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tables/table4.xml" ContentType="application/vnd.openxmlformats-officedocument.spreadsheetml.table+xml"/>
  <Override PartName="/xl/drawings/drawing23.xml" ContentType="application/vnd.openxmlformats-officedocument.drawing+xml"/>
  <Override PartName="/xl/pivotTables/pivotTable1.xml" ContentType="application/vnd.openxmlformats-officedocument.spreadsheetml.pivotTable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cuments\LAPORAN KEUANGAN ANNA\"/>
    </mc:Choice>
  </mc:AlternateContent>
  <xr:revisionPtr revIDLastSave="0" documentId="13_ncr:1_{6716918E-0DED-4065-94E4-428C3DE676C9}" xr6:coauthVersionLast="47" xr6:coauthVersionMax="47" xr10:uidLastSave="{00000000-0000-0000-0000-000000000000}"/>
  <bookViews>
    <workbookView xWindow="-110" yWindow="-110" windowWidth="19420" windowHeight="10300" tabRatio="850" activeTab="7" xr2:uid="{00000000-000D-0000-FFFF-FFFF00000000}"/>
  </bookViews>
  <sheets>
    <sheet name="Menu" sheetId="85" r:id="rId1"/>
    <sheet name="Sheet7" sheetId="95" state="hidden" r:id="rId2"/>
    <sheet name="Setup" sheetId="2" r:id="rId3"/>
    <sheet name="Saldo Buku" sheetId="103" r:id="rId4"/>
    <sheet name="Anggaran" sheetId="82" r:id="rId5"/>
    <sheet name="Transaksi" sheetId="13" r:id="rId6"/>
    <sheet name="BKU" sheetId="86" r:id="rId7"/>
    <sheet name="BP Bank" sheetId="98" r:id="rId8"/>
    <sheet name="BP Petty Cash" sheetId="104" r:id="rId9"/>
    <sheet name="BP Bahan Baku" sheetId="66" r:id="rId10"/>
    <sheet name="BP Operasional" sheetId="87" r:id="rId11"/>
    <sheet name="BP Fasilitas" sheetId="88" r:id="rId12"/>
    <sheet name="BP Pajak" sheetId="81" state="hidden" r:id="rId13"/>
    <sheet name="LR" sheetId="51" state="hidden" r:id="rId14"/>
    <sheet name="LPA" sheetId="74" r:id="rId15"/>
    <sheet name="SPTJ" sheetId="73" r:id="rId16"/>
    <sheet name="BAPSD" sheetId="75" r:id="rId17"/>
    <sheet name="Catatan" sheetId="77" r:id="rId18"/>
    <sheet name="DafNom" sheetId="83" r:id="rId19"/>
    <sheet name="Ref_Brg" sheetId="100" r:id="rId20"/>
    <sheet name="Saldo_Brg" sheetId="89" r:id="rId21"/>
    <sheet name="Masuk" sheetId="90" r:id="rId22"/>
    <sheet name="Keluar" sheetId="91" r:id="rId23"/>
    <sheet name="Refresh" sheetId="99" r:id="rId24"/>
    <sheet name="Stock_Brg (D)" sheetId="101" r:id="rId25"/>
    <sheet name="Stock_Brg (R)" sheetId="102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6" hidden="1">BKU!$C$14:$C$216</definedName>
    <definedName name="_xlnm._FilterDatabase" localSheetId="9" hidden="1">'BP Bahan Baku'!$D$15:$D$116</definedName>
    <definedName name="_xlnm._FilterDatabase" localSheetId="7" hidden="1">'BP Bank'!$C$14:$C$115</definedName>
    <definedName name="_xlnm._FilterDatabase" localSheetId="11" hidden="1">'BP Fasilitas'!$D$15:$D$116</definedName>
    <definedName name="_xlnm._FilterDatabase" localSheetId="10" hidden="1">'BP Operasional'!$D$15:$D$116</definedName>
    <definedName name="_xlnm._FilterDatabase" localSheetId="12" hidden="1">'BP Pajak'!$C$14:$C$2793</definedName>
    <definedName name="_xlnm._FilterDatabase" localSheetId="8" hidden="1">'BP Petty Cash'!$C$14:$C$115</definedName>
    <definedName name="_xlnm._FilterDatabase" localSheetId="17" hidden="1">Catatan!$C$22:$C$35</definedName>
    <definedName name="_xlnm._FilterDatabase" localSheetId="22" hidden="1">Keluar!$C$7:$C$508</definedName>
    <definedName name="_xlnm._FilterDatabase" localSheetId="19" hidden="1">Ref_Brg!$A$7:$C$311</definedName>
    <definedName name="_xlnm._FilterDatabase" localSheetId="20" hidden="1">Saldo_Brg!$B$8:$B$210</definedName>
    <definedName name="_xlnm._FilterDatabase" localSheetId="5" hidden="1">Transaksi!$C$9:$Q$1011</definedName>
    <definedName name="Akun" localSheetId="22">[1]SAA!$D$10:$D$46</definedName>
    <definedName name="Akun" localSheetId="21">[1]SAA!$D$10:$D$46</definedName>
    <definedName name="Akun" localSheetId="19">[1]SAA!$D$10:$D$46</definedName>
    <definedName name="Akun" localSheetId="3">[2]SAA!$D$10:$D$46</definedName>
    <definedName name="Akun" localSheetId="20">[1]SAA!$D$10:$D$46</definedName>
    <definedName name="Akun" localSheetId="24">[1]SAA!$D$10:$D$46</definedName>
    <definedName name="Akun">[3]SAA!$D$10:$D$46</definedName>
    <definedName name="ANGGOTA" localSheetId="9">#REF!</definedName>
    <definedName name="ANGGOTA" localSheetId="11">#REF!</definedName>
    <definedName name="ANGGOTA" localSheetId="10">#REF!</definedName>
    <definedName name="ANGGOTA" localSheetId="12">#REF!</definedName>
    <definedName name="ANGGOTA" localSheetId="0">'[4]DATA-ANGGOTA'!$D$15:$D$314</definedName>
    <definedName name="ANGGOTA" localSheetId="3">#REF!</definedName>
    <definedName name="ANGGOTA">#REF!</definedName>
    <definedName name="Bagan" localSheetId="3">[5]PERKIRAAN!$B$11:$G$121</definedName>
    <definedName name="Bagan">[6]PERKIRAAN!$B$11:$G$121</definedName>
    <definedName name="Bahan_Makanan" localSheetId="4">#REF!</definedName>
    <definedName name="Bahan_Makanan" localSheetId="3">#REF!</definedName>
    <definedName name="Bahan_Makanan">#REF!</definedName>
    <definedName name="cccc" localSheetId="9">#REF!</definedName>
    <definedName name="cccc" localSheetId="11">#REF!</definedName>
    <definedName name="cccc" localSheetId="10">#REF!</definedName>
    <definedName name="cccc" localSheetId="12">#REF!</definedName>
    <definedName name="cccc" localSheetId="22">#REF!</definedName>
    <definedName name="cccc" localSheetId="21">#REF!</definedName>
    <definedName name="cccc" localSheetId="0">#REF!</definedName>
    <definedName name="cccc" localSheetId="19">#REF!</definedName>
    <definedName name="cccc" localSheetId="3">#REF!</definedName>
    <definedName name="cccc" localSheetId="20">#REF!</definedName>
    <definedName name="cccc" localSheetId="24">#REF!</definedName>
    <definedName name="cccc">#REF!</definedName>
    <definedName name="Daftar" localSheetId="22">[1]SAA!$J$10:$J$46</definedName>
    <definedName name="Daftar" localSheetId="21">[1]SAA!$J$10:$J$46</definedName>
    <definedName name="Daftar" localSheetId="19">[1]SAA!$J$10:$J$46</definedName>
    <definedName name="Daftar" localSheetId="3">[2]SAA!$J$10:$J$46</definedName>
    <definedName name="Daftar" localSheetId="20">[1]SAA!$J$10:$J$46</definedName>
    <definedName name="Daftar" localSheetId="24">[1]SAA!$J$10:$J$46</definedName>
    <definedName name="Daftar">[3]SAA!$J$10:$J$46</definedName>
    <definedName name="Daftar_Rekanan" localSheetId="9">#REF!</definedName>
    <definedName name="Daftar_Rekanan" localSheetId="11">#REF!</definedName>
    <definedName name="Daftar_Rekanan" localSheetId="10">#REF!</definedName>
    <definedName name="Daftar_Rekanan" localSheetId="12">#REF!</definedName>
    <definedName name="Daftar_Rekanan" localSheetId="3">#REF!</definedName>
    <definedName name="Daftar_Rekanan">#REF!</definedName>
    <definedName name="Data_Masuk">Masuk!$B$8:$F$812</definedName>
    <definedName name="Input" localSheetId="9">#REF!</definedName>
    <definedName name="Input" localSheetId="11">#REF!</definedName>
    <definedName name="Input" localSheetId="10">#REF!</definedName>
    <definedName name="Input" localSheetId="12">#REF!</definedName>
    <definedName name="Input" localSheetId="22">#REF!</definedName>
    <definedName name="Input" localSheetId="21">#REF!</definedName>
    <definedName name="Input" localSheetId="0">#REF!</definedName>
    <definedName name="Input" localSheetId="19">#REF!</definedName>
    <definedName name="Input" localSheetId="3">#REF!</definedName>
    <definedName name="Input" localSheetId="20">#REF!</definedName>
    <definedName name="Input" localSheetId="24">#REF!</definedName>
    <definedName name="Input">#REF!</definedName>
    <definedName name="Jenis_Pembayaran" localSheetId="9">#REF!</definedName>
    <definedName name="Jenis_Pembayaran" localSheetId="11">#REF!</definedName>
    <definedName name="Jenis_Pembayaran" localSheetId="10">#REF!</definedName>
    <definedName name="Jenis_Pembayaran" localSheetId="12">#REF!</definedName>
    <definedName name="Jenis_Pembayaran" localSheetId="0">[4]Referensi!#REF!</definedName>
    <definedName name="Jenis_Pembayaran" localSheetId="3">#REF!</definedName>
    <definedName name="Jenis_Pembayaran">#REF!</definedName>
    <definedName name="Kategori" localSheetId="4">#REF!</definedName>
    <definedName name="Kategori" localSheetId="3">#REF!</definedName>
    <definedName name="Kategori">#REF!</definedName>
    <definedName name="Keg_Output_Akun" localSheetId="9">#REF!</definedName>
    <definedName name="Keg_Output_Akun" localSheetId="11">#REF!</definedName>
    <definedName name="Keg_Output_Akun" localSheetId="10">#REF!</definedName>
    <definedName name="Keg_Output_Akun" localSheetId="12">#REF!</definedName>
    <definedName name="Keg_Output_Akun" localSheetId="0">'[4]BAGAN-AKUN'!#REF!</definedName>
    <definedName name="Keg_Output_Akun" localSheetId="3">'Saldo Buku'!#REF!</definedName>
    <definedName name="Keg_Output_Akun">#REF!</definedName>
    <definedName name="Keg_Output_Komp_Akun" localSheetId="9">#REF!</definedName>
    <definedName name="Keg_Output_Komp_Akun" localSheetId="11">#REF!</definedName>
    <definedName name="Keg_Output_Komp_Akun" localSheetId="10">#REF!</definedName>
    <definedName name="Keg_Output_Komp_Akun" localSheetId="12">#REF!</definedName>
    <definedName name="Keg_Output_Komp_Akun" localSheetId="0">'[4]BAGAN-AKUN'!#REF!</definedName>
    <definedName name="Keg_Output_Komp_Akun" localSheetId="3">'Saldo Buku'!#REF!</definedName>
    <definedName name="Keg_Output_Komp_Akun">#REF!</definedName>
    <definedName name="Klabel" localSheetId="9">#REF!</definedName>
    <definedName name="Klabel" localSheetId="11">#REF!</definedName>
    <definedName name="Klabel" localSheetId="10">#REF!</definedName>
    <definedName name="Klabel" localSheetId="12">#REF!</definedName>
    <definedName name="Klabel" localSheetId="0">[4]Referensi!#REF!</definedName>
    <definedName name="Klabel" localSheetId="3">#REF!</definedName>
    <definedName name="Klabel">#REF!</definedName>
    <definedName name="Kode" localSheetId="9">#REF!</definedName>
    <definedName name="Kode" localSheetId="11">#REF!</definedName>
    <definedName name="Kode" localSheetId="10">#REF!</definedName>
    <definedName name="Kode" localSheetId="12">#REF!</definedName>
    <definedName name="Kode" localSheetId="3">#REF!</definedName>
    <definedName name="Kode">#REF!</definedName>
    <definedName name="Kode_Transaksi" localSheetId="9">#REF!</definedName>
    <definedName name="Kode_Transaksi" localSheetId="11">#REF!</definedName>
    <definedName name="Kode_Transaksi" localSheetId="10">#REF!</definedName>
    <definedName name="Kode_Transaksi" localSheetId="12">#REF!</definedName>
    <definedName name="Kode_Transaksi" localSheetId="0">#REF!</definedName>
    <definedName name="Kode_Transaksi" localSheetId="3">#REF!</definedName>
    <definedName name="Kode_Transaksi">#REF!</definedName>
    <definedName name="KODEAKUN" localSheetId="0">[4]SETUP!$AC$7:$AC$99</definedName>
    <definedName name="KODEAKUN">Setup!$AA$8:$AA$104</definedName>
    <definedName name="KodeDosen" localSheetId="9">#REF!</definedName>
    <definedName name="KodeDosen" localSheetId="11">#REF!</definedName>
    <definedName name="KodeDosen" localSheetId="10">#REF!</definedName>
    <definedName name="KodeDosen" localSheetId="12">#REF!</definedName>
    <definedName name="KodeDosen" localSheetId="22">#REF!</definedName>
    <definedName name="KodeDosen" localSheetId="21">#REF!</definedName>
    <definedName name="KodeDosen" localSheetId="0">#REF!</definedName>
    <definedName name="KodeDosen" localSheetId="19">#REF!</definedName>
    <definedName name="KodeDosen" localSheetId="3">#REF!</definedName>
    <definedName name="KodeDosen" localSheetId="20">#REF!</definedName>
    <definedName name="KodeDosen" localSheetId="24">#REF!</definedName>
    <definedName name="KodeDosen">#REF!</definedName>
    <definedName name="Mulai" localSheetId="9">#REF!</definedName>
    <definedName name="Mulai" localSheetId="11">#REF!</definedName>
    <definedName name="Mulai" localSheetId="10">#REF!</definedName>
    <definedName name="Mulai" localSheetId="12">#REF!</definedName>
    <definedName name="Mulai" localSheetId="22">#REF!</definedName>
    <definedName name="Mulai" localSheetId="21">#REF!</definedName>
    <definedName name="Mulai" localSheetId="0">#REF!</definedName>
    <definedName name="Mulai" localSheetId="19">#REF!</definedName>
    <definedName name="Mulai" localSheetId="3">#REF!</definedName>
    <definedName name="Mulai" localSheetId="20">#REF!</definedName>
    <definedName name="Mulai" localSheetId="24">#REF!</definedName>
    <definedName name="Mulai">#REF!</definedName>
    <definedName name="nama_barang" localSheetId="19">Ref_Brg!$A$8:$A$217</definedName>
    <definedName name="nama_barang" localSheetId="3">#REF!</definedName>
    <definedName name="nama_barang" localSheetId="20">Saldo_Brg!$A$9:$A$208</definedName>
    <definedName name="nama_barang">#REF!</definedName>
    <definedName name="Nama_Buku" localSheetId="9">#REF!</definedName>
    <definedName name="Nama_Buku" localSheetId="11">#REF!</definedName>
    <definedName name="Nama_Buku" localSheetId="10">#REF!</definedName>
    <definedName name="Nama_Buku" localSheetId="12">#REF!</definedName>
    <definedName name="Nama_Buku" localSheetId="0">'[4]BAGAN-AKUN'!#REF!</definedName>
    <definedName name="Nama_Buku" localSheetId="3">'Saldo Buku'!#REF!</definedName>
    <definedName name="Nama_Buku">#REF!</definedName>
    <definedName name="NamaAkun" localSheetId="22">[1]SAA!$C$10:$D$46</definedName>
    <definedName name="NamaAkun" localSheetId="21">[1]SAA!$C$10:$D$46</definedName>
    <definedName name="NamaAkun" localSheetId="19">[1]SAA!$C$10:$D$46</definedName>
    <definedName name="NamaAkun" localSheetId="3">[2]SAA!$C$10:$D$46</definedName>
    <definedName name="NamaAkun" localSheetId="20">[1]SAA!$C$10:$D$46</definedName>
    <definedName name="NamaAkun" localSheetId="24">[1]SAA!$C$10:$D$46</definedName>
    <definedName name="NamaAkun">[3]SAA!$C$10:$D$46</definedName>
    <definedName name="no" localSheetId="3">[7]Keluar!#REF!</definedName>
    <definedName name="no" localSheetId="24">[8]Keluar!#REF!</definedName>
    <definedName name="no">Keluar!#REF!</definedName>
    <definedName name="Nomor" localSheetId="22">[1]SAA!$C$10:$C$46</definedName>
    <definedName name="Nomor" localSheetId="21">[1]SAA!$C$10:$C$46</definedName>
    <definedName name="Nomor" localSheetId="19">[1]SAA!$C$10:$C$46</definedName>
    <definedName name="Nomor" localSheetId="3">[2]SAA!$C$10:$C$46</definedName>
    <definedName name="Nomor" localSheetId="20">[1]SAA!$C$10:$C$46</definedName>
    <definedName name="Nomor" localSheetId="24">[1]SAA!$C$10:$C$46</definedName>
    <definedName name="Nomor">[3]SAA!$C$10:$C$46</definedName>
    <definedName name="Operasional" localSheetId="4">#REF!</definedName>
    <definedName name="Operasional" localSheetId="3">#REF!</definedName>
    <definedName name="Operasional">#REF!</definedName>
    <definedName name="Output_01" localSheetId="9">#REF!</definedName>
    <definedName name="Output_01" localSheetId="11">#REF!</definedName>
    <definedName name="Output_01" localSheetId="10">#REF!</definedName>
    <definedName name="Output_01" localSheetId="12">#REF!</definedName>
    <definedName name="Output_01" localSheetId="0">'[4]BAGAN-AKUN'!#REF!</definedName>
    <definedName name="Output_01" localSheetId="3">'Saldo Buku'!#REF!</definedName>
    <definedName name="Output_01">#REF!</definedName>
    <definedName name="Output_02" localSheetId="9">Setup!#REF!</definedName>
    <definedName name="Output_02" localSheetId="11">Setup!#REF!</definedName>
    <definedName name="Output_02" localSheetId="10">Setup!#REF!</definedName>
    <definedName name="Output_02" localSheetId="12">Setup!#REF!</definedName>
    <definedName name="Output_02" localSheetId="0">[4]SETUP!#REF!</definedName>
    <definedName name="Output_02" localSheetId="3">[7]Setup!#REF!</definedName>
    <definedName name="Output_02">Setup!#REF!</definedName>
    <definedName name="Output_03" localSheetId="9">#REF!</definedName>
    <definedName name="Output_03" localSheetId="11">#REF!</definedName>
    <definedName name="Output_03" localSheetId="10">#REF!</definedName>
    <definedName name="Output_03" localSheetId="12">#REF!</definedName>
    <definedName name="Output_03" localSheetId="0">'[4]BAGAN-AKUN'!#REF!</definedName>
    <definedName name="Output_03" localSheetId="3">'Saldo Buku'!#REF!</definedName>
    <definedName name="Output_03">#REF!</definedName>
    <definedName name="Output_04" localSheetId="9">#REF!</definedName>
    <definedName name="Output_04" localSheetId="11">#REF!</definedName>
    <definedName name="Output_04" localSheetId="10">#REF!</definedName>
    <definedName name="Output_04" localSheetId="12">#REF!</definedName>
    <definedName name="Output_04" localSheetId="0">'[4]BAGAN-AKUN'!#REF!</definedName>
    <definedName name="Output_04" localSheetId="3">'Saldo Buku'!#REF!</definedName>
    <definedName name="Output_04">#REF!</definedName>
    <definedName name="Output_06" localSheetId="9">#REF!</definedName>
    <definedName name="Output_06" localSheetId="11">#REF!</definedName>
    <definedName name="Output_06" localSheetId="10">#REF!</definedName>
    <definedName name="Output_06" localSheetId="12">#REF!</definedName>
    <definedName name="Output_06" localSheetId="0">'[4]BAGAN-AKUN'!#REF!</definedName>
    <definedName name="Output_06" localSheetId="3">'Saldo Buku'!#REF!</definedName>
    <definedName name="Output_06">#REF!</definedName>
    <definedName name="_xlnm.Print_Area" localSheetId="13">LR!$A$1:$K$36</definedName>
    <definedName name="_xlnm.Print_Area" localSheetId="0">Menu!$C$1:$I$20</definedName>
    <definedName name="_xlnm.Print_Area" localSheetId="24">'Stock_Brg (D)'!$A$2:$I$312</definedName>
    <definedName name="_xlnm.Print_Area" localSheetId="5">Transaksi!$C$3:$I$1010</definedName>
    <definedName name="_xlnm.Print_Titles" localSheetId="4">Anggaran!$3:$3</definedName>
    <definedName name="_xlnm.Print_Titles" localSheetId="18">DafNom!$5:$6</definedName>
    <definedName name="_xlnm.Print_Titles" localSheetId="24">'Stock_Brg (D)'!$7:$7</definedName>
    <definedName name="Rekanan" localSheetId="9">#REF!</definedName>
    <definedName name="Rekanan" localSheetId="11">#REF!</definedName>
    <definedName name="Rekanan" localSheetId="10">#REF!</definedName>
    <definedName name="Rekanan" localSheetId="12">#REF!</definedName>
    <definedName name="Rekanan" localSheetId="0">[4]Referensi!#REF!</definedName>
    <definedName name="Rekanan" localSheetId="3">#REF!</definedName>
    <definedName name="Rekanan">#REF!</definedName>
    <definedName name="Saldo" localSheetId="22">[1]SAA!$D$10:$E$46</definedName>
    <definedName name="Saldo" localSheetId="21">[1]SAA!$D$10:$E$46</definedName>
    <definedName name="Saldo" localSheetId="19">[1]SAA!$D$10:$E$46</definedName>
    <definedName name="Saldo" localSheetId="3">[2]SAA!$D$10:$E$46</definedName>
    <definedName name="Saldo" localSheetId="20">[1]SAA!$D$10:$E$46</definedName>
    <definedName name="Saldo" localSheetId="24">[1]SAA!$D$10:$E$46</definedName>
    <definedName name="Saldo">[3]SAA!$D$10:$E$46</definedName>
    <definedName name="Sewa_Maintenance" localSheetId="4">#REF!</definedName>
    <definedName name="Sewa_Maintenance" localSheetId="3">#REF!</definedName>
    <definedName name="Sewa_Maintenance">#REF!</definedName>
    <definedName name="Sifat_Pembayaran" localSheetId="9">#REF!</definedName>
    <definedName name="Sifat_Pembayaran" localSheetId="11">#REF!</definedName>
    <definedName name="Sifat_Pembayaran" localSheetId="10">#REF!</definedName>
    <definedName name="Sifat_Pembayaran" localSheetId="12">#REF!</definedName>
    <definedName name="Sifat_Pembayaran" localSheetId="0">[4]Referensi!#REF!</definedName>
    <definedName name="Sifat_Pembayaran" localSheetId="3">#REF!</definedName>
    <definedName name="Sifat_Pembayaran">#REF!</definedName>
    <definedName name="TRANSAKSI" localSheetId="9">#REF!</definedName>
    <definedName name="TRANSAKSI" localSheetId="11">#REF!</definedName>
    <definedName name="TRANSAKSI" localSheetId="10">#REF!</definedName>
    <definedName name="TRANSAKSI" localSheetId="12">#REF!</definedName>
    <definedName name="TRANSAKSI" localSheetId="3">#REF!</definedName>
    <definedName name="TRANSAKSI">#REF!</definedName>
  </definedNames>
  <calcPr calcId="191028"/>
  <pivotCaches>
    <pivotCache cacheId="0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6" i="98" l="1"/>
  <c r="D216" i="98"/>
  <c r="E216" i="98"/>
  <c r="F216" i="98"/>
  <c r="I216" i="98" s="1"/>
  <c r="G216" i="98"/>
  <c r="H216" i="98"/>
  <c r="C217" i="98"/>
  <c r="D217" i="98"/>
  <c r="E217" i="98"/>
  <c r="F217" i="98"/>
  <c r="G217" i="98"/>
  <c r="H217" i="98"/>
  <c r="I217" i="98"/>
  <c r="C218" i="98"/>
  <c r="D218" i="98"/>
  <c r="E218" i="98"/>
  <c r="F218" i="98"/>
  <c r="I218" i="98" s="1"/>
  <c r="G218" i="98"/>
  <c r="H218" i="98"/>
  <c r="C219" i="98"/>
  <c r="D219" i="98"/>
  <c r="E219" i="98"/>
  <c r="F219" i="98"/>
  <c r="I219" i="98" s="1"/>
  <c r="G219" i="98"/>
  <c r="H219" i="98"/>
  <c r="C220" i="98"/>
  <c r="D220" i="98"/>
  <c r="E220" i="98"/>
  <c r="F220" i="98"/>
  <c r="I220" i="98" s="1"/>
  <c r="G220" i="98"/>
  <c r="H220" i="98"/>
  <c r="C221" i="98"/>
  <c r="D221" i="98"/>
  <c r="E221" i="98"/>
  <c r="F221" i="98"/>
  <c r="G221" i="98"/>
  <c r="H221" i="98"/>
  <c r="I221" i="98"/>
  <c r="C222" i="98"/>
  <c r="D222" i="98"/>
  <c r="E222" i="98"/>
  <c r="F222" i="98"/>
  <c r="I222" i="98" s="1"/>
  <c r="G222" i="98"/>
  <c r="H222" i="98"/>
  <c r="C223" i="98"/>
  <c r="D223" i="98"/>
  <c r="E223" i="98"/>
  <c r="F223" i="98"/>
  <c r="G223" i="98"/>
  <c r="H223" i="98"/>
  <c r="I223" i="98"/>
  <c r="C224" i="98"/>
  <c r="D224" i="98"/>
  <c r="E224" i="98"/>
  <c r="F224" i="98"/>
  <c r="G224" i="98"/>
  <c r="H224" i="98"/>
  <c r="I224" i="98"/>
  <c r="C225" i="98"/>
  <c r="D225" i="98"/>
  <c r="E225" i="98"/>
  <c r="F225" i="98"/>
  <c r="G225" i="98"/>
  <c r="H225" i="98"/>
  <c r="I225" i="98"/>
  <c r="C226" i="98"/>
  <c r="D226" i="98"/>
  <c r="E226" i="98"/>
  <c r="F226" i="98"/>
  <c r="I226" i="98" s="1"/>
  <c r="G226" i="98"/>
  <c r="H226" i="98"/>
  <c r="C227" i="98"/>
  <c r="D227" i="98"/>
  <c r="E227" i="98"/>
  <c r="F227" i="98"/>
  <c r="I227" i="98" s="1"/>
  <c r="G227" i="98"/>
  <c r="H227" i="98"/>
  <c r="C228" i="98"/>
  <c r="D228" i="98"/>
  <c r="E228" i="98"/>
  <c r="F228" i="98"/>
  <c r="I228" i="98" s="1"/>
  <c r="G228" i="98"/>
  <c r="H228" i="98"/>
  <c r="C229" i="98"/>
  <c r="D229" i="98"/>
  <c r="E229" i="98"/>
  <c r="F229" i="98"/>
  <c r="G229" i="98"/>
  <c r="H229" i="98"/>
  <c r="I229" i="98"/>
  <c r="C230" i="98"/>
  <c r="D230" i="98"/>
  <c r="E230" i="98"/>
  <c r="F230" i="98"/>
  <c r="I230" i="98" s="1"/>
  <c r="G230" i="98"/>
  <c r="H230" i="98"/>
  <c r="C231" i="98"/>
  <c r="D231" i="98"/>
  <c r="E231" i="98"/>
  <c r="F231" i="98"/>
  <c r="G231" i="98"/>
  <c r="H231" i="98"/>
  <c r="I231" i="98"/>
  <c r="C232" i="98"/>
  <c r="D232" i="98"/>
  <c r="E232" i="98"/>
  <c r="F232" i="98"/>
  <c r="G232" i="98"/>
  <c r="H232" i="98"/>
  <c r="I232" i="98"/>
  <c r="C233" i="98"/>
  <c r="D233" i="98"/>
  <c r="E233" i="98"/>
  <c r="F233" i="98"/>
  <c r="G233" i="98"/>
  <c r="H233" i="98"/>
  <c r="I233" i="98"/>
  <c r="C234" i="98"/>
  <c r="D234" i="98"/>
  <c r="E234" i="98"/>
  <c r="F234" i="98"/>
  <c r="I234" i="98" s="1"/>
  <c r="G234" i="98"/>
  <c r="H234" i="98"/>
  <c r="C235" i="98"/>
  <c r="D235" i="98"/>
  <c r="E235" i="98"/>
  <c r="F235" i="98"/>
  <c r="I235" i="98" s="1"/>
  <c r="G235" i="98"/>
  <c r="H235" i="98"/>
  <c r="C236" i="98"/>
  <c r="D236" i="98"/>
  <c r="E236" i="98"/>
  <c r="F236" i="98"/>
  <c r="I236" i="98" s="1"/>
  <c r="G236" i="98"/>
  <c r="H236" i="98"/>
  <c r="C237" i="98"/>
  <c r="D237" i="98"/>
  <c r="E237" i="98"/>
  <c r="F237" i="98"/>
  <c r="I237" i="98" s="1"/>
  <c r="G237" i="98"/>
  <c r="H237" i="98"/>
  <c r="C238" i="98"/>
  <c r="D238" i="98"/>
  <c r="E238" i="98"/>
  <c r="F238" i="98"/>
  <c r="I238" i="98" s="1"/>
  <c r="G238" i="98"/>
  <c r="H238" i="98"/>
  <c r="C239" i="98"/>
  <c r="D239" i="98"/>
  <c r="E239" i="98"/>
  <c r="F239" i="98"/>
  <c r="G239" i="98"/>
  <c r="H239" i="98"/>
  <c r="I239" i="98"/>
  <c r="C240" i="98"/>
  <c r="D240" i="98"/>
  <c r="E240" i="98"/>
  <c r="F240" i="98"/>
  <c r="G240" i="98"/>
  <c r="H240" i="98"/>
  <c r="I240" i="98"/>
  <c r="C241" i="98"/>
  <c r="D241" i="98"/>
  <c r="E241" i="98"/>
  <c r="F241" i="98"/>
  <c r="G241" i="98"/>
  <c r="H241" i="98"/>
  <c r="I241" i="98"/>
  <c r="C242" i="98"/>
  <c r="D242" i="98"/>
  <c r="E242" i="98"/>
  <c r="F242" i="98"/>
  <c r="I242" i="98" s="1"/>
  <c r="G242" i="98"/>
  <c r="H242" i="98"/>
  <c r="C243" i="98"/>
  <c r="D243" i="98"/>
  <c r="E243" i="98"/>
  <c r="F243" i="98"/>
  <c r="G243" i="98"/>
  <c r="H243" i="98"/>
  <c r="I243" i="98"/>
  <c r="C244" i="98"/>
  <c r="D244" i="98"/>
  <c r="E244" i="98"/>
  <c r="F244" i="98"/>
  <c r="I244" i="98" s="1"/>
  <c r="G244" i="98"/>
  <c r="H244" i="98"/>
  <c r="C245" i="98"/>
  <c r="D245" i="98"/>
  <c r="E245" i="98"/>
  <c r="F245" i="98"/>
  <c r="I245" i="98" s="1"/>
  <c r="G245" i="98"/>
  <c r="H245" i="98"/>
  <c r="C246" i="98"/>
  <c r="D246" i="98"/>
  <c r="E246" i="98"/>
  <c r="F246" i="98"/>
  <c r="I246" i="98" s="1"/>
  <c r="G246" i="98"/>
  <c r="H246" i="98"/>
  <c r="C247" i="98"/>
  <c r="D247" i="98"/>
  <c r="E247" i="98"/>
  <c r="F247" i="98"/>
  <c r="G247" i="98"/>
  <c r="H247" i="98"/>
  <c r="I247" i="98"/>
  <c r="C248" i="98"/>
  <c r="D248" i="98"/>
  <c r="E248" i="98"/>
  <c r="F248" i="98"/>
  <c r="G248" i="98"/>
  <c r="H248" i="98"/>
  <c r="I248" i="98"/>
  <c r="C249" i="98"/>
  <c r="D249" i="98"/>
  <c r="E249" i="98"/>
  <c r="F249" i="98"/>
  <c r="G249" i="98"/>
  <c r="H249" i="98"/>
  <c r="I249" i="98"/>
  <c r="C250" i="98"/>
  <c r="D250" i="98"/>
  <c r="E250" i="98"/>
  <c r="F250" i="98"/>
  <c r="I250" i="98" s="1"/>
  <c r="G250" i="98"/>
  <c r="H250" i="98"/>
  <c r="C251" i="98"/>
  <c r="D251" i="98"/>
  <c r="E251" i="98"/>
  <c r="F251" i="98"/>
  <c r="G251" i="98"/>
  <c r="H251" i="98"/>
  <c r="I251" i="98"/>
  <c r="C252" i="98"/>
  <c r="D252" i="98"/>
  <c r="E252" i="98"/>
  <c r="F252" i="98"/>
  <c r="I252" i="98" s="1"/>
  <c r="G252" i="98"/>
  <c r="H252" i="98"/>
  <c r="C253" i="98"/>
  <c r="D253" i="98"/>
  <c r="E253" i="98"/>
  <c r="F253" i="98"/>
  <c r="I253" i="98" s="1"/>
  <c r="G253" i="98"/>
  <c r="H253" i="98"/>
  <c r="C254" i="98"/>
  <c r="D254" i="98"/>
  <c r="E254" i="98"/>
  <c r="F254" i="98"/>
  <c r="I254" i="98" s="1"/>
  <c r="G254" i="98"/>
  <c r="H254" i="98"/>
  <c r="C255" i="98"/>
  <c r="D255" i="98"/>
  <c r="E255" i="98"/>
  <c r="F255" i="98"/>
  <c r="G255" i="98"/>
  <c r="H255" i="98"/>
  <c r="I255" i="98"/>
  <c r="C256" i="98"/>
  <c r="D256" i="98"/>
  <c r="E256" i="98"/>
  <c r="F256" i="98"/>
  <c r="G256" i="98"/>
  <c r="H256" i="98"/>
  <c r="I256" i="98"/>
  <c r="C257" i="98"/>
  <c r="D257" i="98"/>
  <c r="E257" i="98"/>
  <c r="F257" i="98"/>
  <c r="G257" i="98"/>
  <c r="H257" i="98"/>
  <c r="I257" i="98"/>
  <c r="C258" i="98"/>
  <c r="D258" i="98"/>
  <c r="E258" i="98"/>
  <c r="F258" i="98"/>
  <c r="I258" i="98" s="1"/>
  <c r="G258" i="98"/>
  <c r="H258" i="98"/>
  <c r="C259" i="98"/>
  <c r="D259" i="98"/>
  <c r="E259" i="98"/>
  <c r="F259" i="98"/>
  <c r="G259" i="98"/>
  <c r="H259" i="98"/>
  <c r="I259" i="98"/>
  <c r="C260" i="98"/>
  <c r="D260" i="98"/>
  <c r="E260" i="98"/>
  <c r="F260" i="98"/>
  <c r="I260" i="98" s="1"/>
  <c r="G260" i="98"/>
  <c r="H260" i="98"/>
  <c r="C261" i="98"/>
  <c r="D261" i="98"/>
  <c r="E261" i="98"/>
  <c r="F261" i="98"/>
  <c r="I261" i="98" s="1"/>
  <c r="G261" i="98"/>
  <c r="H261" i="98"/>
  <c r="C262" i="98"/>
  <c r="D262" i="98"/>
  <c r="E262" i="98"/>
  <c r="F262" i="98"/>
  <c r="I262" i="98" s="1"/>
  <c r="G262" i="98"/>
  <c r="H262" i="98"/>
  <c r="C263" i="98"/>
  <c r="D263" i="98"/>
  <c r="E263" i="98"/>
  <c r="F263" i="98"/>
  <c r="G263" i="98"/>
  <c r="H263" i="98"/>
  <c r="I263" i="98"/>
  <c r="C264" i="98"/>
  <c r="D264" i="98"/>
  <c r="E264" i="98"/>
  <c r="F264" i="98"/>
  <c r="G264" i="98"/>
  <c r="H264" i="98"/>
  <c r="I264" i="98"/>
  <c r="C265" i="98"/>
  <c r="D265" i="98"/>
  <c r="E265" i="98"/>
  <c r="F265" i="98"/>
  <c r="G265" i="98"/>
  <c r="H265" i="98"/>
  <c r="I265" i="98"/>
  <c r="C266" i="98"/>
  <c r="D266" i="98"/>
  <c r="E266" i="98"/>
  <c r="F266" i="98"/>
  <c r="I266" i="98" s="1"/>
  <c r="G266" i="98"/>
  <c r="H266" i="98"/>
  <c r="C267" i="98"/>
  <c r="D267" i="98"/>
  <c r="E267" i="98"/>
  <c r="F267" i="98"/>
  <c r="G267" i="98"/>
  <c r="H267" i="98"/>
  <c r="I267" i="98"/>
  <c r="C268" i="98"/>
  <c r="D268" i="98"/>
  <c r="E268" i="98"/>
  <c r="F268" i="98"/>
  <c r="I268" i="98" s="1"/>
  <c r="G268" i="98"/>
  <c r="H268" i="98"/>
  <c r="C269" i="98"/>
  <c r="D269" i="98"/>
  <c r="E269" i="98"/>
  <c r="F269" i="98"/>
  <c r="I269" i="98" s="1"/>
  <c r="G269" i="98"/>
  <c r="H269" i="98"/>
  <c r="C270" i="98"/>
  <c r="D270" i="98"/>
  <c r="E270" i="98"/>
  <c r="F270" i="98"/>
  <c r="I270" i="98" s="1"/>
  <c r="G270" i="98"/>
  <c r="H270" i="98"/>
  <c r="C271" i="98"/>
  <c r="D271" i="98"/>
  <c r="E271" i="98"/>
  <c r="F271" i="98"/>
  <c r="G271" i="98"/>
  <c r="H271" i="98"/>
  <c r="I271" i="98"/>
  <c r="C272" i="98"/>
  <c r="D272" i="98"/>
  <c r="E272" i="98"/>
  <c r="F272" i="98"/>
  <c r="G272" i="98"/>
  <c r="H272" i="98"/>
  <c r="I272" i="98"/>
  <c r="C273" i="98"/>
  <c r="D273" i="98"/>
  <c r="E273" i="98"/>
  <c r="F273" i="98"/>
  <c r="G273" i="98"/>
  <c r="H273" i="98"/>
  <c r="I273" i="98"/>
  <c r="C274" i="98"/>
  <c r="D274" i="98"/>
  <c r="E274" i="98"/>
  <c r="F274" i="98"/>
  <c r="I274" i="98" s="1"/>
  <c r="G274" i="98"/>
  <c r="H274" i="98"/>
  <c r="C275" i="98"/>
  <c r="D275" i="98"/>
  <c r="E275" i="98"/>
  <c r="F275" i="98"/>
  <c r="G275" i="98"/>
  <c r="H275" i="98"/>
  <c r="I275" i="98"/>
  <c r="C276" i="98"/>
  <c r="D276" i="98"/>
  <c r="E276" i="98"/>
  <c r="F276" i="98"/>
  <c r="I276" i="98" s="1"/>
  <c r="G276" i="98"/>
  <c r="H276" i="98"/>
  <c r="C277" i="98"/>
  <c r="D277" i="98"/>
  <c r="E277" i="98"/>
  <c r="F277" i="98"/>
  <c r="I277" i="98" s="1"/>
  <c r="G277" i="98"/>
  <c r="H277" i="98"/>
  <c r="C278" i="98"/>
  <c r="D278" i="98"/>
  <c r="E278" i="98"/>
  <c r="F278" i="98"/>
  <c r="I278" i="98" s="1"/>
  <c r="G278" i="98"/>
  <c r="H278" i="98"/>
  <c r="C279" i="98"/>
  <c r="D279" i="98"/>
  <c r="E279" i="98"/>
  <c r="F279" i="98"/>
  <c r="G279" i="98"/>
  <c r="H279" i="98"/>
  <c r="I279" i="98"/>
  <c r="C280" i="98"/>
  <c r="D280" i="98"/>
  <c r="E280" i="98"/>
  <c r="F280" i="98"/>
  <c r="G280" i="98"/>
  <c r="H280" i="98"/>
  <c r="I280" i="98"/>
  <c r="C281" i="98"/>
  <c r="D281" i="98"/>
  <c r="E281" i="98"/>
  <c r="F281" i="98"/>
  <c r="G281" i="98"/>
  <c r="H281" i="98"/>
  <c r="I281" i="98"/>
  <c r="C282" i="98"/>
  <c r="D282" i="98"/>
  <c r="E282" i="98"/>
  <c r="F282" i="98"/>
  <c r="I282" i="98" s="1"/>
  <c r="G282" i="98"/>
  <c r="H282" i="98"/>
  <c r="C283" i="98"/>
  <c r="D283" i="98"/>
  <c r="E283" i="98"/>
  <c r="F283" i="98"/>
  <c r="G283" i="98"/>
  <c r="H283" i="98"/>
  <c r="I283" i="98"/>
  <c r="C284" i="98"/>
  <c r="D284" i="98"/>
  <c r="E284" i="98"/>
  <c r="F284" i="98"/>
  <c r="I284" i="98" s="1"/>
  <c r="G284" i="98"/>
  <c r="H284" i="98"/>
  <c r="C285" i="98"/>
  <c r="D285" i="98"/>
  <c r="E285" i="98"/>
  <c r="F285" i="98"/>
  <c r="I285" i="98" s="1"/>
  <c r="G285" i="98"/>
  <c r="H285" i="98"/>
  <c r="C286" i="98"/>
  <c r="D286" i="98"/>
  <c r="E286" i="98"/>
  <c r="F286" i="98"/>
  <c r="I286" i="98" s="1"/>
  <c r="G286" i="98"/>
  <c r="H286" i="98"/>
  <c r="C287" i="98"/>
  <c r="D287" i="98"/>
  <c r="E287" i="98"/>
  <c r="F287" i="98"/>
  <c r="G287" i="98"/>
  <c r="H287" i="98"/>
  <c r="I287" i="98"/>
  <c r="C288" i="98"/>
  <c r="D288" i="98"/>
  <c r="E288" i="98"/>
  <c r="F288" i="98"/>
  <c r="G288" i="98"/>
  <c r="H288" i="98"/>
  <c r="I288" i="98"/>
  <c r="C289" i="98"/>
  <c r="D289" i="98"/>
  <c r="E289" i="98"/>
  <c r="F289" i="98"/>
  <c r="G289" i="98"/>
  <c r="H289" i="98"/>
  <c r="I289" i="98"/>
  <c r="C290" i="98"/>
  <c r="D290" i="98"/>
  <c r="E290" i="98"/>
  <c r="F290" i="98"/>
  <c r="I290" i="98" s="1"/>
  <c r="G290" i="98"/>
  <c r="H290" i="98"/>
  <c r="C291" i="98"/>
  <c r="D291" i="98"/>
  <c r="E291" i="98"/>
  <c r="F291" i="98"/>
  <c r="G291" i="98"/>
  <c r="H291" i="98"/>
  <c r="I291" i="98"/>
  <c r="C292" i="98"/>
  <c r="D292" i="98"/>
  <c r="E292" i="98"/>
  <c r="F292" i="98"/>
  <c r="I292" i="98" s="1"/>
  <c r="G292" i="98"/>
  <c r="H292" i="98"/>
  <c r="C293" i="98"/>
  <c r="D293" i="98"/>
  <c r="E293" i="98"/>
  <c r="F293" i="98"/>
  <c r="I293" i="98" s="1"/>
  <c r="G293" i="98"/>
  <c r="H293" i="98"/>
  <c r="C294" i="98"/>
  <c r="D294" i="98"/>
  <c r="E294" i="98"/>
  <c r="F294" i="98"/>
  <c r="I294" i="98" s="1"/>
  <c r="G294" i="98"/>
  <c r="H294" i="98"/>
  <c r="C295" i="98"/>
  <c r="D295" i="98"/>
  <c r="E295" i="98"/>
  <c r="F295" i="98"/>
  <c r="G295" i="98"/>
  <c r="H295" i="98"/>
  <c r="I295" i="98"/>
  <c r="C296" i="98"/>
  <c r="D296" i="98"/>
  <c r="E296" i="98"/>
  <c r="F296" i="98"/>
  <c r="G296" i="98"/>
  <c r="H296" i="98"/>
  <c r="I296" i="98"/>
  <c r="C297" i="98"/>
  <c r="D297" i="98"/>
  <c r="E297" i="98"/>
  <c r="F297" i="98"/>
  <c r="G297" i="98"/>
  <c r="H297" i="98"/>
  <c r="I297" i="98"/>
  <c r="C298" i="98"/>
  <c r="D298" i="98"/>
  <c r="E298" i="98"/>
  <c r="F298" i="98"/>
  <c r="I298" i="98" s="1"/>
  <c r="G298" i="98"/>
  <c r="H298" i="98"/>
  <c r="C299" i="98"/>
  <c r="D299" i="98"/>
  <c r="E299" i="98"/>
  <c r="F299" i="98"/>
  <c r="G299" i="98"/>
  <c r="H299" i="98"/>
  <c r="I299" i="98"/>
  <c r="C300" i="98"/>
  <c r="D300" i="98"/>
  <c r="E300" i="98"/>
  <c r="F300" i="98"/>
  <c r="I300" i="98" s="1"/>
  <c r="G300" i="98"/>
  <c r="H300" i="98"/>
  <c r="C301" i="98"/>
  <c r="D301" i="98"/>
  <c r="E301" i="98"/>
  <c r="F301" i="98"/>
  <c r="I301" i="98" s="1"/>
  <c r="G301" i="98"/>
  <c r="H301" i="98"/>
  <c r="C302" i="98"/>
  <c r="D302" i="98"/>
  <c r="E302" i="98"/>
  <c r="F302" i="98"/>
  <c r="I302" i="98" s="1"/>
  <c r="G302" i="98"/>
  <c r="H302" i="98"/>
  <c r="C303" i="98"/>
  <c r="D303" i="98"/>
  <c r="E303" i="98"/>
  <c r="F303" i="98"/>
  <c r="G303" i="98"/>
  <c r="H303" i="98"/>
  <c r="I303" i="98"/>
  <c r="C304" i="98"/>
  <c r="D304" i="98"/>
  <c r="E304" i="98"/>
  <c r="F304" i="98"/>
  <c r="G304" i="98"/>
  <c r="H304" i="98"/>
  <c r="I304" i="98"/>
  <c r="C305" i="98"/>
  <c r="D305" i="98"/>
  <c r="E305" i="98"/>
  <c r="F305" i="98"/>
  <c r="G305" i="98"/>
  <c r="H305" i="98"/>
  <c r="I305" i="98"/>
  <c r="C306" i="98"/>
  <c r="D306" i="98"/>
  <c r="E306" i="98"/>
  <c r="F306" i="98"/>
  <c r="I306" i="98" s="1"/>
  <c r="G306" i="98"/>
  <c r="H306" i="98"/>
  <c r="C307" i="98"/>
  <c r="D307" i="98"/>
  <c r="E307" i="98"/>
  <c r="F307" i="98"/>
  <c r="G307" i="98"/>
  <c r="H307" i="98"/>
  <c r="I307" i="98"/>
  <c r="C308" i="98"/>
  <c r="D308" i="98"/>
  <c r="E308" i="98"/>
  <c r="F308" i="98"/>
  <c r="I308" i="98" s="1"/>
  <c r="G308" i="98"/>
  <c r="H308" i="98"/>
  <c r="C309" i="98"/>
  <c r="D309" i="98"/>
  <c r="E309" i="98"/>
  <c r="F309" i="98"/>
  <c r="I309" i="98" s="1"/>
  <c r="G309" i="98"/>
  <c r="H309" i="98"/>
  <c r="C310" i="98"/>
  <c r="D310" i="98"/>
  <c r="E310" i="98"/>
  <c r="F310" i="98"/>
  <c r="I310" i="98" s="1"/>
  <c r="G310" i="98"/>
  <c r="H310" i="98"/>
  <c r="C311" i="98"/>
  <c r="D311" i="98"/>
  <c r="E311" i="98"/>
  <c r="F311" i="98"/>
  <c r="G311" i="98"/>
  <c r="H311" i="98"/>
  <c r="I311" i="98"/>
  <c r="C312" i="98"/>
  <c r="D312" i="98"/>
  <c r="E312" i="98"/>
  <c r="F312" i="98"/>
  <c r="G312" i="98"/>
  <c r="H312" i="98"/>
  <c r="I312" i="98"/>
  <c r="C313" i="98"/>
  <c r="D313" i="98"/>
  <c r="E313" i="98"/>
  <c r="F313" i="98"/>
  <c r="G313" i="98"/>
  <c r="H313" i="98"/>
  <c r="I313" i="98"/>
  <c r="C314" i="98"/>
  <c r="D314" i="98"/>
  <c r="E314" i="98"/>
  <c r="F314" i="98"/>
  <c r="I314" i="98" s="1"/>
  <c r="G314" i="98"/>
  <c r="H314" i="98"/>
  <c r="C315" i="98"/>
  <c r="D315" i="98"/>
  <c r="E315" i="98"/>
  <c r="F315" i="98"/>
  <c r="G315" i="98"/>
  <c r="H315" i="98"/>
  <c r="I315" i="98"/>
  <c r="C316" i="98"/>
  <c r="D316" i="98"/>
  <c r="E316" i="98"/>
  <c r="F316" i="98"/>
  <c r="I316" i="98" s="1"/>
  <c r="G316" i="98"/>
  <c r="H316" i="98"/>
  <c r="C317" i="98"/>
  <c r="D317" i="98"/>
  <c r="E317" i="98"/>
  <c r="F317" i="98"/>
  <c r="I317" i="98" s="1"/>
  <c r="G317" i="98"/>
  <c r="H317" i="98"/>
  <c r="C318" i="98"/>
  <c r="D318" i="98"/>
  <c r="E318" i="98"/>
  <c r="F318" i="98"/>
  <c r="I318" i="98" s="1"/>
  <c r="G318" i="98"/>
  <c r="H318" i="98"/>
  <c r="C319" i="98"/>
  <c r="D319" i="98"/>
  <c r="E319" i="98"/>
  <c r="F319" i="98"/>
  <c r="G319" i="98"/>
  <c r="H319" i="98"/>
  <c r="I319" i="98"/>
  <c r="C320" i="98"/>
  <c r="D320" i="98"/>
  <c r="E320" i="98"/>
  <c r="F320" i="98"/>
  <c r="G320" i="98"/>
  <c r="H320" i="98"/>
  <c r="I320" i="98"/>
  <c r="C321" i="98"/>
  <c r="D321" i="98"/>
  <c r="E321" i="98"/>
  <c r="F321" i="98"/>
  <c r="G321" i="98"/>
  <c r="H321" i="98"/>
  <c r="I321" i="98"/>
  <c r="C322" i="98"/>
  <c r="D322" i="98"/>
  <c r="E322" i="98"/>
  <c r="F322" i="98"/>
  <c r="I322" i="98" s="1"/>
  <c r="G322" i="98"/>
  <c r="H322" i="98"/>
  <c r="C323" i="98"/>
  <c r="D323" i="98"/>
  <c r="E323" i="98"/>
  <c r="F323" i="98"/>
  <c r="G323" i="98"/>
  <c r="H323" i="98"/>
  <c r="I323" i="98"/>
  <c r="C324" i="98"/>
  <c r="D324" i="98"/>
  <c r="E324" i="98"/>
  <c r="F324" i="98"/>
  <c r="I324" i="98" s="1"/>
  <c r="G324" i="98"/>
  <c r="H324" i="98"/>
  <c r="C325" i="98"/>
  <c r="D325" i="98"/>
  <c r="E325" i="98"/>
  <c r="F325" i="98"/>
  <c r="I325" i="98" s="1"/>
  <c r="G325" i="98"/>
  <c r="H325" i="98"/>
  <c r="C326" i="98"/>
  <c r="D326" i="98"/>
  <c r="E326" i="98"/>
  <c r="F326" i="98"/>
  <c r="I326" i="98" s="1"/>
  <c r="G326" i="98"/>
  <c r="H326" i="98"/>
  <c r="C327" i="98"/>
  <c r="D327" i="98"/>
  <c r="E327" i="98"/>
  <c r="F327" i="98"/>
  <c r="G327" i="98"/>
  <c r="H327" i="98"/>
  <c r="I327" i="98"/>
  <c r="C328" i="98"/>
  <c r="D328" i="98"/>
  <c r="E328" i="98"/>
  <c r="F328" i="98"/>
  <c r="G328" i="98"/>
  <c r="H328" i="98"/>
  <c r="I328" i="98"/>
  <c r="C329" i="98"/>
  <c r="D329" i="98"/>
  <c r="E329" i="98"/>
  <c r="F329" i="98"/>
  <c r="G329" i="98"/>
  <c r="H329" i="98"/>
  <c r="I329" i="98"/>
  <c r="C330" i="98"/>
  <c r="D330" i="98"/>
  <c r="E330" i="98"/>
  <c r="F330" i="98"/>
  <c r="I330" i="98" s="1"/>
  <c r="G330" i="98"/>
  <c r="H330" i="98"/>
  <c r="C331" i="98"/>
  <c r="D331" i="98"/>
  <c r="E331" i="98"/>
  <c r="F331" i="98"/>
  <c r="G331" i="98"/>
  <c r="H331" i="98"/>
  <c r="I331" i="98"/>
  <c r="C332" i="98"/>
  <c r="D332" i="98"/>
  <c r="E332" i="98"/>
  <c r="F332" i="98"/>
  <c r="I332" i="98" s="1"/>
  <c r="G332" i="98"/>
  <c r="H332" i="98"/>
  <c r="C333" i="98"/>
  <c r="D333" i="98"/>
  <c r="E333" i="98"/>
  <c r="F333" i="98"/>
  <c r="I333" i="98" s="1"/>
  <c r="G333" i="98"/>
  <c r="H333" i="98"/>
  <c r="C334" i="98"/>
  <c r="D334" i="98"/>
  <c r="E334" i="98"/>
  <c r="F334" i="98"/>
  <c r="I334" i="98" s="1"/>
  <c r="G334" i="98"/>
  <c r="H334" i="98"/>
  <c r="C335" i="98"/>
  <c r="D335" i="98"/>
  <c r="E335" i="98"/>
  <c r="F335" i="98"/>
  <c r="G335" i="98"/>
  <c r="H335" i="98"/>
  <c r="I335" i="98"/>
  <c r="C336" i="98"/>
  <c r="D336" i="98"/>
  <c r="E336" i="98"/>
  <c r="F336" i="98"/>
  <c r="G336" i="98"/>
  <c r="H336" i="98"/>
  <c r="I336" i="98"/>
  <c r="C337" i="98"/>
  <c r="D337" i="98"/>
  <c r="E337" i="98"/>
  <c r="F337" i="98"/>
  <c r="G337" i="98"/>
  <c r="H337" i="98"/>
  <c r="I337" i="98"/>
  <c r="C338" i="98"/>
  <c r="D338" i="98"/>
  <c r="E338" i="98"/>
  <c r="F338" i="98"/>
  <c r="I338" i="98" s="1"/>
  <c r="G338" i="98"/>
  <c r="H338" i="98"/>
  <c r="C339" i="98"/>
  <c r="D339" i="98"/>
  <c r="E339" i="98"/>
  <c r="F339" i="98"/>
  <c r="G339" i="98"/>
  <c r="H339" i="98"/>
  <c r="I339" i="98"/>
  <c r="C340" i="98"/>
  <c r="D340" i="98"/>
  <c r="E340" i="98"/>
  <c r="F340" i="98"/>
  <c r="I340" i="98" s="1"/>
  <c r="G340" i="98"/>
  <c r="H340" i="98"/>
  <c r="C341" i="98"/>
  <c r="D341" i="98"/>
  <c r="E341" i="98"/>
  <c r="F341" i="98"/>
  <c r="I341" i="98" s="1"/>
  <c r="G341" i="98"/>
  <c r="H341" i="98"/>
  <c r="C342" i="98"/>
  <c r="D342" i="98"/>
  <c r="E342" i="98"/>
  <c r="F342" i="98"/>
  <c r="I342" i="98" s="1"/>
  <c r="G342" i="98"/>
  <c r="H342" i="98"/>
  <c r="C343" i="98"/>
  <c r="D343" i="98"/>
  <c r="E343" i="98"/>
  <c r="F343" i="98"/>
  <c r="G343" i="98"/>
  <c r="H343" i="98"/>
  <c r="I343" i="98"/>
  <c r="C344" i="98"/>
  <c r="D344" i="98"/>
  <c r="E344" i="98"/>
  <c r="F344" i="98"/>
  <c r="G344" i="98"/>
  <c r="H344" i="98"/>
  <c r="I344" i="98"/>
  <c r="C345" i="98"/>
  <c r="D345" i="98"/>
  <c r="E345" i="98"/>
  <c r="F345" i="98"/>
  <c r="G345" i="98"/>
  <c r="H345" i="98"/>
  <c r="I345" i="98"/>
  <c r="C346" i="98"/>
  <c r="D346" i="98"/>
  <c r="E346" i="98"/>
  <c r="F346" i="98"/>
  <c r="I346" i="98" s="1"/>
  <c r="G346" i="98"/>
  <c r="H346" i="98"/>
  <c r="C347" i="98"/>
  <c r="D347" i="98"/>
  <c r="E347" i="98"/>
  <c r="F347" i="98"/>
  <c r="G347" i="98"/>
  <c r="H347" i="98"/>
  <c r="I347" i="98"/>
  <c r="C348" i="98"/>
  <c r="D348" i="98"/>
  <c r="E348" i="98"/>
  <c r="F348" i="98"/>
  <c r="I348" i="98" s="1"/>
  <c r="G348" i="98"/>
  <c r="H348" i="98"/>
  <c r="C349" i="98"/>
  <c r="D349" i="98"/>
  <c r="E349" i="98"/>
  <c r="F349" i="98"/>
  <c r="I349" i="98" s="1"/>
  <c r="G349" i="98"/>
  <c r="H349" i="98"/>
  <c r="C350" i="98"/>
  <c r="D350" i="98"/>
  <c r="E350" i="98"/>
  <c r="F350" i="98"/>
  <c r="I350" i="98" s="1"/>
  <c r="G350" i="98"/>
  <c r="H350" i="98"/>
  <c r="C351" i="98"/>
  <c r="D351" i="98"/>
  <c r="E351" i="98"/>
  <c r="F351" i="98"/>
  <c r="G351" i="98"/>
  <c r="H351" i="98"/>
  <c r="I351" i="98"/>
  <c r="C352" i="98"/>
  <c r="D352" i="98"/>
  <c r="E352" i="98"/>
  <c r="F352" i="98"/>
  <c r="G352" i="98"/>
  <c r="H352" i="98"/>
  <c r="I352" i="98"/>
  <c r="C353" i="98"/>
  <c r="D353" i="98"/>
  <c r="E353" i="98"/>
  <c r="F353" i="98"/>
  <c r="G353" i="98"/>
  <c r="H353" i="98"/>
  <c r="I353" i="98"/>
  <c r="C354" i="98"/>
  <c r="D354" i="98"/>
  <c r="E354" i="98"/>
  <c r="F354" i="98"/>
  <c r="I354" i="98" s="1"/>
  <c r="G354" i="98"/>
  <c r="H354" i="98"/>
  <c r="C355" i="98"/>
  <c r="D355" i="98"/>
  <c r="E355" i="98"/>
  <c r="F355" i="98"/>
  <c r="G355" i="98"/>
  <c r="H355" i="98"/>
  <c r="I355" i="98"/>
  <c r="C356" i="98"/>
  <c r="D356" i="98"/>
  <c r="E356" i="98"/>
  <c r="F356" i="98"/>
  <c r="I356" i="98" s="1"/>
  <c r="G356" i="98"/>
  <c r="H356" i="98"/>
  <c r="C357" i="98"/>
  <c r="D357" i="98"/>
  <c r="E357" i="98"/>
  <c r="F357" i="98"/>
  <c r="I357" i="98" s="1"/>
  <c r="G357" i="98"/>
  <c r="H357" i="98"/>
  <c r="C358" i="98"/>
  <c r="D358" i="98"/>
  <c r="E358" i="98"/>
  <c r="F358" i="98"/>
  <c r="I358" i="98" s="1"/>
  <c r="G358" i="98"/>
  <c r="H358" i="98"/>
  <c r="C359" i="98"/>
  <c r="D359" i="98"/>
  <c r="E359" i="98"/>
  <c r="F359" i="98"/>
  <c r="G359" i="98"/>
  <c r="H359" i="98"/>
  <c r="I359" i="98"/>
  <c r="C360" i="98"/>
  <c r="D360" i="98"/>
  <c r="E360" i="98"/>
  <c r="F360" i="98"/>
  <c r="G360" i="98"/>
  <c r="H360" i="98"/>
  <c r="I360" i="98"/>
  <c r="C361" i="98"/>
  <c r="D361" i="98"/>
  <c r="E361" i="98"/>
  <c r="F361" i="98"/>
  <c r="G361" i="98"/>
  <c r="H361" i="98"/>
  <c r="I361" i="98"/>
  <c r="C362" i="98"/>
  <c r="D362" i="98"/>
  <c r="E362" i="98"/>
  <c r="F362" i="98"/>
  <c r="I362" i="98" s="1"/>
  <c r="G362" i="98"/>
  <c r="H362" i="98"/>
  <c r="C363" i="98"/>
  <c r="D363" i="98"/>
  <c r="E363" i="98"/>
  <c r="F363" i="98"/>
  <c r="G363" i="98"/>
  <c r="H363" i="98"/>
  <c r="I363" i="98"/>
  <c r="C364" i="98"/>
  <c r="D364" i="98"/>
  <c r="E364" i="98"/>
  <c r="F364" i="98"/>
  <c r="I364" i="98" s="1"/>
  <c r="G364" i="98"/>
  <c r="H364" i="98"/>
  <c r="C365" i="98"/>
  <c r="D365" i="98"/>
  <c r="E365" i="98"/>
  <c r="F365" i="98"/>
  <c r="I365" i="98" s="1"/>
  <c r="G365" i="98"/>
  <c r="H365" i="98"/>
  <c r="C366" i="98"/>
  <c r="D366" i="98"/>
  <c r="E366" i="98"/>
  <c r="F366" i="98"/>
  <c r="I366" i="98" s="1"/>
  <c r="G366" i="98"/>
  <c r="H366" i="98"/>
  <c r="C367" i="98"/>
  <c r="D367" i="98"/>
  <c r="E367" i="98"/>
  <c r="F367" i="98"/>
  <c r="G367" i="98"/>
  <c r="H367" i="98"/>
  <c r="I367" i="98"/>
  <c r="C368" i="98"/>
  <c r="D368" i="98"/>
  <c r="E368" i="98"/>
  <c r="F368" i="98"/>
  <c r="G368" i="98"/>
  <c r="H368" i="98"/>
  <c r="I368" i="98"/>
  <c r="C369" i="98"/>
  <c r="D369" i="98"/>
  <c r="E369" i="98"/>
  <c r="F369" i="98"/>
  <c r="G369" i="98"/>
  <c r="H369" i="98"/>
  <c r="I369" i="98"/>
  <c r="C370" i="98"/>
  <c r="D370" i="98"/>
  <c r="E370" i="98"/>
  <c r="F370" i="98"/>
  <c r="I370" i="98" s="1"/>
  <c r="G370" i="98"/>
  <c r="H370" i="98"/>
  <c r="C371" i="98"/>
  <c r="D371" i="98"/>
  <c r="E371" i="98"/>
  <c r="F371" i="98"/>
  <c r="G371" i="98"/>
  <c r="H371" i="98"/>
  <c r="I371" i="98"/>
  <c r="C372" i="98"/>
  <c r="D372" i="98"/>
  <c r="E372" i="98"/>
  <c r="F372" i="98"/>
  <c r="I372" i="98" s="1"/>
  <c r="G372" i="98"/>
  <c r="H372" i="98"/>
  <c r="C373" i="98"/>
  <c r="D373" i="98"/>
  <c r="E373" i="98"/>
  <c r="F373" i="98"/>
  <c r="I373" i="98" s="1"/>
  <c r="G373" i="98"/>
  <c r="H373" i="98"/>
  <c r="C374" i="98"/>
  <c r="D374" i="98"/>
  <c r="E374" i="98"/>
  <c r="F374" i="98"/>
  <c r="I374" i="98" s="1"/>
  <c r="G374" i="98"/>
  <c r="H374" i="98"/>
  <c r="C375" i="98"/>
  <c r="D375" i="98"/>
  <c r="E375" i="98"/>
  <c r="F375" i="98"/>
  <c r="G375" i="98"/>
  <c r="H375" i="98"/>
  <c r="I375" i="98"/>
  <c r="C376" i="98"/>
  <c r="D376" i="98"/>
  <c r="E376" i="98"/>
  <c r="F376" i="98"/>
  <c r="G376" i="98"/>
  <c r="H376" i="98"/>
  <c r="I376" i="98"/>
  <c r="C377" i="98"/>
  <c r="D377" i="98"/>
  <c r="E377" i="98"/>
  <c r="F377" i="98"/>
  <c r="G377" i="98"/>
  <c r="H377" i="98"/>
  <c r="I377" i="98"/>
  <c r="C378" i="98"/>
  <c r="D378" i="98"/>
  <c r="E378" i="98"/>
  <c r="F378" i="98"/>
  <c r="I378" i="98" s="1"/>
  <c r="G378" i="98"/>
  <c r="H378" i="98"/>
  <c r="C379" i="98"/>
  <c r="D379" i="98"/>
  <c r="E379" i="98"/>
  <c r="F379" i="98"/>
  <c r="G379" i="98"/>
  <c r="H379" i="98"/>
  <c r="I379" i="98"/>
  <c r="C380" i="98"/>
  <c r="D380" i="98"/>
  <c r="E380" i="98"/>
  <c r="F380" i="98"/>
  <c r="I380" i="98" s="1"/>
  <c r="G380" i="98"/>
  <c r="H380" i="98"/>
  <c r="C381" i="98"/>
  <c r="D381" i="98"/>
  <c r="E381" i="98"/>
  <c r="F381" i="98"/>
  <c r="I381" i="98" s="1"/>
  <c r="G381" i="98"/>
  <c r="H381" i="98"/>
  <c r="C382" i="98"/>
  <c r="D382" i="98"/>
  <c r="E382" i="98"/>
  <c r="F382" i="98"/>
  <c r="I382" i="98" s="1"/>
  <c r="G382" i="98"/>
  <c r="H382" i="98"/>
  <c r="C383" i="98"/>
  <c r="D383" i="98"/>
  <c r="E383" i="98"/>
  <c r="F383" i="98"/>
  <c r="G383" i="98"/>
  <c r="H383" i="98"/>
  <c r="I383" i="98"/>
  <c r="C384" i="98"/>
  <c r="D384" i="98"/>
  <c r="E384" i="98"/>
  <c r="F384" i="98"/>
  <c r="G384" i="98"/>
  <c r="H384" i="98"/>
  <c r="I384" i="98"/>
  <c r="C385" i="98"/>
  <c r="D385" i="98"/>
  <c r="E385" i="98"/>
  <c r="F385" i="98"/>
  <c r="G385" i="98"/>
  <c r="H385" i="98"/>
  <c r="I385" i="98"/>
  <c r="C386" i="98"/>
  <c r="D386" i="98"/>
  <c r="E386" i="98"/>
  <c r="F386" i="98"/>
  <c r="I386" i="98" s="1"/>
  <c r="G386" i="98"/>
  <c r="H386" i="98"/>
  <c r="C387" i="98"/>
  <c r="D387" i="98"/>
  <c r="E387" i="98"/>
  <c r="F387" i="98"/>
  <c r="G387" i="98"/>
  <c r="H387" i="98"/>
  <c r="I387" i="98"/>
  <c r="C388" i="98"/>
  <c r="D388" i="98"/>
  <c r="E388" i="98"/>
  <c r="F388" i="98"/>
  <c r="I388" i="98" s="1"/>
  <c r="G388" i="98"/>
  <c r="H388" i="98"/>
  <c r="C389" i="98"/>
  <c r="D389" i="98"/>
  <c r="E389" i="98"/>
  <c r="F389" i="98"/>
  <c r="I389" i="98" s="1"/>
  <c r="G389" i="98"/>
  <c r="H389" i="98"/>
  <c r="C390" i="98"/>
  <c r="D390" i="98"/>
  <c r="E390" i="98"/>
  <c r="F390" i="98"/>
  <c r="I390" i="98" s="1"/>
  <c r="G390" i="98"/>
  <c r="H390" i="98"/>
  <c r="C391" i="98"/>
  <c r="D391" i="98"/>
  <c r="E391" i="98"/>
  <c r="F391" i="98"/>
  <c r="G391" i="98"/>
  <c r="H391" i="98"/>
  <c r="I391" i="98"/>
  <c r="C392" i="98"/>
  <c r="D392" i="98"/>
  <c r="E392" i="98"/>
  <c r="F392" i="98"/>
  <c r="G392" i="98"/>
  <c r="H392" i="98"/>
  <c r="I392" i="98"/>
  <c r="C393" i="98"/>
  <c r="D393" i="98"/>
  <c r="E393" i="98"/>
  <c r="F393" i="98"/>
  <c r="G393" i="98"/>
  <c r="H393" i="98"/>
  <c r="I393" i="98"/>
  <c r="C394" i="98"/>
  <c r="D394" i="98"/>
  <c r="E394" i="98"/>
  <c r="F394" i="98"/>
  <c r="I394" i="98" s="1"/>
  <c r="G394" i="98"/>
  <c r="H394" i="98"/>
  <c r="C395" i="98"/>
  <c r="D395" i="98"/>
  <c r="E395" i="98"/>
  <c r="F395" i="98"/>
  <c r="G395" i="98"/>
  <c r="H395" i="98"/>
  <c r="I395" i="98"/>
  <c r="C396" i="98"/>
  <c r="D396" i="98"/>
  <c r="E396" i="98"/>
  <c r="F396" i="98"/>
  <c r="I396" i="98" s="1"/>
  <c r="G396" i="98"/>
  <c r="H396" i="98"/>
  <c r="C397" i="98"/>
  <c r="D397" i="98"/>
  <c r="E397" i="98"/>
  <c r="F397" i="98"/>
  <c r="I397" i="98" s="1"/>
  <c r="G397" i="98"/>
  <c r="H397" i="98"/>
  <c r="C398" i="98"/>
  <c r="D398" i="98"/>
  <c r="E398" i="98"/>
  <c r="F398" i="98"/>
  <c r="I398" i="98" s="1"/>
  <c r="G398" i="98"/>
  <c r="H398" i="98"/>
  <c r="C399" i="98"/>
  <c r="D399" i="98"/>
  <c r="E399" i="98"/>
  <c r="F399" i="98"/>
  <c r="G399" i="98"/>
  <c r="H399" i="98"/>
  <c r="I399" i="98"/>
  <c r="C400" i="98"/>
  <c r="D400" i="98"/>
  <c r="E400" i="98"/>
  <c r="F400" i="98"/>
  <c r="G400" i="98"/>
  <c r="H400" i="98"/>
  <c r="I400" i="98"/>
  <c r="C401" i="98"/>
  <c r="D401" i="98"/>
  <c r="E401" i="98"/>
  <c r="F401" i="98"/>
  <c r="G401" i="98"/>
  <c r="H401" i="98"/>
  <c r="I401" i="98"/>
  <c r="C402" i="98"/>
  <c r="D402" i="98"/>
  <c r="E402" i="98"/>
  <c r="F402" i="98"/>
  <c r="I402" i="98" s="1"/>
  <c r="G402" i="98"/>
  <c r="H402" i="98"/>
  <c r="C403" i="98"/>
  <c r="D403" i="98"/>
  <c r="E403" i="98"/>
  <c r="F403" i="98"/>
  <c r="G403" i="98"/>
  <c r="H403" i="98"/>
  <c r="I403" i="98"/>
  <c r="C404" i="98"/>
  <c r="D404" i="98"/>
  <c r="E404" i="98"/>
  <c r="F404" i="98"/>
  <c r="I404" i="98" s="1"/>
  <c r="G404" i="98"/>
  <c r="H404" i="98"/>
  <c r="C405" i="98"/>
  <c r="D405" i="98"/>
  <c r="E405" i="98"/>
  <c r="F405" i="98"/>
  <c r="I405" i="98" s="1"/>
  <c r="G405" i="98"/>
  <c r="H405" i="98"/>
  <c r="C406" i="98"/>
  <c r="D406" i="98"/>
  <c r="E406" i="98"/>
  <c r="F406" i="98"/>
  <c r="I406" i="98" s="1"/>
  <c r="G406" i="98"/>
  <c r="H406" i="98"/>
  <c r="C407" i="98"/>
  <c r="D407" i="98"/>
  <c r="E407" i="98"/>
  <c r="F407" i="98"/>
  <c r="G407" i="98"/>
  <c r="H407" i="98"/>
  <c r="I407" i="98"/>
  <c r="C408" i="98"/>
  <c r="D408" i="98"/>
  <c r="E408" i="98"/>
  <c r="F408" i="98"/>
  <c r="G408" i="98"/>
  <c r="H408" i="98"/>
  <c r="I408" i="98"/>
  <c r="C409" i="98"/>
  <c r="D409" i="98"/>
  <c r="E409" i="98"/>
  <c r="F409" i="98"/>
  <c r="G409" i="98"/>
  <c r="H409" i="98"/>
  <c r="I409" i="98"/>
  <c r="C410" i="98"/>
  <c r="D410" i="98"/>
  <c r="E410" i="98"/>
  <c r="F410" i="98"/>
  <c r="I410" i="98" s="1"/>
  <c r="G410" i="98"/>
  <c r="H410" i="98"/>
  <c r="C411" i="98"/>
  <c r="D411" i="98"/>
  <c r="E411" i="98"/>
  <c r="F411" i="98"/>
  <c r="G411" i="98"/>
  <c r="H411" i="98"/>
  <c r="I411" i="98"/>
  <c r="C412" i="98"/>
  <c r="D412" i="98"/>
  <c r="E412" i="98"/>
  <c r="F412" i="98"/>
  <c r="I412" i="98" s="1"/>
  <c r="G412" i="98"/>
  <c r="H412" i="98"/>
  <c r="C413" i="98"/>
  <c r="D413" i="98"/>
  <c r="E413" i="98"/>
  <c r="F413" i="98"/>
  <c r="I413" i="98" s="1"/>
  <c r="G413" i="98"/>
  <c r="H413" i="98"/>
  <c r="C414" i="98"/>
  <c r="D414" i="98"/>
  <c r="E414" i="98"/>
  <c r="F414" i="98"/>
  <c r="I414" i="98" s="1"/>
  <c r="G414" i="98"/>
  <c r="H414" i="98"/>
  <c r="C415" i="98"/>
  <c r="D415" i="98"/>
  <c r="E415" i="98"/>
  <c r="F415" i="98"/>
  <c r="G415" i="98"/>
  <c r="H415" i="98"/>
  <c r="I415" i="98"/>
  <c r="C416" i="98"/>
  <c r="D416" i="98"/>
  <c r="E416" i="98"/>
  <c r="F416" i="98"/>
  <c r="G416" i="98"/>
  <c r="H416" i="98"/>
  <c r="I416" i="98"/>
  <c r="C417" i="98"/>
  <c r="D417" i="98"/>
  <c r="E417" i="98"/>
  <c r="F417" i="98"/>
  <c r="G417" i="98"/>
  <c r="H417" i="98"/>
  <c r="I417" i="98"/>
  <c r="C418" i="98"/>
  <c r="D418" i="98"/>
  <c r="E418" i="98"/>
  <c r="F418" i="98"/>
  <c r="I418" i="98" s="1"/>
  <c r="G418" i="98"/>
  <c r="H418" i="98"/>
  <c r="C419" i="98"/>
  <c r="D419" i="98"/>
  <c r="E419" i="98"/>
  <c r="F419" i="98"/>
  <c r="G419" i="98"/>
  <c r="H419" i="98"/>
  <c r="I419" i="98"/>
  <c r="C420" i="98"/>
  <c r="D420" i="98"/>
  <c r="E420" i="98"/>
  <c r="F420" i="98"/>
  <c r="I420" i="98" s="1"/>
  <c r="G420" i="98"/>
  <c r="H420" i="98"/>
  <c r="C421" i="98"/>
  <c r="D421" i="98"/>
  <c r="E421" i="98"/>
  <c r="F421" i="98"/>
  <c r="I421" i="98" s="1"/>
  <c r="G421" i="98"/>
  <c r="H421" i="98"/>
  <c r="C422" i="98"/>
  <c r="D422" i="98"/>
  <c r="E422" i="98"/>
  <c r="F422" i="98"/>
  <c r="I422" i="98" s="1"/>
  <c r="G422" i="98"/>
  <c r="H422" i="98"/>
  <c r="C423" i="98"/>
  <c r="D423" i="98"/>
  <c r="E423" i="98"/>
  <c r="F423" i="98"/>
  <c r="G423" i="98"/>
  <c r="H423" i="98"/>
  <c r="I423" i="98"/>
  <c r="C424" i="98"/>
  <c r="D424" i="98"/>
  <c r="E424" i="98"/>
  <c r="F424" i="98"/>
  <c r="G424" i="98"/>
  <c r="H424" i="98"/>
  <c r="I424" i="98"/>
  <c r="C425" i="98"/>
  <c r="D425" i="98"/>
  <c r="E425" i="98"/>
  <c r="F425" i="98"/>
  <c r="G425" i="98"/>
  <c r="H425" i="98"/>
  <c r="I425" i="98"/>
  <c r="C426" i="98"/>
  <c r="D426" i="98"/>
  <c r="E426" i="98"/>
  <c r="F426" i="98"/>
  <c r="I426" i="98" s="1"/>
  <c r="G426" i="98"/>
  <c r="H426" i="98"/>
  <c r="C427" i="98"/>
  <c r="D427" i="98"/>
  <c r="E427" i="98"/>
  <c r="F427" i="98"/>
  <c r="G427" i="98"/>
  <c r="H427" i="98"/>
  <c r="I427" i="98"/>
  <c r="C428" i="98"/>
  <c r="D428" i="98"/>
  <c r="E428" i="98"/>
  <c r="F428" i="98"/>
  <c r="I428" i="98" s="1"/>
  <c r="G428" i="98"/>
  <c r="H428" i="98"/>
  <c r="C429" i="98"/>
  <c r="D429" i="98"/>
  <c r="E429" i="98"/>
  <c r="F429" i="98"/>
  <c r="I429" i="98" s="1"/>
  <c r="G429" i="98"/>
  <c r="H429" i="98"/>
  <c r="C430" i="98"/>
  <c r="D430" i="98"/>
  <c r="E430" i="98"/>
  <c r="F430" i="98"/>
  <c r="I430" i="98" s="1"/>
  <c r="G430" i="98"/>
  <c r="H430" i="98"/>
  <c r="C431" i="98"/>
  <c r="D431" i="98"/>
  <c r="E431" i="98"/>
  <c r="F431" i="98"/>
  <c r="G431" i="98"/>
  <c r="H431" i="98"/>
  <c r="I431" i="98"/>
  <c r="C432" i="98"/>
  <c r="D432" i="98"/>
  <c r="E432" i="98"/>
  <c r="F432" i="98"/>
  <c r="G432" i="98"/>
  <c r="H432" i="98"/>
  <c r="I432" i="98"/>
  <c r="C433" i="98"/>
  <c r="D433" i="98"/>
  <c r="E433" i="98"/>
  <c r="F433" i="98"/>
  <c r="G433" i="98"/>
  <c r="H433" i="98"/>
  <c r="I433" i="98"/>
  <c r="C434" i="98"/>
  <c r="D434" i="98"/>
  <c r="E434" i="98"/>
  <c r="F434" i="98"/>
  <c r="I434" i="98" s="1"/>
  <c r="G434" i="98"/>
  <c r="H434" i="98"/>
  <c r="C435" i="98"/>
  <c r="D435" i="98"/>
  <c r="E435" i="98"/>
  <c r="F435" i="98"/>
  <c r="G435" i="98"/>
  <c r="H435" i="98"/>
  <c r="I435" i="98"/>
  <c r="C436" i="98"/>
  <c r="D436" i="98"/>
  <c r="E436" i="98"/>
  <c r="F436" i="98"/>
  <c r="I436" i="98" s="1"/>
  <c r="G436" i="98"/>
  <c r="H436" i="98"/>
  <c r="C437" i="98"/>
  <c r="D437" i="98"/>
  <c r="E437" i="98"/>
  <c r="F437" i="98"/>
  <c r="I437" i="98" s="1"/>
  <c r="G437" i="98"/>
  <c r="H437" i="98"/>
  <c r="C438" i="98"/>
  <c r="D438" i="98"/>
  <c r="E438" i="98"/>
  <c r="F438" i="98"/>
  <c r="I438" i="98" s="1"/>
  <c r="G438" i="98"/>
  <c r="H438" i="98"/>
  <c r="C439" i="98"/>
  <c r="D439" i="98"/>
  <c r="E439" i="98"/>
  <c r="F439" i="98"/>
  <c r="G439" i="98"/>
  <c r="H439" i="98"/>
  <c r="I439" i="98"/>
  <c r="C440" i="98"/>
  <c r="D440" i="98"/>
  <c r="E440" i="98"/>
  <c r="F440" i="98"/>
  <c r="G440" i="98"/>
  <c r="H440" i="98"/>
  <c r="I440" i="98"/>
  <c r="C441" i="98"/>
  <c r="D441" i="98"/>
  <c r="E441" i="98"/>
  <c r="F441" i="98"/>
  <c r="G441" i="98"/>
  <c r="H441" i="98"/>
  <c r="I441" i="98"/>
  <c r="C442" i="98"/>
  <c r="D442" i="98"/>
  <c r="E442" i="98"/>
  <c r="F442" i="98"/>
  <c r="I442" i="98" s="1"/>
  <c r="G442" i="98"/>
  <c r="H442" i="98"/>
  <c r="C443" i="98"/>
  <c r="D443" i="98"/>
  <c r="E443" i="98"/>
  <c r="F443" i="98"/>
  <c r="G443" i="98"/>
  <c r="H443" i="98"/>
  <c r="I443" i="98"/>
  <c r="C444" i="98"/>
  <c r="D444" i="98"/>
  <c r="E444" i="98"/>
  <c r="F444" i="98"/>
  <c r="I444" i="98" s="1"/>
  <c r="G444" i="98"/>
  <c r="H444" i="98"/>
  <c r="C445" i="98"/>
  <c r="D445" i="98"/>
  <c r="E445" i="98"/>
  <c r="F445" i="98"/>
  <c r="I445" i="98" s="1"/>
  <c r="G445" i="98"/>
  <c r="H445" i="98"/>
  <c r="C446" i="98"/>
  <c r="D446" i="98"/>
  <c r="E446" i="98"/>
  <c r="F446" i="98"/>
  <c r="I446" i="98" s="1"/>
  <c r="G446" i="98"/>
  <c r="H446" i="98"/>
  <c r="C447" i="98"/>
  <c r="D447" i="98"/>
  <c r="E447" i="98"/>
  <c r="F447" i="98"/>
  <c r="G447" i="98"/>
  <c r="H447" i="98"/>
  <c r="I447" i="98"/>
  <c r="C448" i="98"/>
  <c r="D448" i="98"/>
  <c r="E448" i="98"/>
  <c r="F448" i="98"/>
  <c r="G448" i="98"/>
  <c r="H448" i="98"/>
  <c r="I448" i="98"/>
  <c r="C449" i="98"/>
  <c r="D449" i="98"/>
  <c r="E449" i="98"/>
  <c r="F449" i="98"/>
  <c r="G449" i="98"/>
  <c r="H449" i="98"/>
  <c r="I449" i="98"/>
  <c r="C450" i="98"/>
  <c r="D450" i="98"/>
  <c r="E450" i="98"/>
  <c r="F450" i="98"/>
  <c r="I450" i="98" s="1"/>
  <c r="G450" i="98"/>
  <c r="H450" i="98"/>
  <c r="C451" i="98"/>
  <c r="D451" i="98"/>
  <c r="E451" i="98"/>
  <c r="F451" i="98"/>
  <c r="G451" i="98"/>
  <c r="H451" i="98"/>
  <c r="I451" i="98"/>
  <c r="C452" i="98"/>
  <c r="D452" i="98"/>
  <c r="E452" i="98"/>
  <c r="F452" i="98"/>
  <c r="I452" i="98" s="1"/>
  <c r="G452" i="98"/>
  <c r="H452" i="98"/>
  <c r="C453" i="98"/>
  <c r="D453" i="98"/>
  <c r="E453" i="98"/>
  <c r="F453" i="98"/>
  <c r="I453" i="98" s="1"/>
  <c r="G453" i="98"/>
  <c r="H453" i="98"/>
  <c r="C454" i="98"/>
  <c r="D454" i="98"/>
  <c r="E454" i="98"/>
  <c r="F454" i="98"/>
  <c r="I454" i="98" s="1"/>
  <c r="G454" i="98"/>
  <c r="H454" i="98"/>
  <c r="C455" i="98"/>
  <c r="D455" i="98"/>
  <c r="E455" i="98"/>
  <c r="F455" i="98"/>
  <c r="G455" i="98"/>
  <c r="H455" i="98"/>
  <c r="I455" i="98"/>
  <c r="C456" i="98"/>
  <c r="D456" i="98"/>
  <c r="E456" i="98"/>
  <c r="F456" i="98"/>
  <c r="G456" i="98"/>
  <c r="H456" i="98"/>
  <c r="I456" i="98"/>
  <c r="C457" i="98"/>
  <c r="D457" i="98"/>
  <c r="E457" i="98"/>
  <c r="F457" i="98"/>
  <c r="G457" i="98"/>
  <c r="H457" i="98"/>
  <c r="I457" i="98"/>
  <c r="C458" i="98"/>
  <c r="D458" i="98"/>
  <c r="E458" i="98"/>
  <c r="F458" i="98"/>
  <c r="I458" i="98" s="1"/>
  <c r="G458" i="98"/>
  <c r="H458" i="98"/>
  <c r="C459" i="98"/>
  <c r="D459" i="98"/>
  <c r="E459" i="98"/>
  <c r="F459" i="98"/>
  <c r="G459" i="98"/>
  <c r="H459" i="98"/>
  <c r="I459" i="98"/>
  <c r="C460" i="98"/>
  <c r="D460" i="98"/>
  <c r="E460" i="98"/>
  <c r="F460" i="98"/>
  <c r="I460" i="98" s="1"/>
  <c r="G460" i="98"/>
  <c r="H460" i="98"/>
  <c r="C461" i="98"/>
  <c r="D461" i="98"/>
  <c r="E461" i="98"/>
  <c r="F461" i="98"/>
  <c r="I461" i="98" s="1"/>
  <c r="G461" i="98"/>
  <c r="H461" i="98"/>
  <c r="C462" i="98"/>
  <c r="D462" i="98"/>
  <c r="E462" i="98"/>
  <c r="F462" i="98"/>
  <c r="I462" i="98" s="1"/>
  <c r="G462" i="98"/>
  <c r="H462" i="98"/>
  <c r="C463" i="98"/>
  <c r="D463" i="98"/>
  <c r="E463" i="98"/>
  <c r="F463" i="98"/>
  <c r="G463" i="98"/>
  <c r="H463" i="98"/>
  <c r="I463" i="98"/>
  <c r="C464" i="98"/>
  <c r="D464" i="98"/>
  <c r="E464" i="98"/>
  <c r="F464" i="98"/>
  <c r="G464" i="98"/>
  <c r="H464" i="98"/>
  <c r="I464" i="98"/>
  <c r="C465" i="98"/>
  <c r="D465" i="98"/>
  <c r="E465" i="98"/>
  <c r="F465" i="98"/>
  <c r="G465" i="98"/>
  <c r="H465" i="98"/>
  <c r="I465" i="98"/>
  <c r="C466" i="98"/>
  <c r="D466" i="98"/>
  <c r="E466" i="98"/>
  <c r="F466" i="98"/>
  <c r="I466" i="98" s="1"/>
  <c r="G466" i="98"/>
  <c r="H466" i="98"/>
  <c r="C467" i="98"/>
  <c r="D467" i="98"/>
  <c r="E467" i="98"/>
  <c r="F467" i="98"/>
  <c r="G467" i="98"/>
  <c r="H467" i="98"/>
  <c r="I467" i="98"/>
  <c r="C468" i="98"/>
  <c r="D468" i="98"/>
  <c r="E468" i="98"/>
  <c r="F468" i="98"/>
  <c r="I468" i="98" s="1"/>
  <c r="G468" i="98"/>
  <c r="H468" i="98"/>
  <c r="C469" i="98"/>
  <c r="D469" i="98"/>
  <c r="E469" i="98"/>
  <c r="F469" i="98"/>
  <c r="I469" i="98" s="1"/>
  <c r="G469" i="98"/>
  <c r="H469" i="98"/>
  <c r="C470" i="98"/>
  <c r="D470" i="98"/>
  <c r="E470" i="98"/>
  <c r="F470" i="98"/>
  <c r="I470" i="98" s="1"/>
  <c r="G470" i="98"/>
  <c r="H470" i="98"/>
  <c r="C471" i="98"/>
  <c r="D471" i="98"/>
  <c r="E471" i="98"/>
  <c r="F471" i="98"/>
  <c r="G471" i="98"/>
  <c r="H471" i="98"/>
  <c r="I471" i="98"/>
  <c r="C472" i="98"/>
  <c r="D472" i="98"/>
  <c r="E472" i="98"/>
  <c r="F472" i="98"/>
  <c r="G472" i="98"/>
  <c r="H472" i="98"/>
  <c r="I472" i="98"/>
  <c r="C473" i="98"/>
  <c r="D473" i="98"/>
  <c r="E473" i="98"/>
  <c r="F473" i="98"/>
  <c r="G473" i="98"/>
  <c r="H473" i="98"/>
  <c r="I473" i="98"/>
  <c r="C474" i="98"/>
  <c r="D474" i="98"/>
  <c r="E474" i="98"/>
  <c r="F474" i="98"/>
  <c r="I474" i="98" s="1"/>
  <c r="G474" i="98"/>
  <c r="H474" i="98"/>
  <c r="C475" i="98"/>
  <c r="D475" i="98"/>
  <c r="E475" i="98"/>
  <c r="F475" i="98"/>
  <c r="G475" i="98"/>
  <c r="H475" i="98"/>
  <c r="I475" i="98"/>
  <c r="C476" i="98"/>
  <c r="D476" i="98"/>
  <c r="E476" i="98"/>
  <c r="F476" i="98"/>
  <c r="I476" i="98" s="1"/>
  <c r="G476" i="98"/>
  <c r="H476" i="98"/>
  <c r="C477" i="98"/>
  <c r="D477" i="98"/>
  <c r="E477" i="98"/>
  <c r="F477" i="98"/>
  <c r="I477" i="98" s="1"/>
  <c r="G477" i="98"/>
  <c r="H477" i="98"/>
  <c r="C478" i="98"/>
  <c r="D478" i="98"/>
  <c r="E478" i="98"/>
  <c r="F478" i="98"/>
  <c r="I478" i="98" s="1"/>
  <c r="G478" i="98"/>
  <c r="H478" i="98"/>
  <c r="C479" i="98"/>
  <c r="D479" i="98"/>
  <c r="E479" i="98"/>
  <c r="F479" i="98"/>
  <c r="G479" i="98"/>
  <c r="H479" i="98"/>
  <c r="I479" i="98"/>
  <c r="C480" i="98"/>
  <c r="D480" i="98"/>
  <c r="E480" i="98"/>
  <c r="F480" i="98"/>
  <c r="G480" i="98"/>
  <c r="H480" i="98"/>
  <c r="I480" i="98"/>
  <c r="C481" i="98"/>
  <c r="D481" i="98"/>
  <c r="E481" i="98"/>
  <c r="F481" i="98"/>
  <c r="G481" i="98"/>
  <c r="H481" i="98"/>
  <c r="I481" i="98"/>
  <c r="C482" i="98"/>
  <c r="D482" i="98"/>
  <c r="E482" i="98"/>
  <c r="F482" i="98"/>
  <c r="I482" i="98" s="1"/>
  <c r="G482" i="98"/>
  <c r="H482" i="98"/>
  <c r="C483" i="98"/>
  <c r="D483" i="98"/>
  <c r="E483" i="98"/>
  <c r="F483" i="98"/>
  <c r="G483" i="98"/>
  <c r="H483" i="98"/>
  <c r="I483" i="98"/>
  <c r="C484" i="98"/>
  <c r="D484" i="98"/>
  <c r="E484" i="98"/>
  <c r="F484" i="98"/>
  <c r="I484" i="98" s="1"/>
  <c r="G484" i="98"/>
  <c r="H484" i="98"/>
  <c r="C485" i="98"/>
  <c r="D485" i="98"/>
  <c r="E485" i="98"/>
  <c r="F485" i="98"/>
  <c r="I485" i="98" s="1"/>
  <c r="G485" i="98"/>
  <c r="H485" i="98"/>
  <c r="C486" i="98"/>
  <c r="D486" i="98"/>
  <c r="E486" i="98"/>
  <c r="F486" i="98"/>
  <c r="I486" i="98" s="1"/>
  <c r="G486" i="98"/>
  <c r="H486" i="98"/>
  <c r="C487" i="98"/>
  <c r="D487" i="98"/>
  <c r="E487" i="98"/>
  <c r="F487" i="98"/>
  <c r="G487" i="98"/>
  <c r="H487" i="98"/>
  <c r="I487" i="98"/>
  <c r="C488" i="98"/>
  <c r="D488" i="98"/>
  <c r="E488" i="98"/>
  <c r="F488" i="98"/>
  <c r="G488" i="98"/>
  <c r="H488" i="98"/>
  <c r="I488" i="98"/>
  <c r="C489" i="98"/>
  <c r="D489" i="98"/>
  <c r="E489" i="98"/>
  <c r="F489" i="98"/>
  <c r="G489" i="98"/>
  <c r="H489" i="98"/>
  <c r="I489" i="98"/>
  <c r="C490" i="98"/>
  <c r="D490" i="98"/>
  <c r="E490" i="98"/>
  <c r="F490" i="98"/>
  <c r="I490" i="98" s="1"/>
  <c r="G490" i="98"/>
  <c r="H490" i="98"/>
  <c r="C491" i="98"/>
  <c r="D491" i="98"/>
  <c r="E491" i="98"/>
  <c r="F491" i="98"/>
  <c r="G491" i="98"/>
  <c r="H491" i="98"/>
  <c r="I491" i="98"/>
  <c r="C492" i="98"/>
  <c r="D492" i="98"/>
  <c r="E492" i="98"/>
  <c r="F492" i="98"/>
  <c r="I492" i="98" s="1"/>
  <c r="G492" i="98"/>
  <c r="H492" i="98"/>
  <c r="C493" i="98"/>
  <c r="D493" i="98"/>
  <c r="E493" i="98"/>
  <c r="F493" i="98"/>
  <c r="I493" i="98" s="1"/>
  <c r="G493" i="98"/>
  <c r="H493" i="98"/>
  <c r="C494" i="98"/>
  <c r="D494" i="98"/>
  <c r="E494" i="98"/>
  <c r="F494" i="98"/>
  <c r="I494" i="98" s="1"/>
  <c r="G494" i="98"/>
  <c r="H494" i="98"/>
  <c r="C495" i="98"/>
  <c r="D495" i="98"/>
  <c r="E495" i="98"/>
  <c r="F495" i="98"/>
  <c r="G495" i="98"/>
  <c r="H495" i="98"/>
  <c r="I495" i="98"/>
  <c r="C496" i="98"/>
  <c r="D496" i="98"/>
  <c r="E496" i="98"/>
  <c r="F496" i="98"/>
  <c r="G496" i="98"/>
  <c r="H496" i="98"/>
  <c r="I496" i="98"/>
  <c r="C497" i="98"/>
  <c r="D497" i="98"/>
  <c r="E497" i="98"/>
  <c r="F497" i="98"/>
  <c r="G497" i="98"/>
  <c r="H497" i="98"/>
  <c r="I497" i="98"/>
  <c r="C498" i="98"/>
  <c r="D498" i="98"/>
  <c r="E498" i="98"/>
  <c r="F498" i="98"/>
  <c r="I498" i="98" s="1"/>
  <c r="G498" i="98"/>
  <c r="H498" i="98"/>
  <c r="C499" i="98"/>
  <c r="D499" i="98"/>
  <c r="E499" i="98"/>
  <c r="F499" i="98"/>
  <c r="G499" i="98"/>
  <c r="H499" i="98"/>
  <c r="I499" i="98"/>
  <c r="C500" i="98"/>
  <c r="D500" i="98"/>
  <c r="E500" i="98"/>
  <c r="F500" i="98"/>
  <c r="I500" i="98" s="1"/>
  <c r="G500" i="98"/>
  <c r="H500" i="98"/>
  <c r="C501" i="98"/>
  <c r="D501" i="98"/>
  <c r="E501" i="98"/>
  <c r="F501" i="98"/>
  <c r="I501" i="98" s="1"/>
  <c r="G501" i="98"/>
  <c r="H501" i="98"/>
  <c r="C502" i="98"/>
  <c r="D502" i="98"/>
  <c r="E502" i="98"/>
  <c r="F502" i="98"/>
  <c r="I502" i="98" s="1"/>
  <c r="G502" i="98"/>
  <c r="H502" i="98"/>
  <c r="C503" i="98"/>
  <c r="D503" i="98"/>
  <c r="E503" i="98"/>
  <c r="F503" i="98"/>
  <c r="G503" i="98"/>
  <c r="H503" i="98"/>
  <c r="I503" i="98"/>
  <c r="C504" i="98"/>
  <c r="D504" i="98"/>
  <c r="E504" i="98"/>
  <c r="F504" i="98"/>
  <c r="G504" i="98"/>
  <c r="H504" i="98"/>
  <c r="I504" i="98"/>
  <c r="C505" i="98"/>
  <c r="D505" i="98"/>
  <c r="E505" i="98"/>
  <c r="F505" i="98"/>
  <c r="G505" i="98"/>
  <c r="H505" i="98"/>
  <c r="I505" i="98"/>
  <c r="C506" i="98"/>
  <c r="D506" i="98"/>
  <c r="E506" i="98"/>
  <c r="F506" i="98"/>
  <c r="I506" i="98" s="1"/>
  <c r="G506" i="98"/>
  <c r="H506" i="98"/>
  <c r="C507" i="98"/>
  <c r="D507" i="98"/>
  <c r="E507" i="98"/>
  <c r="F507" i="98"/>
  <c r="G507" i="98"/>
  <c r="H507" i="98"/>
  <c r="I507" i="98"/>
  <c r="C508" i="98"/>
  <c r="D508" i="98"/>
  <c r="E508" i="98"/>
  <c r="F508" i="98"/>
  <c r="I508" i="98" s="1"/>
  <c r="G508" i="98"/>
  <c r="H508" i="98"/>
  <c r="C509" i="98"/>
  <c r="D509" i="98"/>
  <c r="E509" i="98"/>
  <c r="F509" i="98"/>
  <c r="I509" i="98" s="1"/>
  <c r="G509" i="98"/>
  <c r="H509" i="98"/>
  <c r="C510" i="98"/>
  <c r="D510" i="98"/>
  <c r="E510" i="98"/>
  <c r="F510" i="98"/>
  <c r="I510" i="98" s="1"/>
  <c r="G510" i="98"/>
  <c r="H510" i="98"/>
  <c r="C511" i="98"/>
  <c r="D511" i="98"/>
  <c r="E511" i="98"/>
  <c r="F511" i="98"/>
  <c r="G511" i="98"/>
  <c r="H511" i="98"/>
  <c r="I511" i="98"/>
  <c r="C512" i="98"/>
  <c r="D512" i="98"/>
  <c r="E512" i="98"/>
  <c r="F512" i="98"/>
  <c r="G512" i="98"/>
  <c r="H512" i="98"/>
  <c r="I512" i="98"/>
  <c r="C513" i="98"/>
  <c r="D513" i="98"/>
  <c r="E513" i="98"/>
  <c r="F513" i="98"/>
  <c r="G513" i="98"/>
  <c r="H513" i="98"/>
  <c r="I513" i="98"/>
  <c r="C514" i="98"/>
  <c r="D514" i="98"/>
  <c r="E514" i="98"/>
  <c r="F514" i="98"/>
  <c r="I514" i="98" s="1"/>
  <c r="G514" i="98"/>
  <c r="H514" i="98"/>
  <c r="C515" i="98"/>
  <c r="D515" i="98"/>
  <c r="E515" i="98"/>
  <c r="F515" i="98"/>
  <c r="G515" i="98"/>
  <c r="H515" i="98"/>
  <c r="I515" i="98"/>
  <c r="C516" i="98"/>
  <c r="D516" i="98"/>
  <c r="E516" i="98"/>
  <c r="F516" i="98"/>
  <c r="I516" i="98" s="1"/>
  <c r="G516" i="98"/>
  <c r="H516" i="98"/>
  <c r="C517" i="98"/>
  <c r="D517" i="98"/>
  <c r="E517" i="98"/>
  <c r="F517" i="98"/>
  <c r="I517" i="98" s="1"/>
  <c r="G517" i="98"/>
  <c r="H517" i="98"/>
  <c r="C518" i="98"/>
  <c r="D518" i="98"/>
  <c r="E518" i="98"/>
  <c r="F518" i="98"/>
  <c r="I518" i="98" s="1"/>
  <c r="G518" i="98"/>
  <c r="H518" i="98"/>
  <c r="C519" i="98"/>
  <c r="D519" i="98"/>
  <c r="E519" i="98"/>
  <c r="F519" i="98"/>
  <c r="G519" i="98"/>
  <c r="H519" i="98"/>
  <c r="I519" i="98"/>
  <c r="C520" i="98"/>
  <c r="D520" i="98"/>
  <c r="E520" i="98"/>
  <c r="F520" i="98"/>
  <c r="G520" i="98"/>
  <c r="H520" i="98"/>
  <c r="I520" i="98"/>
  <c r="C521" i="98"/>
  <c r="D521" i="98"/>
  <c r="E521" i="98"/>
  <c r="F521" i="98"/>
  <c r="G521" i="98"/>
  <c r="H521" i="98"/>
  <c r="I521" i="98"/>
  <c r="C522" i="98"/>
  <c r="D522" i="98"/>
  <c r="E522" i="98"/>
  <c r="F522" i="98"/>
  <c r="I522" i="98" s="1"/>
  <c r="G522" i="98"/>
  <c r="H522" i="98"/>
  <c r="C523" i="98"/>
  <c r="D523" i="98"/>
  <c r="E523" i="98"/>
  <c r="F523" i="98"/>
  <c r="G523" i="98"/>
  <c r="H523" i="98"/>
  <c r="I523" i="98"/>
  <c r="C524" i="98"/>
  <c r="D524" i="98"/>
  <c r="E524" i="98"/>
  <c r="F524" i="98"/>
  <c r="I524" i="98" s="1"/>
  <c r="G524" i="98"/>
  <c r="H524" i="98"/>
  <c r="C525" i="98"/>
  <c r="D525" i="98"/>
  <c r="E525" i="98"/>
  <c r="F525" i="98"/>
  <c r="I525" i="98" s="1"/>
  <c r="G525" i="98"/>
  <c r="H525" i="98"/>
  <c r="C526" i="98"/>
  <c r="D526" i="98"/>
  <c r="E526" i="98"/>
  <c r="F526" i="98"/>
  <c r="I526" i="98" s="1"/>
  <c r="G526" i="98"/>
  <c r="H526" i="98"/>
  <c r="C527" i="98"/>
  <c r="D527" i="98"/>
  <c r="E527" i="98"/>
  <c r="F527" i="98"/>
  <c r="G527" i="98"/>
  <c r="H527" i="98"/>
  <c r="I527" i="98"/>
  <c r="C528" i="98"/>
  <c r="D528" i="98"/>
  <c r="E528" i="98"/>
  <c r="F528" i="98"/>
  <c r="G528" i="98"/>
  <c r="H528" i="98"/>
  <c r="I528" i="98"/>
  <c r="C529" i="98"/>
  <c r="D529" i="98"/>
  <c r="E529" i="98"/>
  <c r="F529" i="98"/>
  <c r="G529" i="98"/>
  <c r="H529" i="98"/>
  <c r="I529" i="98"/>
  <c r="C530" i="98"/>
  <c r="D530" i="98"/>
  <c r="E530" i="98"/>
  <c r="F530" i="98"/>
  <c r="I530" i="98" s="1"/>
  <c r="G530" i="98"/>
  <c r="H530" i="98"/>
  <c r="C531" i="98"/>
  <c r="D531" i="98"/>
  <c r="E531" i="98"/>
  <c r="F531" i="98"/>
  <c r="G531" i="98"/>
  <c r="H531" i="98"/>
  <c r="I531" i="98"/>
  <c r="C532" i="98"/>
  <c r="D532" i="98"/>
  <c r="E532" i="98"/>
  <c r="F532" i="98"/>
  <c r="I532" i="98" s="1"/>
  <c r="G532" i="98"/>
  <c r="H532" i="98"/>
  <c r="C533" i="98"/>
  <c r="D533" i="98"/>
  <c r="E533" i="98"/>
  <c r="F533" i="98"/>
  <c r="I533" i="98" s="1"/>
  <c r="G533" i="98"/>
  <c r="H533" i="98"/>
  <c r="C534" i="98"/>
  <c r="D534" i="98"/>
  <c r="E534" i="98"/>
  <c r="F534" i="98"/>
  <c r="I534" i="98" s="1"/>
  <c r="G534" i="98"/>
  <c r="H534" i="98"/>
  <c r="C535" i="98"/>
  <c r="D535" i="98"/>
  <c r="E535" i="98"/>
  <c r="F535" i="98"/>
  <c r="G535" i="98"/>
  <c r="H535" i="98"/>
  <c r="I535" i="98"/>
  <c r="C536" i="98"/>
  <c r="D536" i="98"/>
  <c r="E536" i="98"/>
  <c r="F536" i="98"/>
  <c r="G536" i="98"/>
  <c r="H536" i="98"/>
  <c r="I536" i="98"/>
  <c r="C537" i="98"/>
  <c r="D537" i="98"/>
  <c r="E537" i="98"/>
  <c r="F537" i="98"/>
  <c r="G537" i="98"/>
  <c r="H537" i="98"/>
  <c r="I537" i="98"/>
  <c r="C538" i="98"/>
  <c r="D538" i="98"/>
  <c r="E538" i="98"/>
  <c r="F538" i="98"/>
  <c r="I538" i="98" s="1"/>
  <c r="G538" i="98"/>
  <c r="H538" i="98"/>
  <c r="C539" i="98"/>
  <c r="D539" i="98"/>
  <c r="E539" i="98"/>
  <c r="F539" i="98"/>
  <c r="G539" i="98"/>
  <c r="H539" i="98"/>
  <c r="I539" i="98"/>
  <c r="C540" i="98"/>
  <c r="D540" i="98"/>
  <c r="E540" i="98"/>
  <c r="F540" i="98"/>
  <c r="I540" i="98" s="1"/>
  <c r="G540" i="98"/>
  <c r="H540" i="98"/>
  <c r="C541" i="98"/>
  <c r="D541" i="98"/>
  <c r="E541" i="98"/>
  <c r="F541" i="98"/>
  <c r="I541" i="98" s="1"/>
  <c r="G541" i="98"/>
  <c r="H541" i="98"/>
  <c r="C542" i="98"/>
  <c r="D542" i="98"/>
  <c r="E542" i="98"/>
  <c r="F542" i="98"/>
  <c r="I542" i="98" s="1"/>
  <c r="G542" i="98"/>
  <c r="H542" i="98"/>
  <c r="C543" i="98"/>
  <c r="D543" i="98"/>
  <c r="E543" i="98"/>
  <c r="F543" i="98"/>
  <c r="G543" i="98"/>
  <c r="H543" i="98"/>
  <c r="I543" i="98"/>
  <c r="C544" i="98"/>
  <c r="D544" i="98"/>
  <c r="E544" i="98"/>
  <c r="F544" i="98"/>
  <c r="G544" i="98"/>
  <c r="H544" i="98"/>
  <c r="I544" i="98"/>
  <c r="C545" i="98"/>
  <c r="D545" i="98"/>
  <c r="E545" i="98"/>
  <c r="F545" i="98"/>
  <c r="G545" i="98"/>
  <c r="H545" i="98"/>
  <c r="I545" i="98"/>
  <c r="C546" i="98"/>
  <c r="D546" i="98"/>
  <c r="E546" i="98"/>
  <c r="F546" i="98"/>
  <c r="I546" i="98" s="1"/>
  <c r="G546" i="98"/>
  <c r="H546" i="98"/>
  <c r="C547" i="98"/>
  <c r="D547" i="98"/>
  <c r="E547" i="98"/>
  <c r="F547" i="98"/>
  <c r="G547" i="98"/>
  <c r="H547" i="98"/>
  <c r="I547" i="98"/>
  <c r="C548" i="98"/>
  <c r="D548" i="98"/>
  <c r="E548" i="98"/>
  <c r="F548" i="98"/>
  <c r="I548" i="98" s="1"/>
  <c r="G548" i="98"/>
  <c r="H548" i="98"/>
  <c r="C549" i="98"/>
  <c r="D549" i="98"/>
  <c r="E549" i="98"/>
  <c r="F549" i="98"/>
  <c r="I549" i="98" s="1"/>
  <c r="G549" i="98"/>
  <c r="H549" i="98"/>
  <c r="C550" i="98"/>
  <c r="D550" i="98"/>
  <c r="E550" i="98"/>
  <c r="F550" i="98"/>
  <c r="I550" i="98" s="1"/>
  <c r="G550" i="98"/>
  <c r="H550" i="98"/>
  <c r="C551" i="98"/>
  <c r="D551" i="98"/>
  <c r="E551" i="98"/>
  <c r="F551" i="98"/>
  <c r="G551" i="98"/>
  <c r="H551" i="98"/>
  <c r="I551" i="98"/>
  <c r="C552" i="98"/>
  <c r="D552" i="98"/>
  <c r="E552" i="98"/>
  <c r="F552" i="98"/>
  <c r="G552" i="98"/>
  <c r="H552" i="98"/>
  <c r="I552" i="98"/>
  <c r="C553" i="98"/>
  <c r="D553" i="98"/>
  <c r="E553" i="98"/>
  <c r="F553" i="98"/>
  <c r="G553" i="98"/>
  <c r="H553" i="98"/>
  <c r="I553" i="98"/>
  <c r="C554" i="98"/>
  <c r="D554" i="98"/>
  <c r="E554" i="98"/>
  <c r="F554" i="98"/>
  <c r="I554" i="98" s="1"/>
  <c r="G554" i="98"/>
  <c r="H554" i="98"/>
  <c r="C555" i="98"/>
  <c r="D555" i="98"/>
  <c r="E555" i="98"/>
  <c r="F555" i="98"/>
  <c r="G555" i="98"/>
  <c r="H555" i="98"/>
  <c r="I555" i="98"/>
  <c r="C556" i="98"/>
  <c r="D556" i="98"/>
  <c r="E556" i="98"/>
  <c r="F556" i="98"/>
  <c r="I556" i="98" s="1"/>
  <c r="G556" i="98"/>
  <c r="H556" i="98"/>
  <c r="C557" i="98"/>
  <c r="D557" i="98"/>
  <c r="E557" i="98"/>
  <c r="F557" i="98"/>
  <c r="I557" i="98" s="1"/>
  <c r="G557" i="98"/>
  <c r="H557" i="98"/>
  <c r="C558" i="98"/>
  <c r="D558" i="98"/>
  <c r="E558" i="98"/>
  <c r="F558" i="98"/>
  <c r="I558" i="98" s="1"/>
  <c r="G558" i="98"/>
  <c r="H558" i="98"/>
  <c r="C559" i="98"/>
  <c r="D559" i="98"/>
  <c r="E559" i="98"/>
  <c r="F559" i="98"/>
  <c r="G559" i="98"/>
  <c r="H559" i="98"/>
  <c r="I559" i="98"/>
  <c r="C560" i="98"/>
  <c r="D560" i="98"/>
  <c r="E560" i="98"/>
  <c r="F560" i="98"/>
  <c r="G560" i="98"/>
  <c r="H560" i="98"/>
  <c r="I560" i="98"/>
  <c r="C561" i="98"/>
  <c r="D561" i="98"/>
  <c r="E561" i="98"/>
  <c r="F561" i="98"/>
  <c r="G561" i="98"/>
  <c r="H561" i="98"/>
  <c r="I561" i="98"/>
  <c r="C562" i="98"/>
  <c r="D562" i="98"/>
  <c r="E562" i="98"/>
  <c r="F562" i="98"/>
  <c r="I562" i="98" s="1"/>
  <c r="G562" i="98"/>
  <c r="H562" i="98"/>
  <c r="C563" i="98"/>
  <c r="D563" i="98"/>
  <c r="E563" i="98"/>
  <c r="F563" i="98"/>
  <c r="G563" i="98"/>
  <c r="H563" i="98"/>
  <c r="I563" i="98"/>
  <c r="C564" i="98"/>
  <c r="D564" i="98"/>
  <c r="E564" i="98"/>
  <c r="F564" i="98"/>
  <c r="I564" i="98" s="1"/>
  <c r="G564" i="98"/>
  <c r="H564" i="98"/>
  <c r="C565" i="98"/>
  <c r="D565" i="98"/>
  <c r="E565" i="98"/>
  <c r="F565" i="98"/>
  <c r="I565" i="98" s="1"/>
  <c r="G565" i="98"/>
  <c r="H565" i="98"/>
  <c r="C566" i="98"/>
  <c r="D566" i="98"/>
  <c r="E566" i="98"/>
  <c r="F566" i="98"/>
  <c r="I566" i="98" s="1"/>
  <c r="G566" i="98"/>
  <c r="H566" i="98"/>
  <c r="C567" i="98"/>
  <c r="D567" i="98"/>
  <c r="E567" i="98"/>
  <c r="F567" i="98"/>
  <c r="G567" i="98"/>
  <c r="H567" i="98"/>
  <c r="I567" i="98"/>
  <c r="C568" i="98"/>
  <c r="D568" i="98"/>
  <c r="E568" i="98"/>
  <c r="F568" i="98"/>
  <c r="G568" i="98"/>
  <c r="H568" i="98"/>
  <c r="I568" i="98"/>
  <c r="C569" i="98"/>
  <c r="D569" i="98"/>
  <c r="E569" i="98"/>
  <c r="F569" i="98"/>
  <c r="G569" i="98"/>
  <c r="H569" i="98"/>
  <c r="I569" i="98"/>
  <c r="C570" i="98"/>
  <c r="D570" i="98"/>
  <c r="E570" i="98"/>
  <c r="F570" i="98"/>
  <c r="I570" i="98" s="1"/>
  <c r="G570" i="98"/>
  <c r="H570" i="98"/>
  <c r="C571" i="98"/>
  <c r="D571" i="98"/>
  <c r="E571" i="98"/>
  <c r="F571" i="98"/>
  <c r="G571" i="98"/>
  <c r="H571" i="98"/>
  <c r="I571" i="98"/>
  <c r="C572" i="98"/>
  <c r="D572" i="98"/>
  <c r="E572" i="98"/>
  <c r="F572" i="98"/>
  <c r="I572" i="98" s="1"/>
  <c r="G572" i="98"/>
  <c r="H572" i="98"/>
  <c r="C573" i="98"/>
  <c r="D573" i="98"/>
  <c r="E573" i="98"/>
  <c r="F573" i="98"/>
  <c r="I573" i="98" s="1"/>
  <c r="G573" i="98"/>
  <c r="H573" i="98"/>
  <c r="C574" i="98"/>
  <c r="D574" i="98"/>
  <c r="E574" i="98"/>
  <c r="F574" i="98"/>
  <c r="I574" i="98" s="1"/>
  <c r="G574" i="98"/>
  <c r="H574" i="98"/>
  <c r="C575" i="98"/>
  <c r="D575" i="98"/>
  <c r="E575" i="98"/>
  <c r="F575" i="98"/>
  <c r="G575" i="98"/>
  <c r="H575" i="98"/>
  <c r="I575" i="98"/>
  <c r="C576" i="98"/>
  <c r="D576" i="98"/>
  <c r="E576" i="98"/>
  <c r="F576" i="98"/>
  <c r="G576" i="98"/>
  <c r="H576" i="98"/>
  <c r="I576" i="98"/>
  <c r="C577" i="98"/>
  <c r="D577" i="98"/>
  <c r="E577" i="98"/>
  <c r="F577" i="98"/>
  <c r="G577" i="98"/>
  <c r="H577" i="98"/>
  <c r="I577" i="98"/>
  <c r="C578" i="98"/>
  <c r="D578" i="98"/>
  <c r="E578" i="98"/>
  <c r="F578" i="98"/>
  <c r="I578" i="98" s="1"/>
  <c r="G578" i="98"/>
  <c r="H578" i="98"/>
  <c r="C579" i="98"/>
  <c r="D579" i="98"/>
  <c r="E579" i="98"/>
  <c r="F579" i="98"/>
  <c r="G579" i="98"/>
  <c r="H579" i="98"/>
  <c r="I579" i="98"/>
  <c r="C580" i="98"/>
  <c r="D580" i="98"/>
  <c r="E580" i="98"/>
  <c r="F580" i="98"/>
  <c r="I580" i="98" s="1"/>
  <c r="G580" i="98"/>
  <c r="H580" i="98"/>
  <c r="C581" i="98"/>
  <c r="D581" i="98"/>
  <c r="E581" i="98"/>
  <c r="F581" i="98"/>
  <c r="I581" i="98" s="1"/>
  <c r="G581" i="98"/>
  <c r="H581" i="98"/>
  <c r="C582" i="98"/>
  <c r="D582" i="98"/>
  <c r="E582" i="98"/>
  <c r="F582" i="98"/>
  <c r="I582" i="98" s="1"/>
  <c r="G582" i="98"/>
  <c r="H582" i="98"/>
  <c r="C583" i="98"/>
  <c r="D583" i="98"/>
  <c r="E583" i="98"/>
  <c r="F583" i="98"/>
  <c r="G583" i="98"/>
  <c r="H583" i="98"/>
  <c r="I583" i="98"/>
  <c r="C584" i="98"/>
  <c r="D584" i="98"/>
  <c r="E584" i="98"/>
  <c r="F584" i="98"/>
  <c r="G584" i="98"/>
  <c r="H584" i="98"/>
  <c r="I584" i="98"/>
  <c r="C585" i="98"/>
  <c r="D585" i="98"/>
  <c r="E585" i="98"/>
  <c r="F585" i="98"/>
  <c r="G585" i="98"/>
  <c r="H585" i="98"/>
  <c r="I585" i="98"/>
  <c r="C586" i="98"/>
  <c r="D586" i="98"/>
  <c r="E586" i="98"/>
  <c r="F586" i="98"/>
  <c r="I586" i="98" s="1"/>
  <c r="G586" i="98"/>
  <c r="H586" i="98"/>
  <c r="C587" i="98"/>
  <c r="D587" i="98"/>
  <c r="E587" i="98"/>
  <c r="F587" i="98"/>
  <c r="G587" i="98"/>
  <c r="H587" i="98"/>
  <c r="I587" i="98"/>
  <c r="C588" i="98"/>
  <c r="D588" i="98"/>
  <c r="E588" i="98"/>
  <c r="F588" i="98"/>
  <c r="I588" i="98" s="1"/>
  <c r="G588" i="98"/>
  <c r="H588" i="98"/>
  <c r="C589" i="98"/>
  <c r="D589" i="98"/>
  <c r="E589" i="98"/>
  <c r="F589" i="98"/>
  <c r="I589" i="98" s="1"/>
  <c r="G589" i="98"/>
  <c r="H589" i="98"/>
  <c r="C590" i="98"/>
  <c r="D590" i="98"/>
  <c r="E590" i="98"/>
  <c r="F590" i="98"/>
  <c r="I590" i="98" s="1"/>
  <c r="G590" i="98"/>
  <c r="H590" i="98"/>
  <c r="C591" i="98"/>
  <c r="D591" i="98"/>
  <c r="E591" i="98"/>
  <c r="F591" i="98"/>
  <c r="G591" i="98"/>
  <c r="H591" i="98"/>
  <c r="I591" i="98"/>
  <c r="C592" i="98"/>
  <c r="D592" i="98"/>
  <c r="E592" i="98"/>
  <c r="F592" i="98"/>
  <c r="G592" i="98"/>
  <c r="H592" i="98"/>
  <c r="I592" i="98"/>
  <c r="C593" i="98"/>
  <c r="D593" i="98"/>
  <c r="E593" i="98"/>
  <c r="F593" i="98"/>
  <c r="G593" i="98"/>
  <c r="H593" i="98"/>
  <c r="I593" i="98"/>
  <c r="C594" i="98"/>
  <c r="D594" i="98"/>
  <c r="E594" i="98"/>
  <c r="F594" i="98"/>
  <c r="I594" i="98" s="1"/>
  <c r="G594" i="98"/>
  <c r="H594" i="98"/>
  <c r="C595" i="98"/>
  <c r="D595" i="98"/>
  <c r="E595" i="98"/>
  <c r="F595" i="98"/>
  <c r="G595" i="98"/>
  <c r="H595" i="98"/>
  <c r="I595" i="98"/>
  <c r="C596" i="98"/>
  <c r="D596" i="98"/>
  <c r="E596" i="98"/>
  <c r="F596" i="98"/>
  <c r="I596" i="98" s="1"/>
  <c r="G596" i="98"/>
  <c r="H596" i="98"/>
  <c r="C597" i="98"/>
  <c r="D597" i="98"/>
  <c r="E597" i="98"/>
  <c r="F597" i="98"/>
  <c r="I597" i="98" s="1"/>
  <c r="G597" i="98"/>
  <c r="H597" i="98"/>
  <c r="C598" i="98"/>
  <c r="D598" i="98"/>
  <c r="E598" i="98"/>
  <c r="F598" i="98"/>
  <c r="I598" i="98" s="1"/>
  <c r="G598" i="98"/>
  <c r="H598" i="98"/>
  <c r="C599" i="98"/>
  <c r="D599" i="98"/>
  <c r="E599" i="98"/>
  <c r="F599" i="98"/>
  <c r="G599" i="98"/>
  <c r="H599" i="98"/>
  <c r="I599" i="98"/>
  <c r="C600" i="98"/>
  <c r="D600" i="98"/>
  <c r="E600" i="98"/>
  <c r="F600" i="98"/>
  <c r="G600" i="98"/>
  <c r="H600" i="98"/>
  <c r="I600" i="98"/>
  <c r="C601" i="98"/>
  <c r="D601" i="98"/>
  <c r="E601" i="98"/>
  <c r="F601" i="98"/>
  <c r="G601" i="98"/>
  <c r="H601" i="98"/>
  <c r="I601" i="98"/>
  <c r="C602" i="98"/>
  <c r="D602" i="98"/>
  <c r="E602" i="98"/>
  <c r="F602" i="98"/>
  <c r="I602" i="98" s="1"/>
  <c r="G602" i="98"/>
  <c r="H602" i="98"/>
  <c r="C603" i="98"/>
  <c r="D603" i="98"/>
  <c r="E603" i="98"/>
  <c r="F603" i="98"/>
  <c r="G603" i="98"/>
  <c r="H603" i="98"/>
  <c r="I603" i="98"/>
  <c r="C604" i="98"/>
  <c r="D604" i="98"/>
  <c r="E604" i="98"/>
  <c r="F604" i="98"/>
  <c r="I604" i="98" s="1"/>
  <c r="G604" i="98"/>
  <c r="H604" i="98"/>
  <c r="C605" i="98"/>
  <c r="D605" i="98"/>
  <c r="E605" i="98"/>
  <c r="F605" i="98"/>
  <c r="I605" i="98" s="1"/>
  <c r="G605" i="98"/>
  <c r="H605" i="98"/>
  <c r="C606" i="98"/>
  <c r="D606" i="98"/>
  <c r="E606" i="98"/>
  <c r="F606" i="98"/>
  <c r="I606" i="98" s="1"/>
  <c r="G606" i="98"/>
  <c r="H606" i="98"/>
  <c r="C607" i="98"/>
  <c r="D607" i="98"/>
  <c r="E607" i="98"/>
  <c r="F607" i="98"/>
  <c r="G607" i="98"/>
  <c r="H607" i="98"/>
  <c r="I607" i="98"/>
  <c r="C608" i="98"/>
  <c r="D608" i="98"/>
  <c r="E608" i="98"/>
  <c r="F608" i="98"/>
  <c r="G608" i="98"/>
  <c r="H608" i="98"/>
  <c r="I608" i="98"/>
  <c r="C609" i="98"/>
  <c r="D609" i="98"/>
  <c r="E609" i="98"/>
  <c r="F609" i="98"/>
  <c r="G609" i="98"/>
  <c r="H609" i="98"/>
  <c r="I609" i="98"/>
  <c r="C610" i="98"/>
  <c r="D610" i="98"/>
  <c r="E610" i="98"/>
  <c r="F610" i="98"/>
  <c r="I610" i="98" s="1"/>
  <c r="G610" i="98"/>
  <c r="H610" i="98"/>
  <c r="C611" i="98"/>
  <c r="D611" i="98"/>
  <c r="E611" i="98"/>
  <c r="F611" i="98"/>
  <c r="G611" i="98"/>
  <c r="H611" i="98"/>
  <c r="I611" i="98"/>
  <c r="C612" i="98"/>
  <c r="D612" i="98"/>
  <c r="E612" i="98"/>
  <c r="F612" i="98"/>
  <c r="I612" i="98" s="1"/>
  <c r="G612" i="98"/>
  <c r="H612" i="98"/>
  <c r="C613" i="98"/>
  <c r="D613" i="98"/>
  <c r="E613" i="98"/>
  <c r="F613" i="98"/>
  <c r="I613" i="98" s="1"/>
  <c r="G613" i="98"/>
  <c r="H613" i="98"/>
  <c r="C614" i="98"/>
  <c r="D614" i="98"/>
  <c r="E614" i="98"/>
  <c r="F614" i="98"/>
  <c r="I614" i="98" s="1"/>
  <c r="G614" i="98"/>
  <c r="H614" i="98"/>
  <c r="C615" i="98"/>
  <c r="D615" i="98"/>
  <c r="E615" i="98"/>
  <c r="F615" i="98"/>
  <c r="G615" i="98"/>
  <c r="H615" i="98"/>
  <c r="I615" i="98"/>
  <c r="C616" i="98"/>
  <c r="D616" i="98"/>
  <c r="E616" i="98"/>
  <c r="F616" i="98"/>
  <c r="G616" i="98"/>
  <c r="H616" i="98"/>
  <c r="I616" i="98"/>
  <c r="C617" i="98"/>
  <c r="D617" i="98"/>
  <c r="E617" i="98"/>
  <c r="F617" i="98"/>
  <c r="G617" i="98"/>
  <c r="H617" i="98"/>
  <c r="I617" i="98"/>
  <c r="C618" i="98"/>
  <c r="D618" i="98"/>
  <c r="E618" i="98"/>
  <c r="F618" i="98"/>
  <c r="I618" i="98" s="1"/>
  <c r="G618" i="98"/>
  <c r="H618" i="98"/>
  <c r="C619" i="98"/>
  <c r="D619" i="98"/>
  <c r="E619" i="98"/>
  <c r="F619" i="98"/>
  <c r="G619" i="98"/>
  <c r="H619" i="98"/>
  <c r="I619" i="98"/>
  <c r="C620" i="98"/>
  <c r="D620" i="98"/>
  <c r="E620" i="98"/>
  <c r="F620" i="98"/>
  <c r="I620" i="98" s="1"/>
  <c r="G620" i="98"/>
  <c r="H620" i="98"/>
  <c r="C621" i="98"/>
  <c r="D621" i="98"/>
  <c r="E621" i="98"/>
  <c r="F621" i="98"/>
  <c r="I621" i="98" s="1"/>
  <c r="G621" i="98"/>
  <c r="H621" i="98"/>
  <c r="C622" i="98"/>
  <c r="D622" i="98"/>
  <c r="E622" i="98"/>
  <c r="F622" i="98"/>
  <c r="I622" i="98" s="1"/>
  <c r="G622" i="98"/>
  <c r="H622" i="98"/>
  <c r="C623" i="98"/>
  <c r="D623" i="98"/>
  <c r="E623" i="98"/>
  <c r="F623" i="98"/>
  <c r="G623" i="98"/>
  <c r="H623" i="98"/>
  <c r="I623" i="98"/>
  <c r="C624" i="98"/>
  <c r="D624" i="98"/>
  <c r="E624" i="98"/>
  <c r="F624" i="98"/>
  <c r="G624" i="98"/>
  <c r="H624" i="98"/>
  <c r="I624" i="98"/>
  <c r="C625" i="98"/>
  <c r="D625" i="98"/>
  <c r="E625" i="98"/>
  <c r="F625" i="98"/>
  <c r="G625" i="98"/>
  <c r="H625" i="98"/>
  <c r="I625" i="98"/>
  <c r="C626" i="98"/>
  <c r="D626" i="98"/>
  <c r="E626" i="98"/>
  <c r="F626" i="98"/>
  <c r="I626" i="98" s="1"/>
  <c r="G626" i="98"/>
  <c r="H626" i="98"/>
  <c r="C627" i="98"/>
  <c r="D627" i="98"/>
  <c r="E627" i="98"/>
  <c r="F627" i="98"/>
  <c r="G627" i="98"/>
  <c r="H627" i="98"/>
  <c r="I627" i="98"/>
  <c r="C628" i="98"/>
  <c r="D628" i="98"/>
  <c r="E628" i="98"/>
  <c r="F628" i="98"/>
  <c r="I628" i="98" s="1"/>
  <c r="G628" i="98"/>
  <c r="H628" i="98"/>
  <c r="C629" i="98"/>
  <c r="D629" i="98"/>
  <c r="E629" i="98"/>
  <c r="F629" i="98"/>
  <c r="I629" i="98" s="1"/>
  <c r="G629" i="98"/>
  <c r="H629" i="98"/>
  <c r="C630" i="98"/>
  <c r="D630" i="98"/>
  <c r="E630" i="98"/>
  <c r="F630" i="98"/>
  <c r="I630" i="98" s="1"/>
  <c r="G630" i="98"/>
  <c r="H630" i="98"/>
  <c r="C631" i="98"/>
  <c r="D631" i="98"/>
  <c r="E631" i="98"/>
  <c r="F631" i="98"/>
  <c r="G631" i="98"/>
  <c r="H631" i="98"/>
  <c r="I631" i="98"/>
  <c r="C632" i="98"/>
  <c r="D632" i="98"/>
  <c r="E632" i="98"/>
  <c r="F632" i="98"/>
  <c r="G632" i="98"/>
  <c r="H632" i="98"/>
  <c r="I632" i="98"/>
  <c r="C633" i="98"/>
  <c r="D633" i="98"/>
  <c r="E633" i="98"/>
  <c r="F633" i="98"/>
  <c r="G633" i="98"/>
  <c r="H633" i="98"/>
  <c r="I633" i="98"/>
  <c r="C634" i="98"/>
  <c r="D634" i="98"/>
  <c r="E634" i="98"/>
  <c r="F634" i="98"/>
  <c r="I634" i="98" s="1"/>
  <c r="G634" i="98"/>
  <c r="H634" i="98"/>
  <c r="C635" i="98"/>
  <c r="D635" i="98"/>
  <c r="E635" i="98"/>
  <c r="F635" i="98"/>
  <c r="G635" i="98"/>
  <c r="H635" i="98"/>
  <c r="I635" i="98"/>
  <c r="C636" i="98"/>
  <c r="D636" i="98"/>
  <c r="E636" i="98"/>
  <c r="F636" i="98"/>
  <c r="I636" i="98" s="1"/>
  <c r="G636" i="98"/>
  <c r="H636" i="98"/>
  <c r="C637" i="98"/>
  <c r="D637" i="98"/>
  <c r="E637" i="98"/>
  <c r="F637" i="98"/>
  <c r="I637" i="98" s="1"/>
  <c r="G637" i="98"/>
  <c r="H637" i="98"/>
  <c r="C638" i="98"/>
  <c r="D638" i="98"/>
  <c r="E638" i="98"/>
  <c r="F638" i="98"/>
  <c r="I638" i="98" s="1"/>
  <c r="G638" i="98"/>
  <c r="H638" i="98"/>
  <c r="C639" i="98"/>
  <c r="D639" i="98"/>
  <c r="E639" i="98"/>
  <c r="F639" i="98"/>
  <c r="G639" i="98"/>
  <c r="H639" i="98"/>
  <c r="I639" i="98"/>
  <c r="C640" i="98"/>
  <c r="D640" i="98"/>
  <c r="E640" i="98"/>
  <c r="F640" i="98"/>
  <c r="G640" i="98"/>
  <c r="H640" i="98"/>
  <c r="I640" i="98"/>
  <c r="C641" i="98"/>
  <c r="D641" i="98"/>
  <c r="E641" i="98"/>
  <c r="F641" i="98"/>
  <c r="G641" i="98"/>
  <c r="H641" i="98"/>
  <c r="I641" i="98"/>
  <c r="C642" i="98"/>
  <c r="D642" i="98"/>
  <c r="E642" i="98"/>
  <c r="F642" i="98"/>
  <c r="I642" i="98" s="1"/>
  <c r="G642" i="98"/>
  <c r="H642" i="98"/>
  <c r="C643" i="98"/>
  <c r="D643" i="98"/>
  <c r="E643" i="98"/>
  <c r="F643" i="98"/>
  <c r="G643" i="98"/>
  <c r="H643" i="98"/>
  <c r="I643" i="98"/>
  <c r="C644" i="98"/>
  <c r="D644" i="98"/>
  <c r="E644" i="98"/>
  <c r="F644" i="98"/>
  <c r="I644" i="98" s="1"/>
  <c r="G644" i="98"/>
  <c r="H644" i="98"/>
  <c r="C645" i="98"/>
  <c r="D645" i="98"/>
  <c r="E645" i="98"/>
  <c r="F645" i="98"/>
  <c r="I645" i="98" s="1"/>
  <c r="G645" i="98"/>
  <c r="H645" i="98"/>
  <c r="C646" i="98"/>
  <c r="D646" i="98"/>
  <c r="E646" i="98"/>
  <c r="F646" i="98"/>
  <c r="I646" i="98" s="1"/>
  <c r="G646" i="98"/>
  <c r="H646" i="98"/>
  <c r="C647" i="98"/>
  <c r="D647" i="98"/>
  <c r="E647" i="98"/>
  <c r="F647" i="98"/>
  <c r="G647" i="98"/>
  <c r="H647" i="98"/>
  <c r="I647" i="98"/>
  <c r="C648" i="98"/>
  <c r="D648" i="98"/>
  <c r="E648" i="98"/>
  <c r="F648" i="98"/>
  <c r="G648" i="98"/>
  <c r="H648" i="98"/>
  <c r="I648" i="98"/>
  <c r="C649" i="98"/>
  <c r="D649" i="98"/>
  <c r="E649" i="98"/>
  <c r="F649" i="98"/>
  <c r="G649" i="98"/>
  <c r="H649" i="98"/>
  <c r="I649" i="98"/>
  <c r="C650" i="98"/>
  <c r="D650" i="98"/>
  <c r="E650" i="98"/>
  <c r="F650" i="98"/>
  <c r="I650" i="98" s="1"/>
  <c r="G650" i="98"/>
  <c r="H650" i="98"/>
  <c r="C651" i="98"/>
  <c r="D651" i="98"/>
  <c r="E651" i="98"/>
  <c r="F651" i="98"/>
  <c r="G651" i="98"/>
  <c r="H651" i="98"/>
  <c r="I651" i="98"/>
  <c r="C652" i="98"/>
  <c r="D652" i="98"/>
  <c r="E652" i="98"/>
  <c r="F652" i="98"/>
  <c r="I652" i="98" s="1"/>
  <c r="G652" i="98"/>
  <c r="H652" i="98"/>
  <c r="C653" i="98"/>
  <c r="D653" i="98"/>
  <c r="E653" i="98"/>
  <c r="F653" i="98"/>
  <c r="I653" i="98" s="1"/>
  <c r="G653" i="98"/>
  <c r="H653" i="98"/>
  <c r="C654" i="98"/>
  <c r="D654" i="98"/>
  <c r="E654" i="98"/>
  <c r="F654" i="98"/>
  <c r="I654" i="98" s="1"/>
  <c r="G654" i="98"/>
  <c r="H654" i="98"/>
  <c r="C655" i="98"/>
  <c r="D655" i="98"/>
  <c r="E655" i="98"/>
  <c r="F655" i="98"/>
  <c r="G655" i="98"/>
  <c r="H655" i="98"/>
  <c r="I655" i="98"/>
  <c r="C656" i="98"/>
  <c r="D656" i="98"/>
  <c r="E656" i="98"/>
  <c r="F656" i="98"/>
  <c r="G656" i="98"/>
  <c r="H656" i="98"/>
  <c r="I656" i="98"/>
  <c r="C657" i="98"/>
  <c r="D657" i="98"/>
  <c r="E657" i="98"/>
  <c r="F657" i="98"/>
  <c r="G657" i="98"/>
  <c r="H657" i="98"/>
  <c r="I657" i="98"/>
  <c r="C658" i="98"/>
  <c r="D658" i="98"/>
  <c r="E658" i="98"/>
  <c r="F658" i="98"/>
  <c r="I658" i="98" s="1"/>
  <c r="G658" i="98"/>
  <c r="H658" i="98"/>
  <c r="C659" i="98"/>
  <c r="D659" i="98"/>
  <c r="E659" i="98"/>
  <c r="F659" i="98"/>
  <c r="G659" i="98"/>
  <c r="H659" i="98"/>
  <c r="I659" i="98"/>
  <c r="C660" i="98"/>
  <c r="D660" i="98"/>
  <c r="E660" i="98"/>
  <c r="F660" i="98"/>
  <c r="I660" i="98" s="1"/>
  <c r="G660" i="98"/>
  <c r="H660" i="98"/>
  <c r="C661" i="98"/>
  <c r="D661" i="98"/>
  <c r="E661" i="98"/>
  <c r="F661" i="98"/>
  <c r="I661" i="98" s="1"/>
  <c r="G661" i="98"/>
  <c r="H661" i="98"/>
  <c r="C662" i="98"/>
  <c r="D662" i="98"/>
  <c r="E662" i="98"/>
  <c r="F662" i="98"/>
  <c r="I662" i="98" s="1"/>
  <c r="G662" i="98"/>
  <c r="H662" i="98"/>
  <c r="C663" i="98"/>
  <c r="D663" i="98"/>
  <c r="E663" i="98"/>
  <c r="F663" i="98"/>
  <c r="G663" i="98"/>
  <c r="H663" i="98"/>
  <c r="I663" i="98"/>
  <c r="C664" i="98"/>
  <c r="D664" i="98"/>
  <c r="E664" i="98"/>
  <c r="F664" i="98"/>
  <c r="G664" i="98"/>
  <c r="H664" i="98"/>
  <c r="I664" i="98"/>
  <c r="C665" i="98"/>
  <c r="D665" i="98"/>
  <c r="E665" i="98"/>
  <c r="F665" i="98"/>
  <c r="G665" i="98"/>
  <c r="H665" i="98"/>
  <c r="I665" i="98"/>
  <c r="C666" i="98"/>
  <c r="D666" i="98"/>
  <c r="E666" i="98"/>
  <c r="F666" i="98"/>
  <c r="I666" i="98" s="1"/>
  <c r="G666" i="98"/>
  <c r="H666" i="98"/>
  <c r="C667" i="98"/>
  <c r="D667" i="98"/>
  <c r="E667" i="98"/>
  <c r="F667" i="98"/>
  <c r="G667" i="98"/>
  <c r="H667" i="98"/>
  <c r="I667" i="98"/>
  <c r="C668" i="98"/>
  <c r="D668" i="98"/>
  <c r="E668" i="98"/>
  <c r="F668" i="98"/>
  <c r="I668" i="98" s="1"/>
  <c r="G668" i="98"/>
  <c r="H668" i="98"/>
  <c r="C669" i="98"/>
  <c r="D669" i="98"/>
  <c r="E669" i="98"/>
  <c r="F669" i="98"/>
  <c r="I669" i="98" s="1"/>
  <c r="G669" i="98"/>
  <c r="H669" i="98"/>
  <c r="C670" i="98"/>
  <c r="D670" i="98"/>
  <c r="E670" i="98"/>
  <c r="F670" i="98"/>
  <c r="I670" i="98" s="1"/>
  <c r="G670" i="98"/>
  <c r="H670" i="98"/>
  <c r="C671" i="98"/>
  <c r="D671" i="98"/>
  <c r="E671" i="98"/>
  <c r="F671" i="98"/>
  <c r="G671" i="98"/>
  <c r="H671" i="98"/>
  <c r="I671" i="98"/>
  <c r="C672" i="98"/>
  <c r="D672" i="98"/>
  <c r="E672" i="98"/>
  <c r="F672" i="98"/>
  <c r="G672" i="98"/>
  <c r="H672" i="98"/>
  <c r="I672" i="98"/>
  <c r="C673" i="98"/>
  <c r="D673" i="98"/>
  <c r="E673" i="98"/>
  <c r="F673" i="98"/>
  <c r="G673" i="98"/>
  <c r="H673" i="98"/>
  <c r="I673" i="98"/>
  <c r="C674" i="98"/>
  <c r="D674" i="98"/>
  <c r="E674" i="98"/>
  <c r="F674" i="98"/>
  <c r="I674" i="98" s="1"/>
  <c r="G674" i="98"/>
  <c r="H674" i="98"/>
  <c r="C675" i="98"/>
  <c r="D675" i="98"/>
  <c r="E675" i="98"/>
  <c r="F675" i="98"/>
  <c r="G675" i="98"/>
  <c r="H675" i="98"/>
  <c r="I675" i="98"/>
  <c r="C676" i="98"/>
  <c r="D676" i="98"/>
  <c r="E676" i="98"/>
  <c r="F676" i="98"/>
  <c r="I676" i="98" s="1"/>
  <c r="G676" i="98"/>
  <c r="H676" i="98"/>
  <c r="C677" i="98"/>
  <c r="D677" i="98"/>
  <c r="E677" i="98"/>
  <c r="F677" i="98"/>
  <c r="I677" i="98" s="1"/>
  <c r="G677" i="98"/>
  <c r="H677" i="98"/>
  <c r="C678" i="98"/>
  <c r="D678" i="98"/>
  <c r="E678" i="98"/>
  <c r="F678" i="98"/>
  <c r="I678" i="98" s="1"/>
  <c r="G678" i="98"/>
  <c r="H678" i="98"/>
  <c r="C679" i="98"/>
  <c r="D679" i="98"/>
  <c r="E679" i="98"/>
  <c r="F679" i="98"/>
  <c r="G679" i="98"/>
  <c r="H679" i="98"/>
  <c r="I679" i="98"/>
  <c r="C680" i="98"/>
  <c r="D680" i="98"/>
  <c r="E680" i="98"/>
  <c r="F680" i="98"/>
  <c r="G680" i="98"/>
  <c r="H680" i="98"/>
  <c r="I680" i="98"/>
  <c r="C681" i="98"/>
  <c r="D681" i="98"/>
  <c r="E681" i="98"/>
  <c r="F681" i="98"/>
  <c r="G681" i="98"/>
  <c r="H681" i="98"/>
  <c r="I681" i="98"/>
  <c r="C682" i="98"/>
  <c r="D682" i="98"/>
  <c r="E682" i="98"/>
  <c r="F682" i="98"/>
  <c r="I682" i="98" s="1"/>
  <c r="G682" i="98"/>
  <c r="H682" i="98"/>
  <c r="C683" i="98"/>
  <c r="D683" i="98"/>
  <c r="E683" i="98"/>
  <c r="F683" i="98"/>
  <c r="G683" i="98"/>
  <c r="H683" i="98"/>
  <c r="I683" i="98"/>
  <c r="C684" i="98"/>
  <c r="D684" i="98"/>
  <c r="E684" i="98"/>
  <c r="F684" i="98"/>
  <c r="I684" i="98" s="1"/>
  <c r="G684" i="98"/>
  <c r="H684" i="98"/>
  <c r="C685" i="98"/>
  <c r="D685" i="98"/>
  <c r="E685" i="98"/>
  <c r="F685" i="98"/>
  <c r="I685" i="98" s="1"/>
  <c r="G685" i="98"/>
  <c r="H685" i="98"/>
  <c r="C686" i="98"/>
  <c r="D686" i="98"/>
  <c r="E686" i="98"/>
  <c r="F686" i="98"/>
  <c r="I686" i="98" s="1"/>
  <c r="G686" i="98"/>
  <c r="H686" i="98"/>
  <c r="C687" i="98"/>
  <c r="D687" i="98"/>
  <c r="E687" i="98"/>
  <c r="F687" i="98"/>
  <c r="G687" i="98"/>
  <c r="H687" i="98"/>
  <c r="I687" i="98"/>
  <c r="C688" i="98"/>
  <c r="D688" i="98"/>
  <c r="E688" i="98"/>
  <c r="F688" i="98"/>
  <c r="G688" i="98"/>
  <c r="H688" i="98"/>
  <c r="I688" i="98"/>
  <c r="C689" i="98"/>
  <c r="D689" i="98"/>
  <c r="E689" i="98"/>
  <c r="F689" i="98"/>
  <c r="G689" i="98"/>
  <c r="H689" i="98"/>
  <c r="I689" i="98"/>
  <c r="C690" i="98"/>
  <c r="D690" i="98"/>
  <c r="E690" i="98"/>
  <c r="F690" i="98"/>
  <c r="I690" i="98" s="1"/>
  <c r="G690" i="98"/>
  <c r="H690" i="98"/>
  <c r="C691" i="98"/>
  <c r="D691" i="98"/>
  <c r="E691" i="98"/>
  <c r="F691" i="98"/>
  <c r="G691" i="98"/>
  <c r="H691" i="98"/>
  <c r="I691" i="98"/>
  <c r="C692" i="98"/>
  <c r="D692" i="98"/>
  <c r="E692" i="98"/>
  <c r="F692" i="98"/>
  <c r="I692" i="98" s="1"/>
  <c r="G692" i="98"/>
  <c r="H692" i="98"/>
  <c r="C693" i="98"/>
  <c r="D693" i="98"/>
  <c r="E693" i="98"/>
  <c r="F693" i="98"/>
  <c r="G693" i="98"/>
  <c r="H693" i="98"/>
  <c r="I693" i="98"/>
  <c r="C694" i="98"/>
  <c r="D694" i="98"/>
  <c r="E694" i="98"/>
  <c r="F694" i="98"/>
  <c r="I694" i="98" s="1"/>
  <c r="G694" i="98"/>
  <c r="H694" i="98"/>
  <c r="C695" i="98"/>
  <c r="D695" i="98"/>
  <c r="E695" i="98"/>
  <c r="F695" i="98"/>
  <c r="G695" i="98"/>
  <c r="H695" i="98"/>
  <c r="I695" i="98"/>
  <c r="C696" i="98"/>
  <c r="D696" i="98"/>
  <c r="E696" i="98"/>
  <c r="F696" i="98"/>
  <c r="G696" i="98"/>
  <c r="H696" i="98"/>
  <c r="I696" i="98"/>
  <c r="C697" i="98"/>
  <c r="D697" i="98"/>
  <c r="E697" i="98"/>
  <c r="F697" i="98"/>
  <c r="G697" i="98"/>
  <c r="H697" i="98"/>
  <c r="I697" i="98"/>
  <c r="C698" i="98"/>
  <c r="D698" i="98"/>
  <c r="E698" i="98"/>
  <c r="F698" i="98"/>
  <c r="I698" i="98" s="1"/>
  <c r="G698" i="98"/>
  <c r="H698" i="98"/>
  <c r="C699" i="98"/>
  <c r="D699" i="98"/>
  <c r="E699" i="98"/>
  <c r="F699" i="98"/>
  <c r="G699" i="98"/>
  <c r="H699" i="98"/>
  <c r="I699" i="98"/>
  <c r="C700" i="98"/>
  <c r="D700" i="98"/>
  <c r="E700" i="98"/>
  <c r="F700" i="98"/>
  <c r="I700" i="98" s="1"/>
  <c r="G700" i="98"/>
  <c r="H700" i="98"/>
  <c r="C701" i="98"/>
  <c r="D701" i="98"/>
  <c r="E701" i="98"/>
  <c r="F701" i="98"/>
  <c r="G701" i="98"/>
  <c r="H701" i="98"/>
  <c r="I701" i="98"/>
  <c r="C702" i="98"/>
  <c r="D702" i="98"/>
  <c r="E702" i="98"/>
  <c r="F702" i="98"/>
  <c r="I702" i="98" s="1"/>
  <c r="G702" i="98"/>
  <c r="H702" i="98"/>
  <c r="C703" i="98"/>
  <c r="D703" i="98"/>
  <c r="E703" i="98"/>
  <c r="F703" i="98"/>
  <c r="G703" i="98"/>
  <c r="H703" i="98"/>
  <c r="I703" i="98"/>
  <c r="C704" i="98"/>
  <c r="D704" i="98"/>
  <c r="E704" i="98"/>
  <c r="F704" i="98"/>
  <c r="G704" i="98"/>
  <c r="H704" i="98"/>
  <c r="I704" i="98"/>
  <c r="C705" i="98"/>
  <c r="D705" i="98"/>
  <c r="E705" i="98"/>
  <c r="F705" i="98"/>
  <c r="G705" i="98"/>
  <c r="H705" i="98"/>
  <c r="I705" i="98"/>
  <c r="C706" i="98"/>
  <c r="D706" i="98"/>
  <c r="E706" i="98"/>
  <c r="F706" i="98"/>
  <c r="I706" i="98" s="1"/>
  <c r="G706" i="98"/>
  <c r="H706" i="98"/>
  <c r="C707" i="98"/>
  <c r="D707" i="98"/>
  <c r="E707" i="98"/>
  <c r="F707" i="98"/>
  <c r="G707" i="98"/>
  <c r="H707" i="98"/>
  <c r="I707" i="98"/>
  <c r="C708" i="98"/>
  <c r="D708" i="98"/>
  <c r="E708" i="98"/>
  <c r="F708" i="98"/>
  <c r="I708" i="98" s="1"/>
  <c r="G708" i="98"/>
  <c r="H708" i="98"/>
  <c r="C709" i="98"/>
  <c r="D709" i="98"/>
  <c r="E709" i="98"/>
  <c r="F709" i="98"/>
  <c r="G709" i="98"/>
  <c r="H709" i="98"/>
  <c r="I709" i="98"/>
  <c r="C710" i="98"/>
  <c r="D710" i="98"/>
  <c r="E710" i="98"/>
  <c r="F710" i="98"/>
  <c r="I710" i="98" s="1"/>
  <c r="G710" i="98"/>
  <c r="H710" i="98"/>
  <c r="C711" i="98"/>
  <c r="D711" i="98"/>
  <c r="E711" i="98"/>
  <c r="F711" i="98"/>
  <c r="G711" i="98"/>
  <c r="H711" i="98"/>
  <c r="I711" i="98"/>
  <c r="C712" i="98"/>
  <c r="D712" i="98"/>
  <c r="E712" i="98"/>
  <c r="F712" i="98"/>
  <c r="G712" i="98"/>
  <c r="H712" i="98"/>
  <c r="I712" i="98"/>
  <c r="C713" i="98"/>
  <c r="D713" i="98"/>
  <c r="E713" i="98"/>
  <c r="F713" i="98"/>
  <c r="G713" i="98"/>
  <c r="H713" i="98"/>
  <c r="I713" i="98"/>
  <c r="C714" i="98"/>
  <c r="D714" i="98"/>
  <c r="E714" i="98"/>
  <c r="F714" i="98"/>
  <c r="I714" i="98" s="1"/>
  <c r="G714" i="98"/>
  <c r="H714" i="98"/>
  <c r="C715" i="98"/>
  <c r="D715" i="98"/>
  <c r="E715" i="98"/>
  <c r="F715" i="98"/>
  <c r="G715" i="98"/>
  <c r="H715" i="98"/>
  <c r="I715" i="98"/>
  <c r="C716" i="98"/>
  <c r="D716" i="98"/>
  <c r="E716" i="98"/>
  <c r="F716" i="98"/>
  <c r="I716" i="98" s="1"/>
  <c r="G716" i="98"/>
  <c r="H716" i="98"/>
  <c r="C717" i="98"/>
  <c r="D717" i="98"/>
  <c r="E717" i="98"/>
  <c r="F717" i="98"/>
  <c r="G717" i="98"/>
  <c r="H717" i="98"/>
  <c r="I717" i="98"/>
  <c r="C718" i="98"/>
  <c r="D718" i="98"/>
  <c r="E718" i="98"/>
  <c r="F718" i="98"/>
  <c r="I718" i="98" s="1"/>
  <c r="G718" i="98"/>
  <c r="H718" i="98"/>
  <c r="C719" i="98"/>
  <c r="D719" i="98"/>
  <c r="E719" i="98"/>
  <c r="F719" i="98"/>
  <c r="G719" i="98"/>
  <c r="H719" i="98"/>
  <c r="I719" i="98"/>
  <c r="C720" i="98"/>
  <c r="D720" i="98"/>
  <c r="E720" i="98"/>
  <c r="F720" i="98"/>
  <c r="G720" i="98"/>
  <c r="H720" i="98"/>
  <c r="I720" i="98"/>
  <c r="C721" i="98"/>
  <c r="D721" i="98"/>
  <c r="E721" i="98"/>
  <c r="F721" i="98"/>
  <c r="G721" i="98"/>
  <c r="H721" i="98"/>
  <c r="I721" i="98"/>
  <c r="C722" i="98"/>
  <c r="D722" i="98"/>
  <c r="E722" i="98"/>
  <c r="F722" i="98"/>
  <c r="I722" i="98" s="1"/>
  <c r="G722" i="98"/>
  <c r="H722" i="98"/>
  <c r="C723" i="98"/>
  <c r="D723" i="98"/>
  <c r="E723" i="98"/>
  <c r="F723" i="98"/>
  <c r="G723" i="98"/>
  <c r="H723" i="98"/>
  <c r="I723" i="98"/>
  <c r="C724" i="98"/>
  <c r="D724" i="98"/>
  <c r="E724" i="98"/>
  <c r="F724" i="98"/>
  <c r="I724" i="98" s="1"/>
  <c r="G724" i="98"/>
  <c r="H724" i="98"/>
  <c r="C725" i="98"/>
  <c r="D725" i="98"/>
  <c r="E725" i="98"/>
  <c r="F725" i="98"/>
  <c r="G725" i="98"/>
  <c r="H725" i="98"/>
  <c r="I725" i="98"/>
  <c r="C726" i="98"/>
  <c r="D726" i="98"/>
  <c r="E726" i="98"/>
  <c r="F726" i="98"/>
  <c r="I726" i="98" s="1"/>
  <c r="G726" i="98"/>
  <c r="H726" i="98"/>
  <c r="C727" i="98"/>
  <c r="D727" i="98"/>
  <c r="E727" i="98"/>
  <c r="F727" i="98"/>
  <c r="G727" i="98"/>
  <c r="H727" i="98"/>
  <c r="I727" i="98"/>
  <c r="C728" i="98"/>
  <c r="D728" i="98"/>
  <c r="E728" i="98"/>
  <c r="F728" i="98"/>
  <c r="G728" i="98"/>
  <c r="H728" i="98"/>
  <c r="I728" i="98"/>
  <c r="C729" i="98"/>
  <c r="D729" i="98"/>
  <c r="E729" i="98"/>
  <c r="F729" i="98"/>
  <c r="G729" i="98"/>
  <c r="H729" i="98"/>
  <c r="I729" i="98"/>
  <c r="C730" i="98"/>
  <c r="D730" i="98"/>
  <c r="E730" i="98"/>
  <c r="F730" i="98"/>
  <c r="I730" i="98" s="1"/>
  <c r="G730" i="98"/>
  <c r="H730" i="98"/>
  <c r="C731" i="98"/>
  <c r="D731" i="98"/>
  <c r="E731" i="98"/>
  <c r="F731" i="98"/>
  <c r="G731" i="98"/>
  <c r="H731" i="98"/>
  <c r="I731" i="98"/>
  <c r="C732" i="98"/>
  <c r="D732" i="98"/>
  <c r="E732" i="98"/>
  <c r="F732" i="98"/>
  <c r="I732" i="98" s="1"/>
  <c r="G732" i="98"/>
  <c r="H732" i="98"/>
  <c r="C733" i="98"/>
  <c r="D733" i="98"/>
  <c r="E733" i="98"/>
  <c r="F733" i="98"/>
  <c r="G733" i="98"/>
  <c r="H733" i="98"/>
  <c r="I733" i="98"/>
  <c r="C734" i="98"/>
  <c r="D734" i="98"/>
  <c r="E734" i="98"/>
  <c r="F734" i="98"/>
  <c r="I734" i="98" s="1"/>
  <c r="G734" i="98"/>
  <c r="H734" i="98"/>
  <c r="C735" i="98"/>
  <c r="D735" i="98"/>
  <c r="E735" i="98"/>
  <c r="F735" i="98"/>
  <c r="G735" i="98"/>
  <c r="H735" i="98"/>
  <c r="I735" i="98"/>
  <c r="C736" i="98"/>
  <c r="D736" i="98"/>
  <c r="E736" i="98"/>
  <c r="F736" i="98"/>
  <c r="G736" i="98"/>
  <c r="H736" i="98"/>
  <c r="I736" i="98"/>
  <c r="C737" i="98"/>
  <c r="D737" i="98"/>
  <c r="E737" i="98"/>
  <c r="F737" i="98"/>
  <c r="G737" i="98"/>
  <c r="H737" i="98"/>
  <c r="I737" i="98"/>
  <c r="C738" i="98"/>
  <c r="D738" i="98"/>
  <c r="E738" i="98"/>
  <c r="F738" i="98"/>
  <c r="I738" i="98" s="1"/>
  <c r="G738" i="98"/>
  <c r="H738" i="98"/>
  <c r="C739" i="98"/>
  <c r="D739" i="98"/>
  <c r="E739" i="98"/>
  <c r="F739" i="98"/>
  <c r="G739" i="98"/>
  <c r="H739" i="98"/>
  <c r="I739" i="98"/>
  <c r="C740" i="98"/>
  <c r="D740" i="98"/>
  <c r="E740" i="98"/>
  <c r="F740" i="98"/>
  <c r="I740" i="98" s="1"/>
  <c r="G740" i="98"/>
  <c r="H740" i="98"/>
  <c r="C741" i="98"/>
  <c r="D741" i="98"/>
  <c r="E741" i="98"/>
  <c r="F741" i="98"/>
  <c r="G741" i="98"/>
  <c r="H741" i="98"/>
  <c r="I741" i="98"/>
  <c r="C742" i="98"/>
  <c r="D742" i="98"/>
  <c r="E742" i="98"/>
  <c r="F742" i="98"/>
  <c r="I742" i="98" s="1"/>
  <c r="G742" i="98"/>
  <c r="H742" i="98"/>
  <c r="C743" i="98"/>
  <c r="D743" i="98"/>
  <c r="E743" i="98"/>
  <c r="F743" i="98"/>
  <c r="G743" i="98"/>
  <c r="H743" i="98"/>
  <c r="I743" i="98"/>
  <c r="C744" i="98"/>
  <c r="D744" i="98"/>
  <c r="E744" i="98"/>
  <c r="F744" i="98"/>
  <c r="G744" i="98"/>
  <c r="H744" i="98"/>
  <c r="I744" i="98"/>
  <c r="C745" i="98"/>
  <c r="D745" i="98"/>
  <c r="E745" i="98"/>
  <c r="F745" i="98"/>
  <c r="G745" i="98"/>
  <c r="H745" i="98"/>
  <c r="I745" i="98"/>
  <c r="C746" i="98"/>
  <c r="D746" i="98"/>
  <c r="E746" i="98"/>
  <c r="F746" i="98"/>
  <c r="I746" i="98" s="1"/>
  <c r="G746" i="98"/>
  <c r="H746" i="98"/>
  <c r="C747" i="98"/>
  <c r="D747" i="98"/>
  <c r="E747" i="98"/>
  <c r="F747" i="98"/>
  <c r="G747" i="98"/>
  <c r="H747" i="98"/>
  <c r="I747" i="98"/>
  <c r="C748" i="98"/>
  <c r="D748" i="98"/>
  <c r="E748" i="98"/>
  <c r="F748" i="98"/>
  <c r="I748" i="98" s="1"/>
  <c r="G748" i="98"/>
  <c r="H748" i="98"/>
  <c r="C749" i="98"/>
  <c r="D749" i="98"/>
  <c r="E749" i="98"/>
  <c r="F749" i="98"/>
  <c r="G749" i="98"/>
  <c r="H749" i="98"/>
  <c r="I749" i="98"/>
  <c r="C750" i="98"/>
  <c r="D750" i="98"/>
  <c r="E750" i="98"/>
  <c r="F750" i="98"/>
  <c r="I750" i="98" s="1"/>
  <c r="G750" i="98"/>
  <c r="H750" i="98"/>
  <c r="C751" i="98"/>
  <c r="D751" i="98"/>
  <c r="E751" i="98"/>
  <c r="F751" i="98"/>
  <c r="G751" i="98"/>
  <c r="H751" i="98"/>
  <c r="I751" i="98"/>
  <c r="C752" i="98"/>
  <c r="D752" i="98"/>
  <c r="E752" i="98"/>
  <c r="F752" i="98"/>
  <c r="G752" i="98"/>
  <c r="H752" i="98"/>
  <c r="I752" i="98"/>
  <c r="C753" i="98"/>
  <c r="D753" i="98"/>
  <c r="E753" i="98"/>
  <c r="F753" i="98"/>
  <c r="G753" i="98"/>
  <c r="H753" i="98"/>
  <c r="I753" i="98"/>
  <c r="C754" i="98"/>
  <c r="D754" i="98"/>
  <c r="E754" i="98"/>
  <c r="F754" i="98"/>
  <c r="I754" i="98" s="1"/>
  <c r="G754" i="98"/>
  <c r="H754" i="98"/>
  <c r="C755" i="98"/>
  <c r="D755" i="98"/>
  <c r="E755" i="98"/>
  <c r="F755" i="98"/>
  <c r="G755" i="98"/>
  <c r="H755" i="98"/>
  <c r="I755" i="98"/>
  <c r="C756" i="98"/>
  <c r="D756" i="98"/>
  <c r="E756" i="98"/>
  <c r="F756" i="98"/>
  <c r="I756" i="98" s="1"/>
  <c r="G756" i="98"/>
  <c r="H756" i="98"/>
  <c r="C757" i="98"/>
  <c r="D757" i="98"/>
  <c r="E757" i="98"/>
  <c r="F757" i="98"/>
  <c r="G757" i="98"/>
  <c r="H757" i="98"/>
  <c r="I757" i="98"/>
  <c r="C758" i="98"/>
  <c r="D758" i="98"/>
  <c r="E758" i="98"/>
  <c r="F758" i="98"/>
  <c r="I758" i="98" s="1"/>
  <c r="G758" i="98"/>
  <c r="H758" i="98"/>
  <c r="C759" i="98"/>
  <c r="D759" i="98"/>
  <c r="E759" i="98"/>
  <c r="F759" i="98"/>
  <c r="G759" i="98"/>
  <c r="H759" i="98"/>
  <c r="I759" i="98"/>
  <c r="C760" i="98"/>
  <c r="D760" i="98"/>
  <c r="E760" i="98"/>
  <c r="F760" i="98"/>
  <c r="G760" i="98"/>
  <c r="H760" i="98"/>
  <c r="I760" i="98"/>
  <c r="C761" i="98"/>
  <c r="D761" i="98"/>
  <c r="E761" i="98"/>
  <c r="F761" i="98"/>
  <c r="G761" i="98"/>
  <c r="H761" i="98"/>
  <c r="I761" i="98"/>
  <c r="C762" i="98"/>
  <c r="D762" i="98"/>
  <c r="E762" i="98"/>
  <c r="F762" i="98"/>
  <c r="I762" i="98" s="1"/>
  <c r="G762" i="98"/>
  <c r="H762" i="98"/>
  <c r="C763" i="98"/>
  <c r="D763" i="98"/>
  <c r="E763" i="98"/>
  <c r="F763" i="98"/>
  <c r="G763" i="98"/>
  <c r="H763" i="98"/>
  <c r="I763" i="98"/>
  <c r="C764" i="98"/>
  <c r="D764" i="98"/>
  <c r="E764" i="98"/>
  <c r="F764" i="98"/>
  <c r="I764" i="98" s="1"/>
  <c r="G764" i="98"/>
  <c r="H764" i="98"/>
  <c r="C765" i="98"/>
  <c r="D765" i="98"/>
  <c r="E765" i="98"/>
  <c r="F765" i="98"/>
  <c r="I765" i="98" s="1"/>
  <c r="G765" i="98"/>
  <c r="H765" i="98"/>
  <c r="C766" i="98"/>
  <c r="D766" i="98"/>
  <c r="E766" i="98"/>
  <c r="F766" i="98"/>
  <c r="I766" i="98" s="1"/>
  <c r="G766" i="98"/>
  <c r="H766" i="98"/>
  <c r="C767" i="98"/>
  <c r="D767" i="98"/>
  <c r="E767" i="98"/>
  <c r="F767" i="98"/>
  <c r="G767" i="98"/>
  <c r="H767" i="98"/>
  <c r="I767" i="98"/>
  <c r="C768" i="98"/>
  <c r="D768" i="98"/>
  <c r="E768" i="98"/>
  <c r="F768" i="98"/>
  <c r="G768" i="98"/>
  <c r="H768" i="98"/>
  <c r="I768" i="98"/>
  <c r="C769" i="98"/>
  <c r="D769" i="98"/>
  <c r="E769" i="98"/>
  <c r="F769" i="98"/>
  <c r="G769" i="98"/>
  <c r="H769" i="98"/>
  <c r="I769" i="98"/>
  <c r="C770" i="98"/>
  <c r="D770" i="98"/>
  <c r="E770" i="98"/>
  <c r="F770" i="98"/>
  <c r="I770" i="98" s="1"/>
  <c r="G770" i="98"/>
  <c r="H770" i="98"/>
  <c r="C771" i="98"/>
  <c r="D771" i="98"/>
  <c r="E771" i="98"/>
  <c r="F771" i="98"/>
  <c r="G771" i="98"/>
  <c r="H771" i="98"/>
  <c r="I771" i="98"/>
  <c r="C772" i="98"/>
  <c r="D772" i="98"/>
  <c r="E772" i="98"/>
  <c r="F772" i="98"/>
  <c r="I772" i="98" s="1"/>
  <c r="G772" i="98"/>
  <c r="H772" i="98"/>
  <c r="C773" i="98"/>
  <c r="D773" i="98"/>
  <c r="E773" i="98"/>
  <c r="F773" i="98"/>
  <c r="I773" i="98" s="1"/>
  <c r="G773" i="98"/>
  <c r="H773" i="98"/>
  <c r="C774" i="98"/>
  <c r="D774" i="98"/>
  <c r="E774" i="98"/>
  <c r="F774" i="98"/>
  <c r="I774" i="98" s="1"/>
  <c r="G774" i="98"/>
  <c r="H774" i="98"/>
  <c r="C775" i="98"/>
  <c r="D775" i="98"/>
  <c r="E775" i="98"/>
  <c r="F775" i="98"/>
  <c r="G775" i="98"/>
  <c r="H775" i="98"/>
  <c r="I775" i="98"/>
  <c r="C776" i="98"/>
  <c r="D776" i="98"/>
  <c r="E776" i="98"/>
  <c r="F776" i="98"/>
  <c r="G776" i="98"/>
  <c r="H776" i="98"/>
  <c r="I776" i="98"/>
  <c r="C777" i="98"/>
  <c r="D777" i="98"/>
  <c r="E777" i="98"/>
  <c r="F777" i="98"/>
  <c r="G777" i="98"/>
  <c r="H777" i="98"/>
  <c r="I777" i="98"/>
  <c r="C778" i="98"/>
  <c r="D778" i="98"/>
  <c r="E778" i="98"/>
  <c r="F778" i="98"/>
  <c r="I778" i="98" s="1"/>
  <c r="G778" i="98"/>
  <c r="H778" i="98"/>
  <c r="C779" i="98"/>
  <c r="D779" i="98"/>
  <c r="E779" i="98"/>
  <c r="F779" i="98"/>
  <c r="G779" i="98"/>
  <c r="H779" i="98"/>
  <c r="I779" i="98"/>
  <c r="C780" i="98"/>
  <c r="D780" i="98"/>
  <c r="E780" i="98"/>
  <c r="F780" i="98"/>
  <c r="I780" i="98" s="1"/>
  <c r="G780" i="98"/>
  <c r="H780" i="98"/>
  <c r="C781" i="98"/>
  <c r="D781" i="98"/>
  <c r="E781" i="98"/>
  <c r="F781" i="98"/>
  <c r="I781" i="98" s="1"/>
  <c r="G781" i="98"/>
  <c r="H781" i="98"/>
  <c r="C782" i="98"/>
  <c r="D782" i="98"/>
  <c r="E782" i="98"/>
  <c r="F782" i="98"/>
  <c r="I782" i="98" s="1"/>
  <c r="G782" i="98"/>
  <c r="H782" i="98"/>
  <c r="C783" i="98"/>
  <c r="D783" i="98"/>
  <c r="E783" i="98"/>
  <c r="F783" i="98"/>
  <c r="G783" i="98"/>
  <c r="H783" i="98"/>
  <c r="I783" i="98"/>
  <c r="C784" i="98"/>
  <c r="D784" i="98"/>
  <c r="E784" i="98"/>
  <c r="F784" i="98"/>
  <c r="G784" i="98"/>
  <c r="H784" i="98"/>
  <c r="I784" i="98"/>
  <c r="C785" i="98"/>
  <c r="D785" i="98"/>
  <c r="E785" i="98"/>
  <c r="F785" i="98"/>
  <c r="G785" i="98"/>
  <c r="H785" i="98"/>
  <c r="I785" i="98"/>
  <c r="C786" i="98"/>
  <c r="D786" i="98"/>
  <c r="E786" i="98"/>
  <c r="F786" i="98"/>
  <c r="I786" i="98" s="1"/>
  <c r="G786" i="98"/>
  <c r="H786" i="98"/>
  <c r="C787" i="98"/>
  <c r="D787" i="98"/>
  <c r="E787" i="98"/>
  <c r="F787" i="98"/>
  <c r="G787" i="98"/>
  <c r="H787" i="98"/>
  <c r="I787" i="98"/>
  <c r="C788" i="98"/>
  <c r="D788" i="98"/>
  <c r="E788" i="98"/>
  <c r="F788" i="98"/>
  <c r="I788" i="98" s="1"/>
  <c r="G788" i="98"/>
  <c r="H788" i="98"/>
  <c r="C789" i="98"/>
  <c r="D789" i="98"/>
  <c r="E789" i="98"/>
  <c r="F789" i="98"/>
  <c r="G789" i="98"/>
  <c r="H789" i="98"/>
  <c r="I789" i="98"/>
  <c r="C790" i="98"/>
  <c r="D790" i="98"/>
  <c r="E790" i="98"/>
  <c r="F790" i="98"/>
  <c r="I790" i="98" s="1"/>
  <c r="G790" i="98"/>
  <c r="H790" i="98"/>
  <c r="C791" i="98"/>
  <c r="D791" i="98"/>
  <c r="E791" i="98"/>
  <c r="F791" i="98"/>
  <c r="G791" i="98"/>
  <c r="H791" i="98"/>
  <c r="I791" i="98"/>
  <c r="C792" i="98"/>
  <c r="D792" i="98"/>
  <c r="E792" i="98"/>
  <c r="F792" i="98"/>
  <c r="G792" i="98"/>
  <c r="H792" i="98"/>
  <c r="I792" i="98"/>
  <c r="C793" i="98"/>
  <c r="D793" i="98"/>
  <c r="E793" i="98"/>
  <c r="F793" i="98"/>
  <c r="I793" i="98" s="1"/>
  <c r="G793" i="98"/>
  <c r="H793" i="98"/>
  <c r="C794" i="98"/>
  <c r="D794" i="98"/>
  <c r="E794" i="98"/>
  <c r="F794" i="98"/>
  <c r="I794" i="98" s="1"/>
  <c r="G794" i="98"/>
  <c r="H794" i="98"/>
  <c r="C795" i="98"/>
  <c r="D795" i="98"/>
  <c r="E795" i="98"/>
  <c r="F795" i="98"/>
  <c r="G795" i="98"/>
  <c r="H795" i="98"/>
  <c r="I795" i="98"/>
  <c r="C796" i="98"/>
  <c r="D796" i="98"/>
  <c r="E796" i="98"/>
  <c r="F796" i="98"/>
  <c r="G796" i="98"/>
  <c r="H796" i="98"/>
  <c r="I796" i="98"/>
  <c r="C797" i="98"/>
  <c r="D797" i="98"/>
  <c r="E797" i="98"/>
  <c r="F797" i="98"/>
  <c r="I797" i="98" s="1"/>
  <c r="G797" i="98"/>
  <c r="H797" i="98"/>
  <c r="C798" i="98"/>
  <c r="D798" i="98"/>
  <c r="E798" i="98"/>
  <c r="F798" i="98"/>
  <c r="I798" i="98" s="1"/>
  <c r="G798" i="98"/>
  <c r="H798" i="98"/>
  <c r="C799" i="98"/>
  <c r="D799" i="98"/>
  <c r="E799" i="98"/>
  <c r="F799" i="98"/>
  <c r="G799" i="98"/>
  <c r="H799" i="98"/>
  <c r="I799" i="98"/>
  <c r="C800" i="98"/>
  <c r="D800" i="98"/>
  <c r="E800" i="98"/>
  <c r="F800" i="98"/>
  <c r="G800" i="98"/>
  <c r="H800" i="98"/>
  <c r="I800" i="98"/>
  <c r="C801" i="98"/>
  <c r="D801" i="98"/>
  <c r="E801" i="98"/>
  <c r="F801" i="98"/>
  <c r="I801" i="98" s="1"/>
  <c r="G801" i="98"/>
  <c r="H801" i="98"/>
  <c r="C802" i="98"/>
  <c r="D802" i="98"/>
  <c r="E802" i="98"/>
  <c r="F802" i="98"/>
  <c r="I802" i="98" s="1"/>
  <c r="G802" i="98"/>
  <c r="H802" i="98"/>
  <c r="C803" i="98"/>
  <c r="D803" i="98"/>
  <c r="E803" i="98"/>
  <c r="F803" i="98"/>
  <c r="G803" i="98"/>
  <c r="H803" i="98"/>
  <c r="I803" i="98"/>
  <c r="C804" i="98"/>
  <c r="D804" i="98"/>
  <c r="E804" i="98"/>
  <c r="F804" i="98"/>
  <c r="I804" i="98" s="1"/>
  <c r="G804" i="98"/>
  <c r="H804" i="98"/>
  <c r="C805" i="98"/>
  <c r="D805" i="98"/>
  <c r="E805" i="98"/>
  <c r="F805" i="98"/>
  <c r="G805" i="98"/>
  <c r="H805" i="98"/>
  <c r="I805" i="98"/>
  <c r="C806" i="98"/>
  <c r="D806" i="98"/>
  <c r="E806" i="98"/>
  <c r="F806" i="98"/>
  <c r="I806" i="98" s="1"/>
  <c r="G806" i="98"/>
  <c r="H806" i="98"/>
  <c r="C807" i="98"/>
  <c r="D807" i="98"/>
  <c r="E807" i="98"/>
  <c r="F807" i="98"/>
  <c r="G807" i="98"/>
  <c r="H807" i="98"/>
  <c r="I807" i="98"/>
  <c r="C808" i="98"/>
  <c r="D808" i="98"/>
  <c r="E808" i="98"/>
  <c r="F808" i="98"/>
  <c r="G808" i="98"/>
  <c r="H808" i="98"/>
  <c r="I808" i="98"/>
  <c r="C809" i="98"/>
  <c r="D809" i="98"/>
  <c r="E809" i="98"/>
  <c r="F809" i="98"/>
  <c r="G809" i="98"/>
  <c r="H809" i="98"/>
  <c r="I809" i="98"/>
  <c r="C810" i="98"/>
  <c r="D810" i="98"/>
  <c r="E810" i="98"/>
  <c r="F810" i="98"/>
  <c r="I810" i="98" s="1"/>
  <c r="G810" i="98"/>
  <c r="H810" i="98"/>
  <c r="C811" i="98"/>
  <c r="D811" i="98"/>
  <c r="E811" i="98"/>
  <c r="F811" i="98"/>
  <c r="G811" i="98"/>
  <c r="H811" i="98"/>
  <c r="I811" i="98"/>
  <c r="C812" i="98"/>
  <c r="D812" i="98"/>
  <c r="E812" i="98"/>
  <c r="F812" i="98"/>
  <c r="I812" i="98" s="1"/>
  <c r="G812" i="98"/>
  <c r="H812" i="98"/>
  <c r="C813" i="98"/>
  <c r="D813" i="98"/>
  <c r="E813" i="98"/>
  <c r="F813" i="98"/>
  <c r="G813" i="98"/>
  <c r="H813" i="98"/>
  <c r="I813" i="98"/>
  <c r="C814" i="98"/>
  <c r="D814" i="98"/>
  <c r="E814" i="98"/>
  <c r="F814" i="98"/>
  <c r="I814" i="98" s="1"/>
  <c r="G814" i="98"/>
  <c r="H814" i="98"/>
  <c r="C815" i="98"/>
  <c r="D815" i="98"/>
  <c r="E815" i="98"/>
  <c r="F815" i="98"/>
  <c r="G815" i="98"/>
  <c r="H815" i="98"/>
  <c r="I815" i="98"/>
  <c r="C816" i="98"/>
  <c r="D816" i="98"/>
  <c r="E816" i="98"/>
  <c r="F816" i="98"/>
  <c r="G816" i="98"/>
  <c r="H816" i="98"/>
  <c r="I816" i="98"/>
  <c r="C817" i="98"/>
  <c r="D817" i="98"/>
  <c r="E817" i="98"/>
  <c r="F817" i="98"/>
  <c r="I817" i="98" s="1"/>
  <c r="G817" i="98"/>
  <c r="H817" i="98"/>
  <c r="C818" i="98"/>
  <c r="D818" i="98"/>
  <c r="E818" i="98"/>
  <c r="F818" i="98"/>
  <c r="I818" i="98" s="1"/>
  <c r="G818" i="98"/>
  <c r="H818" i="98"/>
  <c r="C819" i="98"/>
  <c r="D819" i="98"/>
  <c r="E819" i="98"/>
  <c r="F819" i="98"/>
  <c r="G819" i="98"/>
  <c r="H819" i="98"/>
  <c r="I819" i="98"/>
  <c r="C820" i="98"/>
  <c r="D820" i="98"/>
  <c r="E820" i="98"/>
  <c r="F820" i="98"/>
  <c r="I820" i="98" s="1"/>
  <c r="G820" i="98"/>
  <c r="H820" i="98"/>
  <c r="C821" i="98"/>
  <c r="D821" i="98"/>
  <c r="E821" i="98"/>
  <c r="F821" i="98"/>
  <c r="G821" i="98"/>
  <c r="H821" i="98"/>
  <c r="I821" i="98"/>
  <c r="C822" i="98"/>
  <c r="D822" i="98"/>
  <c r="E822" i="98"/>
  <c r="F822" i="98"/>
  <c r="I822" i="98" s="1"/>
  <c r="G822" i="98"/>
  <c r="H822" i="98"/>
  <c r="C823" i="98"/>
  <c r="D823" i="98"/>
  <c r="E823" i="98"/>
  <c r="F823" i="98"/>
  <c r="G823" i="98"/>
  <c r="H823" i="98"/>
  <c r="I823" i="98"/>
  <c r="C824" i="98"/>
  <c r="D824" i="98"/>
  <c r="E824" i="98"/>
  <c r="F824" i="98"/>
  <c r="G824" i="98"/>
  <c r="H824" i="98"/>
  <c r="I824" i="98"/>
  <c r="C825" i="98"/>
  <c r="D825" i="98"/>
  <c r="E825" i="98"/>
  <c r="F825" i="98"/>
  <c r="I825" i="98" s="1"/>
  <c r="G825" i="98"/>
  <c r="H825" i="98"/>
  <c r="C826" i="98"/>
  <c r="D826" i="98"/>
  <c r="E826" i="98"/>
  <c r="F826" i="98"/>
  <c r="I826" i="98" s="1"/>
  <c r="G826" i="98"/>
  <c r="H826" i="98"/>
  <c r="C827" i="98"/>
  <c r="D827" i="98"/>
  <c r="E827" i="98"/>
  <c r="F827" i="98"/>
  <c r="G827" i="98"/>
  <c r="H827" i="98"/>
  <c r="I827" i="98"/>
  <c r="C828" i="98"/>
  <c r="D828" i="98"/>
  <c r="E828" i="98"/>
  <c r="F828" i="98"/>
  <c r="G828" i="98"/>
  <c r="H828" i="98"/>
  <c r="I828" i="98"/>
  <c r="C829" i="98"/>
  <c r="D829" i="98"/>
  <c r="E829" i="98"/>
  <c r="F829" i="98"/>
  <c r="I829" i="98" s="1"/>
  <c r="G829" i="98"/>
  <c r="H829" i="98"/>
  <c r="C830" i="98"/>
  <c r="D830" i="98"/>
  <c r="E830" i="98"/>
  <c r="F830" i="98"/>
  <c r="I830" i="98" s="1"/>
  <c r="G830" i="98"/>
  <c r="H830" i="98"/>
  <c r="C831" i="98"/>
  <c r="D831" i="98"/>
  <c r="E831" i="98"/>
  <c r="F831" i="98"/>
  <c r="G831" i="98"/>
  <c r="H831" i="98"/>
  <c r="I831" i="98"/>
  <c r="C832" i="98"/>
  <c r="D832" i="98"/>
  <c r="E832" i="98"/>
  <c r="F832" i="98"/>
  <c r="G832" i="98"/>
  <c r="H832" i="98"/>
  <c r="I832" i="98"/>
  <c r="C833" i="98"/>
  <c r="D833" i="98"/>
  <c r="E833" i="98"/>
  <c r="F833" i="98"/>
  <c r="I833" i="98" s="1"/>
  <c r="G833" i="98"/>
  <c r="H833" i="98"/>
  <c r="C834" i="98"/>
  <c r="D834" i="98"/>
  <c r="E834" i="98"/>
  <c r="F834" i="98"/>
  <c r="I834" i="98" s="1"/>
  <c r="G834" i="98"/>
  <c r="H834" i="98"/>
  <c r="C835" i="98"/>
  <c r="D835" i="98"/>
  <c r="E835" i="98"/>
  <c r="F835" i="98"/>
  <c r="G835" i="98"/>
  <c r="H835" i="98"/>
  <c r="I835" i="98"/>
  <c r="C836" i="98"/>
  <c r="D836" i="98"/>
  <c r="E836" i="98"/>
  <c r="F836" i="98"/>
  <c r="I836" i="98" s="1"/>
  <c r="G836" i="98"/>
  <c r="H836" i="98"/>
  <c r="C837" i="98"/>
  <c r="D837" i="98"/>
  <c r="E837" i="98"/>
  <c r="F837" i="98"/>
  <c r="G837" i="98"/>
  <c r="H837" i="98"/>
  <c r="I837" i="98"/>
  <c r="C838" i="98"/>
  <c r="D838" i="98"/>
  <c r="E838" i="98"/>
  <c r="F838" i="98"/>
  <c r="I838" i="98" s="1"/>
  <c r="G838" i="98"/>
  <c r="H838" i="98"/>
  <c r="C839" i="98"/>
  <c r="D839" i="98"/>
  <c r="E839" i="98"/>
  <c r="F839" i="98"/>
  <c r="G839" i="98"/>
  <c r="H839" i="98"/>
  <c r="I839" i="98"/>
  <c r="C840" i="98"/>
  <c r="D840" i="98"/>
  <c r="E840" i="98"/>
  <c r="F840" i="98"/>
  <c r="G840" i="98"/>
  <c r="H840" i="98"/>
  <c r="I840" i="98"/>
  <c r="C841" i="98"/>
  <c r="D841" i="98"/>
  <c r="E841" i="98"/>
  <c r="F841" i="98"/>
  <c r="G841" i="98"/>
  <c r="H841" i="98"/>
  <c r="I841" i="98"/>
  <c r="C842" i="98"/>
  <c r="D842" i="98"/>
  <c r="E842" i="98"/>
  <c r="F842" i="98"/>
  <c r="I842" i="98" s="1"/>
  <c r="G842" i="98"/>
  <c r="H842" i="98"/>
  <c r="C843" i="98"/>
  <c r="D843" i="98"/>
  <c r="E843" i="98"/>
  <c r="F843" i="98"/>
  <c r="G843" i="98"/>
  <c r="H843" i="98"/>
  <c r="I843" i="98"/>
  <c r="C844" i="98"/>
  <c r="D844" i="98"/>
  <c r="E844" i="98"/>
  <c r="F844" i="98"/>
  <c r="I844" i="98" s="1"/>
  <c r="G844" i="98"/>
  <c r="H844" i="98"/>
  <c r="C845" i="98"/>
  <c r="D845" i="98"/>
  <c r="E845" i="98"/>
  <c r="F845" i="98"/>
  <c r="G845" i="98"/>
  <c r="H845" i="98"/>
  <c r="I845" i="98"/>
  <c r="C846" i="98"/>
  <c r="D846" i="98"/>
  <c r="E846" i="98"/>
  <c r="F846" i="98"/>
  <c r="I846" i="98" s="1"/>
  <c r="G846" i="98"/>
  <c r="H846" i="98"/>
  <c r="C847" i="98"/>
  <c r="D847" i="98"/>
  <c r="E847" i="98"/>
  <c r="F847" i="98"/>
  <c r="G847" i="98"/>
  <c r="H847" i="98"/>
  <c r="I847" i="98"/>
  <c r="C848" i="98"/>
  <c r="D848" i="98"/>
  <c r="E848" i="98"/>
  <c r="F848" i="98"/>
  <c r="I848" i="98" s="1"/>
  <c r="G848" i="98"/>
  <c r="H848" i="98"/>
  <c r="C849" i="98"/>
  <c r="D849" i="98"/>
  <c r="E849" i="98"/>
  <c r="F849" i="98"/>
  <c r="I849" i="98" s="1"/>
  <c r="G849" i="98"/>
  <c r="H849" i="98"/>
  <c r="C850" i="98"/>
  <c r="D850" i="98"/>
  <c r="E850" i="98"/>
  <c r="F850" i="98"/>
  <c r="I850" i="98" s="1"/>
  <c r="G850" i="98"/>
  <c r="H850" i="98"/>
  <c r="C851" i="98"/>
  <c r="D851" i="98"/>
  <c r="E851" i="98"/>
  <c r="F851" i="98"/>
  <c r="G851" i="98"/>
  <c r="H851" i="98"/>
  <c r="I851" i="98"/>
  <c r="C852" i="98"/>
  <c r="D852" i="98"/>
  <c r="E852" i="98"/>
  <c r="F852" i="98"/>
  <c r="I852" i="98" s="1"/>
  <c r="G852" i="98"/>
  <c r="H852" i="98"/>
  <c r="C853" i="98"/>
  <c r="D853" i="98"/>
  <c r="E853" i="98"/>
  <c r="F853" i="98"/>
  <c r="G853" i="98"/>
  <c r="H853" i="98"/>
  <c r="I853" i="98"/>
  <c r="C854" i="98"/>
  <c r="D854" i="98"/>
  <c r="E854" i="98"/>
  <c r="F854" i="98"/>
  <c r="I854" i="98" s="1"/>
  <c r="G854" i="98"/>
  <c r="H854" i="98"/>
  <c r="C855" i="98"/>
  <c r="D855" i="98"/>
  <c r="E855" i="98"/>
  <c r="F855" i="98"/>
  <c r="G855" i="98"/>
  <c r="H855" i="98"/>
  <c r="I855" i="98"/>
  <c r="C856" i="98"/>
  <c r="D856" i="98"/>
  <c r="E856" i="98"/>
  <c r="F856" i="98"/>
  <c r="G856" i="98"/>
  <c r="H856" i="98"/>
  <c r="I856" i="98"/>
  <c r="C857" i="98"/>
  <c r="D857" i="98"/>
  <c r="E857" i="98"/>
  <c r="F857" i="98"/>
  <c r="I857" i="98" s="1"/>
  <c r="G857" i="98"/>
  <c r="H857" i="98"/>
  <c r="C858" i="98"/>
  <c r="D858" i="98"/>
  <c r="E858" i="98"/>
  <c r="F858" i="98"/>
  <c r="I858" i="98" s="1"/>
  <c r="G858" i="98"/>
  <c r="H858" i="98"/>
  <c r="C859" i="98"/>
  <c r="D859" i="98"/>
  <c r="E859" i="98"/>
  <c r="F859" i="98"/>
  <c r="G859" i="98"/>
  <c r="H859" i="98"/>
  <c r="I859" i="98"/>
  <c r="C860" i="98"/>
  <c r="D860" i="98"/>
  <c r="E860" i="98"/>
  <c r="F860" i="98"/>
  <c r="G860" i="98"/>
  <c r="H860" i="98"/>
  <c r="I860" i="98"/>
  <c r="C861" i="98"/>
  <c r="D861" i="98"/>
  <c r="E861" i="98"/>
  <c r="F861" i="98"/>
  <c r="I861" i="98" s="1"/>
  <c r="G861" i="98"/>
  <c r="H861" i="98"/>
  <c r="C862" i="98"/>
  <c r="D862" i="98"/>
  <c r="E862" i="98"/>
  <c r="F862" i="98"/>
  <c r="I862" i="98" s="1"/>
  <c r="G862" i="98"/>
  <c r="H862" i="98"/>
  <c r="C863" i="98"/>
  <c r="D863" i="98"/>
  <c r="E863" i="98"/>
  <c r="F863" i="98"/>
  <c r="G863" i="98"/>
  <c r="H863" i="98"/>
  <c r="I863" i="98"/>
  <c r="C864" i="98"/>
  <c r="D864" i="98"/>
  <c r="E864" i="98"/>
  <c r="F864" i="98"/>
  <c r="G864" i="98"/>
  <c r="H864" i="98"/>
  <c r="I864" i="98"/>
  <c r="C865" i="98"/>
  <c r="D865" i="98"/>
  <c r="E865" i="98"/>
  <c r="F865" i="98"/>
  <c r="I865" i="98" s="1"/>
  <c r="G865" i="98"/>
  <c r="H865" i="98"/>
  <c r="C866" i="98"/>
  <c r="D866" i="98"/>
  <c r="E866" i="98"/>
  <c r="F866" i="98"/>
  <c r="I866" i="98" s="1"/>
  <c r="G866" i="98"/>
  <c r="H866" i="98"/>
  <c r="C867" i="98"/>
  <c r="D867" i="98"/>
  <c r="E867" i="98"/>
  <c r="F867" i="98"/>
  <c r="G867" i="98"/>
  <c r="H867" i="98"/>
  <c r="I867" i="98"/>
  <c r="C868" i="98"/>
  <c r="D868" i="98"/>
  <c r="E868" i="98"/>
  <c r="F868" i="98"/>
  <c r="I868" i="98" s="1"/>
  <c r="G868" i="98"/>
  <c r="H868" i="98"/>
  <c r="C869" i="98"/>
  <c r="D869" i="98"/>
  <c r="E869" i="98"/>
  <c r="F869" i="98"/>
  <c r="G869" i="98"/>
  <c r="H869" i="98"/>
  <c r="I869" i="98"/>
  <c r="C870" i="98"/>
  <c r="D870" i="98"/>
  <c r="E870" i="98"/>
  <c r="F870" i="98"/>
  <c r="I870" i="98" s="1"/>
  <c r="G870" i="98"/>
  <c r="H870" i="98"/>
  <c r="C871" i="98"/>
  <c r="D871" i="98"/>
  <c r="E871" i="98"/>
  <c r="F871" i="98"/>
  <c r="G871" i="98"/>
  <c r="H871" i="98"/>
  <c r="I871" i="98"/>
  <c r="C872" i="98"/>
  <c r="D872" i="98"/>
  <c r="E872" i="98"/>
  <c r="F872" i="98"/>
  <c r="G872" i="98"/>
  <c r="H872" i="98"/>
  <c r="I872" i="98"/>
  <c r="C873" i="98"/>
  <c r="D873" i="98"/>
  <c r="E873" i="98"/>
  <c r="F873" i="98"/>
  <c r="G873" i="98"/>
  <c r="H873" i="98"/>
  <c r="I873" i="98"/>
  <c r="C874" i="98"/>
  <c r="D874" i="98"/>
  <c r="E874" i="98"/>
  <c r="F874" i="98"/>
  <c r="I874" i="98" s="1"/>
  <c r="G874" i="98"/>
  <c r="H874" i="98"/>
  <c r="C875" i="98"/>
  <c r="D875" i="98"/>
  <c r="E875" i="98"/>
  <c r="F875" i="98"/>
  <c r="G875" i="98"/>
  <c r="H875" i="98"/>
  <c r="I875" i="98"/>
  <c r="C876" i="98"/>
  <c r="D876" i="98"/>
  <c r="E876" i="98"/>
  <c r="F876" i="98"/>
  <c r="I876" i="98" s="1"/>
  <c r="G876" i="98"/>
  <c r="H876" i="98"/>
  <c r="C877" i="98"/>
  <c r="D877" i="98"/>
  <c r="E877" i="98"/>
  <c r="F877" i="98"/>
  <c r="G877" i="98"/>
  <c r="H877" i="98"/>
  <c r="I877" i="98"/>
  <c r="C878" i="98"/>
  <c r="D878" i="98"/>
  <c r="E878" i="98"/>
  <c r="F878" i="98"/>
  <c r="I878" i="98" s="1"/>
  <c r="G878" i="98"/>
  <c r="H878" i="98"/>
  <c r="C879" i="98"/>
  <c r="D879" i="98"/>
  <c r="E879" i="98"/>
  <c r="F879" i="98"/>
  <c r="G879" i="98"/>
  <c r="H879" i="98"/>
  <c r="I879" i="98"/>
  <c r="C880" i="98"/>
  <c r="D880" i="98"/>
  <c r="E880" i="98"/>
  <c r="F880" i="98"/>
  <c r="I880" i="98" s="1"/>
  <c r="G880" i="98"/>
  <c r="H880" i="98"/>
  <c r="C881" i="98"/>
  <c r="D881" i="98"/>
  <c r="E881" i="98"/>
  <c r="F881" i="98"/>
  <c r="I881" i="98" s="1"/>
  <c r="G881" i="98"/>
  <c r="H881" i="98"/>
  <c r="C882" i="98"/>
  <c r="D882" i="98"/>
  <c r="E882" i="98"/>
  <c r="F882" i="98"/>
  <c r="I882" i="98" s="1"/>
  <c r="G882" i="98"/>
  <c r="H882" i="98"/>
  <c r="C883" i="98"/>
  <c r="D883" i="98"/>
  <c r="E883" i="98"/>
  <c r="F883" i="98"/>
  <c r="G883" i="98"/>
  <c r="H883" i="98"/>
  <c r="I883" i="98"/>
  <c r="C884" i="98"/>
  <c r="D884" i="98"/>
  <c r="E884" i="98"/>
  <c r="F884" i="98"/>
  <c r="I884" i="98" s="1"/>
  <c r="G884" i="98"/>
  <c r="H884" i="98"/>
  <c r="C885" i="98"/>
  <c r="D885" i="98"/>
  <c r="E885" i="98"/>
  <c r="F885" i="98"/>
  <c r="G885" i="98"/>
  <c r="H885" i="98"/>
  <c r="I885" i="98"/>
  <c r="C886" i="98"/>
  <c r="D886" i="98"/>
  <c r="E886" i="98"/>
  <c r="F886" i="98"/>
  <c r="I886" i="98" s="1"/>
  <c r="G886" i="98"/>
  <c r="H886" i="98"/>
  <c r="C887" i="98"/>
  <c r="D887" i="98"/>
  <c r="E887" i="98"/>
  <c r="F887" i="98"/>
  <c r="G887" i="98"/>
  <c r="H887" i="98"/>
  <c r="I887" i="98"/>
  <c r="C888" i="98"/>
  <c r="D888" i="98"/>
  <c r="E888" i="98"/>
  <c r="F888" i="98"/>
  <c r="G888" i="98"/>
  <c r="H888" i="98"/>
  <c r="I888" i="98"/>
  <c r="C889" i="98"/>
  <c r="D889" i="98"/>
  <c r="E889" i="98"/>
  <c r="F889" i="98"/>
  <c r="I889" i="98" s="1"/>
  <c r="G889" i="98"/>
  <c r="H889" i="98"/>
  <c r="C890" i="98"/>
  <c r="D890" i="98"/>
  <c r="E890" i="98"/>
  <c r="F890" i="98"/>
  <c r="I890" i="98" s="1"/>
  <c r="G890" i="98"/>
  <c r="H890" i="98"/>
  <c r="C891" i="98"/>
  <c r="D891" i="98"/>
  <c r="E891" i="98"/>
  <c r="F891" i="98"/>
  <c r="G891" i="98"/>
  <c r="H891" i="98"/>
  <c r="I891" i="98"/>
  <c r="C892" i="98"/>
  <c r="D892" i="98"/>
  <c r="E892" i="98"/>
  <c r="F892" i="98"/>
  <c r="G892" i="98"/>
  <c r="H892" i="98"/>
  <c r="I892" i="98"/>
  <c r="C893" i="98"/>
  <c r="D893" i="98"/>
  <c r="E893" i="98"/>
  <c r="F893" i="98"/>
  <c r="I893" i="98" s="1"/>
  <c r="G893" i="98"/>
  <c r="H893" i="98"/>
  <c r="C894" i="98"/>
  <c r="D894" i="98"/>
  <c r="E894" i="98"/>
  <c r="F894" i="98"/>
  <c r="I894" i="98" s="1"/>
  <c r="G894" i="98"/>
  <c r="H894" i="98"/>
  <c r="C895" i="98"/>
  <c r="D895" i="98"/>
  <c r="E895" i="98"/>
  <c r="F895" i="98"/>
  <c r="I895" i="98" s="1"/>
  <c r="G895" i="98"/>
  <c r="H895" i="98"/>
  <c r="C896" i="98"/>
  <c r="D896" i="98"/>
  <c r="E896" i="98"/>
  <c r="F896" i="98"/>
  <c r="I896" i="98" s="1"/>
  <c r="G896" i="98"/>
  <c r="H896" i="98"/>
  <c r="C897" i="98"/>
  <c r="D897" i="98"/>
  <c r="E897" i="98"/>
  <c r="F897" i="98"/>
  <c r="G897" i="98"/>
  <c r="H897" i="98"/>
  <c r="I897" i="98"/>
  <c r="C898" i="98"/>
  <c r="D898" i="98"/>
  <c r="E898" i="98"/>
  <c r="F898" i="98"/>
  <c r="G898" i="98"/>
  <c r="H898" i="98"/>
  <c r="I898" i="98"/>
  <c r="C899" i="98"/>
  <c r="D899" i="98"/>
  <c r="E899" i="98"/>
  <c r="F899" i="98"/>
  <c r="G899" i="98"/>
  <c r="H899" i="98"/>
  <c r="I899" i="98"/>
  <c r="C900" i="98"/>
  <c r="D900" i="98"/>
  <c r="E900" i="98"/>
  <c r="F900" i="98"/>
  <c r="G900" i="98"/>
  <c r="H900" i="98"/>
  <c r="I900" i="98"/>
  <c r="C901" i="98"/>
  <c r="D901" i="98"/>
  <c r="E901" i="98"/>
  <c r="F901" i="98"/>
  <c r="I901" i="98" s="1"/>
  <c r="G901" i="98"/>
  <c r="H901" i="98"/>
  <c r="C902" i="98"/>
  <c r="D902" i="98"/>
  <c r="E902" i="98"/>
  <c r="F902" i="98"/>
  <c r="I902" i="98" s="1"/>
  <c r="G902" i="98"/>
  <c r="H902" i="98"/>
  <c r="C903" i="98"/>
  <c r="D903" i="98"/>
  <c r="E903" i="98"/>
  <c r="F903" i="98"/>
  <c r="I903" i="98" s="1"/>
  <c r="G903" i="98"/>
  <c r="H903" i="98"/>
  <c r="C904" i="98"/>
  <c r="D904" i="98"/>
  <c r="E904" i="98"/>
  <c r="F904" i="98"/>
  <c r="I904" i="98" s="1"/>
  <c r="G904" i="98"/>
  <c r="H904" i="98"/>
  <c r="C905" i="98"/>
  <c r="D905" i="98"/>
  <c r="E905" i="98"/>
  <c r="F905" i="98"/>
  <c r="G905" i="98"/>
  <c r="H905" i="98"/>
  <c r="I905" i="98"/>
  <c r="C906" i="98"/>
  <c r="D906" i="98"/>
  <c r="E906" i="98"/>
  <c r="F906" i="98"/>
  <c r="G906" i="98"/>
  <c r="H906" i="98"/>
  <c r="I906" i="98"/>
  <c r="C907" i="98"/>
  <c r="D907" i="98"/>
  <c r="E907" i="98"/>
  <c r="F907" i="98"/>
  <c r="G907" i="98"/>
  <c r="H907" i="98"/>
  <c r="I907" i="98"/>
  <c r="C908" i="98"/>
  <c r="D908" i="98"/>
  <c r="E908" i="98"/>
  <c r="F908" i="98"/>
  <c r="G908" i="98"/>
  <c r="H908" i="98"/>
  <c r="I908" i="98"/>
  <c r="C909" i="98"/>
  <c r="D909" i="98"/>
  <c r="E909" i="98"/>
  <c r="F909" i="98"/>
  <c r="I909" i="98" s="1"/>
  <c r="G909" i="98"/>
  <c r="H909" i="98"/>
  <c r="C910" i="98"/>
  <c r="D910" i="98"/>
  <c r="E910" i="98"/>
  <c r="F910" i="98"/>
  <c r="I910" i="98" s="1"/>
  <c r="G910" i="98"/>
  <c r="H910" i="98"/>
  <c r="C911" i="98"/>
  <c r="D911" i="98"/>
  <c r="E911" i="98"/>
  <c r="F911" i="98"/>
  <c r="I911" i="98" s="1"/>
  <c r="G911" i="98"/>
  <c r="H911" i="98"/>
  <c r="C912" i="98"/>
  <c r="D912" i="98"/>
  <c r="E912" i="98"/>
  <c r="F912" i="98"/>
  <c r="I912" i="98" s="1"/>
  <c r="G912" i="98"/>
  <c r="H912" i="98"/>
  <c r="C913" i="98"/>
  <c r="D913" i="98"/>
  <c r="E913" i="98"/>
  <c r="F913" i="98"/>
  <c r="G913" i="98"/>
  <c r="H913" i="98"/>
  <c r="I913" i="98"/>
  <c r="C914" i="98"/>
  <c r="D914" i="98"/>
  <c r="E914" i="98"/>
  <c r="F914" i="98"/>
  <c r="G914" i="98"/>
  <c r="H914" i="98"/>
  <c r="I914" i="98"/>
  <c r="C915" i="98"/>
  <c r="D915" i="98"/>
  <c r="E915" i="98"/>
  <c r="F915" i="98"/>
  <c r="G915" i="98"/>
  <c r="H915" i="98"/>
  <c r="I915" i="98"/>
  <c r="C916" i="98"/>
  <c r="D916" i="98"/>
  <c r="E916" i="98"/>
  <c r="F916" i="98"/>
  <c r="G916" i="98"/>
  <c r="H916" i="98"/>
  <c r="I916" i="98"/>
  <c r="C917" i="98"/>
  <c r="D917" i="98"/>
  <c r="E917" i="98"/>
  <c r="F917" i="98"/>
  <c r="I917" i="98" s="1"/>
  <c r="G917" i="98"/>
  <c r="H917" i="98"/>
  <c r="C918" i="98"/>
  <c r="D918" i="98"/>
  <c r="E918" i="98"/>
  <c r="F918" i="98"/>
  <c r="I918" i="98" s="1"/>
  <c r="G918" i="98"/>
  <c r="H918" i="98"/>
  <c r="C919" i="98"/>
  <c r="D919" i="98"/>
  <c r="E919" i="98"/>
  <c r="F919" i="98"/>
  <c r="I919" i="98" s="1"/>
  <c r="G919" i="98"/>
  <c r="H919" i="98"/>
  <c r="C920" i="98"/>
  <c r="D920" i="98"/>
  <c r="E920" i="98"/>
  <c r="F920" i="98"/>
  <c r="I920" i="98" s="1"/>
  <c r="G920" i="98"/>
  <c r="H920" i="98"/>
  <c r="C921" i="98"/>
  <c r="D921" i="98"/>
  <c r="E921" i="98"/>
  <c r="F921" i="98"/>
  <c r="G921" i="98"/>
  <c r="H921" i="98"/>
  <c r="I921" i="98"/>
  <c r="C922" i="98"/>
  <c r="D922" i="98"/>
  <c r="E922" i="98"/>
  <c r="F922" i="98"/>
  <c r="G922" i="98"/>
  <c r="H922" i="98"/>
  <c r="I922" i="98"/>
  <c r="C923" i="98"/>
  <c r="D923" i="98"/>
  <c r="E923" i="98"/>
  <c r="F923" i="98"/>
  <c r="G923" i="98"/>
  <c r="H923" i="98"/>
  <c r="I923" i="98"/>
  <c r="C924" i="98"/>
  <c r="D924" i="98"/>
  <c r="E924" i="98"/>
  <c r="F924" i="98"/>
  <c r="G924" i="98"/>
  <c r="H924" i="98"/>
  <c r="I924" i="98"/>
  <c r="C925" i="98"/>
  <c r="D925" i="98"/>
  <c r="E925" i="98"/>
  <c r="F925" i="98"/>
  <c r="I925" i="98" s="1"/>
  <c r="G925" i="98"/>
  <c r="H925" i="98"/>
  <c r="C926" i="98"/>
  <c r="D926" i="98"/>
  <c r="E926" i="98"/>
  <c r="F926" i="98"/>
  <c r="I926" i="98" s="1"/>
  <c r="G926" i="98"/>
  <c r="H926" i="98"/>
  <c r="C927" i="98"/>
  <c r="D927" i="98"/>
  <c r="E927" i="98"/>
  <c r="F927" i="98"/>
  <c r="I927" i="98" s="1"/>
  <c r="G927" i="98"/>
  <c r="H927" i="98"/>
  <c r="C928" i="98"/>
  <c r="D928" i="98"/>
  <c r="E928" i="98"/>
  <c r="F928" i="98"/>
  <c r="I928" i="98" s="1"/>
  <c r="G928" i="98"/>
  <c r="H928" i="98"/>
  <c r="C929" i="98"/>
  <c r="D929" i="98"/>
  <c r="E929" i="98"/>
  <c r="F929" i="98"/>
  <c r="G929" i="98"/>
  <c r="H929" i="98"/>
  <c r="I929" i="98"/>
  <c r="C930" i="98"/>
  <c r="D930" i="98"/>
  <c r="E930" i="98"/>
  <c r="F930" i="98"/>
  <c r="G930" i="98"/>
  <c r="H930" i="98"/>
  <c r="I930" i="98"/>
  <c r="C931" i="98"/>
  <c r="D931" i="98"/>
  <c r="E931" i="98"/>
  <c r="F931" i="98"/>
  <c r="G931" i="98"/>
  <c r="H931" i="98"/>
  <c r="I931" i="98"/>
  <c r="C932" i="98"/>
  <c r="D932" i="98"/>
  <c r="E932" i="98"/>
  <c r="F932" i="98"/>
  <c r="G932" i="98"/>
  <c r="H932" i="98"/>
  <c r="I932" i="98"/>
  <c r="C933" i="98"/>
  <c r="D933" i="98"/>
  <c r="E933" i="98"/>
  <c r="F933" i="98"/>
  <c r="I933" i="98" s="1"/>
  <c r="G933" i="98"/>
  <c r="H933" i="98"/>
  <c r="C934" i="98"/>
  <c r="D934" i="98"/>
  <c r="E934" i="98"/>
  <c r="F934" i="98"/>
  <c r="I934" i="98" s="1"/>
  <c r="G934" i="98"/>
  <c r="H934" i="98"/>
  <c r="C935" i="98"/>
  <c r="D935" i="98"/>
  <c r="E935" i="98"/>
  <c r="F935" i="98"/>
  <c r="I935" i="98" s="1"/>
  <c r="G935" i="98"/>
  <c r="H935" i="98"/>
  <c r="C936" i="98"/>
  <c r="D936" i="98"/>
  <c r="E936" i="98"/>
  <c r="F936" i="98"/>
  <c r="I936" i="98" s="1"/>
  <c r="G936" i="98"/>
  <c r="H936" i="98"/>
  <c r="C937" i="98"/>
  <c r="D937" i="98"/>
  <c r="E937" i="98"/>
  <c r="F937" i="98"/>
  <c r="G937" i="98"/>
  <c r="H937" i="98"/>
  <c r="I937" i="98"/>
  <c r="C938" i="98"/>
  <c r="D938" i="98"/>
  <c r="E938" i="98"/>
  <c r="F938" i="98"/>
  <c r="G938" i="98"/>
  <c r="H938" i="98"/>
  <c r="I938" i="98"/>
  <c r="C939" i="98"/>
  <c r="D939" i="98"/>
  <c r="E939" i="98"/>
  <c r="F939" i="98"/>
  <c r="G939" i="98"/>
  <c r="H939" i="98"/>
  <c r="I939" i="98"/>
  <c r="C940" i="98"/>
  <c r="D940" i="98"/>
  <c r="E940" i="98"/>
  <c r="F940" i="98"/>
  <c r="G940" i="98"/>
  <c r="H940" i="98"/>
  <c r="I940" i="98"/>
  <c r="C941" i="98"/>
  <c r="D941" i="98"/>
  <c r="E941" i="98"/>
  <c r="F941" i="98"/>
  <c r="I941" i="98" s="1"/>
  <c r="G941" i="98"/>
  <c r="H941" i="98"/>
  <c r="C942" i="98"/>
  <c r="D942" i="98"/>
  <c r="E942" i="98"/>
  <c r="F942" i="98"/>
  <c r="I942" i="98" s="1"/>
  <c r="G942" i="98"/>
  <c r="H942" i="98"/>
  <c r="C943" i="98"/>
  <c r="D943" i="98"/>
  <c r="E943" i="98"/>
  <c r="F943" i="98"/>
  <c r="I943" i="98" s="1"/>
  <c r="G943" i="98"/>
  <c r="H943" i="98"/>
  <c r="C944" i="98"/>
  <c r="D944" i="98"/>
  <c r="E944" i="98"/>
  <c r="F944" i="98"/>
  <c r="I944" i="98" s="1"/>
  <c r="G944" i="98"/>
  <c r="H944" i="98"/>
  <c r="C945" i="98"/>
  <c r="D945" i="98"/>
  <c r="E945" i="98"/>
  <c r="F945" i="98"/>
  <c r="G945" i="98"/>
  <c r="H945" i="98"/>
  <c r="I945" i="98"/>
  <c r="C946" i="98"/>
  <c r="D946" i="98"/>
  <c r="E946" i="98"/>
  <c r="F946" i="98"/>
  <c r="G946" i="98"/>
  <c r="H946" i="98"/>
  <c r="I946" i="98"/>
  <c r="C947" i="98"/>
  <c r="D947" i="98"/>
  <c r="E947" i="98"/>
  <c r="F947" i="98"/>
  <c r="G947" i="98"/>
  <c r="H947" i="98"/>
  <c r="I947" i="98"/>
  <c r="C948" i="98"/>
  <c r="D948" i="98"/>
  <c r="E948" i="98"/>
  <c r="F948" i="98"/>
  <c r="G948" i="98"/>
  <c r="H948" i="98"/>
  <c r="I948" i="98"/>
  <c r="C949" i="98"/>
  <c r="D949" i="98"/>
  <c r="E949" i="98"/>
  <c r="F949" i="98"/>
  <c r="I949" i="98" s="1"/>
  <c r="G949" i="98"/>
  <c r="H949" i="98"/>
  <c r="C950" i="98"/>
  <c r="D950" i="98"/>
  <c r="E950" i="98"/>
  <c r="F950" i="98"/>
  <c r="I950" i="98" s="1"/>
  <c r="G950" i="98"/>
  <c r="H950" i="98"/>
  <c r="C951" i="98"/>
  <c r="D951" i="98"/>
  <c r="E951" i="98"/>
  <c r="F951" i="98"/>
  <c r="I951" i="98" s="1"/>
  <c r="G951" i="98"/>
  <c r="H951" i="98"/>
  <c r="C952" i="98"/>
  <c r="D952" i="98"/>
  <c r="E952" i="98"/>
  <c r="F952" i="98"/>
  <c r="I952" i="98" s="1"/>
  <c r="G952" i="98"/>
  <c r="H952" i="98"/>
  <c r="C953" i="98"/>
  <c r="D953" i="98"/>
  <c r="E953" i="98"/>
  <c r="F953" i="98"/>
  <c r="G953" i="98"/>
  <c r="H953" i="98"/>
  <c r="I953" i="98"/>
  <c r="C954" i="98"/>
  <c r="D954" i="98"/>
  <c r="E954" i="98"/>
  <c r="F954" i="98"/>
  <c r="G954" i="98"/>
  <c r="H954" i="98"/>
  <c r="I954" i="98"/>
  <c r="C955" i="98"/>
  <c r="D955" i="98"/>
  <c r="E955" i="98"/>
  <c r="F955" i="98"/>
  <c r="G955" i="98"/>
  <c r="H955" i="98"/>
  <c r="I955" i="98"/>
  <c r="C956" i="98"/>
  <c r="D956" i="98"/>
  <c r="E956" i="98"/>
  <c r="F956" i="98"/>
  <c r="G956" i="98"/>
  <c r="H956" i="98"/>
  <c r="I956" i="98"/>
  <c r="C957" i="98"/>
  <c r="D957" i="98"/>
  <c r="E957" i="98"/>
  <c r="F957" i="98"/>
  <c r="I957" i="98" s="1"/>
  <c r="G957" i="98"/>
  <c r="H957" i="98"/>
  <c r="C958" i="98"/>
  <c r="D958" i="98"/>
  <c r="E958" i="98"/>
  <c r="F958" i="98"/>
  <c r="I958" i="98" s="1"/>
  <c r="G958" i="98"/>
  <c r="H958" i="98"/>
  <c r="C959" i="98"/>
  <c r="D959" i="98"/>
  <c r="E959" i="98"/>
  <c r="F959" i="98"/>
  <c r="I959" i="98" s="1"/>
  <c r="G959" i="98"/>
  <c r="H959" i="98"/>
  <c r="C960" i="98"/>
  <c r="D960" i="98"/>
  <c r="E960" i="98"/>
  <c r="F960" i="98"/>
  <c r="I960" i="98" s="1"/>
  <c r="G960" i="98"/>
  <c r="H960" i="98"/>
  <c r="C961" i="98"/>
  <c r="D961" i="98"/>
  <c r="E961" i="98"/>
  <c r="F961" i="98"/>
  <c r="G961" i="98"/>
  <c r="H961" i="98"/>
  <c r="I961" i="98"/>
  <c r="C962" i="98"/>
  <c r="D962" i="98"/>
  <c r="E962" i="98"/>
  <c r="F962" i="98"/>
  <c r="G962" i="98"/>
  <c r="H962" i="98"/>
  <c r="I962" i="98"/>
  <c r="C963" i="98"/>
  <c r="D963" i="98"/>
  <c r="E963" i="98"/>
  <c r="F963" i="98"/>
  <c r="G963" i="98"/>
  <c r="H963" i="98"/>
  <c r="I963" i="98"/>
  <c r="C964" i="98"/>
  <c r="D964" i="98"/>
  <c r="E964" i="98"/>
  <c r="F964" i="98"/>
  <c r="G964" i="98"/>
  <c r="H964" i="98"/>
  <c r="I964" i="98"/>
  <c r="C965" i="98"/>
  <c r="D965" i="98"/>
  <c r="E965" i="98"/>
  <c r="F965" i="98"/>
  <c r="I965" i="98" s="1"/>
  <c r="G965" i="98"/>
  <c r="H965" i="98"/>
  <c r="C966" i="98"/>
  <c r="D966" i="98"/>
  <c r="E966" i="98"/>
  <c r="F966" i="98"/>
  <c r="I966" i="98" s="1"/>
  <c r="G966" i="98"/>
  <c r="H966" i="98"/>
  <c r="C967" i="98"/>
  <c r="D967" i="98"/>
  <c r="E967" i="98"/>
  <c r="F967" i="98"/>
  <c r="I967" i="98" s="1"/>
  <c r="G967" i="98"/>
  <c r="H967" i="98"/>
  <c r="C968" i="98"/>
  <c r="D968" i="98"/>
  <c r="E968" i="98"/>
  <c r="F968" i="98"/>
  <c r="I968" i="98" s="1"/>
  <c r="G968" i="98"/>
  <c r="H968" i="98"/>
  <c r="C969" i="98"/>
  <c r="D969" i="98"/>
  <c r="E969" i="98"/>
  <c r="F969" i="98"/>
  <c r="G969" i="98"/>
  <c r="H969" i="98"/>
  <c r="I969" i="98"/>
  <c r="C970" i="98"/>
  <c r="D970" i="98"/>
  <c r="E970" i="98"/>
  <c r="F970" i="98"/>
  <c r="G970" i="98"/>
  <c r="H970" i="98"/>
  <c r="I970" i="98"/>
  <c r="C971" i="98"/>
  <c r="D971" i="98"/>
  <c r="E971" i="98"/>
  <c r="F971" i="98"/>
  <c r="G971" i="98"/>
  <c r="H971" i="98"/>
  <c r="I971" i="98"/>
  <c r="C972" i="98"/>
  <c r="D972" i="98"/>
  <c r="E972" i="98"/>
  <c r="F972" i="98"/>
  <c r="G972" i="98"/>
  <c r="H972" i="98"/>
  <c r="I972" i="98"/>
  <c r="C973" i="98"/>
  <c r="D973" i="98"/>
  <c r="E973" i="98"/>
  <c r="F973" i="98"/>
  <c r="I973" i="98" s="1"/>
  <c r="G973" i="98"/>
  <c r="H973" i="98"/>
  <c r="C974" i="98"/>
  <c r="D974" i="98"/>
  <c r="E974" i="98"/>
  <c r="F974" i="98"/>
  <c r="I974" i="98" s="1"/>
  <c r="G974" i="98"/>
  <c r="H974" i="98"/>
  <c r="C975" i="98"/>
  <c r="D975" i="98"/>
  <c r="E975" i="98"/>
  <c r="F975" i="98"/>
  <c r="I975" i="98" s="1"/>
  <c r="G975" i="98"/>
  <c r="H975" i="98"/>
  <c r="C976" i="98"/>
  <c r="D976" i="98"/>
  <c r="E976" i="98"/>
  <c r="F976" i="98"/>
  <c r="I976" i="98" s="1"/>
  <c r="G976" i="98"/>
  <c r="H976" i="98"/>
  <c r="C977" i="98"/>
  <c r="D977" i="98"/>
  <c r="E977" i="98"/>
  <c r="F977" i="98"/>
  <c r="G977" i="98"/>
  <c r="H977" i="98"/>
  <c r="I977" i="98"/>
  <c r="C978" i="98"/>
  <c r="D978" i="98"/>
  <c r="E978" i="98"/>
  <c r="F978" i="98"/>
  <c r="G978" i="98"/>
  <c r="H978" i="98"/>
  <c r="I978" i="98"/>
  <c r="C979" i="98"/>
  <c r="D979" i="98"/>
  <c r="E979" i="98"/>
  <c r="F979" i="98"/>
  <c r="G979" i="98"/>
  <c r="H979" i="98"/>
  <c r="I979" i="98"/>
  <c r="C980" i="98"/>
  <c r="D980" i="98"/>
  <c r="E980" i="98"/>
  <c r="F980" i="98"/>
  <c r="G980" i="98"/>
  <c r="H980" i="98"/>
  <c r="I980" i="98"/>
  <c r="C981" i="98"/>
  <c r="D981" i="98"/>
  <c r="E981" i="98"/>
  <c r="F981" i="98"/>
  <c r="I981" i="98" s="1"/>
  <c r="G981" i="98"/>
  <c r="H981" i="98"/>
  <c r="C982" i="98"/>
  <c r="D982" i="98"/>
  <c r="E982" i="98"/>
  <c r="F982" i="98"/>
  <c r="I982" i="98" s="1"/>
  <c r="G982" i="98"/>
  <c r="H982" i="98"/>
  <c r="C983" i="98"/>
  <c r="D983" i="98"/>
  <c r="E983" i="98"/>
  <c r="F983" i="98"/>
  <c r="I983" i="98" s="1"/>
  <c r="G983" i="98"/>
  <c r="H983" i="98"/>
  <c r="C984" i="98"/>
  <c r="D984" i="98"/>
  <c r="E984" i="98"/>
  <c r="F984" i="98"/>
  <c r="I984" i="98" s="1"/>
  <c r="G984" i="98"/>
  <c r="H984" i="98"/>
  <c r="C985" i="98"/>
  <c r="D985" i="98"/>
  <c r="E985" i="98"/>
  <c r="F985" i="98"/>
  <c r="G985" i="98"/>
  <c r="H985" i="98"/>
  <c r="I985" i="98"/>
  <c r="C986" i="98"/>
  <c r="D986" i="98"/>
  <c r="E986" i="98"/>
  <c r="F986" i="98"/>
  <c r="G986" i="98"/>
  <c r="H986" i="98"/>
  <c r="I986" i="98"/>
  <c r="C987" i="98"/>
  <c r="D987" i="98"/>
  <c r="E987" i="98"/>
  <c r="F987" i="98"/>
  <c r="G987" i="98"/>
  <c r="H987" i="98"/>
  <c r="I987" i="98"/>
  <c r="C988" i="98"/>
  <c r="D988" i="98"/>
  <c r="E988" i="98"/>
  <c r="F988" i="98"/>
  <c r="G988" i="98"/>
  <c r="H988" i="98"/>
  <c r="I988" i="98"/>
  <c r="C989" i="98"/>
  <c r="D989" i="98"/>
  <c r="E989" i="98"/>
  <c r="F989" i="98"/>
  <c r="I989" i="98" s="1"/>
  <c r="G989" i="98"/>
  <c r="H989" i="98"/>
  <c r="C990" i="98"/>
  <c r="D990" i="98"/>
  <c r="E990" i="98"/>
  <c r="F990" i="98"/>
  <c r="I990" i="98" s="1"/>
  <c r="G990" i="98"/>
  <c r="H990" i="98"/>
  <c r="C991" i="98"/>
  <c r="D991" i="98"/>
  <c r="E991" i="98"/>
  <c r="F991" i="98"/>
  <c r="I991" i="98" s="1"/>
  <c r="G991" i="98"/>
  <c r="H991" i="98"/>
  <c r="C992" i="98"/>
  <c r="D992" i="98"/>
  <c r="E992" i="98"/>
  <c r="F992" i="98"/>
  <c r="I992" i="98" s="1"/>
  <c r="G992" i="98"/>
  <c r="H992" i="98"/>
  <c r="C993" i="98"/>
  <c r="D993" i="98"/>
  <c r="E993" i="98"/>
  <c r="F993" i="98"/>
  <c r="G993" i="98"/>
  <c r="H993" i="98"/>
  <c r="I993" i="98"/>
  <c r="C994" i="98"/>
  <c r="D994" i="98"/>
  <c r="E994" i="98"/>
  <c r="F994" i="98"/>
  <c r="G994" i="98"/>
  <c r="H994" i="98"/>
  <c r="I994" i="98"/>
  <c r="C995" i="98"/>
  <c r="D995" i="98"/>
  <c r="E995" i="98"/>
  <c r="F995" i="98"/>
  <c r="G995" i="98"/>
  <c r="H995" i="98"/>
  <c r="I995" i="98"/>
  <c r="C996" i="98"/>
  <c r="D996" i="98"/>
  <c r="E996" i="98"/>
  <c r="F996" i="98"/>
  <c r="G996" i="98"/>
  <c r="H996" i="98"/>
  <c r="I996" i="98"/>
  <c r="C997" i="98"/>
  <c r="D997" i="98"/>
  <c r="E997" i="98"/>
  <c r="F997" i="98"/>
  <c r="I997" i="98" s="1"/>
  <c r="G997" i="98"/>
  <c r="H997" i="98"/>
  <c r="C998" i="98"/>
  <c r="D998" i="98"/>
  <c r="E998" i="98"/>
  <c r="F998" i="98"/>
  <c r="I998" i="98" s="1"/>
  <c r="G998" i="98"/>
  <c r="H998" i="98"/>
  <c r="C999" i="98"/>
  <c r="D999" i="98"/>
  <c r="E999" i="98"/>
  <c r="F999" i="98"/>
  <c r="I999" i="98" s="1"/>
  <c r="G999" i="98"/>
  <c r="H999" i="98"/>
  <c r="C1000" i="98"/>
  <c r="D1000" i="98"/>
  <c r="E1000" i="98"/>
  <c r="F1000" i="98"/>
  <c r="I1000" i="98" s="1"/>
  <c r="G1000" i="98"/>
  <c r="H1000" i="98"/>
  <c r="C1001" i="98"/>
  <c r="D1001" i="98"/>
  <c r="E1001" i="98"/>
  <c r="F1001" i="98"/>
  <c r="G1001" i="98"/>
  <c r="H1001" i="98"/>
  <c r="I1001" i="98"/>
  <c r="C1002" i="98"/>
  <c r="D1002" i="98"/>
  <c r="E1002" i="98"/>
  <c r="F1002" i="98"/>
  <c r="G1002" i="98"/>
  <c r="H1002" i="98"/>
  <c r="I1002" i="98"/>
  <c r="C1003" i="98"/>
  <c r="D1003" i="98"/>
  <c r="E1003" i="98"/>
  <c r="F1003" i="98"/>
  <c r="G1003" i="98"/>
  <c r="H1003" i="98"/>
  <c r="I1003" i="98"/>
  <c r="C1004" i="98"/>
  <c r="D1004" i="98"/>
  <c r="E1004" i="98"/>
  <c r="F1004" i="98"/>
  <c r="G1004" i="98"/>
  <c r="H1004" i="98"/>
  <c r="I1004" i="98"/>
  <c r="C1005" i="98"/>
  <c r="D1005" i="98"/>
  <c r="E1005" i="98"/>
  <c r="F1005" i="98"/>
  <c r="I1005" i="98" s="1"/>
  <c r="G1005" i="98"/>
  <c r="H1005" i="98"/>
  <c r="C1006" i="98"/>
  <c r="D1006" i="98"/>
  <c r="E1006" i="98"/>
  <c r="F1006" i="98"/>
  <c r="I1006" i="98" s="1"/>
  <c r="G1006" i="98"/>
  <c r="H1006" i="98"/>
  <c r="C1007" i="98"/>
  <c r="D1007" i="98"/>
  <c r="E1007" i="98"/>
  <c r="F1007" i="98"/>
  <c r="I1007" i="98" s="1"/>
  <c r="G1007" i="98"/>
  <c r="H1007" i="98"/>
  <c r="C1008" i="98"/>
  <c r="D1008" i="98"/>
  <c r="E1008" i="98"/>
  <c r="F1008" i="98"/>
  <c r="I1008" i="98" s="1"/>
  <c r="G1008" i="98"/>
  <c r="H1008" i="98"/>
  <c r="C1009" i="98"/>
  <c r="D1009" i="98"/>
  <c r="E1009" i="98"/>
  <c r="F1009" i="98"/>
  <c r="G1009" i="98"/>
  <c r="H1009" i="98"/>
  <c r="I1009" i="98"/>
  <c r="C1010" i="98"/>
  <c r="D1010" i="98"/>
  <c r="E1010" i="98"/>
  <c r="F1010" i="98"/>
  <c r="G1010" i="98"/>
  <c r="H1010" i="98"/>
  <c r="I1010" i="98"/>
  <c r="C1011" i="98"/>
  <c r="D1011" i="98"/>
  <c r="E1011" i="98"/>
  <c r="F1011" i="98"/>
  <c r="G1011" i="98"/>
  <c r="H1011" i="98"/>
  <c r="I1011" i="98"/>
  <c r="C1012" i="98"/>
  <c r="D1012" i="98"/>
  <c r="E1012" i="98"/>
  <c r="F1012" i="98"/>
  <c r="G1012" i="98"/>
  <c r="H1012" i="98"/>
  <c r="I1012" i="98"/>
  <c r="C1013" i="98"/>
  <c r="D1013" i="98"/>
  <c r="E1013" i="98"/>
  <c r="F1013" i="98"/>
  <c r="I1013" i="98" s="1"/>
  <c r="G1013" i="98"/>
  <c r="H1013" i="98"/>
  <c r="C1014" i="98"/>
  <c r="D1014" i="98"/>
  <c r="E1014" i="98"/>
  <c r="F1014" i="98"/>
  <c r="I1014" i="98" s="1"/>
  <c r="G1014" i="98"/>
  <c r="H1014" i="98"/>
  <c r="C1015" i="98"/>
  <c r="D1015" i="98"/>
  <c r="E1015" i="98"/>
  <c r="F1015" i="98"/>
  <c r="I1015" i="98" s="1"/>
  <c r="G1015" i="98"/>
  <c r="H1015" i="98"/>
  <c r="C1016" i="98"/>
  <c r="D1016" i="98"/>
  <c r="E1016" i="98"/>
  <c r="F1016" i="98"/>
  <c r="I1016" i="98" s="1"/>
  <c r="G1016" i="98"/>
  <c r="H1016" i="98"/>
  <c r="C1017" i="98"/>
  <c r="D1017" i="98"/>
  <c r="E1017" i="98"/>
  <c r="F1017" i="98"/>
  <c r="G1017" i="98"/>
  <c r="H1017" i="98"/>
  <c r="I1017" i="98"/>
  <c r="C1018" i="98"/>
  <c r="D1018" i="98"/>
  <c r="E1018" i="98"/>
  <c r="F1018" i="98"/>
  <c r="G1018" i="98"/>
  <c r="H1018" i="98"/>
  <c r="I1018" i="98"/>
  <c r="C1019" i="98"/>
  <c r="D1019" i="98"/>
  <c r="E1019" i="98"/>
  <c r="F1019" i="98"/>
  <c r="G1019" i="98"/>
  <c r="H1019" i="98"/>
  <c r="I1019" i="98"/>
  <c r="C1020" i="98"/>
  <c r="D1020" i="98"/>
  <c r="E1020" i="98"/>
  <c r="F1020" i="98"/>
  <c r="G1020" i="98"/>
  <c r="H1020" i="98"/>
  <c r="I1020" i="98"/>
  <c r="C1021" i="98"/>
  <c r="D1021" i="98"/>
  <c r="E1021" i="98"/>
  <c r="F1021" i="98"/>
  <c r="I1021" i="98" s="1"/>
  <c r="G1021" i="98"/>
  <c r="H1021" i="98"/>
  <c r="C1022" i="98"/>
  <c r="D1022" i="98"/>
  <c r="E1022" i="98"/>
  <c r="F1022" i="98"/>
  <c r="I1022" i="98" s="1"/>
  <c r="G1022" i="98"/>
  <c r="H1022" i="98"/>
  <c r="C1023" i="98"/>
  <c r="D1023" i="98"/>
  <c r="E1023" i="98"/>
  <c r="F1023" i="98"/>
  <c r="I1023" i="98" s="1"/>
  <c r="G1023" i="98"/>
  <c r="H1023" i="98"/>
  <c r="C1024" i="98"/>
  <c r="D1024" i="98"/>
  <c r="E1024" i="98"/>
  <c r="F1024" i="98"/>
  <c r="I1024" i="98" s="1"/>
  <c r="G1024" i="98"/>
  <c r="H1024" i="98"/>
  <c r="C1025" i="98"/>
  <c r="D1025" i="98"/>
  <c r="E1025" i="98"/>
  <c r="F1025" i="98"/>
  <c r="G1025" i="98"/>
  <c r="H1025" i="98"/>
  <c r="I1025" i="98"/>
  <c r="C1026" i="98"/>
  <c r="D1026" i="98"/>
  <c r="E1026" i="98"/>
  <c r="F1026" i="98"/>
  <c r="G1026" i="98"/>
  <c r="H1026" i="98"/>
  <c r="I1026" i="98"/>
  <c r="C1027" i="98"/>
  <c r="D1027" i="98"/>
  <c r="E1027" i="98"/>
  <c r="F1027" i="98"/>
  <c r="G1027" i="98"/>
  <c r="H1027" i="98"/>
  <c r="I1027" i="98"/>
  <c r="C1028" i="98"/>
  <c r="D1028" i="98"/>
  <c r="E1028" i="98"/>
  <c r="F1028" i="98"/>
  <c r="G1028" i="98"/>
  <c r="H1028" i="98"/>
  <c r="I1028" i="98"/>
  <c r="C1029" i="98"/>
  <c r="D1029" i="98"/>
  <c r="E1029" i="98"/>
  <c r="F1029" i="98"/>
  <c r="I1029" i="98" s="1"/>
  <c r="G1029" i="98"/>
  <c r="H1029" i="98"/>
  <c r="C1030" i="98"/>
  <c r="D1030" i="98"/>
  <c r="E1030" i="98"/>
  <c r="F1030" i="98"/>
  <c r="I1030" i="98" s="1"/>
  <c r="G1030" i="98"/>
  <c r="H1030" i="98"/>
  <c r="C1031" i="98"/>
  <c r="D1031" i="98"/>
  <c r="E1031" i="98"/>
  <c r="F1031" i="98"/>
  <c r="I1031" i="98" s="1"/>
  <c r="G1031" i="98"/>
  <c r="H1031" i="98"/>
  <c r="C1032" i="98"/>
  <c r="D1032" i="98"/>
  <c r="E1032" i="98"/>
  <c r="F1032" i="98"/>
  <c r="I1032" i="98" s="1"/>
  <c r="G1032" i="98"/>
  <c r="H1032" i="98"/>
  <c r="C1033" i="98"/>
  <c r="D1033" i="98"/>
  <c r="E1033" i="98"/>
  <c r="F1033" i="98"/>
  <c r="G1033" i="98"/>
  <c r="H1033" i="98"/>
  <c r="I1033" i="98"/>
  <c r="C1034" i="98"/>
  <c r="D1034" i="98"/>
  <c r="E1034" i="98"/>
  <c r="F1034" i="98"/>
  <c r="G1034" i="98"/>
  <c r="H1034" i="98"/>
  <c r="I1034" i="98"/>
  <c r="C1035" i="98"/>
  <c r="D1035" i="98"/>
  <c r="E1035" i="98"/>
  <c r="F1035" i="98"/>
  <c r="G1035" i="98"/>
  <c r="H1035" i="98"/>
  <c r="I1035" i="98"/>
  <c r="C1036" i="98"/>
  <c r="D1036" i="98"/>
  <c r="E1036" i="98"/>
  <c r="F1036" i="98"/>
  <c r="G1036" i="98"/>
  <c r="H1036" i="98"/>
  <c r="I1036" i="98"/>
  <c r="C1037" i="98"/>
  <c r="D1037" i="98"/>
  <c r="E1037" i="98"/>
  <c r="F1037" i="98"/>
  <c r="I1037" i="98" s="1"/>
  <c r="G1037" i="98"/>
  <c r="H1037" i="98"/>
  <c r="C1038" i="98"/>
  <c r="D1038" i="98"/>
  <c r="E1038" i="98"/>
  <c r="F1038" i="98"/>
  <c r="I1038" i="98" s="1"/>
  <c r="G1038" i="98"/>
  <c r="H1038" i="98"/>
  <c r="C1039" i="98"/>
  <c r="D1039" i="98"/>
  <c r="E1039" i="98"/>
  <c r="F1039" i="98"/>
  <c r="I1039" i="98" s="1"/>
  <c r="G1039" i="98"/>
  <c r="H1039" i="98"/>
  <c r="C1040" i="98"/>
  <c r="D1040" i="98"/>
  <c r="E1040" i="98"/>
  <c r="F1040" i="98"/>
  <c r="I1040" i="98" s="1"/>
  <c r="G1040" i="98"/>
  <c r="H1040" i="98"/>
  <c r="C1041" i="98"/>
  <c r="D1041" i="98"/>
  <c r="E1041" i="98"/>
  <c r="F1041" i="98"/>
  <c r="G1041" i="98"/>
  <c r="H1041" i="98"/>
  <c r="I1041" i="98"/>
  <c r="C1042" i="98"/>
  <c r="D1042" i="98"/>
  <c r="E1042" i="98"/>
  <c r="F1042" i="98"/>
  <c r="G1042" i="98"/>
  <c r="H1042" i="98"/>
  <c r="I1042" i="98"/>
  <c r="C1043" i="98"/>
  <c r="D1043" i="98"/>
  <c r="E1043" i="98"/>
  <c r="F1043" i="98"/>
  <c r="G1043" i="98"/>
  <c r="H1043" i="98"/>
  <c r="I1043" i="98"/>
  <c r="C1044" i="98"/>
  <c r="D1044" i="98"/>
  <c r="E1044" i="98"/>
  <c r="F1044" i="98"/>
  <c r="G1044" i="98"/>
  <c r="H1044" i="98"/>
  <c r="I1044" i="98"/>
  <c r="C1045" i="98"/>
  <c r="D1045" i="98"/>
  <c r="E1045" i="98"/>
  <c r="F1045" i="98"/>
  <c r="I1045" i="98" s="1"/>
  <c r="G1045" i="98"/>
  <c r="H1045" i="98"/>
  <c r="C1046" i="98"/>
  <c r="D1046" i="98"/>
  <c r="E1046" i="98"/>
  <c r="F1046" i="98"/>
  <c r="I1046" i="98" s="1"/>
  <c r="G1046" i="98"/>
  <c r="H1046" i="98"/>
  <c r="C1047" i="98"/>
  <c r="D1047" i="98"/>
  <c r="E1047" i="98"/>
  <c r="F1047" i="98"/>
  <c r="I1047" i="98" s="1"/>
  <c r="G1047" i="98"/>
  <c r="H1047" i="98"/>
  <c r="C1048" i="98"/>
  <c r="D1048" i="98"/>
  <c r="E1048" i="98"/>
  <c r="F1048" i="98"/>
  <c r="I1048" i="98" s="1"/>
  <c r="G1048" i="98"/>
  <c r="H1048" i="98"/>
  <c r="C1049" i="98"/>
  <c r="D1049" i="98"/>
  <c r="E1049" i="98"/>
  <c r="F1049" i="98"/>
  <c r="G1049" i="98"/>
  <c r="H1049" i="98"/>
  <c r="I1049" i="98"/>
  <c r="C1050" i="98"/>
  <c r="D1050" i="98"/>
  <c r="E1050" i="98"/>
  <c r="F1050" i="98"/>
  <c r="G1050" i="98"/>
  <c r="H1050" i="98"/>
  <c r="I1050" i="98"/>
  <c r="C1051" i="98"/>
  <c r="D1051" i="98"/>
  <c r="E1051" i="98"/>
  <c r="F1051" i="98"/>
  <c r="G1051" i="98"/>
  <c r="H1051" i="98"/>
  <c r="I1051" i="98"/>
  <c r="C1052" i="98"/>
  <c r="D1052" i="98"/>
  <c r="E1052" i="98"/>
  <c r="F1052" i="98"/>
  <c r="G1052" i="98"/>
  <c r="H1052" i="98"/>
  <c r="I1052" i="98"/>
  <c r="C1053" i="98"/>
  <c r="D1053" i="98"/>
  <c r="E1053" i="98"/>
  <c r="F1053" i="98"/>
  <c r="I1053" i="98" s="1"/>
  <c r="G1053" i="98"/>
  <c r="H1053" i="98"/>
  <c r="C1054" i="98"/>
  <c r="D1054" i="98"/>
  <c r="E1054" i="98"/>
  <c r="F1054" i="98"/>
  <c r="I1054" i="98" s="1"/>
  <c r="G1054" i="98"/>
  <c r="H1054" i="98"/>
  <c r="C1055" i="98"/>
  <c r="D1055" i="98"/>
  <c r="E1055" i="98"/>
  <c r="F1055" i="98"/>
  <c r="I1055" i="98" s="1"/>
  <c r="G1055" i="98"/>
  <c r="H1055" i="98"/>
  <c r="C1056" i="98"/>
  <c r="D1056" i="98"/>
  <c r="E1056" i="98"/>
  <c r="F1056" i="98"/>
  <c r="I1056" i="98" s="1"/>
  <c r="G1056" i="98"/>
  <c r="H1056" i="98"/>
  <c r="C1057" i="98"/>
  <c r="D1057" i="98"/>
  <c r="E1057" i="98"/>
  <c r="F1057" i="98"/>
  <c r="G1057" i="98"/>
  <c r="H1057" i="98"/>
  <c r="I1057" i="98"/>
  <c r="C1058" i="98"/>
  <c r="D1058" i="98"/>
  <c r="E1058" i="98"/>
  <c r="F1058" i="98"/>
  <c r="G1058" i="98"/>
  <c r="H1058" i="98"/>
  <c r="I1058" i="98"/>
  <c r="C1059" i="98"/>
  <c r="D1059" i="98"/>
  <c r="E1059" i="98"/>
  <c r="F1059" i="98"/>
  <c r="G1059" i="98"/>
  <c r="H1059" i="98"/>
  <c r="I1059" i="98"/>
  <c r="C1060" i="98"/>
  <c r="D1060" i="98"/>
  <c r="E1060" i="98"/>
  <c r="F1060" i="98"/>
  <c r="G1060" i="98"/>
  <c r="H1060" i="98"/>
  <c r="I1060" i="98"/>
  <c r="C1061" i="98"/>
  <c r="D1061" i="98"/>
  <c r="E1061" i="98"/>
  <c r="F1061" i="98"/>
  <c r="I1061" i="98" s="1"/>
  <c r="G1061" i="98"/>
  <c r="H1061" i="98"/>
  <c r="C1062" i="98"/>
  <c r="D1062" i="98"/>
  <c r="E1062" i="98"/>
  <c r="F1062" i="98"/>
  <c r="I1062" i="98" s="1"/>
  <c r="G1062" i="98"/>
  <c r="H1062" i="98"/>
  <c r="C1063" i="98"/>
  <c r="D1063" i="98"/>
  <c r="E1063" i="98"/>
  <c r="F1063" i="98"/>
  <c r="I1063" i="98" s="1"/>
  <c r="G1063" i="98"/>
  <c r="H1063" i="98"/>
  <c r="C1064" i="98"/>
  <c r="D1064" i="98"/>
  <c r="E1064" i="98"/>
  <c r="F1064" i="98"/>
  <c r="I1064" i="98" s="1"/>
  <c r="G1064" i="98"/>
  <c r="H1064" i="98"/>
  <c r="C1065" i="98"/>
  <c r="D1065" i="98"/>
  <c r="E1065" i="98"/>
  <c r="F1065" i="98"/>
  <c r="G1065" i="98"/>
  <c r="H1065" i="98"/>
  <c r="I1065" i="98"/>
  <c r="C1066" i="98"/>
  <c r="D1066" i="98"/>
  <c r="E1066" i="98"/>
  <c r="F1066" i="98"/>
  <c r="G1066" i="98"/>
  <c r="H1066" i="98"/>
  <c r="I1066" i="98"/>
  <c r="C1067" i="98"/>
  <c r="D1067" i="98"/>
  <c r="E1067" i="98"/>
  <c r="F1067" i="98"/>
  <c r="G1067" i="98"/>
  <c r="H1067" i="98"/>
  <c r="I1067" i="98"/>
  <c r="C1068" i="98"/>
  <c r="D1068" i="98"/>
  <c r="E1068" i="98"/>
  <c r="F1068" i="98"/>
  <c r="G1068" i="98"/>
  <c r="H1068" i="98"/>
  <c r="I1068" i="98"/>
  <c r="C1069" i="98"/>
  <c r="D1069" i="98"/>
  <c r="E1069" i="98"/>
  <c r="F1069" i="98"/>
  <c r="I1069" i="98" s="1"/>
  <c r="G1069" i="98"/>
  <c r="H1069" i="98"/>
  <c r="C1070" i="98"/>
  <c r="D1070" i="98"/>
  <c r="E1070" i="98"/>
  <c r="F1070" i="98"/>
  <c r="I1070" i="98" s="1"/>
  <c r="G1070" i="98"/>
  <c r="H1070" i="98"/>
  <c r="C1071" i="98"/>
  <c r="D1071" i="98"/>
  <c r="E1071" i="98"/>
  <c r="F1071" i="98"/>
  <c r="I1071" i="98" s="1"/>
  <c r="G1071" i="98"/>
  <c r="H1071" i="98"/>
  <c r="C1072" i="98"/>
  <c r="D1072" i="98"/>
  <c r="E1072" i="98"/>
  <c r="F1072" i="98"/>
  <c r="I1072" i="98" s="1"/>
  <c r="G1072" i="98"/>
  <c r="H1072" i="98"/>
  <c r="C1073" i="98"/>
  <c r="D1073" i="98"/>
  <c r="E1073" i="98"/>
  <c r="F1073" i="98"/>
  <c r="G1073" i="98"/>
  <c r="H1073" i="98"/>
  <c r="I1073" i="98"/>
  <c r="C1074" i="98"/>
  <c r="D1074" i="98"/>
  <c r="E1074" i="98"/>
  <c r="F1074" i="98"/>
  <c r="G1074" i="98"/>
  <c r="H1074" i="98"/>
  <c r="I1074" i="98"/>
  <c r="C1075" i="98"/>
  <c r="D1075" i="98"/>
  <c r="E1075" i="98"/>
  <c r="F1075" i="98"/>
  <c r="G1075" i="98"/>
  <c r="H1075" i="98"/>
  <c r="I1075" i="98"/>
  <c r="C1076" i="98"/>
  <c r="D1076" i="98"/>
  <c r="E1076" i="98"/>
  <c r="F1076" i="98"/>
  <c r="G1076" i="98"/>
  <c r="H1076" i="98"/>
  <c r="I1076" i="98"/>
  <c r="C1077" i="98"/>
  <c r="D1077" i="98"/>
  <c r="E1077" i="98"/>
  <c r="F1077" i="98"/>
  <c r="I1077" i="98" s="1"/>
  <c r="G1077" i="98"/>
  <c r="H1077" i="98"/>
  <c r="C1078" i="98"/>
  <c r="D1078" i="98"/>
  <c r="E1078" i="98"/>
  <c r="F1078" i="98"/>
  <c r="I1078" i="98" s="1"/>
  <c r="G1078" i="98"/>
  <c r="H1078" i="98"/>
  <c r="C1079" i="98"/>
  <c r="D1079" i="98"/>
  <c r="E1079" i="98"/>
  <c r="F1079" i="98"/>
  <c r="I1079" i="98" s="1"/>
  <c r="G1079" i="98"/>
  <c r="H1079" i="98"/>
  <c r="C1080" i="98"/>
  <c r="D1080" i="98"/>
  <c r="E1080" i="98"/>
  <c r="F1080" i="98"/>
  <c r="I1080" i="98" s="1"/>
  <c r="G1080" i="98"/>
  <c r="H1080" i="98"/>
  <c r="C1081" i="98"/>
  <c r="D1081" i="98"/>
  <c r="E1081" i="98"/>
  <c r="F1081" i="98"/>
  <c r="G1081" i="98"/>
  <c r="H1081" i="98"/>
  <c r="I1081" i="98"/>
  <c r="C1082" i="98"/>
  <c r="D1082" i="98"/>
  <c r="E1082" i="98"/>
  <c r="F1082" i="98"/>
  <c r="G1082" i="98"/>
  <c r="H1082" i="98"/>
  <c r="I1082" i="98"/>
  <c r="C1083" i="98"/>
  <c r="D1083" i="98"/>
  <c r="E1083" i="98"/>
  <c r="F1083" i="98"/>
  <c r="G1083" i="98"/>
  <c r="H1083" i="98"/>
  <c r="I1083" i="98"/>
  <c r="C1084" i="98"/>
  <c r="D1084" i="98"/>
  <c r="E1084" i="98"/>
  <c r="F1084" i="98"/>
  <c r="G1084" i="98"/>
  <c r="H1084" i="98"/>
  <c r="I1084" i="98"/>
  <c r="C1085" i="98"/>
  <c r="D1085" i="98"/>
  <c r="E1085" i="98"/>
  <c r="F1085" i="98"/>
  <c r="I1085" i="98" s="1"/>
  <c r="G1085" i="98"/>
  <c r="H1085" i="98"/>
  <c r="C1086" i="98"/>
  <c r="D1086" i="98"/>
  <c r="E1086" i="98"/>
  <c r="F1086" i="98"/>
  <c r="I1086" i="98" s="1"/>
  <c r="G1086" i="98"/>
  <c r="H1086" i="98"/>
  <c r="C1087" i="98"/>
  <c r="D1087" i="98"/>
  <c r="E1087" i="98"/>
  <c r="F1087" i="98"/>
  <c r="I1087" i="98" s="1"/>
  <c r="G1087" i="98"/>
  <c r="H1087" i="98"/>
  <c r="C1088" i="98"/>
  <c r="D1088" i="98"/>
  <c r="E1088" i="98"/>
  <c r="F1088" i="98"/>
  <c r="I1088" i="98" s="1"/>
  <c r="G1088" i="98"/>
  <c r="H1088" i="98"/>
  <c r="C1089" i="98"/>
  <c r="D1089" i="98"/>
  <c r="E1089" i="98"/>
  <c r="F1089" i="98"/>
  <c r="G1089" i="98"/>
  <c r="H1089" i="98"/>
  <c r="I1089" i="98"/>
  <c r="C1090" i="98"/>
  <c r="D1090" i="98"/>
  <c r="E1090" i="98"/>
  <c r="F1090" i="98"/>
  <c r="G1090" i="98"/>
  <c r="H1090" i="98"/>
  <c r="I1090" i="98"/>
  <c r="C1091" i="98"/>
  <c r="D1091" i="98"/>
  <c r="E1091" i="98"/>
  <c r="F1091" i="98"/>
  <c r="G1091" i="98"/>
  <c r="H1091" i="98"/>
  <c r="I1091" i="98"/>
  <c r="C1092" i="98"/>
  <c r="D1092" i="98"/>
  <c r="E1092" i="98"/>
  <c r="F1092" i="98"/>
  <c r="G1092" i="98"/>
  <c r="H1092" i="98"/>
  <c r="I1092" i="98"/>
  <c r="C1093" i="98"/>
  <c r="D1093" i="98"/>
  <c r="E1093" i="98"/>
  <c r="F1093" i="98"/>
  <c r="I1093" i="98" s="1"/>
  <c r="G1093" i="98"/>
  <c r="H1093" i="98"/>
  <c r="C1094" i="98"/>
  <c r="D1094" i="98"/>
  <c r="E1094" i="98"/>
  <c r="F1094" i="98"/>
  <c r="I1094" i="98" s="1"/>
  <c r="G1094" i="98"/>
  <c r="H1094" i="98"/>
  <c r="C1095" i="98"/>
  <c r="D1095" i="98"/>
  <c r="E1095" i="98"/>
  <c r="F1095" i="98"/>
  <c r="I1095" i="98" s="1"/>
  <c r="G1095" i="98"/>
  <c r="H1095" i="98"/>
  <c r="C1096" i="98"/>
  <c r="D1096" i="98"/>
  <c r="E1096" i="98"/>
  <c r="F1096" i="98"/>
  <c r="I1096" i="98" s="1"/>
  <c r="G1096" i="98"/>
  <c r="H1096" i="98"/>
  <c r="C1097" i="98"/>
  <c r="D1097" i="98"/>
  <c r="E1097" i="98"/>
  <c r="F1097" i="98"/>
  <c r="G1097" i="98"/>
  <c r="H1097" i="98"/>
  <c r="I1097" i="98"/>
  <c r="C1098" i="98"/>
  <c r="D1098" i="98"/>
  <c r="E1098" i="98"/>
  <c r="F1098" i="98"/>
  <c r="G1098" i="98"/>
  <c r="H1098" i="98"/>
  <c r="I1098" i="98"/>
  <c r="C1099" i="98"/>
  <c r="D1099" i="98"/>
  <c r="E1099" i="98"/>
  <c r="F1099" i="98"/>
  <c r="G1099" i="98"/>
  <c r="H1099" i="98"/>
  <c r="I1099" i="98"/>
  <c r="C1100" i="98"/>
  <c r="D1100" i="98"/>
  <c r="E1100" i="98"/>
  <c r="F1100" i="98"/>
  <c r="G1100" i="98"/>
  <c r="H1100" i="98"/>
  <c r="I1100" i="98"/>
  <c r="C1101" i="98"/>
  <c r="D1101" i="98"/>
  <c r="E1101" i="98"/>
  <c r="F1101" i="98"/>
  <c r="I1101" i="98" s="1"/>
  <c r="G1101" i="98"/>
  <c r="H1101" i="98"/>
  <c r="C1102" i="98"/>
  <c r="D1102" i="98"/>
  <c r="E1102" i="98"/>
  <c r="F1102" i="98"/>
  <c r="I1102" i="98" s="1"/>
  <c r="G1102" i="98"/>
  <c r="H1102" i="98"/>
  <c r="C1103" i="98"/>
  <c r="D1103" i="98"/>
  <c r="E1103" i="98"/>
  <c r="F1103" i="98"/>
  <c r="I1103" i="98" s="1"/>
  <c r="G1103" i="98"/>
  <c r="H1103" i="98"/>
  <c r="C1104" i="98"/>
  <c r="D1104" i="98"/>
  <c r="E1104" i="98"/>
  <c r="F1104" i="98"/>
  <c r="I1104" i="98" s="1"/>
  <c r="G1104" i="98"/>
  <c r="H1104" i="98"/>
  <c r="C1105" i="98"/>
  <c r="D1105" i="98"/>
  <c r="E1105" i="98"/>
  <c r="F1105" i="98"/>
  <c r="G1105" i="98"/>
  <c r="H1105" i="98"/>
  <c r="I1105" i="98"/>
  <c r="C1106" i="98"/>
  <c r="D1106" i="98"/>
  <c r="E1106" i="98"/>
  <c r="F1106" i="98"/>
  <c r="G1106" i="98"/>
  <c r="H1106" i="98"/>
  <c r="I1106" i="98"/>
  <c r="C1107" i="98"/>
  <c r="D1107" i="98"/>
  <c r="E1107" i="98"/>
  <c r="F1107" i="98"/>
  <c r="G1107" i="98"/>
  <c r="H1107" i="98"/>
  <c r="I1107" i="98"/>
  <c r="C1108" i="98"/>
  <c r="D1108" i="98"/>
  <c r="E1108" i="98"/>
  <c r="F1108" i="98"/>
  <c r="G1108" i="98"/>
  <c r="H1108" i="98"/>
  <c r="I1108" i="98"/>
  <c r="C1109" i="98"/>
  <c r="D1109" i="98"/>
  <c r="E1109" i="98"/>
  <c r="F1109" i="98"/>
  <c r="I1109" i="98" s="1"/>
  <c r="G1109" i="98"/>
  <c r="H1109" i="98"/>
  <c r="C1110" i="98"/>
  <c r="D1110" i="98"/>
  <c r="E1110" i="98"/>
  <c r="F1110" i="98"/>
  <c r="I1110" i="98" s="1"/>
  <c r="G1110" i="98"/>
  <c r="H1110" i="98"/>
  <c r="C1111" i="98"/>
  <c r="D1111" i="98"/>
  <c r="E1111" i="98"/>
  <c r="F1111" i="98"/>
  <c r="I1111" i="98" s="1"/>
  <c r="G1111" i="98"/>
  <c r="H1111" i="98"/>
  <c r="C1112" i="98"/>
  <c r="D1112" i="98"/>
  <c r="E1112" i="98"/>
  <c r="F1112" i="98"/>
  <c r="I1112" i="98" s="1"/>
  <c r="G1112" i="98"/>
  <c r="H1112" i="98"/>
  <c r="C1113" i="98"/>
  <c r="D1113" i="98"/>
  <c r="E1113" i="98"/>
  <c r="F1113" i="98"/>
  <c r="G1113" i="98"/>
  <c r="H1113" i="98"/>
  <c r="I1113" i="98"/>
  <c r="C1114" i="98"/>
  <c r="D1114" i="98"/>
  <c r="E1114" i="98"/>
  <c r="F1114" i="98"/>
  <c r="G1114" i="98"/>
  <c r="H1114" i="98"/>
  <c r="I1114" i="98"/>
  <c r="C1115" i="98"/>
  <c r="D1115" i="98"/>
  <c r="E1115" i="98"/>
  <c r="F1115" i="98"/>
  <c r="G1115" i="98"/>
  <c r="H1115" i="98"/>
  <c r="I1115" i="98"/>
  <c r="C1116" i="98"/>
  <c r="D1116" i="98"/>
  <c r="E1116" i="98"/>
  <c r="F1116" i="98"/>
  <c r="G1116" i="98"/>
  <c r="H1116" i="98"/>
  <c r="I1116" i="98"/>
  <c r="C1117" i="98"/>
  <c r="D1117" i="98"/>
  <c r="E1117" i="98"/>
  <c r="F1117" i="98"/>
  <c r="I1117" i="98" s="1"/>
  <c r="G1117" i="98"/>
  <c r="H1117" i="98"/>
  <c r="C1118" i="98"/>
  <c r="D1118" i="98"/>
  <c r="E1118" i="98"/>
  <c r="F1118" i="98"/>
  <c r="I1118" i="98" s="1"/>
  <c r="G1118" i="98"/>
  <c r="H1118" i="98"/>
  <c r="C1119" i="98"/>
  <c r="D1119" i="98"/>
  <c r="E1119" i="98"/>
  <c r="F1119" i="98"/>
  <c r="I1119" i="98" s="1"/>
  <c r="G1119" i="98"/>
  <c r="H1119" i="98"/>
  <c r="C1120" i="98"/>
  <c r="D1120" i="98"/>
  <c r="E1120" i="98"/>
  <c r="F1120" i="98"/>
  <c r="I1120" i="98" s="1"/>
  <c r="G1120" i="98"/>
  <c r="H1120" i="98"/>
  <c r="C1121" i="98"/>
  <c r="D1121" i="98"/>
  <c r="E1121" i="98"/>
  <c r="F1121" i="98"/>
  <c r="G1121" i="98"/>
  <c r="H1121" i="98"/>
  <c r="I1121" i="98"/>
  <c r="C1122" i="98"/>
  <c r="D1122" i="98"/>
  <c r="E1122" i="98"/>
  <c r="F1122" i="98"/>
  <c r="G1122" i="98"/>
  <c r="H1122" i="98"/>
  <c r="I1122" i="98"/>
  <c r="C1123" i="98"/>
  <c r="D1123" i="98"/>
  <c r="E1123" i="98"/>
  <c r="F1123" i="98"/>
  <c r="G1123" i="98"/>
  <c r="H1123" i="98"/>
  <c r="I1123" i="98"/>
  <c r="C1124" i="98"/>
  <c r="D1124" i="98"/>
  <c r="E1124" i="98"/>
  <c r="F1124" i="98"/>
  <c r="G1124" i="98"/>
  <c r="H1124" i="98"/>
  <c r="I1124" i="98"/>
  <c r="C1125" i="98"/>
  <c r="D1125" i="98"/>
  <c r="E1125" i="98"/>
  <c r="F1125" i="98"/>
  <c r="I1125" i="98" s="1"/>
  <c r="G1125" i="98"/>
  <c r="H1125" i="98"/>
  <c r="C1126" i="98"/>
  <c r="D1126" i="98"/>
  <c r="E1126" i="98"/>
  <c r="F1126" i="98"/>
  <c r="I1126" i="98" s="1"/>
  <c r="G1126" i="98"/>
  <c r="H1126" i="98"/>
  <c r="C1127" i="98"/>
  <c r="D1127" i="98"/>
  <c r="E1127" i="98"/>
  <c r="F1127" i="98"/>
  <c r="I1127" i="98" s="1"/>
  <c r="G1127" i="98"/>
  <c r="H1127" i="98"/>
  <c r="C1128" i="98"/>
  <c r="D1128" i="98"/>
  <c r="E1128" i="98"/>
  <c r="F1128" i="98"/>
  <c r="I1128" i="98" s="1"/>
  <c r="G1128" i="98"/>
  <c r="H1128" i="98"/>
  <c r="C1129" i="98"/>
  <c r="D1129" i="98"/>
  <c r="E1129" i="98"/>
  <c r="F1129" i="98"/>
  <c r="G1129" i="98"/>
  <c r="H1129" i="98"/>
  <c r="I1129" i="98"/>
  <c r="C1130" i="98"/>
  <c r="D1130" i="98"/>
  <c r="E1130" i="98"/>
  <c r="F1130" i="98"/>
  <c r="G1130" i="98"/>
  <c r="H1130" i="98"/>
  <c r="I1130" i="98"/>
  <c r="C1131" i="98"/>
  <c r="D1131" i="98"/>
  <c r="E1131" i="98"/>
  <c r="F1131" i="98"/>
  <c r="G1131" i="98"/>
  <c r="H1131" i="98"/>
  <c r="I1131" i="98"/>
  <c r="C1132" i="98"/>
  <c r="D1132" i="98"/>
  <c r="E1132" i="98"/>
  <c r="F1132" i="98"/>
  <c r="G1132" i="98"/>
  <c r="H1132" i="98"/>
  <c r="I1132" i="98"/>
  <c r="C1133" i="98"/>
  <c r="D1133" i="98"/>
  <c r="E1133" i="98"/>
  <c r="F1133" i="98"/>
  <c r="I1133" i="98" s="1"/>
  <c r="G1133" i="98"/>
  <c r="H1133" i="98"/>
  <c r="C1134" i="98"/>
  <c r="D1134" i="98"/>
  <c r="E1134" i="98"/>
  <c r="F1134" i="98"/>
  <c r="I1134" i="98" s="1"/>
  <c r="G1134" i="98"/>
  <c r="H1134" i="98"/>
  <c r="C1135" i="98"/>
  <c r="D1135" i="98"/>
  <c r="E1135" i="98"/>
  <c r="F1135" i="98"/>
  <c r="I1135" i="98" s="1"/>
  <c r="G1135" i="98"/>
  <c r="H1135" i="98"/>
  <c r="C1136" i="98"/>
  <c r="D1136" i="98"/>
  <c r="E1136" i="98"/>
  <c r="F1136" i="98"/>
  <c r="I1136" i="98" s="1"/>
  <c r="G1136" i="98"/>
  <c r="H1136" i="98"/>
  <c r="C1137" i="98"/>
  <c r="D1137" i="98"/>
  <c r="E1137" i="98"/>
  <c r="F1137" i="98"/>
  <c r="G1137" i="98"/>
  <c r="H1137" i="98"/>
  <c r="I1137" i="98"/>
  <c r="C1138" i="98"/>
  <c r="D1138" i="98"/>
  <c r="E1138" i="98"/>
  <c r="F1138" i="98"/>
  <c r="G1138" i="98"/>
  <c r="H1138" i="98"/>
  <c r="I1138" i="98"/>
  <c r="C1139" i="98"/>
  <c r="D1139" i="98"/>
  <c r="E1139" i="98"/>
  <c r="F1139" i="98"/>
  <c r="G1139" i="98"/>
  <c r="H1139" i="98"/>
  <c r="I1139" i="98"/>
  <c r="C1140" i="98"/>
  <c r="D1140" i="98"/>
  <c r="E1140" i="98"/>
  <c r="F1140" i="98"/>
  <c r="G1140" i="98"/>
  <c r="H1140" i="98"/>
  <c r="I1140" i="98"/>
  <c r="C1141" i="98"/>
  <c r="D1141" i="98"/>
  <c r="E1141" i="98"/>
  <c r="F1141" i="98"/>
  <c r="I1141" i="98" s="1"/>
  <c r="G1141" i="98"/>
  <c r="H1141" i="98"/>
  <c r="C1142" i="98"/>
  <c r="D1142" i="98"/>
  <c r="E1142" i="98"/>
  <c r="F1142" i="98"/>
  <c r="I1142" i="98" s="1"/>
  <c r="G1142" i="98"/>
  <c r="H1142" i="98"/>
  <c r="C1143" i="98"/>
  <c r="D1143" i="98"/>
  <c r="E1143" i="98"/>
  <c r="F1143" i="98"/>
  <c r="I1143" i="98" s="1"/>
  <c r="G1143" i="98"/>
  <c r="H1143" i="98"/>
  <c r="C1144" i="98"/>
  <c r="D1144" i="98"/>
  <c r="E1144" i="98"/>
  <c r="F1144" i="98"/>
  <c r="I1144" i="98" s="1"/>
  <c r="G1144" i="98"/>
  <c r="H1144" i="98"/>
  <c r="C1145" i="98"/>
  <c r="D1145" i="98"/>
  <c r="E1145" i="98"/>
  <c r="F1145" i="98"/>
  <c r="G1145" i="98"/>
  <c r="H1145" i="98"/>
  <c r="I1145" i="98"/>
  <c r="C1146" i="98"/>
  <c r="D1146" i="98"/>
  <c r="E1146" i="98"/>
  <c r="F1146" i="98"/>
  <c r="G1146" i="98"/>
  <c r="H1146" i="98"/>
  <c r="I1146" i="98"/>
  <c r="C1147" i="98"/>
  <c r="D1147" i="98"/>
  <c r="E1147" i="98"/>
  <c r="F1147" i="98"/>
  <c r="G1147" i="98"/>
  <c r="H1147" i="98"/>
  <c r="I1147" i="98"/>
  <c r="C1148" i="98"/>
  <c r="D1148" i="98"/>
  <c r="E1148" i="98"/>
  <c r="F1148" i="98"/>
  <c r="G1148" i="98"/>
  <c r="H1148" i="98"/>
  <c r="I1148" i="98"/>
  <c r="C1149" i="98"/>
  <c r="D1149" i="98"/>
  <c r="E1149" i="98"/>
  <c r="F1149" i="98"/>
  <c r="I1149" i="98" s="1"/>
  <c r="G1149" i="98"/>
  <c r="H1149" i="98"/>
  <c r="C1150" i="98"/>
  <c r="D1150" i="98"/>
  <c r="E1150" i="98"/>
  <c r="F1150" i="98"/>
  <c r="I1150" i="98" s="1"/>
  <c r="G1150" i="98"/>
  <c r="H1150" i="98"/>
  <c r="C1151" i="98"/>
  <c r="D1151" i="98"/>
  <c r="E1151" i="98"/>
  <c r="F1151" i="98"/>
  <c r="I1151" i="98" s="1"/>
  <c r="G1151" i="98"/>
  <c r="H1151" i="98"/>
  <c r="C1152" i="98"/>
  <c r="D1152" i="98"/>
  <c r="E1152" i="98"/>
  <c r="F1152" i="98"/>
  <c r="I1152" i="98" s="1"/>
  <c r="G1152" i="98"/>
  <c r="H1152" i="98"/>
  <c r="C1153" i="98"/>
  <c r="D1153" i="98"/>
  <c r="E1153" i="98"/>
  <c r="F1153" i="98"/>
  <c r="G1153" i="98"/>
  <c r="H1153" i="98"/>
  <c r="I1153" i="98"/>
  <c r="C1154" i="98"/>
  <c r="D1154" i="98"/>
  <c r="E1154" i="98"/>
  <c r="F1154" i="98"/>
  <c r="G1154" i="98"/>
  <c r="H1154" i="98"/>
  <c r="I1154" i="98"/>
  <c r="C1155" i="98"/>
  <c r="D1155" i="98"/>
  <c r="E1155" i="98"/>
  <c r="F1155" i="98"/>
  <c r="G1155" i="98"/>
  <c r="H1155" i="98"/>
  <c r="I1155" i="98"/>
  <c r="C1156" i="98"/>
  <c r="D1156" i="98"/>
  <c r="E1156" i="98"/>
  <c r="F1156" i="98"/>
  <c r="G1156" i="98"/>
  <c r="H1156" i="98"/>
  <c r="I1156" i="98"/>
  <c r="C1157" i="98"/>
  <c r="D1157" i="98"/>
  <c r="E1157" i="98"/>
  <c r="F1157" i="98"/>
  <c r="I1157" i="98" s="1"/>
  <c r="G1157" i="98"/>
  <c r="H1157" i="98"/>
  <c r="C1158" i="98"/>
  <c r="D1158" i="98"/>
  <c r="E1158" i="98"/>
  <c r="F1158" i="98"/>
  <c r="I1158" i="98" s="1"/>
  <c r="G1158" i="98"/>
  <c r="H1158" i="98"/>
  <c r="C1159" i="98"/>
  <c r="D1159" i="98"/>
  <c r="E1159" i="98"/>
  <c r="F1159" i="98"/>
  <c r="I1159" i="98" s="1"/>
  <c r="G1159" i="98"/>
  <c r="H1159" i="98"/>
  <c r="C1160" i="98"/>
  <c r="D1160" i="98"/>
  <c r="E1160" i="98"/>
  <c r="F1160" i="98"/>
  <c r="I1160" i="98" s="1"/>
  <c r="G1160" i="98"/>
  <c r="H1160" i="98"/>
  <c r="C1161" i="98"/>
  <c r="D1161" i="98"/>
  <c r="E1161" i="98"/>
  <c r="F1161" i="98"/>
  <c r="G1161" i="98"/>
  <c r="H1161" i="98"/>
  <c r="I1161" i="98"/>
  <c r="C1162" i="98"/>
  <c r="D1162" i="98"/>
  <c r="E1162" i="98"/>
  <c r="F1162" i="98"/>
  <c r="G1162" i="98"/>
  <c r="H1162" i="98"/>
  <c r="I1162" i="98"/>
  <c r="C1163" i="98"/>
  <c r="D1163" i="98"/>
  <c r="E1163" i="98"/>
  <c r="F1163" i="98"/>
  <c r="G1163" i="98"/>
  <c r="H1163" i="98"/>
  <c r="I1163" i="98"/>
  <c r="C1164" i="98"/>
  <c r="D1164" i="98"/>
  <c r="E1164" i="98"/>
  <c r="F1164" i="98"/>
  <c r="G1164" i="98"/>
  <c r="H1164" i="98"/>
  <c r="I1164" i="98"/>
  <c r="C216" i="86"/>
  <c r="D216" i="86"/>
  <c r="E216" i="86"/>
  <c r="F216" i="86"/>
  <c r="G216" i="86"/>
  <c r="H216" i="86"/>
  <c r="I216" i="86"/>
  <c r="C217" i="86"/>
  <c r="D217" i="86"/>
  <c r="E217" i="86"/>
  <c r="F217" i="86"/>
  <c r="G217" i="86"/>
  <c r="H217" i="86"/>
  <c r="I217" i="86"/>
  <c r="C218" i="86"/>
  <c r="D218" i="86"/>
  <c r="E218" i="86"/>
  <c r="F218" i="86"/>
  <c r="G218" i="86"/>
  <c r="H218" i="86"/>
  <c r="I218" i="86"/>
  <c r="C219" i="86"/>
  <c r="D219" i="86"/>
  <c r="E219" i="86"/>
  <c r="F219" i="86"/>
  <c r="G219" i="86"/>
  <c r="H219" i="86"/>
  <c r="I219" i="86"/>
  <c r="C220" i="86"/>
  <c r="D220" i="86"/>
  <c r="E220" i="86"/>
  <c r="F220" i="86"/>
  <c r="I220" i="86" s="1"/>
  <c r="G220" i="86"/>
  <c r="H220" i="86"/>
  <c r="C221" i="86"/>
  <c r="D221" i="86"/>
  <c r="E221" i="86"/>
  <c r="F221" i="86"/>
  <c r="I221" i="86" s="1"/>
  <c r="G221" i="86"/>
  <c r="H221" i="86"/>
  <c r="C222" i="86"/>
  <c r="D222" i="86"/>
  <c r="E222" i="86"/>
  <c r="F222" i="86"/>
  <c r="I222" i="86" s="1"/>
  <c r="G222" i="86"/>
  <c r="H222" i="86"/>
  <c r="C223" i="86"/>
  <c r="D223" i="86"/>
  <c r="E223" i="86"/>
  <c r="F223" i="86"/>
  <c r="G223" i="86"/>
  <c r="H223" i="86"/>
  <c r="I223" i="86"/>
  <c r="C224" i="86"/>
  <c r="D224" i="86"/>
  <c r="E224" i="86"/>
  <c r="F224" i="86"/>
  <c r="G224" i="86"/>
  <c r="H224" i="86"/>
  <c r="I224" i="86"/>
  <c r="C225" i="86"/>
  <c r="D225" i="86"/>
  <c r="E225" i="86"/>
  <c r="F225" i="86"/>
  <c r="G225" i="86"/>
  <c r="H225" i="86"/>
  <c r="I225" i="86"/>
  <c r="C226" i="86"/>
  <c r="D226" i="86"/>
  <c r="E226" i="86"/>
  <c r="F226" i="86"/>
  <c r="G226" i="86"/>
  <c r="H226" i="86"/>
  <c r="I226" i="86"/>
  <c r="C227" i="86"/>
  <c r="D227" i="86"/>
  <c r="E227" i="86"/>
  <c r="F227" i="86"/>
  <c r="G227" i="86"/>
  <c r="H227" i="86"/>
  <c r="I227" i="86"/>
  <c r="C228" i="86"/>
  <c r="D228" i="86"/>
  <c r="E228" i="86"/>
  <c r="F228" i="86"/>
  <c r="I228" i="86" s="1"/>
  <c r="G228" i="86"/>
  <c r="H228" i="86"/>
  <c r="C229" i="86"/>
  <c r="D229" i="86"/>
  <c r="E229" i="86"/>
  <c r="F229" i="86"/>
  <c r="I229" i="86" s="1"/>
  <c r="G229" i="86"/>
  <c r="H229" i="86"/>
  <c r="C230" i="86"/>
  <c r="D230" i="86"/>
  <c r="E230" i="86"/>
  <c r="F230" i="86"/>
  <c r="I230" i="86" s="1"/>
  <c r="G230" i="86"/>
  <c r="H230" i="86"/>
  <c r="C231" i="86"/>
  <c r="D231" i="86"/>
  <c r="E231" i="86"/>
  <c r="F231" i="86"/>
  <c r="G231" i="86"/>
  <c r="H231" i="86"/>
  <c r="I231" i="86"/>
  <c r="C232" i="86"/>
  <c r="D232" i="86"/>
  <c r="E232" i="86"/>
  <c r="F232" i="86"/>
  <c r="G232" i="86"/>
  <c r="H232" i="86"/>
  <c r="I232" i="86"/>
  <c r="C233" i="86"/>
  <c r="D233" i="86"/>
  <c r="E233" i="86"/>
  <c r="F233" i="86"/>
  <c r="G233" i="86"/>
  <c r="H233" i="86"/>
  <c r="I233" i="86"/>
  <c r="C234" i="86"/>
  <c r="D234" i="86"/>
  <c r="E234" i="86"/>
  <c r="F234" i="86"/>
  <c r="G234" i="86"/>
  <c r="H234" i="86"/>
  <c r="I234" i="86"/>
  <c r="C235" i="86"/>
  <c r="D235" i="86"/>
  <c r="E235" i="86"/>
  <c r="F235" i="86"/>
  <c r="G235" i="86"/>
  <c r="H235" i="86"/>
  <c r="I235" i="86"/>
  <c r="C236" i="86"/>
  <c r="D236" i="86"/>
  <c r="E236" i="86"/>
  <c r="F236" i="86"/>
  <c r="I236" i="86" s="1"/>
  <c r="G236" i="86"/>
  <c r="H236" i="86"/>
  <c r="C237" i="86"/>
  <c r="D237" i="86"/>
  <c r="E237" i="86"/>
  <c r="F237" i="86"/>
  <c r="I237" i="86" s="1"/>
  <c r="G237" i="86"/>
  <c r="H237" i="86"/>
  <c r="C238" i="86"/>
  <c r="D238" i="86"/>
  <c r="E238" i="86"/>
  <c r="F238" i="86"/>
  <c r="I238" i="86" s="1"/>
  <c r="G238" i="86"/>
  <c r="H238" i="86"/>
  <c r="C239" i="86"/>
  <c r="D239" i="86"/>
  <c r="E239" i="86"/>
  <c r="F239" i="86"/>
  <c r="G239" i="86"/>
  <c r="H239" i="86"/>
  <c r="I239" i="86"/>
  <c r="C240" i="86"/>
  <c r="D240" i="86"/>
  <c r="E240" i="86"/>
  <c r="F240" i="86"/>
  <c r="G240" i="86"/>
  <c r="H240" i="86"/>
  <c r="I240" i="86"/>
  <c r="C241" i="86"/>
  <c r="D241" i="86"/>
  <c r="E241" i="86"/>
  <c r="F241" i="86"/>
  <c r="G241" i="86"/>
  <c r="H241" i="86"/>
  <c r="I241" i="86"/>
  <c r="C242" i="86"/>
  <c r="D242" i="86"/>
  <c r="E242" i="86"/>
  <c r="F242" i="86"/>
  <c r="G242" i="86"/>
  <c r="H242" i="86"/>
  <c r="I242" i="86"/>
  <c r="C243" i="86"/>
  <c r="D243" i="86"/>
  <c r="E243" i="86"/>
  <c r="F243" i="86"/>
  <c r="G243" i="86"/>
  <c r="H243" i="86"/>
  <c r="I243" i="86"/>
  <c r="C244" i="86"/>
  <c r="D244" i="86"/>
  <c r="E244" i="86"/>
  <c r="F244" i="86"/>
  <c r="I244" i="86" s="1"/>
  <c r="G244" i="86"/>
  <c r="H244" i="86"/>
  <c r="C245" i="86"/>
  <c r="D245" i="86"/>
  <c r="E245" i="86"/>
  <c r="F245" i="86"/>
  <c r="I245" i="86" s="1"/>
  <c r="G245" i="86"/>
  <c r="H245" i="86"/>
  <c r="C246" i="86"/>
  <c r="D246" i="86"/>
  <c r="E246" i="86"/>
  <c r="F246" i="86"/>
  <c r="I246" i="86" s="1"/>
  <c r="G246" i="86"/>
  <c r="H246" i="86"/>
  <c r="C247" i="86"/>
  <c r="D247" i="86"/>
  <c r="E247" i="86"/>
  <c r="F247" i="86"/>
  <c r="G247" i="86"/>
  <c r="H247" i="86"/>
  <c r="I247" i="86"/>
  <c r="C248" i="86"/>
  <c r="D248" i="86"/>
  <c r="E248" i="86"/>
  <c r="F248" i="86"/>
  <c r="G248" i="86"/>
  <c r="H248" i="86"/>
  <c r="I248" i="86"/>
  <c r="C249" i="86"/>
  <c r="D249" i="86"/>
  <c r="E249" i="86"/>
  <c r="F249" i="86"/>
  <c r="G249" i="86"/>
  <c r="H249" i="86"/>
  <c r="I249" i="86"/>
  <c r="C250" i="86"/>
  <c r="D250" i="86"/>
  <c r="E250" i="86"/>
  <c r="F250" i="86"/>
  <c r="G250" i="86"/>
  <c r="H250" i="86"/>
  <c r="I250" i="86"/>
  <c r="C251" i="86"/>
  <c r="D251" i="86"/>
  <c r="E251" i="86"/>
  <c r="F251" i="86"/>
  <c r="G251" i="86"/>
  <c r="H251" i="86"/>
  <c r="I251" i="86"/>
  <c r="C252" i="86"/>
  <c r="D252" i="86"/>
  <c r="E252" i="86"/>
  <c r="F252" i="86"/>
  <c r="I252" i="86" s="1"/>
  <c r="G252" i="86"/>
  <c r="H252" i="86"/>
  <c r="C253" i="86"/>
  <c r="D253" i="86"/>
  <c r="E253" i="86"/>
  <c r="F253" i="86"/>
  <c r="I253" i="86" s="1"/>
  <c r="G253" i="86"/>
  <c r="H253" i="86"/>
  <c r="C254" i="86"/>
  <c r="D254" i="86"/>
  <c r="E254" i="86"/>
  <c r="F254" i="86"/>
  <c r="I254" i="86" s="1"/>
  <c r="G254" i="86"/>
  <c r="H254" i="86"/>
  <c r="C255" i="86"/>
  <c r="D255" i="86"/>
  <c r="E255" i="86"/>
  <c r="F255" i="86"/>
  <c r="G255" i="86"/>
  <c r="H255" i="86"/>
  <c r="I255" i="86"/>
  <c r="C256" i="86"/>
  <c r="D256" i="86"/>
  <c r="E256" i="86"/>
  <c r="F256" i="86"/>
  <c r="G256" i="86"/>
  <c r="H256" i="86"/>
  <c r="I256" i="86"/>
  <c r="C257" i="86"/>
  <c r="D257" i="86"/>
  <c r="E257" i="86"/>
  <c r="F257" i="86"/>
  <c r="G257" i="86"/>
  <c r="H257" i="86"/>
  <c r="I257" i="86"/>
  <c r="C258" i="86"/>
  <c r="D258" i="86"/>
  <c r="E258" i="86"/>
  <c r="F258" i="86"/>
  <c r="G258" i="86"/>
  <c r="H258" i="86"/>
  <c r="I258" i="86"/>
  <c r="C259" i="86"/>
  <c r="D259" i="86"/>
  <c r="E259" i="86"/>
  <c r="F259" i="86"/>
  <c r="G259" i="86"/>
  <c r="H259" i="86"/>
  <c r="I259" i="86"/>
  <c r="C260" i="86"/>
  <c r="D260" i="86"/>
  <c r="E260" i="86"/>
  <c r="F260" i="86"/>
  <c r="I260" i="86" s="1"/>
  <c r="G260" i="86"/>
  <c r="H260" i="86"/>
  <c r="C261" i="86"/>
  <c r="D261" i="86"/>
  <c r="E261" i="86"/>
  <c r="F261" i="86"/>
  <c r="I261" i="86" s="1"/>
  <c r="G261" i="86"/>
  <c r="H261" i="86"/>
  <c r="C262" i="86"/>
  <c r="D262" i="86"/>
  <c r="E262" i="86"/>
  <c r="F262" i="86"/>
  <c r="I262" i="86" s="1"/>
  <c r="G262" i="86"/>
  <c r="H262" i="86"/>
  <c r="C263" i="86"/>
  <c r="D263" i="86"/>
  <c r="E263" i="86"/>
  <c r="F263" i="86"/>
  <c r="G263" i="86"/>
  <c r="H263" i="86"/>
  <c r="I263" i="86"/>
  <c r="C264" i="86"/>
  <c r="D264" i="86"/>
  <c r="E264" i="86"/>
  <c r="F264" i="86"/>
  <c r="G264" i="86"/>
  <c r="H264" i="86"/>
  <c r="I264" i="86"/>
  <c r="C265" i="86"/>
  <c r="D265" i="86"/>
  <c r="E265" i="86"/>
  <c r="F265" i="86"/>
  <c r="G265" i="86"/>
  <c r="H265" i="86"/>
  <c r="I265" i="86"/>
  <c r="C266" i="86"/>
  <c r="D266" i="86"/>
  <c r="E266" i="86"/>
  <c r="F266" i="86"/>
  <c r="G266" i="86"/>
  <c r="H266" i="86"/>
  <c r="I266" i="86"/>
  <c r="C267" i="86"/>
  <c r="D267" i="86"/>
  <c r="E267" i="86"/>
  <c r="F267" i="86"/>
  <c r="G267" i="86"/>
  <c r="H267" i="86"/>
  <c r="I267" i="86"/>
  <c r="C268" i="86"/>
  <c r="D268" i="86"/>
  <c r="E268" i="86"/>
  <c r="F268" i="86"/>
  <c r="I268" i="86" s="1"/>
  <c r="G268" i="86"/>
  <c r="H268" i="86"/>
  <c r="C269" i="86"/>
  <c r="D269" i="86"/>
  <c r="E269" i="86"/>
  <c r="F269" i="86"/>
  <c r="I269" i="86" s="1"/>
  <c r="G269" i="86"/>
  <c r="H269" i="86"/>
  <c r="C270" i="86"/>
  <c r="D270" i="86"/>
  <c r="E270" i="86"/>
  <c r="F270" i="86"/>
  <c r="I270" i="86" s="1"/>
  <c r="G270" i="86"/>
  <c r="H270" i="86"/>
  <c r="C271" i="86"/>
  <c r="D271" i="86"/>
  <c r="E271" i="86"/>
  <c r="F271" i="86"/>
  <c r="G271" i="86"/>
  <c r="H271" i="86"/>
  <c r="I271" i="86"/>
  <c r="C272" i="86"/>
  <c r="D272" i="86"/>
  <c r="E272" i="86"/>
  <c r="F272" i="86"/>
  <c r="G272" i="86"/>
  <c r="H272" i="86"/>
  <c r="I272" i="86"/>
  <c r="C273" i="86"/>
  <c r="D273" i="86"/>
  <c r="E273" i="86"/>
  <c r="F273" i="86"/>
  <c r="G273" i="86"/>
  <c r="H273" i="86"/>
  <c r="I273" i="86"/>
  <c r="C274" i="86"/>
  <c r="D274" i="86"/>
  <c r="E274" i="86"/>
  <c r="F274" i="86"/>
  <c r="G274" i="86"/>
  <c r="H274" i="86"/>
  <c r="I274" i="86"/>
  <c r="C275" i="86"/>
  <c r="D275" i="86"/>
  <c r="E275" i="86"/>
  <c r="F275" i="86"/>
  <c r="G275" i="86"/>
  <c r="H275" i="86"/>
  <c r="I275" i="86"/>
  <c r="C276" i="86"/>
  <c r="D276" i="86"/>
  <c r="E276" i="86"/>
  <c r="F276" i="86"/>
  <c r="I276" i="86" s="1"/>
  <c r="G276" i="86"/>
  <c r="H276" i="86"/>
  <c r="C277" i="86"/>
  <c r="D277" i="86"/>
  <c r="E277" i="86"/>
  <c r="F277" i="86"/>
  <c r="I277" i="86" s="1"/>
  <c r="G277" i="86"/>
  <c r="H277" i="86"/>
  <c r="C278" i="86"/>
  <c r="D278" i="86"/>
  <c r="E278" i="86"/>
  <c r="F278" i="86"/>
  <c r="I278" i="86" s="1"/>
  <c r="G278" i="86"/>
  <c r="H278" i="86"/>
  <c r="C279" i="86"/>
  <c r="D279" i="86"/>
  <c r="E279" i="86"/>
  <c r="F279" i="86"/>
  <c r="G279" i="86"/>
  <c r="H279" i="86"/>
  <c r="I279" i="86"/>
  <c r="C280" i="86"/>
  <c r="D280" i="86"/>
  <c r="E280" i="86"/>
  <c r="F280" i="86"/>
  <c r="G280" i="86"/>
  <c r="H280" i="86"/>
  <c r="I280" i="86"/>
  <c r="C281" i="86"/>
  <c r="D281" i="86"/>
  <c r="E281" i="86"/>
  <c r="F281" i="86"/>
  <c r="G281" i="86"/>
  <c r="H281" i="86"/>
  <c r="I281" i="86"/>
  <c r="C282" i="86"/>
  <c r="D282" i="86"/>
  <c r="E282" i="86"/>
  <c r="F282" i="86"/>
  <c r="G282" i="86"/>
  <c r="H282" i="86"/>
  <c r="I282" i="86"/>
  <c r="C283" i="86"/>
  <c r="D283" i="86"/>
  <c r="E283" i="86"/>
  <c r="F283" i="86"/>
  <c r="G283" i="86"/>
  <c r="H283" i="86"/>
  <c r="I283" i="86"/>
  <c r="C284" i="86"/>
  <c r="D284" i="86"/>
  <c r="E284" i="86"/>
  <c r="F284" i="86"/>
  <c r="I284" i="86" s="1"/>
  <c r="G284" i="86"/>
  <c r="H284" i="86"/>
  <c r="C285" i="86"/>
  <c r="D285" i="86"/>
  <c r="E285" i="86"/>
  <c r="F285" i="86"/>
  <c r="I285" i="86" s="1"/>
  <c r="G285" i="86"/>
  <c r="H285" i="86"/>
  <c r="C286" i="86"/>
  <c r="D286" i="86"/>
  <c r="E286" i="86"/>
  <c r="F286" i="86"/>
  <c r="I286" i="86" s="1"/>
  <c r="G286" i="86"/>
  <c r="H286" i="86"/>
  <c r="C287" i="86"/>
  <c r="D287" i="86"/>
  <c r="E287" i="86"/>
  <c r="F287" i="86"/>
  <c r="G287" i="86"/>
  <c r="H287" i="86"/>
  <c r="I287" i="86"/>
  <c r="C288" i="86"/>
  <c r="D288" i="86"/>
  <c r="E288" i="86"/>
  <c r="F288" i="86"/>
  <c r="G288" i="86"/>
  <c r="H288" i="86"/>
  <c r="I288" i="86"/>
  <c r="C289" i="86"/>
  <c r="D289" i="86"/>
  <c r="E289" i="86"/>
  <c r="F289" i="86"/>
  <c r="G289" i="86"/>
  <c r="H289" i="86"/>
  <c r="I289" i="86"/>
  <c r="C290" i="86"/>
  <c r="D290" i="86"/>
  <c r="E290" i="86"/>
  <c r="F290" i="86"/>
  <c r="G290" i="86"/>
  <c r="H290" i="86"/>
  <c r="I290" i="86"/>
  <c r="C291" i="86"/>
  <c r="D291" i="86"/>
  <c r="E291" i="86"/>
  <c r="F291" i="86"/>
  <c r="G291" i="86"/>
  <c r="H291" i="86"/>
  <c r="I291" i="86"/>
  <c r="C292" i="86"/>
  <c r="D292" i="86"/>
  <c r="E292" i="86"/>
  <c r="F292" i="86"/>
  <c r="I292" i="86" s="1"/>
  <c r="G292" i="86"/>
  <c r="H292" i="86"/>
  <c r="C293" i="86"/>
  <c r="D293" i="86"/>
  <c r="E293" i="86"/>
  <c r="F293" i="86"/>
  <c r="I293" i="86" s="1"/>
  <c r="G293" i="86"/>
  <c r="H293" i="86"/>
  <c r="C294" i="86"/>
  <c r="D294" i="86"/>
  <c r="E294" i="86"/>
  <c r="F294" i="86"/>
  <c r="I294" i="86" s="1"/>
  <c r="G294" i="86"/>
  <c r="H294" i="86"/>
  <c r="C295" i="86"/>
  <c r="D295" i="86"/>
  <c r="E295" i="86"/>
  <c r="F295" i="86"/>
  <c r="G295" i="86"/>
  <c r="H295" i="86"/>
  <c r="I295" i="86"/>
  <c r="C296" i="86"/>
  <c r="D296" i="86"/>
  <c r="E296" i="86"/>
  <c r="F296" i="86"/>
  <c r="G296" i="86"/>
  <c r="H296" i="86"/>
  <c r="I296" i="86"/>
  <c r="C297" i="86"/>
  <c r="D297" i="86"/>
  <c r="E297" i="86"/>
  <c r="F297" i="86"/>
  <c r="G297" i="86"/>
  <c r="H297" i="86"/>
  <c r="I297" i="86"/>
  <c r="C298" i="86"/>
  <c r="D298" i="86"/>
  <c r="E298" i="86"/>
  <c r="F298" i="86"/>
  <c r="G298" i="86"/>
  <c r="H298" i="86"/>
  <c r="I298" i="86"/>
  <c r="C299" i="86"/>
  <c r="D299" i="86"/>
  <c r="E299" i="86"/>
  <c r="F299" i="86"/>
  <c r="G299" i="86"/>
  <c r="H299" i="86"/>
  <c r="I299" i="86"/>
  <c r="C300" i="86"/>
  <c r="D300" i="86"/>
  <c r="E300" i="86"/>
  <c r="F300" i="86"/>
  <c r="I300" i="86" s="1"/>
  <c r="G300" i="86"/>
  <c r="H300" i="86"/>
  <c r="C301" i="86"/>
  <c r="D301" i="86"/>
  <c r="E301" i="86"/>
  <c r="F301" i="86"/>
  <c r="I301" i="86" s="1"/>
  <c r="G301" i="86"/>
  <c r="H301" i="86"/>
  <c r="C302" i="86"/>
  <c r="D302" i="86"/>
  <c r="E302" i="86"/>
  <c r="F302" i="86"/>
  <c r="I302" i="86" s="1"/>
  <c r="G302" i="86"/>
  <c r="H302" i="86"/>
  <c r="C303" i="86"/>
  <c r="D303" i="86"/>
  <c r="E303" i="86"/>
  <c r="F303" i="86"/>
  <c r="G303" i="86"/>
  <c r="H303" i="86"/>
  <c r="I303" i="86"/>
  <c r="C304" i="86"/>
  <c r="D304" i="86"/>
  <c r="E304" i="86"/>
  <c r="F304" i="86"/>
  <c r="G304" i="86"/>
  <c r="H304" i="86"/>
  <c r="I304" i="86"/>
  <c r="C305" i="86"/>
  <c r="D305" i="86"/>
  <c r="E305" i="86"/>
  <c r="F305" i="86"/>
  <c r="G305" i="86"/>
  <c r="H305" i="86"/>
  <c r="I305" i="86"/>
  <c r="C306" i="86"/>
  <c r="D306" i="86"/>
  <c r="E306" i="86"/>
  <c r="F306" i="86"/>
  <c r="G306" i="86"/>
  <c r="H306" i="86"/>
  <c r="I306" i="86"/>
  <c r="C307" i="86"/>
  <c r="D307" i="86"/>
  <c r="E307" i="86"/>
  <c r="F307" i="86"/>
  <c r="G307" i="86"/>
  <c r="H307" i="86"/>
  <c r="I307" i="86"/>
  <c r="C308" i="86"/>
  <c r="D308" i="86"/>
  <c r="E308" i="86"/>
  <c r="F308" i="86"/>
  <c r="I308" i="86" s="1"/>
  <c r="G308" i="86"/>
  <c r="H308" i="86"/>
  <c r="C309" i="86"/>
  <c r="D309" i="86"/>
  <c r="E309" i="86"/>
  <c r="F309" i="86"/>
  <c r="I309" i="86" s="1"/>
  <c r="G309" i="86"/>
  <c r="H309" i="86"/>
  <c r="C310" i="86"/>
  <c r="D310" i="86"/>
  <c r="E310" i="86"/>
  <c r="F310" i="86"/>
  <c r="I310" i="86" s="1"/>
  <c r="G310" i="86"/>
  <c r="H310" i="86"/>
  <c r="C311" i="86"/>
  <c r="D311" i="86"/>
  <c r="E311" i="86"/>
  <c r="F311" i="86"/>
  <c r="G311" i="86"/>
  <c r="H311" i="86"/>
  <c r="I311" i="86"/>
  <c r="C312" i="86"/>
  <c r="D312" i="86"/>
  <c r="E312" i="86"/>
  <c r="F312" i="86"/>
  <c r="G312" i="86"/>
  <c r="H312" i="86"/>
  <c r="I312" i="86"/>
  <c r="C313" i="86"/>
  <c r="D313" i="86"/>
  <c r="E313" i="86"/>
  <c r="F313" i="86"/>
  <c r="G313" i="86"/>
  <c r="H313" i="86"/>
  <c r="I313" i="86"/>
  <c r="C314" i="86"/>
  <c r="D314" i="86"/>
  <c r="E314" i="86"/>
  <c r="F314" i="86"/>
  <c r="G314" i="86"/>
  <c r="H314" i="86"/>
  <c r="I314" i="86"/>
  <c r="C315" i="86"/>
  <c r="D315" i="86"/>
  <c r="E315" i="86"/>
  <c r="F315" i="86"/>
  <c r="G315" i="86"/>
  <c r="H315" i="86"/>
  <c r="I315" i="86"/>
  <c r="C316" i="86"/>
  <c r="D316" i="86"/>
  <c r="E316" i="86"/>
  <c r="F316" i="86"/>
  <c r="I316" i="86" s="1"/>
  <c r="G316" i="86"/>
  <c r="H316" i="86"/>
  <c r="C317" i="86"/>
  <c r="D317" i="86"/>
  <c r="E317" i="86"/>
  <c r="F317" i="86"/>
  <c r="I317" i="86" s="1"/>
  <c r="G317" i="86"/>
  <c r="H317" i="86"/>
  <c r="C318" i="86"/>
  <c r="D318" i="86"/>
  <c r="E318" i="86"/>
  <c r="F318" i="86"/>
  <c r="I318" i="86" s="1"/>
  <c r="G318" i="86"/>
  <c r="H318" i="86"/>
  <c r="C319" i="86"/>
  <c r="D319" i="86"/>
  <c r="E319" i="86"/>
  <c r="F319" i="86"/>
  <c r="G319" i="86"/>
  <c r="H319" i="86"/>
  <c r="I319" i="86"/>
  <c r="C320" i="86"/>
  <c r="D320" i="86"/>
  <c r="E320" i="86"/>
  <c r="F320" i="86"/>
  <c r="G320" i="86"/>
  <c r="H320" i="86"/>
  <c r="I320" i="86"/>
  <c r="C321" i="86"/>
  <c r="D321" i="86"/>
  <c r="E321" i="86"/>
  <c r="F321" i="86"/>
  <c r="G321" i="86"/>
  <c r="H321" i="86"/>
  <c r="I321" i="86"/>
  <c r="C322" i="86"/>
  <c r="D322" i="86"/>
  <c r="E322" i="86"/>
  <c r="F322" i="86"/>
  <c r="G322" i="86"/>
  <c r="H322" i="86"/>
  <c r="I322" i="86"/>
  <c r="C323" i="86"/>
  <c r="D323" i="86"/>
  <c r="E323" i="86"/>
  <c r="F323" i="86"/>
  <c r="G323" i="86"/>
  <c r="H323" i="86"/>
  <c r="I323" i="86"/>
  <c r="C324" i="86"/>
  <c r="D324" i="86"/>
  <c r="E324" i="86"/>
  <c r="F324" i="86"/>
  <c r="I324" i="86" s="1"/>
  <c r="G324" i="86"/>
  <c r="H324" i="86"/>
  <c r="C325" i="86"/>
  <c r="D325" i="86"/>
  <c r="E325" i="86"/>
  <c r="F325" i="86"/>
  <c r="I325" i="86" s="1"/>
  <c r="G325" i="86"/>
  <c r="H325" i="86"/>
  <c r="C326" i="86"/>
  <c r="D326" i="86"/>
  <c r="E326" i="86"/>
  <c r="F326" i="86"/>
  <c r="I326" i="86" s="1"/>
  <c r="G326" i="86"/>
  <c r="H326" i="86"/>
  <c r="C327" i="86"/>
  <c r="D327" i="86"/>
  <c r="E327" i="86"/>
  <c r="F327" i="86"/>
  <c r="G327" i="86"/>
  <c r="H327" i="86"/>
  <c r="I327" i="86"/>
  <c r="C328" i="86"/>
  <c r="D328" i="86"/>
  <c r="E328" i="86"/>
  <c r="F328" i="86"/>
  <c r="G328" i="86"/>
  <c r="H328" i="86"/>
  <c r="I328" i="86"/>
  <c r="C329" i="86"/>
  <c r="D329" i="86"/>
  <c r="E329" i="86"/>
  <c r="F329" i="86"/>
  <c r="G329" i="86"/>
  <c r="H329" i="86"/>
  <c r="I329" i="86"/>
  <c r="C330" i="86"/>
  <c r="D330" i="86"/>
  <c r="E330" i="86"/>
  <c r="F330" i="86"/>
  <c r="G330" i="86"/>
  <c r="H330" i="86"/>
  <c r="I330" i="86"/>
  <c r="C331" i="86"/>
  <c r="D331" i="86"/>
  <c r="E331" i="86"/>
  <c r="F331" i="86"/>
  <c r="G331" i="86"/>
  <c r="H331" i="86"/>
  <c r="I331" i="86"/>
  <c r="C332" i="86"/>
  <c r="D332" i="86"/>
  <c r="E332" i="86"/>
  <c r="F332" i="86"/>
  <c r="I332" i="86" s="1"/>
  <c r="G332" i="86"/>
  <c r="H332" i="86"/>
  <c r="C333" i="86"/>
  <c r="D333" i="86"/>
  <c r="E333" i="86"/>
  <c r="F333" i="86"/>
  <c r="I333" i="86" s="1"/>
  <c r="G333" i="86"/>
  <c r="H333" i="86"/>
  <c r="C334" i="86"/>
  <c r="D334" i="86"/>
  <c r="E334" i="86"/>
  <c r="F334" i="86"/>
  <c r="I334" i="86" s="1"/>
  <c r="G334" i="86"/>
  <c r="H334" i="86"/>
  <c r="C335" i="86"/>
  <c r="D335" i="86"/>
  <c r="E335" i="86"/>
  <c r="F335" i="86"/>
  <c r="G335" i="86"/>
  <c r="H335" i="86"/>
  <c r="I335" i="86"/>
  <c r="C336" i="86"/>
  <c r="D336" i="86"/>
  <c r="E336" i="86"/>
  <c r="F336" i="86"/>
  <c r="G336" i="86"/>
  <c r="H336" i="86"/>
  <c r="I336" i="86"/>
  <c r="C337" i="86"/>
  <c r="D337" i="86"/>
  <c r="E337" i="86"/>
  <c r="F337" i="86"/>
  <c r="G337" i="86"/>
  <c r="H337" i="86"/>
  <c r="I337" i="86"/>
  <c r="C338" i="86"/>
  <c r="D338" i="86"/>
  <c r="E338" i="86"/>
  <c r="F338" i="86"/>
  <c r="G338" i="86"/>
  <c r="H338" i="86"/>
  <c r="I338" i="86"/>
  <c r="C339" i="86"/>
  <c r="D339" i="86"/>
  <c r="E339" i="86"/>
  <c r="F339" i="86"/>
  <c r="G339" i="86"/>
  <c r="H339" i="86"/>
  <c r="I339" i="86"/>
  <c r="C340" i="86"/>
  <c r="D340" i="86"/>
  <c r="E340" i="86"/>
  <c r="F340" i="86"/>
  <c r="I340" i="86" s="1"/>
  <c r="G340" i="86"/>
  <c r="H340" i="86"/>
  <c r="C341" i="86"/>
  <c r="D341" i="86"/>
  <c r="E341" i="86"/>
  <c r="F341" i="86"/>
  <c r="I341" i="86" s="1"/>
  <c r="G341" i="86"/>
  <c r="H341" i="86"/>
  <c r="C342" i="86"/>
  <c r="D342" i="86"/>
  <c r="E342" i="86"/>
  <c r="F342" i="86"/>
  <c r="I342" i="86" s="1"/>
  <c r="G342" i="86"/>
  <c r="H342" i="86"/>
  <c r="C343" i="86"/>
  <c r="D343" i="86"/>
  <c r="E343" i="86"/>
  <c r="F343" i="86"/>
  <c r="G343" i="86"/>
  <c r="H343" i="86"/>
  <c r="I343" i="86"/>
  <c r="C344" i="86"/>
  <c r="D344" i="86"/>
  <c r="E344" i="86"/>
  <c r="F344" i="86"/>
  <c r="G344" i="86"/>
  <c r="H344" i="86"/>
  <c r="I344" i="86"/>
  <c r="C345" i="86"/>
  <c r="D345" i="86"/>
  <c r="E345" i="86"/>
  <c r="F345" i="86"/>
  <c r="G345" i="86"/>
  <c r="H345" i="86"/>
  <c r="I345" i="86"/>
  <c r="C346" i="86"/>
  <c r="D346" i="86"/>
  <c r="E346" i="86"/>
  <c r="F346" i="86"/>
  <c r="G346" i="86"/>
  <c r="H346" i="86"/>
  <c r="I346" i="86"/>
  <c r="C347" i="86"/>
  <c r="D347" i="86"/>
  <c r="E347" i="86"/>
  <c r="F347" i="86"/>
  <c r="G347" i="86"/>
  <c r="H347" i="86"/>
  <c r="I347" i="86"/>
  <c r="C348" i="86"/>
  <c r="D348" i="86"/>
  <c r="E348" i="86"/>
  <c r="F348" i="86"/>
  <c r="I348" i="86" s="1"/>
  <c r="G348" i="86"/>
  <c r="H348" i="86"/>
  <c r="C349" i="86"/>
  <c r="D349" i="86"/>
  <c r="E349" i="86"/>
  <c r="F349" i="86"/>
  <c r="I349" i="86" s="1"/>
  <c r="G349" i="86"/>
  <c r="H349" i="86"/>
  <c r="C350" i="86"/>
  <c r="D350" i="86"/>
  <c r="E350" i="86"/>
  <c r="F350" i="86"/>
  <c r="I350" i="86" s="1"/>
  <c r="G350" i="86"/>
  <c r="H350" i="86"/>
  <c r="C351" i="86"/>
  <c r="D351" i="86"/>
  <c r="E351" i="86"/>
  <c r="F351" i="86"/>
  <c r="G351" i="86"/>
  <c r="H351" i="86"/>
  <c r="I351" i="86"/>
  <c r="C352" i="86"/>
  <c r="D352" i="86"/>
  <c r="E352" i="86"/>
  <c r="F352" i="86"/>
  <c r="G352" i="86"/>
  <c r="H352" i="86"/>
  <c r="I352" i="86"/>
  <c r="C353" i="86"/>
  <c r="D353" i="86"/>
  <c r="E353" i="86"/>
  <c r="F353" i="86"/>
  <c r="G353" i="86"/>
  <c r="H353" i="86"/>
  <c r="I353" i="86"/>
  <c r="C354" i="86"/>
  <c r="D354" i="86"/>
  <c r="E354" i="86"/>
  <c r="F354" i="86"/>
  <c r="G354" i="86"/>
  <c r="H354" i="86"/>
  <c r="I354" i="86"/>
  <c r="C355" i="86"/>
  <c r="D355" i="86"/>
  <c r="E355" i="86"/>
  <c r="F355" i="86"/>
  <c r="G355" i="86"/>
  <c r="H355" i="86"/>
  <c r="I355" i="86"/>
  <c r="C356" i="86"/>
  <c r="D356" i="86"/>
  <c r="E356" i="86"/>
  <c r="F356" i="86"/>
  <c r="I356" i="86" s="1"/>
  <c r="G356" i="86"/>
  <c r="H356" i="86"/>
  <c r="C357" i="86"/>
  <c r="D357" i="86"/>
  <c r="E357" i="86"/>
  <c r="F357" i="86"/>
  <c r="I357" i="86" s="1"/>
  <c r="G357" i="86"/>
  <c r="H357" i="86"/>
  <c r="C358" i="86"/>
  <c r="D358" i="86"/>
  <c r="E358" i="86"/>
  <c r="F358" i="86"/>
  <c r="I358" i="86" s="1"/>
  <c r="G358" i="86"/>
  <c r="H358" i="86"/>
  <c r="C359" i="86"/>
  <c r="D359" i="86"/>
  <c r="E359" i="86"/>
  <c r="F359" i="86"/>
  <c r="G359" i="86"/>
  <c r="H359" i="86"/>
  <c r="I359" i="86"/>
  <c r="C360" i="86"/>
  <c r="D360" i="86"/>
  <c r="E360" i="86"/>
  <c r="F360" i="86"/>
  <c r="G360" i="86"/>
  <c r="H360" i="86"/>
  <c r="I360" i="86"/>
  <c r="C361" i="86"/>
  <c r="D361" i="86"/>
  <c r="E361" i="86"/>
  <c r="F361" i="86"/>
  <c r="G361" i="86"/>
  <c r="H361" i="86"/>
  <c r="I361" i="86"/>
  <c r="C362" i="86"/>
  <c r="D362" i="86"/>
  <c r="E362" i="86"/>
  <c r="F362" i="86"/>
  <c r="G362" i="86"/>
  <c r="H362" i="86"/>
  <c r="I362" i="86"/>
  <c r="C363" i="86"/>
  <c r="D363" i="86"/>
  <c r="E363" i="86"/>
  <c r="F363" i="86"/>
  <c r="G363" i="86"/>
  <c r="H363" i="86"/>
  <c r="I363" i="86"/>
  <c r="C364" i="86"/>
  <c r="D364" i="86"/>
  <c r="E364" i="86"/>
  <c r="F364" i="86"/>
  <c r="I364" i="86" s="1"/>
  <c r="G364" i="86"/>
  <c r="H364" i="86"/>
  <c r="C365" i="86"/>
  <c r="D365" i="86"/>
  <c r="E365" i="86"/>
  <c r="F365" i="86"/>
  <c r="I365" i="86" s="1"/>
  <c r="G365" i="86"/>
  <c r="H365" i="86"/>
  <c r="C366" i="86"/>
  <c r="D366" i="86"/>
  <c r="E366" i="86"/>
  <c r="F366" i="86"/>
  <c r="I366" i="86" s="1"/>
  <c r="G366" i="86"/>
  <c r="H366" i="86"/>
  <c r="C367" i="86"/>
  <c r="D367" i="86"/>
  <c r="E367" i="86"/>
  <c r="F367" i="86"/>
  <c r="G367" i="86"/>
  <c r="H367" i="86"/>
  <c r="I367" i="86"/>
  <c r="C368" i="86"/>
  <c r="D368" i="86"/>
  <c r="E368" i="86"/>
  <c r="F368" i="86"/>
  <c r="G368" i="86"/>
  <c r="H368" i="86"/>
  <c r="I368" i="86"/>
  <c r="C369" i="86"/>
  <c r="D369" i="86"/>
  <c r="E369" i="86"/>
  <c r="F369" i="86"/>
  <c r="G369" i="86"/>
  <c r="H369" i="86"/>
  <c r="I369" i="86"/>
  <c r="C370" i="86"/>
  <c r="D370" i="86"/>
  <c r="E370" i="86"/>
  <c r="F370" i="86"/>
  <c r="G370" i="86"/>
  <c r="H370" i="86"/>
  <c r="I370" i="86"/>
  <c r="C371" i="86"/>
  <c r="D371" i="86"/>
  <c r="E371" i="86"/>
  <c r="F371" i="86"/>
  <c r="G371" i="86"/>
  <c r="H371" i="86"/>
  <c r="I371" i="86"/>
  <c r="C372" i="86"/>
  <c r="D372" i="86"/>
  <c r="E372" i="86"/>
  <c r="F372" i="86"/>
  <c r="I372" i="86" s="1"/>
  <c r="G372" i="86"/>
  <c r="H372" i="86"/>
  <c r="C373" i="86"/>
  <c r="D373" i="86"/>
  <c r="E373" i="86"/>
  <c r="F373" i="86"/>
  <c r="I373" i="86" s="1"/>
  <c r="G373" i="86"/>
  <c r="H373" i="86"/>
  <c r="C374" i="86"/>
  <c r="D374" i="86"/>
  <c r="E374" i="86"/>
  <c r="F374" i="86"/>
  <c r="I374" i="86" s="1"/>
  <c r="G374" i="86"/>
  <c r="H374" i="86"/>
  <c r="C375" i="86"/>
  <c r="D375" i="86"/>
  <c r="E375" i="86"/>
  <c r="F375" i="86"/>
  <c r="G375" i="86"/>
  <c r="H375" i="86"/>
  <c r="I375" i="86"/>
  <c r="C376" i="86"/>
  <c r="D376" i="86"/>
  <c r="E376" i="86"/>
  <c r="F376" i="86"/>
  <c r="G376" i="86"/>
  <c r="H376" i="86"/>
  <c r="I376" i="86"/>
  <c r="C377" i="86"/>
  <c r="D377" i="86"/>
  <c r="E377" i="86"/>
  <c r="F377" i="86"/>
  <c r="G377" i="86"/>
  <c r="H377" i="86"/>
  <c r="I377" i="86"/>
  <c r="C378" i="86"/>
  <c r="D378" i="86"/>
  <c r="E378" i="86"/>
  <c r="F378" i="86"/>
  <c r="G378" i="86"/>
  <c r="H378" i="86"/>
  <c r="I378" i="86"/>
  <c r="C379" i="86"/>
  <c r="D379" i="86"/>
  <c r="E379" i="86"/>
  <c r="F379" i="86"/>
  <c r="G379" i="86"/>
  <c r="H379" i="86"/>
  <c r="I379" i="86"/>
  <c r="C380" i="86"/>
  <c r="D380" i="86"/>
  <c r="E380" i="86"/>
  <c r="F380" i="86"/>
  <c r="I380" i="86" s="1"/>
  <c r="G380" i="86"/>
  <c r="H380" i="86"/>
  <c r="C381" i="86"/>
  <c r="D381" i="86"/>
  <c r="E381" i="86"/>
  <c r="F381" i="86"/>
  <c r="I381" i="86" s="1"/>
  <c r="G381" i="86"/>
  <c r="H381" i="86"/>
  <c r="C382" i="86"/>
  <c r="D382" i="86"/>
  <c r="E382" i="86"/>
  <c r="F382" i="86"/>
  <c r="I382" i="86" s="1"/>
  <c r="G382" i="86"/>
  <c r="H382" i="86"/>
  <c r="C383" i="86"/>
  <c r="D383" i="86"/>
  <c r="E383" i="86"/>
  <c r="F383" i="86"/>
  <c r="G383" i="86"/>
  <c r="H383" i="86"/>
  <c r="I383" i="86"/>
  <c r="C384" i="86"/>
  <c r="D384" i="86"/>
  <c r="E384" i="86"/>
  <c r="F384" i="86"/>
  <c r="G384" i="86"/>
  <c r="H384" i="86"/>
  <c r="I384" i="86"/>
  <c r="C385" i="86"/>
  <c r="D385" i="86"/>
  <c r="E385" i="86"/>
  <c r="F385" i="86"/>
  <c r="G385" i="86"/>
  <c r="H385" i="86"/>
  <c r="I385" i="86"/>
  <c r="C386" i="86"/>
  <c r="D386" i="86"/>
  <c r="E386" i="86"/>
  <c r="F386" i="86"/>
  <c r="G386" i="86"/>
  <c r="H386" i="86"/>
  <c r="I386" i="86"/>
  <c r="C387" i="86"/>
  <c r="D387" i="86"/>
  <c r="E387" i="86"/>
  <c r="F387" i="86"/>
  <c r="G387" i="86"/>
  <c r="H387" i="86"/>
  <c r="I387" i="86"/>
  <c r="C388" i="86"/>
  <c r="D388" i="86"/>
  <c r="E388" i="86"/>
  <c r="F388" i="86"/>
  <c r="I388" i="86" s="1"/>
  <c r="G388" i="86"/>
  <c r="H388" i="86"/>
  <c r="C389" i="86"/>
  <c r="D389" i="86"/>
  <c r="E389" i="86"/>
  <c r="F389" i="86"/>
  <c r="I389" i="86" s="1"/>
  <c r="G389" i="86"/>
  <c r="H389" i="86"/>
  <c r="C390" i="86"/>
  <c r="D390" i="86"/>
  <c r="E390" i="86"/>
  <c r="F390" i="86"/>
  <c r="I390" i="86" s="1"/>
  <c r="G390" i="86"/>
  <c r="H390" i="86"/>
  <c r="C391" i="86"/>
  <c r="D391" i="86"/>
  <c r="E391" i="86"/>
  <c r="F391" i="86"/>
  <c r="G391" i="86"/>
  <c r="H391" i="86"/>
  <c r="I391" i="86"/>
  <c r="C392" i="86"/>
  <c r="D392" i="86"/>
  <c r="E392" i="86"/>
  <c r="F392" i="86"/>
  <c r="G392" i="86"/>
  <c r="H392" i="86"/>
  <c r="I392" i="86"/>
  <c r="C393" i="86"/>
  <c r="D393" i="86"/>
  <c r="E393" i="86"/>
  <c r="F393" i="86"/>
  <c r="G393" i="86"/>
  <c r="H393" i="86"/>
  <c r="I393" i="86"/>
  <c r="C394" i="86"/>
  <c r="D394" i="86"/>
  <c r="E394" i="86"/>
  <c r="F394" i="86"/>
  <c r="G394" i="86"/>
  <c r="H394" i="86"/>
  <c r="I394" i="86"/>
  <c r="C395" i="86"/>
  <c r="D395" i="86"/>
  <c r="E395" i="86"/>
  <c r="F395" i="86"/>
  <c r="G395" i="86"/>
  <c r="H395" i="86"/>
  <c r="I395" i="86"/>
  <c r="C396" i="86"/>
  <c r="D396" i="86"/>
  <c r="E396" i="86"/>
  <c r="F396" i="86"/>
  <c r="I396" i="86" s="1"/>
  <c r="G396" i="86"/>
  <c r="H396" i="86"/>
  <c r="C397" i="86"/>
  <c r="D397" i="86"/>
  <c r="E397" i="86"/>
  <c r="F397" i="86"/>
  <c r="I397" i="86" s="1"/>
  <c r="G397" i="86"/>
  <c r="H397" i="86"/>
  <c r="C398" i="86"/>
  <c r="D398" i="86"/>
  <c r="E398" i="86"/>
  <c r="F398" i="86"/>
  <c r="I398" i="86" s="1"/>
  <c r="G398" i="86"/>
  <c r="H398" i="86"/>
  <c r="C399" i="86"/>
  <c r="D399" i="86"/>
  <c r="E399" i="86"/>
  <c r="F399" i="86"/>
  <c r="G399" i="86"/>
  <c r="H399" i="86"/>
  <c r="I399" i="86"/>
  <c r="C400" i="86"/>
  <c r="D400" i="86"/>
  <c r="E400" i="86"/>
  <c r="F400" i="86"/>
  <c r="G400" i="86"/>
  <c r="H400" i="86"/>
  <c r="I400" i="86"/>
  <c r="C401" i="86"/>
  <c r="D401" i="86"/>
  <c r="E401" i="86"/>
  <c r="F401" i="86"/>
  <c r="G401" i="86"/>
  <c r="H401" i="86"/>
  <c r="I401" i="86"/>
  <c r="C402" i="86"/>
  <c r="D402" i="86"/>
  <c r="E402" i="86"/>
  <c r="F402" i="86"/>
  <c r="G402" i="86"/>
  <c r="H402" i="86"/>
  <c r="I402" i="86"/>
  <c r="C403" i="86"/>
  <c r="D403" i="86"/>
  <c r="E403" i="86"/>
  <c r="F403" i="86"/>
  <c r="G403" i="86"/>
  <c r="H403" i="86"/>
  <c r="I403" i="86"/>
  <c r="C404" i="86"/>
  <c r="D404" i="86"/>
  <c r="E404" i="86"/>
  <c r="F404" i="86"/>
  <c r="I404" i="86" s="1"/>
  <c r="G404" i="86"/>
  <c r="H404" i="86"/>
  <c r="C405" i="86"/>
  <c r="D405" i="86"/>
  <c r="E405" i="86"/>
  <c r="F405" i="86"/>
  <c r="I405" i="86" s="1"/>
  <c r="G405" i="86"/>
  <c r="H405" i="86"/>
  <c r="C406" i="86"/>
  <c r="D406" i="86"/>
  <c r="E406" i="86"/>
  <c r="F406" i="86"/>
  <c r="I406" i="86" s="1"/>
  <c r="G406" i="86"/>
  <c r="H406" i="86"/>
  <c r="C407" i="86"/>
  <c r="D407" i="86"/>
  <c r="E407" i="86"/>
  <c r="F407" i="86"/>
  <c r="G407" i="86"/>
  <c r="H407" i="86"/>
  <c r="I407" i="86"/>
  <c r="C408" i="86"/>
  <c r="D408" i="86"/>
  <c r="E408" i="86"/>
  <c r="F408" i="86"/>
  <c r="G408" i="86"/>
  <c r="H408" i="86"/>
  <c r="I408" i="86"/>
  <c r="C409" i="86"/>
  <c r="D409" i="86"/>
  <c r="E409" i="86"/>
  <c r="F409" i="86"/>
  <c r="G409" i="86"/>
  <c r="H409" i="86"/>
  <c r="I409" i="86"/>
  <c r="C410" i="86"/>
  <c r="D410" i="86"/>
  <c r="E410" i="86"/>
  <c r="F410" i="86"/>
  <c r="G410" i="86"/>
  <c r="H410" i="86"/>
  <c r="I410" i="86"/>
  <c r="C411" i="86"/>
  <c r="D411" i="86"/>
  <c r="E411" i="86"/>
  <c r="F411" i="86"/>
  <c r="G411" i="86"/>
  <c r="H411" i="86"/>
  <c r="I411" i="86"/>
  <c r="C412" i="86"/>
  <c r="D412" i="86"/>
  <c r="E412" i="86"/>
  <c r="F412" i="86"/>
  <c r="I412" i="86" s="1"/>
  <c r="G412" i="86"/>
  <c r="H412" i="86"/>
  <c r="C413" i="86"/>
  <c r="D413" i="86"/>
  <c r="E413" i="86"/>
  <c r="F413" i="86"/>
  <c r="I413" i="86" s="1"/>
  <c r="G413" i="86"/>
  <c r="H413" i="86"/>
  <c r="C414" i="86"/>
  <c r="D414" i="86"/>
  <c r="E414" i="86"/>
  <c r="F414" i="86"/>
  <c r="I414" i="86" s="1"/>
  <c r="G414" i="86"/>
  <c r="H414" i="86"/>
  <c r="C415" i="86"/>
  <c r="D415" i="86"/>
  <c r="E415" i="86"/>
  <c r="F415" i="86"/>
  <c r="G415" i="86"/>
  <c r="H415" i="86"/>
  <c r="I415" i="86"/>
  <c r="C416" i="86"/>
  <c r="D416" i="86"/>
  <c r="E416" i="86"/>
  <c r="F416" i="86"/>
  <c r="G416" i="86"/>
  <c r="H416" i="86"/>
  <c r="I416" i="86"/>
  <c r="C417" i="86"/>
  <c r="D417" i="86"/>
  <c r="E417" i="86"/>
  <c r="F417" i="86"/>
  <c r="G417" i="86"/>
  <c r="H417" i="86"/>
  <c r="I417" i="86"/>
  <c r="C418" i="86"/>
  <c r="D418" i="86"/>
  <c r="E418" i="86"/>
  <c r="F418" i="86"/>
  <c r="G418" i="86"/>
  <c r="H418" i="86"/>
  <c r="I418" i="86"/>
  <c r="C419" i="86"/>
  <c r="D419" i="86"/>
  <c r="E419" i="86"/>
  <c r="F419" i="86"/>
  <c r="G419" i="86"/>
  <c r="H419" i="86"/>
  <c r="I419" i="86"/>
  <c r="C420" i="86"/>
  <c r="D420" i="86"/>
  <c r="E420" i="86"/>
  <c r="F420" i="86"/>
  <c r="I420" i="86" s="1"/>
  <c r="G420" i="86"/>
  <c r="H420" i="86"/>
  <c r="C421" i="86"/>
  <c r="D421" i="86"/>
  <c r="E421" i="86"/>
  <c r="F421" i="86"/>
  <c r="I421" i="86" s="1"/>
  <c r="G421" i="86"/>
  <c r="H421" i="86"/>
  <c r="C422" i="86"/>
  <c r="D422" i="86"/>
  <c r="E422" i="86"/>
  <c r="F422" i="86"/>
  <c r="I422" i="86" s="1"/>
  <c r="G422" i="86"/>
  <c r="H422" i="86"/>
  <c r="C423" i="86"/>
  <c r="D423" i="86"/>
  <c r="E423" i="86"/>
  <c r="F423" i="86"/>
  <c r="G423" i="86"/>
  <c r="H423" i="86"/>
  <c r="I423" i="86"/>
  <c r="C424" i="86"/>
  <c r="D424" i="86"/>
  <c r="E424" i="86"/>
  <c r="F424" i="86"/>
  <c r="G424" i="86"/>
  <c r="H424" i="86"/>
  <c r="I424" i="86"/>
  <c r="C425" i="86"/>
  <c r="D425" i="86"/>
  <c r="E425" i="86"/>
  <c r="F425" i="86"/>
  <c r="G425" i="86"/>
  <c r="H425" i="86"/>
  <c r="I425" i="86"/>
  <c r="C426" i="86"/>
  <c r="D426" i="86"/>
  <c r="E426" i="86"/>
  <c r="F426" i="86"/>
  <c r="G426" i="86"/>
  <c r="H426" i="86"/>
  <c r="I426" i="86"/>
  <c r="C427" i="86"/>
  <c r="D427" i="86"/>
  <c r="E427" i="86"/>
  <c r="F427" i="86"/>
  <c r="G427" i="86"/>
  <c r="H427" i="86"/>
  <c r="I427" i="86"/>
  <c r="C428" i="86"/>
  <c r="D428" i="86"/>
  <c r="E428" i="86"/>
  <c r="F428" i="86"/>
  <c r="I428" i="86" s="1"/>
  <c r="G428" i="86"/>
  <c r="H428" i="86"/>
  <c r="C429" i="86"/>
  <c r="D429" i="86"/>
  <c r="E429" i="86"/>
  <c r="F429" i="86"/>
  <c r="I429" i="86" s="1"/>
  <c r="G429" i="86"/>
  <c r="H429" i="86"/>
  <c r="C430" i="86"/>
  <c r="D430" i="86"/>
  <c r="E430" i="86"/>
  <c r="F430" i="86"/>
  <c r="I430" i="86" s="1"/>
  <c r="G430" i="86"/>
  <c r="H430" i="86"/>
  <c r="C431" i="86"/>
  <c r="D431" i="86"/>
  <c r="E431" i="86"/>
  <c r="F431" i="86"/>
  <c r="G431" i="86"/>
  <c r="H431" i="86"/>
  <c r="I431" i="86"/>
  <c r="C432" i="86"/>
  <c r="D432" i="86"/>
  <c r="E432" i="86"/>
  <c r="F432" i="86"/>
  <c r="G432" i="86"/>
  <c r="H432" i="86"/>
  <c r="I432" i="86"/>
  <c r="C433" i="86"/>
  <c r="D433" i="86"/>
  <c r="E433" i="86"/>
  <c r="F433" i="86"/>
  <c r="G433" i="86"/>
  <c r="H433" i="86"/>
  <c r="I433" i="86"/>
  <c r="C434" i="86"/>
  <c r="D434" i="86"/>
  <c r="E434" i="86"/>
  <c r="F434" i="86"/>
  <c r="G434" i="86"/>
  <c r="H434" i="86"/>
  <c r="I434" i="86"/>
  <c r="C435" i="86"/>
  <c r="D435" i="86"/>
  <c r="E435" i="86"/>
  <c r="F435" i="86"/>
  <c r="G435" i="86"/>
  <c r="H435" i="86"/>
  <c r="I435" i="86"/>
  <c r="C436" i="86"/>
  <c r="D436" i="86"/>
  <c r="E436" i="86"/>
  <c r="F436" i="86"/>
  <c r="I436" i="86" s="1"/>
  <c r="G436" i="86"/>
  <c r="H436" i="86"/>
  <c r="C437" i="86"/>
  <c r="D437" i="86"/>
  <c r="E437" i="86"/>
  <c r="F437" i="86"/>
  <c r="I437" i="86" s="1"/>
  <c r="G437" i="86"/>
  <c r="H437" i="86"/>
  <c r="C438" i="86"/>
  <c r="D438" i="86"/>
  <c r="E438" i="86"/>
  <c r="F438" i="86"/>
  <c r="I438" i="86" s="1"/>
  <c r="G438" i="86"/>
  <c r="H438" i="86"/>
  <c r="C439" i="86"/>
  <c r="D439" i="86"/>
  <c r="E439" i="86"/>
  <c r="F439" i="86"/>
  <c r="G439" i="86"/>
  <c r="H439" i="86"/>
  <c r="I439" i="86"/>
  <c r="C440" i="86"/>
  <c r="D440" i="86"/>
  <c r="E440" i="86"/>
  <c r="F440" i="86"/>
  <c r="G440" i="86"/>
  <c r="H440" i="86"/>
  <c r="I440" i="86"/>
  <c r="C441" i="86"/>
  <c r="D441" i="86"/>
  <c r="E441" i="86"/>
  <c r="F441" i="86"/>
  <c r="G441" i="86"/>
  <c r="H441" i="86"/>
  <c r="I441" i="86"/>
  <c r="C442" i="86"/>
  <c r="D442" i="86"/>
  <c r="E442" i="86"/>
  <c r="F442" i="86"/>
  <c r="G442" i="86"/>
  <c r="H442" i="86"/>
  <c r="I442" i="86"/>
  <c r="C443" i="86"/>
  <c r="D443" i="86"/>
  <c r="E443" i="86"/>
  <c r="F443" i="86"/>
  <c r="G443" i="86"/>
  <c r="H443" i="86"/>
  <c r="I443" i="86"/>
  <c r="C444" i="86"/>
  <c r="D444" i="86"/>
  <c r="E444" i="86"/>
  <c r="F444" i="86"/>
  <c r="I444" i="86" s="1"/>
  <c r="G444" i="86"/>
  <c r="H444" i="86"/>
  <c r="C445" i="86"/>
  <c r="D445" i="86"/>
  <c r="E445" i="86"/>
  <c r="F445" i="86"/>
  <c r="I445" i="86" s="1"/>
  <c r="G445" i="86"/>
  <c r="H445" i="86"/>
  <c r="C446" i="86"/>
  <c r="D446" i="86"/>
  <c r="E446" i="86"/>
  <c r="F446" i="86"/>
  <c r="I446" i="86" s="1"/>
  <c r="G446" i="86"/>
  <c r="H446" i="86"/>
  <c r="C447" i="86"/>
  <c r="D447" i="86"/>
  <c r="E447" i="86"/>
  <c r="F447" i="86"/>
  <c r="G447" i="86"/>
  <c r="H447" i="86"/>
  <c r="I447" i="86"/>
  <c r="C448" i="86"/>
  <c r="D448" i="86"/>
  <c r="E448" i="86"/>
  <c r="F448" i="86"/>
  <c r="G448" i="86"/>
  <c r="H448" i="86"/>
  <c r="I448" i="86"/>
  <c r="C449" i="86"/>
  <c r="D449" i="86"/>
  <c r="E449" i="86"/>
  <c r="F449" i="86"/>
  <c r="G449" i="86"/>
  <c r="H449" i="86"/>
  <c r="I449" i="86"/>
  <c r="C450" i="86"/>
  <c r="D450" i="86"/>
  <c r="E450" i="86"/>
  <c r="F450" i="86"/>
  <c r="G450" i="86"/>
  <c r="H450" i="86"/>
  <c r="I450" i="86"/>
  <c r="C451" i="86"/>
  <c r="D451" i="86"/>
  <c r="E451" i="86"/>
  <c r="F451" i="86"/>
  <c r="G451" i="86"/>
  <c r="H451" i="86"/>
  <c r="I451" i="86"/>
  <c r="C452" i="86"/>
  <c r="D452" i="86"/>
  <c r="E452" i="86"/>
  <c r="F452" i="86"/>
  <c r="I452" i="86" s="1"/>
  <c r="G452" i="86"/>
  <c r="H452" i="86"/>
  <c r="C453" i="86"/>
  <c r="D453" i="86"/>
  <c r="E453" i="86"/>
  <c r="F453" i="86"/>
  <c r="I453" i="86" s="1"/>
  <c r="G453" i="86"/>
  <c r="H453" i="86"/>
  <c r="C454" i="86"/>
  <c r="D454" i="86"/>
  <c r="E454" i="86"/>
  <c r="F454" i="86"/>
  <c r="I454" i="86" s="1"/>
  <c r="G454" i="86"/>
  <c r="H454" i="86"/>
  <c r="C455" i="86"/>
  <c r="D455" i="86"/>
  <c r="E455" i="86"/>
  <c r="F455" i="86"/>
  <c r="G455" i="86"/>
  <c r="H455" i="86"/>
  <c r="I455" i="86"/>
  <c r="C456" i="86"/>
  <c r="D456" i="86"/>
  <c r="E456" i="86"/>
  <c r="F456" i="86"/>
  <c r="G456" i="86"/>
  <c r="H456" i="86"/>
  <c r="I456" i="86"/>
  <c r="C457" i="86"/>
  <c r="D457" i="86"/>
  <c r="E457" i="86"/>
  <c r="F457" i="86"/>
  <c r="G457" i="86"/>
  <c r="H457" i="86"/>
  <c r="I457" i="86"/>
  <c r="C458" i="86"/>
  <c r="D458" i="86"/>
  <c r="E458" i="86"/>
  <c r="F458" i="86"/>
  <c r="G458" i="86"/>
  <c r="H458" i="86"/>
  <c r="I458" i="86"/>
  <c r="C459" i="86"/>
  <c r="D459" i="86"/>
  <c r="E459" i="86"/>
  <c r="F459" i="86"/>
  <c r="G459" i="86"/>
  <c r="H459" i="86"/>
  <c r="I459" i="86"/>
  <c r="C460" i="86"/>
  <c r="D460" i="86"/>
  <c r="E460" i="86"/>
  <c r="F460" i="86"/>
  <c r="I460" i="86" s="1"/>
  <c r="G460" i="86"/>
  <c r="H460" i="86"/>
  <c r="C461" i="86"/>
  <c r="D461" i="86"/>
  <c r="E461" i="86"/>
  <c r="F461" i="86"/>
  <c r="I461" i="86" s="1"/>
  <c r="G461" i="86"/>
  <c r="H461" i="86"/>
  <c r="C462" i="86"/>
  <c r="D462" i="86"/>
  <c r="E462" i="86"/>
  <c r="F462" i="86"/>
  <c r="I462" i="86" s="1"/>
  <c r="G462" i="86"/>
  <c r="H462" i="86"/>
  <c r="C463" i="86"/>
  <c r="D463" i="86"/>
  <c r="E463" i="86"/>
  <c r="F463" i="86"/>
  <c r="G463" i="86"/>
  <c r="H463" i="86"/>
  <c r="I463" i="86"/>
  <c r="C464" i="86"/>
  <c r="D464" i="86"/>
  <c r="E464" i="86"/>
  <c r="F464" i="86"/>
  <c r="G464" i="86"/>
  <c r="H464" i="86"/>
  <c r="I464" i="86"/>
  <c r="C465" i="86"/>
  <c r="D465" i="86"/>
  <c r="E465" i="86"/>
  <c r="F465" i="86"/>
  <c r="G465" i="86"/>
  <c r="H465" i="86"/>
  <c r="I465" i="86"/>
  <c r="C466" i="86"/>
  <c r="D466" i="86"/>
  <c r="E466" i="86"/>
  <c r="F466" i="86"/>
  <c r="G466" i="86"/>
  <c r="H466" i="86"/>
  <c r="I466" i="86"/>
  <c r="C467" i="86"/>
  <c r="D467" i="86"/>
  <c r="E467" i="86"/>
  <c r="F467" i="86"/>
  <c r="G467" i="86"/>
  <c r="H467" i="86"/>
  <c r="I467" i="86"/>
  <c r="C468" i="86"/>
  <c r="D468" i="86"/>
  <c r="E468" i="86"/>
  <c r="F468" i="86"/>
  <c r="I468" i="86" s="1"/>
  <c r="G468" i="86"/>
  <c r="H468" i="86"/>
  <c r="C469" i="86"/>
  <c r="D469" i="86"/>
  <c r="E469" i="86"/>
  <c r="F469" i="86"/>
  <c r="I469" i="86" s="1"/>
  <c r="G469" i="86"/>
  <c r="H469" i="86"/>
  <c r="C470" i="86"/>
  <c r="D470" i="86"/>
  <c r="E470" i="86"/>
  <c r="F470" i="86"/>
  <c r="I470" i="86" s="1"/>
  <c r="G470" i="86"/>
  <c r="H470" i="86"/>
  <c r="C471" i="86"/>
  <c r="D471" i="86"/>
  <c r="E471" i="86"/>
  <c r="F471" i="86"/>
  <c r="G471" i="86"/>
  <c r="H471" i="86"/>
  <c r="I471" i="86"/>
  <c r="C472" i="86"/>
  <c r="D472" i="86"/>
  <c r="E472" i="86"/>
  <c r="F472" i="86"/>
  <c r="G472" i="86"/>
  <c r="H472" i="86"/>
  <c r="I472" i="86"/>
  <c r="C473" i="86"/>
  <c r="D473" i="86"/>
  <c r="E473" i="86"/>
  <c r="F473" i="86"/>
  <c r="G473" i="86"/>
  <c r="H473" i="86"/>
  <c r="I473" i="86"/>
  <c r="C474" i="86"/>
  <c r="D474" i="86"/>
  <c r="E474" i="86"/>
  <c r="F474" i="86"/>
  <c r="G474" i="86"/>
  <c r="H474" i="86"/>
  <c r="I474" i="86"/>
  <c r="C475" i="86"/>
  <c r="D475" i="86"/>
  <c r="E475" i="86"/>
  <c r="F475" i="86"/>
  <c r="G475" i="86"/>
  <c r="H475" i="86"/>
  <c r="I475" i="86"/>
  <c r="C476" i="86"/>
  <c r="D476" i="86"/>
  <c r="E476" i="86"/>
  <c r="F476" i="86"/>
  <c r="I476" i="86" s="1"/>
  <c r="G476" i="86"/>
  <c r="H476" i="86"/>
  <c r="C477" i="86"/>
  <c r="D477" i="86"/>
  <c r="E477" i="86"/>
  <c r="F477" i="86"/>
  <c r="I477" i="86" s="1"/>
  <c r="G477" i="86"/>
  <c r="H477" i="86"/>
  <c r="C478" i="86"/>
  <c r="D478" i="86"/>
  <c r="E478" i="86"/>
  <c r="F478" i="86"/>
  <c r="I478" i="86" s="1"/>
  <c r="G478" i="86"/>
  <c r="H478" i="86"/>
  <c r="C479" i="86"/>
  <c r="D479" i="86"/>
  <c r="E479" i="86"/>
  <c r="F479" i="86"/>
  <c r="G479" i="86"/>
  <c r="H479" i="86"/>
  <c r="I479" i="86"/>
  <c r="C480" i="86"/>
  <c r="D480" i="86"/>
  <c r="E480" i="86"/>
  <c r="F480" i="86"/>
  <c r="G480" i="86"/>
  <c r="H480" i="86"/>
  <c r="I480" i="86"/>
  <c r="C481" i="86"/>
  <c r="D481" i="86"/>
  <c r="E481" i="86"/>
  <c r="F481" i="86"/>
  <c r="G481" i="86"/>
  <c r="H481" i="86"/>
  <c r="I481" i="86"/>
  <c r="C482" i="86"/>
  <c r="D482" i="86"/>
  <c r="E482" i="86"/>
  <c r="F482" i="86"/>
  <c r="G482" i="86"/>
  <c r="H482" i="86"/>
  <c r="I482" i="86"/>
  <c r="C483" i="86"/>
  <c r="D483" i="86"/>
  <c r="E483" i="86"/>
  <c r="F483" i="86"/>
  <c r="G483" i="86"/>
  <c r="H483" i="86"/>
  <c r="I483" i="86"/>
  <c r="C484" i="86"/>
  <c r="D484" i="86"/>
  <c r="E484" i="86"/>
  <c r="F484" i="86"/>
  <c r="I484" i="86" s="1"/>
  <c r="G484" i="86"/>
  <c r="H484" i="86"/>
  <c r="C485" i="86"/>
  <c r="D485" i="86"/>
  <c r="E485" i="86"/>
  <c r="F485" i="86"/>
  <c r="I485" i="86" s="1"/>
  <c r="G485" i="86"/>
  <c r="H485" i="86"/>
  <c r="C486" i="86"/>
  <c r="D486" i="86"/>
  <c r="E486" i="86"/>
  <c r="F486" i="86"/>
  <c r="I486" i="86" s="1"/>
  <c r="G486" i="86"/>
  <c r="H486" i="86"/>
  <c r="C487" i="86"/>
  <c r="D487" i="86"/>
  <c r="E487" i="86"/>
  <c r="F487" i="86"/>
  <c r="G487" i="86"/>
  <c r="H487" i="86"/>
  <c r="I487" i="86"/>
  <c r="C488" i="86"/>
  <c r="D488" i="86"/>
  <c r="E488" i="86"/>
  <c r="F488" i="86"/>
  <c r="G488" i="86"/>
  <c r="H488" i="86"/>
  <c r="I488" i="86"/>
  <c r="C489" i="86"/>
  <c r="D489" i="86"/>
  <c r="E489" i="86"/>
  <c r="F489" i="86"/>
  <c r="G489" i="86"/>
  <c r="H489" i="86"/>
  <c r="I489" i="86"/>
  <c r="C490" i="86"/>
  <c r="D490" i="86"/>
  <c r="E490" i="86"/>
  <c r="F490" i="86"/>
  <c r="G490" i="86"/>
  <c r="H490" i="86"/>
  <c r="I490" i="86"/>
  <c r="C491" i="86"/>
  <c r="D491" i="86"/>
  <c r="E491" i="86"/>
  <c r="F491" i="86"/>
  <c r="G491" i="86"/>
  <c r="H491" i="86"/>
  <c r="I491" i="86"/>
  <c r="C492" i="86"/>
  <c r="D492" i="86"/>
  <c r="E492" i="86"/>
  <c r="F492" i="86"/>
  <c r="I492" i="86" s="1"/>
  <c r="G492" i="86"/>
  <c r="H492" i="86"/>
  <c r="C493" i="86"/>
  <c r="D493" i="86"/>
  <c r="E493" i="86"/>
  <c r="F493" i="86"/>
  <c r="I493" i="86" s="1"/>
  <c r="G493" i="86"/>
  <c r="H493" i="86"/>
  <c r="C494" i="86"/>
  <c r="D494" i="86"/>
  <c r="E494" i="86"/>
  <c r="F494" i="86"/>
  <c r="I494" i="86" s="1"/>
  <c r="G494" i="86"/>
  <c r="H494" i="86"/>
  <c r="C495" i="86"/>
  <c r="D495" i="86"/>
  <c r="E495" i="86"/>
  <c r="F495" i="86"/>
  <c r="G495" i="86"/>
  <c r="H495" i="86"/>
  <c r="I495" i="86"/>
  <c r="C496" i="86"/>
  <c r="D496" i="86"/>
  <c r="E496" i="86"/>
  <c r="F496" i="86"/>
  <c r="G496" i="86"/>
  <c r="H496" i="86"/>
  <c r="I496" i="86"/>
  <c r="C497" i="86"/>
  <c r="D497" i="86"/>
  <c r="E497" i="86"/>
  <c r="F497" i="86"/>
  <c r="G497" i="86"/>
  <c r="H497" i="86"/>
  <c r="I497" i="86"/>
  <c r="C498" i="86"/>
  <c r="D498" i="86"/>
  <c r="E498" i="86"/>
  <c r="F498" i="86"/>
  <c r="G498" i="86"/>
  <c r="H498" i="86"/>
  <c r="I498" i="86"/>
  <c r="C499" i="86"/>
  <c r="D499" i="86"/>
  <c r="E499" i="86"/>
  <c r="F499" i="86"/>
  <c r="G499" i="86"/>
  <c r="H499" i="86"/>
  <c r="I499" i="86"/>
  <c r="C500" i="86"/>
  <c r="D500" i="86"/>
  <c r="E500" i="86"/>
  <c r="F500" i="86"/>
  <c r="I500" i="86" s="1"/>
  <c r="G500" i="86"/>
  <c r="H500" i="86"/>
  <c r="C501" i="86"/>
  <c r="D501" i="86"/>
  <c r="E501" i="86"/>
  <c r="F501" i="86"/>
  <c r="I501" i="86" s="1"/>
  <c r="G501" i="86"/>
  <c r="H501" i="86"/>
  <c r="C502" i="86"/>
  <c r="D502" i="86"/>
  <c r="E502" i="86"/>
  <c r="F502" i="86"/>
  <c r="I502" i="86" s="1"/>
  <c r="G502" i="86"/>
  <c r="H502" i="86"/>
  <c r="C503" i="86"/>
  <c r="D503" i="86"/>
  <c r="E503" i="86"/>
  <c r="F503" i="86"/>
  <c r="G503" i="86"/>
  <c r="H503" i="86"/>
  <c r="I503" i="86"/>
  <c r="C504" i="86"/>
  <c r="D504" i="86"/>
  <c r="E504" i="86"/>
  <c r="F504" i="86"/>
  <c r="G504" i="86"/>
  <c r="H504" i="86"/>
  <c r="I504" i="86"/>
  <c r="C505" i="86"/>
  <c r="D505" i="86"/>
  <c r="E505" i="86"/>
  <c r="F505" i="86"/>
  <c r="G505" i="86"/>
  <c r="H505" i="86"/>
  <c r="I505" i="86"/>
  <c r="C506" i="86"/>
  <c r="D506" i="86"/>
  <c r="E506" i="86"/>
  <c r="F506" i="86"/>
  <c r="G506" i="86"/>
  <c r="H506" i="86"/>
  <c r="I506" i="86"/>
  <c r="C507" i="86"/>
  <c r="D507" i="86"/>
  <c r="E507" i="86"/>
  <c r="F507" i="86"/>
  <c r="G507" i="86"/>
  <c r="H507" i="86"/>
  <c r="I507" i="86"/>
  <c r="C508" i="86"/>
  <c r="D508" i="86"/>
  <c r="E508" i="86"/>
  <c r="F508" i="86"/>
  <c r="I508" i="86" s="1"/>
  <c r="G508" i="86"/>
  <c r="H508" i="86"/>
  <c r="C509" i="86"/>
  <c r="D509" i="86"/>
  <c r="E509" i="86"/>
  <c r="F509" i="86"/>
  <c r="I509" i="86" s="1"/>
  <c r="G509" i="86"/>
  <c r="H509" i="86"/>
  <c r="C510" i="86"/>
  <c r="D510" i="86"/>
  <c r="E510" i="86"/>
  <c r="F510" i="86"/>
  <c r="I510" i="86" s="1"/>
  <c r="G510" i="86"/>
  <c r="H510" i="86"/>
  <c r="C511" i="86"/>
  <c r="D511" i="86"/>
  <c r="E511" i="86"/>
  <c r="F511" i="86"/>
  <c r="G511" i="86"/>
  <c r="H511" i="86"/>
  <c r="I511" i="86"/>
  <c r="C512" i="86"/>
  <c r="D512" i="86"/>
  <c r="E512" i="86"/>
  <c r="F512" i="86"/>
  <c r="G512" i="86"/>
  <c r="H512" i="86"/>
  <c r="I512" i="86"/>
  <c r="C513" i="86"/>
  <c r="D513" i="86"/>
  <c r="E513" i="86"/>
  <c r="F513" i="86"/>
  <c r="G513" i="86"/>
  <c r="H513" i="86"/>
  <c r="I513" i="86"/>
  <c r="C514" i="86"/>
  <c r="D514" i="86"/>
  <c r="E514" i="86"/>
  <c r="F514" i="86"/>
  <c r="G514" i="86"/>
  <c r="H514" i="86"/>
  <c r="I514" i="86"/>
  <c r="C515" i="86"/>
  <c r="D515" i="86"/>
  <c r="E515" i="86"/>
  <c r="F515" i="86"/>
  <c r="G515" i="86"/>
  <c r="H515" i="86"/>
  <c r="I515" i="86"/>
  <c r="C516" i="86"/>
  <c r="D516" i="86"/>
  <c r="E516" i="86"/>
  <c r="F516" i="86"/>
  <c r="I516" i="86" s="1"/>
  <c r="G516" i="86"/>
  <c r="H516" i="86"/>
  <c r="C517" i="86"/>
  <c r="D517" i="86"/>
  <c r="E517" i="86"/>
  <c r="F517" i="86"/>
  <c r="I517" i="86" s="1"/>
  <c r="G517" i="86"/>
  <c r="H517" i="86"/>
  <c r="C518" i="86"/>
  <c r="D518" i="86"/>
  <c r="E518" i="86"/>
  <c r="F518" i="86"/>
  <c r="I518" i="86" s="1"/>
  <c r="G518" i="86"/>
  <c r="H518" i="86"/>
  <c r="C519" i="86"/>
  <c r="D519" i="86"/>
  <c r="E519" i="86"/>
  <c r="F519" i="86"/>
  <c r="G519" i="86"/>
  <c r="H519" i="86"/>
  <c r="I519" i="86"/>
  <c r="C520" i="86"/>
  <c r="D520" i="86"/>
  <c r="E520" i="86"/>
  <c r="F520" i="86"/>
  <c r="G520" i="86"/>
  <c r="H520" i="86"/>
  <c r="I520" i="86"/>
  <c r="C521" i="86"/>
  <c r="D521" i="86"/>
  <c r="E521" i="86"/>
  <c r="F521" i="86"/>
  <c r="G521" i="86"/>
  <c r="H521" i="86"/>
  <c r="I521" i="86"/>
  <c r="C522" i="86"/>
  <c r="D522" i="86"/>
  <c r="E522" i="86"/>
  <c r="F522" i="86"/>
  <c r="G522" i="86"/>
  <c r="H522" i="86"/>
  <c r="I522" i="86"/>
  <c r="C523" i="86"/>
  <c r="D523" i="86"/>
  <c r="E523" i="86"/>
  <c r="F523" i="86"/>
  <c r="G523" i="86"/>
  <c r="H523" i="86"/>
  <c r="I523" i="86"/>
  <c r="C524" i="86"/>
  <c r="D524" i="86"/>
  <c r="E524" i="86"/>
  <c r="F524" i="86"/>
  <c r="I524" i="86" s="1"/>
  <c r="G524" i="86"/>
  <c r="H524" i="86"/>
  <c r="C525" i="86"/>
  <c r="D525" i="86"/>
  <c r="E525" i="86"/>
  <c r="F525" i="86"/>
  <c r="I525" i="86" s="1"/>
  <c r="G525" i="86"/>
  <c r="H525" i="86"/>
  <c r="C526" i="86"/>
  <c r="D526" i="86"/>
  <c r="E526" i="86"/>
  <c r="F526" i="86"/>
  <c r="I526" i="86" s="1"/>
  <c r="G526" i="86"/>
  <c r="H526" i="86"/>
  <c r="C527" i="86"/>
  <c r="D527" i="86"/>
  <c r="E527" i="86"/>
  <c r="F527" i="86"/>
  <c r="G527" i="86"/>
  <c r="H527" i="86"/>
  <c r="I527" i="86"/>
  <c r="C528" i="86"/>
  <c r="D528" i="86"/>
  <c r="E528" i="86"/>
  <c r="F528" i="86"/>
  <c r="G528" i="86"/>
  <c r="H528" i="86"/>
  <c r="I528" i="86"/>
  <c r="C529" i="86"/>
  <c r="D529" i="86"/>
  <c r="E529" i="86"/>
  <c r="F529" i="86"/>
  <c r="G529" i="86"/>
  <c r="H529" i="86"/>
  <c r="I529" i="86"/>
  <c r="C530" i="86"/>
  <c r="D530" i="86"/>
  <c r="E530" i="86"/>
  <c r="F530" i="86"/>
  <c r="G530" i="86"/>
  <c r="H530" i="86"/>
  <c r="I530" i="86"/>
  <c r="C531" i="86"/>
  <c r="D531" i="86"/>
  <c r="E531" i="86"/>
  <c r="F531" i="86"/>
  <c r="G531" i="86"/>
  <c r="H531" i="86"/>
  <c r="I531" i="86"/>
  <c r="C532" i="86"/>
  <c r="D532" i="86"/>
  <c r="E532" i="86"/>
  <c r="F532" i="86"/>
  <c r="I532" i="86" s="1"/>
  <c r="G532" i="86"/>
  <c r="H532" i="86"/>
  <c r="C533" i="86"/>
  <c r="D533" i="86"/>
  <c r="E533" i="86"/>
  <c r="F533" i="86"/>
  <c r="I533" i="86" s="1"/>
  <c r="G533" i="86"/>
  <c r="H533" i="86"/>
  <c r="C534" i="86"/>
  <c r="D534" i="86"/>
  <c r="E534" i="86"/>
  <c r="F534" i="86"/>
  <c r="I534" i="86" s="1"/>
  <c r="G534" i="86"/>
  <c r="H534" i="86"/>
  <c r="C535" i="86"/>
  <c r="D535" i="86"/>
  <c r="E535" i="86"/>
  <c r="F535" i="86"/>
  <c r="G535" i="86"/>
  <c r="H535" i="86"/>
  <c r="I535" i="86"/>
  <c r="C536" i="86"/>
  <c r="D536" i="86"/>
  <c r="E536" i="86"/>
  <c r="F536" i="86"/>
  <c r="G536" i="86"/>
  <c r="H536" i="86"/>
  <c r="I536" i="86"/>
  <c r="C537" i="86"/>
  <c r="D537" i="86"/>
  <c r="E537" i="86"/>
  <c r="F537" i="86"/>
  <c r="G537" i="86"/>
  <c r="H537" i="86"/>
  <c r="I537" i="86"/>
  <c r="C538" i="86"/>
  <c r="D538" i="86"/>
  <c r="E538" i="86"/>
  <c r="F538" i="86"/>
  <c r="G538" i="86"/>
  <c r="H538" i="86"/>
  <c r="I538" i="86"/>
  <c r="C539" i="86"/>
  <c r="D539" i="86"/>
  <c r="E539" i="86"/>
  <c r="F539" i="86"/>
  <c r="G539" i="86"/>
  <c r="H539" i="86"/>
  <c r="I539" i="86"/>
  <c r="C540" i="86"/>
  <c r="D540" i="86"/>
  <c r="E540" i="86"/>
  <c r="F540" i="86"/>
  <c r="I540" i="86" s="1"/>
  <c r="G540" i="86"/>
  <c r="H540" i="86"/>
  <c r="C541" i="86"/>
  <c r="D541" i="86"/>
  <c r="E541" i="86"/>
  <c r="F541" i="86"/>
  <c r="I541" i="86" s="1"/>
  <c r="G541" i="86"/>
  <c r="H541" i="86"/>
  <c r="C542" i="86"/>
  <c r="D542" i="86"/>
  <c r="E542" i="86"/>
  <c r="F542" i="86"/>
  <c r="I542" i="86" s="1"/>
  <c r="G542" i="86"/>
  <c r="H542" i="86"/>
  <c r="C543" i="86"/>
  <c r="D543" i="86"/>
  <c r="E543" i="86"/>
  <c r="F543" i="86"/>
  <c r="G543" i="86"/>
  <c r="H543" i="86"/>
  <c r="I543" i="86"/>
  <c r="C544" i="86"/>
  <c r="D544" i="86"/>
  <c r="E544" i="86"/>
  <c r="F544" i="86"/>
  <c r="G544" i="86"/>
  <c r="H544" i="86"/>
  <c r="I544" i="86"/>
  <c r="C545" i="86"/>
  <c r="D545" i="86"/>
  <c r="E545" i="86"/>
  <c r="F545" i="86"/>
  <c r="G545" i="86"/>
  <c r="H545" i="86"/>
  <c r="I545" i="86"/>
  <c r="C546" i="86"/>
  <c r="D546" i="86"/>
  <c r="E546" i="86"/>
  <c r="F546" i="86"/>
  <c r="G546" i="86"/>
  <c r="H546" i="86"/>
  <c r="I546" i="86"/>
  <c r="C547" i="86"/>
  <c r="D547" i="86"/>
  <c r="E547" i="86"/>
  <c r="F547" i="86"/>
  <c r="G547" i="86"/>
  <c r="H547" i="86"/>
  <c r="I547" i="86"/>
  <c r="C548" i="86"/>
  <c r="D548" i="86"/>
  <c r="E548" i="86"/>
  <c r="F548" i="86"/>
  <c r="I548" i="86" s="1"/>
  <c r="G548" i="86"/>
  <c r="H548" i="86"/>
  <c r="C549" i="86"/>
  <c r="D549" i="86"/>
  <c r="E549" i="86"/>
  <c r="F549" i="86"/>
  <c r="I549" i="86" s="1"/>
  <c r="G549" i="86"/>
  <c r="H549" i="86"/>
  <c r="C550" i="86"/>
  <c r="D550" i="86"/>
  <c r="E550" i="86"/>
  <c r="F550" i="86"/>
  <c r="I550" i="86" s="1"/>
  <c r="G550" i="86"/>
  <c r="H550" i="86"/>
  <c r="C551" i="86"/>
  <c r="D551" i="86"/>
  <c r="E551" i="86"/>
  <c r="F551" i="86"/>
  <c r="G551" i="86"/>
  <c r="H551" i="86"/>
  <c r="I551" i="86"/>
  <c r="C552" i="86"/>
  <c r="D552" i="86"/>
  <c r="E552" i="86"/>
  <c r="F552" i="86"/>
  <c r="G552" i="86"/>
  <c r="H552" i="86"/>
  <c r="I552" i="86"/>
  <c r="C553" i="86"/>
  <c r="D553" i="86"/>
  <c r="E553" i="86"/>
  <c r="F553" i="86"/>
  <c r="G553" i="86"/>
  <c r="H553" i="86"/>
  <c r="I553" i="86"/>
  <c r="C554" i="86"/>
  <c r="D554" i="86"/>
  <c r="E554" i="86"/>
  <c r="F554" i="86"/>
  <c r="G554" i="86"/>
  <c r="H554" i="86"/>
  <c r="I554" i="86"/>
  <c r="C555" i="86"/>
  <c r="D555" i="86"/>
  <c r="E555" i="86"/>
  <c r="F555" i="86"/>
  <c r="G555" i="86"/>
  <c r="H555" i="86"/>
  <c r="I555" i="86"/>
  <c r="C556" i="86"/>
  <c r="D556" i="86"/>
  <c r="E556" i="86"/>
  <c r="F556" i="86"/>
  <c r="I556" i="86" s="1"/>
  <c r="G556" i="86"/>
  <c r="H556" i="86"/>
  <c r="C557" i="86"/>
  <c r="D557" i="86"/>
  <c r="E557" i="86"/>
  <c r="F557" i="86"/>
  <c r="I557" i="86" s="1"/>
  <c r="G557" i="86"/>
  <c r="H557" i="86"/>
  <c r="C558" i="86"/>
  <c r="D558" i="86"/>
  <c r="E558" i="86"/>
  <c r="F558" i="86"/>
  <c r="I558" i="86" s="1"/>
  <c r="G558" i="86"/>
  <c r="H558" i="86"/>
  <c r="C559" i="86"/>
  <c r="D559" i="86"/>
  <c r="E559" i="86"/>
  <c r="F559" i="86"/>
  <c r="G559" i="86"/>
  <c r="H559" i="86"/>
  <c r="I559" i="86"/>
  <c r="C560" i="86"/>
  <c r="D560" i="86"/>
  <c r="E560" i="86"/>
  <c r="F560" i="86"/>
  <c r="G560" i="86"/>
  <c r="H560" i="86"/>
  <c r="I560" i="86"/>
  <c r="C561" i="86"/>
  <c r="D561" i="86"/>
  <c r="E561" i="86"/>
  <c r="F561" i="86"/>
  <c r="G561" i="86"/>
  <c r="H561" i="86"/>
  <c r="I561" i="86"/>
  <c r="C562" i="86"/>
  <c r="D562" i="86"/>
  <c r="E562" i="86"/>
  <c r="F562" i="86"/>
  <c r="G562" i="86"/>
  <c r="H562" i="86"/>
  <c r="I562" i="86"/>
  <c r="C563" i="86"/>
  <c r="D563" i="86"/>
  <c r="E563" i="86"/>
  <c r="F563" i="86"/>
  <c r="G563" i="86"/>
  <c r="H563" i="86"/>
  <c r="I563" i="86"/>
  <c r="C564" i="86"/>
  <c r="D564" i="86"/>
  <c r="E564" i="86"/>
  <c r="F564" i="86"/>
  <c r="I564" i="86" s="1"/>
  <c r="G564" i="86"/>
  <c r="H564" i="86"/>
  <c r="C565" i="86"/>
  <c r="D565" i="86"/>
  <c r="E565" i="86"/>
  <c r="F565" i="86"/>
  <c r="I565" i="86" s="1"/>
  <c r="G565" i="86"/>
  <c r="H565" i="86"/>
  <c r="C566" i="86"/>
  <c r="D566" i="86"/>
  <c r="E566" i="86"/>
  <c r="F566" i="86"/>
  <c r="I566" i="86" s="1"/>
  <c r="G566" i="86"/>
  <c r="H566" i="86"/>
  <c r="C567" i="86"/>
  <c r="D567" i="86"/>
  <c r="E567" i="86"/>
  <c r="F567" i="86"/>
  <c r="G567" i="86"/>
  <c r="H567" i="86"/>
  <c r="I567" i="86"/>
  <c r="C568" i="86"/>
  <c r="D568" i="86"/>
  <c r="E568" i="86"/>
  <c r="F568" i="86"/>
  <c r="G568" i="86"/>
  <c r="H568" i="86"/>
  <c r="I568" i="86"/>
  <c r="C569" i="86"/>
  <c r="D569" i="86"/>
  <c r="E569" i="86"/>
  <c r="F569" i="86"/>
  <c r="G569" i="86"/>
  <c r="H569" i="86"/>
  <c r="I569" i="86"/>
  <c r="C570" i="86"/>
  <c r="D570" i="86"/>
  <c r="E570" i="86"/>
  <c r="F570" i="86"/>
  <c r="G570" i="86"/>
  <c r="H570" i="86"/>
  <c r="I570" i="86"/>
  <c r="C571" i="86"/>
  <c r="D571" i="86"/>
  <c r="E571" i="86"/>
  <c r="F571" i="86"/>
  <c r="G571" i="86"/>
  <c r="H571" i="86"/>
  <c r="I571" i="86"/>
  <c r="C572" i="86"/>
  <c r="D572" i="86"/>
  <c r="E572" i="86"/>
  <c r="F572" i="86"/>
  <c r="I572" i="86" s="1"/>
  <c r="G572" i="86"/>
  <c r="H572" i="86"/>
  <c r="C573" i="86"/>
  <c r="D573" i="86"/>
  <c r="E573" i="86"/>
  <c r="F573" i="86"/>
  <c r="I573" i="86" s="1"/>
  <c r="G573" i="86"/>
  <c r="H573" i="86"/>
  <c r="C574" i="86"/>
  <c r="D574" i="86"/>
  <c r="E574" i="86"/>
  <c r="F574" i="86"/>
  <c r="I574" i="86" s="1"/>
  <c r="G574" i="86"/>
  <c r="H574" i="86"/>
  <c r="C575" i="86"/>
  <c r="D575" i="86"/>
  <c r="E575" i="86"/>
  <c r="F575" i="86"/>
  <c r="G575" i="86"/>
  <c r="H575" i="86"/>
  <c r="I575" i="86"/>
  <c r="C576" i="86"/>
  <c r="D576" i="86"/>
  <c r="E576" i="86"/>
  <c r="F576" i="86"/>
  <c r="G576" i="86"/>
  <c r="H576" i="86"/>
  <c r="I576" i="86"/>
  <c r="C577" i="86"/>
  <c r="D577" i="86"/>
  <c r="E577" i="86"/>
  <c r="F577" i="86"/>
  <c r="G577" i="86"/>
  <c r="H577" i="86"/>
  <c r="I577" i="86"/>
  <c r="C578" i="86"/>
  <c r="D578" i="86"/>
  <c r="E578" i="86"/>
  <c r="F578" i="86"/>
  <c r="G578" i="86"/>
  <c r="H578" i="86"/>
  <c r="I578" i="86"/>
  <c r="C579" i="86"/>
  <c r="D579" i="86"/>
  <c r="E579" i="86"/>
  <c r="F579" i="86"/>
  <c r="G579" i="86"/>
  <c r="H579" i="86"/>
  <c r="I579" i="86"/>
  <c r="C580" i="86"/>
  <c r="D580" i="86"/>
  <c r="E580" i="86"/>
  <c r="F580" i="86"/>
  <c r="I580" i="86" s="1"/>
  <c r="G580" i="86"/>
  <c r="H580" i="86"/>
  <c r="C581" i="86"/>
  <c r="D581" i="86"/>
  <c r="E581" i="86"/>
  <c r="F581" i="86"/>
  <c r="I581" i="86" s="1"/>
  <c r="G581" i="86"/>
  <c r="H581" i="86"/>
  <c r="C582" i="86"/>
  <c r="D582" i="86"/>
  <c r="E582" i="86"/>
  <c r="F582" i="86"/>
  <c r="I582" i="86" s="1"/>
  <c r="G582" i="86"/>
  <c r="H582" i="86"/>
  <c r="C583" i="86"/>
  <c r="D583" i="86"/>
  <c r="E583" i="86"/>
  <c r="F583" i="86"/>
  <c r="G583" i="86"/>
  <c r="H583" i="86"/>
  <c r="I583" i="86"/>
  <c r="C584" i="86"/>
  <c r="D584" i="86"/>
  <c r="E584" i="86"/>
  <c r="F584" i="86"/>
  <c r="G584" i="86"/>
  <c r="H584" i="86"/>
  <c r="I584" i="86"/>
  <c r="C585" i="86"/>
  <c r="D585" i="86"/>
  <c r="E585" i="86"/>
  <c r="F585" i="86"/>
  <c r="G585" i="86"/>
  <c r="H585" i="86"/>
  <c r="I585" i="86"/>
  <c r="C586" i="86"/>
  <c r="D586" i="86"/>
  <c r="E586" i="86"/>
  <c r="F586" i="86"/>
  <c r="G586" i="86"/>
  <c r="H586" i="86"/>
  <c r="I586" i="86"/>
  <c r="C587" i="86"/>
  <c r="D587" i="86"/>
  <c r="E587" i="86"/>
  <c r="F587" i="86"/>
  <c r="G587" i="86"/>
  <c r="H587" i="86"/>
  <c r="I587" i="86"/>
  <c r="C588" i="86"/>
  <c r="D588" i="86"/>
  <c r="E588" i="86"/>
  <c r="F588" i="86"/>
  <c r="I588" i="86" s="1"/>
  <c r="G588" i="86"/>
  <c r="H588" i="86"/>
  <c r="C589" i="86"/>
  <c r="D589" i="86"/>
  <c r="E589" i="86"/>
  <c r="F589" i="86"/>
  <c r="I589" i="86" s="1"/>
  <c r="G589" i="86"/>
  <c r="H589" i="86"/>
  <c r="C590" i="86"/>
  <c r="D590" i="86"/>
  <c r="E590" i="86"/>
  <c r="F590" i="86"/>
  <c r="I590" i="86" s="1"/>
  <c r="G590" i="86"/>
  <c r="H590" i="86"/>
  <c r="C591" i="86"/>
  <c r="D591" i="86"/>
  <c r="E591" i="86"/>
  <c r="F591" i="86"/>
  <c r="G591" i="86"/>
  <c r="H591" i="86"/>
  <c r="I591" i="86"/>
  <c r="C592" i="86"/>
  <c r="D592" i="86"/>
  <c r="E592" i="86"/>
  <c r="F592" i="86"/>
  <c r="G592" i="86"/>
  <c r="H592" i="86"/>
  <c r="I592" i="86"/>
  <c r="C593" i="86"/>
  <c r="D593" i="86"/>
  <c r="E593" i="86"/>
  <c r="F593" i="86"/>
  <c r="G593" i="86"/>
  <c r="H593" i="86"/>
  <c r="I593" i="86"/>
  <c r="C594" i="86"/>
  <c r="D594" i="86"/>
  <c r="E594" i="86"/>
  <c r="F594" i="86"/>
  <c r="G594" i="86"/>
  <c r="H594" i="86"/>
  <c r="I594" i="86"/>
  <c r="C595" i="86"/>
  <c r="D595" i="86"/>
  <c r="E595" i="86"/>
  <c r="F595" i="86"/>
  <c r="G595" i="86"/>
  <c r="H595" i="86"/>
  <c r="I595" i="86"/>
  <c r="C596" i="86"/>
  <c r="D596" i="86"/>
  <c r="E596" i="86"/>
  <c r="F596" i="86"/>
  <c r="I596" i="86" s="1"/>
  <c r="G596" i="86"/>
  <c r="H596" i="86"/>
  <c r="C597" i="86"/>
  <c r="D597" i="86"/>
  <c r="E597" i="86"/>
  <c r="F597" i="86"/>
  <c r="I597" i="86" s="1"/>
  <c r="G597" i="86"/>
  <c r="H597" i="86"/>
  <c r="C598" i="86"/>
  <c r="D598" i="86"/>
  <c r="E598" i="86"/>
  <c r="F598" i="86"/>
  <c r="I598" i="86" s="1"/>
  <c r="G598" i="86"/>
  <c r="H598" i="86"/>
  <c r="C599" i="86"/>
  <c r="D599" i="86"/>
  <c r="E599" i="86"/>
  <c r="F599" i="86"/>
  <c r="G599" i="86"/>
  <c r="H599" i="86"/>
  <c r="I599" i="86"/>
  <c r="C600" i="86"/>
  <c r="D600" i="86"/>
  <c r="E600" i="86"/>
  <c r="F600" i="86"/>
  <c r="G600" i="86"/>
  <c r="H600" i="86"/>
  <c r="I600" i="86"/>
  <c r="C601" i="86"/>
  <c r="D601" i="86"/>
  <c r="E601" i="86"/>
  <c r="F601" i="86"/>
  <c r="G601" i="86"/>
  <c r="H601" i="86"/>
  <c r="I601" i="86"/>
  <c r="C602" i="86"/>
  <c r="D602" i="86"/>
  <c r="E602" i="86"/>
  <c r="F602" i="86"/>
  <c r="G602" i="86"/>
  <c r="H602" i="86"/>
  <c r="I602" i="86"/>
  <c r="C603" i="86"/>
  <c r="D603" i="86"/>
  <c r="E603" i="86"/>
  <c r="F603" i="86"/>
  <c r="G603" i="86"/>
  <c r="H603" i="86"/>
  <c r="I603" i="86"/>
  <c r="C604" i="86"/>
  <c r="D604" i="86"/>
  <c r="E604" i="86"/>
  <c r="F604" i="86"/>
  <c r="I604" i="86" s="1"/>
  <c r="G604" i="86"/>
  <c r="H604" i="86"/>
  <c r="C605" i="86"/>
  <c r="D605" i="86"/>
  <c r="E605" i="86"/>
  <c r="F605" i="86"/>
  <c r="I605" i="86" s="1"/>
  <c r="G605" i="86"/>
  <c r="H605" i="86"/>
  <c r="C606" i="86"/>
  <c r="D606" i="86"/>
  <c r="E606" i="86"/>
  <c r="F606" i="86"/>
  <c r="I606" i="86" s="1"/>
  <c r="G606" i="86"/>
  <c r="H606" i="86"/>
  <c r="C607" i="86"/>
  <c r="D607" i="86"/>
  <c r="E607" i="86"/>
  <c r="F607" i="86"/>
  <c r="G607" i="86"/>
  <c r="H607" i="86"/>
  <c r="I607" i="86"/>
  <c r="C608" i="86"/>
  <c r="D608" i="86"/>
  <c r="E608" i="86"/>
  <c r="F608" i="86"/>
  <c r="G608" i="86"/>
  <c r="H608" i="86"/>
  <c r="I608" i="86"/>
  <c r="C609" i="86"/>
  <c r="D609" i="86"/>
  <c r="E609" i="86"/>
  <c r="F609" i="86"/>
  <c r="G609" i="86"/>
  <c r="H609" i="86"/>
  <c r="I609" i="86"/>
  <c r="C610" i="86"/>
  <c r="D610" i="86"/>
  <c r="E610" i="86"/>
  <c r="F610" i="86"/>
  <c r="G610" i="86"/>
  <c r="H610" i="86"/>
  <c r="I610" i="86"/>
  <c r="C611" i="86"/>
  <c r="D611" i="86"/>
  <c r="E611" i="86"/>
  <c r="F611" i="86"/>
  <c r="G611" i="86"/>
  <c r="H611" i="86"/>
  <c r="I611" i="86"/>
  <c r="C612" i="86"/>
  <c r="D612" i="86"/>
  <c r="E612" i="86"/>
  <c r="F612" i="86"/>
  <c r="I612" i="86" s="1"/>
  <c r="G612" i="86"/>
  <c r="H612" i="86"/>
  <c r="C613" i="86"/>
  <c r="D613" i="86"/>
  <c r="E613" i="86"/>
  <c r="F613" i="86"/>
  <c r="I613" i="86" s="1"/>
  <c r="G613" i="86"/>
  <c r="H613" i="86"/>
  <c r="C614" i="86"/>
  <c r="D614" i="86"/>
  <c r="E614" i="86"/>
  <c r="F614" i="86"/>
  <c r="I614" i="86" s="1"/>
  <c r="G614" i="86"/>
  <c r="H614" i="86"/>
  <c r="C615" i="86"/>
  <c r="D615" i="86"/>
  <c r="E615" i="86"/>
  <c r="F615" i="86"/>
  <c r="G615" i="86"/>
  <c r="H615" i="86"/>
  <c r="I615" i="86"/>
  <c r="C616" i="86"/>
  <c r="D616" i="86"/>
  <c r="E616" i="86"/>
  <c r="F616" i="86"/>
  <c r="G616" i="86"/>
  <c r="H616" i="86"/>
  <c r="I616" i="86"/>
  <c r="C617" i="86"/>
  <c r="D617" i="86"/>
  <c r="E617" i="86"/>
  <c r="F617" i="86"/>
  <c r="G617" i="86"/>
  <c r="H617" i="86"/>
  <c r="I617" i="86"/>
  <c r="C618" i="86"/>
  <c r="D618" i="86"/>
  <c r="E618" i="86"/>
  <c r="F618" i="86"/>
  <c r="G618" i="86"/>
  <c r="H618" i="86"/>
  <c r="I618" i="86"/>
  <c r="C619" i="86"/>
  <c r="D619" i="86"/>
  <c r="E619" i="86"/>
  <c r="F619" i="86"/>
  <c r="G619" i="86"/>
  <c r="H619" i="86"/>
  <c r="I619" i="86"/>
  <c r="C620" i="86"/>
  <c r="D620" i="86"/>
  <c r="E620" i="86"/>
  <c r="F620" i="86"/>
  <c r="I620" i="86" s="1"/>
  <c r="G620" i="86"/>
  <c r="H620" i="86"/>
  <c r="C621" i="86"/>
  <c r="D621" i="86"/>
  <c r="E621" i="86"/>
  <c r="F621" i="86"/>
  <c r="I621" i="86" s="1"/>
  <c r="G621" i="86"/>
  <c r="H621" i="86"/>
  <c r="C622" i="86"/>
  <c r="D622" i="86"/>
  <c r="E622" i="86"/>
  <c r="F622" i="86"/>
  <c r="I622" i="86" s="1"/>
  <c r="G622" i="86"/>
  <c r="H622" i="86"/>
  <c r="C623" i="86"/>
  <c r="D623" i="86"/>
  <c r="E623" i="86"/>
  <c r="F623" i="86"/>
  <c r="G623" i="86"/>
  <c r="H623" i="86"/>
  <c r="I623" i="86"/>
  <c r="C624" i="86"/>
  <c r="D624" i="86"/>
  <c r="E624" i="86"/>
  <c r="F624" i="86"/>
  <c r="G624" i="86"/>
  <c r="H624" i="86"/>
  <c r="I624" i="86"/>
  <c r="C625" i="86"/>
  <c r="D625" i="86"/>
  <c r="E625" i="86"/>
  <c r="F625" i="86"/>
  <c r="G625" i="86"/>
  <c r="H625" i="86"/>
  <c r="I625" i="86"/>
  <c r="C626" i="86"/>
  <c r="D626" i="86"/>
  <c r="E626" i="86"/>
  <c r="F626" i="86"/>
  <c r="G626" i="86"/>
  <c r="H626" i="86"/>
  <c r="I626" i="86"/>
  <c r="C627" i="86"/>
  <c r="D627" i="86"/>
  <c r="E627" i="86"/>
  <c r="F627" i="86"/>
  <c r="G627" i="86"/>
  <c r="H627" i="86"/>
  <c r="I627" i="86"/>
  <c r="C628" i="86"/>
  <c r="D628" i="86"/>
  <c r="E628" i="86"/>
  <c r="F628" i="86"/>
  <c r="I628" i="86" s="1"/>
  <c r="G628" i="86"/>
  <c r="H628" i="86"/>
  <c r="C629" i="86"/>
  <c r="D629" i="86"/>
  <c r="E629" i="86"/>
  <c r="F629" i="86"/>
  <c r="I629" i="86" s="1"/>
  <c r="G629" i="86"/>
  <c r="H629" i="86"/>
  <c r="C630" i="86"/>
  <c r="D630" i="86"/>
  <c r="E630" i="86"/>
  <c r="F630" i="86"/>
  <c r="I630" i="86" s="1"/>
  <c r="G630" i="86"/>
  <c r="H630" i="86"/>
  <c r="C631" i="86"/>
  <c r="D631" i="86"/>
  <c r="E631" i="86"/>
  <c r="F631" i="86"/>
  <c r="G631" i="86"/>
  <c r="H631" i="86"/>
  <c r="I631" i="86"/>
  <c r="C632" i="86"/>
  <c r="D632" i="86"/>
  <c r="E632" i="86"/>
  <c r="F632" i="86"/>
  <c r="G632" i="86"/>
  <c r="H632" i="86"/>
  <c r="I632" i="86"/>
  <c r="C633" i="86"/>
  <c r="D633" i="86"/>
  <c r="E633" i="86"/>
  <c r="F633" i="86"/>
  <c r="G633" i="86"/>
  <c r="H633" i="86"/>
  <c r="I633" i="86"/>
  <c r="C634" i="86"/>
  <c r="D634" i="86"/>
  <c r="E634" i="86"/>
  <c r="F634" i="86"/>
  <c r="G634" i="86"/>
  <c r="H634" i="86"/>
  <c r="I634" i="86"/>
  <c r="C635" i="86"/>
  <c r="D635" i="86"/>
  <c r="E635" i="86"/>
  <c r="F635" i="86"/>
  <c r="G635" i="86"/>
  <c r="H635" i="86"/>
  <c r="I635" i="86"/>
  <c r="C636" i="86"/>
  <c r="D636" i="86"/>
  <c r="E636" i="86"/>
  <c r="F636" i="86"/>
  <c r="I636" i="86" s="1"/>
  <c r="G636" i="86"/>
  <c r="H636" i="86"/>
  <c r="C637" i="86"/>
  <c r="D637" i="86"/>
  <c r="E637" i="86"/>
  <c r="F637" i="86"/>
  <c r="I637" i="86" s="1"/>
  <c r="G637" i="86"/>
  <c r="H637" i="86"/>
  <c r="C638" i="86"/>
  <c r="D638" i="86"/>
  <c r="E638" i="86"/>
  <c r="F638" i="86"/>
  <c r="I638" i="86" s="1"/>
  <c r="G638" i="86"/>
  <c r="H638" i="86"/>
  <c r="C639" i="86"/>
  <c r="D639" i="86"/>
  <c r="E639" i="86"/>
  <c r="F639" i="86"/>
  <c r="G639" i="86"/>
  <c r="H639" i="86"/>
  <c r="I639" i="86"/>
  <c r="C640" i="86"/>
  <c r="D640" i="86"/>
  <c r="E640" i="86"/>
  <c r="F640" i="86"/>
  <c r="G640" i="86"/>
  <c r="H640" i="86"/>
  <c r="I640" i="86"/>
  <c r="C641" i="86"/>
  <c r="D641" i="86"/>
  <c r="E641" i="86"/>
  <c r="F641" i="86"/>
  <c r="G641" i="86"/>
  <c r="H641" i="86"/>
  <c r="I641" i="86"/>
  <c r="C642" i="86"/>
  <c r="D642" i="86"/>
  <c r="E642" i="86"/>
  <c r="F642" i="86"/>
  <c r="G642" i="86"/>
  <c r="H642" i="86"/>
  <c r="I642" i="86"/>
  <c r="C643" i="86"/>
  <c r="D643" i="86"/>
  <c r="E643" i="86"/>
  <c r="F643" i="86"/>
  <c r="G643" i="86"/>
  <c r="H643" i="86"/>
  <c r="I643" i="86"/>
  <c r="C644" i="86"/>
  <c r="D644" i="86"/>
  <c r="E644" i="86"/>
  <c r="F644" i="86"/>
  <c r="I644" i="86" s="1"/>
  <c r="G644" i="86"/>
  <c r="H644" i="86"/>
  <c r="C645" i="86"/>
  <c r="D645" i="86"/>
  <c r="E645" i="86"/>
  <c r="F645" i="86"/>
  <c r="I645" i="86" s="1"/>
  <c r="G645" i="86"/>
  <c r="H645" i="86"/>
  <c r="K1011" i="13"/>
  <c r="L1011" i="13"/>
  <c r="M1011" i="13"/>
  <c r="N1011" i="13"/>
  <c r="O1011" i="13"/>
  <c r="P1011" i="13"/>
  <c r="Q1011" i="13"/>
  <c r="R1011" i="13"/>
  <c r="S1011" i="13"/>
  <c r="U1011" i="13" s="1"/>
  <c r="T1011" i="13"/>
  <c r="V1011" i="13"/>
  <c r="W1011" i="13"/>
  <c r="K1012" i="13"/>
  <c r="L1012" i="13"/>
  <c r="M1012" i="13"/>
  <c r="N1012" i="13"/>
  <c r="O1012" i="13"/>
  <c r="P1012" i="13"/>
  <c r="Q1012" i="13"/>
  <c r="R1012" i="13"/>
  <c r="S1012" i="13"/>
  <c r="T1012" i="13"/>
  <c r="U1012" i="13"/>
  <c r="V1012" i="13"/>
  <c r="W1012" i="13"/>
  <c r="K1013" i="13"/>
  <c r="L1013" i="13"/>
  <c r="M1013" i="13"/>
  <c r="N1013" i="13"/>
  <c r="O1013" i="13"/>
  <c r="P1013" i="13"/>
  <c r="Q1013" i="13"/>
  <c r="R1013" i="13"/>
  <c r="S1013" i="13"/>
  <c r="T1013" i="13"/>
  <c r="U1013" i="13"/>
  <c r="V1013" i="13"/>
  <c r="W1013" i="13"/>
  <c r="K1014" i="13"/>
  <c r="L1014" i="13"/>
  <c r="M1014" i="13"/>
  <c r="N1014" i="13"/>
  <c r="O1014" i="13"/>
  <c r="P1014" i="13"/>
  <c r="Q1014" i="13"/>
  <c r="R1014" i="13"/>
  <c r="S1014" i="13"/>
  <c r="U1014" i="13" s="1"/>
  <c r="T1014" i="13"/>
  <c r="V1014" i="13"/>
  <c r="W1014" i="13"/>
  <c r="K1015" i="13"/>
  <c r="L1015" i="13"/>
  <c r="M1015" i="13"/>
  <c r="N1015" i="13"/>
  <c r="O1015" i="13"/>
  <c r="P1015" i="13"/>
  <c r="Q1015" i="13"/>
  <c r="R1015" i="13"/>
  <c r="S1015" i="13"/>
  <c r="T1015" i="13"/>
  <c r="U1015" i="13"/>
  <c r="V1015" i="13"/>
  <c r="W1015" i="13"/>
  <c r="K1016" i="13"/>
  <c r="L1016" i="13"/>
  <c r="M1016" i="13"/>
  <c r="N1016" i="13"/>
  <c r="O1016" i="13"/>
  <c r="P1016" i="13"/>
  <c r="Q1016" i="13"/>
  <c r="R1016" i="13"/>
  <c r="S1016" i="13"/>
  <c r="T1016" i="13"/>
  <c r="U1016" i="13"/>
  <c r="V1016" i="13"/>
  <c r="W1016" i="13"/>
  <c r="K1017" i="13"/>
  <c r="L1017" i="13"/>
  <c r="M1017" i="13"/>
  <c r="N1017" i="13"/>
  <c r="O1017" i="13"/>
  <c r="P1017" i="13"/>
  <c r="Q1017" i="13"/>
  <c r="R1017" i="13"/>
  <c r="S1017" i="13"/>
  <c r="U1017" i="13" s="1"/>
  <c r="T1017" i="13"/>
  <c r="V1017" i="13"/>
  <c r="W1017" i="13"/>
  <c r="K1018" i="13"/>
  <c r="L1018" i="13"/>
  <c r="M1018" i="13"/>
  <c r="N1018" i="13"/>
  <c r="O1018" i="13"/>
  <c r="P1018" i="13"/>
  <c r="Q1018" i="13"/>
  <c r="R1018" i="13"/>
  <c r="S1018" i="13"/>
  <c r="U1018" i="13" s="1"/>
  <c r="T1018" i="13"/>
  <c r="V1018" i="13"/>
  <c r="W1018" i="13"/>
  <c r="K1019" i="13"/>
  <c r="L1019" i="13"/>
  <c r="M1019" i="13"/>
  <c r="N1019" i="13"/>
  <c r="O1019" i="13"/>
  <c r="P1019" i="13"/>
  <c r="Q1019" i="13"/>
  <c r="R1019" i="13"/>
  <c r="S1019" i="13"/>
  <c r="U1019" i="13" s="1"/>
  <c r="T1019" i="13"/>
  <c r="V1019" i="13"/>
  <c r="W1019" i="13"/>
  <c r="K1020" i="13"/>
  <c r="L1020" i="13"/>
  <c r="M1020" i="13"/>
  <c r="N1020" i="13"/>
  <c r="O1020" i="13"/>
  <c r="P1020" i="13"/>
  <c r="Q1020" i="13"/>
  <c r="R1020" i="13"/>
  <c r="S1020" i="13"/>
  <c r="T1020" i="13"/>
  <c r="U1020" i="13"/>
  <c r="V1020" i="13"/>
  <c r="W1020" i="13"/>
  <c r="K1021" i="13"/>
  <c r="L1021" i="13"/>
  <c r="M1021" i="13"/>
  <c r="N1021" i="13"/>
  <c r="O1021" i="13"/>
  <c r="P1021" i="13"/>
  <c r="Q1021" i="13"/>
  <c r="R1021" i="13"/>
  <c r="S1021" i="13"/>
  <c r="T1021" i="13"/>
  <c r="U1021" i="13" s="1"/>
  <c r="V1021" i="13"/>
  <c r="W1021" i="13"/>
  <c r="K1022" i="13"/>
  <c r="L1022" i="13"/>
  <c r="M1022" i="13"/>
  <c r="N1022" i="13"/>
  <c r="O1022" i="13"/>
  <c r="P1022" i="13"/>
  <c r="Q1022" i="13"/>
  <c r="R1022" i="13"/>
  <c r="S1022" i="13"/>
  <c r="U1022" i="13" s="1"/>
  <c r="T1022" i="13"/>
  <c r="V1022" i="13"/>
  <c r="W1022" i="13"/>
  <c r="K1023" i="13"/>
  <c r="L1023" i="13"/>
  <c r="M1023" i="13"/>
  <c r="N1023" i="13"/>
  <c r="O1023" i="13"/>
  <c r="P1023" i="13"/>
  <c r="Q1023" i="13"/>
  <c r="R1023" i="13"/>
  <c r="S1023" i="13"/>
  <c r="T1023" i="13"/>
  <c r="U1023" i="13"/>
  <c r="V1023" i="13"/>
  <c r="W1023" i="13"/>
  <c r="K1024" i="13"/>
  <c r="L1024" i="13"/>
  <c r="M1024" i="13"/>
  <c r="N1024" i="13"/>
  <c r="O1024" i="13"/>
  <c r="P1024" i="13"/>
  <c r="Q1024" i="13"/>
  <c r="R1024" i="13"/>
  <c r="S1024" i="13"/>
  <c r="T1024" i="13"/>
  <c r="U1024" i="13"/>
  <c r="V1024" i="13"/>
  <c r="W1024" i="13"/>
  <c r="K1025" i="13"/>
  <c r="L1025" i="13"/>
  <c r="M1025" i="13"/>
  <c r="N1025" i="13"/>
  <c r="O1025" i="13"/>
  <c r="P1025" i="13"/>
  <c r="Q1025" i="13"/>
  <c r="R1025" i="13"/>
  <c r="S1025" i="13"/>
  <c r="U1025" i="13" s="1"/>
  <c r="T1025" i="13"/>
  <c r="V1025" i="13"/>
  <c r="W1025" i="13"/>
  <c r="K1026" i="13"/>
  <c r="L1026" i="13"/>
  <c r="M1026" i="13"/>
  <c r="N1026" i="13"/>
  <c r="O1026" i="13"/>
  <c r="P1026" i="13"/>
  <c r="Q1026" i="13"/>
  <c r="R1026" i="13"/>
  <c r="S1026" i="13"/>
  <c r="U1026" i="13" s="1"/>
  <c r="T1026" i="13"/>
  <c r="V1026" i="13"/>
  <c r="W1026" i="13"/>
  <c r="K1027" i="13"/>
  <c r="L1027" i="13"/>
  <c r="M1027" i="13"/>
  <c r="N1027" i="13"/>
  <c r="O1027" i="13"/>
  <c r="P1027" i="13"/>
  <c r="Q1027" i="13"/>
  <c r="R1027" i="13"/>
  <c r="S1027" i="13"/>
  <c r="U1027" i="13" s="1"/>
  <c r="T1027" i="13"/>
  <c r="V1027" i="13"/>
  <c r="W1027" i="13"/>
  <c r="K1028" i="13"/>
  <c r="L1028" i="13"/>
  <c r="M1028" i="13"/>
  <c r="N1028" i="13"/>
  <c r="O1028" i="13"/>
  <c r="P1028" i="13"/>
  <c r="Q1028" i="13"/>
  <c r="R1028" i="13"/>
  <c r="S1028" i="13"/>
  <c r="T1028" i="13"/>
  <c r="U1028" i="13"/>
  <c r="V1028" i="13"/>
  <c r="W1028" i="13"/>
  <c r="K1029" i="13"/>
  <c r="L1029" i="13"/>
  <c r="M1029" i="13"/>
  <c r="N1029" i="13"/>
  <c r="O1029" i="13"/>
  <c r="P1029" i="13"/>
  <c r="Q1029" i="13"/>
  <c r="R1029" i="13"/>
  <c r="S1029" i="13"/>
  <c r="T1029" i="13"/>
  <c r="U1029" i="13" s="1"/>
  <c r="V1029" i="13"/>
  <c r="W1029" i="13"/>
  <c r="K1030" i="13"/>
  <c r="L1030" i="13"/>
  <c r="M1030" i="13"/>
  <c r="N1030" i="13"/>
  <c r="O1030" i="13"/>
  <c r="P1030" i="13"/>
  <c r="Q1030" i="13"/>
  <c r="R1030" i="13"/>
  <c r="S1030" i="13"/>
  <c r="U1030" i="13" s="1"/>
  <c r="T1030" i="13"/>
  <c r="V1030" i="13"/>
  <c r="W1030" i="13"/>
  <c r="K1031" i="13"/>
  <c r="L1031" i="13"/>
  <c r="M1031" i="13"/>
  <c r="N1031" i="13"/>
  <c r="O1031" i="13"/>
  <c r="P1031" i="13"/>
  <c r="Q1031" i="13"/>
  <c r="R1031" i="13"/>
  <c r="S1031" i="13"/>
  <c r="T1031" i="13"/>
  <c r="U1031" i="13"/>
  <c r="V1031" i="13"/>
  <c r="W1031" i="13"/>
  <c r="K1032" i="13"/>
  <c r="L1032" i="13"/>
  <c r="M1032" i="13"/>
  <c r="N1032" i="13"/>
  <c r="O1032" i="13"/>
  <c r="P1032" i="13"/>
  <c r="Q1032" i="13"/>
  <c r="R1032" i="13"/>
  <c r="S1032" i="13"/>
  <c r="T1032" i="13"/>
  <c r="U1032" i="13"/>
  <c r="V1032" i="13"/>
  <c r="W1032" i="13"/>
  <c r="K1033" i="13"/>
  <c r="L1033" i="13"/>
  <c r="M1033" i="13"/>
  <c r="N1033" i="13"/>
  <c r="O1033" i="13"/>
  <c r="P1033" i="13"/>
  <c r="Q1033" i="13"/>
  <c r="R1033" i="13"/>
  <c r="S1033" i="13"/>
  <c r="U1033" i="13" s="1"/>
  <c r="T1033" i="13"/>
  <c r="V1033" i="13"/>
  <c r="W1033" i="13"/>
  <c r="K1034" i="13"/>
  <c r="L1034" i="13"/>
  <c r="M1034" i="13"/>
  <c r="N1034" i="13"/>
  <c r="O1034" i="13"/>
  <c r="P1034" i="13"/>
  <c r="Q1034" i="13"/>
  <c r="R1034" i="13"/>
  <c r="S1034" i="13"/>
  <c r="U1034" i="13" s="1"/>
  <c r="T1034" i="13"/>
  <c r="V1034" i="13"/>
  <c r="W1034" i="13"/>
  <c r="K1035" i="13"/>
  <c r="L1035" i="13"/>
  <c r="M1035" i="13"/>
  <c r="N1035" i="13"/>
  <c r="O1035" i="13"/>
  <c r="P1035" i="13"/>
  <c r="Q1035" i="13"/>
  <c r="R1035" i="13"/>
  <c r="S1035" i="13"/>
  <c r="U1035" i="13" s="1"/>
  <c r="T1035" i="13"/>
  <c r="V1035" i="13"/>
  <c r="W1035" i="13"/>
  <c r="K1036" i="13"/>
  <c r="L1036" i="13"/>
  <c r="M1036" i="13"/>
  <c r="N1036" i="13"/>
  <c r="O1036" i="13"/>
  <c r="P1036" i="13"/>
  <c r="Q1036" i="13"/>
  <c r="R1036" i="13"/>
  <c r="S1036" i="13"/>
  <c r="T1036" i="13"/>
  <c r="U1036" i="13"/>
  <c r="V1036" i="13"/>
  <c r="W1036" i="13"/>
  <c r="K1037" i="13"/>
  <c r="L1037" i="13"/>
  <c r="M1037" i="13"/>
  <c r="N1037" i="13"/>
  <c r="O1037" i="13"/>
  <c r="P1037" i="13"/>
  <c r="Q1037" i="13"/>
  <c r="R1037" i="13"/>
  <c r="S1037" i="13"/>
  <c r="T1037" i="13"/>
  <c r="U1037" i="13" s="1"/>
  <c r="V1037" i="13"/>
  <c r="W1037" i="13"/>
  <c r="K1038" i="13"/>
  <c r="L1038" i="13"/>
  <c r="M1038" i="13"/>
  <c r="N1038" i="13"/>
  <c r="O1038" i="13"/>
  <c r="P1038" i="13"/>
  <c r="Q1038" i="13"/>
  <c r="R1038" i="13"/>
  <c r="S1038" i="13"/>
  <c r="U1038" i="13" s="1"/>
  <c r="T1038" i="13"/>
  <c r="V1038" i="13"/>
  <c r="W1038" i="13"/>
  <c r="K1039" i="13"/>
  <c r="L1039" i="13"/>
  <c r="M1039" i="13"/>
  <c r="N1039" i="13"/>
  <c r="O1039" i="13"/>
  <c r="P1039" i="13"/>
  <c r="Q1039" i="13"/>
  <c r="R1039" i="13"/>
  <c r="S1039" i="13"/>
  <c r="T1039" i="13"/>
  <c r="U1039" i="13"/>
  <c r="V1039" i="13"/>
  <c r="W1039" i="13"/>
  <c r="K1040" i="13"/>
  <c r="L1040" i="13"/>
  <c r="M1040" i="13"/>
  <c r="N1040" i="13"/>
  <c r="O1040" i="13"/>
  <c r="P1040" i="13"/>
  <c r="Q1040" i="13"/>
  <c r="R1040" i="13"/>
  <c r="S1040" i="13"/>
  <c r="T1040" i="13"/>
  <c r="U1040" i="13"/>
  <c r="V1040" i="13"/>
  <c r="W1040" i="13"/>
  <c r="K1041" i="13"/>
  <c r="L1041" i="13"/>
  <c r="M1041" i="13"/>
  <c r="N1041" i="13"/>
  <c r="O1041" i="13"/>
  <c r="P1041" i="13"/>
  <c r="Q1041" i="13"/>
  <c r="R1041" i="13"/>
  <c r="S1041" i="13"/>
  <c r="U1041" i="13" s="1"/>
  <c r="T1041" i="13"/>
  <c r="V1041" i="13"/>
  <c r="W1041" i="13"/>
  <c r="K1042" i="13"/>
  <c r="L1042" i="13"/>
  <c r="M1042" i="13"/>
  <c r="N1042" i="13"/>
  <c r="O1042" i="13"/>
  <c r="P1042" i="13"/>
  <c r="Q1042" i="13"/>
  <c r="R1042" i="13"/>
  <c r="S1042" i="13"/>
  <c r="U1042" i="13" s="1"/>
  <c r="T1042" i="13"/>
  <c r="V1042" i="13"/>
  <c r="W1042" i="13"/>
  <c r="K1043" i="13"/>
  <c r="L1043" i="13"/>
  <c r="M1043" i="13"/>
  <c r="N1043" i="13"/>
  <c r="O1043" i="13"/>
  <c r="P1043" i="13"/>
  <c r="Q1043" i="13"/>
  <c r="R1043" i="13"/>
  <c r="S1043" i="13"/>
  <c r="U1043" i="13" s="1"/>
  <c r="T1043" i="13"/>
  <c r="V1043" i="13"/>
  <c r="W1043" i="13"/>
  <c r="K1044" i="13"/>
  <c r="L1044" i="13"/>
  <c r="M1044" i="13"/>
  <c r="N1044" i="13"/>
  <c r="O1044" i="13"/>
  <c r="P1044" i="13"/>
  <c r="Q1044" i="13"/>
  <c r="R1044" i="13"/>
  <c r="S1044" i="13"/>
  <c r="T1044" i="13"/>
  <c r="U1044" i="13"/>
  <c r="V1044" i="13"/>
  <c r="W1044" i="13"/>
  <c r="K1045" i="13"/>
  <c r="L1045" i="13"/>
  <c r="M1045" i="13"/>
  <c r="N1045" i="13"/>
  <c r="O1045" i="13"/>
  <c r="P1045" i="13"/>
  <c r="Q1045" i="13"/>
  <c r="R1045" i="13"/>
  <c r="S1045" i="13"/>
  <c r="T1045" i="13"/>
  <c r="U1045" i="13" s="1"/>
  <c r="V1045" i="13"/>
  <c r="W1045" i="13"/>
  <c r="K1046" i="13"/>
  <c r="L1046" i="13"/>
  <c r="M1046" i="13"/>
  <c r="N1046" i="13"/>
  <c r="O1046" i="13"/>
  <c r="P1046" i="13"/>
  <c r="Q1046" i="13"/>
  <c r="R1046" i="13"/>
  <c r="S1046" i="13"/>
  <c r="U1046" i="13" s="1"/>
  <c r="T1046" i="13"/>
  <c r="V1046" i="13"/>
  <c r="W1046" i="13"/>
  <c r="K1047" i="13"/>
  <c r="L1047" i="13"/>
  <c r="M1047" i="13"/>
  <c r="N1047" i="13"/>
  <c r="O1047" i="13"/>
  <c r="P1047" i="13"/>
  <c r="Q1047" i="13"/>
  <c r="R1047" i="13"/>
  <c r="S1047" i="13"/>
  <c r="T1047" i="13"/>
  <c r="U1047" i="13"/>
  <c r="V1047" i="13"/>
  <c r="W1047" i="13"/>
  <c r="K1048" i="13"/>
  <c r="L1048" i="13"/>
  <c r="M1048" i="13"/>
  <c r="N1048" i="13"/>
  <c r="O1048" i="13"/>
  <c r="P1048" i="13"/>
  <c r="Q1048" i="13"/>
  <c r="R1048" i="13"/>
  <c r="S1048" i="13"/>
  <c r="T1048" i="13"/>
  <c r="U1048" i="13"/>
  <c r="V1048" i="13"/>
  <c r="W1048" i="13"/>
  <c r="K1049" i="13"/>
  <c r="L1049" i="13"/>
  <c r="M1049" i="13"/>
  <c r="N1049" i="13"/>
  <c r="O1049" i="13"/>
  <c r="P1049" i="13"/>
  <c r="Q1049" i="13"/>
  <c r="R1049" i="13"/>
  <c r="S1049" i="13"/>
  <c r="U1049" i="13" s="1"/>
  <c r="T1049" i="13"/>
  <c r="V1049" i="13"/>
  <c r="W1049" i="13"/>
  <c r="K1050" i="13"/>
  <c r="L1050" i="13"/>
  <c r="M1050" i="13"/>
  <c r="N1050" i="13"/>
  <c r="O1050" i="13"/>
  <c r="P1050" i="13"/>
  <c r="Q1050" i="13"/>
  <c r="R1050" i="13"/>
  <c r="S1050" i="13"/>
  <c r="U1050" i="13" s="1"/>
  <c r="T1050" i="13"/>
  <c r="V1050" i="13"/>
  <c r="W1050" i="13"/>
  <c r="K1051" i="13"/>
  <c r="L1051" i="13"/>
  <c r="M1051" i="13"/>
  <c r="N1051" i="13"/>
  <c r="O1051" i="13"/>
  <c r="P1051" i="13"/>
  <c r="Q1051" i="13"/>
  <c r="R1051" i="13"/>
  <c r="S1051" i="13"/>
  <c r="U1051" i="13" s="1"/>
  <c r="T1051" i="13"/>
  <c r="V1051" i="13"/>
  <c r="W1051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K1053" i="13"/>
  <c r="L1053" i="13"/>
  <c r="M1053" i="13"/>
  <c r="N1053" i="13"/>
  <c r="O1053" i="13"/>
  <c r="P1053" i="13"/>
  <c r="Q1053" i="13"/>
  <c r="R1053" i="13"/>
  <c r="S1053" i="13"/>
  <c r="T1053" i="13"/>
  <c r="U1053" i="13" s="1"/>
  <c r="V1053" i="13"/>
  <c r="W1053" i="13"/>
  <c r="K1054" i="13"/>
  <c r="L1054" i="13"/>
  <c r="M1054" i="13"/>
  <c r="N1054" i="13"/>
  <c r="O1054" i="13"/>
  <c r="P1054" i="13"/>
  <c r="Q1054" i="13"/>
  <c r="R1054" i="13"/>
  <c r="S1054" i="13"/>
  <c r="U1054" i="13" s="1"/>
  <c r="T1054" i="13"/>
  <c r="V1054" i="13"/>
  <c r="W1054" i="13"/>
  <c r="K1055" i="13"/>
  <c r="L1055" i="13"/>
  <c r="M1055" i="13"/>
  <c r="N1055" i="13"/>
  <c r="O1055" i="13"/>
  <c r="P1055" i="13"/>
  <c r="Q1055" i="13"/>
  <c r="R1055" i="13"/>
  <c r="S1055" i="13"/>
  <c r="T1055" i="13"/>
  <c r="U1055" i="13"/>
  <c r="V1055" i="13"/>
  <c r="W1055" i="13"/>
  <c r="K1056" i="13"/>
  <c r="L1056" i="13"/>
  <c r="M1056" i="13"/>
  <c r="N1056" i="13"/>
  <c r="O1056" i="13"/>
  <c r="P1056" i="13"/>
  <c r="Q1056" i="13"/>
  <c r="R1056" i="13"/>
  <c r="S1056" i="13"/>
  <c r="T1056" i="13"/>
  <c r="U1056" i="13"/>
  <c r="V1056" i="13"/>
  <c r="W1056" i="13"/>
  <c r="K1057" i="13"/>
  <c r="L1057" i="13"/>
  <c r="M1057" i="13"/>
  <c r="N1057" i="13"/>
  <c r="O1057" i="13"/>
  <c r="P1057" i="13"/>
  <c r="Q1057" i="13"/>
  <c r="R1057" i="13"/>
  <c r="S1057" i="13"/>
  <c r="U1057" i="13" s="1"/>
  <c r="T1057" i="13"/>
  <c r="V1057" i="13"/>
  <c r="W1057" i="13"/>
  <c r="K1058" i="13"/>
  <c r="L1058" i="13"/>
  <c r="M1058" i="13"/>
  <c r="N1058" i="13"/>
  <c r="O1058" i="13"/>
  <c r="P1058" i="13"/>
  <c r="Q1058" i="13"/>
  <c r="R1058" i="13"/>
  <c r="S1058" i="13"/>
  <c r="U1058" i="13" s="1"/>
  <c r="T1058" i="13"/>
  <c r="V1058" i="13"/>
  <c r="W1058" i="13"/>
  <c r="K1059" i="13"/>
  <c r="L1059" i="13"/>
  <c r="M1059" i="13"/>
  <c r="N1059" i="13"/>
  <c r="O1059" i="13"/>
  <c r="P1059" i="13"/>
  <c r="Q1059" i="13"/>
  <c r="R1059" i="13"/>
  <c r="S1059" i="13"/>
  <c r="U1059" i="13" s="1"/>
  <c r="T1059" i="13"/>
  <c r="V1059" i="13"/>
  <c r="W1059" i="13"/>
  <c r="K1060" i="13"/>
  <c r="L1060" i="13"/>
  <c r="M1060" i="13"/>
  <c r="N1060" i="13"/>
  <c r="O1060" i="13"/>
  <c r="P1060" i="13"/>
  <c r="Q1060" i="13"/>
  <c r="R1060" i="13"/>
  <c r="S1060" i="13"/>
  <c r="T1060" i="13"/>
  <c r="U1060" i="13"/>
  <c r="V1060" i="13"/>
  <c r="W1060" i="13"/>
  <c r="K1061" i="13"/>
  <c r="L1061" i="13"/>
  <c r="M1061" i="13"/>
  <c r="N1061" i="13"/>
  <c r="O1061" i="13"/>
  <c r="P1061" i="13"/>
  <c r="Q1061" i="13"/>
  <c r="R1061" i="13"/>
  <c r="S1061" i="13"/>
  <c r="T1061" i="13"/>
  <c r="U1061" i="13" s="1"/>
  <c r="V1061" i="13"/>
  <c r="W1061" i="13"/>
  <c r="K1062" i="13"/>
  <c r="L1062" i="13"/>
  <c r="M1062" i="13"/>
  <c r="N1062" i="13"/>
  <c r="O1062" i="13"/>
  <c r="P1062" i="13"/>
  <c r="Q1062" i="13"/>
  <c r="R1062" i="13"/>
  <c r="S1062" i="13"/>
  <c r="U1062" i="13" s="1"/>
  <c r="T1062" i="13"/>
  <c r="V1062" i="13"/>
  <c r="W1062" i="13"/>
  <c r="K1063" i="13"/>
  <c r="L1063" i="13"/>
  <c r="M1063" i="13"/>
  <c r="N1063" i="13"/>
  <c r="O1063" i="13"/>
  <c r="P1063" i="13"/>
  <c r="Q1063" i="13"/>
  <c r="R1063" i="13"/>
  <c r="S1063" i="13"/>
  <c r="T1063" i="13"/>
  <c r="U1063" i="13"/>
  <c r="V1063" i="13"/>
  <c r="W1063" i="13"/>
  <c r="K1064" i="13"/>
  <c r="L1064" i="13"/>
  <c r="M1064" i="13"/>
  <c r="N1064" i="13"/>
  <c r="O1064" i="13"/>
  <c r="P1064" i="13"/>
  <c r="Q1064" i="13"/>
  <c r="R1064" i="13"/>
  <c r="S1064" i="13"/>
  <c r="T1064" i="13"/>
  <c r="U1064" i="13"/>
  <c r="V1064" i="13"/>
  <c r="W1064" i="13"/>
  <c r="K1065" i="13"/>
  <c r="L1065" i="13"/>
  <c r="M1065" i="13"/>
  <c r="N1065" i="13"/>
  <c r="O1065" i="13"/>
  <c r="P1065" i="13"/>
  <c r="Q1065" i="13"/>
  <c r="R1065" i="13"/>
  <c r="S1065" i="13"/>
  <c r="U1065" i="13" s="1"/>
  <c r="T1065" i="13"/>
  <c r="V1065" i="13"/>
  <c r="W1065" i="13"/>
  <c r="K1066" i="13"/>
  <c r="L1066" i="13"/>
  <c r="M1066" i="13"/>
  <c r="N1066" i="13"/>
  <c r="O1066" i="13"/>
  <c r="P1066" i="13"/>
  <c r="Q1066" i="13"/>
  <c r="R1066" i="13"/>
  <c r="S1066" i="13"/>
  <c r="U1066" i="13" s="1"/>
  <c r="T1066" i="13"/>
  <c r="V1066" i="13"/>
  <c r="W1066" i="13"/>
  <c r="K1067" i="13"/>
  <c r="L1067" i="13"/>
  <c r="M1067" i="13"/>
  <c r="N1067" i="13"/>
  <c r="O1067" i="13"/>
  <c r="P1067" i="13"/>
  <c r="Q1067" i="13"/>
  <c r="R1067" i="13"/>
  <c r="S1067" i="13"/>
  <c r="U1067" i="13" s="1"/>
  <c r="T1067" i="13"/>
  <c r="V1067" i="13"/>
  <c r="W1067" i="13"/>
  <c r="K1068" i="13"/>
  <c r="L1068" i="13"/>
  <c r="M1068" i="13"/>
  <c r="N1068" i="13"/>
  <c r="O1068" i="13"/>
  <c r="P1068" i="13"/>
  <c r="Q1068" i="13"/>
  <c r="R1068" i="13"/>
  <c r="S1068" i="13"/>
  <c r="T1068" i="13"/>
  <c r="U1068" i="13"/>
  <c r="V1068" i="13"/>
  <c r="W1068" i="13"/>
  <c r="K1069" i="13"/>
  <c r="L1069" i="13"/>
  <c r="M1069" i="13"/>
  <c r="N1069" i="13"/>
  <c r="O1069" i="13"/>
  <c r="P1069" i="13"/>
  <c r="Q1069" i="13"/>
  <c r="R1069" i="13"/>
  <c r="S1069" i="13"/>
  <c r="T1069" i="13"/>
  <c r="U1069" i="13" s="1"/>
  <c r="V1069" i="13"/>
  <c r="W1069" i="13"/>
  <c r="K1070" i="13"/>
  <c r="L1070" i="13"/>
  <c r="M1070" i="13"/>
  <c r="N1070" i="13"/>
  <c r="O1070" i="13"/>
  <c r="P1070" i="13"/>
  <c r="Q1070" i="13"/>
  <c r="R1070" i="13"/>
  <c r="S1070" i="13"/>
  <c r="U1070" i="13" s="1"/>
  <c r="T1070" i="13"/>
  <c r="V1070" i="13"/>
  <c r="W1070" i="13"/>
  <c r="K1071" i="13"/>
  <c r="L1071" i="13"/>
  <c r="M1071" i="13"/>
  <c r="N1071" i="13"/>
  <c r="O1071" i="13"/>
  <c r="P1071" i="13"/>
  <c r="Q1071" i="13"/>
  <c r="R1071" i="13"/>
  <c r="S1071" i="13"/>
  <c r="T1071" i="13"/>
  <c r="U1071" i="13"/>
  <c r="V1071" i="13"/>
  <c r="W1071" i="13"/>
  <c r="K1072" i="13"/>
  <c r="L1072" i="13"/>
  <c r="M1072" i="13"/>
  <c r="N1072" i="13"/>
  <c r="O1072" i="13"/>
  <c r="P1072" i="13"/>
  <c r="Q1072" i="13"/>
  <c r="R1072" i="13"/>
  <c r="S1072" i="13"/>
  <c r="T1072" i="13"/>
  <c r="U1072" i="13"/>
  <c r="V1072" i="13"/>
  <c r="W1072" i="13"/>
  <c r="K1073" i="13"/>
  <c r="L1073" i="13"/>
  <c r="M1073" i="13"/>
  <c r="N1073" i="13"/>
  <c r="O1073" i="13"/>
  <c r="P1073" i="13"/>
  <c r="Q1073" i="13"/>
  <c r="R1073" i="13"/>
  <c r="S1073" i="13"/>
  <c r="U1073" i="13" s="1"/>
  <c r="T1073" i="13"/>
  <c r="V1073" i="13"/>
  <c r="W1073" i="13"/>
  <c r="K1074" i="13"/>
  <c r="L1074" i="13"/>
  <c r="M1074" i="13"/>
  <c r="N1074" i="13"/>
  <c r="O1074" i="13"/>
  <c r="P1074" i="13"/>
  <c r="Q1074" i="13"/>
  <c r="R1074" i="13"/>
  <c r="S1074" i="13"/>
  <c r="U1074" i="13" s="1"/>
  <c r="T1074" i="13"/>
  <c r="V1074" i="13"/>
  <c r="W1074" i="13"/>
  <c r="K1075" i="13"/>
  <c r="L1075" i="13"/>
  <c r="M1075" i="13"/>
  <c r="N1075" i="13"/>
  <c r="O1075" i="13"/>
  <c r="P1075" i="13"/>
  <c r="Q1075" i="13"/>
  <c r="R1075" i="13"/>
  <c r="S1075" i="13"/>
  <c r="U1075" i="13" s="1"/>
  <c r="T1075" i="13"/>
  <c r="V1075" i="13"/>
  <c r="W1075" i="13"/>
  <c r="K1076" i="13"/>
  <c r="L1076" i="13"/>
  <c r="M1076" i="13"/>
  <c r="N1076" i="13"/>
  <c r="O1076" i="13"/>
  <c r="P1076" i="13"/>
  <c r="Q1076" i="13"/>
  <c r="R1076" i="13"/>
  <c r="S1076" i="13"/>
  <c r="T1076" i="13"/>
  <c r="U1076" i="13"/>
  <c r="V1076" i="13"/>
  <c r="W1076" i="13"/>
  <c r="K1077" i="13"/>
  <c r="L1077" i="13"/>
  <c r="M1077" i="13"/>
  <c r="N1077" i="13"/>
  <c r="O1077" i="13"/>
  <c r="P1077" i="13"/>
  <c r="Q1077" i="13"/>
  <c r="R1077" i="13"/>
  <c r="S1077" i="13"/>
  <c r="T1077" i="13"/>
  <c r="U1077" i="13" s="1"/>
  <c r="V1077" i="13"/>
  <c r="W1077" i="13"/>
  <c r="K1078" i="13"/>
  <c r="L1078" i="13"/>
  <c r="M1078" i="13"/>
  <c r="N1078" i="13"/>
  <c r="O1078" i="13"/>
  <c r="P1078" i="13"/>
  <c r="Q1078" i="13"/>
  <c r="R1078" i="13"/>
  <c r="S1078" i="13"/>
  <c r="U1078" i="13" s="1"/>
  <c r="T1078" i="13"/>
  <c r="V1078" i="13"/>
  <c r="W1078" i="13"/>
  <c r="K1079" i="13"/>
  <c r="L1079" i="13"/>
  <c r="M1079" i="13"/>
  <c r="N1079" i="13"/>
  <c r="O1079" i="13"/>
  <c r="P1079" i="13"/>
  <c r="Q1079" i="13"/>
  <c r="R1079" i="13"/>
  <c r="S1079" i="13"/>
  <c r="T1079" i="13"/>
  <c r="U1079" i="13"/>
  <c r="V1079" i="13"/>
  <c r="W1079" i="13"/>
  <c r="K1080" i="13"/>
  <c r="L1080" i="13"/>
  <c r="M1080" i="13"/>
  <c r="N1080" i="13"/>
  <c r="O1080" i="13"/>
  <c r="P1080" i="13"/>
  <c r="Q1080" i="13"/>
  <c r="R1080" i="13"/>
  <c r="S1080" i="13"/>
  <c r="T1080" i="13"/>
  <c r="U1080" i="13"/>
  <c r="V1080" i="13"/>
  <c r="W1080" i="13"/>
  <c r="K1081" i="13"/>
  <c r="L1081" i="13"/>
  <c r="M1081" i="13"/>
  <c r="N1081" i="13"/>
  <c r="O1081" i="13"/>
  <c r="P1081" i="13"/>
  <c r="Q1081" i="13"/>
  <c r="R1081" i="13"/>
  <c r="S1081" i="13"/>
  <c r="U1081" i="13" s="1"/>
  <c r="T1081" i="13"/>
  <c r="V1081" i="13"/>
  <c r="W1081" i="13"/>
  <c r="K1082" i="13"/>
  <c r="L1082" i="13"/>
  <c r="M1082" i="13"/>
  <c r="N1082" i="13"/>
  <c r="O1082" i="13"/>
  <c r="P1082" i="13"/>
  <c r="Q1082" i="13"/>
  <c r="R1082" i="13"/>
  <c r="S1082" i="13"/>
  <c r="U1082" i="13" s="1"/>
  <c r="T1082" i="13"/>
  <c r="V1082" i="13"/>
  <c r="W1082" i="13"/>
  <c r="K1083" i="13"/>
  <c r="L1083" i="13"/>
  <c r="M1083" i="13"/>
  <c r="N1083" i="13"/>
  <c r="O1083" i="13"/>
  <c r="P1083" i="13"/>
  <c r="Q1083" i="13"/>
  <c r="R1083" i="13"/>
  <c r="S1083" i="13"/>
  <c r="U1083" i="13" s="1"/>
  <c r="T1083" i="13"/>
  <c r="V1083" i="13"/>
  <c r="W1083" i="13"/>
  <c r="K1084" i="13"/>
  <c r="L1084" i="13"/>
  <c r="M1084" i="13"/>
  <c r="N1084" i="13"/>
  <c r="O1084" i="13"/>
  <c r="P1084" i="13"/>
  <c r="Q1084" i="13"/>
  <c r="R1084" i="13"/>
  <c r="S1084" i="13"/>
  <c r="T1084" i="13"/>
  <c r="U1084" i="13"/>
  <c r="V1084" i="13"/>
  <c r="W1084" i="13"/>
  <c r="K1085" i="13"/>
  <c r="L1085" i="13"/>
  <c r="M1085" i="13"/>
  <c r="N1085" i="13"/>
  <c r="O1085" i="13"/>
  <c r="P1085" i="13"/>
  <c r="Q1085" i="13"/>
  <c r="R1085" i="13"/>
  <c r="S1085" i="13"/>
  <c r="T1085" i="13"/>
  <c r="U1085" i="13" s="1"/>
  <c r="V1085" i="13"/>
  <c r="W1085" i="13"/>
  <c r="K1086" i="13"/>
  <c r="L1086" i="13"/>
  <c r="M1086" i="13"/>
  <c r="N1086" i="13"/>
  <c r="O1086" i="13"/>
  <c r="P1086" i="13"/>
  <c r="Q1086" i="13"/>
  <c r="R1086" i="13"/>
  <c r="S1086" i="13"/>
  <c r="U1086" i="13" s="1"/>
  <c r="T1086" i="13"/>
  <c r="V1086" i="13"/>
  <c r="W1086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K1088" i="13"/>
  <c r="L1088" i="13"/>
  <c r="M1088" i="13"/>
  <c r="N1088" i="13"/>
  <c r="O1088" i="13"/>
  <c r="P1088" i="13"/>
  <c r="Q1088" i="13"/>
  <c r="R1088" i="13"/>
  <c r="S1088" i="13"/>
  <c r="T1088" i="13"/>
  <c r="U1088" i="13"/>
  <c r="V1088" i="13"/>
  <c r="W1088" i="13"/>
  <c r="K1089" i="13"/>
  <c r="L1089" i="13"/>
  <c r="M1089" i="13"/>
  <c r="N1089" i="13"/>
  <c r="O1089" i="13"/>
  <c r="P1089" i="13"/>
  <c r="Q1089" i="13"/>
  <c r="R1089" i="13"/>
  <c r="S1089" i="13"/>
  <c r="U1089" i="13" s="1"/>
  <c r="T1089" i="13"/>
  <c r="V1089" i="13"/>
  <c r="W1089" i="13"/>
  <c r="K1090" i="13"/>
  <c r="L1090" i="13"/>
  <c r="M1090" i="13"/>
  <c r="N1090" i="13"/>
  <c r="O1090" i="13"/>
  <c r="P1090" i="13"/>
  <c r="Q1090" i="13"/>
  <c r="R1090" i="13"/>
  <c r="S1090" i="13"/>
  <c r="U1090" i="13" s="1"/>
  <c r="T1090" i="13"/>
  <c r="V1090" i="13"/>
  <c r="W1090" i="13"/>
  <c r="K1091" i="13"/>
  <c r="L1091" i="13"/>
  <c r="M1091" i="13"/>
  <c r="N1091" i="13"/>
  <c r="O1091" i="13"/>
  <c r="P1091" i="13"/>
  <c r="Q1091" i="13"/>
  <c r="R1091" i="13"/>
  <c r="S1091" i="13"/>
  <c r="U1091" i="13" s="1"/>
  <c r="T1091" i="13"/>
  <c r="V1091" i="13"/>
  <c r="W1091" i="13"/>
  <c r="K1092" i="13"/>
  <c r="L1092" i="13"/>
  <c r="M1092" i="13"/>
  <c r="N1092" i="13"/>
  <c r="O1092" i="13"/>
  <c r="P1092" i="13"/>
  <c r="Q1092" i="13"/>
  <c r="R1092" i="13"/>
  <c r="S1092" i="13"/>
  <c r="T1092" i="13"/>
  <c r="U1092" i="13"/>
  <c r="V1092" i="13"/>
  <c r="W1092" i="13"/>
  <c r="K1093" i="13"/>
  <c r="L1093" i="13"/>
  <c r="M1093" i="13"/>
  <c r="N1093" i="13"/>
  <c r="O1093" i="13"/>
  <c r="P1093" i="13"/>
  <c r="Q1093" i="13"/>
  <c r="R1093" i="13"/>
  <c r="S1093" i="13"/>
  <c r="T1093" i="13"/>
  <c r="U1093" i="13" s="1"/>
  <c r="V1093" i="13"/>
  <c r="W1093" i="13"/>
  <c r="K1094" i="13"/>
  <c r="L1094" i="13"/>
  <c r="M1094" i="13"/>
  <c r="N1094" i="13"/>
  <c r="O1094" i="13"/>
  <c r="P1094" i="13"/>
  <c r="Q1094" i="13"/>
  <c r="R1094" i="13"/>
  <c r="S1094" i="13"/>
  <c r="U1094" i="13" s="1"/>
  <c r="T1094" i="13"/>
  <c r="V1094" i="13"/>
  <c r="W1094" i="13"/>
  <c r="K1095" i="13"/>
  <c r="L1095" i="13"/>
  <c r="M1095" i="13"/>
  <c r="N1095" i="13"/>
  <c r="O1095" i="13"/>
  <c r="P1095" i="13"/>
  <c r="Q1095" i="13"/>
  <c r="R1095" i="13"/>
  <c r="S1095" i="13"/>
  <c r="T1095" i="13"/>
  <c r="U1095" i="13"/>
  <c r="V1095" i="13"/>
  <c r="W1095" i="13"/>
  <c r="K1096" i="13"/>
  <c r="L1096" i="13"/>
  <c r="M1096" i="13"/>
  <c r="N1096" i="13"/>
  <c r="O1096" i="13"/>
  <c r="P1096" i="13"/>
  <c r="Q1096" i="13"/>
  <c r="R1096" i="13"/>
  <c r="S1096" i="13"/>
  <c r="T1096" i="13"/>
  <c r="U1096" i="13"/>
  <c r="V1096" i="13"/>
  <c r="W1096" i="13"/>
  <c r="K1097" i="13"/>
  <c r="L1097" i="13"/>
  <c r="M1097" i="13"/>
  <c r="N1097" i="13"/>
  <c r="O1097" i="13"/>
  <c r="P1097" i="13"/>
  <c r="Q1097" i="13"/>
  <c r="R1097" i="13"/>
  <c r="S1097" i="13"/>
  <c r="U1097" i="13" s="1"/>
  <c r="T1097" i="13"/>
  <c r="V1097" i="13"/>
  <c r="W1097" i="13"/>
  <c r="K1098" i="13"/>
  <c r="L1098" i="13"/>
  <c r="M1098" i="13"/>
  <c r="N1098" i="13"/>
  <c r="O1098" i="13"/>
  <c r="P1098" i="13"/>
  <c r="Q1098" i="13"/>
  <c r="R1098" i="13"/>
  <c r="S1098" i="13"/>
  <c r="U1098" i="13" s="1"/>
  <c r="T1098" i="13"/>
  <c r="V1098" i="13"/>
  <c r="W1098" i="13"/>
  <c r="K1099" i="13"/>
  <c r="L1099" i="13"/>
  <c r="M1099" i="13"/>
  <c r="N1099" i="13"/>
  <c r="O1099" i="13"/>
  <c r="P1099" i="13"/>
  <c r="Q1099" i="13"/>
  <c r="R1099" i="13"/>
  <c r="S1099" i="13"/>
  <c r="U1099" i="13" s="1"/>
  <c r="T1099" i="13"/>
  <c r="V1099" i="13"/>
  <c r="W1099" i="13"/>
  <c r="K1100" i="13"/>
  <c r="L1100" i="13"/>
  <c r="M1100" i="13"/>
  <c r="N1100" i="13"/>
  <c r="O1100" i="13"/>
  <c r="P1100" i="13"/>
  <c r="Q1100" i="13"/>
  <c r="R1100" i="13"/>
  <c r="S1100" i="13"/>
  <c r="T1100" i="13"/>
  <c r="U1100" i="13"/>
  <c r="V1100" i="13"/>
  <c r="W1100" i="13"/>
  <c r="K1101" i="13"/>
  <c r="L1101" i="13"/>
  <c r="M1101" i="13"/>
  <c r="N1101" i="13"/>
  <c r="O1101" i="13"/>
  <c r="P1101" i="13"/>
  <c r="Q1101" i="13"/>
  <c r="R1101" i="13"/>
  <c r="S1101" i="13"/>
  <c r="T1101" i="13"/>
  <c r="U1101" i="13" s="1"/>
  <c r="V1101" i="13"/>
  <c r="W1101" i="13"/>
  <c r="K1102" i="13"/>
  <c r="L1102" i="13"/>
  <c r="M1102" i="13"/>
  <c r="N1102" i="13"/>
  <c r="O1102" i="13"/>
  <c r="P1102" i="13"/>
  <c r="Q1102" i="13"/>
  <c r="R1102" i="13"/>
  <c r="S1102" i="13"/>
  <c r="U1102" i="13" s="1"/>
  <c r="T1102" i="13"/>
  <c r="V1102" i="13"/>
  <c r="W1102" i="13"/>
  <c r="K1103" i="13"/>
  <c r="L1103" i="13"/>
  <c r="M1103" i="13"/>
  <c r="N1103" i="13"/>
  <c r="O1103" i="13"/>
  <c r="P1103" i="13"/>
  <c r="Q1103" i="13"/>
  <c r="R1103" i="13"/>
  <c r="S1103" i="13"/>
  <c r="T1103" i="13"/>
  <c r="U1103" i="13"/>
  <c r="V1103" i="13"/>
  <c r="W1103" i="13"/>
  <c r="K1104" i="13"/>
  <c r="L1104" i="13"/>
  <c r="M1104" i="13"/>
  <c r="N1104" i="13"/>
  <c r="O1104" i="13"/>
  <c r="P1104" i="13"/>
  <c r="Q1104" i="13"/>
  <c r="R1104" i="13"/>
  <c r="S1104" i="13"/>
  <c r="T1104" i="13"/>
  <c r="U1104" i="13"/>
  <c r="V1104" i="13"/>
  <c r="W1104" i="13"/>
  <c r="K1105" i="13"/>
  <c r="L1105" i="13"/>
  <c r="M1105" i="13"/>
  <c r="N1105" i="13"/>
  <c r="O1105" i="13"/>
  <c r="P1105" i="13"/>
  <c r="Q1105" i="13"/>
  <c r="R1105" i="13"/>
  <c r="S1105" i="13"/>
  <c r="U1105" i="13" s="1"/>
  <c r="T1105" i="13"/>
  <c r="V1105" i="13"/>
  <c r="W1105" i="13"/>
  <c r="K1106" i="13"/>
  <c r="L1106" i="13"/>
  <c r="M1106" i="13"/>
  <c r="N1106" i="13"/>
  <c r="O1106" i="13"/>
  <c r="P1106" i="13"/>
  <c r="Q1106" i="13"/>
  <c r="R1106" i="13"/>
  <c r="S1106" i="13"/>
  <c r="U1106" i="13" s="1"/>
  <c r="T1106" i="13"/>
  <c r="V1106" i="13"/>
  <c r="W1106" i="13"/>
  <c r="K1107" i="13"/>
  <c r="L1107" i="13"/>
  <c r="M1107" i="13"/>
  <c r="N1107" i="13"/>
  <c r="O1107" i="13"/>
  <c r="P1107" i="13"/>
  <c r="Q1107" i="13"/>
  <c r="R1107" i="13"/>
  <c r="S1107" i="13"/>
  <c r="U1107" i="13" s="1"/>
  <c r="T1107" i="13"/>
  <c r="V1107" i="13"/>
  <c r="W1107" i="13"/>
  <c r="K1108" i="13"/>
  <c r="L1108" i="13"/>
  <c r="M1108" i="13"/>
  <c r="N1108" i="13"/>
  <c r="O1108" i="13"/>
  <c r="P1108" i="13"/>
  <c r="Q1108" i="13"/>
  <c r="R1108" i="13"/>
  <c r="S1108" i="13"/>
  <c r="T1108" i="13"/>
  <c r="U1108" i="13"/>
  <c r="V1108" i="13"/>
  <c r="W1108" i="13"/>
  <c r="K1109" i="13"/>
  <c r="L1109" i="13"/>
  <c r="M1109" i="13"/>
  <c r="N1109" i="13"/>
  <c r="O1109" i="13"/>
  <c r="P1109" i="13"/>
  <c r="Q1109" i="13"/>
  <c r="R1109" i="13"/>
  <c r="S1109" i="13"/>
  <c r="T1109" i="13"/>
  <c r="U1109" i="13" s="1"/>
  <c r="V1109" i="13"/>
  <c r="W1109" i="13"/>
  <c r="K1110" i="13"/>
  <c r="L1110" i="13"/>
  <c r="M1110" i="13"/>
  <c r="N1110" i="13"/>
  <c r="O1110" i="13"/>
  <c r="P1110" i="13"/>
  <c r="Q1110" i="13"/>
  <c r="R1110" i="13"/>
  <c r="S1110" i="13"/>
  <c r="U1110" i="13" s="1"/>
  <c r="T1110" i="13"/>
  <c r="V1110" i="13"/>
  <c r="W1110" i="13"/>
  <c r="K1111" i="13"/>
  <c r="L1111" i="13"/>
  <c r="M1111" i="13"/>
  <c r="N1111" i="13"/>
  <c r="O1111" i="13"/>
  <c r="P1111" i="13"/>
  <c r="Q1111" i="13"/>
  <c r="R1111" i="13"/>
  <c r="S1111" i="13"/>
  <c r="T1111" i="13"/>
  <c r="U1111" i="13"/>
  <c r="V1111" i="13"/>
  <c r="W1111" i="13"/>
  <c r="K1112" i="13"/>
  <c r="L1112" i="13"/>
  <c r="M1112" i="13"/>
  <c r="N1112" i="13"/>
  <c r="O1112" i="13"/>
  <c r="P1112" i="13"/>
  <c r="Q1112" i="13"/>
  <c r="R1112" i="13"/>
  <c r="S1112" i="13"/>
  <c r="T1112" i="13"/>
  <c r="U1112" i="13"/>
  <c r="V1112" i="13"/>
  <c r="W1112" i="13"/>
  <c r="K1113" i="13"/>
  <c r="L1113" i="13"/>
  <c r="M1113" i="13"/>
  <c r="N1113" i="13"/>
  <c r="O1113" i="13"/>
  <c r="P1113" i="13"/>
  <c r="Q1113" i="13"/>
  <c r="R1113" i="13"/>
  <c r="S1113" i="13"/>
  <c r="U1113" i="13" s="1"/>
  <c r="T1113" i="13"/>
  <c r="V1113" i="13"/>
  <c r="W1113" i="13"/>
  <c r="K1114" i="13"/>
  <c r="L1114" i="13"/>
  <c r="M1114" i="13"/>
  <c r="N1114" i="13"/>
  <c r="O1114" i="13"/>
  <c r="P1114" i="13"/>
  <c r="Q1114" i="13"/>
  <c r="R1114" i="13"/>
  <c r="S1114" i="13"/>
  <c r="U1114" i="13" s="1"/>
  <c r="T1114" i="13"/>
  <c r="V1114" i="13"/>
  <c r="W1114" i="13"/>
  <c r="K1115" i="13"/>
  <c r="L1115" i="13"/>
  <c r="M1115" i="13"/>
  <c r="N1115" i="13"/>
  <c r="O1115" i="13"/>
  <c r="P1115" i="13"/>
  <c r="Q1115" i="13"/>
  <c r="R1115" i="13"/>
  <c r="S1115" i="13"/>
  <c r="U1115" i="13" s="1"/>
  <c r="T1115" i="13"/>
  <c r="V1115" i="13"/>
  <c r="W1115" i="13"/>
  <c r="K1116" i="13"/>
  <c r="L1116" i="13"/>
  <c r="M1116" i="13"/>
  <c r="N1116" i="13"/>
  <c r="O1116" i="13"/>
  <c r="P1116" i="13"/>
  <c r="Q1116" i="13"/>
  <c r="R1116" i="13"/>
  <c r="S1116" i="13"/>
  <c r="T1116" i="13"/>
  <c r="U1116" i="13"/>
  <c r="V1116" i="13"/>
  <c r="W1116" i="13"/>
  <c r="K1117" i="13"/>
  <c r="L1117" i="13"/>
  <c r="M1117" i="13"/>
  <c r="N1117" i="13"/>
  <c r="O1117" i="13"/>
  <c r="P1117" i="13"/>
  <c r="Q1117" i="13"/>
  <c r="R1117" i="13"/>
  <c r="S1117" i="13"/>
  <c r="T1117" i="13"/>
  <c r="U1117" i="13" s="1"/>
  <c r="V1117" i="13"/>
  <c r="W1117" i="13"/>
  <c r="K1118" i="13"/>
  <c r="L1118" i="13"/>
  <c r="M1118" i="13"/>
  <c r="N1118" i="13"/>
  <c r="O1118" i="13"/>
  <c r="P1118" i="13"/>
  <c r="Q1118" i="13"/>
  <c r="R1118" i="13"/>
  <c r="S1118" i="13"/>
  <c r="U1118" i="13" s="1"/>
  <c r="T1118" i="13"/>
  <c r="V1118" i="13"/>
  <c r="W1118" i="13"/>
  <c r="K1119" i="13"/>
  <c r="L1119" i="13"/>
  <c r="M1119" i="13"/>
  <c r="N1119" i="13"/>
  <c r="O1119" i="13"/>
  <c r="P1119" i="13"/>
  <c r="Q1119" i="13"/>
  <c r="R1119" i="13"/>
  <c r="S1119" i="13"/>
  <c r="T1119" i="13"/>
  <c r="U1119" i="13"/>
  <c r="V1119" i="13"/>
  <c r="W1119" i="13"/>
  <c r="K1120" i="13"/>
  <c r="L1120" i="13"/>
  <c r="M1120" i="13"/>
  <c r="N1120" i="13"/>
  <c r="O1120" i="13"/>
  <c r="P1120" i="13"/>
  <c r="Q1120" i="13"/>
  <c r="R1120" i="13"/>
  <c r="S1120" i="13"/>
  <c r="T1120" i="13"/>
  <c r="U1120" i="13"/>
  <c r="V1120" i="13"/>
  <c r="W1120" i="13"/>
  <c r="K1121" i="13"/>
  <c r="L1121" i="13"/>
  <c r="M1121" i="13"/>
  <c r="N1121" i="13"/>
  <c r="O1121" i="13"/>
  <c r="P1121" i="13"/>
  <c r="Q1121" i="13"/>
  <c r="R1121" i="13"/>
  <c r="S1121" i="13"/>
  <c r="U1121" i="13" s="1"/>
  <c r="T1121" i="13"/>
  <c r="V1121" i="13"/>
  <c r="W1121" i="13"/>
  <c r="K1122" i="13"/>
  <c r="L1122" i="13"/>
  <c r="M1122" i="13"/>
  <c r="N1122" i="13"/>
  <c r="O1122" i="13"/>
  <c r="P1122" i="13"/>
  <c r="Q1122" i="13"/>
  <c r="R1122" i="13"/>
  <c r="S1122" i="13"/>
  <c r="U1122" i="13" s="1"/>
  <c r="T1122" i="13"/>
  <c r="V1122" i="13"/>
  <c r="W1122" i="13"/>
  <c r="K1123" i="13"/>
  <c r="L1123" i="13"/>
  <c r="M1123" i="13"/>
  <c r="N1123" i="13"/>
  <c r="O1123" i="13"/>
  <c r="P1123" i="13"/>
  <c r="Q1123" i="13"/>
  <c r="R1123" i="13"/>
  <c r="S1123" i="13"/>
  <c r="U1123" i="13" s="1"/>
  <c r="T1123" i="13"/>
  <c r="V1123" i="13"/>
  <c r="W1123" i="13"/>
  <c r="K1124" i="13"/>
  <c r="L1124" i="13"/>
  <c r="M1124" i="13"/>
  <c r="N1124" i="13"/>
  <c r="O1124" i="13"/>
  <c r="P1124" i="13"/>
  <c r="Q1124" i="13"/>
  <c r="R1124" i="13"/>
  <c r="S1124" i="13"/>
  <c r="T1124" i="13"/>
  <c r="U1124" i="13"/>
  <c r="V1124" i="13"/>
  <c r="W1124" i="13"/>
  <c r="K1125" i="13"/>
  <c r="L1125" i="13"/>
  <c r="M1125" i="13"/>
  <c r="N1125" i="13"/>
  <c r="O1125" i="13"/>
  <c r="P1125" i="13"/>
  <c r="Q1125" i="13"/>
  <c r="R1125" i="13"/>
  <c r="S1125" i="13"/>
  <c r="T1125" i="13"/>
  <c r="U1125" i="13" s="1"/>
  <c r="V1125" i="13"/>
  <c r="W1125" i="13"/>
  <c r="K1126" i="13"/>
  <c r="L1126" i="13"/>
  <c r="M1126" i="13"/>
  <c r="N1126" i="13"/>
  <c r="O1126" i="13"/>
  <c r="P1126" i="13"/>
  <c r="Q1126" i="13"/>
  <c r="R1126" i="13"/>
  <c r="S1126" i="13"/>
  <c r="U1126" i="13" s="1"/>
  <c r="T1126" i="13"/>
  <c r="V1126" i="13"/>
  <c r="W1126" i="13"/>
  <c r="K1127" i="13"/>
  <c r="L1127" i="13"/>
  <c r="M1127" i="13"/>
  <c r="N1127" i="13"/>
  <c r="O1127" i="13"/>
  <c r="P1127" i="13"/>
  <c r="Q1127" i="13"/>
  <c r="R1127" i="13"/>
  <c r="S1127" i="13"/>
  <c r="T1127" i="13"/>
  <c r="U1127" i="13"/>
  <c r="V1127" i="13"/>
  <c r="W1127" i="13"/>
  <c r="K1128" i="13"/>
  <c r="L1128" i="13"/>
  <c r="M1128" i="13"/>
  <c r="N1128" i="13"/>
  <c r="O1128" i="13"/>
  <c r="P1128" i="13"/>
  <c r="Q1128" i="13"/>
  <c r="R1128" i="13"/>
  <c r="S1128" i="13"/>
  <c r="T1128" i="13"/>
  <c r="U1128" i="13"/>
  <c r="V1128" i="13"/>
  <c r="W1128" i="13"/>
  <c r="K1129" i="13"/>
  <c r="L1129" i="13"/>
  <c r="M1129" i="13"/>
  <c r="N1129" i="13"/>
  <c r="O1129" i="13"/>
  <c r="P1129" i="13"/>
  <c r="Q1129" i="13"/>
  <c r="R1129" i="13"/>
  <c r="S1129" i="13"/>
  <c r="U1129" i="13" s="1"/>
  <c r="T1129" i="13"/>
  <c r="V1129" i="13"/>
  <c r="W1129" i="13"/>
  <c r="K1130" i="13"/>
  <c r="L1130" i="13"/>
  <c r="M1130" i="13"/>
  <c r="N1130" i="13"/>
  <c r="O1130" i="13"/>
  <c r="P1130" i="13"/>
  <c r="Q1130" i="13"/>
  <c r="R1130" i="13"/>
  <c r="S1130" i="13"/>
  <c r="U1130" i="13" s="1"/>
  <c r="T1130" i="13"/>
  <c r="V1130" i="13"/>
  <c r="W1130" i="13"/>
  <c r="K1131" i="13"/>
  <c r="L1131" i="13"/>
  <c r="M1131" i="13"/>
  <c r="N1131" i="13"/>
  <c r="O1131" i="13"/>
  <c r="P1131" i="13"/>
  <c r="Q1131" i="13"/>
  <c r="R1131" i="13"/>
  <c r="S1131" i="13"/>
  <c r="U1131" i="13" s="1"/>
  <c r="T1131" i="13"/>
  <c r="V1131" i="13"/>
  <c r="W1131" i="13"/>
  <c r="K1132" i="13"/>
  <c r="L1132" i="13"/>
  <c r="M1132" i="13"/>
  <c r="N1132" i="13"/>
  <c r="O1132" i="13"/>
  <c r="P1132" i="13"/>
  <c r="Q1132" i="13"/>
  <c r="R1132" i="13"/>
  <c r="S1132" i="13"/>
  <c r="T1132" i="13"/>
  <c r="U1132" i="13"/>
  <c r="V1132" i="13"/>
  <c r="W1132" i="13"/>
  <c r="K1133" i="13"/>
  <c r="L1133" i="13"/>
  <c r="M1133" i="13"/>
  <c r="N1133" i="13"/>
  <c r="O1133" i="13"/>
  <c r="P1133" i="13"/>
  <c r="Q1133" i="13"/>
  <c r="R1133" i="13"/>
  <c r="S1133" i="13"/>
  <c r="T1133" i="13"/>
  <c r="U1133" i="13" s="1"/>
  <c r="V1133" i="13"/>
  <c r="W1133" i="13"/>
  <c r="K1134" i="13"/>
  <c r="L1134" i="13"/>
  <c r="M1134" i="13"/>
  <c r="N1134" i="13"/>
  <c r="O1134" i="13"/>
  <c r="P1134" i="13"/>
  <c r="Q1134" i="13"/>
  <c r="R1134" i="13"/>
  <c r="S1134" i="13"/>
  <c r="U1134" i="13" s="1"/>
  <c r="T1134" i="13"/>
  <c r="V1134" i="13"/>
  <c r="W1134" i="13"/>
  <c r="K1135" i="13"/>
  <c r="L1135" i="13"/>
  <c r="M1135" i="13"/>
  <c r="N1135" i="13"/>
  <c r="O1135" i="13"/>
  <c r="P1135" i="13"/>
  <c r="Q1135" i="13"/>
  <c r="R1135" i="13"/>
  <c r="S1135" i="13"/>
  <c r="T1135" i="13"/>
  <c r="U1135" i="13"/>
  <c r="V1135" i="13"/>
  <c r="W1135" i="13"/>
  <c r="K1136" i="13"/>
  <c r="L1136" i="13"/>
  <c r="M1136" i="13"/>
  <c r="N1136" i="13"/>
  <c r="O1136" i="13"/>
  <c r="P1136" i="13"/>
  <c r="Q1136" i="13"/>
  <c r="R1136" i="13"/>
  <c r="S1136" i="13"/>
  <c r="T1136" i="13"/>
  <c r="U1136" i="13"/>
  <c r="V1136" i="13"/>
  <c r="W1136" i="13"/>
  <c r="K1137" i="13"/>
  <c r="L1137" i="13"/>
  <c r="M1137" i="13"/>
  <c r="N1137" i="13"/>
  <c r="O1137" i="13"/>
  <c r="P1137" i="13"/>
  <c r="Q1137" i="13"/>
  <c r="R1137" i="13"/>
  <c r="S1137" i="13"/>
  <c r="U1137" i="13" s="1"/>
  <c r="T1137" i="13"/>
  <c r="V1137" i="13"/>
  <c r="W1137" i="13"/>
  <c r="K1138" i="13"/>
  <c r="L1138" i="13"/>
  <c r="M1138" i="13"/>
  <c r="N1138" i="13"/>
  <c r="O1138" i="13"/>
  <c r="P1138" i="13"/>
  <c r="Q1138" i="13"/>
  <c r="R1138" i="13"/>
  <c r="S1138" i="13"/>
  <c r="U1138" i="13" s="1"/>
  <c r="T1138" i="13"/>
  <c r="V1138" i="13"/>
  <c r="W1138" i="13"/>
  <c r="K1139" i="13"/>
  <c r="L1139" i="13"/>
  <c r="M1139" i="13"/>
  <c r="N1139" i="13"/>
  <c r="O1139" i="13"/>
  <c r="P1139" i="13"/>
  <c r="Q1139" i="13"/>
  <c r="R1139" i="13"/>
  <c r="S1139" i="13"/>
  <c r="U1139" i="13" s="1"/>
  <c r="T1139" i="13"/>
  <c r="V1139" i="13"/>
  <c r="W1139" i="13"/>
  <c r="K1140" i="13"/>
  <c r="L1140" i="13"/>
  <c r="M1140" i="13"/>
  <c r="N1140" i="13"/>
  <c r="O1140" i="13"/>
  <c r="P1140" i="13"/>
  <c r="Q1140" i="13"/>
  <c r="R1140" i="13"/>
  <c r="S1140" i="13"/>
  <c r="T1140" i="13"/>
  <c r="U1140" i="13"/>
  <c r="V1140" i="13"/>
  <c r="W1140" i="13"/>
  <c r="K1141" i="13"/>
  <c r="L1141" i="13"/>
  <c r="M1141" i="13"/>
  <c r="N1141" i="13"/>
  <c r="O1141" i="13"/>
  <c r="P1141" i="13"/>
  <c r="Q1141" i="13"/>
  <c r="R1141" i="13"/>
  <c r="S1141" i="13"/>
  <c r="T1141" i="13"/>
  <c r="U1141" i="13" s="1"/>
  <c r="V1141" i="13"/>
  <c r="W1141" i="13"/>
  <c r="K1142" i="13"/>
  <c r="L1142" i="13"/>
  <c r="M1142" i="13"/>
  <c r="N1142" i="13"/>
  <c r="O1142" i="13"/>
  <c r="P1142" i="13"/>
  <c r="Q1142" i="13"/>
  <c r="R1142" i="13"/>
  <c r="S1142" i="13"/>
  <c r="U1142" i="13" s="1"/>
  <c r="T1142" i="13"/>
  <c r="V1142" i="13"/>
  <c r="W1142" i="13"/>
  <c r="K1143" i="13"/>
  <c r="L1143" i="13"/>
  <c r="M1143" i="13"/>
  <c r="N1143" i="13"/>
  <c r="O1143" i="13"/>
  <c r="P1143" i="13"/>
  <c r="Q1143" i="13"/>
  <c r="R1143" i="13"/>
  <c r="S1143" i="13"/>
  <c r="T1143" i="13"/>
  <c r="U1143" i="13"/>
  <c r="V1143" i="13"/>
  <c r="W1143" i="13"/>
  <c r="K1144" i="13"/>
  <c r="L1144" i="13"/>
  <c r="M1144" i="13"/>
  <c r="N1144" i="13"/>
  <c r="O1144" i="13"/>
  <c r="P1144" i="13"/>
  <c r="Q1144" i="13"/>
  <c r="R1144" i="13"/>
  <c r="S1144" i="13"/>
  <c r="T1144" i="13"/>
  <c r="U1144" i="13"/>
  <c r="V1144" i="13"/>
  <c r="W1144" i="13"/>
  <c r="K1145" i="13"/>
  <c r="L1145" i="13"/>
  <c r="M1145" i="13"/>
  <c r="N1145" i="13"/>
  <c r="O1145" i="13"/>
  <c r="P1145" i="13"/>
  <c r="Q1145" i="13"/>
  <c r="R1145" i="13"/>
  <c r="S1145" i="13"/>
  <c r="U1145" i="13" s="1"/>
  <c r="T1145" i="13"/>
  <c r="V1145" i="13"/>
  <c r="W1145" i="13"/>
  <c r="K1146" i="13"/>
  <c r="L1146" i="13"/>
  <c r="M1146" i="13"/>
  <c r="N1146" i="13"/>
  <c r="O1146" i="13"/>
  <c r="P1146" i="13"/>
  <c r="Q1146" i="13"/>
  <c r="R1146" i="13"/>
  <c r="S1146" i="13"/>
  <c r="U1146" i="13" s="1"/>
  <c r="T1146" i="13"/>
  <c r="V1146" i="13"/>
  <c r="W1146" i="13"/>
  <c r="K1147" i="13"/>
  <c r="L1147" i="13"/>
  <c r="M1147" i="13"/>
  <c r="N1147" i="13"/>
  <c r="O1147" i="13"/>
  <c r="P1147" i="13"/>
  <c r="Q1147" i="13"/>
  <c r="R1147" i="13"/>
  <c r="S1147" i="13"/>
  <c r="U1147" i="13" s="1"/>
  <c r="T1147" i="13"/>
  <c r="V1147" i="13"/>
  <c r="W1147" i="13"/>
  <c r="K1148" i="13"/>
  <c r="L1148" i="13"/>
  <c r="M1148" i="13"/>
  <c r="N1148" i="13"/>
  <c r="O1148" i="13"/>
  <c r="P1148" i="13"/>
  <c r="Q1148" i="13"/>
  <c r="R1148" i="13"/>
  <c r="S1148" i="13"/>
  <c r="T1148" i="13"/>
  <c r="U1148" i="13"/>
  <c r="V1148" i="13"/>
  <c r="W1148" i="13"/>
  <c r="K1149" i="13"/>
  <c r="L1149" i="13"/>
  <c r="M1149" i="13"/>
  <c r="N1149" i="13"/>
  <c r="O1149" i="13"/>
  <c r="P1149" i="13"/>
  <c r="Q1149" i="13"/>
  <c r="R1149" i="13"/>
  <c r="S1149" i="13"/>
  <c r="T1149" i="13"/>
  <c r="U1149" i="13" s="1"/>
  <c r="V1149" i="13"/>
  <c r="W1149" i="13"/>
  <c r="K1150" i="13"/>
  <c r="L1150" i="13"/>
  <c r="M1150" i="13"/>
  <c r="N1150" i="13"/>
  <c r="O1150" i="13"/>
  <c r="P1150" i="13"/>
  <c r="Q1150" i="13"/>
  <c r="R1150" i="13"/>
  <c r="S1150" i="13"/>
  <c r="U1150" i="13" s="1"/>
  <c r="T1150" i="13"/>
  <c r="V1150" i="13"/>
  <c r="W1150" i="13"/>
  <c r="K1151" i="13"/>
  <c r="L1151" i="13"/>
  <c r="M1151" i="13"/>
  <c r="N1151" i="13"/>
  <c r="O1151" i="13"/>
  <c r="P1151" i="13"/>
  <c r="Q1151" i="13"/>
  <c r="R1151" i="13"/>
  <c r="S1151" i="13"/>
  <c r="T1151" i="13"/>
  <c r="U1151" i="13"/>
  <c r="V1151" i="13"/>
  <c r="W1151" i="13"/>
  <c r="K1152" i="13"/>
  <c r="L1152" i="13"/>
  <c r="M1152" i="13"/>
  <c r="N1152" i="13"/>
  <c r="O1152" i="13"/>
  <c r="P1152" i="13"/>
  <c r="Q1152" i="13"/>
  <c r="R1152" i="13"/>
  <c r="S1152" i="13"/>
  <c r="T1152" i="13"/>
  <c r="U1152" i="13"/>
  <c r="V1152" i="13"/>
  <c r="W1152" i="13"/>
  <c r="C23" i="77"/>
  <c r="C4" i="82"/>
  <c r="S16" i="82"/>
  <c r="S15" i="82"/>
  <c r="S14" i="82"/>
  <c r="S13" i="82"/>
  <c r="S12" i="82"/>
  <c r="S11" i="82"/>
  <c r="S9" i="82"/>
  <c r="S8" i="82"/>
  <c r="S7" i="82"/>
  <c r="S6" i="82"/>
  <c r="S5" i="82"/>
  <c r="S4" i="82"/>
  <c r="I10" i="104"/>
  <c r="E311" i="101"/>
  <c r="E310" i="101"/>
  <c r="E309" i="101"/>
  <c r="E308" i="101"/>
  <c r="E307" i="101"/>
  <c r="E306" i="101"/>
  <c r="E305" i="101"/>
  <c r="E304" i="101"/>
  <c r="E303" i="101"/>
  <c r="E301" i="101"/>
  <c r="E300" i="101"/>
  <c r="E299" i="101"/>
  <c r="E298" i="101"/>
  <c r="E297" i="101"/>
  <c r="E295" i="101"/>
  <c r="E294" i="101"/>
  <c r="E293" i="101"/>
  <c r="E292" i="101"/>
  <c r="E291" i="101"/>
  <c r="E290" i="101"/>
  <c r="E289" i="101"/>
  <c r="E288" i="101"/>
  <c r="E287" i="101"/>
  <c r="E285" i="101"/>
  <c r="E284" i="101"/>
  <c r="E283" i="101"/>
  <c r="E282" i="101"/>
  <c r="E281" i="101"/>
  <c r="E280" i="101"/>
  <c r="E279" i="101"/>
  <c r="E278" i="101"/>
  <c r="E276" i="101"/>
  <c r="E275" i="101"/>
  <c r="E274" i="101"/>
  <c r="E273" i="101"/>
  <c r="E272" i="101"/>
  <c r="E271" i="101"/>
  <c r="E270" i="101"/>
  <c r="E269" i="101"/>
  <c r="E268" i="101"/>
  <c r="E267" i="101"/>
  <c r="E265" i="101"/>
  <c r="E264" i="101"/>
  <c r="E263" i="101"/>
  <c r="E262" i="101"/>
  <c r="E261" i="101"/>
  <c r="E259" i="101"/>
  <c r="E258" i="101"/>
  <c r="E257" i="101"/>
  <c r="E256" i="101"/>
  <c r="E255" i="101"/>
  <c r="E254" i="101"/>
  <c r="E251" i="101"/>
  <c r="E250" i="101"/>
  <c r="E249" i="101"/>
  <c r="E248" i="101"/>
  <c r="E247" i="101"/>
  <c r="E246" i="101"/>
  <c r="E244" i="101"/>
  <c r="E243" i="101"/>
  <c r="E242" i="101"/>
  <c r="E241" i="101"/>
  <c r="E240" i="101"/>
  <c r="E239" i="101"/>
  <c r="E238" i="101"/>
  <c r="E237" i="101"/>
  <c r="E236" i="101"/>
  <c r="E235" i="101"/>
  <c r="E234" i="101"/>
  <c r="E233" i="101"/>
  <c r="E232" i="101"/>
  <c r="E231" i="101"/>
  <c r="E230" i="101"/>
  <c r="E229" i="101"/>
  <c r="E228" i="101"/>
  <c r="E227" i="101"/>
  <c r="E226" i="101"/>
  <c r="E225" i="101"/>
  <c r="E224" i="101"/>
  <c r="E223" i="101"/>
  <c r="E222" i="101"/>
  <c r="E221" i="101"/>
  <c r="E220" i="101"/>
  <c r="E219" i="101"/>
  <c r="E218" i="101"/>
  <c r="E217" i="101"/>
  <c r="E216" i="101"/>
  <c r="E213" i="101"/>
  <c r="E212" i="101"/>
  <c r="E211" i="101"/>
  <c r="E210" i="101"/>
  <c r="E209" i="101"/>
  <c r="E207" i="101"/>
  <c r="E206" i="101"/>
  <c r="E205" i="101"/>
  <c r="E204" i="101"/>
  <c r="E203" i="101"/>
  <c r="E202" i="101"/>
  <c r="E201" i="101"/>
  <c r="E200" i="101"/>
  <c r="E199" i="101"/>
  <c r="E198" i="101"/>
  <c r="E197" i="101"/>
  <c r="E196" i="101"/>
  <c r="E195" i="101"/>
  <c r="E193" i="101"/>
  <c r="E192" i="101"/>
  <c r="E191" i="101"/>
  <c r="E190" i="101"/>
  <c r="E189" i="101"/>
  <c r="E188" i="101"/>
  <c r="E187" i="101"/>
  <c r="E186" i="101"/>
  <c r="E185" i="101"/>
  <c r="E184" i="101"/>
  <c r="E183" i="101"/>
  <c r="E182" i="101"/>
  <c r="E181" i="101"/>
  <c r="E180" i="101"/>
  <c r="E178" i="101"/>
  <c r="E177" i="101"/>
  <c r="E176" i="101"/>
  <c r="E175" i="101"/>
  <c r="E174" i="101"/>
  <c r="E173" i="101"/>
  <c r="E172" i="101"/>
  <c r="E171" i="101"/>
  <c r="E170" i="101"/>
  <c r="E169" i="101"/>
  <c r="E168" i="101"/>
  <c r="E167" i="101"/>
  <c r="E166" i="101"/>
  <c r="E165" i="101"/>
  <c r="E164" i="101"/>
  <c r="E163" i="101"/>
  <c r="E162" i="101"/>
  <c r="E159" i="101"/>
  <c r="E158" i="101"/>
  <c r="E157" i="101"/>
  <c r="E156" i="101"/>
  <c r="E155" i="101"/>
  <c r="E153" i="101"/>
  <c r="E152" i="101"/>
  <c r="E151" i="101"/>
  <c r="E150" i="101"/>
  <c r="E149" i="101"/>
  <c r="E148" i="101"/>
  <c r="E147" i="101"/>
  <c r="E146" i="101"/>
  <c r="E145" i="101"/>
  <c r="E144" i="101"/>
  <c r="E143" i="101"/>
  <c r="E141" i="101"/>
  <c r="E140" i="101"/>
  <c r="E139" i="101"/>
  <c r="E138" i="101"/>
  <c r="E137" i="101"/>
  <c r="E136" i="101"/>
  <c r="E135" i="101"/>
  <c r="E134" i="101"/>
  <c r="E131" i="101"/>
  <c r="E130" i="101"/>
  <c r="E129" i="101"/>
  <c r="E128" i="101"/>
  <c r="E127" i="101"/>
  <c r="E126" i="101"/>
  <c r="E125" i="101"/>
  <c r="E124" i="101"/>
  <c r="E122" i="101"/>
  <c r="E121" i="101"/>
  <c r="E120" i="101"/>
  <c r="E119" i="101"/>
  <c r="E118" i="101"/>
  <c r="E117" i="101"/>
  <c r="E116" i="101"/>
  <c r="E115" i="101"/>
  <c r="E113" i="101"/>
  <c r="E112" i="101"/>
  <c r="E111" i="101"/>
  <c r="E110" i="101"/>
  <c r="E109" i="101"/>
  <c r="E108" i="101"/>
  <c r="E107" i="101"/>
  <c r="E106" i="101"/>
  <c r="E105" i="101"/>
  <c r="E104" i="101"/>
  <c r="E102" i="101"/>
  <c r="E101" i="101"/>
  <c r="E100" i="101"/>
  <c r="E99" i="101"/>
  <c r="E98" i="101"/>
  <c r="E97" i="101"/>
  <c r="E96" i="101"/>
  <c r="E95" i="101"/>
  <c r="E94" i="101"/>
  <c r="E92" i="101"/>
  <c r="E91" i="101"/>
  <c r="E90" i="101"/>
  <c r="E89" i="101"/>
  <c r="E88" i="101"/>
  <c r="E87" i="101"/>
  <c r="E86" i="101"/>
  <c r="E85" i="101"/>
  <c r="E84" i="101"/>
  <c r="E83" i="101"/>
  <c r="E82" i="101"/>
  <c r="E81" i="101"/>
  <c r="E80" i="101"/>
  <c r="E78" i="101"/>
  <c r="E77" i="101"/>
  <c r="E76" i="101"/>
  <c r="E75" i="101"/>
  <c r="E74" i="101"/>
  <c r="E73" i="101"/>
  <c r="E72" i="101"/>
  <c r="E71" i="101"/>
  <c r="E70" i="101"/>
  <c r="E69" i="101"/>
  <c r="E68" i="101"/>
  <c r="E67" i="101"/>
  <c r="E64" i="101"/>
  <c r="E63" i="101"/>
  <c r="E62" i="101"/>
  <c r="E61" i="101"/>
  <c r="E60" i="101"/>
  <c r="E59" i="101"/>
  <c r="E58" i="101"/>
  <c r="E56" i="101"/>
  <c r="E55" i="101"/>
  <c r="E54" i="101"/>
  <c r="E53" i="101"/>
  <c r="E52" i="101"/>
  <c r="E51" i="101"/>
  <c r="E50" i="101"/>
  <c r="E49" i="101"/>
  <c r="E48" i="101"/>
  <c r="E47" i="101"/>
  <c r="E46" i="101"/>
  <c r="E45" i="101"/>
  <c r="E44" i="101"/>
  <c r="E42" i="101"/>
  <c r="E41" i="101"/>
  <c r="E40" i="101"/>
  <c r="E39" i="101"/>
  <c r="E38" i="101"/>
  <c r="E37" i="101"/>
  <c r="E36" i="101"/>
  <c r="E35" i="101"/>
  <c r="E34" i="101"/>
  <c r="E33" i="101"/>
  <c r="E32" i="101"/>
  <c r="E31" i="101"/>
  <c r="E30" i="101"/>
  <c r="E28" i="101"/>
  <c r="E27" i="101"/>
  <c r="E26" i="101"/>
  <c r="E25" i="101"/>
  <c r="E24" i="101"/>
  <c r="E23" i="101"/>
  <c r="E22" i="101"/>
  <c r="E21" i="101"/>
  <c r="E19" i="101"/>
  <c r="E18" i="101"/>
  <c r="E17" i="101"/>
  <c r="E16" i="101"/>
  <c r="E15" i="101"/>
  <c r="E14" i="101"/>
  <c r="E13" i="101"/>
  <c r="E12" i="101"/>
  <c r="E11" i="101"/>
  <c r="E10" i="101"/>
  <c r="J811" i="90"/>
  <c r="G811" i="90"/>
  <c r="J810" i="90"/>
  <c r="G810" i="90"/>
  <c r="J809" i="90"/>
  <c r="G809" i="90"/>
  <c r="J808" i="90"/>
  <c r="G808" i="90"/>
  <c r="J807" i="90"/>
  <c r="G807" i="90"/>
  <c r="J806" i="90"/>
  <c r="G806" i="90"/>
  <c r="J805" i="90"/>
  <c r="G805" i="90"/>
  <c r="J804" i="90"/>
  <c r="G804" i="90"/>
  <c r="J803" i="90"/>
  <c r="G803" i="90"/>
  <c r="J802" i="90"/>
  <c r="G802" i="90"/>
  <c r="J801" i="90"/>
  <c r="G801" i="90"/>
  <c r="J800" i="90"/>
  <c r="G800" i="90"/>
  <c r="J799" i="90"/>
  <c r="G799" i="90"/>
  <c r="J798" i="90"/>
  <c r="G798" i="90"/>
  <c r="J797" i="90"/>
  <c r="G797" i="90"/>
  <c r="J796" i="90"/>
  <c r="G796" i="90"/>
  <c r="J795" i="90"/>
  <c r="G795" i="90"/>
  <c r="J794" i="90"/>
  <c r="G794" i="90"/>
  <c r="J793" i="90"/>
  <c r="G793" i="90"/>
  <c r="J792" i="90"/>
  <c r="G792" i="90"/>
  <c r="J791" i="90"/>
  <c r="G791" i="90"/>
  <c r="J790" i="90"/>
  <c r="G790" i="90"/>
  <c r="J789" i="90"/>
  <c r="G789" i="90"/>
  <c r="J788" i="90"/>
  <c r="G788" i="90"/>
  <c r="J787" i="90"/>
  <c r="G787" i="90"/>
  <c r="J786" i="90"/>
  <c r="G786" i="90"/>
  <c r="J785" i="90"/>
  <c r="G785" i="90"/>
  <c r="J784" i="90"/>
  <c r="G784" i="90"/>
  <c r="J783" i="90"/>
  <c r="G783" i="90"/>
  <c r="J782" i="90"/>
  <c r="G782" i="90"/>
  <c r="J781" i="90"/>
  <c r="G781" i="90"/>
  <c r="J780" i="90"/>
  <c r="G780" i="90"/>
  <c r="J779" i="90"/>
  <c r="G779" i="90"/>
  <c r="J778" i="90"/>
  <c r="G778" i="90"/>
  <c r="J777" i="90"/>
  <c r="G777" i="90"/>
  <c r="J776" i="90"/>
  <c r="G776" i="90"/>
  <c r="J775" i="90"/>
  <c r="G775" i="90"/>
  <c r="J774" i="90"/>
  <c r="G774" i="90"/>
  <c r="J773" i="90"/>
  <c r="G773" i="90"/>
  <c r="J772" i="90"/>
  <c r="G772" i="90"/>
  <c r="J771" i="90"/>
  <c r="G771" i="90"/>
  <c r="J770" i="90"/>
  <c r="G770" i="90"/>
  <c r="J769" i="90"/>
  <c r="G769" i="90"/>
  <c r="J768" i="90"/>
  <c r="G768" i="90"/>
  <c r="J767" i="90"/>
  <c r="G767" i="90"/>
  <c r="J766" i="90"/>
  <c r="G766" i="90"/>
  <c r="J765" i="90"/>
  <c r="G765" i="90"/>
  <c r="J764" i="90"/>
  <c r="G764" i="90"/>
  <c r="J763" i="90"/>
  <c r="G763" i="90"/>
  <c r="J762" i="90"/>
  <c r="G762" i="90"/>
  <c r="J761" i="90"/>
  <c r="G761" i="90"/>
  <c r="J760" i="90"/>
  <c r="G760" i="90"/>
  <c r="J759" i="90"/>
  <c r="G759" i="90"/>
  <c r="J758" i="90"/>
  <c r="G758" i="90"/>
  <c r="J757" i="90"/>
  <c r="G757" i="90"/>
  <c r="J756" i="90"/>
  <c r="G756" i="90"/>
  <c r="J755" i="90"/>
  <c r="G755" i="90"/>
  <c r="J754" i="90"/>
  <c r="G754" i="90"/>
  <c r="J753" i="90"/>
  <c r="G753" i="90"/>
  <c r="J752" i="90"/>
  <c r="G752" i="90"/>
  <c r="J751" i="90"/>
  <c r="G751" i="90"/>
  <c r="J750" i="90"/>
  <c r="G750" i="90"/>
  <c r="J749" i="90"/>
  <c r="G749" i="90"/>
  <c r="J748" i="90"/>
  <c r="G748" i="90"/>
  <c r="J747" i="90"/>
  <c r="G747" i="90"/>
  <c r="J746" i="90"/>
  <c r="G746" i="90"/>
  <c r="J745" i="90"/>
  <c r="G745" i="90"/>
  <c r="J744" i="90"/>
  <c r="G744" i="90"/>
  <c r="J743" i="90"/>
  <c r="G743" i="90"/>
  <c r="J742" i="90"/>
  <c r="G742" i="90"/>
  <c r="J741" i="90"/>
  <c r="G741" i="90"/>
  <c r="J740" i="90"/>
  <c r="G740" i="90"/>
  <c r="J739" i="90"/>
  <c r="G739" i="90"/>
  <c r="J738" i="90"/>
  <c r="G738" i="90"/>
  <c r="J737" i="90"/>
  <c r="G737" i="90"/>
  <c r="J736" i="90"/>
  <c r="G736" i="90"/>
  <c r="J735" i="90"/>
  <c r="G735" i="90"/>
  <c r="J734" i="90"/>
  <c r="G734" i="90"/>
  <c r="J733" i="90"/>
  <c r="G733" i="90"/>
  <c r="J732" i="90"/>
  <c r="G732" i="90"/>
  <c r="J731" i="90"/>
  <c r="G731" i="90"/>
  <c r="J730" i="90"/>
  <c r="G730" i="90"/>
  <c r="J729" i="90"/>
  <c r="G729" i="90"/>
  <c r="J728" i="90"/>
  <c r="G728" i="90"/>
  <c r="J727" i="90"/>
  <c r="G727" i="90"/>
  <c r="J726" i="90"/>
  <c r="G726" i="90"/>
  <c r="J725" i="90"/>
  <c r="G725" i="90"/>
  <c r="J724" i="90"/>
  <c r="G724" i="90"/>
  <c r="J723" i="90"/>
  <c r="G723" i="90"/>
  <c r="J722" i="90"/>
  <c r="G722" i="90"/>
  <c r="J721" i="90"/>
  <c r="G721" i="90"/>
  <c r="J720" i="90"/>
  <c r="G720" i="90"/>
  <c r="J719" i="90"/>
  <c r="G719" i="90"/>
  <c r="J718" i="90"/>
  <c r="G718" i="90"/>
  <c r="J717" i="90"/>
  <c r="G717" i="90"/>
  <c r="J716" i="90"/>
  <c r="G716" i="90"/>
  <c r="J715" i="90"/>
  <c r="G715" i="90"/>
  <c r="J714" i="90"/>
  <c r="G714" i="90"/>
  <c r="J713" i="90"/>
  <c r="G713" i="90"/>
  <c r="J712" i="90"/>
  <c r="G712" i="90"/>
  <c r="J711" i="90"/>
  <c r="G711" i="90"/>
  <c r="J710" i="90"/>
  <c r="G710" i="90"/>
  <c r="J709" i="90"/>
  <c r="G709" i="90"/>
  <c r="J708" i="90"/>
  <c r="G708" i="90"/>
  <c r="J707" i="90"/>
  <c r="G707" i="90"/>
  <c r="J706" i="90"/>
  <c r="G706" i="90"/>
  <c r="J705" i="90"/>
  <c r="G705" i="90"/>
  <c r="J704" i="90"/>
  <c r="G704" i="90"/>
  <c r="J703" i="90"/>
  <c r="G703" i="90"/>
  <c r="J702" i="90"/>
  <c r="G702" i="90"/>
  <c r="J701" i="90"/>
  <c r="G701" i="90"/>
  <c r="J700" i="90"/>
  <c r="G700" i="90"/>
  <c r="J699" i="90"/>
  <c r="G699" i="90"/>
  <c r="J698" i="90"/>
  <c r="G698" i="90"/>
  <c r="J697" i="90"/>
  <c r="G697" i="90"/>
  <c r="J696" i="90"/>
  <c r="G696" i="90"/>
  <c r="J695" i="90"/>
  <c r="G695" i="90"/>
  <c r="J694" i="90"/>
  <c r="G694" i="90"/>
  <c r="J693" i="90"/>
  <c r="G693" i="90"/>
  <c r="J692" i="90"/>
  <c r="G692" i="90"/>
  <c r="J691" i="90"/>
  <c r="G691" i="90"/>
  <c r="J690" i="90"/>
  <c r="G690" i="90"/>
  <c r="J689" i="90"/>
  <c r="G689" i="90"/>
  <c r="J688" i="90"/>
  <c r="G688" i="90"/>
  <c r="J687" i="90"/>
  <c r="G687" i="90"/>
  <c r="J686" i="90"/>
  <c r="G686" i="90"/>
  <c r="J685" i="90"/>
  <c r="G685" i="90"/>
  <c r="J684" i="90"/>
  <c r="G684" i="90"/>
  <c r="J683" i="90"/>
  <c r="G683" i="90"/>
  <c r="J682" i="90"/>
  <c r="G682" i="90"/>
  <c r="J681" i="90"/>
  <c r="G681" i="90"/>
  <c r="J680" i="90"/>
  <c r="G680" i="90"/>
  <c r="J679" i="90"/>
  <c r="G679" i="90"/>
  <c r="J678" i="90"/>
  <c r="G678" i="90"/>
  <c r="J677" i="90"/>
  <c r="G677" i="90"/>
  <c r="J676" i="90"/>
  <c r="G676" i="90"/>
  <c r="J675" i="90"/>
  <c r="G675" i="90"/>
  <c r="J674" i="90"/>
  <c r="G674" i="90"/>
  <c r="J673" i="90"/>
  <c r="G673" i="90"/>
  <c r="J672" i="90"/>
  <c r="G672" i="90"/>
  <c r="J671" i="90"/>
  <c r="G671" i="90"/>
  <c r="J670" i="90"/>
  <c r="G670" i="90"/>
  <c r="J669" i="90"/>
  <c r="G669" i="90"/>
  <c r="J668" i="90"/>
  <c r="G668" i="90"/>
  <c r="J667" i="90"/>
  <c r="G667" i="90"/>
  <c r="J666" i="90"/>
  <c r="G666" i="90"/>
  <c r="J665" i="90"/>
  <c r="G665" i="90"/>
  <c r="J664" i="90"/>
  <c r="G664" i="90"/>
  <c r="J663" i="90"/>
  <c r="G663" i="90"/>
  <c r="J662" i="90"/>
  <c r="G662" i="90"/>
  <c r="J661" i="90"/>
  <c r="G661" i="90"/>
  <c r="J660" i="90"/>
  <c r="G660" i="90"/>
  <c r="J659" i="90"/>
  <c r="G659" i="90"/>
  <c r="J658" i="90"/>
  <c r="G658" i="90"/>
  <c r="J657" i="90"/>
  <c r="G657" i="90"/>
  <c r="J656" i="90"/>
  <c r="G656" i="90"/>
  <c r="J655" i="90"/>
  <c r="G655" i="90"/>
  <c r="J654" i="90"/>
  <c r="G654" i="90"/>
  <c r="J653" i="90"/>
  <c r="G653" i="90"/>
  <c r="J652" i="90"/>
  <c r="G652" i="90"/>
  <c r="J651" i="90"/>
  <c r="G651" i="90"/>
  <c r="J650" i="90"/>
  <c r="G650" i="90"/>
  <c r="J649" i="90"/>
  <c r="G649" i="90"/>
  <c r="J648" i="90"/>
  <c r="G648" i="90"/>
  <c r="J647" i="90"/>
  <c r="G647" i="90"/>
  <c r="J646" i="90"/>
  <c r="G646" i="90"/>
  <c r="J645" i="90"/>
  <c r="G645" i="90"/>
  <c r="J644" i="90"/>
  <c r="G644" i="90"/>
  <c r="J643" i="90"/>
  <c r="G643" i="90"/>
  <c r="J642" i="90"/>
  <c r="G642" i="90"/>
  <c r="J641" i="90"/>
  <c r="G641" i="90"/>
  <c r="J640" i="90"/>
  <c r="G640" i="90"/>
  <c r="J639" i="90"/>
  <c r="G639" i="90"/>
  <c r="J638" i="90"/>
  <c r="G638" i="90"/>
  <c r="J637" i="90"/>
  <c r="G637" i="90"/>
  <c r="J636" i="90"/>
  <c r="G636" i="90"/>
  <c r="J635" i="90"/>
  <c r="G635" i="90"/>
  <c r="J634" i="90"/>
  <c r="G634" i="90"/>
  <c r="J633" i="90"/>
  <c r="G633" i="90"/>
  <c r="J632" i="90"/>
  <c r="G632" i="90"/>
  <c r="J631" i="90"/>
  <c r="G631" i="90"/>
  <c r="J630" i="90"/>
  <c r="G630" i="90"/>
  <c r="J629" i="90"/>
  <c r="G629" i="90"/>
  <c r="J628" i="90"/>
  <c r="G628" i="90"/>
  <c r="J627" i="90"/>
  <c r="G627" i="90"/>
  <c r="J626" i="90"/>
  <c r="G626" i="90"/>
  <c r="J625" i="90"/>
  <c r="G625" i="90"/>
  <c r="J624" i="90"/>
  <c r="G624" i="90"/>
  <c r="J623" i="90"/>
  <c r="G623" i="90"/>
  <c r="J622" i="90"/>
  <c r="G622" i="90"/>
  <c r="J621" i="90"/>
  <c r="G621" i="90"/>
  <c r="J620" i="90"/>
  <c r="G620" i="90"/>
  <c r="J619" i="90"/>
  <c r="G619" i="90"/>
  <c r="J618" i="90"/>
  <c r="G618" i="90"/>
  <c r="J617" i="90"/>
  <c r="G617" i="90"/>
  <c r="J616" i="90"/>
  <c r="G616" i="90"/>
  <c r="J615" i="90"/>
  <c r="G615" i="90"/>
  <c r="J614" i="90"/>
  <c r="G614" i="90"/>
  <c r="J613" i="90"/>
  <c r="G613" i="90"/>
  <c r="J612" i="90"/>
  <c r="G612" i="90"/>
  <c r="J611" i="90"/>
  <c r="G611" i="90"/>
  <c r="J610" i="90"/>
  <c r="G610" i="90"/>
  <c r="J609" i="90"/>
  <c r="G609" i="90"/>
  <c r="J608" i="90"/>
  <c r="G608" i="90"/>
  <c r="J607" i="90"/>
  <c r="G607" i="90"/>
  <c r="J606" i="90"/>
  <c r="G606" i="90"/>
  <c r="J605" i="90"/>
  <c r="G605" i="90"/>
  <c r="J604" i="90"/>
  <c r="G604" i="90"/>
  <c r="J603" i="90"/>
  <c r="G603" i="90"/>
  <c r="J602" i="90"/>
  <c r="G602" i="90"/>
  <c r="J601" i="90"/>
  <c r="G601" i="90"/>
  <c r="J600" i="90"/>
  <c r="G600" i="90"/>
  <c r="J599" i="90"/>
  <c r="G599" i="90"/>
  <c r="J598" i="90"/>
  <c r="G598" i="90"/>
  <c r="J597" i="90"/>
  <c r="G597" i="90"/>
  <c r="J596" i="90"/>
  <c r="G596" i="90"/>
  <c r="J595" i="90"/>
  <c r="G595" i="90"/>
  <c r="J594" i="90"/>
  <c r="G594" i="90"/>
  <c r="J593" i="90"/>
  <c r="G593" i="90"/>
  <c r="J592" i="90"/>
  <c r="G592" i="90"/>
  <c r="J591" i="90"/>
  <c r="G591" i="90"/>
  <c r="J590" i="90"/>
  <c r="G590" i="90"/>
  <c r="J589" i="90"/>
  <c r="G589" i="90"/>
  <c r="J588" i="90"/>
  <c r="G588" i="90"/>
  <c r="J587" i="90"/>
  <c r="G587" i="90"/>
  <c r="J586" i="90"/>
  <c r="G586" i="90"/>
  <c r="J585" i="90"/>
  <c r="G585" i="90"/>
  <c r="J584" i="90"/>
  <c r="G584" i="90"/>
  <c r="J583" i="90"/>
  <c r="G583" i="90"/>
  <c r="J582" i="90"/>
  <c r="G582" i="90"/>
  <c r="J581" i="90"/>
  <c r="G581" i="90"/>
  <c r="J580" i="90"/>
  <c r="G580" i="90"/>
  <c r="J579" i="90"/>
  <c r="G579" i="90"/>
  <c r="J578" i="90"/>
  <c r="G578" i="90"/>
  <c r="J577" i="90"/>
  <c r="G577" i="90"/>
  <c r="J576" i="90"/>
  <c r="G576" i="90"/>
  <c r="J575" i="90"/>
  <c r="G575" i="90"/>
  <c r="J574" i="90"/>
  <c r="G574" i="90"/>
  <c r="J573" i="90"/>
  <c r="G573" i="90"/>
  <c r="J572" i="90"/>
  <c r="G572" i="90"/>
  <c r="J571" i="90"/>
  <c r="G571" i="90"/>
  <c r="J570" i="90"/>
  <c r="G570" i="90"/>
  <c r="J569" i="90"/>
  <c r="G569" i="90"/>
  <c r="J568" i="90"/>
  <c r="G568" i="90"/>
  <c r="J567" i="90"/>
  <c r="G567" i="90"/>
  <c r="J566" i="90"/>
  <c r="G566" i="90"/>
  <c r="J565" i="90"/>
  <c r="G565" i="90"/>
  <c r="J564" i="90"/>
  <c r="G564" i="90"/>
  <c r="J563" i="90"/>
  <c r="G563" i="90"/>
  <c r="J562" i="90"/>
  <c r="G562" i="90"/>
  <c r="J561" i="90"/>
  <c r="G561" i="90"/>
  <c r="J560" i="90"/>
  <c r="G560" i="90"/>
  <c r="J559" i="90"/>
  <c r="G559" i="90"/>
  <c r="J558" i="90"/>
  <c r="G558" i="90"/>
  <c r="J557" i="90"/>
  <c r="G557" i="90"/>
  <c r="J556" i="90"/>
  <c r="G556" i="90"/>
  <c r="J555" i="90"/>
  <c r="G555" i="90"/>
  <c r="J554" i="90"/>
  <c r="G554" i="90"/>
  <c r="J553" i="90"/>
  <c r="G553" i="90"/>
  <c r="J552" i="90"/>
  <c r="G552" i="90"/>
  <c r="J551" i="90"/>
  <c r="G551" i="90"/>
  <c r="J550" i="90"/>
  <c r="G550" i="90"/>
  <c r="J549" i="90"/>
  <c r="G549" i="90"/>
  <c r="J548" i="90"/>
  <c r="G548" i="90"/>
  <c r="J547" i="90"/>
  <c r="G547" i="90"/>
  <c r="J546" i="90"/>
  <c r="G546" i="90"/>
  <c r="J545" i="90"/>
  <c r="G545" i="90"/>
  <c r="J544" i="90"/>
  <c r="G544" i="90"/>
  <c r="J543" i="90"/>
  <c r="G543" i="90"/>
  <c r="J542" i="90"/>
  <c r="G542" i="90"/>
  <c r="J541" i="90"/>
  <c r="G541" i="90"/>
  <c r="J540" i="90"/>
  <c r="G540" i="90"/>
  <c r="J539" i="90"/>
  <c r="G539" i="90"/>
  <c r="J538" i="90"/>
  <c r="G538" i="90"/>
  <c r="J537" i="90"/>
  <c r="G537" i="90"/>
  <c r="J536" i="90"/>
  <c r="G536" i="90"/>
  <c r="J535" i="90"/>
  <c r="G535" i="90"/>
  <c r="J534" i="90"/>
  <c r="G534" i="90"/>
  <c r="J533" i="90"/>
  <c r="G533" i="90"/>
  <c r="J532" i="90"/>
  <c r="G532" i="90"/>
  <c r="J531" i="90"/>
  <c r="G531" i="90"/>
  <c r="J530" i="90"/>
  <c r="G530" i="90"/>
  <c r="J529" i="90"/>
  <c r="G529" i="90"/>
  <c r="J528" i="90"/>
  <c r="G528" i="90"/>
  <c r="J527" i="90"/>
  <c r="G527" i="90"/>
  <c r="J526" i="90"/>
  <c r="G526" i="90"/>
  <c r="J525" i="90"/>
  <c r="G525" i="90"/>
  <c r="J524" i="90"/>
  <c r="G524" i="90"/>
  <c r="J523" i="90"/>
  <c r="G523" i="90"/>
  <c r="J522" i="90"/>
  <c r="G522" i="90"/>
  <c r="J521" i="90"/>
  <c r="G521" i="90"/>
  <c r="J520" i="90"/>
  <c r="G520" i="90"/>
  <c r="J519" i="90"/>
  <c r="G519" i="90"/>
  <c r="J518" i="90"/>
  <c r="G518" i="90"/>
  <c r="J517" i="90"/>
  <c r="G517" i="90"/>
  <c r="J516" i="90"/>
  <c r="G516" i="90"/>
  <c r="J515" i="90"/>
  <c r="G515" i="90"/>
  <c r="J514" i="90"/>
  <c r="G514" i="90"/>
  <c r="J513" i="90"/>
  <c r="G513" i="90"/>
  <c r="J512" i="90"/>
  <c r="G512" i="90"/>
  <c r="B515" i="90"/>
  <c r="B516" i="90" s="1"/>
  <c r="B517" i="90" s="1"/>
  <c r="B518" i="90" s="1"/>
  <c r="B519" i="90" s="1"/>
  <c r="B520" i="90" s="1"/>
  <c r="B521" i="90" s="1"/>
  <c r="B522" i="90" s="1"/>
  <c r="B523" i="90" s="1"/>
  <c r="B524" i="90" s="1"/>
  <c r="B525" i="90" s="1"/>
  <c r="B526" i="90" s="1"/>
  <c r="B527" i="90" s="1"/>
  <c r="B528" i="90" s="1"/>
  <c r="B529" i="90" s="1"/>
  <c r="B530" i="90" s="1"/>
  <c r="B531" i="90" s="1"/>
  <c r="B532" i="90" s="1"/>
  <c r="B533" i="90" s="1"/>
  <c r="B534" i="90" s="1"/>
  <c r="B535" i="90" s="1"/>
  <c r="B536" i="90" s="1"/>
  <c r="B537" i="90" s="1"/>
  <c r="B538" i="90" s="1"/>
  <c r="B539" i="90" s="1"/>
  <c r="B540" i="90" s="1"/>
  <c r="B541" i="90" s="1"/>
  <c r="B542" i="90" s="1"/>
  <c r="B543" i="90" s="1"/>
  <c r="B544" i="90" s="1"/>
  <c r="B545" i="90" s="1"/>
  <c r="B546" i="90" s="1"/>
  <c r="B547" i="90" s="1"/>
  <c r="B548" i="90" s="1"/>
  <c r="B549" i="90" s="1"/>
  <c r="B550" i="90" s="1"/>
  <c r="B551" i="90" s="1"/>
  <c r="B552" i="90" s="1"/>
  <c r="B553" i="90" s="1"/>
  <c r="B554" i="90" s="1"/>
  <c r="B555" i="90" s="1"/>
  <c r="B556" i="90" s="1"/>
  <c r="B557" i="90" s="1"/>
  <c r="B558" i="90" s="1"/>
  <c r="B559" i="90" s="1"/>
  <c r="B560" i="90" s="1"/>
  <c r="B561" i="90" s="1"/>
  <c r="B562" i="90" s="1"/>
  <c r="B563" i="90" s="1"/>
  <c r="B564" i="90" s="1"/>
  <c r="B565" i="90" s="1"/>
  <c r="B566" i="90" s="1"/>
  <c r="B567" i="90" s="1"/>
  <c r="B568" i="90" s="1"/>
  <c r="B569" i="90" s="1"/>
  <c r="B570" i="90" s="1"/>
  <c r="B571" i="90" s="1"/>
  <c r="B572" i="90" s="1"/>
  <c r="B573" i="90" s="1"/>
  <c r="B574" i="90" s="1"/>
  <c r="B575" i="90" s="1"/>
  <c r="B576" i="90" s="1"/>
  <c r="B577" i="90" s="1"/>
  <c r="B578" i="90" s="1"/>
  <c r="B579" i="90" s="1"/>
  <c r="B580" i="90" s="1"/>
  <c r="B581" i="90" s="1"/>
  <c r="B582" i="90" s="1"/>
  <c r="B583" i="90" s="1"/>
  <c r="B584" i="90" s="1"/>
  <c r="B585" i="90" s="1"/>
  <c r="B586" i="90" s="1"/>
  <c r="B587" i="90" s="1"/>
  <c r="B588" i="90" s="1"/>
  <c r="B589" i="90" s="1"/>
  <c r="B590" i="90" s="1"/>
  <c r="B591" i="90" s="1"/>
  <c r="B592" i="90" s="1"/>
  <c r="B593" i="90" s="1"/>
  <c r="B594" i="90" s="1"/>
  <c r="B595" i="90" s="1"/>
  <c r="B596" i="90" s="1"/>
  <c r="B597" i="90" s="1"/>
  <c r="B598" i="90" s="1"/>
  <c r="B599" i="90" s="1"/>
  <c r="B600" i="90" s="1"/>
  <c r="B601" i="90" s="1"/>
  <c r="B602" i="90" s="1"/>
  <c r="B603" i="90" s="1"/>
  <c r="B604" i="90" s="1"/>
  <c r="B605" i="90" s="1"/>
  <c r="B606" i="90" s="1"/>
  <c r="B607" i="90" s="1"/>
  <c r="B608" i="90" s="1"/>
  <c r="B609" i="90" s="1"/>
  <c r="B610" i="90" s="1"/>
  <c r="B611" i="90" s="1"/>
  <c r="B612" i="90" s="1"/>
  <c r="B613" i="90" s="1"/>
  <c r="B614" i="90" s="1"/>
  <c r="B615" i="90" s="1"/>
  <c r="B616" i="90" s="1"/>
  <c r="B617" i="90" s="1"/>
  <c r="B618" i="90" s="1"/>
  <c r="B619" i="90" s="1"/>
  <c r="B620" i="90" s="1"/>
  <c r="B621" i="90" s="1"/>
  <c r="B622" i="90" s="1"/>
  <c r="B623" i="90" s="1"/>
  <c r="B624" i="90" s="1"/>
  <c r="B625" i="90" s="1"/>
  <c r="B626" i="90" s="1"/>
  <c r="B627" i="90" s="1"/>
  <c r="B628" i="90" s="1"/>
  <c r="B629" i="90" s="1"/>
  <c r="B630" i="90" s="1"/>
  <c r="B631" i="90" s="1"/>
  <c r="B632" i="90" s="1"/>
  <c r="B633" i="90" s="1"/>
  <c r="B634" i="90" s="1"/>
  <c r="B635" i="90" s="1"/>
  <c r="B636" i="90" s="1"/>
  <c r="B637" i="90" s="1"/>
  <c r="B638" i="90" s="1"/>
  <c r="B639" i="90" s="1"/>
  <c r="B640" i="90" s="1"/>
  <c r="B641" i="90" s="1"/>
  <c r="B642" i="90" s="1"/>
  <c r="B643" i="90" s="1"/>
  <c r="B644" i="90" s="1"/>
  <c r="B645" i="90" s="1"/>
  <c r="B646" i="90" s="1"/>
  <c r="B647" i="90" s="1"/>
  <c r="B648" i="90" s="1"/>
  <c r="B649" i="90" s="1"/>
  <c r="B650" i="90" s="1"/>
  <c r="B651" i="90" s="1"/>
  <c r="B652" i="90" s="1"/>
  <c r="B653" i="90" s="1"/>
  <c r="B654" i="90" s="1"/>
  <c r="B655" i="90" s="1"/>
  <c r="B656" i="90" s="1"/>
  <c r="B657" i="90" s="1"/>
  <c r="B658" i="90" s="1"/>
  <c r="B659" i="90" s="1"/>
  <c r="B660" i="90" s="1"/>
  <c r="B661" i="90" s="1"/>
  <c r="B662" i="90" s="1"/>
  <c r="B663" i="90" s="1"/>
  <c r="B664" i="90" s="1"/>
  <c r="B665" i="90" s="1"/>
  <c r="B666" i="90" s="1"/>
  <c r="B667" i="90" s="1"/>
  <c r="B668" i="90" s="1"/>
  <c r="B669" i="90" s="1"/>
  <c r="B670" i="90" s="1"/>
  <c r="B671" i="90" s="1"/>
  <c r="B672" i="90" s="1"/>
  <c r="B673" i="90" s="1"/>
  <c r="B674" i="90" s="1"/>
  <c r="B675" i="90" s="1"/>
  <c r="B676" i="90" s="1"/>
  <c r="B677" i="90" s="1"/>
  <c r="B678" i="90" s="1"/>
  <c r="B679" i="90" s="1"/>
  <c r="B680" i="90" s="1"/>
  <c r="B681" i="90" s="1"/>
  <c r="B682" i="90" s="1"/>
  <c r="B683" i="90" s="1"/>
  <c r="B684" i="90" s="1"/>
  <c r="B685" i="90" s="1"/>
  <c r="B686" i="90" s="1"/>
  <c r="B687" i="90" s="1"/>
  <c r="B688" i="90" s="1"/>
  <c r="B689" i="90" s="1"/>
  <c r="B690" i="90" s="1"/>
  <c r="B691" i="90" s="1"/>
  <c r="B692" i="90" s="1"/>
  <c r="B693" i="90" s="1"/>
  <c r="B694" i="90" s="1"/>
  <c r="B695" i="90" s="1"/>
  <c r="B696" i="90" s="1"/>
  <c r="B697" i="90" s="1"/>
  <c r="B698" i="90" s="1"/>
  <c r="B699" i="90" s="1"/>
  <c r="B700" i="90" s="1"/>
  <c r="B701" i="90" s="1"/>
  <c r="B702" i="90" s="1"/>
  <c r="B703" i="90" s="1"/>
  <c r="B704" i="90" s="1"/>
  <c r="B705" i="90" s="1"/>
  <c r="B706" i="90" s="1"/>
  <c r="B707" i="90" s="1"/>
  <c r="B708" i="90" s="1"/>
  <c r="B709" i="90" s="1"/>
  <c r="B710" i="90" s="1"/>
  <c r="B711" i="90" s="1"/>
  <c r="B712" i="90" s="1"/>
  <c r="B713" i="90" s="1"/>
  <c r="B714" i="90" s="1"/>
  <c r="B715" i="90" s="1"/>
  <c r="B716" i="90" s="1"/>
  <c r="B717" i="90" s="1"/>
  <c r="B718" i="90" s="1"/>
  <c r="B719" i="90" s="1"/>
  <c r="B720" i="90" s="1"/>
  <c r="B721" i="90" s="1"/>
  <c r="B722" i="90" s="1"/>
  <c r="B723" i="90" s="1"/>
  <c r="B724" i="90" s="1"/>
  <c r="B725" i="90" s="1"/>
  <c r="B726" i="90" s="1"/>
  <c r="B727" i="90" s="1"/>
  <c r="B728" i="90" s="1"/>
  <c r="B729" i="90" s="1"/>
  <c r="B730" i="90" s="1"/>
  <c r="B731" i="90" s="1"/>
  <c r="B732" i="90" s="1"/>
  <c r="B733" i="90" s="1"/>
  <c r="B734" i="90" s="1"/>
  <c r="B735" i="90" s="1"/>
  <c r="B736" i="90" s="1"/>
  <c r="B737" i="90" s="1"/>
  <c r="B738" i="90" s="1"/>
  <c r="B739" i="90" s="1"/>
  <c r="B740" i="90" s="1"/>
  <c r="B741" i="90" s="1"/>
  <c r="B742" i="90" s="1"/>
  <c r="B743" i="90" s="1"/>
  <c r="B744" i="90" s="1"/>
  <c r="B745" i="90" s="1"/>
  <c r="B746" i="90" s="1"/>
  <c r="B747" i="90" s="1"/>
  <c r="B748" i="90" s="1"/>
  <c r="B749" i="90" s="1"/>
  <c r="B750" i="90" s="1"/>
  <c r="B751" i="90" s="1"/>
  <c r="B752" i="90" s="1"/>
  <c r="B753" i="90" s="1"/>
  <c r="B754" i="90" s="1"/>
  <c r="B755" i="90" s="1"/>
  <c r="B756" i="90" s="1"/>
  <c r="B757" i="90" s="1"/>
  <c r="B758" i="90" s="1"/>
  <c r="B759" i="90" s="1"/>
  <c r="B760" i="90" s="1"/>
  <c r="B761" i="90" s="1"/>
  <c r="B762" i="90" s="1"/>
  <c r="B763" i="90" s="1"/>
  <c r="B764" i="90" s="1"/>
  <c r="B765" i="90" s="1"/>
  <c r="B766" i="90" s="1"/>
  <c r="B767" i="90" s="1"/>
  <c r="B768" i="90" s="1"/>
  <c r="B769" i="90" s="1"/>
  <c r="B770" i="90" s="1"/>
  <c r="B771" i="90" s="1"/>
  <c r="B772" i="90" s="1"/>
  <c r="B773" i="90" s="1"/>
  <c r="B774" i="90" s="1"/>
  <c r="B775" i="90" s="1"/>
  <c r="B776" i="90" s="1"/>
  <c r="B777" i="90" s="1"/>
  <c r="B778" i="90" s="1"/>
  <c r="B779" i="90" s="1"/>
  <c r="B780" i="90" s="1"/>
  <c r="B781" i="90" s="1"/>
  <c r="B782" i="90" s="1"/>
  <c r="B783" i="90" s="1"/>
  <c r="B784" i="90" s="1"/>
  <c r="B785" i="90" s="1"/>
  <c r="B786" i="90" s="1"/>
  <c r="B787" i="90" s="1"/>
  <c r="B788" i="90" s="1"/>
  <c r="B789" i="90" s="1"/>
  <c r="B790" i="90" s="1"/>
  <c r="B791" i="90" s="1"/>
  <c r="B792" i="90" s="1"/>
  <c r="B793" i="90" s="1"/>
  <c r="B794" i="90" s="1"/>
  <c r="B795" i="90" s="1"/>
  <c r="B796" i="90" s="1"/>
  <c r="B797" i="90" s="1"/>
  <c r="B798" i="90" s="1"/>
  <c r="B799" i="90" s="1"/>
  <c r="B800" i="90" s="1"/>
  <c r="B801" i="90" s="1"/>
  <c r="B802" i="90" s="1"/>
  <c r="B803" i="90" s="1"/>
  <c r="B804" i="90" s="1"/>
  <c r="B805" i="90" s="1"/>
  <c r="B806" i="90" s="1"/>
  <c r="B807" i="90" s="1"/>
  <c r="B808" i="90" s="1"/>
  <c r="B809" i="90" s="1"/>
  <c r="B810" i="90" s="1"/>
  <c r="B811" i="90" s="1"/>
  <c r="B514" i="90"/>
  <c r="B513" i="90"/>
  <c r="G511" i="90"/>
  <c r="G510" i="90"/>
  <c r="G509" i="90"/>
  <c r="G508" i="90"/>
  <c r="G507" i="90"/>
  <c r="G506" i="90"/>
  <c r="G505" i="90"/>
  <c r="G504" i="90"/>
  <c r="G503" i="90"/>
  <c r="G502" i="90"/>
  <c r="G501" i="90"/>
  <c r="G500" i="90"/>
  <c r="G499" i="90"/>
  <c r="G498" i="90"/>
  <c r="G497" i="90"/>
  <c r="G496" i="90"/>
  <c r="G495" i="90"/>
  <c r="G494" i="90"/>
  <c r="G493" i="90"/>
  <c r="G492" i="90"/>
  <c r="G491" i="90"/>
  <c r="G490" i="90"/>
  <c r="G489" i="90"/>
  <c r="G488" i="90"/>
  <c r="G487" i="90"/>
  <c r="G486" i="90"/>
  <c r="G485" i="90"/>
  <c r="G484" i="90"/>
  <c r="G483" i="90"/>
  <c r="G482" i="90"/>
  <c r="G481" i="90"/>
  <c r="G480" i="90"/>
  <c r="G479" i="90"/>
  <c r="G478" i="90"/>
  <c r="G477" i="90"/>
  <c r="G476" i="90"/>
  <c r="G475" i="90"/>
  <c r="G474" i="90"/>
  <c r="G473" i="90"/>
  <c r="G472" i="90"/>
  <c r="G471" i="90"/>
  <c r="G470" i="90"/>
  <c r="G469" i="90"/>
  <c r="G468" i="90"/>
  <c r="G467" i="90"/>
  <c r="G466" i="90"/>
  <c r="G465" i="90"/>
  <c r="G464" i="90"/>
  <c r="G463" i="90"/>
  <c r="G462" i="90"/>
  <c r="G461" i="90"/>
  <c r="G460" i="90"/>
  <c r="G459" i="90"/>
  <c r="G458" i="90"/>
  <c r="G457" i="90"/>
  <c r="G456" i="90"/>
  <c r="G455" i="90"/>
  <c r="G454" i="90"/>
  <c r="G453" i="90"/>
  <c r="G452" i="90"/>
  <c r="G451" i="90"/>
  <c r="G450" i="90"/>
  <c r="G449" i="90"/>
  <c r="G448" i="90"/>
  <c r="G447" i="90"/>
  <c r="G446" i="90"/>
  <c r="G445" i="90"/>
  <c r="G444" i="90"/>
  <c r="G443" i="90"/>
  <c r="G442" i="90"/>
  <c r="G441" i="90"/>
  <c r="G440" i="90"/>
  <c r="G439" i="90"/>
  <c r="G438" i="90"/>
  <c r="G437" i="90"/>
  <c r="G436" i="90"/>
  <c r="G435" i="90"/>
  <c r="G434" i="90"/>
  <c r="G433" i="90"/>
  <c r="G432" i="90"/>
  <c r="G431" i="90"/>
  <c r="G430" i="90"/>
  <c r="G429" i="90"/>
  <c r="G428" i="90"/>
  <c r="G427" i="90"/>
  <c r="G426" i="90"/>
  <c r="G425" i="90"/>
  <c r="G424" i="90"/>
  <c r="G423" i="90"/>
  <c r="G422" i="90"/>
  <c r="G421" i="90"/>
  <c r="G420" i="90"/>
  <c r="G419" i="90"/>
  <c r="G418" i="90"/>
  <c r="G417" i="90"/>
  <c r="G416" i="90"/>
  <c r="G415" i="90"/>
  <c r="G414" i="90"/>
  <c r="G413" i="90"/>
  <c r="G412" i="90"/>
  <c r="G411" i="90"/>
  <c r="G410" i="90"/>
  <c r="G409" i="90"/>
  <c r="G408" i="90"/>
  <c r="G407" i="90"/>
  <c r="G406" i="90"/>
  <c r="G405" i="90"/>
  <c r="G404" i="90"/>
  <c r="G403" i="90"/>
  <c r="G402" i="90"/>
  <c r="G401" i="90"/>
  <c r="G400" i="90"/>
  <c r="G399" i="90"/>
  <c r="G398" i="90"/>
  <c r="G397" i="90"/>
  <c r="G396" i="90"/>
  <c r="G395" i="90"/>
  <c r="G394" i="90"/>
  <c r="G393" i="90"/>
  <c r="G392" i="90"/>
  <c r="G391" i="90"/>
  <c r="G390" i="90"/>
  <c r="G389" i="90"/>
  <c r="G388" i="90"/>
  <c r="G387" i="90"/>
  <c r="G386" i="90"/>
  <c r="G385" i="90"/>
  <c r="G384" i="90"/>
  <c r="G383" i="90"/>
  <c r="G382" i="90"/>
  <c r="G381" i="90"/>
  <c r="G380" i="90"/>
  <c r="G379" i="90"/>
  <c r="G378" i="90"/>
  <c r="G377" i="90"/>
  <c r="G376" i="90"/>
  <c r="G375" i="90"/>
  <c r="G374" i="90"/>
  <c r="G373" i="90"/>
  <c r="G372" i="90"/>
  <c r="G371" i="90"/>
  <c r="G370" i="90"/>
  <c r="G369" i="90"/>
  <c r="G368" i="90"/>
  <c r="G367" i="90"/>
  <c r="G366" i="90"/>
  <c r="G365" i="90"/>
  <c r="G364" i="90"/>
  <c r="G363" i="90"/>
  <c r="G362" i="90"/>
  <c r="G361" i="90"/>
  <c r="G360" i="90"/>
  <c r="G359" i="90"/>
  <c r="G358" i="90"/>
  <c r="G357" i="90"/>
  <c r="G356" i="90"/>
  <c r="G355" i="90"/>
  <c r="G354" i="90"/>
  <c r="G353" i="90"/>
  <c r="G352" i="90"/>
  <c r="G351" i="90"/>
  <c r="G350" i="90"/>
  <c r="G349" i="90"/>
  <c r="G348" i="90"/>
  <c r="G347" i="90"/>
  <c r="G346" i="90"/>
  <c r="G345" i="90"/>
  <c r="G344" i="90"/>
  <c r="G343" i="90"/>
  <c r="G342" i="90"/>
  <c r="G341" i="90"/>
  <c r="G340" i="90"/>
  <c r="G339" i="90"/>
  <c r="G338" i="90"/>
  <c r="G337" i="90"/>
  <c r="G336" i="90"/>
  <c r="G335" i="90"/>
  <c r="G334" i="90"/>
  <c r="G333" i="90"/>
  <c r="G332" i="90"/>
  <c r="G331" i="90"/>
  <c r="C5" i="13"/>
  <c r="B7" i="74" s="1"/>
  <c r="R1010" i="13" l="1"/>
  <c r="R1009" i="13"/>
  <c r="R1008" i="13"/>
  <c r="R1007" i="13"/>
  <c r="R1006" i="13"/>
  <c r="R1005" i="13"/>
  <c r="R1004" i="13"/>
  <c r="R1003" i="13"/>
  <c r="R1002" i="13"/>
  <c r="R1001" i="13"/>
  <c r="R1000" i="13"/>
  <c r="R999" i="13"/>
  <c r="R998" i="13"/>
  <c r="R997" i="13"/>
  <c r="R996" i="13"/>
  <c r="R995" i="13"/>
  <c r="R994" i="13"/>
  <c r="R993" i="13"/>
  <c r="R992" i="13"/>
  <c r="R991" i="13"/>
  <c r="R990" i="13"/>
  <c r="R989" i="13"/>
  <c r="R988" i="13"/>
  <c r="R987" i="13"/>
  <c r="R986" i="13"/>
  <c r="R985" i="13"/>
  <c r="R984" i="13"/>
  <c r="R983" i="13"/>
  <c r="R982" i="13"/>
  <c r="R981" i="13"/>
  <c r="R980" i="13"/>
  <c r="R979" i="13"/>
  <c r="R978" i="13"/>
  <c r="R977" i="13"/>
  <c r="R976" i="13"/>
  <c r="R975" i="13"/>
  <c r="R974" i="13"/>
  <c r="R973" i="13"/>
  <c r="R972" i="13"/>
  <c r="R971" i="13"/>
  <c r="R970" i="13"/>
  <c r="R969" i="13"/>
  <c r="R968" i="13"/>
  <c r="R967" i="13"/>
  <c r="R966" i="13"/>
  <c r="R965" i="13"/>
  <c r="R964" i="13"/>
  <c r="R963" i="13"/>
  <c r="R962" i="13"/>
  <c r="R961" i="13"/>
  <c r="R960" i="13"/>
  <c r="R959" i="13"/>
  <c r="R958" i="13"/>
  <c r="R957" i="13"/>
  <c r="R956" i="13"/>
  <c r="R955" i="13"/>
  <c r="R954" i="13"/>
  <c r="R953" i="13"/>
  <c r="R952" i="13"/>
  <c r="R951" i="13"/>
  <c r="R950" i="13"/>
  <c r="R949" i="13"/>
  <c r="R948" i="13"/>
  <c r="R947" i="13"/>
  <c r="R946" i="13"/>
  <c r="R945" i="13"/>
  <c r="R944" i="13"/>
  <c r="R943" i="13"/>
  <c r="R942" i="13"/>
  <c r="R941" i="13"/>
  <c r="R940" i="13"/>
  <c r="R939" i="13"/>
  <c r="R938" i="13"/>
  <c r="R937" i="13"/>
  <c r="R936" i="13"/>
  <c r="R935" i="13"/>
  <c r="R934" i="13"/>
  <c r="R933" i="13"/>
  <c r="R932" i="13"/>
  <c r="R931" i="13"/>
  <c r="R930" i="13"/>
  <c r="R929" i="13"/>
  <c r="R928" i="13"/>
  <c r="R927" i="13"/>
  <c r="R926" i="13"/>
  <c r="R925" i="13"/>
  <c r="R924" i="13"/>
  <c r="R923" i="13"/>
  <c r="R922" i="13"/>
  <c r="R921" i="13"/>
  <c r="R920" i="13"/>
  <c r="R919" i="13"/>
  <c r="R918" i="13"/>
  <c r="R917" i="13"/>
  <c r="R916" i="13"/>
  <c r="R915" i="13"/>
  <c r="R914" i="13"/>
  <c r="R913" i="13"/>
  <c r="R912" i="13"/>
  <c r="R911" i="13"/>
  <c r="R910" i="13"/>
  <c r="R909" i="13"/>
  <c r="R908" i="13"/>
  <c r="R907" i="13"/>
  <c r="R906" i="13"/>
  <c r="R905" i="13"/>
  <c r="R904" i="13"/>
  <c r="R903" i="13"/>
  <c r="R902" i="13"/>
  <c r="R901" i="13"/>
  <c r="R900" i="13"/>
  <c r="R899" i="13"/>
  <c r="R898" i="13"/>
  <c r="R897" i="13"/>
  <c r="R896" i="13"/>
  <c r="R895" i="13"/>
  <c r="R894" i="13"/>
  <c r="R893" i="13"/>
  <c r="R892" i="13"/>
  <c r="R891" i="13"/>
  <c r="R890" i="13"/>
  <c r="R889" i="13"/>
  <c r="R888" i="13"/>
  <c r="R887" i="13"/>
  <c r="R886" i="13"/>
  <c r="R885" i="13"/>
  <c r="R884" i="13"/>
  <c r="R883" i="13"/>
  <c r="R882" i="13"/>
  <c r="R881" i="13"/>
  <c r="R880" i="13"/>
  <c r="R879" i="13"/>
  <c r="R878" i="13"/>
  <c r="R877" i="13"/>
  <c r="R876" i="13"/>
  <c r="R875" i="13"/>
  <c r="R874" i="13"/>
  <c r="R873" i="13"/>
  <c r="R872" i="13"/>
  <c r="R871" i="13"/>
  <c r="R870" i="13"/>
  <c r="R869" i="13"/>
  <c r="R868" i="13"/>
  <c r="R867" i="13"/>
  <c r="R866" i="13"/>
  <c r="R865" i="13"/>
  <c r="R864" i="13"/>
  <c r="R863" i="13"/>
  <c r="R862" i="13"/>
  <c r="R861" i="13"/>
  <c r="R860" i="13"/>
  <c r="R859" i="13"/>
  <c r="R858" i="13"/>
  <c r="R857" i="13"/>
  <c r="R856" i="13"/>
  <c r="R855" i="13"/>
  <c r="R854" i="13"/>
  <c r="R853" i="13"/>
  <c r="R852" i="13"/>
  <c r="R851" i="13"/>
  <c r="R850" i="13"/>
  <c r="R849" i="13"/>
  <c r="R848" i="13"/>
  <c r="R847" i="13"/>
  <c r="R846" i="13"/>
  <c r="R845" i="13"/>
  <c r="R844" i="13"/>
  <c r="R843" i="13"/>
  <c r="R842" i="13"/>
  <c r="R841" i="13"/>
  <c r="R840" i="13"/>
  <c r="R839" i="13"/>
  <c r="R838" i="13"/>
  <c r="R837" i="13"/>
  <c r="R836" i="13"/>
  <c r="R835" i="13"/>
  <c r="R834" i="13"/>
  <c r="R833" i="13"/>
  <c r="R832" i="13"/>
  <c r="R831" i="13"/>
  <c r="R830" i="13"/>
  <c r="R829" i="13"/>
  <c r="R828" i="13"/>
  <c r="R827" i="13"/>
  <c r="R826" i="13"/>
  <c r="R825" i="13"/>
  <c r="R824" i="13"/>
  <c r="R823" i="13"/>
  <c r="R822" i="13"/>
  <c r="R821" i="13"/>
  <c r="R820" i="13"/>
  <c r="R819" i="13"/>
  <c r="R818" i="13"/>
  <c r="R817" i="13"/>
  <c r="R816" i="13"/>
  <c r="R815" i="13"/>
  <c r="R814" i="13"/>
  <c r="R813" i="13"/>
  <c r="R812" i="13"/>
  <c r="R811" i="13"/>
  <c r="R810" i="13"/>
  <c r="R809" i="13"/>
  <c r="R808" i="13"/>
  <c r="R807" i="13"/>
  <c r="R806" i="13"/>
  <c r="R805" i="13"/>
  <c r="R804" i="13"/>
  <c r="R803" i="13"/>
  <c r="R802" i="13"/>
  <c r="R801" i="13"/>
  <c r="R800" i="13"/>
  <c r="R799" i="13"/>
  <c r="R798" i="13"/>
  <c r="R797" i="13"/>
  <c r="R796" i="13"/>
  <c r="R795" i="13"/>
  <c r="R794" i="13"/>
  <c r="R793" i="13"/>
  <c r="R792" i="13"/>
  <c r="R791" i="13"/>
  <c r="R790" i="13"/>
  <c r="R789" i="13"/>
  <c r="R788" i="13"/>
  <c r="R787" i="13"/>
  <c r="R786" i="13"/>
  <c r="R785" i="13"/>
  <c r="R784" i="13"/>
  <c r="R783" i="13"/>
  <c r="R782" i="13"/>
  <c r="R781" i="13"/>
  <c r="R780" i="13"/>
  <c r="R779" i="13"/>
  <c r="R778" i="13"/>
  <c r="R777" i="13"/>
  <c r="R776" i="13"/>
  <c r="R775" i="13"/>
  <c r="R774" i="13"/>
  <c r="R773" i="13"/>
  <c r="R772" i="13"/>
  <c r="R771" i="13"/>
  <c r="R770" i="13"/>
  <c r="R769" i="13"/>
  <c r="R768" i="13"/>
  <c r="R767" i="13"/>
  <c r="R766" i="13"/>
  <c r="R765" i="13"/>
  <c r="R764" i="13"/>
  <c r="R763" i="13"/>
  <c r="R762" i="13"/>
  <c r="R761" i="13"/>
  <c r="R760" i="13"/>
  <c r="R759" i="13"/>
  <c r="R758" i="13"/>
  <c r="R757" i="13"/>
  <c r="R756" i="13"/>
  <c r="R755" i="13"/>
  <c r="R754" i="13"/>
  <c r="R753" i="13"/>
  <c r="R752" i="13"/>
  <c r="R751" i="13"/>
  <c r="R750" i="13"/>
  <c r="R749" i="13"/>
  <c r="R748" i="13"/>
  <c r="R747" i="13"/>
  <c r="R746" i="13"/>
  <c r="R745" i="13"/>
  <c r="R744" i="13"/>
  <c r="R743" i="13"/>
  <c r="R742" i="13"/>
  <c r="R741" i="13"/>
  <c r="R740" i="13"/>
  <c r="R739" i="13"/>
  <c r="R738" i="13"/>
  <c r="R737" i="13"/>
  <c r="R736" i="13"/>
  <c r="R735" i="13"/>
  <c r="R734" i="13"/>
  <c r="R733" i="13"/>
  <c r="R732" i="13"/>
  <c r="R731" i="13"/>
  <c r="R730" i="13"/>
  <c r="R729" i="13"/>
  <c r="R728" i="13"/>
  <c r="R727" i="13"/>
  <c r="R726" i="13"/>
  <c r="R725" i="13"/>
  <c r="R724" i="13"/>
  <c r="R723" i="13"/>
  <c r="R722" i="13"/>
  <c r="R721" i="13"/>
  <c r="R720" i="13"/>
  <c r="R719" i="13"/>
  <c r="R718" i="13"/>
  <c r="R717" i="13"/>
  <c r="R716" i="13"/>
  <c r="R715" i="13"/>
  <c r="R714" i="13"/>
  <c r="R713" i="13"/>
  <c r="R712" i="13"/>
  <c r="R711" i="13"/>
  <c r="R710" i="13"/>
  <c r="R709" i="13"/>
  <c r="R708" i="13"/>
  <c r="R707" i="13"/>
  <c r="R706" i="13"/>
  <c r="R705" i="13"/>
  <c r="R704" i="13"/>
  <c r="R703" i="13"/>
  <c r="R702" i="13"/>
  <c r="R701" i="13"/>
  <c r="R700" i="13"/>
  <c r="R699" i="13"/>
  <c r="R698" i="13"/>
  <c r="R697" i="13"/>
  <c r="R696" i="13"/>
  <c r="R695" i="13"/>
  <c r="R694" i="13"/>
  <c r="R693" i="13"/>
  <c r="R692" i="13"/>
  <c r="R691" i="13"/>
  <c r="R690" i="13"/>
  <c r="R689" i="13"/>
  <c r="R688" i="13"/>
  <c r="R687" i="13"/>
  <c r="R686" i="13"/>
  <c r="R685" i="13"/>
  <c r="R684" i="13"/>
  <c r="R683" i="13"/>
  <c r="R682" i="13"/>
  <c r="R681" i="13"/>
  <c r="R680" i="13"/>
  <c r="R679" i="13"/>
  <c r="R678" i="13"/>
  <c r="R677" i="13"/>
  <c r="R676" i="13"/>
  <c r="R675" i="13"/>
  <c r="R674" i="13"/>
  <c r="R673" i="13"/>
  <c r="R672" i="13"/>
  <c r="R671" i="13"/>
  <c r="R670" i="13"/>
  <c r="R669" i="13"/>
  <c r="R668" i="13"/>
  <c r="R667" i="13"/>
  <c r="R666" i="13"/>
  <c r="R665" i="13"/>
  <c r="R664" i="13"/>
  <c r="R663" i="13"/>
  <c r="R662" i="13"/>
  <c r="R661" i="13"/>
  <c r="R660" i="13"/>
  <c r="R659" i="13"/>
  <c r="R658" i="13"/>
  <c r="R657" i="13"/>
  <c r="R656" i="13"/>
  <c r="R655" i="13"/>
  <c r="R654" i="13"/>
  <c r="R653" i="13"/>
  <c r="R652" i="13"/>
  <c r="R651" i="13"/>
  <c r="R650" i="13"/>
  <c r="R649" i="13"/>
  <c r="R648" i="13"/>
  <c r="R647" i="13"/>
  <c r="R646" i="13"/>
  <c r="R645" i="13"/>
  <c r="R644" i="13"/>
  <c r="R643" i="13"/>
  <c r="R642" i="13"/>
  <c r="R641" i="13"/>
  <c r="R640" i="13"/>
  <c r="R639" i="13"/>
  <c r="R638" i="13"/>
  <c r="R637" i="13"/>
  <c r="R636" i="13"/>
  <c r="R635" i="13"/>
  <c r="R634" i="13"/>
  <c r="R633" i="13"/>
  <c r="R632" i="13"/>
  <c r="R631" i="13"/>
  <c r="R630" i="13"/>
  <c r="R629" i="13"/>
  <c r="R628" i="13"/>
  <c r="R627" i="13"/>
  <c r="R626" i="13"/>
  <c r="R625" i="13"/>
  <c r="R624" i="13"/>
  <c r="R623" i="13"/>
  <c r="R622" i="13"/>
  <c r="R621" i="13"/>
  <c r="R620" i="13"/>
  <c r="R619" i="13"/>
  <c r="R618" i="13"/>
  <c r="R617" i="13"/>
  <c r="R616" i="13"/>
  <c r="R615" i="13"/>
  <c r="R614" i="13"/>
  <c r="R613" i="13"/>
  <c r="R612" i="13"/>
  <c r="R611" i="13"/>
  <c r="R610" i="13"/>
  <c r="R609" i="13"/>
  <c r="R608" i="13"/>
  <c r="R607" i="13"/>
  <c r="R606" i="13"/>
  <c r="R605" i="13"/>
  <c r="R604" i="13"/>
  <c r="R603" i="13"/>
  <c r="R602" i="13"/>
  <c r="R601" i="13"/>
  <c r="R600" i="13"/>
  <c r="R599" i="13"/>
  <c r="R598" i="13"/>
  <c r="R597" i="13"/>
  <c r="R596" i="13"/>
  <c r="R595" i="13"/>
  <c r="R594" i="13"/>
  <c r="R593" i="13"/>
  <c r="R592" i="13"/>
  <c r="R591" i="13"/>
  <c r="R590" i="13"/>
  <c r="R589" i="13"/>
  <c r="R588" i="13"/>
  <c r="R587" i="13"/>
  <c r="R586" i="13"/>
  <c r="R585" i="13"/>
  <c r="R584" i="13"/>
  <c r="R583" i="13"/>
  <c r="R582" i="13"/>
  <c r="R581" i="13"/>
  <c r="R580" i="13"/>
  <c r="R579" i="13"/>
  <c r="R578" i="13"/>
  <c r="R577" i="13"/>
  <c r="R576" i="13"/>
  <c r="R575" i="13"/>
  <c r="R574" i="13"/>
  <c r="R573" i="13"/>
  <c r="R572" i="13"/>
  <c r="R571" i="13"/>
  <c r="R570" i="13"/>
  <c r="R569" i="13"/>
  <c r="R568" i="13"/>
  <c r="R567" i="13"/>
  <c r="R566" i="13"/>
  <c r="R565" i="13"/>
  <c r="R564" i="13"/>
  <c r="R563" i="13"/>
  <c r="R562" i="13"/>
  <c r="R561" i="13"/>
  <c r="R560" i="13"/>
  <c r="R559" i="13"/>
  <c r="R558" i="13"/>
  <c r="R557" i="13"/>
  <c r="R556" i="13"/>
  <c r="R555" i="13"/>
  <c r="R554" i="13"/>
  <c r="R553" i="13"/>
  <c r="R552" i="13"/>
  <c r="R551" i="13"/>
  <c r="R550" i="13"/>
  <c r="R549" i="13"/>
  <c r="R548" i="13"/>
  <c r="R547" i="13"/>
  <c r="R546" i="13"/>
  <c r="R545" i="13"/>
  <c r="R544" i="13"/>
  <c r="R543" i="13"/>
  <c r="R542" i="13"/>
  <c r="R541" i="13"/>
  <c r="R540" i="13"/>
  <c r="R539" i="13"/>
  <c r="R538" i="13"/>
  <c r="R537" i="13"/>
  <c r="R536" i="13"/>
  <c r="R535" i="13"/>
  <c r="R534" i="13"/>
  <c r="R533" i="13"/>
  <c r="R532" i="13"/>
  <c r="R531" i="13"/>
  <c r="R530" i="13"/>
  <c r="R529" i="13"/>
  <c r="R528" i="13"/>
  <c r="R527" i="13"/>
  <c r="R526" i="13"/>
  <c r="R525" i="13"/>
  <c r="R524" i="13"/>
  <c r="R523" i="13"/>
  <c r="R522" i="13"/>
  <c r="R521" i="13"/>
  <c r="R520" i="13"/>
  <c r="R519" i="13"/>
  <c r="R518" i="13"/>
  <c r="R517" i="13"/>
  <c r="R516" i="13"/>
  <c r="R515" i="13"/>
  <c r="R514" i="13"/>
  <c r="R513" i="13"/>
  <c r="R512" i="13"/>
  <c r="R511" i="13"/>
  <c r="R510" i="13"/>
  <c r="R509" i="13"/>
  <c r="R508" i="13"/>
  <c r="R507" i="13"/>
  <c r="R506" i="13"/>
  <c r="R505" i="13"/>
  <c r="R504" i="13"/>
  <c r="R503" i="13"/>
  <c r="R502" i="13"/>
  <c r="R501" i="13"/>
  <c r="R500" i="13"/>
  <c r="R499" i="13"/>
  <c r="R498" i="13"/>
  <c r="R497" i="13"/>
  <c r="R496" i="13"/>
  <c r="R495" i="13"/>
  <c r="R494" i="13"/>
  <c r="R493" i="13"/>
  <c r="R492" i="13"/>
  <c r="R491" i="13"/>
  <c r="R490" i="13"/>
  <c r="R489" i="13"/>
  <c r="R488" i="13"/>
  <c r="R487" i="13"/>
  <c r="R486" i="13"/>
  <c r="R485" i="13"/>
  <c r="R484" i="13"/>
  <c r="R483" i="13"/>
  <c r="R482" i="13"/>
  <c r="R481" i="13"/>
  <c r="R480" i="13"/>
  <c r="R479" i="13"/>
  <c r="R478" i="13"/>
  <c r="R477" i="13"/>
  <c r="R476" i="13"/>
  <c r="R475" i="13"/>
  <c r="R474" i="13"/>
  <c r="R473" i="13"/>
  <c r="R472" i="13"/>
  <c r="R471" i="13"/>
  <c r="R470" i="13"/>
  <c r="R469" i="13"/>
  <c r="R468" i="13"/>
  <c r="R467" i="13"/>
  <c r="R466" i="13"/>
  <c r="R465" i="13"/>
  <c r="R464" i="13"/>
  <c r="R463" i="13"/>
  <c r="R462" i="13"/>
  <c r="R461" i="13"/>
  <c r="R460" i="13"/>
  <c r="R459" i="13"/>
  <c r="R458" i="13"/>
  <c r="R457" i="13"/>
  <c r="R456" i="13"/>
  <c r="R455" i="13"/>
  <c r="R454" i="13"/>
  <c r="R453" i="13"/>
  <c r="R452" i="13"/>
  <c r="R451" i="13"/>
  <c r="R450" i="13"/>
  <c r="R449" i="13"/>
  <c r="R448" i="13"/>
  <c r="R447" i="13"/>
  <c r="R446" i="13"/>
  <c r="R445" i="13"/>
  <c r="R444" i="13"/>
  <c r="R443" i="13"/>
  <c r="R442" i="13"/>
  <c r="R441" i="13"/>
  <c r="R440" i="13"/>
  <c r="R439" i="13"/>
  <c r="R438" i="13"/>
  <c r="R437" i="13"/>
  <c r="R436" i="13"/>
  <c r="R435" i="13"/>
  <c r="R434" i="13"/>
  <c r="R433" i="13"/>
  <c r="R432" i="13"/>
  <c r="R431" i="13"/>
  <c r="R430" i="13"/>
  <c r="R429" i="13"/>
  <c r="R428" i="13"/>
  <c r="R427" i="13"/>
  <c r="R426" i="13"/>
  <c r="R425" i="13"/>
  <c r="R424" i="13"/>
  <c r="R423" i="13"/>
  <c r="R422" i="13"/>
  <c r="R421" i="13"/>
  <c r="R420" i="13"/>
  <c r="R419" i="13"/>
  <c r="R418" i="13"/>
  <c r="R417" i="13"/>
  <c r="R416" i="13"/>
  <c r="R415" i="13"/>
  <c r="R414" i="13"/>
  <c r="R413" i="13"/>
  <c r="R412" i="13"/>
  <c r="R411" i="13"/>
  <c r="R410" i="13"/>
  <c r="R409" i="13"/>
  <c r="R408" i="13"/>
  <c r="R407" i="13"/>
  <c r="R406" i="13"/>
  <c r="R405" i="13"/>
  <c r="R404" i="13"/>
  <c r="R403" i="13"/>
  <c r="R402" i="13"/>
  <c r="R401" i="13"/>
  <c r="R400" i="13"/>
  <c r="R399" i="13"/>
  <c r="R398" i="13"/>
  <c r="R397" i="13"/>
  <c r="R396" i="13"/>
  <c r="R395" i="13"/>
  <c r="R394" i="13"/>
  <c r="R393" i="13"/>
  <c r="R392" i="13"/>
  <c r="R391" i="13"/>
  <c r="R390" i="13"/>
  <c r="R389" i="13"/>
  <c r="R388" i="13"/>
  <c r="R387" i="13"/>
  <c r="R386" i="13"/>
  <c r="R385" i="13"/>
  <c r="R384" i="13"/>
  <c r="R383" i="13"/>
  <c r="R382" i="13"/>
  <c r="R381" i="13"/>
  <c r="R380" i="13"/>
  <c r="R379" i="13"/>
  <c r="R378" i="13"/>
  <c r="R377" i="13"/>
  <c r="R376" i="13"/>
  <c r="R375" i="13"/>
  <c r="R374" i="13"/>
  <c r="R373" i="13"/>
  <c r="R372" i="13"/>
  <c r="R371" i="13"/>
  <c r="R370" i="13"/>
  <c r="R369" i="13"/>
  <c r="R368" i="13"/>
  <c r="R367" i="13"/>
  <c r="R366" i="13"/>
  <c r="R365" i="13"/>
  <c r="R364" i="13"/>
  <c r="R363" i="13"/>
  <c r="R362" i="13"/>
  <c r="R361" i="13"/>
  <c r="R360" i="13"/>
  <c r="R359" i="13"/>
  <c r="R358" i="13"/>
  <c r="R357" i="13"/>
  <c r="R356" i="13"/>
  <c r="R355" i="13"/>
  <c r="R354" i="13"/>
  <c r="R353" i="13"/>
  <c r="R352" i="13"/>
  <c r="R351" i="13"/>
  <c r="R350" i="13"/>
  <c r="R349" i="13"/>
  <c r="R348" i="13"/>
  <c r="R347" i="13"/>
  <c r="R346" i="13"/>
  <c r="R345" i="13"/>
  <c r="R344" i="13"/>
  <c r="R343" i="13"/>
  <c r="R342" i="13"/>
  <c r="R341" i="13"/>
  <c r="R340" i="13"/>
  <c r="R339" i="13"/>
  <c r="R338" i="13"/>
  <c r="R337" i="13"/>
  <c r="R336" i="13"/>
  <c r="R335" i="13"/>
  <c r="R334" i="13"/>
  <c r="R333" i="13"/>
  <c r="R332" i="13"/>
  <c r="R331" i="13"/>
  <c r="R330" i="13"/>
  <c r="R329" i="13"/>
  <c r="R328" i="13"/>
  <c r="R327" i="13"/>
  <c r="R326" i="13"/>
  <c r="R325" i="13"/>
  <c r="R324" i="13"/>
  <c r="R323" i="13"/>
  <c r="R322" i="13"/>
  <c r="R321" i="13"/>
  <c r="R320" i="13"/>
  <c r="R319" i="13"/>
  <c r="R318" i="13"/>
  <c r="R317" i="13"/>
  <c r="R316" i="13"/>
  <c r="R315" i="13"/>
  <c r="R314" i="13"/>
  <c r="R313" i="13"/>
  <c r="R312" i="13"/>
  <c r="R311" i="13"/>
  <c r="R310" i="13"/>
  <c r="R309" i="13"/>
  <c r="R308" i="13"/>
  <c r="R307" i="13"/>
  <c r="R306" i="13"/>
  <c r="R305" i="13"/>
  <c r="R304" i="13"/>
  <c r="R303" i="13"/>
  <c r="R302" i="13"/>
  <c r="R301" i="13"/>
  <c r="R300" i="13"/>
  <c r="R299" i="13"/>
  <c r="R298" i="13"/>
  <c r="R297" i="13"/>
  <c r="R296" i="13"/>
  <c r="R295" i="13"/>
  <c r="R294" i="13"/>
  <c r="R293" i="13"/>
  <c r="R292" i="13"/>
  <c r="R291" i="13"/>
  <c r="R290" i="13"/>
  <c r="R289" i="13"/>
  <c r="R288" i="13"/>
  <c r="R287" i="13"/>
  <c r="R286" i="13"/>
  <c r="R285" i="13"/>
  <c r="R284" i="13"/>
  <c r="R283" i="13"/>
  <c r="R282" i="13"/>
  <c r="R281" i="13"/>
  <c r="R280" i="13"/>
  <c r="R279" i="13"/>
  <c r="R278" i="13"/>
  <c r="R277" i="13"/>
  <c r="R276" i="13"/>
  <c r="R275" i="13"/>
  <c r="R274" i="13"/>
  <c r="R273" i="13"/>
  <c r="R272" i="13"/>
  <c r="R271" i="13"/>
  <c r="R270" i="13"/>
  <c r="R269" i="13"/>
  <c r="R268" i="13"/>
  <c r="R267" i="13"/>
  <c r="R266" i="13"/>
  <c r="R265" i="13"/>
  <c r="R264" i="13"/>
  <c r="R263" i="13"/>
  <c r="R262" i="13"/>
  <c r="R261" i="13"/>
  <c r="R260" i="13"/>
  <c r="R259" i="13"/>
  <c r="R258" i="13"/>
  <c r="R257" i="13"/>
  <c r="R256" i="13"/>
  <c r="R255" i="13"/>
  <c r="R254" i="13"/>
  <c r="R253" i="13"/>
  <c r="R252" i="13"/>
  <c r="R251" i="13"/>
  <c r="R250" i="13"/>
  <c r="R249" i="13"/>
  <c r="R248" i="13"/>
  <c r="R247" i="13"/>
  <c r="R246" i="13"/>
  <c r="R245" i="13"/>
  <c r="R244" i="13"/>
  <c r="R243" i="13"/>
  <c r="R242" i="13"/>
  <c r="R241" i="13"/>
  <c r="R240" i="13"/>
  <c r="R239" i="13"/>
  <c r="R238" i="13"/>
  <c r="R237" i="13"/>
  <c r="R236" i="13"/>
  <c r="R235" i="13"/>
  <c r="R234" i="13"/>
  <c r="R233" i="13"/>
  <c r="R232" i="13"/>
  <c r="R231" i="13"/>
  <c r="R230" i="13"/>
  <c r="R229" i="13"/>
  <c r="R228" i="13"/>
  <c r="R227" i="13"/>
  <c r="R226" i="13"/>
  <c r="R225" i="13"/>
  <c r="R224" i="13"/>
  <c r="R223" i="13"/>
  <c r="R222" i="13"/>
  <c r="R221" i="13"/>
  <c r="R220" i="13"/>
  <c r="R219" i="13"/>
  <c r="R218" i="13"/>
  <c r="R217" i="13"/>
  <c r="R216" i="13"/>
  <c r="R215" i="13"/>
  <c r="R214" i="13"/>
  <c r="R213" i="13"/>
  <c r="R212" i="13"/>
  <c r="R211" i="13"/>
  <c r="R210" i="13"/>
  <c r="R209" i="13"/>
  <c r="R208" i="13"/>
  <c r="R207" i="13"/>
  <c r="R206" i="13"/>
  <c r="R205" i="13"/>
  <c r="R204" i="13"/>
  <c r="R203" i="13"/>
  <c r="R202" i="13"/>
  <c r="R201" i="13"/>
  <c r="R200" i="13"/>
  <c r="R199" i="13"/>
  <c r="R198" i="13"/>
  <c r="R197" i="13"/>
  <c r="R196" i="13"/>
  <c r="R195" i="13"/>
  <c r="R194" i="13"/>
  <c r="R193" i="13"/>
  <c r="R192" i="13"/>
  <c r="R191" i="13"/>
  <c r="R190" i="13"/>
  <c r="R189" i="13"/>
  <c r="R188" i="13"/>
  <c r="R187" i="13"/>
  <c r="R186" i="13"/>
  <c r="R185" i="13"/>
  <c r="R184" i="13"/>
  <c r="R183" i="13"/>
  <c r="R182" i="13"/>
  <c r="R181" i="13"/>
  <c r="R180" i="13"/>
  <c r="R179" i="13"/>
  <c r="R178" i="13"/>
  <c r="R177" i="13"/>
  <c r="R176" i="13"/>
  <c r="R175" i="13"/>
  <c r="R174" i="13"/>
  <c r="R173" i="13"/>
  <c r="R172" i="13"/>
  <c r="R171" i="13"/>
  <c r="R170" i="13"/>
  <c r="R169" i="13"/>
  <c r="R168" i="13"/>
  <c r="R167" i="13"/>
  <c r="R166" i="13"/>
  <c r="R165" i="13"/>
  <c r="R164" i="13"/>
  <c r="R163" i="13"/>
  <c r="R162" i="13"/>
  <c r="R161" i="13"/>
  <c r="R160" i="13"/>
  <c r="R159" i="13"/>
  <c r="R158" i="13"/>
  <c r="R157" i="13"/>
  <c r="R156" i="13"/>
  <c r="R155" i="13"/>
  <c r="R154" i="13"/>
  <c r="R153" i="13"/>
  <c r="R152" i="13"/>
  <c r="R151" i="13"/>
  <c r="R150" i="13"/>
  <c r="R149" i="13"/>
  <c r="R148" i="13"/>
  <c r="R147" i="13"/>
  <c r="R146" i="13"/>
  <c r="R145" i="13"/>
  <c r="R144" i="13"/>
  <c r="R143" i="13"/>
  <c r="R142" i="13"/>
  <c r="R141" i="13"/>
  <c r="R140" i="13"/>
  <c r="R139" i="13"/>
  <c r="R138" i="13"/>
  <c r="R137" i="13"/>
  <c r="R136" i="13"/>
  <c r="R135" i="13"/>
  <c r="R134" i="13"/>
  <c r="R133" i="13"/>
  <c r="R132" i="13"/>
  <c r="R131" i="13"/>
  <c r="R130" i="13"/>
  <c r="R129" i="13"/>
  <c r="R128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9" i="13"/>
  <c r="R98" i="13"/>
  <c r="R97" i="13"/>
  <c r="R96" i="13"/>
  <c r="R95" i="13"/>
  <c r="R94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AA23" i="77" s="1"/>
  <c r="Q11" i="13"/>
  <c r="E23" i="77" s="1"/>
  <c r="C24" i="77" l="1"/>
  <c r="AA24" i="77" s="1"/>
  <c r="C25" i="77" l="1"/>
  <c r="E24" i="77"/>
  <c r="A16" i="104"/>
  <c r="E10" i="104"/>
  <c r="E9" i="104"/>
  <c r="E8" i="104"/>
  <c r="AA25" i="77" l="1"/>
  <c r="E25" i="77"/>
  <c r="C26" i="77"/>
  <c r="I15" i="104"/>
  <c r="G15" i="104"/>
  <c r="B16" i="104"/>
  <c r="A17" i="104"/>
  <c r="C27" i="77" l="1"/>
  <c r="AA26" i="77"/>
  <c r="E26" i="77"/>
  <c r="B17" i="104"/>
  <c r="A18" i="104"/>
  <c r="C28" i="77" l="1"/>
  <c r="AA27" i="77"/>
  <c r="E27" i="77"/>
  <c r="B18" i="104"/>
  <c r="A19" i="104"/>
  <c r="AA28" i="77" l="1"/>
  <c r="E28" i="77"/>
  <c r="C29" i="77"/>
  <c r="B19" i="104"/>
  <c r="A20" i="104"/>
  <c r="AA29" i="77" l="1"/>
  <c r="E29" i="77"/>
  <c r="C30" i="77"/>
  <c r="B20" i="104"/>
  <c r="A21" i="104"/>
  <c r="AA30" i="77" l="1"/>
  <c r="C31" i="77"/>
  <c r="E30" i="77"/>
  <c r="B21" i="104"/>
  <c r="A22" i="104"/>
  <c r="C32" i="77" l="1"/>
  <c r="AA31" i="77"/>
  <c r="E31" i="77"/>
  <c r="B22" i="104"/>
  <c r="A23" i="104"/>
  <c r="C33" i="77" l="1"/>
  <c r="AA32" i="77"/>
  <c r="E32" i="77"/>
  <c r="B23" i="104"/>
  <c r="A24" i="104"/>
  <c r="C34" i="77" l="1"/>
  <c r="AA33" i="77"/>
  <c r="E33" i="77"/>
  <c r="B24" i="104"/>
  <c r="A25" i="104"/>
  <c r="AA34" i="77" l="1"/>
  <c r="E34" i="77"/>
  <c r="B25" i="104"/>
  <c r="A26" i="104"/>
  <c r="B26" i="104" l="1"/>
  <c r="A27" i="104"/>
  <c r="B27" i="104" l="1"/>
  <c r="A28" i="104"/>
  <c r="B28" i="104" l="1"/>
  <c r="A29" i="104"/>
  <c r="B29" i="104" l="1"/>
  <c r="A30" i="104"/>
  <c r="B30" i="104" l="1"/>
  <c r="A31" i="104"/>
  <c r="B31" i="104" l="1"/>
  <c r="A32" i="104"/>
  <c r="B32" i="104" l="1"/>
  <c r="A33" i="104"/>
  <c r="B33" i="104" l="1"/>
  <c r="A34" i="104"/>
  <c r="B34" i="104" l="1"/>
  <c r="A35" i="104"/>
  <c r="B35" i="104" l="1"/>
  <c r="A36" i="104"/>
  <c r="B36" i="104" l="1"/>
  <c r="A37" i="104"/>
  <c r="B37" i="104" l="1"/>
  <c r="A38" i="104"/>
  <c r="B38" i="104" l="1"/>
  <c r="A39" i="104"/>
  <c r="B39" i="104" l="1"/>
  <c r="A40" i="104"/>
  <c r="B40" i="104" l="1"/>
  <c r="A41" i="104"/>
  <c r="B41" i="104" l="1"/>
  <c r="A42" i="104"/>
  <c r="B42" i="104" l="1"/>
  <c r="A43" i="104"/>
  <c r="B43" i="104" l="1"/>
  <c r="A44" i="104"/>
  <c r="B44" i="104" l="1"/>
  <c r="A45" i="104"/>
  <c r="B45" i="104" l="1"/>
  <c r="A46" i="104"/>
  <c r="B46" i="104" l="1"/>
  <c r="A47" i="104"/>
  <c r="B47" i="104" l="1"/>
  <c r="A48" i="104"/>
  <c r="B48" i="104" l="1"/>
  <c r="A49" i="104"/>
  <c r="B49" i="104" l="1"/>
  <c r="A50" i="104"/>
  <c r="B50" i="104" l="1"/>
  <c r="A51" i="104"/>
  <c r="B51" i="104" l="1"/>
  <c r="A52" i="104"/>
  <c r="B52" i="104" l="1"/>
  <c r="A53" i="104"/>
  <c r="B53" i="104" l="1"/>
  <c r="A54" i="104"/>
  <c r="B54" i="104" l="1"/>
  <c r="A55" i="104"/>
  <c r="B55" i="104" l="1"/>
  <c r="A56" i="104"/>
  <c r="B56" i="104" l="1"/>
  <c r="A57" i="104"/>
  <c r="B57" i="104" l="1"/>
  <c r="A58" i="104"/>
  <c r="B58" i="104" l="1"/>
  <c r="A59" i="104"/>
  <c r="B59" i="104" l="1"/>
  <c r="A60" i="104"/>
  <c r="B60" i="104" l="1"/>
  <c r="A61" i="104"/>
  <c r="B61" i="104" l="1"/>
  <c r="A62" i="104"/>
  <c r="B62" i="104" l="1"/>
  <c r="A63" i="104"/>
  <c r="B63" i="104" l="1"/>
  <c r="A64" i="104"/>
  <c r="B64" i="104" l="1"/>
  <c r="A65" i="104"/>
  <c r="B65" i="104" l="1"/>
  <c r="A66" i="104"/>
  <c r="B66" i="104" l="1"/>
  <c r="A67" i="104"/>
  <c r="B67" i="104" l="1"/>
  <c r="A68" i="104"/>
  <c r="B68" i="104" l="1"/>
  <c r="A69" i="104"/>
  <c r="B69" i="104" l="1"/>
  <c r="A70" i="104"/>
  <c r="B70" i="104" l="1"/>
  <c r="A71" i="104"/>
  <c r="B71" i="104" l="1"/>
  <c r="A72" i="104"/>
  <c r="B72" i="104" l="1"/>
  <c r="A73" i="104"/>
  <c r="B73" i="104" l="1"/>
  <c r="A74" i="104"/>
  <c r="B74" i="104" l="1"/>
  <c r="A75" i="104"/>
  <c r="B75" i="104" l="1"/>
  <c r="A76" i="104"/>
  <c r="B76" i="104" l="1"/>
  <c r="A77" i="104"/>
  <c r="B77" i="104" l="1"/>
  <c r="A78" i="104"/>
  <c r="B78" i="104" l="1"/>
  <c r="A79" i="104"/>
  <c r="B79" i="104" l="1"/>
  <c r="A80" i="104"/>
  <c r="B80" i="104" l="1"/>
  <c r="A81" i="104"/>
  <c r="B81" i="104" l="1"/>
  <c r="A82" i="104"/>
  <c r="B82" i="104" l="1"/>
  <c r="A83" i="104"/>
  <c r="B83" i="104" l="1"/>
  <c r="A84" i="104"/>
  <c r="B84" i="104" l="1"/>
  <c r="A85" i="104"/>
  <c r="B85" i="104" l="1"/>
  <c r="A86" i="104"/>
  <c r="B86" i="104" l="1"/>
  <c r="A87" i="104"/>
  <c r="B87" i="104" l="1"/>
  <c r="A88" i="104"/>
  <c r="B88" i="104" l="1"/>
  <c r="A89" i="104"/>
  <c r="B89" i="104" l="1"/>
  <c r="A90" i="104"/>
  <c r="B90" i="104" l="1"/>
  <c r="A91" i="104"/>
  <c r="B91" i="104" l="1"/>
  <c r="A92" i="104"/>
  <c r="B92" i="104" l="1"/>
  <c r="A93" i="104"/>
  <c r="B93" i="104" l="1"/>
  <c r="A94" i="104"/>
  <c r="B94" i="104" l="1"/>
  <c r="A95" i="104"/>
  <c r="B95" i="104" l="1"/>
  <c r="A96" i="104"/>
  <c r="B96" i="104" l="1"/>
  <c r="A97" i="104"/>
  <c r="B97" i="104" l="1"/>
  <c r="A98" i="104"/>
  <c r="B98" i="104" l="1"/>
  <c r="A99" i="104"/>
  <c r="B99" i="104" l="1"/>
  <c r="A100" i="104"/>
  <c r="B100" i="104" l="1"/>
  <c r="A101" i="104"/>
  <c r="B101" i="104" l="1"/>
  <c r="A102" i="104"/>
  <c r="B102" i="104" l="1"/>
  <c r="A103" i="104"/>
  <c r="B103" i="104" l="1"/>
  <c r="A104" i="104"/>
  <c r="B104" i="104" l="1"/>
  <c r="A105" i="104"/>
  <c r="B105" i="104" l="1"/>
  <c r="A106" i="104"/>
  <c r="B106" i="104" l="1"/>
  <c r="A107" i="104"/>
  <c r="B107" i="104" l="1"/>
  <c r="A108" i="104"/>
  <c r="B108" i="104" l="1"/>
  <c r="A109" i="104"/>
  <c r="B109" i="104" l="1"/>
  <c r="A110" i="104"/>
  <c r="B110" i="104" l="1"/>
  <c r="A111" i="104"/>
  <c r="B111" i="104" l="1"/>
  <c r="A112" i="104"/>
  <c r="B112" i="104" l="1"/>
  <c r="A113" i="104"/>
  <c r="B113" i="104" l="1"/>
  <c r="A114" i="104"/>
  <c r="B114" i="104" l="1"/>
  <c r="A115" i="104"/>
  <c r="B115" i="104" l="1"/>
  <c r="C4" i="103" l="1"/>
  <c r="D23" i="77"/>
  <c r="D10" i="77"/>
  <c r="D9" i="77"/>
  <c r="D8" i="77"/>
  <c r="C5" i="103"/>
  <c r="C3" i="103"/>
  <c r="E11" i="74"/>
  <c r="D25" i="77" l="1"/>
  <c r="B48" i="102"/>
  <c r="F33" i="75"/>
  <c r="B42" i="102"/>
  <c r="F27" i="75"/>
  <c r="E48" i="102"/>
  <c r="H24" i="75"/>
  <c r="E43" i="102"/>
  <c r="H18" i="75"/>
  <c r="F41" i="102"/>
  <c r="J15" i="75"/>
  <c r="E41" i="102"/>
  <c r="H15" i="75"/>
  <c r="B409" i="90"/>
  <c r="B410" i="90" s="1"/>
  <c r="B411" i="90" s="1"/>
  <c r="B412" i="90" s="1"/>
  <c r="B413" i="90" s="1"/>
  <c r="B414" i="90" s="1"/>
  <c r="B415" i="90" s="1"/>
  <c r="B416" i="90" s="1"/>
  <c r="B417" i="90" s="1"/>
  <c r="B418" i="90" s="1"/>
  <c r="B419" i="90" s="1"/>
  <c r="B420" i="90" s="1"/>
  <c r="B421" i="90" s="1"/>
  <c r="B422" i="90" s="1"/>
  <c r="B423" i="90" s="1"/>
  <c r="B424" i="90" s="1"/>
  <c r="B425" i="90" s="1"/>
  <c r="B426" i="90" s="1"/>
  <c r="B427" i="90" s="1"/>
  <c r="B428" i="90" s="1"/>
  <c r="B429" i="90" s="1"/>
  <c r="B430" i="90" s="1"/>
  <c r="B431" i="90" s="1"/>
  <c r="B432" i="90" s="1"/>
  <c r="B433" i="90" s="1"/>
  <c r="B434" i="90" s="1"/>
  <c r="B435" i="90" s="1"/>
  <c r="B436" i="90" s="1"/>
  <c r="B437" i="90" s="1"/>
  <c r="B438" i="90" s="1"/>
  <c r="B439" i="90" s="1"/>
  <c r="B440" i="90" s="1"/>
  <c r="B441" i="90" s="1"/>
  <c r="B442" i="90" s="1"/>
  <c r="B443" i="90" s="1"/>
  <c r="B444" i="90" s="1"/>
  <c r="B445" i="90" s="1"/>
  <c r="B446" i="90" s="1"/>
  <c r="B447" i="90" s="1"/>
  <c r="B448" i="90" s="1"/>
  <c r="B449" i="90" s="1"/>
  <c r="B450" i="90" s="1"/>
  <c r="B451" i="90" s="1"/>
  <c r="B452" i="90" s="1"/>
  <c r="B453" i="90" s="1"/>
  <c r="B454" i="90" s="1"/>
  <c r="B455" i="90" s="1"/>
  <c r="B456" i="90" s="1"/>
  <c r="B457" i="90" s="1"/>
  <c r="B458" i="90" s="1"/>
  <c r="B459" i="90" s="1"/>
  <c r="B460" i="90" s="1"/>
  <c r="B461" i="90" s="1"/>
  <c r="B462" i="90" s="1"/>
  <c r="B463" i="90" s="1"/>
  <c r="B464" i="90" s="1"/>
  <c r="B465" i="90" s="1"/>
  <c r="B466" i="90" s="1"/>
  <c r="B467" i="90" s="1"/>
  <c r="B468" i="90" s="1"/>
  <c r="B469" i="90" s="1"/>
  <c r="B470" i="90" s="1"/>
  <c r="B471" i="90" s="1"/>
  <c r="B472" i="90" s="1"/>
  <c r="B473" i="90" s="1"/>
  <c r="B474" i="90" s="1"/>
  <c r="B475" i="90" s="1"/>
  <c r="B476" i="90" s="1"/>
  <c r="B477" i="90" s="1"/>
  <c r="B478" i="90" s="1"/>
  <c r="B479" i="90" s="1"/>
  <c r="B480" i="90" s="1"/>
  <c r="B481" i="90" s="1"/>
  <c r="B482" i="90" s="1"/>
  <c r="B483" i="90" s="1"/>
  <c r="B484" i="90" s="1"/>
  <c r="B485" i="90" s="1"/>
  <c r="B486" i="90" s="1"/>
  <c r="B487" i="90" s="1"/>
  <c r="B488" i="90" s="1"/>
  <c r="B489" i="90" s="1"/>
  <c r="B490" i="90" s="1"/>
  <c r="B491" i="90" s="1"/>
  <c r="B492" i="90" s="1"/>
  <c r="B493" i="90" s="1"/>
  <c r="B494" i="90" s="1"/>
  <c r="B495" i="90" s="1"/>
  <c r="B496" i="90" s="1"/>
  <c r="B497" i="90" s="1"/>
  <c r="B498" i="90" s="1"/>
  <c r="B499" i="90" s="1"/>
  <c r="B500" i="90" s="1"/>
  <c r="B501" i="90" s="1"/>
  <c r="B502" i="90" s="1"/>
  <c r="B503" i="90" s="1"/>
  <c r="B504" i="90" s="1"/>
  <c r="B505" i="90" s="1"/>
  <c r="B506" i="90" s="1"/>
  <c r="B507" i="90" s="1"/>
  <c r="B508" i="90" s="1"/>
  <c r="B509" i="90" s="1"/>
  <c r="B510" i="90" s="1"/>
  <c r="B511" i="90" s="1"/>
  <c r="B512" i="90" s="1"/>
  <c r="J511" i="90"/>
  <c r="J510" i="90"/>
  <c r="J509" i="90"/>
  <c r="J508" i="90"/>
  <c r="J507" i="90"/>
  <c r="J506" i="90"/>
  <c r="J505" i="90"/>
  <c r="J504" i="90"/>
  <c r="J503" i="90"/>
  <c r="J502" i="90"/>
  <c r="J501" i="90"/>
  <c r="J500" i="90"/>
  <c r="J499" i="90"/>
  <c r="J498" i="90"/>
  <c r="J497" i="90"/>
  <c r="J496" i="90"/>
  <c r="J495" i="90"/>
  <c r="J494" i="90"/>
  <c r="J493" i="90"/>
  <c r="J492" i="90"/>
  <c r="J491" i="90"/>
  <c r="J490" i="90"/>
  <c r="J489" i="90"/>
  <c r="J488" i="90"/>
  <c r="J487" i="90"/>
  <c r="J486" i="90"/>
  <c r="J485" i="90"/>
  <c r="J484" i="90"/>
  <c r="J483" i="90"/>
  <c r="J482" i="90"/>
  <c r="J481" i="90"/>
  <c r="J480" i="90"/>
  <c r="J479" i="90"/>
  <c r="J478" i="90"/>
  <c r="J477" i="90"/>
  <c r="J476" i="90"/>
  <c r="J475" i="90"/>
  <c r="J474" i="90"/>
  <c r="J473" i="90"/>
  <c r="J472" i="90"/>
  <c r="J471" i="90"/>
  <c r="J470" i="90"/>
  <c r="J469" i="90"/>
  <c r="J468" i="90"/>
  <c r="J467" i="90"/>
  <c r="J466" i="90"/>
  <c r="J465" i="90"/>
  <c r="J464" i="90"/>
  <c r="J463" i="90"/>
  <c r="J462" i="90"/>
  <c r="J461" i="90"/>
  <c r="J460" i="90"/>
  <c r="J459" i="90"/>
  <c r="J458" i="90"/>
  <c r="J457" i="90"/>
  <c r="J456" i="90"/>
  <c r="J455" i="90"/>
  <c r="J454" i="90"/>
  <c r="J453" i="90"/>
  <c r="J452" i="90"/>
  <c r="J451" i="90"/>
  <c r="J450" i="90"/>
  <c r="J449" i="90"/>
  <c r="J448" i="90"/>
  <c r="J447" i="90"/>
  <c r="J446" i="90"/>
  <c r="J445" i="90"/>
  <c r="J444" i="90"/>
  <c r="J443" i="90"/>
  <c r="J442" i="90"/>
  <c r="J441" i="90"/>
  <c r="J440" i="90"/>
  <c r="J439" i="90"/>
  <c r="J438" i="90"/>
  <c r="J437" i="90"/>
  <c r="J436" i="90"/>
  <c r="J435" i="90"/>
  <c r="J434" i="90"/>
  <c r="J433" i="90"/>
  <c r="J432" i="90"/>
  <c r="J431" i="90"/>
  <c r="J430" i="90"/>
  <c r="J429" i="90"/>
  <c r="J428" i="90"/>
  <c r="J427" i="90"/>
  <c r="J426" i="90"/>
  <c r="J425" i="90"/>
  <c r="J424" i="90"/>
  <c r="J423" i="90"/>
  <c r="J422" i="90"/>
  <c r="J421" i="90"/>
  <c r="J420" i="90"/>
  <c r="J419" i="90"/>
  <c r="J418" i="90"/>
  <c r="J417" i="90"/>
  <c r="J416" i="90"/>
  <c r="J415" i="90"/>
  <c r="J414" i="90"/>
  <c r="J413" i="90"/>
  <c r="J412" i="90"/>
  <c r="J411" i="90"/>
  <c r="J410" i="90"/>
  <c r="J409" i="90"/>
  <c r="J408" i="90"/>
  <c r="J407" i="90"/>
  <c r="J406" i="90"/>
  <c r="J405" i="90"/>
  <c r="J404" i="90"/>
  <c r="J403" i="90"/>
  <c r="J402" i="90"/>
  <c r="J401" i="90"/>
  <c r="J400" i="90"/>
  <c r="J399" i="90"/>
  <c r="J398" i="90"/>
  <c r="J397" i="90"/>
  <c r="J396" i="90"/>
  <c r="J395" i="90"/>
  <c r="J394" i="90"/>
  <c r="J393" i="90"/>
  <c r="J392" i="90"/>
  <c r="J391" i="90"/>
  <c r="J390" i="90"/>
  <c r="J389" i="90"/>
  <c r="J388" i="90"/>
  <c r="J387" i="90"/>
  <c r="J386" i="90"/>
  <c r="J385" i="90"/>
  <c r="J384" i="90"/>
  <c r="J383" i="90"/>
  <c r="J382" i="90"/>
  <c r="J381" i="90"/>
  <c r="J380" i="90"/>
  <c r="J379" i="90"/>
  <c r="J378" i="90"/>
  <c r="J377" i="90"/>
  <c r="J376" i="90"/>
  <c r="J375" i="90"/>
  <c r="J374" i="90"/>
  <c r="J373" i="90"/>
  <c r="J372" i="90"/>
  <c r="J371" i="90"/>
  <c r="J370" i="90"/>
  <c r="J369" i="90"/>
  <c r="J368" i="90"/>
  <c r="J367" i="90"/>
  <c r="J366" i="90"/>
  <c r="J365" i="90"/>
  <c r="J364" i="90"/>
  <c r="J363" i="90"/>
  <c r="J362" i="90"/>
  <c r="J361" i="90"/>
  <c r="J360" i="90"/>
  <c r="J359" i="90"/>
  <c r="J358" i="90"/>
  <c r="J357" i="90"/>
  <c r="J356" i="90"/>
  <c r="J355" i="90"/>
  <c r="J354" i="90"/>
  <c r="J353" i="90"/>
  <c r="J352" i="90"/>
  <c r="J351" i="90"/>
  <c r="J350" i="90"/>
  <c r="J349" i="90"/>
  <c r="J348" i="90"/>
  <c r="J347" i="90"/>
  <c r="J346" i="90"/>
  <c r="J345" i="90"/>
  <c r="J344" i="90"/>
  <c r="J343" i="90"/>
  <c r="J342" i="90"/>
  <c r="J341" i="90"/>
  <c r="J340" i="90"/>
  <c r="J339" i="90"/>
  <c r="J338" i="90"/>
  <c r="J337" i="90"/>
  <c r="J336" i="90"/>
  <c r="J335" i="90"/>
  <c r="J334" i="90"/>
  <c r="J333" i="90"/>
  <c r="J332" i="90"/>
  <c r="J331" i="90"/>
  <c r="J330" i="90"/>
  <c r="J329" i="90"/>
  <c r="J328" i="90"/>
  <c r="J327" i="90"/>
  <c r="J326" i="90"/>
  <c r="J325" i="90"/>
  <c r="J324" i="90"/>
  <c r="J323" i="90"/>
  <c r="J322" i="90"/>
  <c r="J321" i="90"/>
  <c r="J320" i="90"/>
  <c r="J319" i="90"/>
  <c r="J318" i="90"/>
  <c r="J317" i="90"/>
  <c r="J316" i="90"/>
  <c r="J315" i="90"/>
  <c r="J314" i="90"/>
  <c r="G330" i="90"/>
  <c r="G329" i="90"/>
  <c r="G328" i="90"/>
  <c r="G327" i="90"/>
  <c r="G326" i="90"/>
  <c r="G325" i="90"/>
  <c r="G324" i="90"/>
  <c r="G323" i="90"/>
  <c r="G322" i="90"/>
  <c r="G321" i="90"/>
  <c r="G320" i="90"/>
  <c r="G319" i="90"/>
  <c r="G318" i="90"/>
  <c r="G317" i="90"/>
  <c r="G316" i="90"/>
  <c r="G315" i="90"/>
  <c r="G314" i="90"/>
  <c r="G313" i="90"/>
  <c r="G312" i="90"/>
  <c r="I311" i="90"/>
  <c r="H311" i="90"/>
  <c r="I310" i="90"/>
  <c r="H310" i="90"/>
  <c r="I309" i="90"/>
  <c r="H309" i="90"/>
  <c r="I308" i="90"/>
  <c r="H308" i="90"/>
  <c r="I307" i="90"/>
  <c r="H307" i="90"/>
  <c r="I306" i="90"/>
  <c r="H306" i="90"/>
  <c r="I305" i="90"/>
  <c r="H305" i="90"/>
  <c r="I304" i="90"/>
  <c r="H304" i="90"/>
  <c r="I303" i="90"/>
  <c r="H303" i="90"/>
  <c r="I302" i="90"/>
  <c r="H302" i="90"/>
  <c r="I301" i="90"/>
  <c r="H301" i="90"/>
  <c r="I300" i="90"/>
  <c r="H300" i="90"/>
  <c r="I299" i="90"/>
  <c r="H299" i="90"/>
  <c r="I298" i="90"/>
  <c r="H298" i="90"/>
  <c r="I297" i="90"/>
  <c r="H297" i="90"/>
  <c r="I296" i="90"/>
  <c r="H296" i="90"/>
  <c r="I295" i="90"/>
  <c r="H295" i="90"/>
  <c r="I294" i="90"/>
  <c r="H294" i="90"/>
  <c r="I293" i="90"/>
  <c r="H293" i="90"/>
  <c r="I292" i="90"/>
  <c r="H292" i="90"/>
  <c r="I291" i="90"/>
  <c r="H291" i="90"/>
  <c r="I290" i="90"/>
  <c r="H290" i="90"/>
  <c r="I289" i="90"/>
  <c r="H289" i="90"/>
  <c r="I288" i="90"/>
  <c r="H288" i="90"/>
  <c r="I287" i="90"/>
  <c r="H287" i="90"/>
  <c r="I286" i="90"/>
  <c r="H286" i="90"/>
  <c r="I285" i="90"/>
  <c r="H285" i="90"/>
  <c r="I284" i="90"/>
  <c r="H284" i="90"/>
  <c r="I283" i="90"/>
  <c r="H283" i="90"/>
  <c r="I282" i="90"/>
  <c r="H282" i="90"/>
  <c r="I281" i="90"/>
  <c r="H281" i="90"/>
  <c r="I280" i="90"/>
  <c r="H280" i="90"/>
  <c r="I279" i="90"/>
  <c r="H279" i="90"/>
  <c r="I278" i="90"/>
  <c r="H278" i="90"/>
  <c r="I277" i="90"/>
  <c r="H277" i="90"/>
  <c r="I276" i="90"/>
  <c r="H276" i="90"/>
  <c r="I275" i="90"/>
  <c r="H275" i="90"/>
  <c r="I274" i="90"/>
  <c r="H274" i="90"/>
  <c r="I273" i="90"/>
  <c r="H273" i="90"/>
  <c r="I272" i="90"/>
  <c r="H272" i="90"/>
  <c r="I271" i="90"/>
  <c r="H271" i="90"/>
  <c r="I270" i="90"/>
  <c r="H270" i="90"/>
  <c r="I269" i="90"/>
  <c r="H269" i="90"/>
  <c r="I268" i="90"/>
  <c r="H268" i="90"/>
  <c r="I267" i="90"/>
  <c r="H267" i="90"/>
  <c r="I266" i="90"/>
  <c r="H266" i="90"/>
  <c r="I265" i="90"/>
  <c r="H265" i="90"/>
  <c r="I264" i="90"/>
  <c r="H264" i="90"/>
  <c r="I263" i="90"/>
  <c r="H263" i="90"/>
  <c r="I262" i="90"/>
  <c r="H262" i="90"/>
  <c r="I261" i="90"/>
  <c r="H261" i="90"/>
  <c r="I260" i="90"/>
  <c r="H260" i="90"/>
  <c r="I259" i="90"/>
  <c r="H259" i="90"/>
  <c r="I258" i="90"/>
  <c r="H258" i="90"/>
  <c r="I257" i="90"/>
  <c r="H257" i="90"/>
  <c r="I256" i="90"/>
  <c r="H256" i="90"/>
  <c r="I255" i="90"/>
  <c r="H255" i="90"/>
  <c r="I254" i="90"/>
  <c r="H254" i="90"/>
  <c r="I253" i="90"/>
  <c r="H253" i="90"/>
  <c r="I252" i="90"/>
  <c r="H252" i="90"/>
  <c r="I251" i="90"/>
  <c r="H251" i="90"/>
  <c r="I250" i="90"/>
  <c r="H250" i="90"/>
  <c r="I249" i="90"/>
  <c r="H249" i="90"/>
  <c r="I248" i="90"/>
  <c r="H248" i="90"/>
  <c r="I247" i="90"/>
  <c r="H247" i="90"/>
  <c r="I246" i="90"/>
  <c r="H246" i="90"/>
  <c r="I245" i="90"/>
  <c r="H245" i="90"/>
  <c r="I244" i="90"/>
  <c r="H244" i="90"/>
  <c r="I243" i="90"/>
  <c r="H243" i="90"/>
  <c r="I242" i="90"/>
  <c r="H242" i="90"/>
  <c r="I241" i="90"/>
  <c r="H241" i="90"/>
  <c r="I240" i="90"/>
  <c r="H240" i="90"/>
  <c r="I239" i="90"/>
  <c r="H239" i="90"/>
  <c r="I238" i="90"/>
  <c r="H238" i="90"/>
  <c r="I237" i="90"/>
  <c r="H237" i="90"/>
  <c r="I236" i="90"/>
  <c r="H236" i="90"/>
  <c r="I235" i="90"/>
  <c r="H235" i="90"/>
  <c r="I234" i="90"/>
  <c r="H234" i="90"/>
  <c r="I233" i="90"/>
  <c r="H233" i="90"/>
  <c r="I232" i="90"/>
  <c r="H232" i="90"/>
  <c r="I231" i="90"/>
  <c r="H231" i="90"/>
  <c r="I230" i="90"/>
  <c r="H230" i="90"/>
  <c r="I229" i="90"/>
  <c r="H229" i="90"/>
  <c r="I228" i="90"/>
  <c r="H228" i="90"/>
  <c r="I227" i="90"/>
  <c r="H227" i="90"/>
  <c r="I226" i="90"/>
  <c r="H226" i="90"/>
  <c r="I225" i="90"/>
  <c r="H225" i="90"/>
  <c r="I224" i="90"/>
  <c r="H224" i="90"/>
  <c r="I223" i="90"/>
  <c r="H223" i="90"/>
  <c r="I222" i="90"/>
  <c r="H222" i="90"/>
  <c r="I221" i="90"/>
  <c r="H221" i="90"/>
  <c r="I220" i="90"/>
  <c r="H220" i="90"/>
  <c r="I219" i="90"/>
  <c r="H219" i="90"/>
  <c r="I218" i="90"/>
  <c r="H218" i="90"/>
  <c r="I217" i="90"/>
  <c r="H217" i="90"/>
  <c r="I216" i="90"/>
  <c r="H216" i="90"/>
  <c r="I215" i="90"/>
  <c r="H215" i="90"/>
  <c r="I214" i="90"/>
  <c r="H214" i="90"/>
  <c r="I213" i="90"/>
  <c r="H213" i="90"/>
  <c r="I212" i="90"/>
  <c r="H212" i="90"/>
  <c r="I211" i="90"/>
  <c r="H211" i="90"/>
  <c r="I210" i="90"/>
  <c r="H210" i="90"/>
  <c r="I209" i="90"/>
  <c r="H209" i="90"/>
  <c r="I208" i="90"/>
  <c r="H208" i="90"/>
  <c r="I207" i="90"/>
  <c r="H207" i="90"/>
  <c r="I206" i="90"/>
  <c r="H206" i="90"/>
  <c r="I205" i="90"/>
  <c r="H205" i="90"/>
  <c r="I204" i="90"/>
  <c r="H204" i="90"/>
  <c r="D302" i="101"/>
  <c r="C311" i="89"/>
  <c r="G311" i="90" s="1"/>
  <c r="B311" i="89"/>
  <c r="E311" i="90" s="1"/>
  <c r="A311" i="89"/>
  <c r="W311" i="89" s="1"/>
  <c r="C310" i="89"/>
  <c r="G310" i="90" s="1"/>
  <c r="B310" i="89"/>
  <c r="E310" i="90" s="1"/>
  <c r="A310" i="89"/>
  <c r="W310" i="89" s="1"/>
  <c r="C309" i="89"/>
  <c r="G309" i="90" s="1"/>
  <c r="B309" i="89"/>
  <c r="U309" i="89" s="1"/>
  <c r="V309" i="89" s="1"/>
  <c r="A309" i="89"/>
  <c r="W309" i="89" s="1"/>
  <c r="C308" i="89"/>
  <c r="G308" i="90" s="1"/>
  <c r="B308" i="89"/>
  <c r="A308" i="89"/>
  <c r="W308" i="89" s="1"/>
  <c r="C307" i="89"/>
  <c r="G307" i="90" s="1"/>
  <c r="B307" i="89"/>
  <c r="E307" i="90" s="1"/>
  <c r="A307" i="89"/>
  <c r="W307" i="89" s="1"/>
  <c r="C306" i="89"/>
  <c r="G306" i="90" s="1"/>
  <c r="B306" i="89"/>
  <c r="A306" i="89"/>
  <c r="W306" i="89" s="1"/>
  <c r="C305" i="89"/>
  <c r="G305" i="90" s="1"/>
  <c r="B305" i="89"/>
  <c r="U305" i="89" s="1"/>
  <c r="A305" i="89"/>
  <c r="W305" i="89" s="1"/>
  <c r="C304" i="89"/>
  <c r="G304" i="90" s="1"/>
  <c r="B304" i="89"/>
  <c r="E304" i="90" s="1"/>
  <c r="A304" i="89"/>
  <c r="W304" i="89" s="1"/>
  <c r="C303" i="89"/>
  <c r="G303" i="90" s="1"/>
  <c r="B303" i="89"/>
  <c r="U303" i="89" s="1"/>
  <c r="V303" i="89" s="1"/>
  <c r="A303" i="89"/>
  <c r="W303" i="89" s="1"/>
  <c r="C302" i="89"/>
  <c r="G302" i="90" s="1"/>
  <c r="B302" i="89"/>
  <c r="A302" i="89"/>
  <c r="W302" i="89" s="1"/>
  <c r="C301" i="89"/>
  <c r="G301" i="90" s="1"/>
  <c r="B301" i="89"/>
  <c r="E301" i="90" s="1"/>
  <c r="A301" i="89"/>
  <c r="W301" i="89" s="1"/>
  <c r="C300" i="89"/>
  <c r="G300" i="90" s="1"/>
  <c r="B300" i="89"/>
  <c r="E300" i="90" s="1"/>
  <c r="A300" i="89"/>
  <c r="W300" i="89" s="1"/>
  <c r="C299" i="89"/>
  <c r="G299" i="90" s="1"/>
  <c r="B299" i="89"/>
  <c r="U299" i="89" s="1"/>
  <c r="A299" i="89"/>
  <c r="W299" i="89" s="1"/>
  <c r="C298" i="89"/>
  <c r="G298" i="90" s="1"/>
  <c r="B298" i="89"/>
  <c r="A298" i="89"/>
  <c r="W298" i="89" s="1"/>
  <c r="C297" i="89"/>
  <c r="G297" i="90" s="1"/>
  <c r="B297" i="89"/>
  <c r="U297" i="89" s="1"/>
  <c r="V297" i="89" s="1"/>
  <c r="A297" i="89"/>
  <c r="W297" i="89" s="1"/>
  <c r="C296" i="89"/>
  <c r="G296" i="90" s="1"/>
  <c r="B296" i="89"/>
  <c r="A296" i="89"/>
  <c r="W296" i="89" s="1"/>
  <c r="C295" i="89"/>
  <c r="G295" i="90" s="1"/>
  <c r="B295" i="89"/>
  <c r="U295" i="89" s="1"/>
  <c r="A295" i="89"/>
  <c r="W295" i="89" s="1"/>
  <c r="C294" i="89"/>
  <c r="G294" i="90" s="1"/>
  <c r="B294" i="89"/>
  <c r="A294" i="89"/>
  <c r="W294" i="89" s="1"/>
  <c r="C293" i="89"/>
  <c r="G293" i="90" s="1"/>
  <c r="B293" i="89"/>
  <c r="E293" i="90" s="1"/>
  <c r="A293" i="89"/>
  <c r="W293" i="89" s="1"/>
  <c r="C292" i="89"/>
  <c r="G292" i="90" s="1"/>
  <c r="B292" i="89"/>
  <c r="A292" i="89"/>
  <c r="W292" i="89" s="1"/>
  <c r="C291" i="89"/>
  <c r="G291" i="90" s="1"/>
  <c r="B291" i="89"/>
  <c r="E291" i="90" s="1"/>
  <c r="A291" i="89"/>
  <c r="W291" i="89" s="1"/>
  <c r="C290" i="89"/>
  <c r="G290" i="90" s="1"/>
  <c r="B290" i="89"/>
  <c r="E290" i="90" s="1"/>
  <c r="A290" i="89"/>
  <c r="W290" i="89" s="1"/>
  <c r="C289" i="89"/>
  <c r="G289" i="90" s="1"/>
  <c r="B289" i="89"/>
  <c r="U289" i="89" s="1"/>
  <c r="V289" i="89" s="1"/>
  <c r="A289" i="89"/>
  <c r="W289" i="89" s="1"/>
  <c r="C288" i="89"/>
  <c r="G288" i="90" s="1"/>
  <c r="B288" i="89"/>
  <c r="E288" i="90" s="1"/>
  <c r="A288" i="89"/>
  <c r="W288" i="89" s="1"/>
  <c r="C287" i="89"/>
  <c r="G287" i="90" s="1"/>
  <c r="B287" i="89"/>
  <c r="U287" i="89" s="1"/>
  <c r="A287" i="89"/>
  <c r="W287" i="89" s="1"/>
  <c r="C286" i="89"/>
  <c r="G286" i="90" s="1"/>
  <c r="B286" i="89"/>
  <c r="A286" i="89"/>
  <c r="W286" i="89" s="1"/>
  <c r="C285" i="89"/>
  <c r="G285" i="90" s="1"/>
  <c r="B285" i="89"/>
  <c r="E285" i="90" s="1"/>
  <c r="A285" i="89"/>
  <c r="W285" i="89" s="1"/>
  <c r="C284" i="89"/>
  <c r="G284" i="90" s="1"/>
  <c r="B284" i="89"/>
  <c r="A284" i="89"/>
  <c r="W284" i="89" s="1"/>
  <c r="C283" i="89"/>
  <c r="G283" i="90" s="1"/>
  <c r="B283" i="89"/>
  <c r="U283" i="89" s="1"/>
  <c r="A283" i="89"/>
  <c r="W283" i="89" s="1"/>
  <c r="C282" i="89"/>
  <c r="G282" i="90" s="1"/>
  <c r="B282" i="89"/>
  <c r="E282" i="90" s="1"/>
  <c r="A282" i="89"/>
  <c r="W282" i="89" s="1"/>
  <c r="C281" i="89"/>
  <c r="G281" i="90" s="1"/>
  <c r="B281" i="89"/>
  <c r="E281" i="90" s="1"/>
  <c r="A281" i="89"/>
  <c r="W281" i="89" s="1"/>
  <c r="C280" i="89"/>
  <c r="G280" i="90" s="1"/>
  <c r="B280" i="89"/>
  <c r="A280" i="89"/>
  <c r="W280" i="89" s="1"/>
  <c r="C279" i="89"/>
  <c r="G279" i="90" s="1"/>
  <c r="B279" i="89"/>
  <c r="E279" i="90" s="1"/>
  <c r="A279" i="89"/>
  <c r="W279" i="89" s="1"/>
  <c r="C278" i="89"/>
  <c r="G278" i="90" s="1"/>
  <c r="B278" i="89"/>
  <c r="A278" i="89"/>
  <c r="W278" i="89" s="1"/>
  <c r="C277" i="89"/>
  <c r="G277" i="90" s="1"/>
  <c r="B277" i="89"/>
  <c r="U277" i="89" s="1"/>
  <c r="V277" i="89" s="1"/>
  <c r="A277" i="89"/>
  <c r="W277" i="89" s="1"/>
  <c r="C276" i="89"/>
  <c r="G276" i="90" s="1"/>
  <c r="B276" i="89"/>
  <c r="E276" i="90" s="1"/>
  <c r="A276" i="89"/>
  <c r="W276" i="89" s="1"/>
  <c r="C275" i="89"/>
  <c r="G275" i="90" s="1"/>
  <c r="B275" i="89"/>
  <c r="E275" i="90" s="1"/>
  <c r="A275" i="89"/>
  <c r="W275" i="89" s="1"/>
  <c r="C274" i="89"/>
  <c r="G274" i="90" s="1"/>
  <c r="B274" i="89"/>
  <c r="A274" i="89"/>
  <c r="W274" i="89" s="1"/>
  <c r="C273" i="89"/>
  <c r="G273" i="90" s="1"/>
  <c r="B273" i="89"/>
  <c r="U273" i="89" s="1"/>
  <c r="V273" i="89" s="1"/>
  <c r="A273" i="89"/>
  <c r="W273" i="89" s="1"/>
  <c r="C272" i="89"/>
  <c r="G272" i="90" s="1"/>
  <c r="B272" i="89"/>
  <c r="A272" i="89"/>
  <c r="W272" i="89" s="1"/>
  <c r="C271" i="89"/>
  <c r="G271" i="90" s="1"/>
  <c r="B271" i="89"/>
  <c r="U271" i="89" s="1"/>
  <c r="A271" i="89"/>
  <c r="W271" i="89" s="1"/>
  <c r="C270" i="89"/>
  <c r="G270" i="90" s="1"/>
  <c r="B270" i="89"/>
  <c r="E270" i="90" s="1"/>
  <c r="A270" i="89"/>
  <c r="W270" i="89" s="1"/>
  <c r="C269" i="89"/>
  <c r="G269" i="90" s="1"/>
  <c r="B269" i="89"/>
  <c r="E269" i="90" s="1"/>
  <c r="A269" i="89"/>
  <c r="W269" i="89" s="1"/>
  <c r="C268" i="89"/>
  <c r="G268" i="90" s="1"/>
  <c r="B268" i="89"/>
  <c r="E268" i="90" s="1"/>
  <c r="A268" i="89"/>
  <c r="W268" i="89" s="1"/>
  <c r="C267" i="89"/>
  <c r="G267" i="90" s="1"/>
  <c r="B267" i="89"/>
  <c r="E267" i="90" s="1"/>
  <c r="A267" i="89"/>
  <c r="W267" i="89" s="1"/>
  <c r="C266" i="89"/>
  <c r="G266" i="90" s="1"/>
  <c r="B266" i="89"/>
  <c r="A266" i="89"/>
  <c r="W266" i="89" s="1"/>
  <c r="C265" i="89"/>
  <c r="G265" i="90" s="1"/>
  <c r="B265" i="89"/>
  <c r="E265" i="90" s="1"/>
  <c r="A265" i="89"/>
  <c r="W265" i="89" s="1"/>
  <c r="C264" i="89"/>
  <c r="G264" i="90" s="1"/>
  <c r="B264" i="89"/>
  <c r="A264" i="89"/>
  <c r="W264" i="89" s="1"/>
  <c r="C263" i="89"/>
  <c r="G263" i="90" s="1"/>
  <c r="B263" i="89"/>
  <c r="U263" i="89" s="1"/>
  <c r="A263" i="89"/>
  <c r="W263" i="89" s="1"/>
  <c r="C262" i="89"/>
  <c r="G262" i="90" s="1"/>
  <c r="B262" i="89"/>
  <c r="A262" i="89"/>
  <c r="W262" i="89" s="1"/>
  <c r="C261" i="89"/>
  <c r="G261" i="90" s="1"/>
  <c r="B261" i="89"/>
  <c r="U261" i="89" s="1"/>
  <c r="V261" i="89" s="1"/>
  <c r="A261" i="89"/>
  <c r="W261" i="89" s="1"/>
  <c r="C260" i="89"/>
  <c r="G260" i="90" s="1"/>
  <c r="B260" i="89"/>
  <c r="A260" i="89"/>
  <c r="W260" i="89" s="1"/>
  <c r="C259" i="89"/>
  <c r="G259" i="90" s="1"/>
  <c r="B259" i="89"/>
  <c r="U259" i="89" s="1"/>
  <c r="A259" i="89"/>
  <c r="W259" i="89" s="1"/>
  <c r="C258" i="89"/>
  <c r="G258" i="90" s="1"/>
  <c r="B258" i="89"/>
  <c r="A258" i="89"/>
  <c r="W258" i="89" s="1"/>
  <c r="C257" i="89"/>
  <c r="G257" i="90" s="1"/>
  <c r="B257" i="89"/>
  <c r="U257" i="89" s="1"/>
  <c r="V257" i="89" s="1"/>
  <c r="A257" i="89"/>
  <c r="W257" i="89" s="1"/>
  <c r="C256" i="89"/>
  <c r="G256" i="90" s="1"/>
  <c r="B256" i="89"/>
  <c r="E256" i="90" s="1"/>
  <c r="A256" i="89"/>
  <c r="W256" i="89" s="1"/>
  <c r="C255" i="89"/>
  <c r="G255" i="90" s="1"/>
  <c r="B255" i="89"/>
  <c r="U255" i="89" s="1"/>
  <c r="A255" i="89"/>
  <c r="W255" i="89" s="1"/>
  <c r="C254" i="89"/>
  <c r="G254" i="90" s="1"/>
  <c r="B254" i="89"/>
  <c r="E254" i="90" s="1"/>
  <c r="A254" i="89"/>
  <c r="W254" i="89" s="1"/>
  <c r="C253" i="89"/>
  <c r="G253" i="90" s="1"/>
  <c r="B253" i="89"/>
  <c r="U253" i="89" s="1"/>
  <c r="V253" i="89" s="1"/>
  <c r="A253" i="89"/>
  <c r="W253" i="89" s="1"/>
  <c r="C252" i="89"/>
  <c r="G252" i="90" s="1"/>
  <c r="B252" i="89"/>
  <c r="A252" i="89"/>
  <c r="W252" i="89" s="1"/>
  <c r="C251" i="89"/>
  <c r="G251" i="90" s="1"/>
  <c r="B251" i="89"/>
  <c r="U251" i="89" s="1"/>
  <c r="A251" i="89"/>
  <c r="W251" i="89" s="1"/>
  <c r="C250" i="89"/>
  <c r="G250" i="90" s="1"/>
  <c r="B250" i="89"/>
  <c r="E250" i="90" s="1"/>
  <c r="A250" i="89"/>
  <c r="W250" i="89" s="1"/>
  <c r="C249" i="89"/>
  <c r="G249" i="90" s="1"/>
  <c r="B249" i="89"/>
  <c r="E249" i="90" s="1"/>
  <c r="A249" i="89"/>
  <c r="W249" i="89" s="1"/>
  <c r="C248" i="89"/>
  <c r="G248" i="90" s="1"/>
  <c r="B248" i="89"/>
  <c r="E248" i="90" s="1"/>
  <c r="A248" i="89"/>
  <c r="W248" i="89" s="1"/>
  <c r="C247" i="89"/>
  <c r="G247" i="90" s="1"/>
  <c r="B247" i="89"/>
  <c r="E247" i="90" s="1"/>
  <c r="A247" i="89"/>
  <c r="W247" i="89" s="1"/>
  <c r="C246" i="89"/>
  <c r="G246" i="90" s="1"/>
  <c r="B246" i="89"/>
  <c r="A246" i="89"/>
  <c r="W246" i="89" s="1"/>
  <c r="C245" i="89"/>
  <c r="G245" i="90" s="1"/>
  <c r="B245" i="89"/>
  <c r="U245" i="89" s="1"/>
  <c r="V245" i="89" s="1"/>
  <c r="A245" i="89"/>
  <c r="W245" i="89" s="1"/>
  <c r="C244" i="89"/>
  <c r="G244" i="90" s="1"/>
  <c r="B244" i="89"/>
  <c r="E244" i="90" s="1"/>
  <c r="A244" i="89"/>
  <c r="W244" i="89" s="1"/>
  <c r="C243" i="89"/>
  <c r="G243" i="90" s="1"/>
  <c r="B243" i="89"/>
  <c r="E243" i="90" s="1"/>
  <c r="A243" i="89"/>
  <c r="W243" i="89" s="1"/>
  <c r="C242" i="89"/>
  <c r="G242" i="90" s="1"/>
  <c r="B242" i="89"/>
  <c r="A242" i="89"/>
  <c r="W242" i="89" s="1"/>
  <c r="C241" i="89"/>
  <c r="G241" i="90" s="1"/>
  <c r="B241" i="89"/>
  <c r="E241" i="90" s="1"/>
  <c r="A241" i="89"/>
  <c r="W241" i="89" s="1"/>
  <c r="C240" i="89"/>
  <c r="G240" i="90" s="1"/>
  <c r="B240" i="89"/>
  <c r="A240" i="89"/>
  <c r="W240" i="89" s="1"/>
  <c r="C239" i="89"/>
  <c r="G239" i="90" s="1"/>
  <c r="B239" i="89"/>
  <c r="U239" i="89" s="1"/>
  <c r="A239" i="89"/>
  <c r="W239" i="89" s="1"/>
  <c r="C238" i="89"/>
  <c r="G238" i="90" s="1"/>
  <c r="B238" i="89"/>
  <c r="A238" i="89"/>
  <c r="W238" i="89" s="1"/>
  <c r="C237" i="89"/>
  <c r="G237" i="90" s="1"/>
  <c r="B237" i="89"/>
  <c r="U237" i="89" s="1"/>
  <c r="V237" i="89" s="1"/>
  <c r="A237" i="89"/>
  <c r="W237" i="89" s="1"/>
  <c r="C236" i="89"/>
  <c r="G236" i="90" s="1"/>
  <c r="B236" i="89"/>
  <c r="A236" i="89"/>
  <c r="W236" i="89" s="1"/>
  <c r="C235" i="89"/>
  <c r="G235" i="90" s="1"/>
  <c r="B235" i="89"/>
  <c r="E235" i="90" s="1"/>
  <c r="A235" i="89"/>
  <c r="W235" i="89" s="1"/>
  <c r="C234" i="89"/>
  <c r="G234" i="90" s="1"/>
  <c r="B234" i="89"/>
  <c r="A234" i="89"/>
  <c r="W234" i="89" s="1"/>
  <c r="C233" i="89"/>
  <c r="G233" i="90" s="1"/>
  <c r="B233" i="89"/>
  <c r="E233" i="90" s="1"/>
  <c r="A233" i="89"/>
  <c r="W233" i="89" s="1"/>
  <c r="C232" i="89"/>
  <c r="G232" i="90" s="1"/>
  <c r="B232" i="89"/>
  <c r="A232" i="89"/>
  <c r="W232" i="89" s="1"/>
  <c r="C231" i="89"/>
  <c r="G231" i="90" s="1"/>
  <c r="B231" i="89"/>
  <c r="E231" i="90" s="1"/>
  <c r="A231" i="89"/>
  <c r="W231" i="89" s="1"/>
  <c r="C230" i="89"/>
  <c r="G230" i="90" s="1"/>
  <c r="B230" i="89"/>
  <c r="A230" i="89"/>
  <c r="W230" i="89" s="1"/>
  <c r="C229" i="89"/>
  <c r="G229" i="90" s="1"/>
  <c r="B229" i="89"/>
  <c r="U229" i="89" s="1"/>
  <c r="V229" i="89" s="1"/>
  <c r="A229" i="89"/>
  <c r="W229" i="89" s="1"/>
  <c r="C228" i="89"/>
  <c r="G228" i="90" s="1"/>
  <c r="B228" i="89"/>
  <c r="E228" i="90" s="1"/>
  <c r="A228" i="89"/>
  <c r="W228" i="89" s="1"/>
  <c r="C227" i="89"/>
  <c r="G227" i="90" s="1"/>
  <c r="B227" i="89"/>
  <c r="E227" i="90" s="1"/>
  <c r="A227" i="89"/>
  <c r="W227" i="89" s="1"/>
  <c r="C226" i="89"/>
  <c r="G226" i="90" s="1"/>
  <c r="B226" i="89"/>
  <c r="A226" i="89"/>
  <c r="W226" i="89" s="1"/>
  <c r="C225" i="89"/>
  <c r="G225" i="90" s="1"/>
  <c r="B225" i="89"/>
  <c r="E225" i="90" s="1"/>
  <c r="A225" i="89"/>
  <c r="W225" i="89" s="1"/>
  <c r="C224" i="89"/>
  <c r="G224" i="90" s="1"/>
  <c r="B224" i="89"/>
  <c r="A224" i="89"/>
  <c r="W224" i="89" s="1"/>
  <c r="C223" i="89"/>
  <c r="G223" i="90" s="1"/>
  <c r="B223" i="89"/>
  <c r="U223" i="89" s="1"/>
  <c r="A223" i="89"/>
  <c r="W223" i="89" s="1"/>
  <c r="C222" i="89"/>
  <c r="G222" i="90" s="1"/>
  <c r="B222" i="89"/>
  <c r="A222" i="89"/>
  <c r="W222" i="89" s="1"/>
  <c r="C221" i="89"/>
  <c r="G221" i="90" s="1"/>
  <c r="B221" i="89"/>
  <c r="U221" i="89" s="1"/>
  <c r="V221" i="89" s="1"/>
  <c r="A221" i="89"/>
  <c r="W221" i="89" s="1"/>
  <c r="C220" i="89"/>
  <c r="G220" i="90" s="1"/>
  <c r="B220" i="89"/>
  <c r="A220" i="89"/>
  <c r="W220" i="89" s="1"/>
  <c r="C219" i="89"/>
  <c r="G219" i="90" s="1"/>
  <c r="B219" i="89"/>
  <c r="E219" i="90" s="1"/>
  <c r="A219" i="89"/>
  <c r="W219" i="89" s="1"/>
  <c r="C218" i="89"/>
  <c r="G218" i="90" s="1"/>
  <c r="B218" i="89"/>
  <c r="E218" i="90" s="1"/>
  <c r="A218" i="89"/>
  <c r="W218" i="89" s="1"/>
  <c r="C217" i="89"/>
  <c r="G217" i="90" s="1"/>
  <c r="B217" i="89"/>
  <c r="E217" i="90" s="1"/>
  <c r="A217" i="89"/>
  <c r="W217" i="89" s="1"/>
  <c r="C216" i="89"/>
  <c r="G216" i="90" s="1"/>
  <c r="B216" i="89"/>
  <c r="E216" i="90" s="1"/>
  <c r="A216" i="89"/>
  <c r="W216" i="89" s="1"/>
  <c r="C215" i="89"/>
  <c r="G215" i="90" s="1"/>
  <c r="B215" i="89"/>
  <c r="U215" i="89" s="1"/>
  <c r="A215" i="89"/>
  <c r="W215" i="89" s="1"/>
  <c r="C214" i="89"/>
  <c r="G214" i="90" s="1"/>
  <c r="B214" i="89"/>
  <c r="A214" i="89"/>
  <c r="W214" i="89" s="1"/>
  <c r="C213" i="89"/>
  <c r="G213" i="90" s="1"/>
  <c r="B213" i="89"/>
  <c r="E213" i="90" s="1"/>
  <c r="A213" i="89"/>
  <c r="W213" i="89" s="1"/>
  <c r="C212" i="89"/>
  <c r="G212" i="90" s="1"/>
  <c r="B212" i="89"/>
  <c r="E212" i="90" s="1"/>
  <c r="A212" i="89"/>
  <c r="W212" i="89" s="1"/>
  <c r="C211" i="89"/>
  <c r="G211" i="90" s="1"/>
  <c r="B211" i="89"/>
  <c r="E211" i="90" s="1"/>
  <c r="A211" i="89"/>
  <c r="W211" i="89" s="1"/>
  <c r="C210" i="89"/>
  <c r="G210" i="90" s="1"/>
  <c r="B210" i="89"/>
  <c r="A210" i="89"/>
  <c r="W210" i="89" s="1"/>
  <c r="C209" i="89"/>
  <c r="G209" i="90" s="1"/>
  <c r="B209" i="89"/>
  <c r="U209" i="89" s="1"/>
  <c r="V209" i="89" s="1"/>
  <c r="A209" i="89"/>
  <c r="W209" i="89" s="1"/>
  <c r="C208" i="89"/>
  <c r="G208" i="90" s="1"/>
  <c r="B208" i="89"/>
  <c r="U208" i="89" s="1"/>
  <c r="V208" i="89" s="1"/>
  <c r="A208" i="89"/>
  <c r="W208" i="89" s="1"/>
  <c r="C207" i="89"/>
  <c r="G207" i="90" s="1"/>
  <c r="B207" i="89"/>
  <c r="U207" i="89" s="1"/>
  <c r="A207" i="89"/>
  <c r="W207" i="89" s="1"/>
  <c r="C206" i="89"/>
  <c r="G206" i="90" s="1"/>
  <c r="B206" i="89"/>
  <c r="E206" i="90" s="1"/>
  <c r="A206" i="89"/>
  <c r="W206" i="89" s="1"/>
  <c r="C205" i="89"/>
  <c r="G205" i="90" s="1"/>
  <c r="B205" i="89"/>
  <c r="U205" i="89" s="1"/>
  <c r="V205" i="89" s="1"/>
  <c r="A205" i="89"/>
  <c r="W205" i="89" s="1"/>
  <c r="C204" i="89"/>
  <c r="G204" i="90" s="1"/>
  <c r="B204" i="89"/>
  <c r="E204" i="90" s="1"/>
  <c r="A204" i="89"/>
  <c r="W204" i="89" s="1"/>
  <c r="C203" i="89"/>
  <c r="B203" i="89"/>
  <c r="A203" i="89"/>
  <c r="W203" i="89" s="1"/>
  <c r="C202" i="89"/>
  <c r="B202" i="89"/>
  <c r="U202" i="89" s="1"/>
  <c r="A202" i="89"/>
  <c r="W202" i="89" s="1"/>
  <c r="C201" i="89"/>
  <c r="B201" i="89"/>
  <c r="U201" i="89" s="1"/>
  <c r="A201" i="89"/>
  <c r="W201" i="89" s="1"/>
  <c r="C200" i="89"/>
  <c r="B200" i="89"/>
  <c r="A200" i="89"/>
  <c r="W200" i="89" s="1"/>
  <c r="C199" i="89"/>
  <c r="B199" i="89"/>
  <c r="A199" i="89"/>
  <c r="W199" i="89" s="1"/>
  <c r="C198" i="89"/>
  <c r="B198" i="89"/>
  <c r="A198" i="89"/>
  <c r="W198" i="89" s="1"/>
  <c r="C197" i="89"/>
  <c r="B197" i="89"/>
  <c r="U197" i="89" s="1"/>
  <c r="A197" i="89"/>
  <c r="W197" i="89" s="1"/>
  <c r="C196" i="89"/>
  <c r="B196" i="89"/>
  <c r="U196" i="89" s="1"/>
  <c r="A196" i="89"/>
  <c r="W196" i="89" s="1"/>
  <c r="C195" i="89"/>
  <c r="B195" i="89"/>
  <c r="A195" i="89"/>
  <c r="W195" i="89" s="1"/>
  <c r="C194" i="89"/>
  <c r="B194" i="89"/>
  <c r="U194" i="89" s="1"/>
  <c r="A194" i="89"/>
  <c r="W194" i="89" s="1"/>
  <c r="C193" i="89"/>
  <c r="B193" i="89"/>
  <c r="U193" i="89" s="1"/>
  <c r="A193" i="89"/>
  <c r="W193" i="89" s="1"/>
  <c r="C192" i="89"/>
  <c r="B192" i="89"/>
  <c r="U192" i="89" s="1"/>
  <c r="A192" i="89"/>
  <c r="W192" i="89" s="1"/>
  <c r="C191" i="89"/>
  <c r="B191" i="89"/>
  <c r="U191" i="89" s="1"/>
  <c r="A191" i="89"/>
  <c r="W191" i="89" s="1"/>
  <c r="C190" i="89"/>
  <c r="B190" i="89"/>
  <c r="A190" i="89"/>
  <c r="W190" i="89" s="1"/>
  <c r="C189" i="89"/>
  <c r="B189" i="89"/>
  <c r="U189" i="89" s="1"/>
  <c r="A189" i="89"/>
  <c r="W189" i="89" s="1"/>
  <c r="C188" i="89"/>
  <c r="B188" i="89"/>
  <c r="U188" i="89" s="1"/>
  <c r="V188" i="89" s="1"/>
  <c r="A188" i="89"/>
  <c r="W188" i="89" s="1"/>
  <c r="C187" i="89"/>
  <c r="B187" i="89"/>
  <c r="A187" i="89"/>
  <c r="W187" i="89" s="1"/>
  <c r="C186" i="89"/>
  <c r="B186" i="89"/>
  <c r="A186" i="89"/>
  <c r="W186" i="89" s="1"/>
  <c r="C185" i="89"/>
  <c r="B185" i="89"/>
  <c r="U185" i="89" s="1"/>
  <c r="A185" i="89"/>
  <c r="W185" i="89" s="1"/>
  <c r="C184" i="89"/>
  <c r="B184" i="89"/>
  <c r="A184" i="89"/>
  <c r="W184" i="89" s="1"/>
  <c r="C183" i="89"/>
  <c r="B183" i="89"/>
  <c r="U183" i="89" s="1"/>
  <c r="A183" i="89"/>
  <c r="W183" i="89" s="1"/>
  <c r="C182" i="89"/>
  <c r="B182" i="89"/>
  <c r="U182" i="89" s="1"/>
  <c r="A182" i="89"/>
  <c r="W182" i="89" s="1"/>
  <c r="C181" i="89"/>
  <c r="B181" i="89"/>
  <c r="A181" i="89"/>
  <c r="W181" i="89" s="1"/>
  <c r="C180" i="89"/>
  <c r="B180" i="89"/>
  <c r="U180" i="89" s="1"/>
  <c r="V180" i="89" s="1"/>
  <c r="A180" i="89"/>
  <c r="W180" i="89" s="1"/>
  <c r="C179" i="89"/>
  <c r="B179" i="89"/>
  <c r="U179" i="89" s="1"/>
  <c r="A179" i="89"/>
  <c r="W179" i="89" s="1"/>
  <c r="C178" i="89"/>
  <c r="B178" i="89"/>
  <c r="A178" i="89"/>
  <c r="W178" i="89" s="1"/>
  <c r="C177" i="89"/>
  <c r="B177" i="89"/>
  <c r="U177" i="89" s="1"/>
  <c r="A177" i="89"/>
  <c r="W177" i="89" s="1"/>
  <c r="C176" i="89"/>
  <c r="B176" i="89"/>
  <c r="A176" i="89"/>
  <c r="W176" i="89" s="1"/>
  <c r="C175" i="89"/>
  <c r="B175" i="89"/>
  <c r="U175" i="89" s="1"/>
  <c r="V175" i="89" s="1"/>
  <c r="A175" i="89"/>
  <c r="W175" i="89" s="1"/>
  <c r="C174" i="89"/>
  <c r="B174" i="89"/>
  <c r="U174" i="89" s="1"/>
  <c r="A174" i="89"/>
  <c r="W174" i="89" s="1"/>
  <c r="C173" i="89"/>
  <c r="B173" i="89"/>
  <c r="A173" i="89"/>
  <c r="W173" i="89" s="1"/>
  <c r="C172" i="89"/>
  <c r="B172" i="89"/>
  <c r="A172" i="89"/>
  <c r="W172" i="89" s="1"/>
  <c r="C171" i="89"/>
  <c r="B171" i="89"/>
  <c r="U171" i="89" s="1"/>
  <c r="A171" i="89"/>
  <c r="W171" i="89" s="1"/>
  <c r="C170" i="89"/>
  <c r="B170" i="89"/>
  <c r="A170" i="89"/>
  <c r="W170" i="89" s="1"/>
  <c r="C169" i="89"/>
  <c r="B169" i="89"/>
  <c r="U169" i="89" s="1"/>
  <c r="A169" i="89"/>
  <c r="W169" i="89" s="1"/>
  <c r="C168" i="89"/>
  <c r="B168" i="89"/>
  <c r="U168" i="89" s="1"/>
  <c r="A168" i="89"/>
  <c r="W168" i="89" s="1"/>
  <c r="C167" i="89"/>
  <c r="B167" i="89"/>
  <c r="A167" i="89"/>
  <c r="W167" i="89" s="1"/>
  <c r="C166" i="89"/>
  <c r="B166" i="89"/>
  <c r="U166" i="89" s="1"/>
  <c r="A166" i="89"/>
  <c r="W166" i="89" s="1"/>
  <c r="C165" i="89"/>
  <c r="B165" i="89"/>
  <c r="U165" i="89" s="1"/>
  <c r="A165" i="89"/>
  <c r="W165" i="89" s="1"/>
  <c r="C164" i="89"/>
  <c r="B164" i="89"/>
  <c r="A164" i="89"/>
  <c r="W164" i="89" s="1"/>
  <c r="C163" i="89"/>
  <c r="B163" i="89"/>
  <c r="U163" i="89" s="1"/>
  <c r="A163" i="89"/>
  <c r="W163" i="89" s="1"/>
  <c r="C162" i="89"/>
  <c r="B162" i="89"/>
  <c r="U162" i="89" s="1"/>
  <c r="V162" i="89" s="1"/>
  <c r="A162" i="89"/>
  <c r="W162" i="89" s="1"/>
  <c r="C161" i="89"/>
  <c r="B161" i="89"/>
  <c r="U161" i="89" s="1"/>
  <c r="A161" i="89"/>
  <c r="W161" i="89" s="1"/>
  <c r="C160" i="89"/>
  <c r="B160" i="89"/>
  <c r="U160" i="89" s="1"/>
  <c r="A160" i="89"/>
  <c r="W160" i="89" s="1"/>
  <c r="C159" i="89"/>
  <c r="B159" i="89"/>
  <c r="A159" i="89"/>
  <c r="W159" i="89" s="1"/>
  <c r="C158" i="89"/>
  <c r="B158" i="89"/>
  <c r="A158" i="89"/>
  <c r="W158" i="89" s="1"/>
  <c r="C157" i="89"/>
  <c r="B157" i="89"/>
  <c r="A157" i="89"/>
  <c r="W157" i="89" s="1"/>
  <c r="C156" i="89"/>
  <c r="B156" i="89"/>
  <c r="A156" i="89"/>
  <c r="W156" i="89" s="1"/>
  <c r="C155" i="89"/>
  <c r="B155" i="89"/>
  <c r="U155" i="89" s="1"/>
  <c r="A155" i="89"/>
  <c r="W155" i="89" s="1"/>
  <c r="C154" i="89"/>
  <c r="B154" i="89"/>
  <c r="U154" i="89" s="1"/>
  <c r="A154" i="89"/>
  <c r="W154" i="89" s="1"/>
  <c r="C153" i="89"/>
  <c r="B153" i="89"/>
  <c r="U153" i="89" s="1"/>
  <c r="A153" i="89"/>
  <c r="W153" i="89" s="1"/>
  <c r="C152" i="89"/>
  <c r="B152" i="89"/>
  <c r="U152" i="89" s="1"/>
  <c r="A152" i="89"/>
  <c r="W152" i="89" s="1"/>
  <c r="C151" i="89"/>
  <c r="B151" i="89"/>
  <c r="A151" i="89"/>
  <c r="W151" i="89" s="1"/>
  <c r="C150" i="89"/>
  <c r="B150" i="89"/>
  <c r="U150" i="89" s="1"/>
  <c r="A150" i="89"/>
  <c r="W150" i="89" s="1"/>
  <c r="C149" i="89"/>
  <c r="B149" i="89"/>
  <c r="U149" i="89" s="1"/>
  <c r="A149" i="89"/>
  <c r="W149" i="89" s="1"/>
  <c r="C148" i="89"/>
  <c r="B148" i="89"/>
  <c r="A148" i="89"/>
  <c r="W148" i="89" s="1"/>
  <c r="C147" i="89"/>
  <c r="B147" i="89"/>
  <c r="A147" i="89"/>
  <c r="W147" i="89" s="1"/>
  <c r="C146" i="89"/>
  <c r="B146" i="89"/>
  <c r="U146" i="89" s="1"/>
  <c r="A146" i="89"/>
  <c r="W146" i="89" s="1"/>
  <c r="C145" i="89"/>
  <c r="B145" i="89"/>
  <c r="U145" i="89" s="1"/>
  <c r="A145" i="89"/>
  <c r="W145" i="89" s="1"/>
  <c r="C144" i="89"/>
  <c r="B144" i="89"/>
  <c r="U144" i="89" s="1"/>
  <c r="A144" i="89"/>
  <c r="W144" i="89" s="1"/>
  <c r="C143" i="89"/>
  <c r="B143" i="89"/>
  <c r="A143" i="89"/>
  <c r="W143" i="89" s="1"/>
  <c r="C142" i="89"/>
  <c r="B142" i="89"/>
  <c r="U142" i="89" s="1"/>
  <c r="A142" i="89"/>
  <c r="W142" i="89" s="1"/>
  <c r="C141" i="89"/>
  <c r="B141" i="89"/>
  <c r="U141" i="89" s="1"/>
  <c r="A141" i="89"/>
  <c r="W141" i="89" s="1"/>
  <c r="C140" i="89"/>
  <c r="B140" i="89"/>
  <c r="A140" i="89"/>
  <c r="W140" i="89" s="1"/>
  <c r="C139" i="89"/>
  <c r="B139" i="89"/>
  <c r="A139" i="89"/>
  <c r="W139" i="89" s="1"/>
  <c r="C138" i="89"/>
  <c r="B138" i="89"/>
  <c r="U138" i="89" s="1"/>
  <c r="A138" i="89"/>
  <c r="W138" i="89" s="1"/>
  <c r="C137" i="89"/>
  <c r="B137" i="89"/>
  <c r="U137" i="89" s="1"/>
  <c r="A137" i="89"/>
  <c r="W137" i="89" s="1"/>
  <c r="C136" i="89"/>
  <c r="B136" i="89"/>
  <c r="U136" i="89" s="1"/>
  <c r="A136" i="89"/>
  <c r="W136" i="89" s="1"/>
  <c r="C135" i="89"/>
  <c r="B135" i="89"/>
  <c r="U135" i="89" s="1"/>
  <c r="A135" i="89"/>
  <c r="W135" i="89" s="1"/>
  <c r="C134" i="89"/>
  <c r="B134" i="89"/>
  <c r="A134" i="89"/>
  <c r="W134" i="89" s="1"/>
  <c r="C133" i="89"/>
  <c r="B133" i="89"/>
  <c r="U133" i="89" s="1"/>
  <c r="A133" i="89"/>
  <c r="W133" i="89" s="1"/>
  <c r="C132" i="89"/>
  <c r="B132" i="89"/>
  <c r="U132" i="89" s="1"/>
  <c r="A132" i="89"/>
  <c r="W132" i="89" s="1"/>
  <c r="C131" i="89"/>
  <c r="B131" i="89"/>
  <c r="A131" i="89"/>
  <c r="W131" i="89" s="1"/>
  <c r="C130" i="89"/>
  <c r="B130" i="89"/>
  <c r="A130" i="89"/>
  <c r="W130" i="89" s="1"/>
  <c r="C129" i="89"/>
  <c r="B129" i="89"/>
  <c r="U129" i="89" s="1"/>
  <c r="A129" i="89"/>
  <c r="W129" i="89" s="1"/>
  <c r="C128" i="89"/>
  <c r="B128" i="89"/>
  <c r="A128" i="89"/>
  <c r="W128" i="89" s="1"/>
  <c r="C127" i="89"/>
  <c r="B127" i="89"/>
  <c r="U127" i="89" s="1"/>
  <c r="V127" i="89" s="1"/>
  <c r="A127" i="89"/>
  <c r="W127" i="89" s="1"/>
  <c r="C126" i="89"/>
  <c r="B126" i="89"/>
  <c r="A126" i="89"/>
  <c r="W126" i="89" s="1"/>
  <c r="C125" i="89"/>
  <c r="B125" i="89"/>
  <c r="U125" i="89" s="1"/>
  <c r="A125" i="89"/>
  <c r="W125" i="89" s="1"/>
  <c r="C124" i="89"/>
  <c r="B124" i="89"/>
  <c r="U124" i="89" s="1"/>
  <c r="A124" i="89"/>
  <c r="W124" i="89" s="1"/>
  <c r="C123" i="89"/>
  <c r="B123" i="89"/>
  <c r="U123" i="89" s="1"/>
  <c r="A123" i="89"/>
  <c r="W123" i="89" s="1"/>
  <c r="C122" i="89"/>
  <c r="B122" i="89"/>
  <c r="A122" i="89"/>
  <c r="W122" i="89" s="1"/>
  <c r="C121" i="89"/>
  <c r="B121" i="89"/>
  <c r="A121" i="89"/>
  <c r="W121" i="89" s="1"/>
  <c r="C120" i="89"/>
  <c r="B120" i="89"/>
  <c r="A120" i="89"/>
  <c r="W120" i="89" s="1"/>
  <c r="C119" i="89"/>
  <c r="B119" i="89"/>
  <c r="A119" i="89"/>
  <c r="W119" i="89" s="1"/>
  <c r="C118" i="89"/>
  <c r="B118" i="89"/>
  <c r="U118" i="89" s="1"/>
  <c r="A118" i="89"/>
  <c r="W118" i="89" s="1"/>
  <c r="C117" i="89"/>
  <c r="B117" i="89"/>
  <c r="A117" i="89"/>
  <c r="W117" i="89" s="1"/>
  <c r="C116" i="89"/>
  <c r="B116" i="89"/>
  <c r="U116" i="89" s="1"/>
  <c r="A116" i="89"/>
  <c r="W116" i="89" s="1"/>
  <c r="C115" i="89"/>
  <c r="B115" i="89"/>
  <c r="U115" i="89" s="1"/>
  <c r="A115" i="89"/>
  <c r="W115" i="89" s="1"/>
  <c r="C114" i="89"/>
  <c r="B114" i="89"/>
  <c r="U114" i="89" s="1"/>
  <c r="A114" i="89"/>
  <c r="W114" i="89" s="1"/>
  <c r="C113" i="89"/>
  <c r="B113" i="89"/>
  <c r="U113" i="89" s="1"/>
  <c r="A113" i="89"/>
  <c r="W113" i="89" s="1"/>
  <c r="C112" i="89"/>
  <c r="B112" i="89"/>
  <c r="A112" i="89"/>
  <c r="W112" i="89" s="1"/>
  <c r="C111" i="89"/>
  <c r="B111" i="89"/>
  <c r="A111" i="89"/>
  <c r="W111" i="89" s="1"/>
  <c r="C110" i="89"/>
  <c r="B110" i="89"/>
  <c r="U110" i="89" s="1"/>
  <c r="A110" i="89"/>
  <c r="W110" i="89" s="1"/>
  <c r="C109" i="89"/>
  <c r="B109" i="89"/>
  <c r="U109" i="89" s="1"/>
  <c r="A109" i="89"/>
  <c r="W109" i="89" s="1"/>
  <c r="C108" i="89"/>
  <c r="B108" i="89"/>
  <c r="U108" i="89" s="1"/>
  <c r="A108" i="89"/>
  <c r="W108" i="89" s="1"/>
  <c r="C107" i="89"/>
  <c r="B107" i="89"/>
  <c r="A107" i="89"/>
  <c r="W107" i="89" s="1"/>
  <c r="C106" i="89"/>
  <c r="B106" i="89"/>
  <c r="A106" i="89"/>
  <c r="W106" i="89" s="1"/>
  <c r="C105" i="89"/>
  <c r="B105" i="89"/>
  <c r="U105" i="89" s="1"/>
  <c r="A105" i="89"/>
  <c r="W105" i="89" s="1"/>
  <c r="C104" i="89"/>
  <c r="B104" i="89"/>
  <c r="U104" i="89" s="1"/>
  <c r="A104" i="89"/>
  <c r="W104" i="89" s="1"/>
  <c r="C103" i="89"/>
  <c r="B103" i="89"/>
  <c r="U103" i="89" s="1"/>
  <c r="A103" i="89"/>
  <c r="W103" i="89" s="1"/>
  <c r="C102" i="89"/>
  <c r="B102" i="89"/>
  <c r="U102" i="89" s="1"/>
  <c r="A102" i="89"/>
  <c r="W102" i="89" s="1"/>
  <c r="C101" i="89"/>
  <c r="B101" i="89"/>
  <c r="U101" i="89" s="1"/>
  <c r="A101" i="89"/>
  <c r="W101" i="89" s="1"/>
  <c r="C100" i="89"/>
  <c r="B100" i="89"/>
  <c r="U100" i="89" s="1"/>
  <c r="A100" i="89"/>
  <c r="W100" i="89" s="1"/>
  <c r="C99" i="89"/>
  <c r="B99" i="89"/>
  <c r="A99" i="89"/>
  <c r="W99" i="89" s="1"/>
  <c r="C98" i="89"/>
  <c r="B98" i="89"/>
  <c r="A98" i="89"/>
  <c r="W98" i="89" s="1"/>
  <c r="C97" i="89"/>
  <c r="B97" i="89"/>
  <c r="A97" i="89"/>
  <c r="W97" i="89" s="1"/>
  <c r="C96" i="89"/>
  <c r="B96" i="89"/>
  <c r="U96" i="89" s="1"/>
  <c r="A96" i="89"/>
  <c r="W96" i="89" s="1"/>
  <c r="C95" i="89"/>
  <c r="B95" i="89"/>
  <c r="U95" i="89" s="1"/>
  <c r="A95" i="89"/>
  <c r="W95" i="89" s="1"/>
  <c r="C94" i="89"/>
  <c r="B94" i="89"/>
  <c r="U94" i="89" s="1"/>
  <c r="A94" i="89"/>
  <c r="W94" i="89" s="1"/>
  <c r="C93" i="89"/>
  <c r="B93" i="89"/>
  <c r="U93" i="89" s="1"/>
  <c r="A93" i="89"/>
  <c r="W93" i="89" s="1"/>
  <c r="C92" i="89"/>
  <c r="B92" i="89"/>
  <c r="U92" i="89" s="1"/>
  <c r="A92" i="89"/>
  <c r="W92" i="89" s="1"/>
  <c r="C91" i="89"/>
  <c r="B91" i="89"/>
  <c r="U91" i="89" s="1"/>
  <c r="A91" i="89"/>
  <c r="W91" i="89" s="1"/>
  <c r="C90" i="89"/>
  <c r="B90" i="89"/>
  <c r="U90" i="89" s="1"/>
  <c r="A90" i="89"/>
  <c r="W90" i="89" s="1"/>
  <c r="C89" i="89"/>
  <c r="B89" i="89"/>
  <c r="A89" i="89"/>
  <c r="W89" i="89" s="1"/>
  <c r="C88" i="89"/>
  <c r="B88" i="89"/>
  <c r="U88" i="89" s="1"/>
  <c r="A88" i="89"/>
  <c r="W88" i="89" s="1"/>
  <c r="C87" i="89"/>
  <c r="B87" i="89"/>
  <c r="U87" i="89" s="1"/>
  <c r="A87" i="89"/>
  <c r="W87" i="89" s="1"/>
  <c r="C86" i="89"/>
  <c r="B86" i="89"/>
  <c r="A86" i="89"/>
  <c r="W86" i="89" s="1"/>
  <c r="C85" i="89"/>
  <c r="B85" i="89"/>
  <c r="U85" i="89" s="1"/>
  <c r="A85" i="89"/>
  <c r="W85" i="89" s="1"/>
  <c r="C84" i="89"/>
  <c r="B84" i="89"/>
  <c r="U84" i="89" s="1"/>
  <c r="A84" i="89"/>
  <c r="W84" i="89" s="1"/>
  <c r="C83" i="89"/>
  <c r="B83" i="89"/>
  <c r="U83" i="89" s="1"/>
  <c r="A83" i="89"/>
  <c r="W83" i="89" s="1"/>
  <c r="C82" i="89"/>
  <c r="B82" i="89"/>
  <c r="A82" i="89"/>
  <c r="W82" i="89" s="1"/>
  <c r="C81" i="89"/>
  <c r="B81" i="89"/>
  <c r="A81" i="89"/>
  <c r="W81" i="89" s="1"/>
  <c r="C80" i="89"/>
  <c r="B80" i="89"/>
  <c r="U80" i="89" s="1"/>
  <c r="V80" i="89" s="1"/>
  <c r="A80" i="89"/>
  <c r="W80" i="89" s="1"/>
  <c r="C79" i="89"/>
  <c r="B79" i="89"/>
  <c r="U79" i="89" s="1"/>
  <c r="A79" i="89"/>
  <c r="W79" i="89" s="1"/>
  <c r="C78" i="89"/>
  <c r="B78" i="89"/>
  <c r="A78" i="89"/>
  <c r="W78" i="89" s="1"/>
  <c r="C77" i="89"/>
  <c r="B77" i="89"/>
  <c r="A77" i="89"/>
  <c r="W77" i="89" s="1"/>
  <c r="C76" i="89"/>
  <c r="B76" i="89"/>
  <c r="U76" i="89" s="1"/>
  <c r="A76" i="89"/>
  <c r="W76" i="89" s="1"/>
  <c r="C75" i="89"/>
  <c r="B75" i="89"/>
  <c r="A75" i="89"/>
  <c r="W75" i="89" s="1"/>
  <c r="C74" i="89"/>
  <c r="B74" i="89"/>
  <c r="A74" i="89"/>
  <c r="W74" i="89" s="1"/>
  <c r="C73" i="89"/>
  <c r="B73" i="89"/>
  <c r="U73" i="89" s="1"/>
  <c r="A73" i="89"/>
  <c r="W73" i="89" s="1"/>
  <c r="C72" i="89"/>
  <c r="B72" i="89"/>
  <c r="A72" i="89"/>
  <c r="W72" i="89" s="1"/>
  <c r="C71" i="89"/>
  <c r="B71" i="89"/>
  <c r="A71" i="89"/>
  <c r="W71" i="89" s="1"/>
  <c r="C70" i="89"/>
  <c r="B70" i="89"/>
  <c r="A70" i="89"/>
  <c r="W70" i="89" s="1"/>
  <c r="C69" i="89"/>
  <c r="B69" i="89"/>
  <c r="U69" i="89" s="1"/>
  <c r="A69" i="89"/>
  <c r="W69" i="89" s="1"/>
  <c r="C68" i="89"/>
  <c r="B68" i="89"/>
  <c r="U68" i="89" s="1"/>
  <c r="A68" i="89"/>
  <c r="W68" i="89" s="1"/>
  <c r="C67" i="89"/>
  <c r="B67" i="89"/>
  <c r="U67" i="89" s="1"/>
  <c r="V67" i="89" s="1"/>
  <c r="A67" i="89"/>
  <c r="W67" i="89" s="1"/>
  <c r="C66" i="89"/>
  <c r="B66" i="89"/>
  <c r="U66" i="89" s="1"/>
  <c r="A66" i="89"/>
  <c r="W66" i="89" s="1"/>
  <c r="C65" i="89"/>
  <c r="B65" i="89"/>
  <c r="U65" i="89" s="1"/>
  <c r="A65" i="89"/>
  <c r="W65" i="89" s="1"/>
  <c r="C64" i="89"/>
  <c r="B64" i="89"/>
  <c r="A64" i="89"/>
  <c r="W64" i="89" s="1"/>
  <c r="C63" i="89"/>
  <c r="B63" i="89"/>
  <c r="A63" i="89"/>
  <c r="W63" i="89" s="1"/>
  <c r="C62" i="89"/>
  <c r="B62" i="89"/>
  <c r="U62" i="89" s="1"/>
  <c r="A62" i="89"/>
  <c r="W62" i="89" s="1"/>
  <c r="C61" i="89"/>
  <c r="B61" i="89"/>
  <c r="A61" i="89"/>
  <c r="W61" i="89" s="1"/>
  <c r="C60" i="89"/>
  <c r="B60" i="89"/>
  <c r="U60" i="89" s="1"/>
  <c r="A60" i="89"/>
  <c r="W60" i="89" s="1"/>
  <c r="C59" i="89"/>
  <c r="B59" i="89"/>
  <c r="U59" i="89" s="1"/>
  <c r="A59" i="89"/>
  <c r="W59" i="89" s="1"/>
  <c r="C58" i="89"/>
  <c r="B58" i="89"/>
  <c r="U58" i="89" s="1"/>
  <c r="A58" i="89"/>
  <c r="W58" i="89" s="1"/>
  <c r="C57" i="89"/>
  <c r="B57" i="89"/>
  <c r="U57" i="89" s="1"/>
  <c r="A57" i="89"/>
  <c r="W57" i="89" s="1"/>
  <c r="C56" i="89"/>
  <c r="B56" i="89"/>
  <c r="A56" i="89"/>
  <c r="W56" i="89" s="1"/>
  <c r="C55" i="89"/>
  <c r="B55" i="89"/>
  <c r="A55" i="89"/>
  <c r="W55" i="89" s="1"/>
  <c r="C54" i="89"/>
  <c r="B54" i="89"/>
  <c r="A54" i="89"/>
  <c r="W54" i="89" s="1"/>
  <c r="C53" i="89"/>
  <c r="B53" i="89"/>
  <c r="U53" i="89" s="1"/>
  <c r="A53" i="89"/>
  <c r="W53" i="89" s="1"/>
  <c r="C52" i="89"/>
  <c r="B52" i="89"/>
  <c r="U52" i="89" s="1"/>
  <c r="A52" i="89"/>
  <c r="W52" i="89" s="1"/>
  <c r="C51" i="89"/>
  <c r="B51" i="89"/>
  <c r="U51" i="89" s="1"/>
  <c r="A51" i="89"/>
  <c r="W51" i="89" s="1"/>
  <c r="C50" i="89"/>
  <c r="B50" i="89"/>
  <c r="U50" i="89" s="1"/>
  <c r="A50" i="89"/>
  <c r="W50" i="89" s="1"/>
  <c r="C49" i="89"/>
  <c r="B49" i="89"/>
  <c r="U49" i="89" s="1"/>
  <c r="A49" i="89"/>
  <c r="W49" i="89" s="1"/>
  <c r="C48" i="89"/>
  <c r="B48" i="89"/>
  <c r="U48" i="89" s="1"/>
  <c r="A48" i="89"/>
  <c r="W48" i="89" s="1"/>
  <c r="C47" i="89"/>
  <c r="B47" i="89"/>
  <c r="U47" i="89" s="1"/>
  <c r="A47" i="89"/>
  <c r="W47" i="89" s="1"/>
  <c r="C46" i="89"/>
  <c r="B46" i="89"/>
  <c r="U46" i="89" s="1"/>
  <c r="A46" i="89"/>
  <c r="W46" i="89" s="1"/>
  <c r="C45" i="89"/>
  <c r="B45" i="89"/>
  <c r="A45" i="89"/>
  <c r="W45" i="89" s="1"/>
  <c r="C44" i="89"/>
  <c r="B44" i="89"/>
  <c r="A44" i="89"/>
  <c r="W44" i="89" s="1"/>
  <c r="C43" i="89"/>
  <c r="B43" i="89"/>
  <c r="U43" i="89" s="1"/>
  <c r="A43" i="89"/>
  <c r="W43" i="89" s="1"/>
  <c r="C42" i="89"/>
  <c r="B42" i="89"/>
  <c r="U42" i="89" s="1"/>
  <c r="A42" i="89"/>
  <c r="W42" i="89" s="1"/>
  <c r="C41" i="89"/>
  <c r="B41" i="89"/>
  <c r="U41" i="89" s="1"/>
  <c r="A41" i="89"/>
  <c r="W41" i="89" s="1"/>
  <c r="C40" i="89"/>
  <c r="B40" i="89"/>
  <c r="U40" i="89" s="1"/>
  <c r="A40" i="89"/>
  <c r="W40" i="89" s="1"/>
  <c r="C39" i="89"/>
  <c r="B39" i="89"/>
  <c r="U39" i="89" s="1"/>
  <c r="A39" i="89"/>
  <c r="W39" i="89" s="1"/>
  <c r="C38" i="89"/>
  <c r="B38" i="89"/>
  <c r="A38" i="89"/>
  <c r="W38" i="89" s="1"/>
  <c r="C37" i="89"/>
  <c r="B37" i="89"/>
  <c r="U37" i="89" s="1"/>
  <c r="A37" i="89"/>
  <c r="W37" i="89" s="1"/>
  <c r="C36" i="89"/>
  <c r="B36" i="89"/>
  <c r="A36" i="89"/>
  <c r="W36" i="89" s="1"/>
  <c r="C35" i="89"/>
  <c r="B35" i="89"/>
  <c r="A35" i="89"/>
  <c r="W35" i="89" s="1"/>
  <c r="C34" i="89"/>
  <c r="B34" i="89"/>
  <c r="U34" i="89" s="1"/>
  <c r="A34" i="89"/>
  <c r="W34" i="89" s="1"/>
  <c r="C33" i="89"/>
  <c r="B33" i="89"/>
  <c r="U33" i="89" s="1"/>
  <c r="A33" i="89"/>
  <c r="W33" i="89" s="1"/>
  <c r="C32" i="89"/>
  <c r="B32" i="89"/>
  <c r="U32" i="89" s="1"/>
  <c r="A32" i="89"/>
  <c r="W32" i="89" s="1"/>
  <c r="C31" i="89"/>
  <c r="B31" i="89"/>
  <c r="U31" i="89" s="1"/>
  <c r="A31" i="89"/>
  <c r="W31" i="89" s="1"/>
  <c r="C30" i="89"/>
  <c r="B30" i="89"/>
  <c r="U30" i="89" s="1"/>
  <c r="V30" i="89" s="1"/>
  <c r="A30" i="89"/>
  <c r="W30" i="89" s="1"/>
  <c r="C29" i="89"/>
  <c r="B29" i="89"/>
  <c r="U29" i="89" s="1"/>
  <c r="A29" i="89"/>
  <c r="W29" i="89" s="1"/>
  <c r="C28" i="89"/>
  <c r="B28" i="89"/>
  <c r="U28" i="89" s="1"/>
  <c r="A28" i="89"/>
  <c r="W28" i="89" s="1"/>
  <c r="C27" i="89"/>
  <c r="B27" i="89"/>
  <c r="U27" i="89" s="1"/>
  <c r="A27" i="89"/>
  <c r="W27" i="89" s="1"/>
  <c r="C26" i="89"/>
  <c r="B26" i="89"/>
  <c r="U26" i="89" s="1"/>
  <c r="A26" i="89"/>
  <c r="W26" i="89" s="1"/>
  <c r="C25" i="89"/>
  <c r="B25" i="89"/>
  <c r="A25" i="89"/>
  <c r="W25" i="89" s="1"/>
  <c r="C24" i="89"/>
  <c r="B24" i="89"/>
  <c r="A24" i="89"/>
  <c r="W24" i="89" s="1"/>
  <c r="C23" i="89"/>
  <c r="B23" i="89"/>
  <c r="U23" i="89" s="1"/>
  <c r="A23" i="89"/>
  <c r="W23" i="89" s="1"/>
  <c r="C22" i="89"/>
  <c r="B22" i="89"/>
  <c r="U22" i="89" s="1"/>
  <c r="A22" i="89"/>
  <c r="W22" i="89" s="1"/>
  <c r="C21" i="89"/>
  <c r="B21" i="89"/>
  <c r="U21" i="89" s="1"/>
  <c r="A21" i="89"/>
  <c r="W21" i="89" s="1"/>
  <c r="B20" i="89"/>
  <c r="U20" i="89" s="1"/>
  <c r="A20" i="89"/>
  <c r="W20" i="89" s="1"/>
  <c r="C19" i="89"/>
  <c r="B19" i="89"/>
  <c r="U19" i="89" s="1"/>
  <c r="A19" i="89"/>
  <c r="W19" i="89" s="1"/>
  <c r="C18" i="89"/>
  <c r="B18" i="89"/>
  <c r="U18" i="89" s="1"/>
  <c r="A18" i="89"/>
  <c r="W18" i="89" s="1"/>
  <c r="C17" i="89"/>
  <c r="B17" i="89"/>
  <c r="A17" i="89"/>
  <c r="W17" i="89" s="1"/>
  <c r="C16" i="89"/>
  <c r="B16" i="89"/>
  <c r="A16" i="89"/>
  <c r="W16" i="89" s="1"/>
  <c r="C15" i="89"/>
  <c r="B15" i="89"/>
  <c r="U15" i="89" s="1"/>
  <c r="A15" i="89"/>
  <c r="W15" i="89" s="1"/>
  <c r="C14" i="89"/>
  <c r="B14" i="89"/>
  <c r="U14" i="89" s="1"/>
  <c r="A14" i="89"/>
  <c r="W14" i="89" s="1"/>
  <c r="C13" i="89"/>
  <c r="B13" i="89"/>
  <c r="U13" i="89" s="1"/>
  <c r="A13" i="89"/>
  <c r="W13" i="89" s="1"/>
  <c r="C12" i="89"/>
  <c r="B12" i="89"/>
  <c r="A12" i="89"/>
  <c r="W12" i="89" s="1"/>
  <c r="C11" i="89"/>
  <c r="B11" i="89"/>
  <c r="A11" i="89"/>
  <c r="W11" i="89" s="1"/>
  <c r="C10" i="89"/>
  <c r="B10" i="89"/>
  <c r="U10" i="89" s="1"/>
  <c r="V10" i="89" s="1"/>
  <c r="A10" i="89"/>
  <c r="W10" i="89" s="1"/>
  <c r="B9" i="89"/>
  <c r="A9" i="89"/>
  <c r="W9" i="89" s="1"/>
  <c r="B8" i="89"/>
  <c r="U8" i="89" s="1"/>
  <c r="V8" i="89" s="1"/>
  <c r="A8" i="89"/>
  <c r="W8" i="89" s="1"/>
  <c r="E12" i="77"/>
  <c r="D24" i="77" l="1"/>
  <c r="D26" i="77"/>
  <c r="V259" i="89"/>
  <c r="V299" i="89"/>
  <c r="E309" i="90"/>
  <c r="V283" i="89"/>
  <c r="V251" i="89"/>
  <c r="V207" i="89"/>
  <c r="V215" i="89"/>
  <c r="V223" i="89"/>
  <c r="V239" i="89"/>
  <c r="V255" i="89"/>
  <c r="V263" i="89"/>
  <c r="V271" i="89"/>
  <c r="V287" i="89"/>
  <c r="V295" i="89"/>
  <c r="E215" i="90"/>
  <c r="E223" i="90"/>
  <c r="E239" i="90"/>
  <c r="E255" i="90"/>
  <c r="E263" i="90"/>
  <c r="E271" i="90"/>
  <c r="E287" i="90"/>
  <c r="E295" i="90"/>
  <c r="E303" i="90"/>
  <c r="U292" i="89"/>
  <c r="V292" i="89" s="1"/>
  <c r="E292" i="90"/>
  <c r="U284" i="89"/>
  <c r="V284" i="89" s="1"/>
  <c r="E284" i="90"/>
  <c r="E208" i="90"/>
  <c r="E221" i="90"/>
  <c r="E229" i="90"/>
  <c r="E237" i="90"/>
  <c r="E245" i="90"/>
  <c r="E253" i="90"/>
  <c r="E261" i="90"/>
  <c r="E277" i="90"/>
  <c r="U226" i="89"/>
  <c r="V226" i="89" s="1"/>
  <c r="E226" i="90"/>
  <c r="U242" i="89"/>
  <c r="V242" i="89" s="1"/>
  <c r="E242" i="90"/>
  <c r="U258" i="89"/>
  <c r="V258" i="89" s="1"/>
  <c r="E258" i="90"/>
  <c r="U274" i="89"/>
  <c r="V274" i="89" s="1"/>
  <c r="E274" i="90"/>
  <c r="U224" i="89"/>
  <c r="V224" i="89" s="1"/>
  <c r="E224" i="90"/>
  <c r="U232" i="89"/>
  <c r="V232" i="89" s="1"/>
  <c r="E232" i="90"/>
  <c r="E251" i="90"/>
  <c r="E259" i="90"/>
  <c r="E283" i="90"/>
  <c r="E299" i="90"/>
  <c r="U308" i="89"/>
  <c r="V308" i="89" s="1"/>
  <c r="E308" i="90"/>
  <c r="U266" i="89"/>
  <c r="V266" i="89" s="1"/>
  <c r="E266" i="90"/>
  <c r="U298" i="89"/>
  <c r="V298" i="89" s="1"/>
  <c r="E298" i="90"/>
  <c r="U306" i="89"/>
  <c r="V306" i="89" s="1"/>
  <c r="E306" i="90"/>
  <c r="U240" i="89"/>
  <c r="V240" i="89" s="1"/>
  <c r="E240" i="90"/>
  <c r="U264" i="89"/>
  <c r="V264" i="89" s="1"/>
  <c r="E264" i="90"/>
  <c r="U272" i="89"/>
  <c r="V272" i="89" s="1"/>
  <c r="E272" i="90"/>
  <c r="U280" i="89"/>
  <c r="V280" i="89" s="1"/>
  <c r="E280" i="90"/>
  <c r="U296" i="89"/>
  <c r="V296" i="89" s="1"/>
  <c r="E296" i="90"/>
  <c r="U214" i="89"/>
  <c r="V214" i="89" s="1"/>
  <c r="E214" i="90"/>
  <c r="U222" i="89"/>
  <c r="V222" i="89" s="1"/>
  <c r="E222" i="90"/>
  <c r="U230" i="89"/>
  <c r="V230" i="89" s="1"/>
  <c r="E230" i="90"/>
  <c r="U238" i="89"/>
  <c r="V238" i="89" s="1"/>
  <c r="E238" i="90"/>
  <c r="U246" i="89"/>
  <c r="V246" i="89" s="1"/>
  <c r="E246" i="90"/>
  <c r="U262" i="89"/>
  <c r="V262" i="89" s="1"/>
  <c r="E262" i="90"/>
  <c r="U278" i="89"/>
  <c r="V278" i="89" s="1"/>
  <c r="E278" i="90"/>
  <c r="U286" i="89"/>
  <c r="V286" i="89" s="1"/>
  <c r="E286" i="90"/>
  <c r="U294" i="89"/>
  <c r="V294" i="89" s="1"/>
  <c r="E294" i="90"/>
  <c r="U302" i="89"/>
  <c r="V302" i="89" s="1"/>
  <c r="E302" i="90"/>
  <c r="E205" i="90"/>
  <c r="E207" i="90"/>
  <c r="E209" i="90"/>
  <c r="E257" i="90"/>
  <c r="E273" i="90"/>
  <c r="E289" i="90"/>
  <c r="E297" i="90"/>
  <c r="E305" i="90"/>
  <c r="U210" i="89"/>
  <c r="V210" i="89" s="1"/>
  <c r="E210" i="90"/>
  <c r="U234" i="89"/>
  <c r="V234" i="89" s="1"/>
  <c r="E234" i="90"/>
  <c r="U220" i="89"/>
  <c r="V220" i="89" s="1"/>
  <c r="E220" i="90"/>
  <c r="U236" i="89"/>
  <c r="V236" i="89" s="1"/>
  <c r="E236" i="90"/>
  <c r="U252" i="89"/>
  <c r="V252" i="89" s="1"/>
  <c r="E252" i="90"/>
  <c r="U260" i="89"/>
  <c r="V260" i="89" s="1"/>
  <c r="E260" i="90"/>
  <c r="U16" i="89"/>
  <c r="U24" i="89"/>
  <c r="U121" i="89"/>
  <c r="U9" i="89"/>
  <c r="U106" i="89"/>
  <c r="U86" i="89"/>
  <c r="U35" i="89"/>
  <c r="U143" i="89"/>
  <c r="U156" i="89"/>
  <c r="U159" i="89"/>
  <c r="U170" i="89"/>
  <c r="U173" i="89"/>
  <c r="U176" i="89"/>
  <c r="U190" i="89"/>
  <c r="U199" i="89"/>
  <c r="U54" i="89"/>
  <c r="U157" i="89"/>
  <c r="U172" i="89"/>
  <c r="U11" i="89"/>
  <c r="U12" i="89"/>
  <c r="U56" i="89"/>
  <c r="U285" i="89"/>
  <c r="V285" i="89" s="1"/>
  <c r="U99" i="89"/>
  <c r="U134" i="89"/>
  <c r="U203" i="89"/>
  <c r="U282" i="89"/>
  <c r="V282" i="89" s="1"/>
  <c r="U111" i="89"/>
  <c r="U139" i="89"/>
  <c r="U89" i="89"/>
  <c r="U184" i="89"/>
  <c r="U17" i="89"/>
  <c r="U25" i="89"/>
  <c r="U45" i="89"/>
  <c r="U71" i="89"/>
  <c r="U107" i="89"/>
  <c r="U167" i="89"/>
  <c r="U187" i="89"/>
  <c r="U64" i="89"/>
  <c r="U78" i="89"/>
  <c r="U117" i="89"/>
  <c r="U218" i="89"/>
  <c r="V218" i="89" s="1"/>
  <c r="U70" i="89"/>
  <c r="U74" i="89"/>
  <c r="V74" i="89" s="1"/>
  <c r="U148" i="89"/>
  <c r="U164" i="89"/>
  <c r="U200" i="89"/>
  <c r="U227" i="89"/>
  <c r="V227" i="89" s="1"/>
  <c r="U250" i="89"/>
  <c r="V250" i="89" s="1"/>
  <c r="U270" i="89"/>
  <c r="V270" i="89" s="1"/>
  <c r="U98" i="89"/>
  <c r="U119" i="89"/>
  <c r="U131" i="89"/>
  <c r="U231" i="89"/>
  <c r="V231" i="89" s="1"/>
  <c r="U244" i="89"/>
  <c r="V244" i="89" s="1"/>
  <c r="U279" i="89"/>
  <c r="V279" i="89" s="1"/>
  <c r="U72" i="89"/>
  <c r="U178" i="89"/>
  <c r="U36" i="89"/>
  <c r="U38" i="89"/>
  <c r="U44" i="89"/>
  <c r="V44" i="89" s="1"/>
  <c r="U82" i="89"/>
  <c r="U97" i="89"/>
  <c r="U130" i="89"/>
  <c r="U216" i="89"/>
  <c r="V216" i="89" s="1"/>
  <c r="U55" i="89"/>
  <c r="U61" i="89"/>
  <c r="U63" i="89"/>
  <c r="U75" i="89"/>
  <c r="U77" i="89"/>
  <c r="U186" i="89"/>
  <c r="U213" i="89"/>
  <c r="V213" i="89" s="1"/>
  <c r="U241" i="89"/>
  <c r="V241" i="89" s="1"/>
  <c r="U281" i="89"/>
  <c r="V281" i="89" s="1"/>
  <c r="U112" i="89"/>
  <c r="U120" i="89"/>
  <c r="U122" i="89"/>
  <c r="U126" i="89"/>
  <c r="U128" i="89"/>
  <c r="U198" i="89"/>
  <c r="U211" i="89"/>
  <c r="V211" i="89" s="1"/>
  <c r="U243" i="89"/>
  <c r="V243" i="89" s="1"/>
  <c r="U81" i="89"/>
  <c r="U140" i="89"/>
  <c r="U147" i="89"/>
  <c r="U151" i="89"/>
  <c r="U217" i="89"/>
  <c r="V217" i="89" s="1"/>
  <c r="U225" i="89"/>
  <c r="V225" i="89" s="1"/>
  <c r="U158" i="89"/>
  <c r="U228" i="89"/>
  <c r="V228" i="89" s="1"/>
  <c r="U249" i="89"/>
  <c r="V249" i="89" s="1"/>
  <c r="U288" i="89"/>
  <c r="V288" i="89" s="1"/>
  <c r="U290" i="89"/>
  <c r="V290" i="89" s="1"/>
  <c r="U293" i="89"/>
  <c r="V293" i="89" s="1"/>
  <c r="U219" i="89"/>
  <c r="V219" i="89" s="1"/>
  <c r="U181" i="89"/>
  <c r="U291" i="89"/>
  <c r="V291" i="89" s="1"/>
  <c r="U235" i="89"/>
  <c r="V235" i="89" s="1"/>
  <c r="U247" i="89"/>
  <c r="V247" i="89" s="1"/>
  <c r="U265" i="89"/>
  <c r="V265" i="89" s="1"/>
  <c r="U195" i="89"/>
  <c r="U275" i="89"/>
  <c r="V275" i="89" s="1"/>
  <c r="U304" i="89"/>
  <c r="V304" i="89" s="1"/>
  <c r="U204" i="89"/>
  <c r="V204" i="89" s="1"/>
  <c r="U206" i="89"/>
  <c r="V206" i="89" s="1"/>
  <c r="U212" i="89"/>
  <c r="V212" i="89" s="1"/>
  <c r="U254" i="89"/>
  <c r="V254" i="89" s="1"/>
  <c r="U300" i="89"/>
  <c r="V300" i="89" s="1"/>
  <c r="U233" i="89"/>
  <c r="V233" i="89" s="1"/>
  <c r="U256" i="89"/>
  <c r="V256" i="89" s="1"/>
  <c r="U267" i="89"/>
  <c r="V267" i="89" s="1"/>
  <c r="U268" i="89"/>
  <c r="V268" i="89" s="1"/>
  <c r="U307" i="89"/>
  <c r="V307" i="89" s="1"/>
  <c r="U248" i="89"/>
  <c r="V248" i="89" s="1"/>
  <c r="U269" i="89"/>
  <c r="V269" i="89" s="1"/>
  <c r="U301" i="89"/>
  <c r="V301" i="89" s="1"/>
  <c r="U276" i="89"/>
  <c r="V276" i="89" s="1"/>
  <c r="U311" i="89"/>
  <c r="V311" i="89" s="1"/>
  <c r="U310" i="89"/>
  <c r="V310" i="89" s="1"/>
  <c r="AA9" i="2"/>
  <c r="AA8" i="2"/>
  <c r="J313" i="90"/>
  <c r="J312" i="90"/>
  <c r="J311" i="90"/>
  <c r="J310" i="90"/>
  <c r="J309" i="90"/>
  <c r="J308" i="90"/>
  <c r="J307" i="90"/>
  <c r="J306" i="90"/>
  <c r="J305" i="90"/>
  <c r="J304" i="90"/>
  <c r="J303" i="90"/>
  <c r="J302" i="90"/>
  <c r="J301" i="90"/>
  <c r="J300" i="90"/>
  <c r="J299" i="90"/>
  <c r="J298" i="90"/>
  <c r="J297" i="90"/>
  <c r="J296" i="90"/>
  <c r="J295" i="90"/>
  <c r="J294" i="90"/>
  <c r="J293" i="90"/>
  <c r="J292" i="90"/>
  <c r="J291" i="90"/>
  <c r="J290" i="90"/>
  <c r="J289" i="90"/>
  <c r="J288" i="90"/>
  <c r="J287" i="90"/>
  <c r="J286" i="90"/>
  <c r="J285" i="90"/>
  <c r="J284" i="90"/>
  <c r="J283" i="90"/>
  <c r="J282" i="90"/>
  <c r="J281" i="90"/>
  <c r="J280" i="90"/>
  <c r="J279" i="90"/>
  <c r="J278" i="90"/>
  <c r="J277" i="90"/>
  <c r="J276" i="90"/>
  <c r="J275" i="90"/>
  <c r="J274" i="90"/>
  <c r="J273" i="90"/>
  <c r="J272" i="90"/>
  <c r="J271" i="90"/>
  <c r="J270" i="90"/>
  <c r="J269" i="90"/>
  <c r="J268" i="90"/>
  <c r="J267" i="90"/>
  <c r="J266" i="90"/>
  <c r="J265" i="90"/>
  <c r="J264" i="90"/>
  <c r="J263" i="90"/>
  <c r="J262" i="90"/>
  <c r="J261" i="90"/>
  <c r="J260" i="90"/>
  <c r="J259" i="90"/>
  <c r="J258" i="90"/>
  <c r="J257" i="90"/>
  <c r="J256" i="90"/>
  <c r="J255" i="90"/>
  <c r="J254" i="90"/>
  <c r="J253" i="90"/>
  <c r="J252" i="90"/>
  <c r="J251" i="90"/>
  <c r="J250" i="90"/>
  <c r="J249" i="90"/>
  <c r="J248" i="90"/>
  <c r="J247" i="90"/>
  <c r="J246" i="90"/>
  <c r="J245" i="90"/>
  <c r="J244" i="90"/>
  <c r="J243" i="90"/>
  <c r="J242" i="90"/>
  <c r="J241" i="90"/>
  <c r="J240" i="90"/>
  <c r="J239" i="90"/>
  <c r="J238" i="90"/>
  <c r="J237" i="90"/>
  <c r="J236" i="90"/>
  <c r="J235" i="90"/>
  <c r="J234" i="90"/>
  <c r="J233" i="90"/>
  <c r="J232" i="90"/>
  <c r="J231" i="90"/>
  <c r="J230" i="90"/>
  <c r="J229" i="90"/>
  <c r="J228" i="90"/>
  <c r="J227" i="90"/>
  <c r="J226" i="90"/>
  <c r="J225" i="90"/>
  <c r="J224" i="90"/>
  <c r="J223" i="90"/>
  <c r="J222" i="90"/>
  <c r="J221" i="90"/>
  <c r="J220" i="90"/>
  <c r="J219" i="90"/>
  <c r="J218" i="90"/>
  <c r="J217" i="90"/>
  <c r="J216" i="90"/>
  <c r="J215" i="90"/>
  <c r="J214" i="90"/>
  <c r="J213" i="90"/>
  <c r="J212" i="90"/>
  <c r="J211" i="90"/>
  <c r="J210" i="90"/>
  <c r="J209" i="90"/>
  <c r="E15" i="74"/>
  <c r="E9" i="88"/>
  <c r="E9" i="87"/>
  <c r="E9" i="66"/>
  <c r="E9" i="98"/>
  <c r="E10" i="98"/>
  <c r="E10" i="86"/>
  <c r="G28" i="51"/>
  <c r="G27" i="51"/>
  <c r="B28" i="51"/>
  <c r="B27" i="51"/>
  <c r="I10" i="98"/>
  <c r="I10" i="86"/>
  <c r="I41" i="74"/>
  <c r="D12" i="73"/>
  <c r="C40" i="74"/>
  <c r="D10" i="73"/>
  <c r="A15" i="73"/>
  <c r="I6" i="90" l="1"/>
  <c r="D27" i="77"/>
  <c r="D312" i="89"/>
  <c r="E10" i="88"/>
  <c r="E10" i="87"/>
  <c r="E10" i="66"/>
  <c r="D28" i="77" l="1"/>
  <c r="AA13" i="2"/>
  <c r="AA12" i="2"/>
  <c r="AA11" i="2"/>
  <c r="AA10" i="2"/>
  <c r="B20" i="51"/>
  <c r="B19" i="51"/>
  <c r="B18" i="51"/>
  <c r="G14" i="51"/>
  <c r="G13" i="51"/>
  <c r="G12" i="51"/>
  <c r="G11" i="51"/>
  <c r="G10" i="51"/>
  <c r="B14" i="51"/>
  <c r="B13" i="51"/>
  <c r="B12" i="51"/>
  <c r="B11" i="51"/>
  <c r="B10" i="51"/>
  <c r="B9" i="51"/>
  <c r="G9" i="51"/>
  <c r="D29" i="77" l="1"/>
  <c r="G10" i="103"/>
  <c r="G9" i="103"/>
  <c r="G8" i="103"/>
  <c r="G11" i="103" l="1"/>
  <c r="D30" i="77"/>
  <c r="G12" i="103"/>
  <c r="D31" i="77" l="1"/>
  <c r="E22" i="103"/>
  <c r="D32" i="77" l="1"/>
  <c r="E11" i="86"/>
  <c r="E13" i="74"/>
  <c r="H35" i="73"/>
  <c r="H30" i="73"/>
  <c r="E35" i="77" l="1"/>
  <c r="D33" i="77"/>
  <c r="J9" i="85"/>
  <c r="A311" i="101"/>
  <c r="AA311" i="101" s="1"/>
  <c r="A310" i="101"/>
  <c r="AA310" i="101" s="1"/>
  <c r="A309" i="101"/>
  <c r="AA309" i="101" s="1"/>
  <c r="A308" i="101"/>
  <c r="AA308" i="101" s="1"/>
  <c r="A307" i="101"/>
  <c r="AA307" i="101" s="1"/>
  <c r="A306" i="101"/>
  <c r="AA306" i="101" s="1"/>
  <c r="A305" i="101"/>
  <c r="AA305" i="101" s="1"/>
  <c r="A304" i="101"/>
  <c r="AA304" i="101" s="1"/>
  <c r="A303" i="101"/>
  <c r="AA303" i="101" s="1"/>
  <c r="A302" i="101"/>
  <c r="AA302" i="101" s="1"/>
  <c r="A301" i="101"/>
  <c r="AA301" i="101" s="1"/>
  <c r="A300" i="101"/>
  <c r="AA300" i="101" s="1"/>
  <c r="A299" i="101"/>
  <c r="AA299" i="101" s="1"/>
  <c r="A298" i="101"/>
  <c r="AA298" i="101" s="1"/>
  <c r="A297" i="101"/>
  <c r="AA297" i="101" s="1"/>
  <c r="A296" i="101"/>
  <c r="AA296" i="101" s="1"/>
  <c r="A295" i="101"/>
  <c r="AA295" i="101" s="1"/>
  <c r="A294" i="101"/>
  <c r="AA294" i="101" s="1"/>
  <c r="A293" i="101"/>
  <c r="AA293" i="101" s="1"/>
  <c r="A292" i="101"/>
  <c r="AA292" i="101" s="1"/>
  <c r="A291" i="101"/>
  <c r="AA291" i="101" s="1"/>
  <c r="A290" i="101"/>
  <c r="AA290" i="101" s="1"/>
  <c r="A289" i="101"/>
  <c r="AA289" i="101" s="1"/>
  <c r="A288" i="101"/>
  <c r="AA288" i="101" s="1"/>
  <c r="A287" i="101"/>
  <c r="AA287" i="101" s="1"/>
  <c r="A286" i="101"/>
  <c r="AA286" i="101" s="1"/>
  <c r="A285" i="101"/>
  <c r="AA285" i="101" s="1"/>
  <c r="A284" i="101"/>
  <c r="AA284" i="101" s="1"/>
  <c r="A283" i="101"/>
  <c r="AA283" i="101" s="1"/>
  <c r="A282" i="101"/>
  <c r="AA282" i="101" s="1"/>
  <c r="A281" i="101"/>
  <c r="AA281" i="101" s="1"/>
  <c r="A280" i="101"/>
  <c r="AA280" i="101" s="1"/>
  <c r="A279" i="101"/>
  <c r="AA279" i="101" s="1"/>
  <c r="A278" i="101"/>
  <c r="AA278" i="101" s="1"/>
  <c r="A277" i="101"/>
  <c r="AA277" i="101" s="1"/>
  <c r="A276" i="101"/>
  <c r="AA276" i="101" s="1"/>
  <c r="A275" i="101"/>
  <c r="AA275" i="101" s="1"/>
  <c r="A274" i="101"/>
  <c r="AA274" i="101" s="1"/>
  <c r="A273" i="101"/>
  <c r="AA273" i="101" s="1"/>
  <c r="A272" i="101"/>
  <c r="AA272" i="101" s="1"/>
  <c r="A271" i="101"/>
  <c r="AA271" i="101" s="1"/>
  <c r="A270" i="101"/>
  <c r="AA270" i="101" s="1"/>
  <c r="A269" i="101"/>
  <c r="AA269" i="101" s="1"/>
  <c r="A268" i="101"/>
  <c r="AA268" i="101" s="1"/>
  <c r="A267" i="101"/>
  <c r="AA267" i="101" s="1"/>
  <c r="A266" i="101"/>
  <c r="AA266" i="101" s="1"/>
  <c r="A265" i="101"/>
  <c r="AA265" i="101" s="1"/>
  <c r="A264" i="101"/>
  <c r="AA264" i="101" s="1"/>
  <c r="A263" i="101"/>
  <c r="AA263" i="101" s="1"/>
  <c r="A262" i="101"/>
  <c r="AA262" i="101" s="1"/>
  <c r="A261" i="101"/>
  <c r="AA261" i="101" s="1"/>
  <c r="A260" i="101"/>
  <c r="AA260" i="101" s="1"/>
  <c r="A259" i="101"/>
  <c r="AA259" i="101" s="1"/>
  <c r="A258" i="101"/>
  <c r="AA258" i="101" s="1"/>
  <c r="A257" i="101"/>
  <c r="AA257" i="101" s="1"/>
  <c r="A256" i="101"/>
  <c r="AA256" i="101" s="1"/>
  <c r="A255" i="101"/>
  <c r="AA255" i="101" s="1"/>
  <c r="A254" i="101"/>
  <c r="AA254" i="101" s="1"/>
  <c r="A253" i="101"/>
  <c r="AA253" i="101" s="1"/>
  <c r="A252" i="101"/>
  <c r="AA252" i="101" s="1"/>
  <c r="A251" i="101"/>
  <c r="AA251" i="101" s="1"/>
  <c r="A250" i="101"/>
  <c r="AA250" i="101" s="1"/>
  <c r="A249" i="101"/>
  <c r="AA249" i="101" s="1"/>
  <c r="A248" i="101"/>
  <c r="AA248" i="101" s="1"/>
  <c r="A247" i="101"/>
  <c r="AA247" i="101" s="1"/>
  <c r="A246" i="101"/>
  <c r="AA246" i="101" s="1"/>
  <c r="A245" i="101"/>
  <c r="AA245" i="101" s="1"/>
  <c r="A244" i="101"/>
  <c r="AA244" i="101" s="1"/>
  <c r="A243" i="101"/>
  <c r="AA243" i="101" s="1"/>
  <c r="A242" i="101"/>
  <c r="AA242" i="101" s="1"/>
  <c r="A241" i="101"/>
  <c r="AA241" i="101" s="1"/>
  <c r="A240" i="101"/>
  <c r="AA240" i="101" s="1"/>
  <c r="A239" i="101"/>
  <c r="AA239" i="101" s="1"/>
  <c r="A238" i="101"/>
  <c r="AA238" i="101" s="1"/>
  <c r="A237" i="101"/>
  <c r="AA237" i="101" s="1"/>
  <c r="A236" i="101"/>
  <c r="AA236" i="101" s="1"/>
  <c r="A235" i="101"/>
  <c r="AA235" i="101" s="1"/>
  <c r="A234" i="101"/>
  <c r="AA234" i="101" s="1"/>
  <c r="A233" i="101"/>
  <c r="AA233" i="101" s="1"/>
  <c r="A232" i="101"/>
  <c r="AA232" i="101" s="1"/>
  <c r="A231" i="101"/>
  <c r="AA231" i="101" s="1"/>
  <c r="A230" i="101"/>
  <c r="AA230" i="101" s="1"/>
  <c r="A229" i="101"/>
  <c r="AA229" i="101" s="1"/>
  <c r="A228" i="101"/>
  <c r="AA228" i="101" s="1"/>
  <c r="A227" i="101"/>
  <c r="AA227" i="101" s="1"/>
  <c r="A226" i="101"/>
  <c r="AA226" i="101" s="1"/>
  <c r="A225" i="101"/>
  <c r="AA225" i="101" s="1"/>
  <c r="A224" i="101"/>
  <c r="AA224" i="101" s="1"/>
  <c r="A223" i="101"/>
  <c r="AA223" i="101" s="1"/>
  <c r="A222" i="101"/>
  <c r="AA222" i="101" s="1"/>
  <c r="A221" i="101"/>
  <c r="AA221" i="101" s="1"/>
  <c r="A220" i="101"/>
  <c r="AA220" i="101" s="1"/>
  <c r="A219" i="101"/>
  <c r="AA219" i="101" s="1"/>
  <c r="A218" i="101"/>
  <c r="AA218" i="101" s="1"/>
  <c r="A217" i="101"/>
  <c r="AA217" i="101" s="1"/>
  <c r="A216" i="101"/>
  <c r="AA216" i="101" s="1"/>
  <c r="A215" i="101"/>
  <c r="AA215" i="101" s="1"/>
  <c r="A214" i="101"/>
  <c r="AA214" i="101" s="1"/>
  <c r="A213" i="101"/>
  <c r="AA213" i="101" s="1"/>
  <c r="A212" i="101"/>
  <c r="AA212" i="101" s="1"/>
  <c r="A211" i="101"/>
  <c r="AA211" i="101" s="1"/>
  <c r="A210" i="101"/>
  <c r="AA210" i="101" s="1"/>
  <c r="A209" i="101"/>
  <c r="AA209" i="101" s="1"/>
  <c r="A208" i="101"/>
  <c r="AA208" i="101" s="1"/>
  <c r="A207" i="101"/>
  <c r="AA207" i="101" s="1"/>
  <c r="A206" i="101"/>
  <c r="AA206" i="101" s="1"/>
  <c r="A205" i="101"/>
  <c r="AA205" i="101" s="1"/>
  <c r="A204" i="101"/>
  <c r="AA204" i="101" s="1"/>
  <c r="A203" i="101"/>
  <c r="AA203" i="101" s="1"/>
  <c r="A202" i="101"/>
  <c r="AA202" i="101" s="1"/>
  <c r="A201" i="101"/>
  <c r="AA201" i="101" s="1"/>
  <c r="A200" i="101"/>
  <c r="AA200" i="101" s="1"/>
  <c r="A199" i="101"/>
  <c r="AA199" i="101" s="1"/>
  <c r="A198" i="101"/>
  <c r="AA198" i="101" s="1"/>
  <c r="A197" i="101"/>
  <c r="AA197" i="101" s="1"/>
  <c r="A196" i="101"/>
  <c r="AA196" i="101" s="1"/>
  <c r="A195" i="101"/>
  <c r="AA195" i="101" s="1"/>
  <c r="A194" i="101"/>
  <c r="AA194" i="101" s="1"/>
  <c r="A193" i="101"/>
  <c r="AA193" i="101" s="1"/>
  <c r="A192" i="101"/>
  <c r="AA192" i="101" s="1"/>
  <c r="A191" i="101"/>
  <c r="AA191" i="101" s="1"/>
  <c r="A190" i="101"/>
  <c r="AA190" i="101" s="1"/>
  <c r="A189" i="101"/>
  <c r="AA189" i="101" s="1"/>
  <c r="A188" i="101"/>
  <c r="AA188" i="101" s="1"/>
  <c r="A187" i="101"/>
  <c r="AA187" i="101" s="1"/>
  <c r="A186" i="101"/>
  <c r="AA186" i="101" s="1"/>
  <c r="A185" i="101"/>
  <c r="AA185" i="101" s="1"/>
  <c r="A184" i="101"/>
  <c r="AA184" i="101" s="1"/>
  <c r="A183" i="101"/>
  <c r="AA183" i="101" s="1"/>
  <c r="A182" i="101"/>
  <c r="AA182" i="101" s="1"/>
  <c r="A181" i="101"/>
  <c r="AA181" i="101" s="1"/>
  <c r="A180" i="101"/>
  <c r="AA180" i="101" s="1"/>
  <c r="A179" i="101"/>
  <c r="AA179" i="101" s="1"/>
  <c r="A178" i="101"/>
  <c r="AA178" i="101" s="1"/>
  <c r="A177" i="101"/>
  <c r="AA177" i="101" s="1"/>
  <c r="A176" i="101"/>
  <c r="AA176" i="101" s="1"/>
  <c r="A175" i="101"/>
  <c r="AA175" i="101" s="1"/>
  <c r="A174" i="101"/>
  <c r="AA174" i="101" s="1"/>
  <c r="A173" i="101"/>
  <c r="AA173" i="101" s="1"/>
  <c r="A172" i="101"/>
  <c r="AA172" i="101" s="1"/>
  <c r="A171" i="101"/>
  <c r="AA171" i="101" s="1"/>
  <c r="A170" i="101"/>
  <c r="AA170" i="101" s="1"/>
  <c r="A169" i="101"/>
  <c r="AA169" i="101" s="1"/>
  <c r="A168" i="101"/>
  <c r="AA168" i="101" s="1"/>
  <c r="A167" i="101"/>
  <c r="AA167" i="101" s="1"/>
  <c r="A166" i="101"/>
  <c r="AA166" i="101" s="1"/>
  <c r="A165" i="101"/>
  <c r="AA165" i="101" s="1"/>
  <c r="A164" i="101"/>
  <c r="AA164" i="101" s="1"/>
  <c r="A163" i="101"/>
  <c r="AA163" i="101" s="1"/>
  <c r="A162" i="101"/>
  <c r="AA162" i="101" s="1"/>
  <c r="A161" i="101"/>
  <c r="AA161" i="101" s="1"/>
  <c r="A160" i="101"/>
  <c r="AA160" i="101" s="1"/>
  <c r="A159" i="101"/>
  <c r="AA159" i="101" s="1"/>
  <c r="A158" i="101"/>
  <c r="AA158" i="101" s="1"/>
  <c r="A157" i="101"/>
  <c r="AA157" i="101" s="1"/>
  <c r="A156" i="101"/>
  <c r="AA156" i="101" s="1"/>
  <c r="A155" i="101"/>
  <c r="AA155" i="101" s="1"/>
  <c r="A154" i="101"/>
  <c r="AA154" i="101" s="1"/>
  <c r="A153" i="101"/>
  <c r="AA153" i="101" s="1"/>
  <c r="A152" i="101"/>
  <c r="AA152" i="101" s="1"/>
  <c r="A151" i="101"/>
  <c r="AA151" i="101" s="1"/>
  <c r="A150" i="101"/>
  <c r="AA150" i="101" s="1"/>
  <c r="A149" i="101"/>
  <c r="AA149" i="101" s="1"/>
  <c r="A148" i="101"/>
  <c r="AA148" i="101" s="1"/>
  <c r="A147" i="101"/>
  <c r="AA147" i="101" s="1"/>
  <c r="A146" i="101"/>
  <c r="AA146" i="101" s="1"/>
  <c r="A145" i="101"/>
  <c r="AA145" i="101" s="1"/>
  <c r="A144" i="101"/>
  <c r="AA144" i="101" s="1"/>
  <c r="A143" i="101"/>
  <c r="AA143" i="101" s="1"/>
  <c r="A142" i="101"/>
  <c r="AA142" i="101" s="1"/>
  <c r="A141" i="101"/>
  <c r="AA141" i="101" s="1"/>
  <c r="A140" i="101"/>
  <c r="AA140" i="101" s="1"/>
  <c r="A139" i="101"/>
  <c r="AA139" i="101" s="1"/>
  <c r="A138" i="101"/>
  <c r="AA138" i="101" s="1"/>
  <c r="A137" i="101"/>
  <c r="AA137" i="101" s="1"/>
  <c r="A136" i="101"/>
  <c r="AA136" i="101" s="1"/>
  <c r="A135" i="101"/>
  <c r="AA135" i="101" s="1"/>
  <c r="A134" i="101"/>
  <c r="AA134" i="101" s="1"/>
  <c r="A133" i="101"/>
  <c r="AA133" i="101" s="1"/>
  <c r="A132" i="101"/>
  <c r="AA132" i="101" s="1"/>
  <c r="A131" i="101"/>
  <c r="AA131" i="101" s="1"/>
  <c r="A130" i="101"/>
  <c r="AA130" i="101" s="1"/>
  <c r="A129" i="101"/>
  <c r="AA129" i="101" s="1"/>
  <c r="A128" i="101"/>
  <c r="AA128" i="101" s="1"/>
  <c r="A127" i="101"/>
  <c r="AA127" i="101" s="1"/>
  <c r="A126" i="101"/>
  <c r="AA126" i="101" s="1"/>
  <c r="A125" i="101"/>
  <c r="AA125" i="101" s="1"/>
  <c r="A124" i="101"/>
  <c r="AA124" i="101" s="1"/>
  <c r="A123" i="101"/>
  <c r="AA123" i="101" s="1"/>
  <c r="A122" i="101"/>
  <c r="AA122" i="101" s="1"/>
  <c r="A121" i="101"/>
  <c r="AA121" i="101" s="1"/>
  <c r="A120" i="101"/>
  <c r="AA120" i="101" s="1"/>
  <c r="A119" i="101"/>
  <c r="AA119" i="101" s="1"/>
  <c r="A118" i="101"/>
  <c r="AA118" i="101" s="1"/>
  <c r="A117" i="101"/>
  <c r="AA117" i="101" s="1"/>
  <c r="A116" i="101"/>
  <c r="AA116" i="101" s="1"/>
  <c r="A115" i="101"/>
  <c r="AA115" i="101" s="1"/>
  <c r="A114" i="101"/>
  <c r="AA114" i="101" s="1"/>
  <c r="A113" i="101"/>
  <c r="AA113" i="101" s="1"/>
  <c r="A112" i="101"/>
  <c r="AA112" i="101" s="1"/>
  <c r="A111" i="101"/>
  <c r="AA111" i="101" s="1"/>
  <c r="A110" i="101"/>
  <c r="AA110" i="101" s="1"/>
  <c r="A109" i="101"/>
  <c r="AA109" i="101" s="1"/>
  <c r="A108" i="101"/>
  <c r="AA108" i="101" s="1"/>
  <c r="A107" i="101"/>
  <c r="AA107" i="101" s="1"/>
  <c r="A106" i="101"/>
  <c r="AA106" i="101" s="1"/>
  <c r="A105" i="101"/>
  <c r="AA105" i="101" s="1"/>
  <c r="A104" i="101"/>
  <c r="AA104" i="101" s="1"/>
  <c r="A103" i="101"/>
  <c r="AA103" i="101" s="1"/>
  <c r="A102" i="101"/>
  <c r="AA102" i="101" s="1"/>
  <c r="A101" i="101"/>
  <c r="AA101" i="101" s="1"/>
  <c r="A100" i="101"/>
  <c r="AA100" i="101" s="1"/>
  <c r="A99" i="101"/>
  <c r="AA99" i="101" s="1"/>
  <c r="A98" i="101"/>
  <c r="AA98" i="101" s="1"/>
  <c r="A97" i="101"/>
  <c r="AA97" i="101" s="1"/>
  <c r="A96" i="101"/>
  <c r="AA96" i="101" s="1"/>
  <c r="A95" i="101"/>
  <c r="AA95" i="101" s="1"/>
  <c r="A94" i="101"/>
  <c r="AA94" i="101" s="1"/>
  <c r="A93" i="101"/>
  <c r="AA93" i="101" s="1"/>
  <c r="A92" i="101"/>
  <c r="AA92" i="101" s="1"/>
  <c r="A91" i="101"/>
  <c r="AA91" i="101" s="1"/>
  <c r="A90" i="101"/>
  <c r="AA90" i="101" s="1"/>
  <c r="A89" i="101"/>
  <c r="AA89" i="101" s="1"/>
  <c r="A88" i="101"/>
  <c r="AA88" i="101" s="1"/>
  <c r="A87" i="101"/>
  <c r="AA87" i="101" s="1"/>
  <c r="A86" i="101"/>
  <c r="AA86" i="101" s="1"/>
  <c r="A85" i="101"/>
  <c r="AA85" i="101" s="1"/>
  <c r="A84" i="101"/>
  <c r="AA84" i="101" s="1"/>
  <c r="A83" i="101"/>
  <c r="AA83" i="101" s="1"/>
  <c r="A82" i="101"/>
  <c r="AA82" i="101" s="1"/>
  <c r="A81" i="101"/>
  <c r="AA81" i="101" s="1"/>
  <c r="A80" i="101"/>
  <c r="AA80" i="101" s="1"/>
  <c r="A79" i="101"/>
  <c r="AA79" i="101" s="1"/>
  <c r="A78" i="101"/>
  <c r="AA78" i="101" s="1"/>
  <c r="A77" i="101"/>
  <c r="AA77" i="101" s="1"/>
  <c r="A76" i="101"/>
  <c r="AA76" i="101" s="1"/>
  <c r="A75" i="101"/>
  <c r="AA75" i="101" s="1"/>
  <c r="A74" i="101"/>
  <c r="AA74" i="101" s="1"/>
  <c r="A73" i="101"/>
  <c r="AA73" i="101" s="1"/>
  <c r="A72" i="101"/>
  <c r="AA72" i="101" s="1"/>
  <c r="A71" i="101"/>
  <c r="AA71" i="101" s="1"/>
  <c r="A70" i="101"/>
  <c r="AA70" i="101" s="1"/>
  <c r="A69" i="101"/>
  <c r="AA69" i="101" s="1"/>
  <c r="A68" i="101"/>
  <c r="AA68" i="101" s="1"/>
  <c r="A67" i="101"/>
  <c r="AA67" i="101" s="1"/>
  <c r="A66" i="101"/>
  <c r="AA66" i="101" s="1"/>
  <c r="A65" i="101"/>
  <c r="AA65" i="101" s="1"/>
  <c r="A64" i="101"/>
  <c r="AA64" i="101" s="1"/>
  <c r="A63" i="101"/>
  <c r="AA63" i="101" s="1"/>
  <c r="A62" i="101"/>
  <c r="AA62" i="101" s="1"/>
  <c r="A61" i="101"/>
  <c r="AA61" i="101" s="1"/>
  <c r="A60" i="101"/>
  <c r="AA60" i="101" s="1"/>
  <c r="A59" i="101"/>
  <c r="AA59" i="101" s="1"/>
  <c r="A58" i="101"/>
  <c r="AA58" i="101" s="1"/>
  <c r="A57" i="101"/>
  <c r="AA57" i="101" s="1"/>
  <c r="A56" i="101"/>
  <c r="AA56" i="101" s="1"/>
  <c r="A55" i="101"/>
  <c r="AA55" i="101" s="1"/>
  <c r="A54" i="101"/>
  <c r="AA54" i="101" s="1"/>
  <c r="A53" i="101"/>
  <c r="AA53" i="101" s="1"/>
  <c r="A52" i="101"/>
  <c r="AA52" i="101" s="1"/>
  <c r="A51" i="101"/>
  <c r="AA51" i="101" s="1"/>
  <c r="A50" i="101"/>
  <c r="AA50" i="101" s="1"/>
  <c r="A49" i="101"/>
  <c r="AA49" i="101" s="1"/>
  <c r="A48" i="101"/>
  <c r="AA48" i="101" s="1"/>
  <c r="A47" i="101"/>
  <c r="AA47" i="101" s="1"/>
  <c r="A46" i="101"/>
  <c r="AA46" i="101" s="1"/>
  <c r="A45" i="101"/>
  <c r="AA45" i="101" s="1"/>
  <c r="A44" i="101"/>
  <c r="AA44" i="101" s="1"/>
  <c r="A43" i="101"/>
  <c r="AA43" i="101" s="1"/>
  <c r="A42" i="101"/>
  <c r="AA42" i="101" s="1"/>
  <c r="A41" i="101"/>
  <c r="AA41" i="101" s="1"/>
  <c r="A40" i="101"/>
  <c r="AA40" i="101" s="1"/>
  <c r="A39" i="101"/>
  <c r="AA39" i="101" s="1"/>
  <c r="A38" i="101"/>
  <c r="AA38" i="101" s="1"/>
  <c r="A37" i="101"/>
  <c r="AA37" i="101" s="1"/>
  <c r="A36" i="101"/>
  <c r="AA36" i="101" s="1"/>
  <c r="A35" i="101"/>
  <c r="AA35" i="101" s="1"/>
  <c r="A34" i="101"/>
  <c r="AA34" i="101" s="1"/>
  <c r="A33" i="101"/>
  <c r="AA33" i="101" s="1"/>
  <c r="A32" i="101"/>
  <c r="AA32" i="101" s="1"/>
  <c r="A31" i="101"/>
  <c r="AA31" i="101" s="1"/>
  <c r="A30" i="101"/>
  <c r="AA30" i="101" s="1"/>
  <c r="A29" i="101"/>
  <c r="AA29" i="101" s="1"/>
  <c r="A28" i="101"/>
  <c r="AA28" i="101" s="1"/>
  <c r="A27" i="101"/>
  <c r="AA27" i="101" s="1"/>
  <c r="A26" i="101"/>
  <c r="AA26" i="101" s="1"/>
  <c r="A25" i="101"/>
  <c r="AA25" i="101" s="1"/>
  <c r="A24" i="101"/>
  <c r="AA24" i="101" s="1"/>
  <c r="A23" i="101"/>
  <c r="AA23" i="101" s="1"/>
  <c r="A22" i="101"/>
  <c r="AA22" i="101" s="1"/>
  <c r="A21" i="101"/>
  <c r="AA21" i="101" s="1"/>
  <c r="A20" i="101"/>
  <c r="AA20" i="101" s="1"/>
  <c r="A19" i="101"/>
  <c r="AA19" i="101" s="1"/>
  <c r="A18" i="101"/>
  <c r="AA18" i="101" s="1"/>
  <c r="A17" i="101"/>
  <c r="AA17" i="101" s="1"/>
  <c r="A16" i="101"/>
  <c r="AA16" i="101" s="1"/>
  <c r="A15" i="101"/>
  <c r="AA15" i="101" s="1"/>
  <c r="A14" i="101"/>
  <c r="AA14" i="101" s="1"/>
  <c r="A13" i="101"/>
  <c r="AA13" i="101" s="1"/>
  <c r="A12" i="101"/>
  <c r="AA12" i="101" s="1"/>
  <c r="A11" i="101"/>
  <c r="AA11" i="101" s="1"/>
  <c r="A10" i="101"/>
  <c r="AA10" i="101" s="1"/>
  <c r="A9" i="101"/>
  <c r="AA9" i="101" s="1"/>
  <c r="A8" i="101"/>
  <c r="AA8" i="101" s="1"/>
  <c r="B8" i="101"/>
  <c r="Y8" i="101" s="1"/>
  <c r="Z8" i="101" s="1"/>
  <c r="C311" i="101"/>
  <c r="C310" i="101"/>
  <c r="C309" i="101"/>
  <c r="C308" i="101"/>
  <c r="C307" i="101"/>
  <c r="C306" i="101"/>
  <c r="C305" i="101"/>
  <c r="C304" i="101"/>
  <c r="C303" i="101"/>
  <c r="C302" i="101"/>
  <c r="C301" i="101"/>
  <c r="C300" i="101"/>
  <c r="C299" i="101"/>
  <c r="C298" i="101"/>
  <c r="C297" i="101"/>
  <c r="C296" i="101"/>
  <c r="C295" i="101"/>
  <c r="C294" i="101"/>
  <c r="C293" i="101"/>
  <c r="C292" i="101"/>
  <c r="C291" i="101"/>
  <c r="C290" i="101"/>
  <c r="C289" i="101"/>
  <c r="C288" i="101"/>
  <c r="C287" i="101"/>
  <c r="C286" i="101"/>
  <c r="C285" i="101"/>
  <c r="C284" i="101"/>
  <c r="C283" i="101"/>
  <c r="C282" i="101"/>
  <c r="C281" i="101"/>
  <c r="C280" i="101"/>
  <c r="C279" i="101"/>
  <c r="C278" i="101"/>
  <c r="C277" i="101"/>
  <c r="C276" i="101"/>
  <c r="C275" i="101"/>
  <c r="C274" i="101"/>
  <c r="C273" i="101"/>
  <c r="C272" i="101"/>
  <c r="C271" i="101"/>
  <c r="C270" i="101"/>
  <c r="C269" i="101"/>
  <c r="C268" i="101"/>
  <c r="C267" i="101"/>
  <c r="C266" i="101"/>
  <c r="C265" i="101"/>
  <c r="C264" i="101"/>
  <c r="C263" i="101"/>
  <c r="C262" i="101"/>
  <c r="C261" i="101"/>
  <c r="C260" i="101"/>
  <c r="C259" i="101"/>
  <c r="C258" i="101"/>
  <c r="C257" i="101"/>
  <c r="C256" i="101"/>
  <c r="C255" i="101"/>
  <c r="C254" i="101"/>
  <c r="C253" i="101"/>
  <c r="C252" i="101"/>
  <c r="C251" i="101"/>
  <c r="C250" i="101"/>
  <c r="C249" i="101"/>
  <c r="C248" i="101"/>
  <c r="C247" i="101"/>
  <c r="C246" i="101"/>
  <c r="C245" i="101"/>
  <c r="C244" i="101"/>
  <c r="C243" i="101"/>
  <c r="C242" i="101"/>
  <c r="C241" i="101"/>
  <c r="C240" i="101"/>
  <c r="C239" i="101"/>
  <c r="C238" i="101"/>
  <c r="C237" i="101"/>
  <c r="C236" i="101"/>
  <c r="C235" i="101"/>
  <c r="C234" i="101"/>
  <c r="C233" i="101"/>
  <c r="C232" i="101"/>
  <c r="C231" i="101"/>
  <c r="C230" i="101"/>
  <c r="C229" i="101"/>
  <c r="C228" i="101"/>
  <c r="C227" i="101"/>
  <c r="C226" i="101"/>
  <c r="C225" i="101"/>
  <c r="C224" i="101"/>
  <c r="C223" i="101"/>
  <c r="C222" i="101"/>
  <c r="C221" i="101"/>
  <c r="C220" i="101"/>
  <c r="C219" i="101"/>
  <c r="C218" i="101"/>
  <c r="C217" i="101"/>
  <c r="C216" i="101"/>
  <c r="C215" i="101"/>
  <c r="C214" i="101"/>
  <c r="C213" i="101"/>
  <c r="C212" i="101"/>
  <c r="C211" i="101"/>
  <c r="C210" i="101"/>
  <c r="C209" i="101"/>
  <c r="C208" i="101"/>
  <c r="C207" i="101"/>
  <c r="C206" i="101"/>
  <c r="C205" i="101"/>
  <c r="C204" i="101"/>
  <c r="C203" i="101"/>
  <c r="C202" i="101"/>
  <c r="C201" i="101"/>
  <c r="C200" i="101"/>
  <c r="C199" i="101"/>
  <c r="C198" i="101"/>
  <c r="C197" i="101"/>
  <c r="C196" i="101"/>
  <c r="C195" i="101"/>
  <c r="C194" i="101"/>
  <c r="C193" i="101"/>
  <c r="C192" i="101"/>
  <c r="C191" i="101"/>
  <c r="C190" i="101"/>
  <c r="C189" i="101"/>
  <c r="C188" i="101"/>
  <c r="C187" i="101"/>
  <c r="C186" i="101"/>
  <c r="C185" i="101"/>
  <c r="C184" i="101"/>
  <c r="C183" i="101"/>
  <c r="C182" i="101"/>
  <c r="C181" i="101"/>
  <c r="C180" i="101"/>
  <c r="C179" i="101"/>
  <c r="C178" i="101"/>
  <c r="C177" i="101"/>
  <c r="C176" i="101"/>
  <c r="C175" i="101"/>
  <c r="C174" i="101"/>
  <c r="C173" i="101"/>
  <c r="C172" i="101"/>
  <c r="C171" i="101"/>
  <c r="C170" i="101"/>
  <c r="C169" i="101"/>
  <c r="C168" i="101"/>
  <c r="C167" i="101"/>
  <c r="C166" i="101"/>
  <c r="C165" i="101"/>
  <c r="C164" i="101"/>
  <c r="C163" i="101"/>
  <c r="C162" i="101"/>
  <c r="C161" i="101"/>
  <c r="C160" i="101"/>
  <c r="C159" i="101"/>
  <c r="C158" i="101"/>
  <c r="C157" i="101"/>
  <c r="C156" i="101"/>
  <c r="C155" i="101"/>
  <c r="C154" i="101"/>
  <c r="C153" i="101"/>
  <c r="C152" i="101"/>
  <c r="C151" i="101"/>
  <c r="C150" i="101"/>
  <c r="C149" i="101"/>
  <c r="C148" i="101"/>
  <c r="C147" i="101"/>
  <c r="C146" i="101"/>
  <c r="C145" i="101"/>
  <c r="C144" i="101"/>
  <c r="C143" i="101"/>
  <c r="C142" i="101"/>
  <c r="C141" i="101"/>
  <c r="C140" i="101"/>
  <c r="C139" i="101"/>
  <c r="C138" i="101"/>
  <c r="C137" i="101"/>
  <c r="C136" i="101"/>
  <c r="C135" i="101"/>
  <c r="C134" i="101"/>
  <c r="C133" i="101"/>
  <c r="C132" i="101"/>
  <c r="C131" i="101"/>
  <c r="C130" i="101"/>
  <c r="C129" i="101"/>
  <c r="C128" i="101"/>
  <c r="C127" i="101"/>
  <c r="C126" i="101"/>
  <c r="C125" i="101"/>
  <c r="C124" i="101"/>
  <c r="C123" i="101"/>
  <c r="C122" i="101"/>
  <c r="C121" i="101"/>
  <c r="C120" i="101"/>
  <c r="C119" i="101"/>
  <c r="C118" i="101"/>
  <c r="C117" i="101"/>
  <c r="C116" i="101"/>
  <c r="C115" i="101"/>
  <c r="C114" i="101"/>
  <c r="C113" i="101"/>
  <c r="C112" i="101"/>
  <c r="C111" i="101"/>
  <c r="C110" i="101"/>
  <c r="C109" i="101"/>
  <c r="C108" i="101"/>
  <c r="C107" i="101"/>
  <c r="C106" i="101"/>
  <c r="C105" i="101"/>
  <c r="C104" i="101"/>
  <c r="C103" i="101"/>
  <c r="C102" i="101"/>
  <c r="C101" i="101"/>
  <c r="C100" i="101"/>
  <c r="C99" i="101"/>
  <c r="C98" i="101"/>
  <c r="C97" i="101"/>
  <c r="C96" i="101"/>
  <c r="C95" i="101"/>
  <c r="C94" i="101"/>
  <c r="C93" i="101"/>
  <c r="C92" i="101"/>
  <c r="C91" i="101"/>
  <c r="C90" i="101"/>
  <c r="C89" i="101"/>
  <c r="C88" i="101"/>
  <c r="C87" i="101"/>
  <c r="C86" i="101"/>
  <c r="C85" i="101"/>
  <c r="C84" i="101"/>
  <c r="C83" i="101"/>
  <c r="C82" i="101"/>
  <c r="C81" i="101"/>
  <c r="C80" i="101"/>
  <c r="C79" i="101"/>
  <c r="C78" i="101"/>
  <c r="C77" i="101"/>
  <c r="C76" i="101"/>
  <c r="C75" i="101"/>
  <c r="C74" i="101"/>
  <c r="C73" i="101"/>
  <c r="C72" i="101"/>
  <c r="C71" i="101"/>
  <c r="C70" i="101"/>
  <c r="C69" i="101"/>
  <c r="C68" i="101"/>
  <c r="C67" i="101"/>
  <c r="C66" i="101"/>
  <c r="C65" i="101"/>
  <c r="C64" i="101"/>
  <c r="C63" i="101"/>
  <c r="C62" i="101"/>
  <c r="C61" i="101"/>
  <c r="C60" i="101"/>
  <c r="C59" i="101"/>
  <c r="C58" i="101"/>
  <c r="C57" i="101"/>
  <c r="C56" i="101"/>
  <c r="C55" i="101"/>
  <c r="C54" i="101"/>
  <c r="C53" i="101"/>
  <c r="C52" i="101"/>
  <c r="C51" i="101"/>
  <c r="C50" i="101"/>
  <c r="C49" i="101"/>
  <c r="C48" i="101"/>
  <c r="C47" i="101"/>
  <c r="C46" i="101"/>
  <c r="C45" i="101"/>
  <c r="C44" i="101"/>
  <c r="C43" i="101"/>
  <c r="C42" i="101"/>
  <c r="C41" i="101"/>
  <c r="C40" i="101"/>
  <c r="C39" i="101"/>
  <c r="C38" i="101"/>
  <c r="C37" i="101"/>
  <c r="C36" i="101"/>
  <c r="C35" i="101"/>
  <c r="C34" i="101"/>
  <c r="C33" i="101"/>
  <c r="C32" i="101"/>
  <c r="C31" i="101"/>
  <c r="C30" i="101"/>
  <c r="C29" i="101"/>
  <c r="C28" i="101"/>
  <c r="C27" i="101"/>
  <c r="C26" i="101"/>
  <c r="C25" i="101"/>
  <c r="C24" i="101"/>
  <c r="C23" i="101"/>
  <c r="C22" i="101"/>
  <c r="C21" i="101"/>
  <c r="C19" i="101"/>
  <c r="C18" i="101"/>
  <c r="C17" i="101"/>
  <c r="C16" i="101"/>
  <c r="C15" i="101"/>
  <c r="C14" i="101"/>
  <c r="C13" i="101"/>
  <c r="C12" i="101"/>
  <c r="C11" i="101"/>
  <c r="C10" i="101"/>
  <c r="B311" i="101"/>
  <c r="B310" i="101"/>
  <c r="B309" i="101"/>
  <c r="B308" i="101"/>
  <c r="B307" i="101"/>
  <c r="F307" i="101" s="1"/>
  <c r="B306" i="101"/>
  <c r="B305" i="101"/>
  <c r="B304" i="101"/>
  <c r="B303" i="101"/>
  <c r="B302" i="101"/>
  <c r="Y302" i="101" s="1"/>
  <c r="Z302" i="101" s="1"/>
  <c r="B301" i="101"/>
  <c r="B300" i="101"/>
  <c r="B299" i="101"/>
  <c r="B298" i="101"/>
  <c r="B297" i="101"/>
  <c r="B296" i="101"/>
  <c r="Y296" i="101" s="1"/>
  <c r="Z296" i="101" s="1"/>
  <c r="B295" i="101"/>
  <c r="B294" i="101"/>
  <c r="B293" i="101"/>
  <c r="B292" i="101"/>
  <c r="B291" i="101"/>
  <c r="B290" i="101"/>
  <c r="B289" i="101"/>
  <c r="B288" i="101"/>
  <c r="B287" i="101"/>
  <c r="B286" i="101"/>
  <c r="Y286" i="101" s="1"/>
  <c r="Z286" i="101" s="1"/>
  <c r="B285" i="101"/>
  <c r="B284" i="101"/>
  <c r="B283" i="101"/>
  <c r="B282" i="101"/>
  <c r="B281" i="101"/>
  <c r="B280" i="101"/>
  <c r="B279" i="101"/>
  <c r="B278" i="101"/>
  <c r="B277" i="101"/>
  <c r="Y277" i="101" s="1"/>
  <c r="Z277" i="101" s="1"/>
  <c r="B276" i="101"/>
  <c r="B275" i="101"/>
  <c r="B274" i="101"/>
  <c r="B273" i="101"/>
  <c r="B272" i="101"/>
  <c r="B271" i="101"/>
  <c r="B270" i="101"/>
  <c r="B269" i="101"/>
  <c r="B268" i="101"/>
  <c r="B267" i="101"/>
  <c r="B266" i="101"/>
  <c r="Y266" i="101" s="1"/>
  <c r="Z266" i="101" s="1"/>
  <c r="B265" i="101"/>
  <c r="B264" i="101"/>
  <c r="B263" i="101"/>
  <c r="B262" i="101"/>
  <c r="B261" i="101"/>
  <c r="B260" i="101"/>
  <c r="Y260" i="101" s="1"/>
  <c r="Z260" i="101" s="1"/>
  <c r="B259" i="101"/>
  <c r="B258" i="101"/>
  <c r="B257" i="101"/>
  <c r="B256" i="101"/>
  <c r="B255" i="101"/>
  <c r="B254" i="101"/>
  <c r="B253" i="101"/>
  <c r="Y253" i="101" s="1"/>
  <c r="Z253" i="101" s="1"/>
  <c r="B252" i="101"/>
  <c r="Y252" i="101" s="1"/>
  <c r="Z252" i="101" s="1"/>
  <c r="B251" i="101"/>
  <c r="B250" i="101"/>
  <c r="B249" i="101"/>
  <c r="B248" i="101"/>
  <c r="B247" i="101"/>
  <c r="B246" i="101"/>
  <c r="B245" i="101"/>
  <c r="Y245" i="101" s="1"/>
  <c r="Z245" i="101" s="1"/>
  <c r="B244" i="101"/>
  <c r="Y244" i="101" s="1"/>
  <c r="Z244" i="101" s="1"/>
  <c r="B243" i="101"/>
  <c r="B242" i="101"/>
  <c r="B241" i="101"/>
  <c r="B240" i="101"/>
  <c r="B239" i="101"/>
  <c r="B238" i="101"/>
  <c r="B237" i="101"/>
  <c r="B236" i="101"/>
  <c r="B235" i="101"/>
  <c r="B234" i="101"/>
  <c r="B233" i="101"/>
  <c r="B232" i="101"/>
  <c r="B231" i="101"/>
  <c r="B230" i="101"/>
  <c r="B229" i="101"/>
  <c r="B228" i="101"/>
  <c r="B227" i="101"/>
  <c r="B226" i="101"/>
  <c r="B225" i="101"/>
  <c r="B224" i="101"/>
  <c r="B223" i="101"/>
  <c r="B222" i="101"/>
  <c r="B221" i="101"/>
  <c r="B220" i="101"/>
  <c r="B219" i="101"/>
  <c r="B218" i="101"/>
  <c r="B217" i="101"/>
  <c r="B216" i="101"/>
  <c r="B215" i="101"/>
  <c r="Y215" i="101" s="1"/>
  <c r="Z215" i="101" s="1"/>
  <c r="B214" i="101"/>
  <c r="Y214" i="101" s="1"/>
  <c r="Z214" i="101" s="1"/>
  <c r="B213" i="101"/>
  <c r="B212" i="101"/>
  <c r="B211" i="101"/>
  <c r="B210" i="101"/>
  <c r="B209" i="101"/>
  <c r="B208" i="101"/>
  <c r="Y208" i="101" s="1"/>
  <c r="Z208" i="101" s="1"/>
  <c r="B207" i="101"/>
  <c r="B206" i="101"/>
  <c r="B205" i="101"/>
  <c r="B204" i="101"/>
  <c r="B203" i="101"/>
  <c r="B202" i="101"/>
  <c r="B201" i="101"/>
  <c r="B200" i="101"/>
  <c r="B199" i="101"/>
  <c r="B198" i="101"/>
  <c r="B197" i="101"/>
  <c r="B196" i="101"/>
  <c r="B195" i="101"/>
  <c r="B194" i="101"/>
  <c r="B193" i="101"/>
  <c r="B192" i="101"/>
  <c r="B191" i="101"/>
  <c r="B190" i="101"/>
  <c r="B189" i="101"/>
  <c r="B188" i="101"/>
  <c r="B187" i="101"/>
  <c r="B186" i="101"/>
  <c r="B185" i="101"/>
  <c r="B184" i="101"/>
  <c r="B183" i="101"/>
  <c r="B182" i="101"/>
  <c r="B181" i="101"/>
  <c r="B180" i="101"/>
  <c r="B179" i="101"/>
  <c r="Y179" i="101" s="1"/>
  <c r="B178" i="101"/>
  <c r="B177" i="101"/>
  <c r="B176" i="101"/>
  <c r="B175" i="101"/>
  <c r="B174" i="101"/>
  <c r="B173" i="101"/>
  <c r="B172" i="101"/>
  <c r="B171" i="101"/>
  <c r="B170" i="101"/>
  <c r="B169" i="101"/>
  <c r="B168" i="101"/>
  <c r="B167" i="101"/>
  <c r="B166" i="101"/>
  <c r="B165" i="101"/>
  <c r="B164" i="101"/>
  <c r="B163" i="101"/>
  <c r="B162" i="101"/>
  <c r="B161" i="101"/>
  <c r="B160" i="101"/>
  <c r="B159" i="101"/>
  <c r="B158" i="101"/>
  <c r="B157" i="101"/>
  <c r="B156" i="101"/>
  <c r="B155" i="101"/>
  <c r="B154" i="101"/>
  <c r="B153" i="101"/>
  <c r="B152" i="101"/>
  <c r="B151" i="101"/>
  <c r="B150" i="101"/>
  <c r="B149" i="101"/>
  <c r="B148" i="101"/>
  <c r="B147" i="101"/>
  <c r="B146" i="101"/>
  <c r="F146" i="101" s="1"/>
  <c r="B145" i="101"/>
  <c r="B144" i="101"/>
  <c r="B143" i="101"/>
  <c r="B142" i="101"/>
  <c r="B141" i="101"/>
  <c r="B140" i="101"/>
  <c r="B139" i="101"/>
  <c r="Y139" i="101" s="1"/>
  <c r="B138" i="101"/>
  <c r="B137" i="101"/>
  <c r="B136" i="101"/>
  <c r="B135" i="101"/>
  <c r="B134" i="101"/>
  <c r="B133" i="101"/>
  <c r="Y133" i="101" s="1"/>
  <c r="B132" i="101"/>
  <c r="B131" i="101"/>
  <c r="B130" i="101"/>
  <c r="B129" i="101"/>
  <c r="F129" i="101" s="1"/>
  <c r="B128" i="101"/>
  <c r="B127" i="101"/>
  <c r="B126" i="101"/>
  <c r="B125" i="101"/>
  <c r="B124" i="101"/>
  <c r="B123" i="101"/>
  <c r="B122" i="101"/>
  <c r="B121" i="101"/>
  <c r="B120" i="101"/>
  <c r="B119" i="101"/>
  <c r="B118" i="101"/>
  <c r="B117" i="101"/>
  <c r="B116" i="101"/>
  <c r="Y116" i="101" s="1"/>
  <c r="B115" i="101"/>
  <c r="B114" i="101"/>
  <c r="B113" i="101"/>
  <c r="B112" i="101"/>
  <c r="B111" i="101"/>
  <c r="B110" i="101"/>
  <c r="B109" i="101"/>
  <c r="Y109" i="101" s="1"/>
  <c r="B108" i="101"/>
  <c r="B107" i="101"/>
  <c r="B106" i="101"/>
  <c r="B105" i="101"/>
  <c r="F105" i="101" s="1"/>
  <c r="B104" i="101"/>
  <c r="B103" i="101"/>
  <c r="B102" i="101"/>
  <c r="B101" i="101"/>
  <c r="B100" i="101"/>
  <c r="B99" i="101"/>
  <c r="F99" i="101" s="1"/>
  <c r="B98" i="101"/>
  <c r="B97" i="101"/>
  <c r="B96" i="101"/>
  <c r="B95" i="101"/>
  <c r="B94" i="101"/>
  <c r="B93" i="101"/>
  <c r="B92" i="101"/>
  <c r="B91" i="101"/>
  <c r="B90" i="101"/>
  <c r="B89" i="101"/>
  <c r="B88" i="101"/>
  <c r="B87" i="101"/>
  <c r="B86" i="101"/>
  <c r="B85" i="101"/>
  <c r="B84" i="101"/>
  <c r="B83" i="101"/>
  <c r="B82" i="101"/>
  <c r="B81" i="101"/>
  <c r="B80" i="101"/>
  <c r="B79" i="101"/>
  <c r="B78" i="101"/>
  <c r="B77" i="101"/>
  <c r="B76" i="101"/>
  <c r="Y76" i="101" s="1"/>
  <c r="B75" i="101"/>
  <c r="B74" i="101"/>
  <c r="B73" i="101"/>
  <c r="B72" i="101"/>
  <c r="B71" i="101"/>
  <c r="B70" i="101"/>
  <c r="B69" i="101"/>
  <c r="B68" i="101"/>
  <c r="B67" i="101"/>
  <c r="F67" i="101" s="1"/>
  <c r="B66" i="101"/>
  <c r="B65" i="101"/>
  <c r="B64" i="101"/>
  <c r="B63" i="101"/>
  <c r="B62" i="101"/>
  <c r="B61" i="101"/>
  <c r="B60" i="101"/>
  <c r="Y60" i="101" s="1"/>
  <c r="B59" i="101"/>
  <c r="B58" i="101"/>
  <c r="B57" i="101"/>
  <c r="B56" i="101"/>
  <c r="B55" i="101"/>
  <c r="B54" i="101"/>
  <c r="B53" i="101"/>
  <c r="B52" i="101"/>
  <c r="B51" i="101"/>
  <c r="B50" i="101"/>
  <c r="B49" i="101"/>
  <c r="B48" i="101"/>
  <c r="B47" i="101"/>
  <c r="B46" i="101"/>
  <c r="B45" i="101"/>
  <c r="B44" i="101"/>
  <c r="F44" i="101" s="1"/>
  <c r="B43" i="101"/>
  <c r="B42" i="101"/>
  <c r="B41" i="101"/>
  <c r="B40" i="101"/>
  <c r="B39" i="101"/>
  <c r="B38" i="101"/>
  <c r="B37" i="101"/>
  <c r="B36" i="101"/>
  <c r="B35" i="101"/>
  <c r="B34" i="101"/>
  <c r="B33" i="101"/>
  <c r="B32" i="101"/>
  <c r="B31" i="101"/>
  <c r="B30" i="101"/>
  <c r="B29" i="101"/>
  <c r="Y29" i="101" s="1"/>
  <c r="B28" i="101"/>
  <c r="Y28" i="101" s="1"/>
  <c r="B27" i="101"/>
  <c r="B26" i="101"/>
  <c r="B25" i="101"/>
  <c r="B24" i="101"/>
  <c r="B23" i="101"/>
  <c r="B22" i="101"/>
  <c r="B21" i="101"/>
  <c r="B20" i="101"/>
  <c r="B19" i="101"/>
  <c r="B18" i="101"/>
  <c r="Y18" i="101" s="1"/>
  <c r="B17" i="101"/>
  <c r="B16" i="101"/>
  <c r="B15" i="101"/>
  <c r="B14" i="101"/>
  <c r="B13" i="101"/>
  <c r="B12" i="101"/>
  <c r="Y12" i="101" s="1"/>
  <c r="B11" i="101"/>
  <c r="B10" i="101"/>
  <c r="Y10" i="101" s="1"/>
  <c r="Z10" i="101" s="1"/>
  <c r="H10" i="101" s="1"/>
  <c r="B9" i="101"/>
  <c r="F169" i="101"/>
  <c r="Y105" i="101"/>
  <c r="F83" i="101"/>
  <c r="F41" i="101"/>
  <c r="F40" i="101"/>
  <c r="D34" i="77" l="1"/>
  <c r="D274" i="101"/>
  <c r="D282" i="101"/>
  <c r="D290" i="101"/>
  <c r="Y298" i="101"/>
  <c r="Z298" i="101" s="1"/>
  <c r="D298" i="101"/>
  <c r="D306" i="101"/>
  <c r="D11" i="101"/>
  <c r="D19" i="101"/>
  <c r="D27" i="101"/>
  <c r="D35" i="101"/>
  <c r="D51" i="101"/>
  <c r="D59" i="101"/>
  <c r="D67" i="101"/>
  <c r="D75" i="101"/>
  <c r="D83" i="101"/>
  <c r="D91" i="101"/>
  <c r="D99" i="101"/>
  <c r="D107" i="101"/>
  <c r="D115" i="101"/>
  <c r="D131" i="101"/>
  <c r="D139" i="101"/>
  <c r="D147" i="101"/>
  <c r="D155" i="101"/>
  <c r="D163" i="101"/>
  <c r="D171" i="101"/>
  <c r="D187" i="101"/>
  <c r="D195" i="101"/>
  <c r="D203" i="101"/>
  <c r="D211" i="101"/>
  <c r="Y219" i="101"/>
  <c r="Z219" i="101" s="1"/>
  <c r="H219" i="101" s="1"/>
  <c r="D219" i="101"/>
  <c r="Y227" i="101"/>
  <c r="Z227" i="101" s="1"/>
  <c r="D227" i="101"/>
  <c r="D235" i="101"/>
  <c r="D243" i="101"/>
  <c r="D251" i="101"/>
  <c r="D259" i="101"/>
  <c r="Y267" i="101"/>
  <c r="Z267" i="101" s="1"/>
  <c r="D267" i="101"/>
  <c r="D275" i="101"/>
  <c r="D283" i="101"/>
  <c r="D291" i="101"/>
  <c r="F299" i="101"/>
  <c r="D299" i="101"/>
  <c r="D307" i="101"/>
  <c r="D10" i="101"/>
  <c r="D42" i="101"/>
  <c r="D82" i="101"/>
  <c r="D122" i="101"/>
  <c r="F178" i="101"/>
  <c r="D178" i="101"/>
  <c r="Y210" i="101"/>
  <c r="D210" i="101"/>
  <c r="D242" i="101"/>
  <c r="D300" i="101"/>
  <c r="D37" i="101"/>
  <c r="D53" i="101"/>
  <c r="D69" i="101"/>
  <c r="D77" i="101"/>
  <c r="D85" i="101"/>
  <c r="F101" i="101"/>
  <c r="D101" i="101"/>
  <c r="D109" i="101"/>
  <c r="D117" i="101"/>
  <c r="D125" i="101"/>
  <c r="D141" i="101"/>
  <c r="Y149" i="101"/>
  <c r="D149" i="101"/>
  <c r="F157" i="101"/>
  <c r="D157" i="101"/>
  <c r="D165" i="101"/>
  <c r="Y173" i="101"/>
  <c r="D173" i="101"/>
  <c r="D181" i="101"/>
  <c r="D189" i="101"/>
  <c r="D197" i="101"/>
  <c r="D205" i="101"/>
  <c r="F213" i="101"/>
  <c r="D213" i="101"/>
  <c r="F221" i="101"/>
  <c r="D221" i="101"/>
  <c r="Y229" i="101"/>
  <c r="Z229" i="101" s="1"/>
  <c r="D229" i="101"/>
  <c r="D237" i="101"/>
  <c r="D261" i="101"/>
  <c r="Y269" i="101"/>
  <c r="Z269" i="101" s="1"/>
  <c r="D269" i="101"/>
  <c r="F285" i="101"/>
  <c r="D285" i="101"/>
  <c r="D293" i="101"/>
  <c r="D301" i="101"/>
  <c r="D309" i="101"/>
  <c r="D26" i="101"/>
  <c r="D106" i="101"/>
  <c r="D146" i="101"/>
  <c r="D44" i="101"/>
  <c r="D60" i="101"/>
  <c r="D68" i="101"/>
  <c r="D84" i="101"/>
  <c r="Y108" i="101"/>
  <c r="D108" i="101"/>
  <c r="D124" i="101"/>
  <c r="D140" i="101"/>
  <c r="D156" i="101"/>
  <c r="D172" i="101"/>
  <c r="D196" i="101"/>
  <c r="D212" i="101"/>
  <c r="D236" i="101"/>
  <c r="Y308" i="101"/>
  <c r="Z308" i="101" s="1"/>
  <c r="D308" i="101"/>
  <c r="D150" i="101"/>
  <c r="D158" i="101"/>
  <c r="D166" i="101"/>
  <c r="D174" i="101"/>
  <c r="D182" i="101"/>
  <c r="D190" i="101"/>
  <c r="D198" i="101"/>
  <c r="D206" i="101"/>
  <c r="D222" i="101"/>
  <c r="F230" i="101"/>
  <c r="D230" i="101"/>
  <c r="D238" i="101"/>
  <c r="D246" i="101"/>
  <c r="D254" i="101"/>
  <c r="D262" i="101"/>
  <c r="D270" i="101"/>
  <c r="D278" i="101"/>
  <c r="D294" i="101"/>
  <c r="F310" i="101"/>
  <c r="D310" i="101"/>
  <c r="Y212" i="101"/>
  <c r="Y172" i="101"/>
  <c r="D14" i="101"/>
  <c r="D22" i="101"/>
  <c r="D30" i="101"/>
  <c r="D38" i="101"/>
  <c r="Y46" i="101"/>
  <c r="D46" i="101"/>
  <c r="D54" i="101"/>
  <c r="D62" i="101"/>
  <c r="D70" i="101"/>
  <c r="D78" i="101"/>
  <c r="D86" i="101"/>
  <c r="D94" i="101"/>
  <c r="D102" i="101"/>
  <c r="D110" i="101"/>
  <c r="F118" i="101"/>
  <c r="D118" i="101"/>
  <c r="D126" i="101"/>
  <c r="D134" i="101"/>
  <c r="Y122" i="101"/>
  <c r="Y178" i="101"/>
  <c r="F15" i="101"/>
  <c r="D15" i="101"/>
  <c r="D23" i="101"/>
  <c r="F31" i="101"/>
  <c r="D31" i="101"/>
  <c r="D39" i="101"/>
  <c r="F47" i="101"/>
  <c r="D47" i="101"/>
  <c r="D55" i="101"/>
  <c r="D63" i="101"/>
  <c r="D71" i="101"/>
  <c r="Y87" i="101"/>
  <c r="D87" i="101"/>
  <c r="F95" i="101"/>
  <c r="D95" i="101"/>
  <c r="D111" i="101"/>
  <c r="D119" i="101"/>
  <c r="D127" i="101"/>
  <c r="D135" i="101"/>
  <c r="D143" i="101"/>
  <c r="D151" i="101"/>
  <c r="D159" i="101"/>
  <c r="F167" i="101"/>
  <c r="D167" i="101"/>
  <c r="D175" i="101"/>
  <c r="D183" i="101"/>
  <c r="D191" i="101"/>
  <c r="D199" i="101"/>
  <c r="D207" i="101"/>
  <c r="D223" i="101"/>
  <c r="D231" i="101"/>
  <c r="D239" i="101"/>
  <c r="D247" i="101"/>
  <c r="D255" i="101"/>
  <c r="D263" i="101"/>
  <c r="D271" i="101"/>
  <c r="D279" i="101"/>
  <c r="D287" i="101"/>
  <c r="D295" i="101"/>
  <c r="D303" i="101"/>
  <c r="D311" i="101"/>
  <c r="D34" i="101"/>
  <c r="D58" i="101"/>
  <c r="D90" i="101"/>
  <c r="D138" i="101"/>
  <c r="D162" i="101"/>
  <c r="D186" i="101"/>
  <c r="D218" i="101"/>
  <c r="D234" i="101"/>
  <c r="Y258" i="101"/>
  <c r="Z258" i="101" s="1"/>
  <c r="D258" i="101"/>
  <c r="F12" i="101"/>
  <c r="D12" i="101"/>
  <c r="D36" i="101"/>
  <c r="F76" i="101"/>
  <c r="D76" i="101"/>
  <c r="D268" i="101"/>
  <c r="D284" i="101"/>
  <c r="F292" i="101"/>
  <c r="D292" i="101"/>
  <c r="D13" i="101"/>
  <c r="D21" i="101"/>
  <c r="D45" i="101"/>
  <c r="D61" i="101"/>
  <c r="F36" i="101"/>
  <c r="F125" i="101"/>
  <c r="Y196" i="101"/>
  <c r="F16" i="101"/>
  <c r="D16" i="101"/>
  <c r="D24" i="101"/>
  <c r="F32" i="101"/>
  <c r="D32" i="101"/>
  <c r="D40" i="101"/>
  <c r="F48" i="101"/>
  <c r="D48" i="101"/>
  <c r="D56" i="101"/>
  <c r="F64" i="101"/>
  <c r="D64" i="101"/>
  <c r="D72" i="101"/>
  <c r="F80" i="101"/>
  <c r="D80" i="101"/>
  <c r="D88" i="101"/>
  <c r="F96" i="101"/>
  <c r="D96" i="101"/>
  <c r="Y104" i="101"/>
  <c r="D104" i="101"/>
  <c r="D112" i="101"/>
  <c r="Y120" i="101"/>
  <c r="D120" i="101"/>
  <c r="D128" i="101"/>
  <c r="D136" i="101"/>
  <c r="F144" i="101"/>
  <c r="D144" i="101"/>
  <c r="D152" i="101"/>
  <c r="D168" i="101"/>
  <c r="Y176" i="101"/>
  <c r="D176" i="101"/>
  <c r="D184" i="101"/>
  <c r="D192" i="101"/>
  <c r="D200" i="101"/>
  <c r="D216" i="101"/>
  <c r="F224" i="101"/>
  <c r="D224" i="101"/>
  <c r="D232" i="101"/>
  <c r="D240" i="101"/>
  <c r="Y248" i="101"/>
  <c r="D248" i="101"/>
  <c r="D256" i="101"/>
  <c r="D264" i="101"/>
  <c r="D272" i="101"/>
  <c r="D280" i="101"/>
  <c r="Y288" i="101"/>
  <c r="Z288" i="101" s="1"/>
  <c r="D288" i="101"/>
  <c r="D304" i="101"/>
  <c r="F237" i="101"/>
  <c r="D18" i="101"/>
  <c r="D50" i="101"/>
  <c r="D74" i="101"/>
  <c r="D98" i="101"/>
  <c r="D130" i="101"/>
  <c r="D170" i="101"/>
  <c r="D202" i="101"/>
  <c r="D226" i="101"/>
  <c r="F250" i="101"/>
  <c r="D250" i="101"/>
  <c r="Y50" i="101"/>
  <c r="Y162" i="101"/>
  <c r="Z162" i="101" s="1"/>
  <c r="D28" i="101"/>
  <c r="D52" i="101"/>
  <c r="D92" i="101"/>
  <c r="D100" i="101"/>
  <c r="D116" i="101"/>
  <c r="D148" i="101"/>
  <c r="D164" i="101"/>
  <c r="D180" i="101"/>
  <c r="D188" i="101"/>
  <c r="D204" i="101"/>
  <c r="D220" i="101"/>
  <c r="D228" i="101"/>
  <c r="D244" i="101"/>
  <c r="D276" i="101"/>
  <c r="Y90" i="101"/>
  <c r="D17" i="101"/>
  <c r="D25" i="101"/>
  <c r="D33" i="101"/>
  <c r="D41" i="101"/>
  <c r="D49" i="101"/>
  <c r="D73" i="101"/>
  <c r="D81" i="101"/>
  <c r="D89" i="101"/>
  <c r="F97" i="101"/>
  <c r="D97" i="101"/>
  <c r="D105" i="101"/>
  <c r="F113" i="101"/>
  <c r="D113" i="101"/>
  <c r="F121" i="101"/>
  <c r="D121" i="101"/>
  <c r="D129" i="101"/>
  <c r="D137" i="101"/>
  <c r="D145" i="101"/>
  <c r="D153" i="101"/>
  <c r="D169" i="101"/>
  <c r="D177" i="101"/>
  <c r="D185" i="101"/>
  <c r="D193" i="101"/>
  <c r="D201" i="101"/>
  <c r="D209" i="101"/>
  <c r="D217" i="101"/>
  <c r="D225" i="101"/>
  <c r="D233" i="101"/>
  <c r="D241" i="101"/>
  <c r="D249" i="101"/>
  <c r="D257" i="101"/>
  <c r="D265" i="101"/>
  <c r="D273" i="101"/>
  <c r="D281" i="101"/>
  <c r="D289" i="101"/>
  <c r="D297" i="101"/>
  <c r="D305" i="101"/>
  <c r="F306" i="101"/>
  <c r="H244" i="101"/>
  <c r="F24" i="101"/>
  <c r="Y146" i="101"/>
  <c r="Y246" i="101"/>
  <c r="Z246" i="101" s="1"/>
  <c r="F246" i="101"/>
  <c r="Y238" i="101"/>
  <c r="Z238" i="101" s="1"/>
  <c r="F238" i="101"/>
  <c r="F262" i="101"/>
  <c r="Y262" i="101"/>
  <c r="Z262" i="101" s="1"/>
  <c r="Y278" i="101"/>
  <c r="Z278" i="101" s="1"/>
  <c r="F278" i="101"/>
  <c r="Y294" i="101"/>
  <c r="Z294" i="101" s="1"/>
  <c r="F294" i="101"/>
  <c r="Y125" i="101"/>
  <c r="Y206" i="101"/>
  <c r="Z206" i="101" s="1"/>
  <c r="Y216" i="101"/>
  <c r="Z216" i="101" s="1"/>
  <c r="F216" i="101"/>
  <c r="Y224" i="101"/>
  <c r="Z224" i="101" s="1"/>
  <c r="F232" i="101"/>
  <c r="Y232" i="101"/>
  <c r="Z232" i="101" s="1"/>
  <c r="Y240" i="101"/>
  <c r="Z240" i="101" s="1"/>
  <c r="F248" i="101"/>
  <c r="Y256" i="101"/>
  <c r="Z256" i="101" s="1"/>
  <c r="F256" i="101"/>
  <c r="F264" i="101"/>
  <c r="Y264" i="101"/>
  <c r="Z264" i="101" s="1"/>
  <c r="F272" i="101"/>
  <c r="Y272" i="101"/>
  <c r="Z272" i="101" s="1"/>
  <c r="F280" i="101"/>
  <c r="Y280" i="101"/>
  <c r="Z280" i="101" s="1"/>
  <c r="F288" i="101"/>
  <c r="Y304" i="101"/>
  <c r="Z304" i="101" s="1"/>
  <c r="Y255" i="101"/>
  <c r="Z255" i="101" s="1"/>
  <c r="Y295" i="101"/>
  <c r="Z295" i="101" s="1"/>
  <c r="F227" i="101"/>
  <c r="F295" i="101"/>
  <c r="Y231" i="101"/>
  <c r="Z231" i="101" s="1"/>
  <c r="F271" i="101"/>
  <c r="Y271" i="101"/>
  <c r="Z271" i="101" s="1"/>
  <c r="F311" i="101"/>
  <c r="Y311" i="101"/>
  <c r="Z311" i="101" s="1"/>
  <c r="Y38" i="101"/>
  <c r="Y77" i="101"/>
  <c r="Y126" i="101"/>
  <c r="Y209" i="101"/>
  <c r="Z209" i="101" s="1"/>
  <c r="F209" i="101"/>
  <c r="F217" i="101"/>
  <c r="Y217" i="101"/>
  <c r="Z217" i="101" s="1"/>
  <c r="Y225" i="101"/>
  <c r="Z225" i="101" s="1"/>
  <c r="F225" i="101"/>
  <c r="Y233" i="101"/>
  <c r="Z233" i="101" s="1"/>
  <c r="F241" i="101"/>
  <c r="Y241" i="101"/>
  <c r="Z241" i="101" s="1"/>
  <c r="F249" i="101"/>
  <c r="Y249" i="101"/>
  <c r="Z249" i="101" s="1"/>
  <c r="Y257" i="101"/>
  <c r="Z257" i="101" s="1"/>
  <c r="F257" i="101"/>
  <c r="Y265" i="101"/>
  <c r="Z265" i="101" s="1"/>
  <c r="F265" i="101"/>
  <c r="F273" i="101"/>
  <c r="Y273" i="101"/>
  <c r="Z273" i="101" s="1"/>
  <c r="F281" i="101"/>
  <c r="Y281" i="101"/>
  <c r="Z281" i="101" s="1"/>
  <c r="Y289" i="101"/>
  <c r="Z289" i="101" s="1"/>
  <c r="Y297" i="101"/>
  <c r="Z297" i="101" s="1"/>
  <c r="F297" i="101"/>
  <c r="Y305" i="101"/>
  <c r="Z305" i="101" s="1"/>
  <c r="F305" i="101"/>
  <c r="Y221" i="101"/>
  <c r="Z221" i="101" s="1"/>
  <c r="F240" i="101"/>
  <c r="F254" i="101"/>
  <c r="Y254" i="101"/>
  <c r="Z254" i="101" s="1"/>
  <c r="F255" i="101"/>
  <c r="F279" i="101"/>
  <c r="Y303" i="101"/>
  <c r="Z303" i="101" s="1"/>
  <c r="F175" i="101"/>
  <c r="Y48" i="101"/>
  <c r="F210" i="101"/>
  <c r="Y218" i="101"/>
  <c r="Z218" i="101" s="1"/>
  <c r="Y226" i="101"/>
  <c r="Z226" i="101" s="1"/>
  <c r="F226" i="101"/>
  <c r="Y234" i="101"/>
  <c r="Z234" i="101" s="1"/>
  <c r="F242" i="101"/>
  <c r="Y242" i="101"/>
  <c r="Z242" i="101" s="1"/>
  <c r="Y250" i="101"/>
  <c r="Z250" i="101" s="1"/>
  <c r="F258" i="101"/>
  <c r="Y274" i="101"/>
  <c r="Z274" i="101" s="1"/>
  <c r="F274" i="101"/>
  <c r="F282" i="101"/>
  <c r="Y282" i="101"/>
  <c r="Z282" i="101" s="1"/>
  <c r="Y290" i="101"/>
  <c r="Z290" i="101" s="1"/>
  <c r="F290" i="101"/>
  <c r="F298" i="101"/>
  <c r="Y306" i="101"/>
  <c r="Z306" i="101" s="1"/>
  <c r="F218" i="101"/>
  <c r="F222" i="101"/>
  <c r="Y222" i="101"/>
  <c r="Z222" i="101" s="1"/>
  <c r="F270" i="101"/>
  <c r="Y270" i="101"/>
  <c r="Z270" i="101" s="1"/>
  <c r="F223" i="101"/>
  <c r="Y223" i="101"/>
  <c r="Z223" i="101" s="1"/>
  <c r="Y247" i="101"/>
  <c r="Z247" i="101" s="1"/>
  <c r="Y263" i="101"/>
  <c r="Z263" i="101" s="1"/>
  <c r="F263" i="101"/>
  <c r="Y287" i="101"/>
  <c r="Z287" i="101" s="1"/>
  <c r="F287" i="101"/>
  <c r="Y24" i="101"/>
  <c r="Y40" i="101"/>
  <c r="F102" i="101"/>
  <c r="Y211" i="101"/>
  <c r="Z211" i="101" s="1"/>
  <c r="F211" i="101"/>
  <c r="F219" i="101"/>
  <c r="F235" i="101"/>
  <c r="Y243" i="101"/>
  <c r="Z243" i="101" s="1"/>
  <c r="Y251" i="101"/>
  <c r="Z251" i="101" s="1"/>
  <c r="F251" i="101"/>
  <c r="F259" i="101"/>
  <c r="Y259" i="101"/>
  <c r="Z259" i="101" s="1"/>
  <c r="F267" i="101"/>
  <c r="F275" i="101"/>
  <c r="Y275" i="101"/>
  <c r="Z275" i="101" s="1"/>
  <c r="Y283" i="101"/>
  <c r="Z283" i="101" s="1"/>
  <c r="F283" i="101"/>
  <c r="F291" i="101"/>
  <c r="Y291" i="101"/>
  <c r="Z291" i="101" s="1"/>
  <c r="Y299" i="101"/>
  <c r="Z299" i="101" s="1"/>
  <c r="Y307" i="101"/>
  <c r="Z307" i="101" s="1"/>
  <c r="F231" i="101"/>
  <c r="F243" i="101"/>
  <c r="Y230" i="101"/>
  <c r="Z230" i="101" s="1"/>
  <c r="Y310" i="101"/>
  <c r="Z310" i="101" s="1"/>
  <c r="F239" i="101"/>
  <c r="Y239" i="101"/>
  <c r="Z239" i="101" s="1"/>
  <c r="F166" i="101"/>
  <c r="Y92" i="101"/>
  <c r="F212" i="101"/>
  <c r="F220" i="101"/>
  <c r="Y220" i="101"/>
  <c r="Z220" i="101" s="1"/>
  <c r="F228" i="101"/>
  <c r="Y228" i="101"/>
  <c r="Z228" i="101" s="1"/>
  <c r="F236" i="101"/>
  <c r="Y236" i="101"/>
  <c r="Z236" i="101" s="1"/>
  <c r="F244" i="101"/>
  <c r="Y268" i="101"/>
  <c r="Z268" i="101" s="1"/>
  <c r="F268" i="101"/>
  <c r="F276" i="101"/>
  <c r="F284" i="101"/>
  <c r="Y284" i="101"/>
  <c r="Z284" i="101" s="1"/>
  <c r="Y292" i="101"/>
  <c r="Z292" i="101" s="1"/>
  <c r="F300" i="101"/>
  <c r="Y300" i="101"/>
  <c r="Z300" i="101" s="1"/>
  <c r="F308" i="101"/>
  <c r="Y235" i="101"/>
  <c r="Z235" i="101" s="1"/>
  <c r="Y276" i="101"/>
  <c r="Z276" i="101" s="1"/>
  <c r="F233" i="101"/>
  <c r="F289" i="101"/>
  <c r="F303" i="101"/>
  <c r="Y213" i="101"/>
  <c r="Z213" i="101" s="1"/>
  <c r="F229" i="101"/>
  <c r="F261" i="101"/>
  <c r="Y261" i="101"/>
  <c r="Z261" i="101" s="1"/>
  <c r="F269" i="101"/>
  <c r="Y285" i="101"/>
  <c r="Z285" i="101" s="1"/>
  <c r="Y293" i="101"/>
  <c r="Z293" i="101" s="1"/>
  <c r="F293" i="101"/>
  <c r="F301" i="101"/>
  <c r="Y301" i="101"/>
  <c r="Z301" i="101" s="1"/>
  <c r="F309" i="101"/>
  <c r="Y309" i="101"/>
  <c r="Z309" i="101" s="1"/>
  <c r="Y237" i="101"/>
  <c r="Z237" i="101" s="1"/>
  <c r="Y279" i="101"/>
  <c r="Z279" i="101" s="1"/>
  <c r="F234" i="101"/>
  <c r="F247" i="101"/>
  <c r="F304" i="101"/>
  <c r="G237" i="101"/>
  <c r="Y64" i="101"/>
  <c r="F122" i="101"/>
  <c r="Y96" i="101"/>
  <c r="Y161" i="101"/>
  <c r="F25" i="101"/>
  <c r="F28" i="101"/>
  <c r="Y36" i="101"/>
  <c r="F60" i="101"/>
  <c r="F92" i="101"/>
  <c r="F107" i="101"/>
  <c r="Y137" i="101"/>
  <c r="Y166" i="101"/>
  <c r="Y198" i="101"/>
  <c r="Y144" i="101"/>
  <c r="Y16" i="101"/>
  <c r="Y186" i="101"/>
  <c r="Y202" i="101"/>
  <c r="Y32" i="101"/>
  <c r="Y44" i="101"/>
  <c r="Z44" i="101" s="1"/>
  <c r="Y80" i="101"/>
  <c r="Z80" i="101" s="1"/>
  <c r="Y89" i="101"/>
  <c r="Y107" i="101"/>
  <c r="F126" i="101"/>
  <c r="F149" i="101"/>
  <c r="Y167" i="101"/>
  <c r="F171" i="101"/>
  <c r="F182" i="101"/>
  <c r="F202" i="101"/>
  <c r="Y26" i="101"/>
  <c r="F198" i="101"/>
  <c r="F206" i="101"/>
  <c r="Y14" i="101"/>
  <c r="F51" i="101"/>
  <c r="Y147" i="101"/>
  <c r="Y150" i="101"/>
  <c r="Y155" i="101"/>
  <c r="Y182" i="101"/>
  <c r="F188" i="101"/>
  <c r="Y52" i="101"/>
  <c r="F52" i="101"/>
  <c r="F63" i="101"/>
  <c r="F110" i="101"/>
  <c r="Y119" i="101"/>
  <c r="Y158" i="101"/>
  <c r="F158" i="101"/>
  <c r="F165" i="101"/>
  <c r="Y165" i="101"/>
  <c r="Y192" i="101"/>
  <c r="F192" i="101"/>
  <c r="Y134" i="101"/>
  <c r="F134" i="101"/>
  <c r="Y190" i="101"/>
  <c r="F190" i="101"/>
  <c r="F199" i="101"/>
  <c r="Y199" i="101"/>
  <c r="Y138" i="101"/>
  <c r="F138" i="101"/>
  <c r="F197" i="101"/>
  <c r="F11" i="101"/>
  <c r="Y68" i="101"/>
  <c r="F68" i="101"/>
  <c r="Y91" i="101"/>
  <c r="F124" i="101"/>
  <c r="Y124" i="101"/>
  <c r="F177" i="101"/>
  <c r="Y72" i="101"/>
  <c r="F72" i="101"/>
  <c r="Y130" i="101"/>
  <c r="F130" i="101"/>
  <c r="F145" i="101"/>
  <c r="F207" i="101"/>
  <c r="Y207" i="101"/>
  <c r="Z207" i="101" s="1"/>
  <c r="Y20" i="101"/>
  <c r="F39" i="101"/>
  <c r="Y56" i="101"/>
  <c r="F56" i="101"/>
  <c r="F59" i="101"/>
  <c r="F100" i="101"/>
  <c r="Y127" i="101"/>
  <c r="Z127" i="101" s="1"/>
  <c r="F127" i="101"/>
  <c r="F143" i="101"/>
  <c r="F156" i="101"/>
  <c r="F205" i="101"/>
  <c r="F115" i="101"/>
  <c r="Y115" i="101"/>
  <c r="Y123" i="101"/>
  <c r="Y121" i="101"/>
  <c r="Y85" i="101"/>
  <c r="F85" i="101"/>
  <c r="Y93" i="101"/>
  <c r="F27" i="101"/>
  <c r="F35" i="101"/>
  <c r="F75" i="101"/>
  <c r="Y94" i="101"/>
  <c r="F94" i="101"/>
  <c r="F155" i="101"/>
  <c r="F168" i="101"/>
  <c r="F17" i="101"/>
  <c r="Y17" i="101"/>
  <c r="F19" i="101"/>
  <c r="F201" i="101"/>
  <c r="F23" i="101"/>
  <c r="F37" i="101"/>
  <c r="Y37" i="101"/>
  <c r="Y84" i="101"/>
  <c r="F84" i="101"/>
  <c r="F106" i="101"/>
  <c r="F117" i="101"/>
  <c r="Y117" i="101"/>
  <c r="F148" i="101"/>
  <c r="Y148" i="101"/>
  <c r="F187" i="101"/>
  <c r="Y187" i="101"/>
  <c r="F186" i="101"/>
  <c r="Y30" i="101"/>
  <c r="Z30" i="101" s="1"/>
  <c r="Y41" i="101"/>
  <c r="Y171" i="101"/>
  <c r="F176" i="101"/>
  <c r="F189" i="101"/>
  <c r="Y9" i="101"/>
  <c r="F55" i="101"/>
  <c r="F71" i="101"/>
  <c r="F147" i="101"/>
  <c r="F42" i="101"/>
  <c r="F200" i="101"/>
  <c r="Y200" i="101"/>
  <c r="F88" i="101"/>
  <c r="Y88" i="101"/>
  <c r="F33" i="101"/>
  <c r="Y33" i="101"/>
  <c r="F53" i="101"/>
  <c r="Y53" i="101"/>
  <c r="F22" i="101"/>
  <c r="Y22" i="101"/>
  <c r="Y103" i="101"/>
  <c r="Y42" i="101"/>
  <c r="F21" i="101"/>
  <c r="Y21" i="101"/>
  <c r="F61" i="101"/>
  <c r="Y61" i="101"/>
  <c r="Y65" i="101"/>
  <c r="F69" i="101"/>
  <c r="Y69" i="101"/>
  <c r="F73" i="101"/>
  <c r="Y73" i="101"/>
  <c r="F78" i="101"/>
  <c r="Y78" i="101"/>
  <c r="Y86" i="101"/>
  <c r="F86" i="101"/>
  <c r="F136" i="101"/>
  <c r="Y136" i="101"/>
  <c r="F183" i="101"/>
  <c r="Y183" i="101"/>
  <c r="F82" i="101"/>
  <c r="Y82" i="101"/>
  <c r="Y57" i="101"/>
  <c r="F45" i="101"/>
  <c r="Y45" i="101"/>
  <c r="F49" i="101"/>
  <c r="Y49" i="101"/>
  <c r="Y170" i="101"/>
  <c r="F170" i="101"/>
  <c r="F141" i="101"/>
  <c r="Y141" i="101"/>
  <c r="F13" i="101"/>
  <c r="Y13" i="101"/>
  <c r="F10" i="101"/>
  <c r="F34" i="101"/>
  <c r="Y34" i="101"/>
  <c r="F54" i="101"/>
  <c r="Y54" i="101"/>
  <c r="F58" i="101"/>
  <c r="Y58" i="101"/>
  <c r="F62" i="101"/>
  <c r="Y62" i="101"/>
  <c r="Y66" i="101"/>
  <c r="F70" i="101"/>
  <c r="Y70" i="101"/>
  <c r="F74" i="101"/>
  <c r="Y74" i="101"/>
  <c r="Z74" i="101" s="1"/>
  <c r="Y191" i="101"/>
  <c r="F191" i="101"/>
  <c r="F81" i="101"/>
  <c r="Y98" i="101"/>
  <c r="F18" i="101"/>
  <c r="Y25" i="101"/>
  <c r="F90" i="101"/>
  <c r="F109" i="101"/>
  <c r="F120" i="101"/>
  <c r="Y142" i="101"/>
  <c r="Y160" i="101"/>
  <c r="F162" i="101"/>
  <c r="F30" i="101"/>
  <c r="F38" i="101"/>
  <c r="F87" i="101"/>
  <c r="F98" i="101"/>
  <c r="Y102" i="101"/>
  <c r="Y113" i="101"/>
  <c r="F151" i="101"/>
  <c r="Y151" i="101"/>
  <c r="Y153" i="101"/>
  <c r="F153" i="101"/>
  <c r="F174" i="101"/>
  <c r="Y174" i="101"/>
  <c r="F203" i="101"/>
  <c r="Y203" i="101"/>
  <c r="F112" i="101"/>
  <c r="Y112" i="101"/>
  <c r="Y129" i="101"/>
  <c r="F164" i="101"/>
  <c r="Y164" i="101"/>
  <c r="F26" i="101"/>
  <c r="Y81" i="101"/>
  <c r="F89" i="101"/>
  <c r="Y97" i="101"/>
  <c r="F140" i="101"/>
  <c r="Y140" i="101"/>
  <c r="Y143" i="101"/>
  <c r="F185" i="101"/>
  <c r="Y185" i="101"/>
  <c r="F77" i="101"/>
  <c r="F14" i="101"/>
  <c r="F46" i="101"/>
  <c r="F50" i="101"/>
  <c r="Y111" i="101"/>
  <c r="F111" i="101"/>
  <c r="F128" i="101"/>
  <c r="Y128" i="101"/>
  <c r="Y132" i="101"/>
  <c r="Y181" i="101"/>
  <c r="F181" i="101"/>
  <c r="F108" i="101"/>
  <c r="F135" i="101"/>
  <c r="F139" i="101"/>
  <c r="Y11" i="101"/>
  <c r="Y15" i="101"/>
  <c r="Y19" i="101"/>
  <c r="Y23" i="101"/>
  <c r="Y27" i="101"/>
  <c r="Y31" i="101"/>
  <c r="Y35" i="101"/>
  <c r="Y39" i="101"/>
  <c r="Y43" i="101"/>
  <c r="Y47" i="101"/>
  <c r="Y51" i="101"/>
  <c r="Y55" i="101"/>
  <c r="Y59" i="101"/>
  <c r="Y63" i="101"/>
  <c r="Y67" i="101"/>
  <c r="Z67" i="101" s="1"/>
  <c r="Y71" i="101"/>
  <c r="Y75" i="101"/>
  <c r="Y79" i="101"/>
  <c r="Y83" i="101"/>
  <c r="Y99" i="101"/>
  <c r="Y100" i="101"/>
  <c r="Y131" i="101"/>
  <c r="F131" i="101"/>
  <c r="F150" i="101"/>
  <c r="F163" i="101"/>
  <c r="Y163" i="101"/>
  <c r="Y180" i="101"/>
  <c r="Z180" i="101" s="1"/>
  <c r="F180" i="101"/>
  <c r="Y194" i="101"/>
  <c r="Y159" i="101"/>
  <c r="F159" i="101"/>
  <c r="Y95" i="101"/>
  <c r="Y101" i="101"/>
  <c r="F116" i="101"/>
  <c r="F137" i="101"/>
  <c r="F152" i="101"/>
  <c r="Y152" i="101"/>
  <c r="Y175" i="101"/>
  <c r="Z175" i="101" s="1"/>
  <c r="F91" i="101"/>
  <c r="F104" i="101"/>
  <c r="F119" i="101"/>
  <c r="Y135" i="101"/>
  <c r="Y154" i="101"/>
  <c r="F173" i="101"/>
  <c r="F184" i="101"/>
  <c r="Y184" i="101"/>
  <c r="F204" i="101"/>
  <c r="Y204" i="101"/>
  <c r="Z204" i="101" s="1"/>
  <c r="Y169" i="101"/>
  <c r="Y193" i="101"/>
  <c r="F193" i="101"/>
  <c r="F195" i="101"/>
  <c r="Y195" i="101"/>
  <c r="F172" i="101"/>
  <c r="Y106" i="101"/>
  <c r="Y110" i="101"/>
  <c r="Y114" i="101"/>
  <c r="Y118" i="101"/>
  <c r="Y145" i="101"/>
  <c r="Y156" i="101"/>
  <c r="Y177" i="101"/>
  <c r="Y188" i="101"/>
  <c r="Z188" i="101" s="1"/>
  <c r="Y157" i="101"/>
  <c r="Y168" i="101"/>
  <c r="Y189" i="101"/>
  <c r="F196" i="101"/>
  <c r="Y197" i="101"/>
  <c r="Y201" i="101"/>
  <c r="Y205" i="101"/>
  <c r="Z205" i="101" s="1"/>
  <c r="G299" i="101" l="1"/>
  <c r="Z248" i="101"/>
  <c r="H248" i="101" s="1"/>
  <c r="Z212" i="101"/>
  <c r="H212" i="101" s="1"/>
  <c r="Z210" i="101"/>
  <c r="H210" i="101" s="1"/>
  <c r="G27" i="101"/>
  <c r="G10" i="101"/>
  <c r="G270" i="101"/>
  <c r="G285" i="101"/>
  <c r="G224" i="101"/>
  <c r="H162" i="101"/>
  <c r="H229" i="101"/>
  <c r="H269" i="101"/>
  <c r="H227" i="101"/>
  <c r="H288" i="101"/>
  <c r="H258" i="101"/>
  <c r="H298" i="101"/>
  <c r="H308" i="101"/>
  <c r="H267" i="101"/>
  <c r="G249" i="101"/>
  <c r="G250" i="101"/>
  <c r="G292" i="101"/>
  <c r="G230" i="101"/>
  <c r="G300" i="101"/>
  <c r="G221" i="101"/>
  <c r="G228" i="101"/>
  <c r="G288" i="101"/>
  <c r="G232" i="101"/>
  <c r="G291" i="101"/>
  <c r="G278" i="101"/>
  <c r="G294" i="101"/>
  <c r="G263" i="101"/>
  <c r="G281" i="101"/>
  <c r="G311" i="101"/>
  <c r="G235" i="101"/>
  <c r="E33" i="102"/>
  <c r="G212" i="101"/>
  <c r="G267" i="101"/>
  <c r="G273" i="101"/>
  <c r="G304" i="101"/>
  <c r="G248" i="101"/>
  <c r="G255" i="101"/>
  <c r="G256" i="101"/>
  <c r="G234" i="101"/>
  <c r="G301" i="101"/>
  <c r="G229" i="101"/>
  <c r="G259" i="101"/>
  <c r="G241" i="101"/>
  <c r="G246" i="101"/>
  <c r="G238" i="101"/>
  <c r="E27" i="102"/>
  <c r="G276" i="101"/>
  <c r="E37" i="102"/>
  <c r="E30" i="102"/>
  <c r="E32" i="102"/>
  <c r="G240" i="101"/>
  <c r="G227" i="101"/>
  <c r="G272" i="101"/>
  <c r="G289" i="101"/>
  <c r="G231" i="101"/>
  <c r="G275" i="101"/>
  <c r="G284" i="101"/>
  <c r="G244" i="101"/>
  <c r="I244" i="101" s="1"/>
  <c r="G220" i="101"/>
  <c r="G223" i="101"/>
  <c r="G257" i="101"/>
  <c r="G209" i="101"/>
  <c r="H265" i="101"/>
  <c r="H241" i="101"/>
  <c r="H256" i="101"/>
  <c r="H224" i="101"/>
  <c r="H235" i="101"/>
  <c r="H242" i="101"/>
  <c r="H262" i="101"/>
  <c r="H180" i="101"/>
  <c r="H217" i="101"/>
  <c r="H80" i="101"/>
  <c r="H293" i="101"/>
  <c r="H239" i="101"/>
  <c r="H307" i="101"/>
  <c r="H283" i="101"/>
  <c r="H287" i="101"/>
  <c r="H274" i="101"/>
  <c r="H234" i="101"/>
  <c r="H281" i="101"/>
  <c r="H311" i="101"/>
  <c r="H272" i="101"/>
  <c r="H294" i="101"/>
  <c r="H246" i="101"/>
  <c r="H230" i="101"/>
  <c r="H291" i="101"/>
  <c r="H259" i="101"/>
  <c r="H247" i="101"/>
  <c r="H218" i="101"/>
  <c r="H221" i="101"/>
  <c r="H297" i="101"/>
  <c r="H67" i="101"/>
  <c r="H207" i="101"/>
  <c r="H292" i="101"/>
  <c r="H268" i="101"/>
  <c r="H223" i="101"/>
  <c r="H289" i="101"/>
  <c r="H231" i="101"/>
  <c r="H280" i="101"/>
  <c r="H30" i="101"/>
  <c r="H285" i="101"/>
  <c r="H284" i="101"/>
  <c r="H220" i="101"/>
  <c r="H275" i="101"/>
  <c r="H270" i="101"/>
  <c r="H306" i="101"/>
  <c r="H233" i="101"/>
  <c r="H238" i="101"/>
  <c r="H228" i="101"/>
  <c r="I228" i="101" s="1"/>
  <c r="H232" i="101"/>
  <c r="H205" i="101"/>
  <c r="H188" i="101"/>
  <c r="H279" i="101"/>
  <c r="H309" i="101"/>
  <c r="H213" i="101"/>
  <c r="H299" i="101"/>
  <c r="I299" i="101" s="1"/>
  <c r="H251" i="101"/>
  <c r="H211" i="101"/>
  <c r="H303" i="101"/>
  <c r="H257" i="101"/>
  <c r="H209" i="101"/>
  <c r="H304" i="101"/>
  <c r="H240" i="101"/>
  <c r="H216" i="101"/>
  <c r="H204" i="101"/>
  <c r="H175" i="101"/>
  <c r="H127" i="101"/>
  <c r="H237" i="101"/>
  <c r="I237" i="101" s="1"/>
  <c r="H236" i="101"/>
  <c r="H310" i="101"/>
  <c r="H243" i="101"/>
  <c r="H263" i="101"/>
  <c r="H290" i="101"/>
  <c r="H250" i="101"/>
  <c r="H249" i="101"/>
  <c r="I249" i="101" s="1"/>
  <c r="H271" i="101"/>
  <c r="H295" i="101"/>
  <c r="H264" i="101"/>
  <c r="H74" i="101"/>
  <c r="H301" i="101"/>
  <c r="H261" i="101"/>
  <c r="H276" i="101"/>
  <c r="H300" i="101"/>
  <c r="H222" i="101"/>
  <c r="H282" i="101"/>
  <c r="H226" i="101"/>
  <c r="H273" i="101"/>
  <c r="H225" i="101"/>
  <c r="H255" i="101"/>
  <c r="H206" i="101"/>
  <c r="H278" i="101"/>
  <c r="G217" i="101"/>
  <c r="D27" i="102"/>
  <c r="D29" i="102"/>
  <c r="D38" i="102"/>
  <c r="D30" i="102"/>
  <c r="D36" i="102"/>
  <c r="D34" i="102"/>
  <c r="D37" i="102"/>
  <c r="D32" i="102"/>
  <c r="D33" i="102"/>
  <c r="G243" i="101"/>
  <c r="D35" i="102"/>
  <c r="G271" i="101"/>
  <c r="G216" i="101"/>
  <c r="G233" i="101"/>
  <c r="E38" i="102"/>
  <c r="E29" i="102"/>
  <c r="G298" i="101"/>
  <c r="E36" i="102"/>
  <c r="G226" i="101"/>
  <c r="G225" i="101"/>
  <c r="G283" i="101"/>
  <c r="G287" i="101"/>
  <c r="G303" i="101"/>
  <c r="G297" i="101"/>
  <c r="G310" i="101"/>
  <c r="G264" i="101"/>
  <c r="G280" i="101"/>
  <c r="G251" i="101"/>
  <c r="G262" i="101"/>
  <c r="G307" i="101"/>
  <c r="G222" i="101"/>
  <c r="G261" i="101"/>
  <c r="G268" i="101"/>
  <c r="G211" i="101"/>
  <c r="G295" i="101"/>
  <c r="G213" i="101"/>
  <c r="G308" i="101"/>
  <c r="G239" i="101"/>
  <c r="G258" i="101"/>
  <c r="G306" i="101"/>
  <c r="G218" i="101"/>
  <c r="G279" i="101"/>
  <c r="G305" i="101"/>
  <c r="C30" i="102"/>
  <c r="G247" i="101"/>
  <c r="G274" i="101"/>
  <c r="C32" i="102"/>
  <c r="C37" i="102"/>
  <c r="C34" i="102"/>
  <c r="C35" i="102"/>
  <c r="C36" i="102"/>
  <c r="G309" i="101"/>
  <c r="C29" i="102"/>
  <c r="C27" i="102"/>
  <c r="G254" i="101"/>
  <c r="G282" i="101"/>
  <c r="G210" i="101"/>
  <c r="G265" i="101"/>
  <c r="C38" i="102"/>
  <c r="C33" i="102"/>
  <c r="G269" i="101"/>
  <c r="G293" i="101"/>
  <c r="G236" i="101"/>
  <c r="G290" i="101"/>
  <c r="G242" i="101"/>
  <c r="G219" i="101"/>
  <c r="I219" i="101" s="1"/>
  <c r="E35" i="102"/>
  <c r="E34" i="102"/>
  <c r="D11" i="102"/>
  <c r="D18" i="102"/>
  <c r="D8" i="102"/>
  <c r="D15" i="102"/>
  <c r="D17" i="102"/>
  <c r="D26" i="102"/>
  <c r="D16" i="102"/>
  <c r="D25" i="102"/>
  <c r="D21" i="102"/>
  <c r="D9" i="102"/>
  <c r="D22" i="102"/>
  <c r="D13" i="102"/>
  <c r="D10" i="102"/>
  <c r="D20" i="102"/>
  <c r="D24" i="102"/>
  <c r="E312" i="101"/>
  <c r="D14" i="102"/>
  <c r="D7" i="102"/>
  <c r="E10" i="102"/>
  <c r="E9" i="102"/>
  <c r="E8" i="102"/>
  <c r="E11" i="102"/>
  <c r="E16" i="102"/>
  <c r="E18" i="102"/>
  <c r="E22" i="102"/>
  <c r="E14" i="102"/>
  <c r="E15" i="102"/>
  <c r="E13" i="102"/>
  <c r="E21" i="102"/>
  <c r="E25" i="102"/>
  <c r="E20" i="102"/>
  <c r="E26" i="102"/>
  <c r="F312" i="101"/>
  <c r="E17" i="102"/>
  <c r="E24" i="102"/>
  <c r="E7" i="102"/>
  <c r="I212" i="101" l="1"/>
  <c r="I270" i="101"/>
  <c r="I285" i="101"/>
  <c r="I210" i="101"/>
  <c r="I250" i="101"/>
  <c r="I291" i="101"/>
  <c r="I248" i="101"/>
  <c r="I224" i="101"/>
  <c r="I292" i="101"/>
  <c r="I230" i="101"/>
  <c r="I229" i="101"/>
  <c r="I267" i="101"/>
  <c r="I308" i="101"/>
  <c r="I298" i="101"/>
  <c r="I288" i="101"/>
  <c r="I269" i="101"/>
  <c r="I258" i="101"/>
  <c r="I227" i="101"/>
  <c r="I300" i="101"/>
  <c r="I232" i="101"/>
  <c r="I221" i="101"/>
  <c r="I278" i="101"/>
  <c r="I263" i="101"/>
  <c r="I294" i="101"/>
  <c r="I235" i="101"/>
  <c r="I241" i="101"/>
  <c r="I281" i="101"/>
  <c r="I311" i="101"/>
  <c r="I234" i="101"/>
  <c r="I304" i="101"/>
  <c r="I273" i="101"/>
  <c r="I255" i="101"/>
  <c r="I256" i="101"/>
  <c r="I301" i="101"/>
  <c r="I223" i="101"/>
  <c r="I238" i="101"/>
  <c r="I257" i="101"/>
  <c r="E28" i="102"/>
  <c r="I275" i="101"/>
  <c r="I289" i="101"/>
  <c r="I272" i="101"/>
  <c r="I274" i="101"/>
  <c r="I213" i="101"/>
  <c r="I251" i="101"/>
  <c r="I276" i="101"/>
  <c r="I283" i="101"/>
  <c r="I303" i="101"/>
  <c r="I209" i="101"/>
  <c r="I242" i="101"/>
  <c r="I279" i="101"/>
  <c r="I246" i="101"/>
  <c r="I259" i="101"/>
  <c r="I231" i="101"/>
  <c r="I284" i="101"/>
  <c r="I240" i="101"/>
  <c r="E31" i="102"/>
  <c r="I220" i="101"/>
  <c r="I280" i="101"/>
  <c r="I265" i="101"/>
  <c r="I211" i="101"/>
  <c r="I264" i="101"/>
  <c r="I243" i="101"/>
  <c r="I290" i="101"/>
  <c r="I218" i="101"/>
  <c r="I268" i="101"/>
  <c r="I310" i="101"/>
  <c r="I295" i="101"/>
  <c r="I226" i="101"/>
  <c r="I236" i="101"/>
  <c r="I282" i="101"/>
  <c r="I306" i="101"/>
  <c r="I261" i="101"/>
  <c r="I297" i="101"/>
  <c r="I247" i="101"/>
  <c r="I293" i="101"/>
  <c r="I309" i="101"/>
  <c r="I225" i="101"/>
  <c r="I271" i="101"/>
  <c r="I222" i="101"/>
  <c r="I239" i="101"/>
  <c r="I307" i="101"/>
  <c r="I287" i="101"/>
  <c r="I233" i="101"/>
  <c r="I217" i="101"/>
  <c r="I262" i="101"/>
  <c r="I216" i="101"/>
  <c r="D28" i="102"/>
  <c r="F27" i="102"/>
  <c r="F29" i="102"/>
  <c r="F30" i="102"/>
  <c r="F33" i="102"/>
  <c r="F34" i="102"/>
  <c r="D31" i="102"/>
  <c r="F36" i="102"/>
  <c r="F37" i="102"/>
  <c r="F32" i="102"/>
  <c r="C28" i="102"/>
  <c r="C31" i="102"/>
  <c r="F35" i="102"/>
  <c r="F38" i="102"/>
  <c r="D6" i="102"/>
  <c r="D19" i="102"/>
  <c r="D12" i="102"/>
  <c r="D23" i="102"/>
  <c r="E19" i="102"/>
  <c r="E6" i="102"/>
  <c r="E12" i="102"/>
  <c r="E23" i="102"/>
  <c r="G27" i="102" l="1"/>
  <c r="G36" i="102"/>
  <c r="G37" i="102"/>
  <c r="G30" i="102"/>
  <c r="G35" i="102"/>
  <c r="G34" i="102"/>
  <c r="G33" i="102"/>
  <c r="G29" i="102"/>
  <c r="F28" i="102"/>
  <c r="F31" i="102"/>
  <c r="D39" i="102"/>
  <c r="E39" i="102"/>
  <c r="G28" i="102" l="1"/>
  <c r="G507" i="91"/>
  <c r="G506" i="91"/>
  <c r="G505" i="91"/>
  <c r="G504" i="91"/>
  <c r="G503" i="91"/>
  <c r="G502" i="91"/>
  <c r="G501" i="91"/>
  <c r="G500" i="91"/>
  <c r="G499" i="91"/>
  <c r="G498" i="91"/>
  <c r="G497" i="91"/>
  <c r="G496" i="91"/>
  <c r="G495" i="91"/>
  <c r="G494" i="91"/>
  <c r="G493" i="91"/>
  <c r="G492" i="91"/>
  <c r="G491" i="91"/>
  <c r="G490" i="91"/>
  <c r="G489" i="91"/>
  <c r="G488" i="91"/>
  <c r="G487" i="91"/>
  <c r="G486" i="91"/>
  <c r="G485" i="91"/>
  <c r="G484" i="91"/>
  <c r="G483" i="91"/>
  <c r="G482" i="91"/>
  <c r="G481" i="91"/>
  <c r="G480" i="91"/>
  <c r="G479" i="91"/>
  <c r="G478" i="91"/>
  <c r="G477" i="91"/>
  <c r="G476" i="91"/>
  <c r="G475" i="91"/>
  <c r="G474" i="91"/>
  <c r="G473" i="91"/>
  <c r="G472" i="91"/>
  <c r="G471" i="91"/>
  <c r="G470" i="91"/>
  <c r="G469" i="91"/>
  <c r="G468" i="91"/>
  <c r="G467" i="91"/>
  <c r="G466" i="91"/>
  <c r="G465" i="91"/>
  <c r="G464" i="91"/>
  <c r="G463" i="91"/>
  <c r="G462" i="91"/>
  <c r="G461" i="91"/>
  <c r="G460" i="91"/>
  <c r="G459" i="91"/>
  <c r="G458" i="91"/>
  <c r="G457" i="91"/>
  <c r="G456" i="91"/>
  <c r="G455" i="91"/>
  <c r="G454" i="91"/>
  <c r="G453" i="91"/>
  <c r="G452" i="91"/>
  <c r="G451" i="91"/>
  <c r="G450" i="91"/>
  <c r="G449" i="91"/>
  <c r="G448" i="91"/>
  <c r="G447" i="91"/>
  <c r="G446" i="91"/>
  <c r="G445" i="91"/>
  <c r="G444" i="91"/>
  <c r="G443" i="91"/>
  <c r="G442" i="91"/>
  <c r="G441" i="91"/>
  <c r="G440" i="91"/>
  <c r="G439" i="91"/>
  <c r="G438" i="91"/>
  <c r="G437" i="91"/>
  <c r="G436" i="91"/>
  <c r="G435" i="91"/>
  <c r="G434" i="91"/>
  <c r="G433" i="91"/>
  <c r="G432" i="91"/>
  <c r="G431" i="91"/>
  <c r="G430" i="91"/>
  <c r="G429" i="91"/>
  <c r="G428" i="91"/>
  <c r="G427" i="91"/>
  <c r="G426" i="91"/>
  <c r="G425" i="91"/>
  <c r="G424" i="91"/>
  <c r="G423" i="91"/>
  <c r="G422" i="91"/>
  <c r="G421" i="91"/>
  <c r="G420" i="91"/>
  <c r="G419" i="91"/>
  <c r="G418" i="91"/>
  <c r="G417" i="91"/>
  <c r="G416" i="91"/>
  <c r="G415" i="91"/>
  <c r="G414" i="91"/>
  <c r="G413" i="91"/>
  <c r="G412" i="91"/>
  <c r="G411" i="91"/>
  <c r="G410" i="91"/>
  <c r="G409" i="91"/>
  <c r="G408" i="91"/>
  <c r="G407" i="91"/>
  <c r="G406" i="91"/>
  <c r="G405" i="91"/>
  <c r="G404" i="91"/>
  <c r="G403" i="91"/>
  <c r="G402" i="91"/>
  <c r="G401" i="91"/>
  <c r="G400" i="91"/>
  <c r="G399" i="91"/>
  <c r="G398" i="91"/>
  <c r="G397" i="91"/>
  <c r="G396" i="91"/>
  <c r="G395" i="91"/>
  <c r="G394" i="91"/>
  <c r="G393" i="91"/>
  <c r="G392" i="91"/>
  <c r="G391" i="91"/>
  <c r="G390" i="91"/>
  <c r="G389" i="91"/>
  <c r="G388" i="91"/>
  <c r="G387" i="91"/>
  <c r="G386" i="91"/>
  <c r="G385" i="91"/>
  <c r="G384" i="91"/>
  <c r="G383" i="91"/>
  <c r="G382" i="91"/>
  <c r="G381" i="91"/>
  <c r="G380" i="91"/>
  <c r="G379" i="91"/>
  <c r="G378" i="91"/>
  <c r="G377" i="91"/>
  <c r="G376" i="91"/>
  <c r="G375" i="91"/>
  <c r="G374" i="91"/>
  <c r="G373" i="91"/>
  <c r="G372" i="91"/>
  <c r="G371" i="91"/>
  <c r="G370" i="91"/>
  <c r="G369" i="91"/>
  <c r="G368" i="91"/>
  <c r="G367" i="91"/>
  <c r="G366" i="91"/>
  <c r="G365" i="91"/>
  <c r="G364" i="91"/>
  <c r="G363" i="91"/>
  <c r="G362" i="91"/>
  <c r="G361" i="91"/>
  <c r="G360" i="91"/>
  <c r="G359" i="91"/>
  <c r="G358" i="91"/>
  <c r="G357" i="91"/>
  <c r="G356" i="91"/>
  <c r="G355" i="91"/>
  <c r="G354" i="91"/>
  <c r="G353" i="91"/>
  <c r="G352" i="91"/>
  <c r="G351" i="91"/>
  <c r="G350" i="91"/>
  <c r="G349" i="91"/>
  <c r="G348" i="91"/>
  <c r="G347" i="91"/>
  <c r="G346" i="91"/>
  <c r="G345" i="91"/>
  <c r="G344" i="91"/>
  <c r="G343" i="91"/>
  <c r="G342" i="91"/>
  <c r="G341" i="91"/>
  <c r="G340" i="91"/>
  <c r="G339" i="91"/>
  <c r="G338" i="91"/>
  <c r="G337" i="91"/>
  <c r="G336" i="91"/>
  <c r="G335" i="91"/>
  <c r="G334" i="91"/>
  <c r="G333" i="91"/>
  <c r="G332" i="91"/>
  <c r="G331" i="91"/>
  <c r="G330" i="91"/>
  <c r="G329" i="91"/>
  <c r="G328" i="91"/>
  <c r="G327" i="91"/>
  <c r="G326" i="91"/>
  <c r="G325" i="91"/>
  <c r="G324" i="91"/>
  <c r="G323" i="91"/>
  <c r="G322" i="91"/>
  <c r="G321" i="91"/>
  <c r="G320" i="91"/>
  <c r="G319" i="91"/>
  <c r="G318" i="91"/>
  <c r="G317" i="91"/>
  <c r="G316" i="91"/>
  <c r="G315" i="91"/>
  <c r="G314" i="91"/>
  <c r="G313" i="91"/>
  <c r="G312" i="91"/>
  <c r="G311" i="91"/>
  <c r="G310" i="91"/>
  <c r="G309" i="91"/>
  <c r="G308" i="91"/>
  <c r="G307" i="91"/>
  <c r="G306" i="91"/>
  <c r="G305" i="91"/>
  <c r="G304" i="91"/>
  <c r="G303" i="91"/>
  <c r="G302" i="91"/>
  <c r="G301" i="91"/>
  <c r="G300" i="91"/>
  <c r="G299" i="91"/>
  <c r="G298" i="91"/>
  <c r="G297" i="91"/>
  <c r="G296" i="91"/>
  <c r="G295" i="91"/>
  <c r="G294" i="91"/>
  <c r="G293" i="91"/>
  <c r="G292" i="91"/>
  <c r="G291" i="91"/>
  <c r="G290" i="91"/>
  <c r="G289" i="91"/>
  <c r="G288" i="91"/>
  <c r="G287" i="91"/>
  <c r="G286" i="91"/>
  <c r="G285" i="91"/>
  <c r="G284" i="91"/>
  <c r="G283" i="91"/>
  <c r="G282" i="91"/>
  <c r="G281" i="91"/>
  <c r="G280" i="91"/>
  <c r="G279" i="91"/>
  <c r="G278" i="91"/>
  <c r="G277" i="91"/>
  <c r="G276" i="91"/>
  <c r="G275" i="91"/>
  <c r="G274" i="91"/>
  <c r="G273" i="91"/>
  <c r="G272" i="91"/>
  <c r="G271" i="91"/>
  <c r="G270" i="91"/>
  <c r="G269" i="91"/>
  <c r="G268" i="91"/>
  <c r="G267" i="91"/>
  <c r="G266" i="91"/>
  <c r="G265" i="91"/>
  <c r="G264" i="91"/>
  <c r="G263" i="91"/>
  <c r="G262" i="91"/>
  <c r="G261" i="91"/>
  <c r="G260" i="91"/>
  <c r="G259" i="91"/>
  <c r="G258" i="91"/>
  <c r="G257" i="91"/>
  <c r="G256" i="91"/>
  <c r="G255" i="91"/>
  <c r="G254" i="91"/>
  <c r="G253" i="91"/>
  <c r="G252" i="91"/>
  <c r="G251" i="91"/>
  <c r="G250" i="91"/>
  <c r="G249" i="91"/>
  <c r="G248" i="91"/>
  <c r="G247" i="91"/>
  <c r="G246" i="91"/>
  <c r="G245" i="91"/>
  <c r="G244" i="91"/>
  <c r="G243" i="91"/>
  <c r="G242" i="91"/>
  <c r="G241" i="91"/>
  <c r="G240" i="91"/>
  <c r="G239" i="91"/>
  <c r="G238" i="91"/>
  <c r="G237" i="91"/>
  <c r="G236" i="91"/>
  <c r="G235" i="91"/>
  <c r="G234" i="91"/>
  <c r="G233" i="91"/>
  <c r="G232" i="91"/>
  <c r="G231" i="91"/>
  <c r="G230" i="91"/>
  <c r="G229" i="91"/>
  <c r="G228" i="91"/>
  <c r="G227" i="91"/>
  <c r="G226" i="91"/>
  <c r="G225" i="91"/>
  <c r="G224" i="91"/>
  <c r="G223" i="91"/>
  <c r="G222" i="91"/>
  <c r="G221" i="91"/>
  <c r="G220" i="91"/>
  <c r="G219" i="91"/>
  <c r="G218" i="91"/>
  <c r="G217" i="91"/>
  <c r="G216" i="91"/>
  <c r="G215" i="91"/>
  <c r="G214" i="91"/>
  <c r="G213" i="91"/>
  <c r="G212" i="91"/>
  <c r="G211" i="91"/>
  <c r="G210" i="91"/>
  <c r="G209" i="91"/>
  <c r="G208" i="91"/>
  <c r="G207" i="91"/>
  <c r="G206" i="91"/>
  <c r="G205" i="91"/>
  <c r="G204" i="91"/>
  <c r="G203" i="91"/>
  <c r="G202" i="91"/>
  <c r="G201" i="91"/>
  <c r="G200" i="91"/>
  <c r="G199" i="91"/>
  <c r="G198" i="91"/>
  <c r="G197" i="91"/>
  <c r="G196" i="91"/>
  <c r="G195" i="91"/>
  <c r="G194" i="91"/>
  <c r="G193" i="91"/>
  <c r="G192" i="91"/>
  <c r="G191" i="91"/>
  <c r="G190" i="91"/>
  <c r="G189" i="91"/>
  <c r="G188" i="91"/>
  <c r="G187" i="91"/>
  <c r="G186" i="91"/>
  <c r="G185" i="91"/>
  <c r="G184" i="91"/>
  <c r="G183" i="91"/>
  <c r="G182" i="91"/>
  <c r="G181" i="91"/>
  <c r="G180" i="91"/>
  <c r="G179" i="91"/>
  <c r="G178" i="91"/>
  <c r="G177" i="91"/>
  <c r="G176" i="91"/>
  <c r="G175" i="91"/>
  <c r="G174" i="91"/>
  <c r="G173" i="91"/>
  <c r="G172" i="91"/>
  <c r="G171" i="91"/>
  <c r="G170" i="91"/>
  <c r="G169" i="91"/>
  <c r="G168" i="91"/>
  <c r="G167" i="91"/>
  <c r="G166" i="91"/>
  <c r="G165" i="91"/>
  <c r="G164" i="91"/>
  <c r="G163" i="91"/>
  <c r="G162" i="91"/>
  <c r="G161" i="91"/>
  <c r="G160" i="91"/>
  <c r="G159" i="91"/>
  <c r="G158" i="91"/>
  <c r="G157" i="91"/>
  <c r="G156" i="91"/>
  <c r="G155" i="91"/>
  <c r="G154" i="91"/>
  <c r="G153" i="91"/>
  <c r="G152" i="91"/>
  <c r="G151" i="91"/>
  <c r="G150" i="91"/>
  <c r="G149" i="91"/>
  <c r="G148" i="91"/>
  <c r="G147" i="91"/>
  <c r="G146" i="91"/>
  <c r="G145" i="91"/>
  <c r="G144" i="91"/>
  <c r="G143" i="91"/>
  <c r="G142" i="91"/>
  <c r="G141" i="91"/>
  <c r="G140" i="91"/>
  <c r="G139" i="91"/>
  <c r="G138" i="91"/>
  <c r="G137" i="91"/>
  <c r="G136" i="91"/>
  <c r="G135" i="91"/>
  <c r="G134" i="91"/>
  <c r="G133" i="91"/>
  <c r="G132" i="91"/>
  <c r="G131" i="91"/>
  <c r="G130" i="91"/>
  <c r="G129" i="91"/>
  <c r="G128" i="91"/>
  <c r="G127" i="91"/>
  <c r="G126" i="91"/>
  <c r="G125" i="91"/>
  <c r="G124" i="91"/>
  <c r="G123" i="91"/>
  <c r="G122" i="91"/>
  <c r="G121" i="91"/>
  <c r="G120" i="91"/>
  <c r="G119" i="91"/>
  <c r="G118" i="91"/>
  <c r="G117" i="91"/>
  <c r="G116" i="91"/>
  <c r="G115" i="91"/>
  <c r="G114" i="91"/>
  <c r="G113" i="91"/>
  <c r="G112" i="91"/>
  <c r="G111" i="91"/>
  <c r="G110" i="91"/>
  <c r="G109" i="91"/>
  <c r="G108" i="91"/>
  <c r="G107" i="91"/>
  <c r="G106" i="91"/>
  <c r="G105" i="91"/>
  <c r="G104" i="91"/>
  <c r="G103" i="91"/>
  <c r="G102" i="91"/>
  <c r="G101" i="91"/>
  <c r="G100" i="91"/>
  <c r="G99" i="91"/>
  <c r="G98" i="91"/>
  <c r="G97" i="91"/>
  <c r="G96" i="91"/>
  <c r="G95" i="91"/>
  <c r="G94" i="91"/>
  <c r="G93" i="91"/>
  <c r="G92" i="91"/>
  <c r="G91" i="91"/>
  <c r="G90" i="91"/>
  <c r="G89" i="91"/>
  <c r="G88" i="91"/>
  <c r="G87" i="91"/>
  <c r="G86" i="91"/>
  <c r="G85" i="91"/>
  <c r="G84" i="91"/>
  <c r="G83" i="91"/>
  <c r="G82" i="91"/>
  <c r="G81" i="91"/>
  <c r="G80" i="91"/>
  <c r="G79" i="91"/>
  <c r="G78" i="91"/>
  <c r="G77" i="91"/>
  <c r="G76" i="91"/>
  <c r="G75" i="91"/>
  <c r="G74" i="91"/>
  <c r="G73" i="91"/>
  <c r="G72" i="91"/>
  <c r="G71" i="91"/>
  <c r="G70" i="91"/>
  <c r="G69" i="91"/>
  <c r="G68" i="91"/>
  <c r="G67" i="91"/>
  <c r="G66" i="91"/>
  <c r="G65" i="91"/>
  <c r="G64" i="91"/>
  <c r="G63" i="91"/>
  <c r="G62" i="91"/>
  <c r="G61" i="91"/>
  <c r="G60" i="91"/>
  <c r="G59" i="91"/>
  <c r="G58" i="91"/>
  <c r="G57" i="91"/>
  <c r="G56" i="91"/>
  <c r="G55" i="91"/>
  <c r="G54" i="91"/>
  <c r="G53" i="91"/>
  <c r="G52" i="91"/>
  <c r="G51" i="91"/>
  <c r="G50" i="91"/>
  <c r="G49" i="91"/>
  <c r="G48" i="91"/>
  <c r="G47" i="91"/>
  <c r="G46" i="91"/>
  <c r="G45" i="91"/>
  <c r="G44" i="91"/>
  <c r="G43" i="91"/>
  <c r="G42" i="91"/>
  <c r="G41" i="91"/>
  <c r="G40" i="91"/>
  <c r="G39" i="91"/>
  <c r="G38" i="91"/>
  <c r="G37" i="91"/>
  <c r="G36" i="91"/>
  <c r="G35" i="91"/>
  <c r="G34" i="91"/>
  <c r="G33" i="91"/>
  <c r="G32" i="91"/>
  <c r="G31" i="91"/>
  <c r="G30" i="91"/>
  <c r="G29" i="91"/>
  <c r="G28" i="91"/>
  <c r="G27" i="91"/>
  <c r="G26" i="91"/>
  <c r="G25" i="91"/>
  <c r="G24" i="91"/>
  <c r="G23" i="91"/>
  <c r="G22" i="91"/>
  <c r="G21" i="91"/>
  <c r="G20" i="91"/>
  <c r="G19" i="91"/>
  <c r="G18" i="91"/>
  <c r="G17" i="91"/>
  <c r="G16" i="91"/>
  <c r="G15" i="91"/>
  <c r="G14" i="91"/>
  <c r="G13" i="91"/>
  <c r="G12" i="91"/>
  <c r="G11" i="91"/>
  <c r="G10" i="91"/>
  <c r="G9" i="91"/>
  <c r="G8" i="91"/>
  <c r="A3" i="100" l="1"/>
  <c r="A3" i="89" s="1"/>
  <c r="A1" i="102" s="1"/>
  <c r="A6" i="75" l="1"/>
  <c r="B6" i="74"/>
  <c r="A9" i="75"/>
  <c r="A5" i="100" l="1"/>
  <c r="A5" i="89" s="1"/>
  <c r="C6" i="104"/>
  <c r="G203" i="90"/>
  <c r="E203" i="90"/>
  <c r="G202" i="90"/>
  <c r="E202" i="90"/>
  <c r="G201" i="90"/>
  <c r="E201" i="90"/>
  <c r="G200" i="90"/>
  <c r="E200" i="90"/>
  <c r="G199" i="90"/>
  <c r="E199" i="90"/>
  <c r="G198" i="90"/>
  <c r="E198" i="90"/>
  <c r="G197" i="90"/>
  <c r="E197" i="90"/>
  <c r="G196" i="90"/>
  <c r="E196" i="90"/>
  <c r="G195" i="90"/>
  <c r="E195" i="90"/>
  <c r="I194" i="90"/>
  <c r="Z194" i="101" s="1"/>
  <c r="H194" i="90"/>
  <c r="G194" i="90"/>
  <c r="E194" i="90"/>
  <c r="G193" i="90"/>
  <c r="E193" i="90"/>
  <c r="G192" i="90"/>
  <c r="E192" i="90"/>
  <c r="G191" i="90"/>
  <c r="E191" i="90"/>
  <c r="G190" i="90"/>
  <c r="E190" i="90"/>
  <c r="G189" i="90"/>
  <c r="E189" i="90"/>
  <c r="G188" i="90"/>
  <c r="E188" i="90"/>
  <c r="G187" i="90"/>
  <c r="E187" i="90"/>
  <c r="G186" i="90"/>
  <c r="E186" i="90"/>
  <c r="G185" i="90"/>
  <c r="E185" i="90"/>
  <c r="G184" i="90"/>
  <c r="E184" i="90"/>
  <c r="G183" i="90"/>
  <c r="E183" i="90"/>
  <c r="G182" i="90"/>
  <c r="E182" i="90"/>
  <c r="G181" i="90"/>
  <c r="E181" i="90"/>
  <c r="G180" i="90"/>
  <c r="E180" i="90"/>
  <c r="I179" i="90"/>
  <c r="Z179" i="101" s="1"/>
  <c r="H179" i="90"/>
  <c r="G179" i="90"/>
  <c r="E179" i="90"/>
  <c r="G178" i="90"/>
  <c r="E178" i="90"/>
  <c r="G177" i="90"/>
  <c r="E177" i="90"/>
  <c r="G176" i="90"/>
  <c r="E176" i="90"/>
  <c r="G175" i="90"/>
  <c r="E175" i="90"/>
  <c r="G174" i="90"/>
  <c r="E174" i="90"/>
  <c r="G173" i="90"/>
  <c r="E173" i="90"/>
  <c r="G172" i="90"/>
  <c r="E172" i="90"/>
  <c r="G171" i="90"/>
  <c r="E171" i="90"/>
  <c r="G170" i="90"/>
  <c r="E170" i="90"/>
  <c r="G169" i="90"/>
  <c r="E169" i="90"/>
  <c r="G168" i="90"/>
  <c r="E168" i="90"/>
  <c r="G167" i="90"/>
  <c r="E167" i="90"/>
  <c r="G166" i="90"/>
  <c r="E166" i="90"/>
  <c r="G165" i="90"/>
  <c r="E165" i="90"/>
  <c r="G164" i="90"/>
  <c r="E164" i="90"/>
  <c r="G163" i="90"/>
  <c r="E163" i="90"/>
  <c r="G162" i="90"/>
  <c r="E162" i="90"/>
  <c r="I161" i="90"/>
  <c r="Z161" i="101" s="1"/>
  <c r="H161" i="90"/>
  <c r="G161" i="90"/>
  <c r="E161" i="90"/>
  <c r="I160" i="90"/>
  <c r="Z160" i="101" s="1"/>
  <c r="H160" i="90"/>
  <c r="G160" i="90"/>
  <c r="E160" i="90"/>
  <c r="G159" i="90"/>
  <c r="E159" i="90"/>
  <c r="G158" i="90"/>
  <c r="E158" i="90"/>
  <c r="G157" i="90"/>
  <c r="E157" i="90"/>
  <c r="G156" i="90"/>
  <c r="E156" i="90"/>
  <c r="G155" i="90"/>
  <c r="E155" i="90"/>
  <c r="I154" i="90"/>
  <c r="Z154" i="101" s="1"/>
  <c r="H154" i="90"/>
  <c r="G154" i="90"/>
  <c r="E154" i="90"/>
  <c r="G153" i="90"/>
  <c r="E153" i="90"/>
  <c r="G152" i="90"/>
  <c r="E152" i="90"/>
  <c r="G151" i="90"/>
  <c r="E151" i="90"/>
  <c r="G150" i="90"/>
  <c r="E150" i="90"/>
  <c r="G149" i="90"/>
  <c r="E149" i="90"/>
  <c r="G148" i="90"/>
  <c r="E148" i="90"/>
  <c r="G147" i="90"/>
  <c r="E147" i="90"/>
  <c r="G146" i="90"/>
  <c r="E146" i="90"/>
  <c r="G145" i="90"/>
  <c r="E145" i="90"/>
  <c r="G144" i="90"/>
  <c r="E144" i="90"/>
  <c r="G143" i="90"/>
  <c r="E143" i="90"/>
  <c r="I142" i="90"/>
  <c r="Z142" i="101" s="1"/>
  <c r="H142" i="90"/>
  <c r="G142" i="90"/>
  <c r="E142" i="90"/>
  <c r="G141" i="90"/>
  <c r="E141" i="90"/>
  <c r="G140" i="90"/>
  <c r="E140" i="90"/>
  <c r="G139" i="90"/>
  <c r="E139" i="90"/>
  <c r="G138" i="90"/>
  <c r="E138" i="90"/>
  <c r="G137" i="90"/>
  <c r="E137" i="90"/>
  <c r="G136" i="90"/>
  <c r="E136" i="90"/>
  <c r="G135" i="90"/>
  <c r="E135" i="90"/>
  <c r="G134" i="90"/>
  <c r="E134" i="90"/>
  <c r="I133" i="90"/>
  <c r="Z133" i="101" s="1"/>
  <c r="H133" i="90"/>
  <c r="G133" i="90"/>
  <c r="E133" i="90"/>
  <c r="I132" i="90"/>
  <c r="Z132" i="101" s="1"/>
  <c r="H132" i="90"/>
  <c r="G132" i="90"/>
  <c r="E132" i="90"/>
  <c r="G131" i="90"/>
  <c r="E131" i="90"/>
  <c r="G130" i="90"/>
  <c r="E130" i="90"/>
  <c r="G129" i="90"/>
  <c r="E129" i="90"/>
  <c r="G128" i="90"/>
  <c r="E128" i="90"/>
  <c r="G127" i="90"/>
  <c r="E127" i="90"/>
  <c r="G126" i="90"/>
  <c r="E126" i="90"/>
  <c r="G125" i="90"/>
  <c r="E125" i="90"/>
  <c r="G124" i="90"/>
  <c r="E124" i="90"/>
  <c r="I123" i="90"/>
  <c r="Z123" i="101" s="1"/>
  <c r="H123" i="90"/>
  <c r="G123" i="90"/>
  <c r="E123" i="90"/>
  <c r="G122" i="90"/>
  <c r="E122" i="90"/>
  <c r="G121" i="90"/>
  <c r="E121" i="90"/>
  <c r="G120" i="90"/>
  <c r="E120" i="90"/>
  <c r="G119" i="90"/>
  <c r="E119" i="90"/>
  <c r="G118" i="90"/>
  <c r="E118" i="90"/>
  <c r="G117" i="90"/>
  <c r="E117" i="90"/>
  <c r="G116" i="90"/>
  <c r="E116" i="90"/>
  <c r="G115" i="90"/>
  <c r="E115" i="90"/>
  <c r="I114" i="90"/>
  <c r="Z114" i="101" s="1"/>
  <c r="H114" i="90"/>
  <c r="G114" i="90"/>
  <c r="E114" i="90"/>
  <c r="G113" i="90"/>
  <c r="E113" i="90"/>
  <c r="G112" i="90"/>
  <c r="E112" i="90"/>
  <c r="G111" i="90"/>
  <c r="E111" i="90"/>
  <c r="G110" i="90"/>
  <c r="E110" i="90"/>
  <c r="G109" i="90"/>
  <c r="E109" i="90"/>
  <c r="G108" i="90"/>
  <c r="E108" i="90"/>
  <c r="G107" i="90"/>
  <c r="E107" i="90"/>
  <c r="G106" i="90"/>
  <c r="E106" i="90"/>
  <c r="G105" i="90"/>
  <c r="E105" i="90"/>
  <c r="G104" i="90"/>
  <c r="E104" i="90"/>
  <c r="I103" i="90"/>
  <c r="Z103" i="101" s="1"/>
  <c r="H103" i="90"/>
  <c r="G103" i="90"/>
  <c r="E103" i="90"/>
  <c r="G102" i="90"/>
  <c r="E102" i="90"/>
  <c r="G101" i="90"/>
  <c r="E101" i="90"/>
  <c r="G100" i="90"/>
  <c r="E100" i="90"/>
  <c r="G99" i="90"/>
  <c r="E99" i="90"/>
  <c r="G98" i="90"/>
  <c r="E98" i="90"/>
  <c r="G97" i="90"/>
  <c r="E97" i="90"/>
  <c r="G96" i="90"/>
  <c r="E96" i="90"/>
  <c r="G95" i="90"/>
  <c r="E95" i="90"/>
  <c r="G94" i="90"/>
  <c r="E94" i="90"/>
  <c r="I93" i="90"/>
  <c r="Z93" i="101" s="1"/>
  <c r="H93" i="90"/>
  <c r="G93" i="90"/>
  <c r="E93" i="90"/>
  <c r="G92" i="90"/>
  <c r="E92" i="90"/>
  <c r="G91" i="90"/>
  <c r="E91" i="90"/>
  <c r="G90" i="90"/>
  <c r="E90" i="90"/>
  <c r="G89" i="90"/>
  <c r="E89" i="90"/>
  <c r="G88" i="90"/>
  <c r="E88" i="90"/>
  <c r="G87" i="90"/>
  <c r="E87" i="90"/>
  <c r="G86" i="90"/>
  <c r="E86" i="90"/>
  <c r="G85" i="90"/>
  <c r="E85" i="90"/>
  <c r="G84" i="90"/>
  <c r="E84" i="90"/>
  <c r="G83" i="90"/>
  <c r="E83" i="90"/>
  <c r="G82" i="90"/>
  <c r="E82" i="90"/>
  <c r="G81" i="90"/>
  <c r="E81" i="90"/>
  <c r="G80" i="90"/>
  <c r="E80" i="90"/>
  <c r="I79" i="90"/>
  <c r="Z79" i="101" s="1"/>
  <c r="H79" i="90"/>
  <c r="G79" i="90"/>
  <c r="E79" i="90"/>
  <c r="G78" i="90"/>
  <c r="E78" i="90"/>
  <c r="G77" i="90"/>
  <c r="E77" i="90"/>
  <c r="G76" i="90"/>
  <c r="E76" i="90"/>
  <c r="G75" i="90"/>
  <c r="E75" i="90"/>
  <c r="G74" i="90"/>
  <c r="E74" i="90"/>
  <c r="G73" i="90"/>
  <c r="E73" i="90"/>
  <c r="G72" i="90"/>
  <c r="E72" i="90"/>
  <c r="G71" i="90"/>
  <c r="E71" i="90"/>
  <c r="G70" i="90"/>
  <c r="E70" i="90"/>
  <c r="G69" i="90"/>
  <c r="E69" i="90"/>
  <c r="G68" i="90"/>
  <c r="E68" i="90"/>
  <c r="G67" i="90"/>
  <c r="E67" i="90"/>
  <c r="I66" i="90"/>
  <c r="Z66" i="101" s="1"/>
  <c r="H66" i="90"/>
  <c r="G66" i="90"/>
  <c r="E66" i="90"/>
  <c r="I65" i="90"/>
  <c r="Z65" i="101" s="1"/>
  <c r="H65" i="90"/>
  <c r="G65" i="90"/>
  <c r="E65" i="90"/>
  <c r="G64" i="90"/>
  <c r="E64" i="90"/>
  <c r="G63" i="90"/>
  <c r="E63" i="90"/>
  <c r="G62" i="90"/>
  <c r="E62" i="90"/>
  <c r="G61" i="90"/>
  <c r="E61" i="90"/>
  <c r="G60" i="90"/>
  <c r="E60" i="90"/>
  <c r="G59" i="90"/>
  <c r="E59" i="90"/>
  <c r="G58" i="90"/>
  <c r="E58" i="90"/>
  <c r="I57" i="90"/>
  <c r="Z57" i="101" s="1"/>
  <c r="H57" i="90"/>
  <c r="G57" i="90"/>
  <c r="E57" i="90"/>
  <c r="G56" i="90"/>
  <c r="E56" i="90"/>
  <c r="G55" i="90"/>
  <c r="E55" i="90"/>
  <c r="G54" i="90"/>
  <c r="E54" i="90"/>
  <c r="G53" i="90"/>
  <c r="E53" i="90"/>
  <c r="G52" i="90"/>
  <c r="E52" i="90"/>
  <c r="G51" i="90"/>
  <c r="E51" i="90"/>
  <c r="G50" i="90"/>
  <c r="E50" i="90"/>
  <c r="G49" i="90"/>
  <c r="E49" i="90"/>
  <c r="G48" i="90"/>
  <c r="E48" i="90"/>
  <c r="G47" i="90"/>
  <c r="E47" i="90"/>
  <c r="G46" i="90"/>
  <c r="E46" i="90"/>
  <c r="G45" i="90"/>
  <c r="E45" i="90"/>
  <c r="G44" i="90"/>
  <c r="E44" i="90"/>
  <c r="I43" i="90"/>
  <c r="Z43" i="101" s="1"/>
  <c r="H43" i="90"/>
  <c r="G43" i="90"/>
  <c r="E43" i="90"/>
  <c r="G42" i="90"/>
  <c r="E42" i="90"/>
  <c r="G41" i="90"/>
  <c r="E41" i="90"/>
  <c r="G40" i="90"/>
  <c r="E40" i="90"/>
  <c r="G39" i="90"/>
  <c r="E39" i="90"/>
  <c r="G38" i="90"/>
  <c r="E38" i="90"/>
  <c r="G37" i="90"/>
  <c r="E37" i="90"/>
  <c r="G36" i="90"/>
  <c r="E36" i="90"/>
  <c r="G35" i="90"/>
  <c r="E35" i="90"/>
  <c r="G34" i="90"/>
  <c r="E34" i="90"/>
  <c r="G33" i="90"/>
  <c r="E33" i="90"/>
  <c r="G32" i="90"/>
  <c r="E32" i="90"/>
  <c r="G31" i="90"/>
  <c r="E31" i="90"/>
  <c r="G30" i="90"/>
  <c r="E30" i="90"/>
  <c r="I29" i="90"/>
  <c r="Z29" i="101" s="1"/>
  <c r="H29" i="90"/>
  <c r="G29" i="90"/>
  <c r="E29" i="90"/>
  <c r="G28" i="90"/>
  <c r="E28" i="90"/>
  <c r="G27" i="90"/>
  <c r="E27" i="90"/>
  <c r="G26" i="90"/>
  <c r="E26" i="90"/>
  <c r="G25" i="90"/>
  <c r="E25" i="90"/>
  <c r="G24" i="90"/>
  <c r="E24" i="90"/>
  <c r="G23" i="90"/>
  <c r="E23" i="90"/>
  <c r="G22" i="90"/>
  <c r="E22" i="90"/>
  <c r="G21" i="90"/>
  <c r="E21" i="90"/>
  <c r="I20" i="90"/>
  <c r="Z20" i="101" s="1"/>
  <c r="H20" i="90"/>
  <c r="G20" i="90"/>
  <c r="E20" i="90"/>
  <c r="G19" i="90"/>
  <c r="E19" i="90"/>
  <c r="G18" i="90"/>
  <c r="E18" i="90"/>
  <c r="G17" i="90"/>
  <c r="E17" i="90"/>
  <c r="G16" i="90"/>
  <c r="E16" i="90"/>
  <c r="G15" i="90"/>
  <c r="E15" i="90"/>
  <c r="G14" i="90"/>
  <c r="E14" i="90"/>
  <c r="G13" i="90"/>
  <c r="E13" i="90"/>
  <c r="G12" i="90"/>
  <c r="E12" i="90"/>
  <c r="G11" i="90"/>
  <c r="E11" i="90"/>
  <c r="G10" i="90"/>
  <c r="E10" i="90"/>
  <c r="I9" i="90"/>
  <c r="Z9" i="101" s="1"/>
  <c r="H9" i="90"/>
  <c r="G9" i="90"/>
  <c r="E9" i="90"/>
  <c r="A16" i="98"/>
  <c r="Q1010" i="13"/>
  <c r="Q1009" i="13"/>
  <c r="Q1008" i="13"/>
  <c r="Q1007" i="13"/>
  <c r="Q1006" i="13"/>
  <c r="Q1005" i="13"/>
  <c r="Q1004" i="13"/>
  <c r="Q1003" i="13"/>
  <c r="Q1002" i="13"/>
  <c r="Q1001" i="13"/>
  <c r="Q1000" i="13"/>
  <c r="Q999" i="13"/>
  <c r="Q998" i="13"/>
  <c r="Q997" i="13"/>
  <c r="Q996" i="13"/>
  <c r="Q995" i="13"/>
  <c r="Q994" i="13"/>
  <c r="Q993" i="13"/>
  <c r="Q992" i="13"/>
  <c r="Q991" i="13"/>
  <c r="Q990" i="13"/>
  <c r="Q989" i="13"/>
  <c r="Q988" i="13"/>
  <c r="Q987" i="13"/>
  <c r="Q986" i="13"/>
  <c r="Q985" i="13"/>
  <c r="Q984" i="13"/>
  <c r="Q983" i="13"/>
  <c r="Q982" i="13"/>
  <c r="Q981" i="13"/>
  <c r="Q980" i="13"/>
  <c r="Q979" i="13"/>
  <c r="Q978" i="13"/>
  <c r="Q977" i="13"/>
  <c r="Q976" i="13"/>
  <c r="Q975" i="13"/>
  <c r="Q974" i="13"/>
  <c r="Q973" i="13"/>
  <c r="Q972" i="13"/>
  <c r="Q971" i="13"/>
  <c r="Q970" i="13"/>
  <c r="Q969" i="13"/>
  <c r="Q968" i="13"/>
  <c r="Q967" i="13"/>
  <c r="Q966" i="13"/>
  <c r="Q965" i="13"/>
  <c r="Q964" i="13"/>
  <c r="Q963" i="13"/>
  <c r="Q962" i="13"/>
  <c r="Q961" i="13"/>
  <c r="Q960" i="13"/>
  <c r="Q959" i="13"/>
  <c r="Q958" i="13"/>
  <c r="Q957" i="13"/>
  <c r="Q956" i="13"/>
  <c r="Q955" i="13"/>
  <c r="Q954" i="13"/>
  <c r="Q953" i="13"/>
  <c r="Q952" i="13"/>
  <c r="Q951" i="13"/>
  <c r="Q950" i="13"/>
  <c r="Q949" i="13"/>
  <c r="Q948" i="13"/>
  <c r="Q947" i="13"/>
  <c r="Q946" i="13"/>
  <c r="Q945" i="13"/>
  <c r="Q944" i="13"/>
  <c r="Q943" i="13"/>
  <c r="Q942" i="13"/>
  <c r="Q941" i="13"/>
  <c r="Q940" i="13"/>
  <c r="Q939" i="13"/>
  <c r="Q938" i="13"/>
  <c r="Q937" i="13"/>
  <c r="Q936" i="13"/>
  <c r="Q935" i="13"/>
  <c r="Q934" i="13"/>
  <c r="Q933" i="13"/>
  <c r="Q932" i="13"/>
  <c r="Q931" i="13"/>
  <c r="Q930" i="13"/>
  <c r="Q929" i="13"/>
  <c r="Q928" i="13"/>
  <c r="Q927" i="13"/>
  <c r="Q926" i="13"/>
  <c r="Q925" i="13"/>
  <c r="Q924" i="13"/>
  <c r="Q923" i="13"/>
  <c r="Q922" i="13"/>
  <c r="Q921" i="13"/>
  <c r="Q920" i="13"/>
  <c r="Q919" i="13"/>
  <c r="Q918" i="13"/>
  <c r="Q917" i="13"/>
  <c r="Q916" i="13"/>
  <c r="Q915" i="13"/>
  <c r="Q914" i="13"/>
  <c r="Q913" i="13"/>
  <c r="Q912" i="13"/>
  <c r="Q911" i="13"/>
  <c r="Q910" i="13"/>
  <c r="Q909" i="13"/>
  <c r="Q908" i="13"/>
  <c r="Q907" i="13"/>
  <c r="Q906" i="13"/>
  <c r="Q905" i="13"/>
  <c r="Q904" i="13"/>
  <c r="Q903" i="13"/>
  <c r="Q902" i="13"/>
  <c r="Q901" i="13"/>
  <c r="Q900" i="13"/>
  <c r="Q899" i="13"/>
  <c r="Q898" i="13"/>
  <c r="Q897" i="13"/>
  <c r="Q896" i="13"/>
  <c r="Q895" i="13"/>
  <c r="Q894" i="13"/>
  <c r="Q893" i="13"/>
  <c r="Q892" i="13"/>
  <c r="Q891" i="13"/>
  <c r="Q890" i="13"/>
  <c r="Q889" i="13"/>
  <c r="Q888" i="13"/>
  <c r="Q887" i="13"/>
  <c r="Q886" i="13"/>
  <c r="Q885" i="13"/>
  <c r="Q884" i="13"/>
  <c r="Q883" i="13"/>
  <c r="Q882" i="13"/>
  <c r="Q881" i="13"/>
  <c r="Q880" i="13"/>
  <c r="Q879" i="13"/>
  <c r="Q878" i="13"/>
  <c r="Q877" i="13"/>
  <c r="Q876" i="13"/>
  <c r="Q875" i="13"/>
  <c r="Q874" i="13"/>
  <c r="Q873" i="13"/>
  <c r="Q872" i="13"/>
  <c r="Q871" i="13"/>
  <c r="Q870" i="13"/>
  <c r="Q869" i="13"/>
  <c r="Q868" i="13"/>
  <c r="Q867" i="13"/>
  <c r="Q866" i="13"/>
  <c r="Q865" i="13"/>
  <c r="Q864" i="13"/>
  <c r="Q863" i="13"/>
  <c r="Q862" i="13"/>
  <c r="Q861" i="13"/>
  <c r="Q860" i="13"/>
  <c r="Q859" i="13"/>
  <c r="Q858" i="13"/>
  <c r="Q857" i="13"/>
  <c r="Q856" i="13"/>
  <c r="Q855" i="13"/>
  <c r="Q854" i="13"/>
  <c r="Q853" i="13"/>
  <c r="Q852" i="13"/>
  <c r="Q851" i="13"/>
  <c r="Q850" i="13"/>
  <c r="Q849" i="13"/>
  <c r="Q848" i="13"/>
  <c r="Q847" i="13"/>
  <c r="Q846" i="13"/>
  <c r="Q845" i="13"/>
  <c r="Q844" i="13"/>
  <c r="Q843" i="13"/>
  <c r="Q842" i="13"/>
  <c r="Q841" i="13"/>
  <c r="Q840" i="13"/>
  <c r="Q839" i="13"/>
  <c r="Q838" i="13"/>
  <c r="Q837" i="13"/>
  <c r="Q836" i="13"/>
  <c r="Q835" i="13"/>
  <c r="Q834" i="13"/>
  <c r="Q833" i="13"/>
  <c r="Q832" i="13"/>
  <c r="Q831" i="13"/>
  <c r="Q830" i="13"/>
  <c r="Q829" i="13"/>
  <c r="Q828" i="13"/>
  <c r="Q827" i="13"/>
  <c r="Q826" i="13"/>
  <c r="Q825" i="13"/>
  <c r="Q824" i="13"/>
  <c r="Q823" i="13"/>
  <c r="Q822" i="13"/>
  <c r="Q821" i="13"/>
  <c r="Q820" i="13"/>
  <c r="Q819" i="13"/>
  <c r="Q818" i="13"/>
  <c r="Q817" i="13"/>
  <c r="Q816" i="13"/>
  <c r="Q815" i="13"/>
  <c r="Q814" i="13"/>
  <c r="Q813" i="13"/>
  <c r="Q812" i="13"/>
  <c r="Q811" i="13"/>
  <c r="Q810" i="13"/>
  <c r="Q809" i="13"/>
  <c r="Q808" i="13"/>
  <c r="Q807" i="13"/>
  <c r="Q806" i="13"/>
  <c r="Q805" i="13"/>
  <c r="Q804" i="13"/>
  <c r="Q803" i="13"/>
  <c r="Q802" i="13"/>
  <c r="Q801" i="13"/>
  <c r="Q800" i="13"/>
  <c r="Q799" i="13"/>
  <c r="Q798" i="13"/>
  <c r="Q797" i="13"/>
  <c r="Q796" i="13"/>
  <c r="Q795" i="13"/>
  <c r="Q794" i="13"/>
  <c r="Q793" i="13"/>
  <c r="Q792" i="13"/>
  <c r="Q791" i="13"/>
  <c r="Q790" i="13"/>
  <c r="Q789" i="13"/>
  <c r="Q788" i="13"/>
  <c r="Q787" i="13"/>
  <c r="Q786" i="13"/>
  <c r="Q785" i="13"/>
  <c r="Q784" i="13"/>
  <c r="Q783" i="13"/>
  <c r="Q782" i="13"/>
  <c r="Q781" i="13"/>
  <c r="Q780" i="13"/>
  <c r="Q779" i="13"/>
  <c r="Q778" i="13"/>
  <c r="Q777" i="13"/>
  <c r="Q776" i="13"/>
  <c r="Q775" i="13"/>
  <c r="Q774" i="13"/>
  <c r="Q773" i="13"/>
  <c r="Q772" i="13"/>
  <c r="Q771" i="13"/>
  <c r="Q770" i="13"/>
  <c r="Q769" i="13"/>
  <c r="Q768" i="13"/>
  <c r="Q767" i="13"/>
  <c r="Q766" i="13"/>
  <c r="Q765" i="13"/>
  <c r="Q764" i="13"/>
  <c r="Q763" i="13"/>
  <c r="Q762" i="13"/>
  <c r="Q761" i="13"/>
  <c r="Q760" i="13"/>
  <c r="Q759" i="13"/>
  <c r="Q758" i="13"/>
  <c r="Q757" i="13"/>
  <c r="Q756" i="13"/>
  <c r="Q755" i="13"/>
  <c r="Q754" i="13"/>
  <c r="Q753" i="13"/>
  <c r="Q752" i="13"/>
  <c r="Q751" i="13"/>
  <c r="Q750" i="13"/>
  <c r="Q749" i="13"/>
  <c r="Q748" i="13"/>
  <c r="Q747" i="13"/>
  <c r="Q746" i="13"/>
  <c r="Q745" i="13"/>
  <c r="Q744" i="13"/>
  <c r="Q743" i="13"/>
  <c r="Q742" i="13"/>
  <c r="Q741" i="13"/>
  <c r="Q740" i="13"/>
  <c r="Q739" i="13"/>
  <c r="Q738" i="13"/>
  <c r="Q737" i="13"/>
  <c r="Q736" i="13"/>
  <c r="Q735" i="13"/>
  <c r="Q734" i="13"/>
  <c r="Q733" i="13"/>
  <c r="Q732" i="13"/>
  <c r="Q731" i="13"/>
  <c r="Q730" i="13"/>
  <c r="Q729" i="13"/>
  <c r="Q728" i="13"/>
  <c r="Q727" i="13"/>
  <c r="Q726" i="13"/>
  <c r="Q725" i="13"/>
  <c r="Q724" i="13"/>
  <c r="Q723" i="13"/>
  <c r="Q722" i="13"/>
  <c r="Q721" i="13"/>
  <c r="Q720" i="13"/>
  <c r="Q719" i="13"/>
  <c r="Q718" i="13"/>
  <c r="Q717" i="13"/>
  <c r="Q716" i="13"/>
  <c r="Q715" i="13"/>
  <c r="Q714" i="13"/>
  <c r="Q713" i="13"/>
  <c r="Q712" i="13"/>
  <c r="Q711" i="13"/>
  <c r="Q710" i="13"/>
  <c r="Q709" i="13"/>
  <c r="Q708" i="13"/>
  <c r="Q707" i="13"/>
  <c r="Q706" i="13"/>
  <c r="Q705" i="13"/>
  <c r="Q704" i="13"/>
  <c r="Q703" i="13"/>
  <c r="Q702" i="13"/>
  <c r="Q701" i="13"/>
  <c r="Q700" i="13"/>
  <c r="Q699" i="13"/>
  <c r="Q698" i="13"/>
  <c r="Q697" i="13"/>
  <c r="Q696" i="13"/>
  <c r="Q695" i="13"/>
  <c r="Q694" i="13"/>
  <c r="Q693" i="13"/>
  <c r="Q692" i="13"/>
  <c r="Q691" i="13"/>
  <c r="Q690" i="13"/>
  <c r="Q689" i="13"/>
  <c r="Q688" i="13"/>
  <c r="Q687" i="13"/>
  <c r="Q686" i="13"/>
  <c r="Q685" i="13"/>
  <c r="Q684" i="13"/>
  <c r="Q683" i="13"/>
  <c r="Q682" i="13"/>
  <c r="Q681" i="13"/>
  <c r="Q680" i="13"/>
  <c r="Q679" i="13"/>
  <c r="Q678" i="13"/>
  <c r="Q677" i="13"/>
  <c r="Q676" i="13"/>
  <c r="Q675" i="13"/>
  <c r="Q674" i="13"/>
  <c r="Q673" i="13"/>
  <c r="Q672" i="13"/>
  <c r="Q671" i="13"/>
  <c r="Q670" i="13"/>
  <c r="Q669" i="13"/>
  <c r="Q668" i="13"/>
  <c r="Q667" i="13"/>
  <c r="Q666" i="13"/>
  <c r="Q665" i="13"/>
  <c r="Q664" i="13"/>
  <c r="Q663" i="13"/>
  <c r="Q662" i="13"/>
  <c r="Q661" i="13"/>
  <c r="Q660" i="13"/>
  <c r="Q659" i="13"/>
  <c r="Q658" i="13"/>
  <c r="Q657" i="13"/>
  <c r="Q656" i="13"/>
  <c r="Q655" i="13"/>
  <c r="Q654" i="13"/>
  <c r="Q653" i="13"/>
  <c r="Q652" i="13"/>
  <c r="Q651" i="13"/>
  <c r="Q650" i="13"/>
  <c r="Q649" i="13"/>
  <c r="Q648" i="13"/>
  <c r="Q647" i="13"/>
  <c r="Q646" i="13"/>
  <c r="Q645" i="13"/>
  <c r="Q644" i="13"/>
  <c r="Q643" i="13"/>
  <c r="Q642" i="13"/>
  <c r="Q641" i="13"/>
  <c r="Q640" i="13"/>
  <c r="Q639" i="13"/>
  <c r="Q638" i="13"/>
  <c r="Q637" i="13"/>
  <c r="Q636" i="13"/>
  <c r="Q635" i="13"/>
  <c r="Q634" i="13"/>
  <c r="Q633" i="13"/>
  <c r="Q632" i="13"/>
  <c r="Q631" i="13"/>
  <c r="Q630" i="13"/>
  <c r="Q629" i="13"/>
  <c r="Q628" i="13"/>
  <c r="Q627" i="13"/>
  <c r="Q626" i="13"/>
  <c r="Q625" i="13"/>
  <c r="Q624" i="13"/>
  <c r="Q623" i="13"/>
  <c r="Q622" i="13"/>
  <c r="Q621" i="13"/>
  <c r="Q620" i="13"/>
  <c r="Q619" i="13"/>
  <c r="Q618" i="13"/>
  <c r="Q617" i="13"/>
  <c r="Q616" i="13"/>
  <c r="Q615" i="13"/>
  <c r="Q614" i="13"/>
  <c r="Q613" i="13"/>
  <c r="Q612" i="13"/>
  <c r="Q611" i="13"/>
  <c r="Q610" i="13"/>
  <c r="Q609" i="13"/>
  <c r="Q608" i="13"/>
  <c r="Q607" i="13"/>
  <c r="Q606" i="13"/>
  <c r="Q605" i="13"/>
  <c r="Q604" i="13"/>
  <c r="Q603" i="13"/>
  <c r="Q602" i="13"/>
  <c r="Q601" i="13"/>
  <c r="Q600" i="13"/>
  <c r="Q599" i="13"/>
  <c r="Q598" i="13"/>
  <c r="Q597" i="13"/>
  <c r="Q596" i="13"/>
  <c r="Q595" i="13"/>
  <c r="Q594" i="13"/>
  <c r="Q593" i="13"/>
  <c r="Q592" i="13"/>
  <c r="Q591" i="13"/>
  <c r="Q590" i="13"/>
  <c r="Q589" i="13"/>
  <c r="Q588" i="13"/>
  <c r="Q587" i="13"/>
  <c r="Q586" i="13"/>
  <c r="Q585" i="13"/>
  <c r="Q584" i="13"/>
  <c r="Q583" i="13"/>
  <c r="Q582" i="13"/>
  <c r="Q581" i="13"/>
  <c r="Q580" i="13"/>
  <c r="Q579" i="13"/>
  <c r="Q578" i="13"/>
  <c r="Q577" i="13"/>
  <c r="Q576" i="13"/>
  <c r="Q575" i="13"/>
  <c r="Q574" i="13"/>
  <c r="Q573" i="13"/>
  <c r="Q572" i="13"/>
  <c r="Q571" i="13"/>
  <c r="Q570" i="13"/>
  <c r="Q569" i="13"/>
  <c r="Q568" i="13"/>
  <c r="Q567" i="13"/>
  <c r="Q566" i="13"/>
  <c r="Q565" i="13"/>
  <c r="Q564" i="13"/>
  <c r="Q563" i="13"/>
  <c r="Q562" i="13"/>
  <c r="Q561" i="13"/>
  <c r="Q560" i="13"/>
  <c r="Q559" i="13"/>
  <c r="Q558" i="13"/>
  <c r="Q557" i="13"/>
  <c r="Q556" i="13"/>
  <c r="Q555" i="13"/>
  <c r="Q554" i="13"/>
  <c r="Q553" i="13"/>
  <c r="Q552" i="13"/>
  <c r="Q551" i="13"/>
  <c r="Q550" i="13"/>
  <c r="Q549" i="13"/>
  <c r="Q548" i="13"/>
  <c r="Q547" i="13"/>
  <c r="Q546" i="13"/>
  <c r="Q545" i="13"/>
  <c r="Q544" i="13"/>
  <c r="Q543" i="13"/>
  <c r="Q542" i="13"/>
  <c r="Q541" i="13"/>
  <c r="Q540" i="13"/>
  <c r="Q539" i="13"/>
  <c r="Q538" i="13"/>
  <c r="Q537" i="13"/>
  <c r="Q536" i="13"/>
  <c r="Q535" i="13"/>
  <c r="Q534" i="13"/>
  <c r="Q533" i="13"/>
  <c r="Q532" i="13"/>
  <c r="Q531" i="13"/>
  <c r="Q530" i="13"/>
  <c r="Q529" i="13"/>
  <c r="Q528" i="13"/>
  <c r="Q527" i="13"/>
  <c r="Q526" i="13"/>
  <c r="Q525" i="13"/>
  <c r="Q524" i="13"/>
  <c r="Q523" i="13"/>
  <c r="Q522" i="13"/>
  <c r="Q521" i="13"/>
  <c r="Q520" i="13"/>
  <c r="Q519" i="13"/>
  <c r="Q518" i="13"/>
  <c r="Q517" i="13"/>
  <c r="Q516" i="13"/>
  <c r="Q515" i="13"/>
  <c r="Q514" i="13"/>
  <c r="Q513" i="13"/>
  <c r="Q512" i="13"/>
  <c r="Q511" i="13"/>
  <c r="Q510" i="13"/>
  <c r="Q509" i="13"/>
  <c r="Q508" i="13"/>
  <c r="Q507" i="13"/>
  <c r="Q506" i="13"/>
  <c r="Q505" i="13"/>
  <c r="Q504" i="13"/>
  <c r="Q503" i="13"/>
  <c r="Q502" i="13"/>
  <c r="Q501" i="13"/>
  <c r="Q500" i="13"/>
  <c r="Q499" i="13"/>
  <c r="Q498" i="13"/>
  <c r="Q497" i="13"/>
  <c r="Q496" i="13"/>
  <c r="Q495" i="13"/>
  <c r="Q494" i="13"/>
  <c r="Q493" i="13"/>
  <c r="Q492" i="13"/>
  <c r="Q491" i="13"/>
  <c r="Q490" i="13"/>
  <c r="Q489" i="13"/>
  <c r="Q488" i="13"/>
  <c r="Q487" i="13"/>
  <c r="Q486" i="13"/>
  <c r="Q485" i="13"/>
  <c r="Q484" i="13"/>
  <c r="Q483" i="13"/>
  <c r="Q482" i="13"/>
  <c r="Q481" i="13"/>
  <c r="Q480" i="13"/>
  <c r="Q479" i="13"/>
  <c r="Q478" i="13"/>
  <c r="Q477" i="13"/>
  <c r="Q476" i="13"/>
  <c r="Q475" i="13"/>
  <c r="Q474" i="13"/>
  <c r="Q473" i="13"/>
  <c r="Q472" i="13"/>
  <c r="Q471" i="13"/>
  <c r="Q470" i="13"/>
  <c r="Q469" i="13"/>
  <c r="Q468" i="13"/>
  <c r="Q467" i="13"/>
  <c r="Q466" i="13"/>
  <c r="Q465" i="13"/>
  <c r="Q464" i="13"/>
  <c r="Q463" i="13"/>
  <c r="Q462" i="13"/>
  <c r="Q461" i="13"/>
  <c r="Q460" i="13"/>
  <c r="Q459" i="13"/>
  <c r="Q458" i="13"/>
  <c r="Q457" i="13"/>
  <c r="Q456" i="13"/>
  <c r="Q455" i="13"/>
  <c r="Q454" i="13"/>
  <c r="Q453" i="13"/>
  <c r="Q452" i="13"/>
  <c r="Q451" i="13"/>
  <c r="Q450" i="13"/>
  <c r="Q449" i="13"/>
  <c r="Q448" i="13"/>
  <c r="Q447" i="13"/>
  <c r="Q446" i="13"/>
  <c r="Q445" i="13"/>
  <c r="Q444" i="13"/>
  <c r="Q443" i="13"/>
  <c r="Q442" i="13"/>
  <c r="Q441" i="13"/>
  <c r="Q440" i="13"/>
  <c r="Q439" i="13"/>
  <c r="Q438" i="13"/>
  <c r="Q437" i="13"/>
  <c r="Q436" i="13"/>
  <c r="Q435" i="13"/>
  <c r="Q434" i="13"/>
  <c r="Q433" i="13"/>
  <c r="Q432" i="13"/>
  <c r="Q431" i="13"/>
  <c r="Q430" i="13"/>
  <c r="Q429" i="13"/>
  <c r="Q428" i="13"/>
  <c r="Q427" i="13"/>
  <c r="Q426" i="13"/>
  <c r="Q425" i="13"/>
  <c r="Q424" i="13"/>
  <c r="Q423" i="13"/>
  <c r="Q422" i="13"/>
  <c r="Q421" i="13"/>
  <c r="Q420" i="13"/>
  <c r="Q419" i="13"/>
  <c r="Q418" i="13"/>
  <c r="Q417" i="13"/>
  <c r="Q416" i="13"/>
  <c r="Q415" i="13"/>
  <c r="Q414" i="13"/>
  <c r="Q413" i="13"/>
  <c r="Q412" i="13"/>
  <c r="Q411" i="13"/>
  <c r="Q410" i="13"/>
  <c r="Q409" i="13"/>
  <c r="Q408" i="13"/>
  <c r="Q407" i="13"/>
  <c r="Q406" i="13"/>
  <c r="Q405" i="13"/>
  <c r="Q404" i="13"/>
  <c r="Q403" i="13"/>
  <c r="Q402" i="13"/>
  <c r="Q401" i="13"/>
  <c r="Q400" i="13"/>
  <c r="Q399" i="13"/>
  <c r="Q398" i="13"/>
  <c r="Q397" i="13"/>
  <c r="Q396" i="13"/>
  <c r="Q395" i="13"/>
  <c r="Q394" i="13"/>
  <c r="Q393" i="13"/>
  <c r="Q392" i="13"/>
  <c r="Q391" i="13"/>
  <c r="Q390" i="13"/>
  <c r="Q389" i="13"/>
  <c r="Q388" i="13"/>
  <c r="Q387" i="13"/>
  <c r="Q386" i="13"/>
  <c r="Q385" i="13"/>
  <c r="Q384" i="13"/>
  <c r="Q383" i="13"/>
  <c r="Q382" i="13"/>
  <c r="Q381" i="13"/>
  <c r="Q380" i="13"/>
  <c r="Q379" i="13"/>
  <c r="Q378" i="13"/>
  <c r="Q377" i="13"/>
  <c r="Q376" i="13"/>
  <c r="Q375" i="13"/>
  <c r="Q374" i="13"/>
  <c r="Q373" i="13"/>
  <c r="Q372" i="13"/>
  <c r="Q371" i="13"/>
  <c r="Q370" i="13"/>
  <c r="Q369" i="13"/>
  <c r="Q368" i="13"/>
  <c r="Q367" i="13"/>
  <c r="Q366" i="13"/>
  <c r="Q365" i="13"/>
  <c r="Q364" i="13"/>
  <c r="Q363" i="13"/>
  <c r="Q362" i="13"/>
  <c r="Q361" i="13"/>
  <c r="Q360" i="13"/>
  <c r="Q359" i="13"/>
  <c r="Q358" i="13"/>
  <c r="Q357" i="13"/>
  <c r="Q356" i="13"/>
  <c r="Q355" i="13"/>
  <c r="Q354" i="13"/>
  <c r="Q353" i="13"/>
  <c r="Q352" i="13"/>
  <c r="Q351" i="13"/>
  <c r="Q350" i="13"/>
  <c r="Q349" i="13"/>
  <c r="Q348" i="13"/>
  <c r="Q347" i="13"/>
  <c r="Q346" i="13"/>
  <c r="Q345" i="13"/>
  <c r="Q344" i="13"/>
  <c r="Q343" i="13"/>
  <c r="Q342" i="13"/>
  <c r="Q341" i="13"/>
  <c r="Q340" i="13"/>
  <c r="Q339" i="13"/>
  <c r="Q338" i="13"/>
  <c r="Q337" i="13"/>
  <c r="Q336" i="13"/>
  <c r="Q335" i="13"/>
  <c r="Q334" i="13"/>
  <c r="Q333" i="13"/>
  <c r="Q332" i="13"/>
  <c r="Q331" i="13"/>
  <c r="Q330" i="13"/>
  <c r="Q329" i="13"/>
  <c r="Q328" i="13"/>
  <c r="Q327" i="13"/>
  <c r="Q326" i="13"/>
  <c r="Q325" i="13"/>
  <c r="Q324" i="13"/>
  <c r="Q323" i="13"/>
  <c r="Q322" i="13"/>
  <c r="Q321" i="13"/>
  <c r="Q320" i="13"/>
  <c r="Q319" i="13"/>
  <c r="Q318" i="13"/>
  <c r="Q317" i="13"/>
  <c r="Q316" i="13"/>
  <c r="Q315" i="13"/>
  <c r="Q314" i="13"/>
  <c r="Q313" i="13"/>
  <c r="Q312" i="13"/>
  <c r="Q311" i="13"/>
  <c r="Q310" i="13"/>
  <c r="Q309" i="13"/>
  <c r="Q308" i="13"/>
  <c r="Q307" i="13"/>
  <c r="Q306" i="13"/>
  <c r="Q305" i="13"/>
  <c r="Q304" i="13"/>
  <c r="Q303" i="13"/>
  <c r="Q302" i="13"/>
  <c r="Q301" i="13"/>
  <c r="Q300" i="13"/>
  <c r="Q299" i="13"/>
  <c r="Q298" i="13"/>
  <c r="Q297" i="13"/>
  <c r="Q296" i="13"/>
  <c r="Q295" i="13"/>
  <c r="Q294" i="13"/>
  <c r="Q293" i="13"/>
  <c r="Q292" i="13"/>
  <c r="Q291" i="13"/>
  <c r="Q290" i="13"/>
  <c r="Q289" i="13"/>
  <c r="Q288" i="13"/>
  <c r="Q287" i="13"/>
  <c r="Q286" i="13"/>
  <c r="Q285" i="13"/>
  <c r="Q284" i="13"/>
  <c r="Q283" i="13"/>
  <c r="Q282" i="13"/>
  <c r="Q281" i="13"/>
  <c r="Q280" i="13"/>
  <c r="Q279" i="13"/>
  <c r="Q278" i="13"/>
  <c r="Q277" i="13"/>
  <c r="Q276" i="13"/>
  <c r="Q275" i="13"/>
  <c r="Q274" i="13"/>
  <c r="Q273" i="13"/>
  <c r="Q272" i="13"/>
  <c r="Q271" i="13"/>
  <c r="Q270" i="13"/>
  <c r="Q269" i="13"/>
  <c r="Q268" i="13"/>
  <c r="Q267" i="13"/>
  <c r="Q266" i="13"/>
  <c r="Q265" i="13"/>
  <c r="Q264" i="13"/>
  <c r="Q263" i="13"/>
  <c r="Q262" i="13"/>
  <c r="Q261" i="13"/>
  <c r="Q260" i="13"/>
  <c r="Q259" i="13"/>
  <c r="Q258" i="13"/>
  <c r="Q257" i="13"/>
  <c r="Q256" i="13"/>
  <c r="Q255" i="13"/>
  <c r="Q254" i="13"/>
  <c r="Q253" i="13"/>
  <c r="Q252" i="13"/>
  <c r="Q251" i="13"/>
  <c r="Q250" i="13"/>
  <c r="Q249" i="13"/>
  <c r="Q248" i="13"/>
  <c r="Q247" i="13"/>
  <c r="Q246" i="13"/>
  <c r="Q245" i="13"/>
  <c r="Q244" i="13"/>
  <c r="Q243" i="13"/>
  <c r="Q242" i="13"/>
  <c r="Q241" i="13"/>
  <c r="Q240" i="13"/>
  <c r="Q239" i="13"/>
  <c r="Q238" i="13"/>
  <c r="Q237" i="13"/>
  <c r="Q236" i="13"/>
  <c r="Q235" i="13"/>
  <c r="Q234" i="13"/>
  <c r="Q233" i="13"/>
  <c r="Q232" i="13"/>
  <c r="Q231" i="13"/>
  <c r="Q230" i="13"/>
  <c r="Q229" i="13"/>
  <c r="Q228" i="13"/>
  <c r="Q227" i="13"/>
  <c r="Q226" i="13"/>
  <c r="Q225" i="13"/>
  <c r="Q224" i="13"/>
  <c r="Q223" i="13"/>
  <c r="Q222" i="13"/>
  <c r="Q221" i="13"/>
  <c r="Q220" i="13"/>
  <c r="Q219" i="13"/>
  <c r="Q218" i="13"/>
  <c r="Q217" i="13"/>
  <c r="Q216" i="13"/>
  <c r="Q215" i="13"/>
  <c r="Q214" i="13"/>
  <c r="Q213" i="13"/>
  <c r="Q212" i="13"/>
  <c r="Q211" i="13"/>
  <c r="Q210" i="13"/>
  <c r="Q209" i="13"/>
  <c r="Q208" i="13"/>
  <c r="Q207" i="13"/>
  <c r="Q206" i="13"/>
  <c r="Q205" i="13"/>
  <c r="Q204" i="13"/>
  <c r="Q203" i="13"/>
  <c r="Q202" i="13"/>
  <c r="Q201" i="13"/>
  <c r="Q200" i="13"/>
  <c r="Q199" i="13"/>
  <c r="Q198" i="13"/>
  <c r="Q197" i="13"/>
  <c r="Q196" i="13"/>
  <c r="Q195" i="13"/>
  <c r="Q194" i="13"/>
  <c r="Q193" i="13"/>
  <c r="Q192" i="13"/>
  <c r="Q191" i="13"/>
  <c r="Q190" i="13"/>
  <c r="Q189" i="13"/>
  <c r="Q188" i="13"/>
  <c r="Q187" i="13"/>
  <c r="Q186" i="13"/>
  <c r="Q185" i="13"/>
  <c r="Q184" i="13"/>
  <c r="Q183" i="13"/>
  <c r="Q182" i="13"/>
  <c r="Q181" i="13"/>
  <c r="Q180" i="13"/>
  <c r="Q179" i="13"/>
  <c r="Q178" i="13"/>
  <c r="Q177" i="13"/>
  <c r="Q176" i="13"/>
  <c r="Q175" i="13"/>
  <c r="Q174" i="13"/>
  <c r="Q173" i="13"/>
  <c r="Q172" i="13"/>
  <c r="Q171" i="13"/>
  <c r="Q170" i="13"/>
  <c r="Q169" i="13"/>
  <c r="Q168" i="13"/>
  <c r="Q167" i="13"/>
  <c r="Q166" i="13"/>
  <c r="Q165" i="13"/>
  <c r="Q164" i="13"/>
  <c r="Q163" i="13"/>
  <c r="Q162" i="13"/>
  <c r="Q161" i="13"/>
  <c r="Q160" i="13"/>
  <c r="Q159" i="13"/>
  <c r="Q158" i="13"/>
  <c r="Q157" i="13"/>
  <c r="Q156" i="13"/>
  <c r="Q155" i="13"/>
  <c r="Q154" i="13"/>
  <c r="Q153" i="13"/>
  <c r="Q152" i="13"/>
  <c r="Q151" i="13"/>
  <c r="Q150" i="13"/>
  <c r="Q149" i="13"/>
  <c r="Q148" i="13"/>
  <c r="Q147" i="13"/>
  <c r="Q146" i="13"/>
  <c r="Q145" i="13"/>
  <c r="Q144" i="13"/>
  <c r="Q143" i="13"/>
  <c r="Q142" i="13"/>
  <c r="Q141" i="13"/>
  <c r="Q140" i="13"/>
  <c r="Q139" i="13"/>
  <c r="Q138" i="13"/>
  <c r="Q137" i="13"/>
  <c r="Q136" i="13"/>
  <c r="Q135" i="13"/>
  <c r="Q134" i="13"/>
  <c r="Q133" i="13"/>
  <c r="Q132" i="13"/>
  <c r="Q131" i="13"/>
  <c r="Q130" i="13"/>
  <c r="Q129" i="13"/>
  <c r="Q128" i="13"/>
  <c r="Q127" i="13"/>
  <c r="Q126" i="13"/>
  <c r="Q125" i="13"/>
  <c r="Q124" i="13"/>
  <c r="Q123" i="13"/>
  <c r="Q122" i="13"/>
  <c r="Q121" i="13"/>
  <c r="Q120" i="13"/>
  <c r="Q119" i="13"/>
  <c r="Q118" i="13"/>
  <c r="Q117" i="13"/>
  <c r="Q116" i="13"/>
  <c r="Q115" i="13"/>
  <c r="Q114" i="13"/>
  <c r="Q113" i="13"/>
  <c r="Q112" i="13"/>
  <c r="Q111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75" i="13"/>
  <c r="Q74" i="13"/>
  <c r="Q73" i="13"/>
  <c r="Q72" i="13"/>
  <c r="Q71" i="13"/>
  <c r="Q70" i="13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V1010" i="13"/>
  <c r="V1009" i="13"/>
  <c r="V1008" i="13"/>
  <c r="V1007" i="13"/>
  <c r="V1006" i="13"/>
  <c r="V1005" i="13"/>
  <c r="V1004" i="13"/>
  <c r="V1003" i="13"/>
  <c r="V1002" i="13"/>
  <c r="V1001" i="13"/>
  <c r="V1000" i="13"/>
  <c r="V999" i="13"/>
  <c r="V998" i="13"/>
  <c r="V997" i="13"/>
  <c r="V996" i="13"/>
  <c r="V995" i="13"/>
  <c r="V994" i="13"/>
  <c r="V993" i="13"/>
  <c r="V992" i="13"/>
  <c r="V991" i="13"/>
  <c r="V990" i="13"/>
  <c r="V989" i="13"/>
  <c r="V988" i="13"/>
  <c r="V987" i="13"/>
  <c r="V986" i="13"/>
  <c r="V985" i="13"/>
  <c r="V984" i="13"/>
  <c r="V983" i="13"/>
  <c r="V982" i="13"/>
  <c r="V981" i="13"/>
  <c r="V980" i="13"/>
  <c r="V979" i="13"/>
  <c r="V978" i="13"/>
  <c r="V977" i="13"/>
  <c r="V976" i="13"/>
  <c r="V975" i="13"/>
  <c r="V974" i="13"/>
  <c r="V973" i="13"/>
  <c r="V972" i="13"/>
  <c r="V971" i="13"/>
  <c r="V970" i="13"/>
  <c r="V969" i="13"/>
  <c r="V968" i="13"/>
  <c r="V967" i="13"/>
  <c r="V966" i="13"/>
  <c r="V965" i="13"/>
  <c r="V964" i="13"/>
  <c r="V963" i="13"/>
  <c r="V962" i="13"/>
  <c r="V961" i="13"/>
  <c r="V960" i="13"/>
  <c r="V959" i="13"/>
  <c r="V958" i="13"/>
  <c r="V957" i="13"/>
  <c r="V956" i="13"/>
  <c r="V955" i="13"/>
  <c r="V954" i="13"/>
  <c r="V953" i="13"/>
  <c r="V952" i="13"/>
  <c r="V951" i="13"/>
  <c r="V950" i="13"/>
  <c r="V949" i="13"/>
  <c r="V948" i="13"/>
  <c r="V947" i="13"/>
  <c r="V946" i="13"/>
  <c r="V945" i="13"/>
  <c r="V944" i="13"/>
  <c r="V943" i="13"/>
  <c r="V942" i="13"/>
  <c r="V941" i="13"/>
  <c r="V940" i="13"/>
  <c r="V939" i="13"/>
  <c r="V938" i="13"/>
  <c r="V937" i="13"/>
  <c r="V936" i="13"/>
  <c r="V935" i="13"/>
  <c r="V934" i="13"/>
  <c r="V933" i="13"/>
  <c r="V932" i="13"/>
  <c r="V931" i="13"/>
  <c r="V930" i="13"/>
  <c r="V929" i="13"/>
  <c r="V928" i="13"/>
  <c r="V927" i="13"/>
  <c r="V926" i="13"/>
  <c r="V925" i="13"/>
  <c r="V924" i="13"/>
  <c r="V923" i="13"/>
  <c r="V922" i="13"/>
  <c r="V921" i="13"/>
  <c r="V920" i="13"/>
  <c r="V919" i="13"/>
  <c r="V918" i="13"/>
  <c r="V917" i="13"/>
  <c r="V916" i="13"/>
  <c r="V915" i="13"/>
  <c r="V914" i="13"/>
  <c r="V913" i="13"/>
  <c r="V912" i="13"/>
  <c r="V911" i="13"/>
  <c r="V910" i="13"/>
  <c r="V909" i="13"/>
  <c r="V908" i="13"/>
  <c r="V907" i="13"/>
  <c r="V906" i="13"/>
  <c r="V905" i="13"/>
  <c r="V904" i="13"/>
  <c r="V903" i="13"/>
  <c r="V902" i="13"/>
  <c r="V901" i="13"/>
  <c r="V900" i="13"/>
  <c r="V899" i="13"/>
  <c r="V898" i="13"/>
  <c r="V897" i="13"/>
  <c r="V896" i="13"/>
  <c r="V895" i="13"/>
  <c r="V894" i="13"/>
  <c r="V893" i="13"/>
  <c r="V892" i="13"/>
  <c r="V891" i="13"/>
  <c r="V890" i="13"/>
  <c r="V889" i="13"/>
  <c r="V888" i="13"/>
  <c r="V887" i="13"/>
  <c r="V886" i="13"/>
  <c r="V885" i="13"/>
  <c r="V884" i="13"/>
  <c r="V883" i="13"/>
  <c r="V882" i="13"/>
  <c r="V881" i="13"/>
  <c r="V880" i="13"/>
  <c r="V879" i="13"/>
  <c r="V878" i="13"/>
  <c r="V877" i="13"/>
  <c r="V876" i="13"/>
  <c r="V875" i="13"/>
  <c r="V874" i="13"/>
  <c r="V873" i="13"/>
  <c r="V872" i="13"/>
  <c r="V871" i="13"/>
  <c r="V870" i="13"/>
  <c r="V869" i="13"/>
  <c r="V868" i="13"/>
  <c r="V867" i="13"/>
  <c r="V866" i="13"/>
  <c r="V865" i="13"/>
  <c r="V864" i="13"/>
  <c r="V863" i="13"/>
  <c r="V862" i="13"/>
  <c r="V861" i="13"/>
  <c r="V860" i="13"/>
  <c r="V859" i="13"/>
  <c r="V858" i="13"/>
  <c r="V857" i="13"/>
  <c r="V856" i="13"/>
  <c r="V855" i="13"/>
  <c r="V854" i="13"/>
  <c r="V853" i="13"/>
  <c r="V852" i="13"/>
  <c r="V851" i="13"/>
  <c r="V850" i="13"/>
  <c r="V849" i="13"/>
  <c r="V848" i="13"/>
  <c r="V847" i="13"/>
  <c r="V846" i="13"/>
  <c r="V845" i="13"/>
  <c r="V844" i="13"/>
  <c r="V843" i="13"/>
  <c r="V842" i="13"/>
  <c r="V841" i="13"/>
  <c r="V840" i="13"/>
  <c r="V839" i="13"/>
  <c r="V838" i="13"/>
  <c r="V837" i="13"/>
  <c r="V836" i="13"/>
  <c r="V835" i="13"/>
  <c r="V834" i="13"/>
  <c r="V833" i="13"/>
  <c r="V832" i="13"/>
  <c r="V831" i="13"/>
  <c r="V830" i="13"/>
  <c r="V829" i="13"/>
  <c r="V828" i="13"/>
  <c r="V827" i="13"/>
  <c r="V826" i="13"/>
  <c r="V825" i="13"/>
  <c r="V824" i="13"/>
  <c r="V823" i="13"/>
  <c r="V822" i="13"/>
  <c r="V821" i="13"/>
  <c r="V820" i="13"/>
  <c r="V819" i="13"/>
  <c r="V818" i="13"/>
  <c r="V817" i="13"/>
  <c r="V816" i="13"/>
  <c r="V815" i="13"/>
  <c r="V814" i="13"/>
  <c r="V813" i="13"/>
  <c r="V812" i="13"/>
  <c r="V811" i="13"/>
  <c r="V810" i="13"/>
  <c r="V809" i="13"/>
  <c r="V808" i="13"/>
  <c r="V807" i="13"/>
  <c r="V806" i="13"/>
  <c r="V805" i="13"/>
  <c r="V804" i="13"/>
  <c r="V803" i="13"/>
  <c r="V802" i="13"/>
  <c r="V801" i="13"/>
  <c r="V800" i="13"/>
  <c r="V799" i="13"/>
  <c r="V798" i="13"/>
  <c r="V797" i="13"/>
  <c r="V796" i="13"/>
  <c r="V795" i="13"/>
  <c r="V794" i="13"/>
  <c r="V793" i="13"/>
  <c r="V792" i="13"/>
  <c r="V791" i="13"/>
  <c r="V790" i="13"/>
  <c r="V789" i="13"/>
  <c r="V788" i="13"/>
  <c r="V787" i="13"/>
  <c r="V786" i="13"/>
  <c r="V785" i="13"/>
  <c r="V784" i="13"/>
  <c r="V783" i="13"/>
  <c r="V782" i="13"/>
  <c r="V781" i="13"/>
  <c r="V780" i="13"/>
  <c r="V779" i="13"/>
  <c r="V778" i="13"/>
  <c r="V777" i="13"/>
  <c r="V776" i="13"/>
  <c r="V775" i="13"/>
  <c r="V774" i="13"/>
  <c r="V773" i="13"/>
  <c r="V772" i="13"/>
  <c r="V771" i="13"/>
  <c r="V770" i="13"/>
  <c r="V769" i="13"/>
  <c r="V768" i="13"/>
  <c r="V767" i="13"/>
  <c r="V766" i="13"/>
  <c r="V765" i="13"/>
  <c r="V764" i="13"/>
  <c r="V763" i="13"/>
  <c r="V762" i="13"/>
  <c r="V761" i="13"/>
  <c r="V760" i="13"/>
  <c r="V759" i="13"/>
  <c r="V758" i="13"/>
  <c r="V757" i="13"/>
  <c r="V756" i="13"/>
  <c r="V755" i="13"/>
  <c r="V754" i="13"/>
  <c r="V753" i="13"/>
  <c r="V752" i="13"/>
  <c r="V751" i="13"/>
  <c r="V750" i="13"/>
  <c r="V749" i="13"/>
  <c r="V748" i="13"/>
  <c r="V747" i="13"/>
  <c r="V746" i="13"/>
  <c r="V745" i="13"/>
  <c r="V744" i="13"/>
  <c r="V743" i="13"/>
  <c r="V742" i="13"/>
  <c r="V741" i="13"/>
  <c r="V740" i="13"/>
  <c r="V739" i="13"/>
  <c r="V738" i="13"/>
  <c r="V737" i="13"/>
  <c r="V736" i="13"/>
  <c r="V735" i="13"/>
  <c r="V734" i="13"/>
  <c r="V733" i="13"/>
  <c r="V732" i="13"/>
  <c r="V731" i="13"/>
  <c r="V730" i="13"/>
  <c r="V729" i="13"/>
  <c r="V728" i="13"/>
  <c r="V727" i="13"/>
  <c r="V726" i="13"/>
  <c r="V725" i="13"/>
  <c r="V724" i="13"/>
  <c r="V723" i="13"/>
  <c r="V722" i="13"/>
  <c r="V721" i="13"/>
  <c r="V720" i="13"/>
  <c r="V719" i="13"/>
  <c r="V718" i="13"/>
  <c r="V717" i="13"/>
  <c r="V716" i="13"/>
  <c r="V715" i="13"/>
  <c r="V714" i="13"/>
  <c r="V713" i="13"/>
  <c r="V712" i="13"/>
  <c r="V711" i="13"/>
  <c r="V710" i="13"/>
  <c r="V709" i="13"/>
  <c r="V708" i="13"/>
  <c r="V707" i="13"/>
  <c r="V706" i="13"/>
  <c r="V705" i="13"/>
  <c r="V704" i="13"/>
  <c r="V703" i="13"/>
  <c r="V702" i="13"/>
  <c r="V701" i="13"/>
  <c r="V700" i="13"/>
  <c r="V699" i="13"/>
  <c r="V698" i="13"/>
  <c r="V697" i="13"/>
  <c r="V696" i="13"/>
  <c r="V695" i="13"/>
  <c r="V694" i="13"/>
  <c r="V693" i="13"/>
  <c r="V692" i="13"/>
  <c r="V691" i="13"/>
  <c r="V690" i="13"/>
  <c r="V689" i="13"/>
  <c r="V688" i="13"/>
  <c r="V687" i="13"/>
  <c r="V686" i="13"/>
  <c r="V685" i="13"/>
  <c r="V684" i="13"/>
  <c r="V683" i="13"/>
  <c r="V682" i="13"/>
  <c r="V681" i="13"/>
  <c r="V680" i="13"/>
  <c r="V679" i="13"/>
  <c r="V678" i="13"/>
  <c r="V677" i="13"/>
  <c r="V676" i="13"/>
  <c r="V675" i="13"/>
  <c r="V674" i="13"/>
  <c r="V673" i="13"/>
  <c r="V672" i="13"/>
  <c r="V671" i="13"/>
  <c r="V670" i="13"/>
  <c r="V669" i="13"/>
  <c r="V668" i="13"/>
  <c r="V667" i="13"/>
  <c r="V666" i="13"/>
  <c r="V665" i="13"/>
  <c r="V664" i="13"/>
  <c r="V663" i="13"/>
  <c r="V662" i="13"/>
  <c r="V661" i="13"/>
  <c r="V660" i="13"/>
  <c r="V659" i="13"/>
  <c r="V658" i="13"/>
  <c r="V657" i="13"/>
  <c r="V656" i="13"/>
  <c r="V655" i="13"/>
  <c r="V654" i="13"/>
  <c r="V653" i="13"/>
  <c r="V652" i="13"/>
  <c r="V651" i="13"/>
  <c r="V650" i="13"/>
  <c r="V649" i="13"/>
  <c r="V648" i="13"/>
  <c r="V647" i="13"/>
  <c r="V646" i="13"/>
  <c r="V645" i="13"/>
  <c r="V644" i="13"/>
  <c r="V643" i="13"/>
  <c r="V642" i="13"/>
  <c r="V641" i="13"/>
  <c r="V640" i="13"/>
  <c r="V639" i="13"/>
  <c r="V638" i="13"/>
  <c r="V637" i="13"/>
  <c r="V636" i="13"/>
  <c r="V635" i="13"/>
  <c r="V634" i="13"/>
  <c r="V633" i="13"/>
  <c r="V632" i="13"/>
  <c r="V631" i="13"/>
  <c r="V630" i="13"/>
  <c r="V629" i="13"/>
  <c r="V628" i="13"/>
  <c r="V627" i="13"/>
  <c r="V626" i="13"/>
  <c r="V625" i="13"/>
  <c r="V624" i="13"/>
  <c r="V623" i="13"/>
  <c r="V622" i="13"/>
  <c r="V621" i="13"/>
  <c r="V620" i="13"/>
  <c r="V619" i="13"/>
  <c r="V618" i="13"/>
  <c r="V617" i="13"/>
  <c r="V616" i="13"/>
  <c r="V615" i="13"/>
  <c r="V614" i="13"/>
  <c r="V613" i="13"/>
  <c r="V612" i="13"/>
  <c r="V611" i="13"/>
  <c r="V610" i="13"/>
  <c r="V609" i="13"/>
  <c r="V608" i="13"/>
  <c r="V607" i="13"/>
  <c r="V606" i="13"/>
  <c r="V605" i="13"/>
  <c r="V604" i="13"/>
  <c r="V603" i="13"/>
  <c r="V602" i="13"/>
  <c r="V601" i="13"/>
  <c r="V600" i="13"/>
  <c r="V599" i="13"/>
  <c r="V598" i="13"/>
  <c r="V597" i="13"/>
  <c r="V596" i="13"/>
  <c r="V595" i="13"/>
  <c r="V594" i="13"/>
  <c r="V593" i="13"/>
  <c r="V592" i="13"/>
  <c r="V591" i="13"/>
  <c r="V590" i="13"/>
  <c r="V589" i="13"/>
  <c r="V588" i="13"/>
  <c r="V587" i="13"/>
  <c r="V586" i="13"/>
  <c r="V585" i="13"/>
  <c r="V584" i="13"/>
  <c r="V583" i="13"/>
  <c r="V582" i="13"/>
  <c r="V581" i="13"/>
  <c r="V580" i="13"/>
  <c r="V579" i="13"/>
  <c r="V578" i="13"/>
  <c r="V577" i="13"/>
  <c r="V576" i="13"/>
  <c r="V575" i="13"/>
  <c r="V574" i="13"/>
  <c r="V573" i="13"/>
  <c r="V572" i="13"/>
  <c r="V571" i="13"/>
  <c r="V570" i="13"/>
  <c r="V569" i="13"/>
  <c r="V568" i="13"/>
  <c r="V567" i="13"/>
  <c r="V566" i="13"/>
  <c r="V565" i="13"/>
  <c r="V564" i="13"/>
  <c r="V563" i="13"/>
  <c r="V562" i="13"/>
  <c r="V561" i="13"/>
  <c r="V560" i="13"/>
  <c r="V559" i="13"/>
  <c r="V558" i="13"/>
  <c r="V557" i="13"/>
  <c r="V556" i="13"/>
  <c r="V555" i="13"/>
  <c r="V554" i="13"/>
  <c r="V553" i="13"/>
  <c r="V552" i="13"/>
  <c r="V551" i="13"/>
  <c r="V550" i="13"/>
  <c r="V549" i="13"/>
  <c r="V548" i="13"/>
  <c r="V547" i="13"/>
  <c r="V546" i="13"/>
  <c r="V545" i="13"/>
  <c r="V544" i="13"/>
  <c r="V543" i="13"/>
  <c r="V542" i="13"/>
  <c r="V541" i="13"/>
  <c r="V540" i="13"/>
  <c r="V539" i="13"/>
  <c r="V538" i="13"/>
  <c r="V537" i="13"/>
  <c r="V536" i="13"/>
  <c r="V535" i="13"/>
  <c r="V534" i="13"/>
  <c r="V533" i="13"/>
  <c r="V532" i="13"/>
  <c r="V531" i="13"/>
  <c r="V530" i="13"/>
  <c r="V529" i="13"/>
  <c r="V528" i="13"/>
  <c r="V527" i="13"/>
  <c r="V526" i="13"/>
  <c r="V525" i="13"/>
  <c r="V524" i="13"/>
  <c r="V523" i="13"/>
  <c r="V522" i="13"/>
  <c r="V521" i="13"/>
  <c r="V520" i="13"/>
  <c r="V519" i="13"/>
  <c r="V518" i="13"/>
  <c r="V517" i="13"/>
  <c r="V516" i="13"/>
  <c r="V515" i="13"/>
  <c r="V514" i="13"/>
  <c r="V513" i="13"/>
  <c r="V512" i="13"/>
  <c r="V511" i="13"/>
  <c r="V510" i="13"/>
  <c r="V509" i="13"/>
  <c r="V508" i="13"/>
  <c r="V507" i="13"/>
  <c r="V506" i="13"/>
  <c r="V505" i="13"/>
  <c r="V504" i="13"/>
  <c r="V503" i="13"/>
  <c r="V502" i="13"/>
  <c r="V501" i="13"/>
  <c r="V500" i="13"/>
  <c r="V499" i="13"/>
  <c r="V498" i="13"/>
  <c r="V497" i="13"/>
  <c r="V496" i="13"/>
  <c r="V495" i="13"/>
  <c r="V494" i="13"/>
  <c r="V493" i="13"/>
  <c r="V492" i="13"/>
  <c r="V491" i="13"/>
  <c r="V490" i="13"/>
  <c r="V489" i="13"/>
  <c r="V488" i="13"/>
  <c r="V487" i="13"/>
  <c r="V486" i="13"/>
  <c r="V485" i="13"/>
  <c r="V484" i="13"/>
  <c r="V483" i="13"/>
  <c r="V482" i="13"/>
  <c r="V481" i="13"/>
  <c r="V480" i="13"/>
  <c r="V479" i="13"/>
  <c r="V478" i="13"/>
  <c r="V477" i="13"/>
  <c r="V476" i="13"/>
  <c r="V475" i="13"/>
  <c r="V474" i="13"/>
  <c r="V473" i="13"/>
  <c r="V472" i="13"/>
  <c r="V471" i="13"/>
  <c r="V470" i="13"/>
  <c r="V469" i="13"/>
  <c r="V468" i="13"/>
  <c r="V467" i="13"/>
  <c r="V466" i="13"/>
  <c r="V465" i="13"/>
  <c r="V464" i="13"/>
  <c r="V463" i="13"/>
  <c r="V462" i="13"/>
  <c r="V461" i="13"/>
  <c r="V460" i="13"/>
  <c r="V459" i="13"/>
  <c r="V458" i="13"/>
  <c r="V457" i="13"/>
  <c r="V456" i="13"/>
  <c r="V455" i="13"/>
  <c r="V454" i="13"/>
  <c r="V453" i="13"/>
  <c r="V452" i="13"/>
  <c r="V451" i="13"/>
  <c r="V450" i="13"/>
  <c r="V449" i="13"/>
  <c r="V448" i="13"/>
  <c r="V447" i="13"/>
  <c r="V446" i="13"/>
  <c r="V445" i="13"/>
  <c r="V444" i="13"/>
  <c r="V443" i="13"/>
  <c r="V442" i="13"/>
  <c r="V441" i="13"/>
  <c r="V440" i="13"/>
  <c r="V439" i="13"/>
  <c r="V438" i="13"/>
  <c r="V437" i="13"/>
  <c r="V436" i="13"/>
  <c r="V435" i="13"/>
  <c r="V434" i="13"/>
  <c r="V433" i="13"/>
  <c r="V432" i="13"/>
  <c r="V431" i="13"/>
  <c r="V430" i="13"/>
  <c r="V429" i="13"/>
  <c r="V428" i="13"/>
  <c r="V427" i="13"/>
  <c r="V426" i="13"/>
  <c r="V425" i="13"/>
  <c r="V424" i="13"/>
  <c r="V423" i="13"/>
  <c r="V422" i="13"/>
  <c r="V421" i="13"/>
  <c r="V420" i="13"/>
  <c r="V419" i="13"/>
  <c r="V418" i="13"/>
  <c r="V417" i="13"/>
  <c r="V416" i="13"/>
  <c r="V415" i="13"/>
  <c r="V414" i="13"/>
  <c r="V413" i="13"/>
  <c r="V412" i="13"/>
  <c r="V411" i="13"/>
  <c r="V410" i="13"/>
  <c r="V409" i="13"/>
  <c r="V408" i="13"/>
  <c r="V407" i="13"/>
  <c r="V406" i="13"/>
  <c r="V405" i="13"/>
  <c r="V404" i="13"/>
  <c r="V403" i="13"/>
  <c r="V402" i="13"/>
  <c r="V401" i="13"/>
  <c r="V400" i="13"/>
  <c r="V399" i="13"/>
  <c r="V398" i="13"/>
  <c r="V397" i="13"/>
  <c r="V396" i="13"/>
  <c r="V395" i="13"/>
  <c r="V394" i="13"/>
  <c r="V393" i="13"/>
  <c r="V392" i="13"/>
  <c r="V391" i="13"/>
  <c r="V390" i="13"/>
  <c r="V389" i="13"/>
  <c r="V388" i="13"/>
  <c r="V387" i="13"/>
  <c r="V386" i="13"/>
  <c r="V385" i="13"/>
  <c r="V384" i="13"/>
  <c r="V383" i="13"/>
  <c r="V382" i="13"/>
  <c r="V381" i="13"/>
  <c r="V380" i="13"/>
  <c r="V379" i="13"/>
  <c r="V378" i="13"/>
  <c r="V377" i="13"/>
  <c r="V376" i="13"/>
  <c r="V375" i="13"/>
  <c r="V374" i="13"/>
  <c r="V373" i="13"/>
  <c r="V372" i="13"/>
  <c r="V371" i="13"/>
  <c r="V370" i="13"/>
  <c r="V369" i="13"/>
  <c r="V368" i="13"/>
  <c r="V367" i="13"/>
  <c r="V366" i="13"/>
  <c r="V365" i="13"/>
  <c r="V364" i="13"/>
  <c r="V363" i="13"/>
  <c r="V362" i="13"/>
  <c r="V361" i="13"/>
  <c r="V360" i="13"/>
  <c r="V359" i="13"/>
  <c r="V358" i="13"/>
  <c r="V357" i="13"/>
  <c r="V356" i="13"/>
  <c r="V355" i="13"/>
  <c r="V354" i="13"/>
  <c r="V353" i="13"/>
  <c r="V352" i="13"/>
  <c r="V351" i="13"/>
  <c r="V350" i="13"/>
  <c r="V349" i="13"/>
  <c r="V348" i="13"/>
  <c r="V347" i="13"/>
  <c r="V346" i="13"/>
  <c r="V345" i="13"/>
  <c r="V344" i="13"/>
  <c r="V343" i="13"/>
  <c r="V342" i="13"/>
  <c r="V341" i="13"/>
  <c r="V340" i="13"/>
  <c r="V339" i="13"/>
  <c r="V338" i="13"/>
  <c r="V337" i="13"/>
  <c r="V336" i="13"/>
  <c r="V335" i="13"/>
  <c r="V334" i="13"/>
  <c r="V333" i="13"/>
  <c r="V332" i="13"/>
  <c r="V331" i="13"/>
  <c r="V330" i="13"/>
  <c r="V329" i="13"/>
  <c r="V328" i="13"/>
  <c r="V327" i="13"/>
  <c r="V326" i="13"/>
  <c r="V325" i="13"/>
  <c r="V324" i="13"/>
  <c r="V323" i="13"/>
  <c r="V322" i="13"/>
  <c r="V321" i="13"/>
  <c r="V320" i="13"/>
  <c r="V319" i="13"/>
  <c r="V318" i="13"/>
  <c r="V317" i="13"/>
  <c r="V316" i="13"/>
  <c r="V315" i="13"/>
  <c r="V314" i="13"/>
  <c r="V313" i="13"/>
  <c r="V312" i="13"/>
  <c r="V311" i="13"/>
  <c r="V310" i="13"/>
  <c r="V309" i="13"/>
  <c r="V308" i="13"/>
  <c r="V307" i="13"/>
  <c r="V306" i="13"/>
  <c r="V305" i="13"/>
  <c r="V304" i="13"/>
  <c r="V303" i="13"/>
  <c r="V302" i="13"/>
  <c r="V301" i="13"/>
  <c r="V300" i="13"/>
  <c r="V299" i="13"/>
  <c r="V298" i="13"/>
  <c r="V297" i="13"/>
  <c r="V296" i="13"/>
  <c r="V295" i="13"/>
  <c r="V294" i="13"/>
  <c r="V293" i="13"/>
  <c r="V292" i="13"/>
  <c r="V291" i="13"/>
  <c r="V290" i="13"/>
  <c r="V289" i="13"/>
  <c r="V288" i="13"/>
  <c r="V287" i="13"/>
  <c r="V286" i="13"/>
  <c r="V285" i="13"/>
  <c r="V284" i="13"/>
  <c r="V283" i="13"/>
  <c r="V282" i="13"/>
  <c r="V281" i="13"/>
  <c r="V280" i="13"/>
  <c r="V279" i="13"/>
  <c r="V278" i="13"/>
  <c r="V277" i="13"/>
  <c r="V276" i="13"/>
  <c r="V275" i="13"/>
  <c r="V274" i="13"/>
  <c r="V273" i="13"/>
  <c r="V272" i="13"/>
  <c r="V271" i="13"/>
  <c r="V270" i="13"/>
  <c r="V269" i="13"/>
  <c r="V268" i="13"/>
  <c r="V267" i="13"/>
  <c r="V266" i="13"/>
  <c r="V265" i="13"/>
  <c r="V264" i="13"/>
  <c r="V263" i="13"/>
  <c r="V262" i="13"/>
  <c r="V261" i="13"/>
  <c r="V260" i="13"/>
  <c r="V259" i="13"/>
  <c r="V258" i="13"/>
  <c r="V257" i="13"/>
  <c r="V256" i="13"/>
  <c r="V255" i="13"/>
  <c r="V254" i="13"/>
  <c r="V253" i="13"/>
  <c r="V252" i="13"/>
  <c r="V251" i="13"/>
  <c r="V250" i="13"/>
  <c r="V249" i="13"/>
  <c r="V248" i="13"/>
  <c r="V247" i="13"/>
  <c r="V246" i="13"/>
  <c r="V245" i="13"/>
  <c r="V244" i="13"/>
  <c r="V243" i="13"/>
  <c r="V242" i="13"/>
  <c r="V241" i="13"/>
  <c r="V240" i="13"/>
  <c r="V239" i="13"/>
  <c r="V238" i="13"/>
  <c r="V237" i="13"/>
  <c r="V236" i="13"/>
  <c r="V235" i="13"/>
  <c r="V234" i="13"/>
  <c r="V233" i="13"/>
  <c r="V232" i="13"/>
  <c r="V231" i="13"/>
  <c r="V230" i="13"/>
  <c r="V229" i="13"/>
  <c r="V228" i="13"/>
  <c r="V227" i="13"/>
  <c r="V226" i="13"/>
  <c r="V225" i="13"/>
  <c r="V224" i="13"/>
  <c r="V223" i="13"/>
  <c r="V222" i="13"/>
  <c r="V221" i="13"/>
  <c r="V220" i="13"/>
  <c r="V219" i="13"/>
  <c r="V218" i="13"/>
  <c r="V217" i="13"/>
  <c r="V216" i="13"/>
  <c r="V215" i="13"/>
  <c r="V214" i="13"/>
  <c r="V213" i="13"/>
  <c r="V212" i="13"/>
  <c r="V211" i="13"/>
  <c r="V210" i="13"/>
  <c r="V209" i="13"/>
  <c r="V208" i="13"/>
  <c r="V207" i="13"/>
  <c r="V206" i="13"/>
  <c r="V205" i="13"/>
  <c r="V204" i="13"/>
  <c r="V203" i="13"/>
  <c r="V202" i="13"/>
  <c r="V201" i="13"/>
  <c r="V200" i="13"/>
  <c r="V199" i="13"/>
  <c r="V198" i="13"/>
  <c r="V197" i="13"/>
  <c r="V196" i="13"/>
  <c r="V195" i="13"/>
  <c r="V194" i="13"/>
  <c r="V193" i="13"/>
  <c r="V192" i="13"/>
  <c r="V191" i="13"/>
  <c r="V190" i="13"/>
  <c r="V189" i="13"/>
  <c r="V188" i="13"/>
  <c r="V187" i="13"/>
  <c r="V186" i="13"/>
  <c r="V185" i="13"/>
  <c r="V184" i="13"/>
  <c r="V183" i="13"/>
  <c r="V182" i="13"/>
  <c r="V181" i="13"/>
  <c r="V180" i="13"/>
  <c r="V179" i="13"/>
  <c r="V178" i="13"/>
  <c r="V177" i="13"/>
  <c r="V176" i="13"/>
  <c r="V175" i="13"/>
  <c r="V174" i="13"/>
  <c r="V173" i="13"/>
  <c r="V172" i="13"/>
  <c r="V171" i="13"/>
  <c r="V170" i="13"/>
  <c r="V169" i="13"/>
  <c r="V168" i="13"/>
  <c r="V167" i="13"/>
  <c r="V166" i="13"/>
  <c r="V165" i="13"/>
  <c r="V164" i="13"/>
  <c r="V163" i="13"/>
  <c r="V162" i="13"/>
  <c r="V161" i="13"/>
  <c r="V160" i="13"/>
  <c r="V159" i="13"/>
  <c r="V158" i="13"/>
  <c r="V157" i="13"/>
  <c r="V156" i="13"/>
  <c r="V155" i="13"/>
  <c r="V154" i="13"/>
  <c r="V153" i="13"/>
  <c r="V152" i="13"/>
  <c r="V151" i="13"/>
  <c r="V150" i="13"/>
  <c r="V149" i="13"/>
  <c r="V148" i="13"/>
  <c r="V147" i="13"/>
  <c r="V146" i="13"/>
  <c r="V145" i="13"/>
  <c r="V144" i="13"/>
  <c r="V143" i="13"/>
  <c r="V142" i="13"/>
  <c r="V141" i="13"/>
  <c r="V140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S11" i="13"/>
  <c r="V29" i="89" l="1"/>
  <c r="V114" i="89"/>
  <c r="V66" i="89"/>
  <c r="V132" i="89"/>
  <c r="V142" i="89"/>
  <c r="V9" i="89"/>
  <c r="V20" i="89"/>
  <c r="V57" i="89"/>
  <c r="V93" i="89"/>
  <c r="V154" i="89"/>
  <c r="V179" i="89"/>
  <c r="V194" i="89"/>
  <c r="V103" i="89"/>
  <c r="V160" i="89"/>
  <c r="V43" i="89"/>
  <c r="V65" i="89"/>
  <c r="V79" i="89"/>
  <c r="V123" i="89"/>
  <c r="V133" i="89"/>
  <c r="V161" i="89"/>
  <c r="T1010" i="13"/>
  <c r="T1009" i="13"/>
  <c r="T1008" i="13"/>
  <c r="T1007" i="13"/>
  <c r="T1006" i="13"/>
  <c r="T1005" i="13"/>
  <c r="T1004" i="13"/>
  <c r="T1003" i="13"/>
  <c r="T1002" i="13"/>
  <c r="T1001" i="13"/>
  <c r="T1000" i="13"/>
  <c r="T999" i="13"/>
  <c r="T998" i="13"/>
  <c r="T997" i="13"/>
  <c r="T996" i="13"/>
  <c r="T995" i="13"/>
  <c r="T994" i="13"/>
  <c r="T993" i="13"/>
  <c r="T992" i="13"/>
  <c r="T991" i="13"/>
  <c r="T990" i="13"/>
  <c r="T989" i="13"/>
  <c r="T988" i="13"/>
  <c r="T987" i="13"/>
  <c r="T986" i="13"/>
  <c r="T985" i="13"/>
  <c r="T984" i="13"/>
  <c r="T983" i="13"/>
  <c r="T982" i="13"/>
  <c r="T981" i="13"/>
  <c r="T980" i="13"/>
  <c r="T979" i="13"/>
  <c r="T978" i="13"/>
  <c r="T977" i="13"/>
  <c r="T976" i="13"/>
  <c r="T975" i="13"/>
  <c r="T974" i="13"/>
  <c r="T973" i="13"/>
  <c r="T972" i="13"/>
  <c r="T971" i="13"/>
  <c r="T970" i="13"/>
  <c r="T969" i="13"/>
  <c r="T968" i="13"/>
  <c r="T967" i="13"/>
  <c r="T966" i="13"/>
  <c r="T965" i="13"/>
  <c r="T964" i="13"/>
  <c r="T963" i="13"/>
  <c r="T962" i="13"/>
  <c r="T961" i="13"/>
  <c r="T960" i="13"/>
  <c r="T959" i="13"/>
  <c r="T958" i="13"/>
  <c r="T957" i="13"/>
  <c r="T956" i="13"/>
  <c r="T955" i="13"/>
  <c r="T954" i="13"/>
  <c r="T953" i="13"/>
  <c r="T952" i="13"/>
  <c r="T951" i="13"/>
  <c r="T950" i="13"/>
  <c r="T949" i="13"/>
  <c r="T948" i="13"/>
  <c r="T947" i="13"/>
  <c r="T946" i="13"/>
  <c r="T945" i="13"/>
  <c r="T944" i="13"/>
  <c r="T943" i="13"/>
  <c r="T942" i="13"/>
  <c r="T941" i="13"/>
  <c r="T940" i="13"/>
  <c r="T939" i="13"/>
  <c r="T938" i="13"/>
  <c r="T937" i="13"/>
  <c r="T936" i="13"/>
  <c r="T935" i="13"/>
  <c r="T934" i="13"/>
  <c r="T933" i="13"/>
  <c r="T932" i="13"/>
  <c r="T931" i="13"/>
  <c r="T930" i="13"/>
  <c r="T929" i="13"/>
  <c r="T928" i="13"/>
  <c r="T927" i="13"/>
  <c r="T926" i="13"/>
  <c r="T925" i="13"/>
  <c r="T924" i="13"/>
  <c r="T923" i="13"/>
  <c r="T922" i="13"/>
  <c r="T921" i="13"/>
  <c r="T920" i="13"/>
  <c r="T919" i="13"/>
  <c r="T918" i="13"/>
  <c r="T917" i="13"/>
  <c r="T916" i="13"/>
  <c r="T915" i="13"/>
  <c r="T914" i="13"/>
  <c r="T913" i="13"/>
  <c r="T912" i="13"/>
  <c r="T911" i="13"/>
  <c r="T910" i="13"/>
  <c r="T909" i="13"/>
  <c r="T908" i="13"/>
  <c r="T907" i="13"/>
  <c r="T906" i="13"/>
  <c r="T905" i="13"/>
  <c r="T904" i="13"/>
  <c r="T903" i="13"/>
  <c r="T902" i="13"/>
  <c r="T901" i="13"/>
  <c r="T900" i="13"/>
  <c r="T899" i="13"/>
  <c r="T898" i="13"/>
  <c r="T897" i="13"/>
  <c r="T896" i="13"/>
  <c r="T895" i="13"/>
  <c r="T894" i="13"/>
  <c r="T893" i="13"/>
  <c r="T892" i="13"/>
  <c r="T891" i="13"/>
  <c r="T890" i="13"/>
  <c r="T889" i="13"/>
  <c r="T888" i="13"/>
  <c r="T887" i="13"/>
  <c r="T886" i="13"/>
  <c r="T885" i="13"/>
  <c r="T884" i="13"/>
  <c r="T883" i="13"/>
  <c r="T882" i="13"/>
  <c r="T881" i="13"/>
  <c r="T880" i="13"/>
  <c r="T879" i="13"/>
  <c r="T878" i="13"/>
  <c r="T877" i="13"/>
  <c r="T876" i="13"/>
  <c r="T875" i="13"/>
  <c r="T874" i="13"/>
  <c r="T873" i="13"/>
  <c r="T872" i="13"/>
  <c r="T871" i="13"/>
  <c r="T870" i="13"/>
  <c r="T869" i="13"/>
  <c r="T868" i="13"/>
  <c r="T867" i="13"/>
  <c r="T866" i="13"/>
  <c r="T865" i="13"/>
  <c r="T864" i="13"/>
  <c r="T863" i="13"/>
  <c r="T862" i="13"/>
  <c r="T861" i="13"/>
  <c r="T860" i="13"/>
  <c r="T859" i="13"/>
  <c r="T858" i="13"/>
  <c r="T857" i="13"/>
  <c r="T856" i="13"/>
  <c r="T855" i="13"/>
  <c r="T854" i="13"/>
  <c r="T853" i="13"/>
  <c r="T852" i="13"/>
  <c r="T851" i="13"/>
  <c r="T850" i="13"/>
  <c r="T849" i="13"/>
  <c r="T848" i="13"/>
  <c r="T847" i="13"/>
  <c r="T846" i="13"/>
  <c r="T845" i="13"/>
  <c r="T844" i="13"/>
  <c r="T843" i="13"/>
  <c r="T842" i="13"/>
  <c r="T841" i="13"/>
  <c r="T840" i="13"/>
  <c r="T839" i="13"/>
  <c r="T838" i="13"/>
  <c r="T837" i="13"/>
  <c r="T836" i="13"/>
  <c r="T835" i="13"/>
  <c r="T834" i="13"/>
  <c r="T833" i="13"/>
  <c r="T832" i="13"/>
  <c r="T831" i="13"/>
  <c r="T830" i="13"/>
  <c r="T829" i="13"/>
  <c r="T828" i="13"/>
  <c r="T827" i="13"/>
  <c r="T826" i="13"/>
  <c r="T825" i="13"/>
  <c r="T824" i="13"/>
  <c r="T823" i="13"/>
  <c r="T822" i="13"/>
  <c r="T821" i="13"/>
  <c r="T820" i="13"/>
  <c r="T819" i="13"/>
  <c r="T818" i="13"/>
  <c r="T817" i="13"/>
  <c r="T816" i="13"/>
  <c r="T815" i="13"/>
  <c r="T814" i="13"/>
  <c r="T813" i="13"/>
  <c r="T812" i="13"/>
  <c r="T811" i="13"/>
  <c r="T810" i="13"/>
  <c r="T809" i="13"/>
  <c r="T808" i="13"/>
  <c r="T807" i="13"/>
  <c r="T806" i="13"/>
  <c r="T805" i="13"/>
  <c r="T804" i="13"/>
  <c r="T803" i="13"/>
  <c r="T802" i="13"/>
  <c r="T801" i="13"/>
  <c r="T800" i="13"/>
  <c r="T799" i="13"/>
  <c r="T798" i="13"/>
  <c r="T797" i="13"/>
  <c r="T796" i="13"/>
  <c r="T795" i="13"/>
  <c r="T794" i="13"/>
  <c r="T793" i="13"/>
  <c r="T792" i="13"/>
  <c r="T791" i="13"/>
  <c r="T790" i="13"/>
  <c r="T789" i="13"/>
  <c r="T788" i="13"/>
  <c r="T787" i="13"/>
  <c r="T786" i="13"/>
  <c r="T785" i="13"/>
  <c r="T784" i="13"/>
  <c r="T783" i="13"/>
  <c r="T782" i="13"/>
  <c r="T781" i="13"/>
  <c r="T780" i="13"/>
  <c r="T779" i="13"/>
  <c r="T778" i="13"/>
  <c r="T777" i="13"/>
  <c r="T776" i="13"/>
  <c r="T775" i="13"/>
  <c r="T774" i="13"/>
  <c r="T773" i="13"/>
  <c r="T772" i="13"/>
  <c r="T771" i="13"/>
  <c r="T770" i="13"/>
  <c r="T769" i="13"/>
  <c r="T768" i="13"/>
  <c r="T767" i="13"/>
  <c r="T766" i="13"/>
  <c r="T765" i="13"/>
  <c r="T764" i="13"/>
  <c r="T763" i="13"/>
  <c r="T762" i="13"/>
  <c r="T761" i="13"/>
  <c r="T760" i="13"/>
  <c r="T759" i="13"/>
  <c r="T758" i="13"/>
  <c r="T757" i="13"/>
  <c r="T756" i="13"/>
  <c r="T755" i="13"/>
  <c r="T754" i="13"/>
  <c r="T753" i="13"/>
  <c r="T752" i="13"/>
  <c r="T751" i="13"/>
  <c r="T750" i="13"/>
  <c r="T749" i="13"/>
  <c r="T748" i="13"/>
  <c r="T747" i="13"/>
  <c r="T746" i="13"/>
  <c r="T745" i="13"/>
  <c r="T744" i="13"/>
  <c r="T743" i="13"/>
  <c r="T742" i="13"/>
  <c r="T741" i="13"/>
  <c r="T740" i="13"/>
  <c r="T739" i="13"/>
  <c r="T738" i="13"/>
  <c r="T737" i="13"/>
  <c r="T736" i="13"/>
  <c r="T735" i="13"/>
  <c r="T734" i="13"/>
  <c r="T733" i="13"/>
  <c r="T732" i="13"/>
  <c r="T731" i="13"/>
  <c r="T730" i="13"/>
  <c r="T729" i="13"/>
  <c r="T728" i="13"/>
  <c r="T727" i="13"/>
  <c r="T726" i="13"/>
  <c r="T725" i="13"/>
  <c r="T724" i="13"/>
  <c r="T723" i="13"/>
  <c r="T722" i="13"/>
  <c r="T721" i="13"/>
  <c r="T720" i="13"/>
  <c r="T719" i="13"/>
  <c r="T718" i="13"/>
  <c r="T717" i="13"/>
  <c r="T716" i="13"/>
  <c r="T715" i="13"/>
  <c r="T714" i="13"/>
  <c r="T713" i="13"/>
  <c r="T712" i="13"/>
  <c r="T711" i="13"/>
  <c r="T710" i="13"/>
  <c r="T709" i="13"/>
  <c r="T708" i="13"/>
  <c r="T707" i="13"/>
  <c r="T706" i="13"/>
  <c r="T705" i="13"/>
  <c r="T704" i="13"/>
  <c r="T703" i="13"/>
  <c r="T702" i="13"/>
  <c r="T701" i="13"/>
  <c r="T700" i="13"/>
  <c r="T699" i="13"/>
  <c r="T698" i="13"/>
  <c r="T697" i="13"/>
  <c r="T696" i="13"/>
  <c r="T695" i="13"/>
  <c r="T694" i="13"/>
  <c r="T693" i="13"/>
  <c r="T692" i="13"/>
  <c r="T691" i="13"/>
  <c r="T690" i="13"/>
  <c r="T689" i="13"/>
  <c r="T688" i="13"/>
  <c r="T687" i="13"/>
  <c r="T686" i="13"/>
  <c r="T685" i="13"/>
  <c r="T684" i="13"/>
  <c r="T683" i="13"/>
  <c r="T682" i="13"/>
  <c r="T681" i="13"/>
  <c r="T680" i="13"/>
  <c r="T679" i="13"/>
  <c r="T678" i="13"/>
  <c r="T677" i="13"/>
  <c r="T676" i="13"/>
  <c r="T675" i="13"/>
  <c r="T674" i="13"/>
  <c r="T673" i="13"/>
  <c r="T672" i="13"/>
  <c r="T671" i="13"/>
  <c r="T670" i="13"/>
  <c r="T669" i="13"/>
  <c r="T668" i="13"/>
  <c r="T667" i="13"/>
  <c r="T666" i="13"/>
  <c r="T665" i="13"/>
  <c r="T664" i="13"/>
  <c r="T663" i="13"/>
  <c r="T662" i="13"/>
  <c r="T661" i="13"/>
  <c r="T660" i="13"/>
  <c r="T659" i="13"/>
  <c r="T658" i="13"/>
  <c r="T657" i="13"/>
  <c r="T656" i="13"/>
  <c r="T655" i="13"/>
  <c r="T654" i="13"/>
  <c r="T653" i="13"/>
  <c r="T652" i="13"/>
  <c r="T651" i="13"/>
  <c r="T650" i="13"/>
  <c r="T649" i="13"/>
  <c r="T648" i="13"/>
  <c r="T647" i="13"/>
  <c r="T646" i="13"/>
  <c r="T645" i="13"/>
  <c r="T644" i="13"/>
  <c r="T643" i="13"/>
  <c r="T642" i="13"/>
  <c r="T641" i="13"/>
  <c r="T640" i="13"/>
  <c r="T639" i="13"/>
  <c r="T638" i="13"/>
  <c r="T637" i="13"/>
  <c r="T636" i="13"/>
  <c r="T635" i="13"/>
  <c r="T634" i="13"/>
  <c r="T633" i="13"/>
  <c r="T632" i="13"/>
  <c r="T631" i="13"/>
  <c r="T630" i="13"/>
  <c r="T629" i="13"/>
  <c r="T628" i="13"/>
  <c r="T627" i="13"/>
  <c r="T626" i="13"/>
  <c r="T625" i="13"/>
  <c r="T624" i="13"/>
  <c r="T623" i="13"/>
  <c r="T622" i="13"/>
  <c r="T621" i="13"/>
  <c r="T620" i="13"/>
  <c r="T619" i="13"/>
  <c r="T618" i="13"/>
  <c r="T617" i="13"/>
  <c r="T616" i="13"/>
  <c r="T615" i="13"/>
  <c r="T614" i="13"/>
  <c r="T613" i="13"/>
  <c r="T612" i="13"/>
  <c r="T611" i="13"/>
  <c r="T610" i="13"/>
  <c r="T609" i="13"/>
  <c r="T608" i="13"/>
  <c r="T607" i="13"/>
  <c r="T606" i="13"/>
  <c r="T605" i="13"/>
  <c r="T604" i="13"/>
  <c r="T603" i="13"/>
  <c r="T602" i="13"/>
  <c r="T601" i="13"/>
  <c r="T600" i="13"/>
  <c r="T599" i="13"/>
  <c r="T598" i="13"/>
  <c r="T597" i="13"/>
  <c r="T596" i="13"/>
  <c r="T595" i="13"/>
  <c r="T594" i="13"/>
  <c r="T593" i="13"/>
  <c r="T592" i="13"/>
  <c r="T591" i="13"/>
  <c r="T590" i="13"/>
  <c r="T589" i="13"/>
  <c r="T588" i="13"/>
  <c r="T587" i="13"/>
  <c r="T586" i="13"/>
  <c r="T585" i="13"/>
  <c r="T584" i="13"/>
  <c r="T583" i="13"/>
  <c r="T582" i="13"/>
  <c r="T581" i="13"/>
  <c r="T580" i="13"/>
  <c r="T579" i="13"/>
  <c r="T578" i="13"/>
  <c r="T577" i="13"/>
  <c r="T576" i="13"/>
  <c r="T575" i="13"/>
  <c r="T574" i="13"/>
  <c r="T573" i="13"/>
  <c r="T572" i="13"/>
  <c r="T571" i="13"/>
  <c r="T570" i="13"/>
  <c r="T569" i="13"/>
  <c r="T568" i="13"/>
  <c r="T567" i="13"/>
  <c r="T566" i="13"/>
  <c r="T565" i="13"/>
  <c r="T564" i="13"/>
  <c r="T563" i="13"/>
  <c r="T562" i="13"/>
  <c r="T561" i="13"/>
  <c r="T560" i="13"/>
  <c r="T559" i="13"/>
  <c r="T558" i="13"/>
  <c r="T557" i="13"/>
  <c r="T556" i="13"/>
  <c r="T555" i="13"/>
  <c r="T554" i="13"/>
  <c r="T553" i="13"/>
  <c r="T552" i="13"/>
  <c r="T551" i="13"/>
  <c r="T550" i="13"/>
  <c r="T549" i="13"/>
  <c r="T548" i="13"/>
  <c r="T547" i="13"/>
  <c r="T546" i="13"/>
  <c r="T545" i="13"/>
  <c r="T544" i="13"/>
  <c r="T543" i="13"/>
  <c r="T542" i="13"/>
  <c r="T541" i="13"/>
  <c r="T540" i="13"/>
  <c r="T539" i="13"/>
  <c r="T538" i="13"/>
  <c r="T537" i="13"/>
  <c r="T536" i="13"/>
  <c r="T535" i="13"/>
  <c r="T534" i="13"/>
  <c r="T533" i="13"/>
  <c r="T532" i="13"/>
  <c r="T531" i="13"/>
  <c r="T530" i="13"/>
  <c r="T529" i="13"/>
  <c r="T528" i="13"/>
  <c r="T527" i="13"/>
  <c r="T526" i="13"/>
  <c r="T525" i="13"/>
  <c r="T524" i="13"/>
  <c r="T523" i="13"/>
  <c r="T522" i="13"/>
  <c r="T521" i="13"/>
  <c r="T520" i="13"/>
  <c r="T519" i="13"/>
  <c r="T518" i="13"/>
  <c r="T517" i="13"/>
  <c r="T516" i="13"/>
  <c r="T515" i="13"/>
  <c r="T514" i="13"/>
  <c r="T513" i="13"/>
  <c r="T512" i="13"/>
  <c r="T511" i="13"/>
  <c r="T510" i="13"/>
  <c r="T509" i="13"/>
  <c r="T508" i="13"/>
  <c r="T507" i="13"/>
  <c r="T506" i="13"/>
  <c r="T505" i="13"/>
  <c r="T504" i="13"/>
  <c r="T503" i="13"/>
  <c r="T502" i="13"/>
  <c r="T501" i="13"/>
  <c r="T500" i="13"/>
  <c r="T499" i="13"/>
  <c r="T498" i="13"/>
  <c r="T497" i="13"/>
  <c r="T496" i="13"/>
  <c r="T495" i="13"/>
  <c r="T494" i="13"/>
  <c r="T493" i="13"/>
  <c r="T492" i="13"/>
  <c r="T491" i="13"/>
  <c r="T490" i="13"/>
  <c r="T489" i="13"/>
  <c r="T488" i="13"/>
  <c r="T487" i="13"/>
  <c r="T486" i="13"/>
  <c r="T485" i="13"/>
  <c r="T484" i="13"/>
  <c r="T483" i="13"/>
  <c r="T482" i="13"/>
  <c r="T481" i="13"/>
  <c r="T480" i="13"/>
  <c r="T479" i="13"/>
  <c r="T478" i="13"/>
  <c r="T477" i="13"/>
  <c r="T476" i="13"/>
  <c r="T475" i="13"/>
  <c r="T474" i="13"/>
  <c r="T473" i="13"/>
  <c r="T472" i="13"/>
  <c r="T471" i="13"/>
  <c r="T470" i="13"/>
  <c r="T469" i="13"/>
  <c r="T468" i="13"/>
  <c r="T467" i="13"/>
  <c r="T466" i="13"/>
  <c r="T465" i="13"/>
  <c r="T464" i="13"/>
  <c r="T463" i="13"/>
  <c r="T462" i="13"/>
  <c r="T461" i="13"/>
  <c r="T460" i="13"/>
  <c r="T459" i="13"/>
  <c r="T458" i="13"/>
  <c r="T457" i="13"/>
  <c r="T456" i="13"/>
  <c r="T455" i="13"/>
  <c r="T454" i="13"/>
  <c r="T453" i="13"/>
  <c r="T452" i="13"/>
  <c r="T451" i="13"/>
  <c r="T450" i="13"/>
  <c r="T449" i="13"/>
  <c r="T448" i="13"/>
  <c r="T447" i="13"/>
  <c r="T446" i="13"/>
  <c r="T445" i="13"/>
  <c r="T444" i="13"/>
  <c r="T443" i="13"/>
  <c r="T442" i="13"/>
  <c r="T441" i="13"/>
  <c r="T440" i="13"/>
  <c r="T439" i="13"/>
  <c r="T438" i="13"/>
  <c r="T437" i="13"/>
  <c r="T436" i="13"/>
  <c r="T435" i="13"/>
  <c r="T434" i="13"/>
  <c r="T433" i="13"/>
  <c r="T432" i="13"/>
  <c r="T431" i="13"/>
  <c r="T430" i="13"/>
  <c r="T429" i="13"/>
  <c r="T428" i="13"/>
  <c r="T427" i="13"/>
  <c r="T426" i="13"/>
  <c r="T425" i="13"/>
  <c r="T424" i="13"/>
  <c r="T423" i="13"/>
  <c r="T422" i="13"/>
  <c r="T421" i="13"/>
  <c r="T420" i="13"/>
  <c r="T419" i="13"/>
  <c r="T418" i="13"/>
  <c r="T417" i="13"/>
  <c r="T416" i="13"/>
  <c r="T415" i="13"/>
  <c r="T414" i="13"/>
  <c r="T413" i="13"/>
  <c r="T412" i="13"/>
  <c r="T411" i="13"/>
  <c r="T410" i="13"/>
  <c r="T409" i="13"/>
  <c r="T408" i="13"/>
  <c r="T407" i="13"/>
  <c r="T406" i="13"/>
  <c r="T405" i="13"/>
  <c r="T404" i="13"/>
  <c r="T403" i="13"/>
  <c r="T402" i="13"/>
  <c r="T401" i="13"/>
  <c r="T400" i="13"/>
  <c r="T399" i="13"/>
  <c r="T398" i="13"/>
  <c r="T397" i="13"/>
  <c r="T396" i="13"/>
  <c r="T395" i="13"/>
  <c r="T394" i="13"/>
  <c r="T393" i="13"/>
  <c r="T392" i="13"/>
  <c r="T391" i="13"/>
  <c r="T390" i="13"/>
  <c r="T389" i="13"/>
  <c r="T388" i="13"/>
  <c r="T387" i="13"/>
  <c r="T386" i="13"/>
  <c r="T385" i="13"/>
  <c r="T384" i="13"/>
  <c r="T383" i="13"/>
  <c r="T382" i="13"/>
  <c r="T381" i="13"/>
  <c r="T380" i="13"/>
  <c r="T379" i="13"/>
  <c r="T378" i="13"/>
  <c r="T377" i="13"/>
  <c r="T376" i="13"/>
  <c r="T375" i="13"/>
  <c r="T374" i="13"/>
  <c r="T373" i="13"/>
  <c r="T372" i="13"/>
  <c r="T371" i="13"/>
  <c r="T370" i="13"/>
  <c r="T369" i="13"/>
  <c r="T368" i="13"/>
  <c r="T367" i="13"/>
  <c r="T366" i="13"/>
  <c r="T365" i="13"/>
  <c r="T364" i="13"/>
  <c r="T363" i="13"/>
  <c r="T362" i="13"/>
  <c r="T361" i="13"/>
  <c r="T360" i="13"/>
  <c r="T359" i="13"/>
  <c r="T358" i="13"/>
  <c r="T357" i="13"/>
  <c r="T356" i="13"/>
  <c r="T355" i="13"/>
  <c r="T354" i="13"/>
  <c r="T353" i="13"/>
  <c r="T352" i="13"/>
  <c r="T351" i="13"/>
  <c r="T350" i="13"/>
  <c r="T349" i="13"/>
  <c r="T348" i="13"/>
  <c r="T347" i="13"/>
  <c r="T346" i="13"/>
  <c r="T345" i="13"/>
  <c r="T344" i="13"/>
  <c r="T343" i="13"/>
  <c r="T342" i="13"/>
  <c r="T341" i="13"/>
  <c r="T340" i="13"/>
  <c r="T339" i="13"/>
  <c r="T338" i="13"/>
  <c r="T337" i="13"/>
  <c r="T336" i="13"/>
  <c r="T335" i="13"/>
  <c r="T334" i="13"/>
  <c r="T333" i="13"/>
  <c r="T332" i="13"/>
  <c r="T331" i="13"/>
  <c r="T330" i="13"/>
  <c r="T329" i="13"/>
  <c r="T328" i="13"/>
  <c r="T327" i="13"/>
  <c r="T326" i="13"/>
  <c r="T325" i="13"/>
  <c r="T324" i="13"/>
  <c r="T323" i="13"/>
  <c r="T322" i="13"/>
  <c r="T321" i="13"/>
  <c r="T320" i="13"/>
  <c r="T319" i="13"/>
  <c r="T318" i="13"/>
  <c r="T317" i="13"/>
  <c r="T316" i="13"/>
  <c r="T315" i="13"/>
  <c r="T314" i="13"/>
  <c r="T313" i="13"/>
  <c r="T312" i="13"/>
  <c r="T311" i="13"/>
  <c r="T310" i="13"/>
  <c r="T309" i="13"/>
  <c r="T308" i="13"/>
  <c r="T307" i="13"/>
  <c r="T306" i="13"/>
  <c r="T305" i="13"/>
  <c r="T304" i="13"/>
  <c r="T303" i="13"/>
  <c r="T302" i="13"/>
  <c r="T301" i="13"/>
  <c r="T300" i="13"/>
  <c r="T299" i="13"/>
  <c r="T298" i="13"/>
  <c r="T297" i="13"/>
  <c r="T296" i="13"/>
  <c r="T295" i="13"/>
  <c r="T294" i="13"/>
  <c r="T293" i="13"/>
  <c r="T292" i="13"/>
  <c r="T291" i="13"/>
  <c r="T290" i="13"/>
  <c r="T289" i="13"/>
  <c r="T288" i="13"/>
  <c r="T287" i="13"/>
  <c r="T286" i="13"/>
  <c r="T285" i="13"/>
  <c r="T284" i="13"/>
  <c r="T283" i="13"/>
  <c r="T282" i="13"/>
  <c r="T281" i="13"/>
  <c r="T280" i="13"/>
  <c r="T279" i="13"/>
  <c r="T278" i="13"/>
  <c r="T277" i="13"/>
  <c r="T276" i="13"/>
  <c r="T275" i="13"/>
  <c r="T274" i="13"/>
  <c r="T273" i="13"/>
  <c r="T272" i="13"/>
  <c r="T271" i="13"/>
  <c r="T270" i="13"/>
  <c r="T269" i="13"/>
  <c r="T268" i="13"/>
  <c r="T267" i="13"/>
  <c r="T266" i="13"/>
  <c r="T265" i="13"/>
  <c r="T264" i="13"/>
  <c r="T263" i="13"/>
  <c r="T262" i="13"/>
  <c r="T261" i="13"/>
  <c r="T260" i="13"/>
  <c r="T259" i="13"/>
  <c r="T258" i="13"/>
  <c r="T257" i="13"/>
  <c r="T256" i="13"/>
  <c r="T255" i="13"/>
  <c r="T254" i="13"/>
  <c r="T253" i="13"/>
  <c r="T252" i="13"/>
  <c r="T251" i="13"/>
  <c r="T250" i="13"/>
  <c r="T249" i="13"/>
  <c r="T248" i="13"/>
  <c r="T247" i="13"/>
  <c r="T246" i="13"/>
  <c r="T245" i="13"/>
  <c r="T244" i="13"/>
  <c r="T243" i="13"/>
  <c r="T242" i="13"/>
  <c r="T241" i="13"/>
  <c r="T240" i="13"/>
  <c r="T239" i="13"/>
  <c r="T238" i="13"/>
  <c r="T237" i="13"/>
  <c r="T236" i="13"/>
  <c r="T235" i="13"/>
  <c r="T234" i="13"/>
  <c r="T233" i="13"/>
  <c r="T232" i="13"/>
  <c r="T231" i="13"/>
  <c r="T230" i="13"/>
  <c r="T229" i="13"/>
  <c r="T228" i="13"/>
  <c r="T227" i="13"/>
  <c r="T226" i="13"/>
  <c r="T225" i="13"/>
  <c r="T224" i="13"/>
  <c r="T223" i="13"/>
  <c r="T222" i="13"/>
  <c r="T221" i="13"/>
  <c r="T220" i="13"/>
  <c r="T219" i="13"/>
  <c r="T218" i="13"/>
  <c r="T217" i="13"/>
  <c r="T216" i="13"/>
  <c r="T215" i="13"/>
  <c r="T214" i="13"/>
  <c r="T213" i="13"/>
  <c r="T212" i="13"/>
  <c r="T211" i="13"/>
  <c r="T210" i="13"/>
  <c r="T209" i="13"/>
  <c r="T208" i="13"/>
  <c r="T207" i="13"/>
  <c r="T206" i="13"/>
  <c r="T205" i="13"/>
  <c r="T204" i="13"/>
  <c r="T203" i="13"/>
  <c r="T202" i="13"/>
  <c r="T201" i="13"/>
  <c r="T200" i="13"/>
  <c r="T199" i="13"/>
  <c r="T198" i="13"/>
  <c r="T197" i="13"/>
  <c r="T196" i="13"/>
  <c r="T195" i="13"/>
  <c r="T194" i="13"/>
  <c r="T193" i="13"/>
  <c r="T192" i="13"/>
  <c r="T191" i="13"/>
  <c r="T190" i="13"/>
  <c r="T189" i="13"/>
  <c r="T188" i="13"/>
  <c r="T187" i="13"/>
  <c r="T186" i="13"/>
  <c r="T185" i="13"/>
  <c r="T184" i="13"/>
  <c r="T183" i="13"/>
  <c r="T182" i="13"/>
  <c r="T181" i="13"/>
  <c r="T180" i="13"/>
  <c r="T179" i="13"/>
  <c r="T178" i="13"/>
  <c r="T177" i="13"/>
  <c r="T176" i="13"/>
  <c r="T175" i="13"/>
  <c r="T174" i="13"/>
  <c r="T173" i="13"/>
  <c r="T172" i="13"/>
  <c r="T171" i="13"/>
  <c r="T170" i="13"/>
  <c r="T169" i="13"/>
  <c r="T168" i="13"/>
  <c r="T167" i="13"/>
  <c r="T166" i="13"/>
  <c r="T165" i="13"/>
  <c r="T164" i="13"/>
  <c r="T163" i="13"/>
  <c r="T162" i="13"/>
  <c r="T161" i="13"/>
  <c r="T160" i="13"/>
  <c r="T159" i="13"/>
  <c r="T158" i="13"/>
  <c r="T157" i="13"/>
  <c r="T156" i="13"/>
  <c r="T155" i="13"/>
  <c r="T154" i="13"/>
  <c r="T153" i="13"/>
  <c r="T152" i="13"/>
  <c r="T151" i="13"/>
  <c r="T150" i="13"/>
  <c r="T149" i="13"/>
  <c r="T148" i="13"/>
  <c r="T147" i="13"/>
  <c r="T146" i="13"/>
  <c r="T145" i="13"/>
  <c r="T144" i="13"/>
  <c r="T143" i="13"/>
  <c r="T142" i="13"/>
  <c r="T141" i="13"/>
  <c r="T140" i="13"/>
  <c r="T139" i="13"/>
  <c r="T138" i="13"/>
  <c r="T137" i="13"/>
  <c r="T136" i="13"/>
  <c r="T135" i="13"/>
  <c r="T134" i="13"/>
  <c r="T133" i="13"/>
  <c r="T132" i="13"/>
  <c r="T131" i="13"/>
  <c r="T130" i="13"/>
  <c r="T129" i="13"/>
  <c r="T128" i="13"/>
  <c r="T127" i="13"/>
  <c r="T126" i="13"/>
  <c r="T125" i="13"/>
  <c r="T124" i="13"/>
  <c r="T123" i="13"/>
  <c r="T122" i="13"/>
  <c r="T121" i="13"/>
  <c r="T120" i="13"/>
  <c r="T119" i="13"/>
  <c r="T118" i="13"/>
  <c r="T117" i="13"/>
  <c r="T116" i="13"/>
  <c r="T115" i="13"/>
  <c r="T114" i="13"/>
  <c r="T113" i="13"/>
  <c r="T112" i="13"/>
  <c r="T111" i="13"/>
  <c r="T110" i="13"/>
  <c r="T109" i="13"/>
  <c r="T108" i="13"/>
  <c r="T107" i="13"/>
  <c r="T106" i="13"/>
  <c r="T105" i="13"/>
  <c r="T104" i="13"/>
  <c r="T103" i="13"/>
  <c r="T102" i="13"/>
  <c r="T101" i="13"/>
  <c r="T100" i="13"/>
  <c r="T99" i="13"/>
  <c r="T98" i="13"/>
  <c r="T97" i="13"/>
  <c r="T96" i="13"/>
  <c r="T95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6" i="13"/>
  <c r="T75" i="13"/>
  <c r="T74" i="13"/>
  <c r="T73" i="13"/>
  <c r="T72" i="13"/>
  <c r="T71" i="13"/>
  <c r="T70" i="13"/>
  <c r="T69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T51" i="13"/>
  <c r="T50" i="13"/>
  <c r="T49" i="13"/>
  <c r="T48" i="13"/>
  <c r="T47" i="13"/>
  <c r="T46" i="13"/>
  <c r="T45" i="13"/>
  <c r="T44" i="13"/>
  <c r="T43" i="13"/>
  <c r="T42" i="13"/>
  <c r="T41" i="13"/>
  <c r="T40" i="13"/>
  <c r="T39" i="13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U11" i="13" s="1"/>
  <c r="S1010" i="13"/>
  <c r="U1010" i="13" s="1"/>
  <c r="S1009" i="13"/>
  <c r="U1009" i="13" s="1"/>
  <c r="S1008" i="13"/>
  <c r="S1007" i="13"/>
  <c r="S1006" i="13"/>
  <c r="S1005" i="13"/>
  <c r="S1004" i="13"/>
  <c r="S1003" i="13"/>
  <c r="S1002" i="13"/>
  <c r="U1002" i="13" s="1"/>
  <c r="S1001" i="13"/>
  <c r="U1001" i="13" s="1"/>
  <c r="S1000" i="13"/>
  <c r="S999" i="13"/>
  <c r="S998" i="13"/>
  <c r="S997" i="13"/>
  <c r="S996" i="13"/>
  <c r="S995" i="13"/>
  <c r="S994" i="13"/>
  <c r="U994" i="13" s="1"/>
  <c r="S993" i="13"/>
  <c r="U993" i="13" s="1"/>
  <c r="S992" i="13"/>
  <c r="S991" i="13"/>
  <c r="S990" i="13"/>
  <c r="S989" i="13"/>
  <c r="S988" i="13"/>
  <c r="S987" i="13"/>
  <c r="S986" i="13"/>
  <c r="U986" i="13" s="1"/>
  <c r="S985" i="13"/>
  <c r="U985" i="13" s="1"/>
  <c r="S984" i="13"/>
  <c r="S983" i="13"/>
  <c r="S982" i="13"/>
  <c r="S981" i="13"/>
  <c r="S980" i="13"/>
  <c r="U980" i="13" s="1"/>
  <c r="S979" i="13"/>
  <c r="S978" i="13"/>
  <c r="U978" i="13" s="1"/>
  <c r="S977" i="13"/>
  <c r="U977" i="13" s="1"/>
  <c r="S976" i="13"/>
  <c r="S975" i="13"/>
  <c r="S974" i="13"/>
  <c r="S973" i="13"/>
  <c r="S972" i="13"/>
  <c r="U972" i="13" s="1"/>
  <c r="S971" i="13"/>
  <c r="S970" i="13"/>
  <c r="U970" i="13" s="1"/>
  <c r="S969" i="13"/>
  <c r="U969" i="13" s="1"/>
  <c r="S968" i="13"/>
  <c r="S967" i="13"/>
  <c r="S966" i="13"/>
  <c r="S965" i="13"/>
  <c r="S964" i="13"/>
  <c r="U964" i="13" s="1"/>
  <c r="S963" i="13"/>
  <c r="S962" i="13"/>
  <c r="U962" i="13" s="1"/>
  <c r="S961" i="13"/>
  <c r="U961" i="13" s="1"/>
  <c r="S960" i="13"/>
  <c r="S959" i="13"/>
  <c r="S958" i="13"/>
  <c r="S957" i="13"/>
  <c r="S956" i="13"/>
  <c r="S955" i="13"/>
  <c r="S954" i="13"/>
  <c r="U954" i="13" s="1"/>
  <c r="S953" i="13"/>
  <c r="U953" i="13" s="1"/>
  <c r="S952" i="13"/>
  <c r="S951" i="13"/>
  <c r="S950" i="13"/>
  <c r="S949" i="13"/>
  <c r="S948" i="13"/>
  <c r="S947" i="13"/>
  <c r="S946" i="13"/>
  <c r="U946" i="13" s="1"/>
  <c r="S945" i="13"/>
  <c r="U945" i="13" s="1"/>
  <c r="S944" i="13"/>
  <c r="S943" i="13"/>
  <c r="S942" i="13"/>
  <c r="S941" i="13"/>
  <c r="S940" i="13"/>
  <c r="S939" i="13"/>
  <c r="S938" i="13"/>
  <c r="U938" i="13" s="1"/>
  <c r="S937" i="13"/>
  <c r="U937" i="13" s="1"/>
  <c r="S936" i="13"/>
  <c r="S935" i="13"/>
  <c r="S934" i="13"/>
  <c r="S933" i="13"/>
  <c r="S932" i="13"/>
  <c r="S931" i="13"/>
  <c r="S930" i="13"/>
  <c r="U930" i="13" s="1"/>
  <c r="S929" i="13"/>
  <c r="U929" i="13" s="1"/>
  <c r="S928" i="13"/>
  <c r="S927" i="13"/>
  <c r="S926" i="13"/>
  <c r="S925" i="13"/>
  <c r="S924" i="13"/>
  <c r="S923" i="13"/>
  <c r="S922" i="13"/>
  <c r="U922" i="13" s="1"/>
  <c r="S921" i="13"/>
  <c r="U921" i="13" s="1"/>
  <c r="S920" i="13"/>
  <c r="S919" i="13"/>
  <c r="S918" i="13"/>
  <c r="S917" i="13"/>
  <c r="S916" i="13"/>
  <c r="U916" i="13" s="1"/>
  <c r="S915" i="13"/>
  <c r="S914" i="13"/>
  <c r="U914" i="13" s="1"/>
  <c r="S913" i="13"/>
  <c r="U913" i="13" s="1"/>
  <c r="S912" i="13"/>
  <c r="S911" i="13"/>
  <c r="S910" i="13"/>
  <c r="S909" i="13"/>
  <c r="S908" i="13"/>
  <c r="U908" i="13" s="1"/>
  <c r="S907" i="13"/>
  <c r="S906" i="13"/>
  <c r="U906" i="13" s="1"/>
  <c r="S905" i="13"/>
  <c r="U905" i="13" s="1"/>
  <c r="S904" i="13"/>
  <c r="S903" i="13"/>
  <c r="S902" i="13"/>
  <c r="S901" i="13"/>
  <c r="S900" i="13"/>
  <c r="U900" i="13" s="1"/>
  <c r="S899" i="13"/>
  <c r="S898" i="13"/>
  <c r="U898" i="13" s="1"/>
  <c r="S897" i="13"/>
  <c r="U897" i="13" s="1"/>
  <c r="S896" i="13"/>
  <c r="S895" i="13"/>
  <c r="S894" i="13"/>
  <c r="S893" i="13"/>
  <c r="S892" i="13"/>
  <c r="S891" i="13"/>
  <c r="S890" i="13"/>
  <c r="U890" i="13" s="1"/>
  <c r="S889" i="13"/>
  <c r="U889" i="13" s="1"/>
  <c r="S888" i="13"/>
  <c r="S887" i="13"/>
  <c r="S886" i="13"/>
  <c r="S885" i="13"/>
  <c r="S884" i="13"/>
  <c r="S883" i="13"/>
  <c r="S882" i="13"/>
  <c r="U882" i="13" s="1"/>
  <c r="S881" i="13"/>
  <c r="U881" i="13" s="1"/>
  <c r="S880" i="13"/>
  <c r="S879" i="13"/>
  <c r="S878" i="13"/>
  <c r="S877" i="13"/>
  <c r="S876" i="13"/>
  <c r="S875" i="13"/>
  <c r="S874" i="13"/>
  <c r="U874" i="13" s="1"/>
  <c r="S873" i="13"/>
  <c r="U873" i="13" s="1"/>
  <c r="S872" i="13"/>
  <c r="S871" i="13"/>
  <c r="S870" i="13"/>
  <c r="S869" i="13"/>
  <c r="S868" i="13"/>
  <c r="S867" i="13"/>
  <c r="S866" i="13"/>
  <c r="U866" i="13" s="1"/>
  <c r="S865" i="13"/>
  <c r="U865" i="13" s="1"/>
  <c r="S864" i="13"/>
  <c r="S863" i="13"/>
  <c r="S862" i="13"/>
  <c r="S861" i="13"/>
  <c r="S860" i="13"/>
  <c r="S859" i="13"/>
  <c r="S858" i="13"/>
  <c r="U858" i="13" s="1"/>
  <c r="S857" i="13"/>
  <c r="U857" i="13" s="1"/>
  <c r="S856" i="13"/>
  <c r="S855" i="13"/>
  <c r="S854" i="13"/>
  <c r="S853" i="13"/>
  <c r="S852" i="13"/>
  <c r="U852" i="13" s="1"/>
  <c r="S851" i="13"/>
  <c r="S850" i="13"/>
  <c r="U850" i="13" s="1"/>
  <c r="S849" i="13"/>
  <c r="U849" i="13" s="1"/>
  <c r="S848" i="13"/>
  <c r="S847" i="13"/>
  <c r="S846" i="13"/>
  <c r="S845" i="13"/>
  <c r="S844" i="13"/>
  <c r="U844" i="13" s="1"/>
  <c r="S843" i="13"/>
  <c r="S842" i="13"/>
  <c r="U842" i="13" s="1"/>
  <c r="S841" i="13"/>
  <c r="U841" i="13" s="1"/>
  <c r="S840" i="13"/>
  <c r="S839" i="13"/>
  <c r="S838" i="13"/>
  <c r="S837" i="13"/>
  <c r="S836" i="13"/>
  <c r="U836" i="13" s="1"/>
  <c r="S835" i="13"/>
  <c r="S834" i="13"/>
  <c r="U834" i="13" s="1"/>
  <c r="S833" i="13"/>
  <c r="U833" i="13" s="1"/>
  <c r="S832" i="13"/>
  <c r="S831" i="13"/>
  <c r="S830" i="13"/>
  <c r="S829" i="13"/>
  <c r="S828" i="13"/>
  <c r="S827" i="13"/>
  <c r="S826" i="13"/>
  <c r="U826" i="13" s="1"/>
  <c r="S825" i="13"/>
  <c r="U825" i="13" s="1"/>
  <c r="S824" i="13"/>
  <c r="S823" i="13"/>
  <c r="S822" i="13"/>
  <c r="S821" i="13"/>
  <c r="S820" i="13"/>
  <c r="S819" i="13"/>
  <c r="S818" i="13"/>
  <c r="U818" i="13" s="1"/>
  <c r="S817" i="13"/>
  <c r="U817" i="13" s="1"/>
  <c r="S816" i="13"/>
  <c r="S815" i="13"/>
  <c r="S814" i="13"/>
  <c r="S813" i="13"/>
  <c r="S812" i="13"/>
  <c r="S811" i="13"/>
  <c r="S810" i="13"/>
  <c r="U810" i="13" s="1"/>
  <c r="S809" i="13"/>
  <c r="U809" i="13" s="1"/>
  <c r="S808" i="13"/>
  <c r="S807" i="13"/>
  <c r="S806" i="13"/>
  <c r="S805" i="13"/>
  <c r="S804" i="13"/>
  <c r="S803" i="13"/>
  <c r="S802" i="13"/>
  <c r="U802" i="13" s="1"/>
  <c r="S801" i="13"/>
  <c r="U801" i="13" s="1"/>
  <c r="S800" i="13"/>
  <c r="S799" i="13"/>
  <c r="S798" i="13"/>
  <c r="S797" i="13"/>
  <c r="S796" i="13"/>
  <c r="S795" i="13"/>
  <c r="S794" i="13"/>
  <c r="U794" i="13" s="1"/>
  <c r="S793" i="13"/>
  <c r="U793" i="13" s="1"/>
  <c r="S792" i="13"/>
  <c r="S791" i="13"/>
  <c r="S790" i="13"/>
  <c r="S789" i="13"/>
  <c r="S788" i="13"/>
  <c r="U788" i="13" s="1"/>
  <c r="S787" i="13"/>
  <c r="S786" i="13"/>
  <c r="U786" i="13" s="1"/>
  <c r="S785" i="13"/>
  <c r="U785" i="13" s="1"/>
  <c r="S784" i="13"/>
  <c r="S783" i="13"/>
  <c r="S782" i="13"/>
  <c r="S781" i="13"/>
  <c r="S780" i="13"/>
  <c r="U780" i="13" s="1"/>
  <c r="S779" i="13"/>
  <c r="S778" i="13"/>
  <c r="U778" i="13" s="1"/>
  <c r="S777" i="13"/>
  <c r="U777" i="13" s="1"/>
  <c r="S776" i="13"/>
  <c r="U776" i="13" s="1"/>
  <c r="S775" i="13"/>
  <c r="S774" i="13"/>
  <c r="S773" i="13"/>
  <c r="S772" i="13"/>
  <c r="U772" i="13" s="1"/>
  <c r="S771" i="13"/>
  <c r="S770" i="13"/>
  <c r="U770" i="13" s="1"/>
  <c r="S769" i="13"/>
  <c r="U769" i="13" s="1"/>
  <c r="S768" i="13"/>
  <c r="S767" i="13"/>
  <c r="S766" i="13"/>
  <c r="S765" i="13"/>
  <c r="S764" i="13"/>
  <c r="S763" i="13"/>
  <c r="S762" i="13"/>
  <c r="U762" i="13" s="1"/>
  <c r="S761" i="13"/>
  <c r="U761" i="13" s="1"/>
  <c r="S760" i="13"/>
  <c r="S759" i="13"/>
  <c r="S758" i="13"/>
  <c r="S757" i="13"/>
  <c r="S756" i="13"/>
  <c r="S755" i="13"/>
  <c r="S754" i="13"/>
  <c r="U754" i="13" s="1"/>
  <c r="S753" i="13"/>
  <c r="U753" i="13" s="1"/>
  <c r="S752" i="13"/>
  <c r="S751" i="13"/>
  <c r="S750" i="13"/>
  <c r="S749" i="13"/>
  <c r="S748" i="13"/>
  <c r="S747" i="13"/>
  <c r="S746" i="13"/>
  <c r="U746" i="13" s="1"/>
  <c r="S745" i="13"/>
  <c r="U745" i="13" s="1"/>
  <c r="S744" i="13"/>
  <c r="S743" i="13"/>
  <c r="S742" i="13"/>
  <c r="S741" i="13"/>
  <c r="S740" i="13"/>
  <c r="S739" i="13"/>
  <c r="S738" i="13"/>
  <c r="U738" i="13" s="1"/>
  <c r="S737" i="13"/>
  <c r="U737" i="13" s="1"/>
  <c r="S736" i="13"/>
  <c r="S735" i="13"/>
  <c r="S734" i="13"/>
  <c r="S733" i="13"/>
  <c r="S732" i="13"/>
  <c r="S731" i="13"/>
  <c r="S730" i="13"/>
  <c r="U730" i="13" s="1"/>
  <c r="S729" i="13"/>
  <c r="U729" i="13" s="1"/>
  <c r="S728" i="13"/>
  <c r="S727" i="13"/>
  <c r="S726" i="13"/>
  <c r="S725" i="13"/>
  <c r="S724" i="13"/>
  <c r="U724" i="13" s="1"/>
  <c r="S723" i="13"/>
  <c r="S722" i="13"/>
  <c r="U722" i="13" s="1"/>
  <c r="S721" i="13"/>
  <c r="U721" i="13" s="1"/>
  <c r="S720" i="13"/>
  <c r="S719" i="13"/>
  <c r="S718" i="13"/>
  <c r="S717" i="13"/>
  <c r="S716" i="13"/>
  <c r="U716" i="13" s="1"/>
  <c r="S715" i="13"/>
  <c r="S714" i="13"/>
  <c r="U714" i="13" s="1"/>
  <c r="S713" i="13"/>
  <c r="U713" i="13" s="1"/>
  <c r="S712" i="13"/>
  <c r="S711" i="13"/>
  <c r="S710" i="13"/>
  <c r="S709" i="13"/>
  <c r="S708" i="13"/>
  <c r="U708" i="13" s="1"/>
  <c r="S707" i="13"/>
  <c r="S706" i="13"/>
  <c r="U706" i="13" s="1"/>
  <c r="S705" i="13"/>
  <c r="U705" i="13" s="1"/>
  <c r="S704" i="13"/>
  <c r="S703" i="13"/>
  <c r="S702" i="13"/>
  <c r="S701" i="13"/>
  <c r="S700" i="13"/>
  <c r="S699" i="13"/>
  <c r="S698" i="13"/>
  <c r="U698" i="13" s="1"/>
  <c r="S697" i="13"/>
  <c r="U697" i="13" s="1"/>
  <c r="S696" i="13"/>
  <c r="S695" i="13"/>
  <c r="S694" i="13"/>
  <c r="S693" i="13"/>
  <c r="S692" i="13"/>
  <c r="S691" i="13"/>
  <c r="S690" i="13"/>
  <c r="U690" i="13" s="1"/>
  <c r="S689" i="13"/>
  <c r="U689" i="13" s="1"/>
  <c r="S688" i="13"/>
  <c r="S687" i="13"/>
  <c r="S686" i="13"/>
  <c r="S685" i="13"/>
  <c r="S684" i="13"/>
  <c r="S683" i="13"/>
  <c r="S682" i="13"/>
  <c r="U682" i="13" s="1"/>
  <c r="S681" i="13"/>
  <c r="U681" i="13" s="1"/>
  <c r="S680" i="13"/>
  <c r="S679" i="13"/>
  <c r="S678" i="13"/>
  <c r="S677" i="13"/>
  <c r="S676" i="13"/>
  <c r="S675" i="13"/>
  <c r="S674" i="13"/>
  <c r="U674" i="13" s="1"/>
  <c r="S673" i="13"/>
  <c r="U673" i="13" s="1"/>
  <c r="S672" i="13"/>
  <c r="S671" i="13"/>
  <c r="S670" i="13"/>
  <c r="S669" i="13"/>
  <c r="S668" i="13"/>
  <c r="S667" i="13"/>
  <c r="S666" i="13"/>
  <c r="U666" i="13" s="1"/>
  <c r="S665" i="13"/>
  <c r="U665" i="13" s="1"/>
  <c r="S664" i="13"/>
  <c r="S663" i="13"/>
  <c r="S662" i="13"/>
  <c r="S661" i="13"/>
  <c r="S660" i="13"/>
  <c r="U660" i="13" s="1"/>
  <c r="S659" i="13"/>
  <c r="S658" i="13"/>
  <c r="U658" i="13" s="1"/>
  <c r="S657" i="13"/>
  <c r="U657" i="13" s="1"/>
  <c r="S656" i="13"/>
  <c r="S655" i="13"/>
  <c r="S654" i="13"/>
  <c r="S653" i="13"/>
  <c r="S652" i="13"/>
  <c r="U652" i="13" s="1"/>
  <c r="S651" i="13"/>
  <c r="S650" i="13"/>
  <c r="U650" i="13" s="1"/>
  <c r="S649" i="13"/>
  <c r="U649" i="13" s="1"/>
  <c r="S648" i="13"/>
  <c r="S647" i="13"/>
  <c r="S646" i="13"/>
  <c r="S645" i="13"/>
  <c r="S644" i="13"/>
  <c r="U644" i="13" s="1"/>
  <c r="S643" i="13"/>
  <c r="S642" i="13"/>
  <c r="U642" i="13" s="1"/>
  <c r="S641" i="13"/>
  <c r="U641" i="13" s="1"/>
  <c r="S640" i="13"/>
  <c r="S639" i="13"/>
  <c r="S638" i="13"/>
  <c r="U638" i="13" s="1"/>
  <c r="S637" i="13"/>
  <c r="S636" i="13"/>
  <c r="S635" i="13"/>
  <c r="S634" i="13"/>
  <c r="U634" i="13" s="1"/>
  <c r="S633" i="13"/>
  <c r="U633" i="13" s="1"/>
  <c r="S632" i="13"/>
  <c r="S631" i="13"/>
  <c r="S630" i="13"/>
  <c r="S629" i="13"/>
  <c r="S628" i="13"/>
  <c r="S627" i="13"/>
  <c r="S626" i="13"/>
  <c r="U626" i="13" s="1"/>
  <c r="S625" i="13"/>
  <c r="U625" i="13" s="1"/>
  <c r="S624" i="13"/>
  <c r="S623" i="13"/>
  <c r="S622" i="13"/>
  <c r="S621" i="13"/>
  <c r="S620" i="13"/>
  <c r="S619" i="13"/>
  <c r="S618" i="13"/>
  <c r="U618" i="13" s="1"/>
  <c r="S617" i="13"/>
  <c r="U617" i="13" s="1"/>
  <c r="S616" i="13"/>
  <c r="S615" i="13"/>
  <c r="S614" i="13"/>
  <c r="S613" i="13"/>
  <c r="S612" i="13"/>
  <c r="S611" i="13"/>
  <c r="S610" i="13"/>
  <c r="U610" i="13" s="1"/>
  <c r="S609" i="13"/>
  <c r="U609" i="13" s="1"/>
  <c r="S608" i="13"/>
  <c r="S607" i="13"/>
  <c r="S606" i="13"/>
  <c r="S605" i="13"/>
  <c r="S604" i="13"/>
  <c r="S603" i="13"/>
  <c r="S602" i="13"/>
  <c r="U602" i="13" s="1"/>
  <c r="S601" i="13"/>
  <c r="U601" i="13" s="1"/>
  <c r="S600" i="13"/>
  <c r="S599" i="13"/>
  <c r="S598" i="13"/>
  <c r="S597" i="13"/>
  <c r="S596" i="13"/>
  <c r="U596" i="13" s="1"/>
  <c r="S595" i="13"/>
  <c r="S594" i="13"/>
  <c r="U594" i="13" s="1"/>
  <c r="S593" i="13"/>
  <c r="U593" i="13" s="1"/>
  <c r="S592" i="13"/>
  <c r="S591" i="13"/>
  <c r="S590" i="13"/>
  <c r="S589" i="13"/>
  <c r="S588" i="13"/>
  <c r="U588" i="13" s="1"/>
  <c r="S587" i="13"/>
  <c r="S586" i="13"/>
  <c r="U586" i="13" s="1"/>
  <c r="S585" i="13"/>
  <c r="U585" i="13" s="1"/>
  <c r="S584" i="13"/>
  <c r="S583" i="13"/>
  <c r="S582" i="13"/>
  <c r="S581" i="13"/>
  <c r="S580" i="13"/>
  <c r="U580" i="13" s="1"/>
  <c r="S579" i="13"/>
  <c r="S578" i="13"/>
  <c r="U578" i="13" s="1"/>
  <c r="S577" i="13"/>
  <c r="U577" i="13" s="1"/>
  <c r="S576" i="13"/>
  <c r="S575" i="13"/>
  <c r="S574" i="13"/>
  <c r="S573" i="13"/>
  <c r="S572" i="13"/>
  <c r="S571" i="13"/>
  <c r="S570" i="13"/>
  <c r="U570" i="13" s="1"/>
  <c r="S569" i="13"/>
  <c r="U569" i="13" s="1"/>
  <c r="S568" i="13"/>
  <c r="S567" i="13"/>
  <c r="S566" i="13"/>
  <c r="S565" i="13"/>
  <c r="S564" i="13"/>
  <c r="S563" i="13"/>
  <c r="S562" i="13"/>
  <c r="U562" i="13" s="1"/>
  <c r="S561" i="13"/>
  <c r="U561" i="13" s="1"/>
  <c r="S560" i="13"/>
  <c r="S559" i="13"/>
  <c r="S558" i="13"/>
  <c r="S557" i="13"/>
  <c r="S556" i="13"/>
  <c r="S555" i="13"/>
  <c r="S554" i="13"/>
  <c r="U554" i="13" s="1"/>
  <c r="S553" i="13"/>
  <c r="U553" i="13" s="1"/>
  <c r="S552" i="13"/>
  <c r="S551" i="13"/>
  <c r="S550" i="13"/>
  <c r="S549" i="13"/>
  <c r="S548" i="13"/>
  <c r="S547" i="13"/>
  <c r="S546" i="13"/>
  <c r="U546" i="13" s="1"/>
  <c r="S545" i="13"/>
  <c r="U545" i="13" s="1"/>
  <c r="S544" i="13"/>
  <c r="S543" i="13"/>
  <c r="S542" i="13"/>
  <c r="S541" i="13"/>
  <c r="S540" i="13"/>
  <c r="S539" i="13"/>
  <c r="S538" i="13"/>
  <c r="U538" i="13" s="1"/>
  <c r="S537" i="13"/>
  <c r="U537" i="13" s="1"/>
  <c r="S536" i="13"/>
  <c r="U536" i="13" s="1"/>
  <c r="S535" i="13"/>
  <c r="S534" i="13"/>
  <c r="S533" i="13"/>
  <c r="S532" i="13"/>
  <c r="U532" i="13" s="1"/>
  <c r="S531" i="13"/>
  <c r="S530" i="13"/>
  <c r="U530" i="13" s="1"/>
  <c r="S529" i="13"/>
  <c r="U529" i="13" s="1"/>
  <c r="S528" i="13"/>
  <c r="S527" i="13"/>
  <c r="S526" i="13"/>
  <c r="S525" i="13"/>
  <c r="S524" i="13"/>
  <c r="U524" i="13" s="1"/>
  <c r="S523" i="13"/>
  <c r="S522" i="13"/>
  <c r="U522" i="13" s="1"/>
  <c r="S521" i="13"/>
  <c r="U521" i="13" s="1"/>
  <c r="S520" i="13"/>
  <c r="S519" i="13"/>
  <c r="S518" i="13"/>
  <c r="S517" i="13"/>
  <c r="S516" i="13"/>
  <c r="U516" i="13" s="1"/>
  <c r="S515" i="13"/>
  <c r="S514" i="13"/>
  <c r="U514" i="13" s="1"/>
  <c r="S513" i="13"/>
  <c r="U513" i="13" s="1"/>
  <c r="S512" i="13"/>
  <c r="S511" i="13"/>
  <c r="S510" i="13"/>
  <c r="S509" i="13"/>
  <c r="S508" i="13"/>
  <c r="S507" i="13"/>
  <c r="S506" i="13"/>
  <c r="U506" i="13" s="1"/>
  <c r="S505" i="13"/>
  <c r="U505" i="13" s="1"/>
  <c r="S504" i="13"/>
  <c r="S503" i="13"/>
  <c r="S502" i="13"/>
  <c r="S501" i="13"/>
  <c r="S500" i="13"/>
  <c r="S499" i="13"/>
  <c r="S498" i="13"/>
  <c r="U498" i="13" s="1"/>
  <c r="S497" i="13"/>
  <c r="U497" i="13" s="1"/>
  <c r="S496" i="13"/>
  <c r="S495" i="13"/>
  <c r="S494" i="13"/>
  <c r="S493" i="13"/>
  <c r="S492" i="13"/>
  <c r="S491" i="13"/>
  <c r="S490" i="13"/>
  <c r="U490" i="13" s="1"/>
  <c r="S489" i="13"/>
  <c r="U489" i="13" s="1"/>
  <c r="S488" i="13"/>
  <c r="S487" i="13"/>
  <c r="S486" i="13"/>
  <c r="S485" i="13"/>
  <c r="S484" i="13"/>
  <c r="S483" i="13"/>
  <c r="S482" i="13"/>
  <c r="U482" i="13" s="1"/>
  <c r="S481" i="13"/>
  <c r="U481" i="13" s="1"/>
  <c r="S480" i="13"/>
  <c r="S479" i="13"/>
  <c r="S478" i="13"/>
  <c r="S477" i="13"/>
  <c r="S476" i="13"/>
  <c r="S475" i="13"/>
  <c r="S474" i="13"/>
  <c r="U474" i="13" s="1"/>
  <c r="S473" i="13"/>
  <c r="U473" i="13" s="1"/>
  <c r="S472" i="13"/>
  <c r="S471" i="13"/>
  <c r="S470" i="13"/>
  <c r="S469" i="13"/>
  <c r="S468" i="13"/>
  <c r="U468" i="13" s="1"/>
  <c r="S467" i="13"/>
  <c r="S466" i="13"/>
  <c r="U466" i="13" s="1"/>
  <c r="S465" i="13"/>
  <c r="U465" i="13" s="1"/>
  <c r="S464" i="13"/>
  <c r="S463" i="13"/>
  <c r="S462" i="13"/>
  <c r="S461" i="13"/>
  <c r="S460" i="13"/>
  <c r="U460" i="13" s="1"/>
  <c r="S459" i="13"/>
  <c r="S458" i="13"/>
  <c r="U458" i="13" s="1"/>
  <c r="S457" i="13"/>
  <c r="U457" i="13" s="1"/>
  <c r="S456" i="13"/>
  <c r="S455" i="13"/>
  <c r="S454" i="13"/>
  <c r="S453" i="13"/>
  <c r="S452" i="13"/>
  <c r="U452" i="13" s="1"/>
  <c r="S451" i="13"/>
  <c r="S450" i="13"/>
  <c r="U450" i="13" s="1"/>
  <c r="S449" i="13"/>
  <c r="U449" i="13" s="1"/>
  <c r="S448" i="13"/>
  <c r="U448" i="13" s="1"/>
  <c r="S447" i="13"/>
  <c r="S446" i="13"/>
  <c r="S445" i="13"/>
  <c r="S444" i="13"/>
  <c r="S443" i="13"/>
  <c r="S442" i="13"/>
  <c r="U442" i="13" s="1"/>
  <c r="S441" i="13"/>
  <c r="U441" i="13" s="1"/>
  <c r="S440" i="13"/>
  <c r="S439" i="13"/>
  <c r="S438" i="13"/>
  <c r="S437" i="13"/>
  <c r="S436" i="13"/>
  <c r="S435" i="13"/>
  <c r="S434" i="13"/>
  <c r="U434" i="13" s="1"/>
  <c r="S433" i="13"/>
  <c r="U433" i="13" s="1"/>
  <c r="S432" i="13"/>
  <c r="S431" i="13"/>
  <c r="S430" i="13"/>
  <c r="S429" i="13"/>
  <c r="S428" i="13"/>
  <c r="S427" i="13"/>
  <c r="S426" i="13"/>
  <c r="U426" i="13" s="1"/>
  <c r="S425" i="13"/>
  <c r="U425" i="13" s="1"/>
  <c r="S424" i="13"/>
  <c r="S423" i="13"/>
  <c r="S422" i="13"/>
  <c r="S421" i="13"/>
  <c r="S420" i="13"/>
  <c r="S419" i="13"/>
  <c r="S418" i="13"/>
  <c r="U418" i="13" s="1"/>
  <c r="S417" i="13"/>
  <c r="U417" i="13" s="1"/>
  <c r="S416" i="13"/>
  <c r="S415" i="13"/>
  <c r="S414" i="13"/>
  <c r="S413" i="13"/>
  <c r="S412" i="13"/>
  <c r="S411" i="13"/>
  <c r="S410" i="13"/>
  <c r="U410" i="13" s="1"/>
  <c r="S409" i="13"/>
  <c r="U409" i="13" s="1"/>
  <c r="S408" i="13"/>
  <c r="S407" i="13"/>
  <c r="S406" i="13"/>
  <c r="S405" i="13"/>
  <c r="S404" i="13"/>
  <c r="U404" i="13" s="1"/>
  <c r="S403" i="13"/>
  <c r="S402" i="13"/>
  <c r="U402" i="13" s="1"/>
  <c r="S401" i="13"/>
  <c r="U401" i="13" s="1"/>
  <c r="S400" i="13"/>
  <c r="S399" i="13"/>
  <c r="S398" i="13"/>
  <c r="S397" i="13"/>
  <c r="S396" i="13"/>
  <c r="U396" i="13" s="1"/>
  <c r="S395" i="13"/>
  <c r="S394" i="13"/>
  <c r="U394" i="13" s="1"/>
  <c r="S393" i="13"/>
  <c r="U393" i="13" s="1"/>
  <c r="S392" i="13"/>
  <c r="S391" i="13"/>
  <c r="S390" i="13"/>
  <c r="S389" i="13"/>
  <c r="S388" i="13"/>
  <c r="U388" i="13" s="1"/>
  <c r="S387" i="13"/>
  <c r="S386" i="13"/>
  <c r="U386" i="13" s="1"/>
  <c r="S385" i="13"/>
  <c r="U385" i="13" s="1"/>
  <c r="S384" i="13"/>
  <c r="S383" i="13"/>
  <c r="S382" i="13"/>
  <c r="S381" i="13"/>
  <c r="S380" i="13"/>
  <c r="S379" i="13"/>
  <c r="S378" i="13"/>
  <c r="U378" i="13" s="1"/>
  <c r="S377" i="13"/>
  <c r="U377" i="13" s="1"/>
  <c r="S376" i="13"/>
  <c r="S375" i="13"/>
  <c r="S374" i="13"/>
  <c r="S373" i="13"/>
  <c r="S372" i="13"/>
  <c r="S371" i="13"/>
  <c r="S370" i="13"/>
  <c r="U370" i="13" s="1"/>
  <c r="S369" i="13"/>
  <c r="U369" i="13" s="1"/>
  <c r="S368" i="13"/>
  <c r="S367" i="13"/>
  <c r="S366" i="13"/>
  <c r="S365" i="13"/>
  <c r="S364" i="13"/>
  <c r="S363" i="13"/>
  <c r="S362" i="13"/>
  <c r="U362" i="13" s="1"/>
  <c r="S361" i="13"/>
  <c r="U361" i="13" s="1"/>
  <c r="S360" i="13"/>
  <c r="S359" i="13"/>
  <c r="S358" i="13"/>
  <c r="S357" i="13"/>
  <c r="S356" i="13"/>
  <c r="S355" i="13"/>
  <c r="S354" i="13"/>
  <c r="U354" i="13" s="1"/>
  <c r="S353" i="13"/>
  <c r="U353" i="13" s="1"/>
  <c r="S352" i="13"/>
  <c r="S351" i="13"/>
  <c r="S350" i="13"/>
  <c r="S349" i="13"/>
  <c r="S348" i="13"/>
  <c r="S347" i="13"/>
  <c r="S346" i="13"/>
  <c r="U346" i="13" s="1"/>
  <c r="S345" i="13"/>
  <c r="U345" i="13" s="1"/>
  <c r="S344" i="13"/>
  <c r="S343" i="13"/>
  <c r="S342" i="13"/>
  <c r="S341" i="13"/>
  <c r="S340" i="13"/>
  <c r="U340" i="13" s="1"/>
  <c r="S339" i="13"/>
  <c r="S338" i="13"/>
  <c r="U338" i="13" s="1"/>
  <c r="S337" i="13"/>
  <c r="U337" i="13" s="1"/>
  <c r="S336" i="13"/>
  <c r="S335" i="13"/>
  <c r="S334" i="13"/>
  <c r="S333" i="13"/>
  <c r="S332" i="13"/>
  <c r="U332" i="13" s="1"/>
  <c r="S331" i="13"/>
  <c r="U331" i="13" s="1"/>
  <c r="S330" i="13"/>
  <c r="U330" i="13" s="1"/>
  <c r="S329" i="13"/>
  <c r="U329" i="13" s="1"/>
  <c r="S328" i="13"/>
  <c r="S327" i="13"/>
  <c r="S326" i="13"/>
  <c r="S325" i="13"/>
  <c r="S324" i="13"/>
  <c r="U324" i="13" s="1"/>
  <c r="S323" i="13"/>
  <c r="U323" i="13" s="1"/>
  <c r="S322" i="13"/>
  <c r="U322" i="13" s="1"/>
  <c r="S321" i="13"/>
  <c r="U321" i="13" s="1"/>
  <c r="S320" i="13"/>
  <c r="S319" i="13"/>
  <c r="S318" i="13"/>
  <c r="U318" i="13" s="1"/>
  <c r="S317" i="13"/>
  <c r="S316" i="13"/>
  <c r="U316" i="13" s="1"/>
  <c r="S315" i="13"/>
  <c r="U315" i="13" s="1"/>
  <c r="S314" i="13"/>
  <c r="U314" i="13" s="1"/>
  <c r="S313" i="13"/>
  <c r="U313" i="13" s="1"/>
  <c r="S312" i="13"/>
  <c r="S311" i="13"/>
  <c r="S310" i="13"/>
  <c r="S309" i="13"/>
  <c r="S308" i="13"/>
  <c r="U308" i="13" s="1"/>
  <c r="S307" i="13"/>
  <c r="U307" i="13" s="1"/>
  <c r="S306" i="13"/>
  <c r="U306" i="13" s="1"/>
  <c r="S305" i="13"/>
  <c r="U305" i="13" s="1"/>
  <c r="S304" i="13"/>
  <c r="S303" i="13"/>
  <c r="S302" i="13"/>
  <c r="S301" i="13"/>
  <c r="S300" i="13"/>
  <c r="U300" i="13" s="1"/>
  <c r="S299" i="13"/>
  <c r="U299" i="13" s="1"/>
  <c r="S298" i="13"/>
  <c r="U298" i="13" s="1"/>
  <c r="S297" i="13"/>
  <c r="U297" i="13" s="1"/>
  <c r="S296" i="13"/>
  <c r="S295" i="13"/>
  <c r="S294" i="13"/>
  <c r="S293" i="13"/>
  <c r="S292" i="13"/>
  <c r="U292" i="13" s="1"/>
  <c r="S291" i="13"/>
  <c r="U291" i="13" s="1"/>
  <c r="S290" i="13"/>
  <c r="U290" i="13" s="1"/>
  <c r="S289" i="13"/>
  <c r="U289" i="13" s="1"/>
  <c r="S288" i="13"/>
  <c r="S287" i="13"/>
  <c r="S286" i="13"/>
  <c r="S285" i="13"/>
  <c r="S284" i="13"/>
  <c r="U284" i="13" s="1"/>
  <c r="S283" i="13"/>
  <c r="U283" i="13" s="1"/>
  <c r="S282" i="13"/>
  <c r="U282" i="13" s="1"/>
  <c r="S281" i="13"/>
  <c r="U281" i="13" s="1"/>
  <c r="S280" i="13"/>
  <c r="S279" i="13"/>
  <c r="S278" i="13"/>
  <c r="S277" i="13"/>
  <c r="S276" i="13"/>
  <c r="U276" i="13" s="1"/>
  <c r="S275" i="13"/>
  <c r="U275" i="13" s="1"/>
  <c r="S274" i="13"/>
  <c r="U274" i="13" s="1"/>
  <c r="S273" i="13"/>
  <c r="U273" i="13" s="1"/>
  <c r="S272" i="13"/>
  <c r="S271" i="13"/>
  <c r="S270" i="13"/>
  <c r="S269" i="13"/>
  <c r="S268" i="13"/>
  <c r="U268" i="13" s="1"/>
  <c r="S267" i="13"/>
  <c r="U267" i="13" s="1"/>
  <c r="S266" i="13"/>
  <c r="U266" i="13" s="1"/>
  <c r="S265" i="13"/>
  <c r="U265" i="13" s="1"/>
  <c r="S264" i="13"/>
  <c r="S263" i="13"/>
  <c r="S262" i="13"/>
  <c r="S261" i="13"/>
  <c r="S260" i="13"/>
  <c r="U260" i="13" s="1"/>
  <c r="S259" i="13"/>
  <c r="U259" i="13" s="1"/>
  <c r="S258" i="13"/>
  <c r="U258" i="13" s="1"/>
  <c r="S257" i="13"/>
  <c r="U257" i="13" s="1"/>
  <c r="S256" i="13"/>
  <c r="S255" i="13"/>
  <c r="S254" i="13"/>
  <c r="S253" i="13"/>
  <c r="S252" i="13"/>
  <c r="U252" i="13" s="1"/>
  <c r="S251" i="13"/>
  <c r="U251" i="13" s="1"/>
  <c r="S250" i="13"/>
  <c r="U250" i="13" s="1"/>
  <c r="S249" i="13"/>
  <c r="U249" i="13" s="1"/>
  <c r="S248" i="13"/>
  <c r="S247" i="13"/>
  <c r="S246" i="13"/>
  <c r="S245" i="13"/>
  <c r="S244" i="13"/>
  <c r="U244" i="13" s="1"/>
  <c r="S243" i="13"/>
  <c r="U243" i="13" s="1"/>
  <c r="S242" i="13"/>
  <c r="U242" i="13" s="1"/>
  <c r="S241" i="13"/>
  <c r="U241" i="13" s="1"/>
  <c r="S240" i="13"/>
  <c r="S239" i="13"/>
  <c r="S238" i="13"/>
  <c r="S237" i="13"/>
  <c r="S236" i="13"/>
  <c r="U236" i="13" s="1"/>
  <c r="S235" i="13"/>
  <c r="U235" i="13" s="1"/>
  <c r="S234" i="13"/>
  <c r="U234" i="13" s="1"/>
  <c r="S233" i="13"/>
  <c r="U233" i="13" s="1"/>
  <c r="S232" i="13"/>
  <c r="S231" i="13"/>
  <c r="S230" i="13"/>
  <c r="S229" i="13"/>
  <c r="S228" i="13"/>
  <c r="U228" i="13" s="1"/>
  <c r="S227" i="13"/>
  <c r="U227" i="13" s="1"/>
  <c r="S226" i="13"/>
  <c r="U226" i="13" s="1"/>
  <c r="S225" i="13"/>
  <c r="U225" i="13" s="1"/>
  <c r="S224" i="13"/>
  <c r="S223" i="13"/>
  <c r="S222" i="13"/>
  <c r="S221" i="13"/>
  <c r="S220" i="13"/>
  <c r="U220" i="13" s="1"/>
  <c r="S219" i="13"/>
  <c r="U219" i="13" s="1"/>
  <c r="S218" i="13"/>
  <c r="U218" i="13" s="1"/>
  <c r="S217" i="13"/>
  <c r="U217" i="13" s="1"/>
  <c r="S216" i="13"/>
  <c r="S215" i="13"/>
  <c r="S214" i="13"/>
  <c r="S213" i="13"/>
  <c r="S212" i="13"/>
  <c r="U212" i="13" s="1"/>
  <c r="S211" i="13"/>
  <c r="U211" i="13" s="1"/>
  <c r="S210" i="13"/>
  <c r="U210" i="13" s="1"/>
  <c r="S209" i="13"/>
  <c r="U209" i="13" s="1"/>
  <c r="S208" i="13"/>
  <c r="S207" i="13"/>
  <c r="S206" i="13"/>
  <c r="S205" i="13"/>
  <c r="S204" i="13"/>
  <c r="U204" i="13" s="1"/>
  <c r="S203" i="13"/>
  <c r="U203" i="13" s="1"/>
  <c r="S202" i="13"/>
  <c r="U202" i="13" s="1"/>
  <c r="S201" i="13"/>
  <c r="U201" i="13" s="1"/>
  <c r="S200" i="13"/>
  <c r="S199" i="13"/>
  <c r="S198" i="13"/>
  <c r="S197" i="13"/>
  <c r="S196" i="13"/>
  <c r="U196" i="13" s="1"/>
  <c r="S195" i="13"/>
  <c r="U195" i="13" s="1"/>
  <c r="S194" i="13"/>
  <c r="U194" i="13" s="1"/>
  <c r="S193" i="13"/>
  <c r="U193" i="13" s="1"/>
  <c r="S192" i="13"/>
  <c r="S191" i="13"/>
  <c r="S190" i="13"/>
  <c r="S189" i="13"/>
  <c r="S188" i="13"/>
  <c r="U188" i="13" s="1"/>
  <c r="S187" i="13"/>
  <c r="U187" i="13" s="1"/>
  <c r="S186" i="13"/>
  <c r="U186" i="13" s="1"/>
  <c r="S185" i="13"/>
  <c r="U185" i="13" s="1"/>
  <c r="S184" i="13"/>
  <c r="S183" i="13"/>
  <c r="S182" i="13"/>
  <c r="S181" i="13"/>
  <c r="S180" i="13"/>
  <c r="U180" i="13" s="1"/>
  <c r="S179" i="13"/>
  <c r="U179" i="13" s="1"/>
  <c r="S178" i="13"/>
  <c r="U178" i="13" s="1"/>
  <c r="S177" i="13"/>
  <c r="U177" i="13" s="1"/>
  <c r="S176" i="13"/>
  <c r="U176" i="13" s="1"/>
  <c r="S175" i="13"/>
  <c r="S174" i="13"/>
  <c r="S173" i="13"/>
  <c r="S172" i="13"/>
  <c r="U172" i="13" s="1"/>
  <c r="S171" i="13"/>
  <c r="U171" i="13" s="1"/>
  <c r="S170" i="13"/>
  <c r="U170" i="13" s="1"/>
  <c r="S169" i="13"/>
  <c r="U169" i="13" s="1"/>
  <c r="S168" i="13"/>
  <c r="S167" i="13"/>
  <c r="S166" i="13"/>
  <c r="S165" i="13"/>
  <c r="S164" i="13"/>
  <c r="U164" i="13" s="1"/>
  <c r="S163" i="13"/>
  <c r="U163" i="13" s="1"/>
  <c r="S162" i="13"/>
  <c r="U162" i="13" s="1"/>
  <c r="S161" i="13"/>
  <c r="U161" i="13" s="1"/>
  <c r="S160" i="13"/>
  <c r="S159" i="13"/>
  <c r="S158" i="13"/>
  <c r="S157" i="13"/>
  <c r="S156" i="13"/>
  <c r="U156" i="13" s="1"/>
  <c r="S155" i="13"/>
  <c r="U155" i="13" s="1"/>
  <c r="S154" i="13"/>
  <c r="U154" i="13" s="1"/>
  <c r="S153" i="13"/>
  <c r="U153" i="13" s="1"/>
  <c r="S152" i="13"/>
  <c r="S151" i="13"/>
  <c r="S150" i="13"/>
  <c r="S149" i="13"/>
  <c r="S148" i="13"/>
  <c r="U148" i="13" s="1"/>
  <c r="S147" i="13"/>
  <c r="U147" i="13" s="1"/>
  <c r="S146" i="13"/>
  <c r="U146" i="13" s="1"/>
  <c r="S145" i="13"/>
  <c r="U145" i="13" s="1"/>
  <c r="S144" i="13"/>
  <c r="S143" i="13"/>
  <c r="S142" i="13"/>
  <c r="S141" i="13"/>
  <c r="S140" i="13"/>
  <c r="U140" i="13" s="1"/>
  <c r="S139" i="13"/>
  <c r="U139" i="13" s="1"/>
  <c r="S138" i="13"/>
  <c r="U138" i="13" s="1"/>
  <c r="S137" i="13"/>
  <c r="U137" i="13" s="1"/>
  <c r="S136" i="13"/>
  <c r="S135" i="13"/>
  <c r="S134" i="13"/>
  <c r="S133" i="13"/>
  <c r="S132" i="13"/>
  <c r="U132" i="13" s="1"/>
  <c r="S131" i="13"/>
  <c r="U131" i="13" s="1"/>
  <c r="S130" i="13"/>
  <c r="U130" i="13" s="1"/>
  <c r="S129" i="13"/>
  <c r="U129" i="13" s="1"/>
  <c r="S128" i="13"/>
  <c r="S127" i="13"/>
  <c r="S126" i="13"/>
  <c r="S125" i="13"/>
  <c r="S124" i="13"/>
  <c r="U124" i="13" s="1"/>
  <c r="S123" i="13"/>
  <c r="U123" i="13" s="1"/>
  <c r="S122" i="13"/>
  <c r="U122" i="13" s="1"/>
  <c r="S121" i="13"/>
  <c r="U121" i="13" s="1"/>
  <c r="S120" i="13"/>
  <c r="S119" i="13"/>
  <c r="S118" i="13"/>
  <c r="S117" i="13"/>
  <c r="S116" i="13"/>
  <c r="U116" i="13" s="1"/>
  <c r="S115" i="13"/>
  <c r="U115" i="13" s="1"/>
  <c r="S114" i="13"/>
  <c r="U114" i="13" s="1"/>
  <c r="S113" i="13"/>
  <c r="U113" i="13" s="1"/>
  <c r="S112" i="13"/>
  <c r="S111" i="13"/>
  <c r="S110" i="13"/>
  <c r="S109" i="13"/>
  <c r="S108" i="13"/>
  <c r="U108" i="13" s="1"/>
  <c r="S107" i="13"/>
  <c r="U107" i="13" s="1"/>
  <c r="S106" i="13"/>
  <c r="U106" i="13" s="1"/>
  <c r="S105" i="13"/>
  <c r="U105" i="13" s="1"/>
  <c r="S104" i="13"/>
  <c r="S103" i="13"/>
  <c r="S102" i="13"/>
  <c r="S101" i="13"/>
  <c r="S100" i="13"/>
  <c r="U100" i="13" s="1"/>
  <c r="S99" i="13"/>
  <c r="U99" i="13" s="1"/>
  <c r="S98" i="13"/>
  <c r="U98" i="13" s="1"/>
  <c r="S97" i="13"/>
  <c r="U97" i="13" s="1"/>
  <c r="S96" i="13"/>
  <c r="S95" i="13"/>
  <c r="S94" i="13"/>
  <c r="S93" i="13"/>
  <c r="S92" i="13"/>
  <c r="U92" i="13" s="1"/>
  <c r="S91" i="13"/>
  <c r="U91" i="13" s="1"/>
  <c r="S90" i="13"/>
  <c r="U90" i="13" s="1"/>
  <c r="S89" i="13"/>
  <c r="U89" i="13" s="1"/>
  <c r="S88" i="13"/>
  <c r="S87" i="13"/>
  <c r="S86" i="13"/>
  <c r="S85" i="13"/>
  <c r="S84" i="13"/>
  <c r="U84" i="13" s="1"/>
  <c r="S83" i="13"/>
  <c r="U83" i="13" s="1"/>
  <c r="S82" i="13"/>
  <c r="U82" i="13" s="1"/>
  <c r="S81" i="13"/>
  <c r="U81" i="13" s="1"/>
  <c r="S80" i="13"/>
  <c r="S79" i="13"/>
  <c r="S78" i="13"/>
  <c r="S77" i="13"/>
  <c r="S76" i="13"/>
  <c r="U76" i="13" s="1"/>
  <c r="S75" i="13"/>
  <c r="U75" i="13" s="1"/>
  <c r="S74" i="13"/>
  <c r="U74" i="13" s="1"/>
  <c r="S73" i="13"/>
  <c r="U73" i="13" s="1"/>
  <c r="S72" i="13"/>
  <c r="S71" i="13"/>
  <c r="S70" i="13"/>
  <c r="S69" i="13"/>
  <c r="S68" i="13"/>
  <c r="U68" i="13" s="1"/>
  <c r="S67" i="13"/>
  <c r="U67" i="13" s="1"/>
  <c r="S66" i="13"/>
  <c r="U66" i="13" s="1"/>
  <c r="S65" i="13"/>
  <c r="U65" i="13" s="1"/>
  <c r="S64" i="13"/>
  <c r="S63" i="13"/>
  <c r="S62" i="13"/>
  <c r="S61" i="13"/>
  <c r="S60" i="13"/>
  <c r="U60" i="13" s="1"/>
  <c r="S59" i="13"/>
  <c r="U59" i="13" s="1"/>
  <c r="S58" i="13"/>
  <c r="U58" i="13" s="1"/>
  <c r="S57" i="13"/>
  <c r="U57" i="13" s="1"/>
  <c r="S56" i="13"/>
  <c r="S55" i="13"/>
  <c r="S54" i="13"/>
  <c r="S53" i="13"/>
  <c r="S52" i="13"/>
  <c r="U52" i="13" s="1"/>
  <c r="S51" i="13"/>
  <c r="U51" i="13" s="1"/>
  <c r="S50" i="13"/>
  <c r="U50" i="13" s="1"/>
  <c r="S49" i="13"/>
  <c r="U49" i="13" s="1"/>
  <c r="S48" i="13"/>
  <c r="U48" i="13" s="1"/>
  <c r="S47" i="13"/>
  <c r="S46" i="13"/>
  <c r="S45" i="13"/>
  <c r="S44" i="13"/>
  <c r="U44" i="13" s="1"/>
  <c r="S43" i="13"/>
  <c r="U43" i="13" s="1"/>
  <c r="S42" i="13"/>
  <c r="U42" i="13" s="1"/>
  <c r="S41" i="13"/>
  <c r="U41" i="13" s="1"/>
  <c r="S40" i="13"/>
  <c r="U40" i="13" s="1"/>
  <c r="S39" i="13"/>
  <c r="S38" i="13"/>
  <c r="S37" i="13"/>
  <c r="S36" i="13"/>
  <c r="S35" i="13"/>
  <c r="S34" i="13"/>
  <c r="U34" i="13" s="1"/>
  <c r="S33" i="13"/>
  <c r="U33" i="13" s="1"/>
  <c r="S32" i="13"/>
  <c r="S31" i="13"/>
  <c r="S30" i="13"/>
  <c r="S29" i="13"/>
  <c r="S28" i="13"/>
  <c r="S27" i="13"/>
  <c r="S26" i="13"/>
  <c r="U26" i="13" s="1"/>
  <c r="S25" i="13"/>
  <c r="S24" i="13"/>
  <c r="S23" i="13"/>
  <c r="S22" i="13"/>
  <c r="S21" i="13"/>
  <c r="S20" i="13"/>
  <c r="S19" i="13"/>
  <c r="S18" i="13"/>
  <c r="U18" i="13" s="1"/>
  <c r="S17" i="13"/>
  <c r="S16" i="13"/>
  <c r="S15" i="13"/>
  <c r="S14" i="13"/>
  <c r="S13" i="13"/>
  <c r="S12" i="13"/>
  <c r="A11" i="13"/>
  <c r="A215" i="86"/>
  <c r="A214" i="86"/>
  <c r="A213" i="86"/>
  <c r="A212" i="86"/>
  <c r="A211" i="86"/>
  <c r="A210" i="86"/>
  <c r="A209" i="86"/>
  <c r="A208" i="86"/>
  <c r="A207" i="86"/>
  <c r="A206" i="86"/>
  <c r="A205" i="86"/>
  <c r="A204" i="86"/>
  <c r="A203" i="86"/>
  <c r="A202" i="86"/>
  <c r="A201" i="86"/>
  <c r="A200" i="86"/>
  <c r="A199" i="86"/>
  <c r="A198" i="86"/>
  <c r="A197" i="86"/>
  <c r="A196" i="86"/>
  <c r="A195" i="86"/>
  <c r="A194" i="86"/>
  <c r="A193" i="86"/>
  <c r="A192" i="86"/>
  <c r="A191" i="86"/>
  <c r="A190" i="86"/>
  <c r="A189" i="86"/>
  <c r="A188" i="86"/>
  <c r="A187" i="86"/>
  <c r="A186" i="86"/>
  <c r="A185" i="86"/>
  <c r="A184" i="86"/>
  <c r="A183" i="86"/>
  <c r="A182" i="86"/>
  <c r="A181" i="86"/>
  <c r="A180" i="86"/>
  <c r="A179" i="86"/>
  <c r="A178" i="86"/>
  <c r="A177" i="86"/>
  <c r="A176" i="86"/>
  <c r="A175" i="86"/>
  <c r="A174" i="86"/>
  <c r="A173" i="86"/>
  <c r="A172" i="86"/>
  <c r="A171" i="86"/>
  <c r="A170" i="86"/>
  <c r="A169" i="86"/>
  <c r="A168" i="86"/>
  <c r="A167" i="86"/>
  <c r="A166" i="86"/>
  <c r="A165" i="86"/>
  <c r="A164" i="86"/>
  <c r="A163" i="86"/>
  <c r="A162" i="86"/>
  <c r="A161" i="86"/>
  <c r="A160" i="86"/>
  <c r="A159" i="86"/>
  <c r="A158" i="86"/>
  <c r="A157" i="86"/>
  <c r="A156" i="86"/>
  <c r="A155" i="86"/>
  <c r="A154" i="86"/>
  <c r="A153" i="86"/>
  <c r="A152" i="86"/>
  <c r="A151" i="86"/>
  <c r="A150" i="86"/>
  <c r="A149" i="86"/>
  <c r="A148" i="86"/>
  <c r="A147" i="86"/>
  <c r="A146" i="86"/>
  <c r="A145" i="86"/>
  <c r="A144" i="86"/>
  <c r="A143" i="86"/>
  <c r="A142" i="86"/>
  <c r="A141" i="86"/>
  <c r="A140" i="86"/>
  <c r="A139" i="86"/>
  <c r="A138" i="86"/>
  <c r="A137" i="86"/>
  <c r="A136" i="86"/>
  <c r="A135" i="86"/>
  <c r="A134" i="86"/>
  <c r="A133" i="86"/>
  <c r="A132" i="86"/>
  <c r="A131" i="86"/>
  <c r="A130" i="86"/>
  <c r="A129" i="86"/>
  <c r="A128" i="86"/>
  <c r="A127" i="86"/>
  <c r="A126" i="86"/>
  <c r="A125" i="86"/>
  <c r="A124" i="86"/>
  <c r="A123" i="86"/>
  <c r="A122" i="86"/>
  <c r="A121" i="86"/>
  <c r="A120" i="86"/>
  <c r="A119" i="86"/>
  <c r="A118" i="86"/>
  <c r="A117" i="86"/>
  <c r="A116" i="86"/>
  <c r="A115" i="86"/>
  <c r="A114" i="86"/>
  <c r="A113" i="86"/>
  <c r="A112" i="86"/>
  <c r="A111" i="86"/>
  <c r="A110" i="86"/>
  <c r="A109" i="86"/>
  <c r="A108" i="86"/>
  <c r="A107" i="86"/>
  <c r="A106" i="86"/>
  <c r="A105" i="86"/>
  <c r="A104" i="86"/>
  <c r="A103" i="86"/>
  <c r="A102" i="86"/>
  <c r="A101" i="86"/>
  <c r="A100" i="86"/>
  <c r="A99" i="86"/>
  <c r="A98" i="86"/>
  <c r="A97" i="86"/>
  <c r="A96" i="86"/>
  <c r="A95" i="86"/>
  <c r="A94" i="86"/>
  <c r="A93" i="86"/>
  <c r="A92" i="86"/>
  <c r="A91" i="86"/>
  <c r="A90" i="86"/>
  <c r="A89" i="86"/>
  <c r="A88" i="86"/>
  <c r="A87" i="86"/>
  <c r="A86" i="86"/>
  <c r="A85" i="86"/>
  <c r="A84" i="86"/>
  <c r="A83" i="86"/>
  <c r="A82" i="86"/>
  <c r="A81" i="86"/>
  <c r="A80" i="86"/>
  <c r="A79" i="86"/>
  <c r="A78" i="86"/>
  <c r="A77" i="86"/>
  <c r="A76" i="86"/>
  <c r="A75" i="86"/>
  <c r="A74" i="86"/>
  <c r="A73" i="86"/>
  <c r="A72" i="86"/>
  <c r="A71" i="86"/>
  <c r="A70" i="86"/>
  <c r="A69" i="86"/>
  <c r="A68" i="86"/>
  <c r="A67" i="86"/>
  <c r="A66" i="86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I15" i="98"/>
  <c r="E8" i="98"/>
  <c r="W1010" i="13"/>
  <c r="W1009" i="13"/>
  <c r="W1008" i="13"/>
  <c r="W1007" i="13"/>
  <c r="W1006" i="13"/>
  <c r="W1005" i="13"/>
  <c r="W1004" i="13"/>
  <c r="W1003" i="13"/>
  <c r="W1002" i="13"/>
  <c r="W1001" i="13"/>
  <c r="W1000" i="13"/>
  <c r="W999" i="13"/>
  <c r="W998" i="13"/>
  <c r="W997" i="13"/>
  <c r="W996" i="13"/>
  <c r="W995" i="13"/>
  <c r="W994" i="13"/>
  <c r="W993" i="13"/>
  <c r="W992" i="13"/>
  <c r="W991" i="13"/>
  <c r="W990" i="13"/>
  <c r="W989" i="13"/>
  <c r="W988" i="13"/>
  <c r="W987" i="13"/>
  <c r="W986" i="13"/>
  <c r="W985" i="13"/>
  <c r="W984" i="13"/>
  <c r="W983" i="13"/>
  <c r="W982" i="13"/>
  <c r="W981" i="13"/>
  <c r="W980" i="13"/>
  <c r="W979" i="13"/>
  <c r="W978" i="13"/>
  <c r="W977" i="13"/>
  <c r="W976" i="13"/>
  <c r="W975" i="13"/>
  <c r="W974" i="13"/>
  <c r="W973" i="13"/>
  <c r="W972" i="13"/>
  <c r="W971" i="13"/>
  <c r="W970" i="13"/>
  <c r="W969" i="13"/>
  <c r="W968" i="13"/>
  <c r="W967" i="13"/>
  <c r="W966" i="13"/>
  <c r="W965" i="13"/>
  <c r="W964" i="13"/>
  <c r="W963" i="13"/>
  <c r="W962" i="13"/>
  <c r="W961" i="13"/>
  <c r="W960" i="13"/>
  <c r="W959" i="13"/>
  <c r="W958" i="13"/>
  <c r="W957" i="13"/>
  <c r="W956" i="13"/>
  <c r="W955" i="13"/>
  <c r="W954" i="13"/>
  <c r="W953" i="13"/>
  <c r="W952" i="13"/>
  <c r="W951" i="13"/>
  <c r="W950" i="13"/>
  <c r="W949" i="13"/>
  <c r="W948" i="13"/>
  <c r="W947" i="13"/>
  <c r="W946" i="13"/>
  <c r="W945" i="13"/>
  <c r="W944" i="13"/>
  <c r="W943" i="13"/>
  <c r="W942" i="13"/>
  <c r="W941" i="13"/>
  <c r="W940" i="13"/>
  <c r="W939" i="13"/>
  <c r="W938" i="13"/>
  <c r="W937" i="13"/>
  <c r="W936" i="13"/>
  <c r="W935" i="13"/>
  <c r="W934" i="13"/>
  <c r="W933" i="13"/>
  <c r="W932" i="13"/>
  <c r="W931" i="13"/>
  <c r="W930" i="13"/>
  <c r="W929" i="13"/>
  <c r="W928" i="13"/>
  <c r="W927" i="13"/>
  <c r="W926" i="13"/>
  <c r="W925" i="13"/>
  <c r="W924" i="13"/>
  <c r="W923" i="13"/>
  <c r="W922" i="13"/>
  <c r="W921" i="13"/>
  <c r="W920" i="13"/>
  <c r="W919" i="13"/>
  <c r="W918" i="13"/>
  <c r="W917" i="13"/>
  <c r="W916" i="13"/>
  <c r="W915" i="13"/>
  <c r="W914" i="13"/>
  <c r="W913" i="13"/>
  <c r="W912" i="13"/>
  <c r="W911" i="13"/>
  <c r="W910" i="13"/>
  <c r="W909" i="13"/>
  <c r="W908" i="13"/>
  <c r="W907" i="13"/>
  <c r="W906" i="13"/>
  <c r="W905" i="13"/>
  <c r="W904" i="13"/>
  <c r="W903" i="13"/>
  <c r="W902" i="13"/>
  <c r="W901" i="13"/>
  <c r="W900" i="13"/>
  <c r="W899" i="13"/>
  <c r="W898" i="13"/>
  <c r="W897" i="13"/>
  <c r="W896" i="13"/>
  <c r="W895" i="13"/>
  <c r="W894" i="13"/>
  <c r="W893" i="13"/>
  <c r="W892" i="13"/>
  <c r="W891" i="13"/>
  <c r="W890" i="13"/>
  <c r="W889" i="13"/>
  <c r="W888" i="13"/>
  <c r="W887" i="13"/>
  <c r="W886" i="13"/>
  <c r="W885" i="13"/>
  <c r="W884" i="13"/>
  <c r="W883" i="13"/>
  <c r="W882" i="13"/>
  <c r="W881" i="13"/>
  <c r="W880" i="13"/>
  <c r="W879" i="13"/>
  <c r="W878" i="13"/>
  <c r="W877" i="13"/>
  <c r="W876" i="13"/>
  <c r="W875" i="13"/>
  <c r="W874" i="13"/>
  <c r="W873" i="13"/>
  <c r="W872" i="13"/>
  <c r="W871" i="13"/>
  <c r="W870" i="13"/>
  <c r="W869" i="13"/>
  <c r="W868" i="13"/>
  <c r="W867" i="13"/>
  <c r="W866" i="13"/>
  <c r="W865" i="13"/>
  <c r="W864" i="13"/>
  <c r="W863" i="13"/>
  <c r="W862" i="13"/>
  <c r="W861" i="13"/>
  <c r="W860" i="13"/>
  <c r="W859" i="13"/>
  <c r="W858" i="13"/>
  <c r="W857" i="13"/>
  <c r="W856" i="13"/>
  <c r="W855" i="13"/>
  <c r="W854" i="13"/>
  <c r="W853" i="13"/>
  <c r="W852" i="13"/>
  <c r="W851" i="13"/>
  <c r="W850" i="13"/>
  <c r="W849" i="13"/>
  <c r="W848" i="13"/>
  <c r="W847" i="13"/>
  <c r="W846" i="13"/>
  <c r="W845" i="13"/>
  <c r="W844" i="13"/>
  <c r="W843" i="13"/>
  <c r="W842" i="13"/>
  <c r="W841" i="13"/>
  <c r="W840" i="13"/>
  <c r="W839" i="13"/>
  <c r="W838" i="13"/>
  <c r="W837" i="13"/>
  <c r="W836" i="13"/>
  <c r="W835" i="13"/>
  <c r="W834" i="13"/>
  <c r="W833" i="13"/>
  <c r="W832" i="13"/>
  <c r="W831" i="13"/>
  <c r="W830" i="13"/>
  <c r="W829" i="13"/>
  <c r="W828" i="13"/>
  <c r="W827" i="13"/>
  <c r="W826" i="13"/>
  <c r="W825" i="13"/>
  <c r="W824" i="13"/>
  <c r="W823" i="13"/>
  <c r="W822" i="13"/>
  <c r="W821" i="13"/>
  <c r="W820" i="13"/>
  <c r="W819" i="13"/>
  <c r="W818" i="13"/>
  <c r="W817" i="13"/>
  <c r="W816" i="13"/>
  <c r="W815" i="13"/>
  <c r="W814" i="13"/>
  <c r="W813" i="13"/>
  <c r="W812" i="13"/>
  <c r="W811" i="13"/>
  <c r="W810" i="13"/>
  <c r="W809" i="13"/>
  <c r="W808" i="13"/>
  <c r="W807" i="13"/>
  <c r="W806" i="13"/>
  <c r="W805" i="13"/>
  <c r="W804" i="13"/>
  <c r="W803" i="13"/>
  <c r="W802" i="13"/>
  <c r="W801" i="13"/>
  <c r="W800" i="13"/>
  <c r="W799" i="13"/>
  <c r="W798" i="13"/>
  <c r="W797" i="13"/>
  <c r="W796" i="13"/>
  <c r="W795" i="13"/>
  <c r="W794" i="13"/>
  <c r="W793" i="13"/>
  <c r="W792" i="13"/>
  <c r="W791" i="13"/>
  <c r="W790" i="13"/>
  <c r="W789" i="13"/>
  <c r="W788" i="13"/>
  <c r="W787" i="13"/>
  <c r="W786" i="13"/>
  <c r="W785" i="13"/>
  <c r="W784" i="13"/>
  <c r="W783" i="13"/>
  <c r="W782" i="13"/>
  <c r="W781" i="13"/>
  <c r="W780" i="13"/>
  <c r="W779" i="13"/>
  <c r="W778" i="13"/>
  <c r="W777" i="13"/>
  <c r="W776" i="13"/>
  <c r="W775" i="13"/>
  <c r="W774" i="13"/>
  <c r="W773" i="13"/>
  <c r="W772" i="13"/>
  <c r="W771" i="13"/>
  <c r="W770" i="13"/>
  <c r="W769" i="13"/>
  <c r="W768" i="13"/>
  <c r="W767" i="13"/>
  <c r="W766" i="13"/>
  <c r="W765" i="13"/>
  <c r="W764" i="13"/>
  <c r="W763" i="13"/>
  <c r="W762" i="13"/>
  <c r="W761" i="13"/>
  <c r="W760" i="13"/>
  <c r="W759" i="13"/>
  <c r="W758" i="13"/>
  <c r="W757" i="13"/>
  <c r="W756" i="13"/>
  <c r="W755" i="13"/>
  <c r="W754" i="13"/>
  <c r="W753" i="13"/>
  <c r="W752" i="13"/>
  <c r="W751" i="13"/>
  <c r="W750" i="13"/>
  <c r="W749" i="13"/>
  <c r="W748" i="13"/>
  <c r="W747" i="13"/>
  <c r="W746" i="13"/>
  <c r="W745" i="13"/>
  <c r="W744" i="13"/>
  <c r="W743" i="13"/>
  <c r="W742" i="13"/>
  <c r="W741" i="13"/>
  <c r="W740" i="13"/>
  <c r="W739" i="13"/>
  <c r="W738" i="13"/>
  <c r="W737" i="13"/>
  <c r="W736" i="13"/>
  <c r="W735" i="13"/>
  <c r="W734" i="13"/>
  <c r="W733" i="13"/>
  <c r="W732" i="13"/>
  <c r="W731" i="13"/>
  <c r="W730" i="13"/>
  <c r="W729" i="13"/>
  <c r="W728" i="13"/>
  <c r="W727" i="13"/>
  <c r="W726" i="13"/>
  <c r="W725" i="13"/>
  <c r="W724" i="13"/>
  <c r="W723" i="13"/>
  <c r="W722" i="13"/>
  <c r="W721" i="13"/>
  <c r="W720" i="13"/>
  <c r="W719" i="13"/>
  <c r="W718" i="13"/>
  <c r="W717" i="13"/>
  <c r="W716" i="13"/>
  <c r="W715" i="13"/>
  <c r="W714" i="13"/>
  <c r="W713" i="13"/>
  <c r="W712" i="13"/>
  <c r="W711" i="13"/>
  <c r="W710" i="13"/>
  <c r="W709" i="13"/>
  <c r="W708" i="13"/>
  <c r="W707" i="13"/>
  <c r="W706" i="13"/>
  <c r="W705" i="13"/>
  <c r="W704" i="13"/>
  <c r="W703" i="13"/>
  <c r="W702" i="13"/>
  <c r="W701" i="13"/>
  <c r="W700" i="13"/>
  <c r="W699" i="13"/>
  <c r="W698" i="13"/>
  <c r="W697" i="13"/>
  <c r="W696" i="13"/>
  <c r="W695" i="13"/>
  <c r="W694" i="13"/>
  <c r="W693" i="13"/>
  <c r="W692" i="13"/>
  <c r="W691" i="13"/>
  <c r="W690" i="13"/>
  <c r="W689" i="13"/>
  <c r="W688" i="13"/>
  <c r="W687" i="13"/>
  <c r="W686" i="13"/>
  <c r="W685" i="13"/>
  <c r="W684" i="13"/>
  <c r="W683" i="13"/>
  <c r="W682" i="13"/>
  <c r="W681" i="13"/>
  <c r="W680" i="13"/>
  <c r="W679" i="13"/>
  <c r="W678" i="13"/>
  <c r="W677" i="13"/>
  <c r="W676" i="13"/>
  <c r="W675" i="13"/>
  <c r="W674" i="13"/>
  <c r="W673" i="13"/>
  <c r="W672" i="13"/>
  <c r="W671" i="13"/>
  <c r="W670" i="13"/>
  <c r="W669" i="13"/>
  <c r="W668" i="13"/>
  <c r="W667" i="13"/>
  <c r="W666" i="13"/>
  <c r="W665" i="13"/>
  <c r="W664" i="13"/>
  <c r="W663" i="13"/>
  <c r="W662" i="13"/>
  <c r="W661" i="13"/>
  <c r="W660" i="13"/>
  <c r="W659" i="13"/>
  <c r="W658" i="13"/>
  <c r="W657" i="13"/>
  <c r="W656" i="13"/>
  <c r="W655" i="13"/>
  <c r="W654" i="13"/>
  <c r="W653" i="13"/>
  <c r="W652" i="13"/>
  <c r="W651" i="13"/>
  <c r="W650" i="13"/>
  <c r="W649" i="13"/>
  <c r="W648" i="13"/>
  <c r="W647" i="13"/>
  <c r="W646" i="13"/>
  <c r="W645" i="13"/>
  <c r="W644" i="13"/>
  <c r="W643" i="13"/>
  <c r="W642" i="13"/>
  <c r="W641" i="13"/>
  <c r="W640" i="13"/>
  <c r="W639" i="13"/>
  <c r="W638" i="13"/>
  <c r="W637" i="13"/>
  <c r="W636" i="13"/>
  <c r="W635" i="13"/>
  <c r="W634" i="13"/>
  <c r="W633" i="13"/>
  <c r="W632" i="13"/>
  <c r="W631" i="13"/>
  <c r="W630" i="13"/>
  <c r="W629" i="13"/>
  <c r="W628" i="13"/>
  <c r="W627" i="13"/>
  <c r="W626" i="13"/>
  <c r="W625" i="13"/>
  <c r="W624" i="13"/>
  <c r="W623" i="13"/>
  <c r="W622" i="13"/>
  <c r="W621" i="13"/>
  <c r="W620" i="13"/>
  <c r="W619" i="13"/>
  <c r="W618" i="13"/>
  <c r="W617" i="13"/>
  <c r="W616" i="13"/>
  <c r="W615" i="13"/>
  <c r="W614" i="13"/>
  <c r="W613" i="13"/>
  <c r="W612" i="13"/>
  <c r="W611" i="13"/>
  <c r="W610" i="13"/>
  <c r="W609" i="13"/>
  <c r="W608" i="13"/>
  <c r="W607" i="13"/>
  <c r="W606" i="13"/>
  <c r="W605" i="13"/>
  <c r="W604" i="13"/>
  <c r="W603" i="13"/>
  <c r="W602" i="13"/>
  <c r="W601" i="13"/>
  <c r="W600" i="13"/>
  <c r="W599" i="13"/>
  <c r="W598" i="13"/>
  <c r="W597" i="13"/>
  <c r="W596" i="13"/>
  <c r="W595" i="13"/>
  <c r="W594" i="13"/>
  <c r="W593" i="13"/>
  <c r="W592" i="13"/>
  <c r="W591" i="13"/>
  <c r="W590" i="13"/>
  <c r="W589" i="13"/>
  <c r="W588" i="13"/>
  <c r="W587" i="13"/>
  <c r="W586" i="13"/>
  <c r="W585" i="13"/>
  <c r="W584" i="13"/>
  <c r="W583" i="13"/>
  <c r="W582" i="13"/>
  <c r="W581" i="13"/>
  <c r="W580" i="13"/>
  <c r="W579" i="13"/>
  <c r="W578" i="13"/>
  <c r="W577" i="13"/>
  <c r="W576" i="13"/>
  <c r="W575" i="13"/>
  <c r="W574" i="13"/>
  <c r="W573" i="13"/>
  <c r="W572" i="13"/>
  <c r="W571" i="13"/>
  <c r="W570" i="13"/>
  <c r="W569" i="13"/>
  <c r="W568" i="13"/>
  <c r="W567" i="13"/>
  <c r="W566" i="13"/>
  <c r="W565" i="13"/>
  <c r="W564" i="13"/>
  <c r="W563" i="13"/>
  <c r="W562" i="13"/>
  <c r="W561" i="13"/>
  <c r="W560" i="13"/>
  <c r="W559" i="13"/>
  <c r="W558" i="13"/>
  <c r="W557" i="13"/>
  <c r="W556" i="13"/>
  <c r="W555" i="13"/>
  <c r="W554" i="13"/>
  <c r="W553" i="13"/>
  <c r="W552" i="13"/>
  <c r="W551" i="13"/>
  <c r="W550" i="13"/>
  <c r="W549" i="13"/>
  <c r="W548" i="13"/>
  <c r="W547" i="13"/>
  <c r="W546" i="13"/>
  <c r="W545" i="13"/>
  <c r="W544" i="13"/>
  <c r="W543" i="13"/>
  <c r="W542" i="13"/>
  <c r="W541" i="13"/>
  <c r="W540" i="13"/>
  <c r="W539" i="13"/>
  <c r="W538" i="13"/>
  <c r="W537" i="13"/>
  <c r="W536" i="13"/>
  <c r="W535" i="13"/>
  <c r="W534" i="13"/>
  <c r="W533" i="13"/>
  <c r="W532" i="13"/>
  <c r="W531" i="13"/>
  <c r="W530" i="13"/>
  <c r="W529" i="13"/>
  <c r="W528" i="13"/>
  <c r="W527" i="13"/>
  <c r="W526" i="13"/>
  <c r="W525" i="13"/>
  <c r="W524" i="13"/>
  <c r="W523" i="13"/>
  <c r="W522" i="13"/>
  <c r="W521" i="13"/>
  <c r="W520" i="13"/>
  <c r="W519" i="13"/>
  <c r="W518" i="13"/>
  <c r="W517" i="13"/>
  <c r="W516" i="13"/>
  <c r="W515" i="13"/>
  <c r="W514" i="13"/>
  <c r="W513" i="13"/>
  <c r="W512" i="13"/>
  <c r="W511" i="13"/>
  <c r="W510" i="13"/>
  <c r="W509" i="13"/>
  <c r="W508" i="13"/>
  <c r="W507" i="13"/>
  <c r="W506" i="13"/>
  <c r="W505" i="13"/>
  <c r="W504" i="13"/>
  <c r="W503" i="13"/>
  <c r="W502" i="13"/>
  <c r="W501" i="13"/>
  <c r="W500" i="13"/>
  <c r="W499" i="13"/>
  <c r="W498" i="13"/>
  <c r="W497" i="13"/>
  <c r="W496" i="13"/>
  <c r="W495" i="13"/>
  <c r="W494" i="13"/>
  <c r="W493" i="13"/>
  <c r="W492" i="13"/>
  <c r="W491" i="13"/>
  <c r="W490" i="13"/>
  <c r="W489" i="13"/>
  <c r="W488" i="13"/>
  <c r="W487" i="13"/>
  <c r="W486" i="13"/>
  <c r="W485" i="13"/>
  <c r="W484" i="13"/>
  <c r="W483" i="13"/>
  <c r="W482" i="13"/>
  <c r="W481" i="13"/>
  <c r="W480" i="13"/>
  <c r="W479" i="13"/>
  <c r="W478" i="13"/>
  <c r="W477" i="13"/>
  <c r="W476" i="13"/>
  <c r="W475" i="13"/>
  <c r="W474" i="13"/>
  <c r="W473" i="13"/>
  <c r="W472" i="13"/>
  <c r="W471" i="13"/>
  <c r="W470" i="13"/>
  <c r="W469" i="13"/>
  <c r="W468" i="13"/>
  <c r="W467" i="13"/>
  <c r="W466" i="13"/>
  <c r="W465" i="13"/>
  <c r="W464" i="13"/>
  <c r="W463" i="13"/>
  <c r="W462" i="13"/>
  <c r="W461" i="13"/>
  <c r="W460" i="13"/>
  <c r="W459" i="13"/>
  <c r="W458" i="13"/>
  <c r="W457" i="13"/>
  <c r="W456" i="13"/>
  <c r="W455" i="13"/>
  <c r="W454" i="13"/>
  <c r="W453" i="13"/>
  <c r="W452" i="13"/>
  <c r="W451" i="13"/>
  <c r="W450" i="13"/>
  <c r="W449" i="13"/>
  <c r="W448" i="13"/>
  <c r="W447" i="13"/>
  <c r="W446" i="13"/>
  <c r="W445" i="13"/>
  <c r="W444" i="13"/>
  <c r="W443" i="13"/>
  <c r="W442" i="13"/>
  <c r="W441" i="13"/>
  <c r="W440" i="13"/>
  <c r="W439" i="13"/>
  <c r="W438" i="13"/>
  <c r="W437" i="13"/>
  <c r="W436" i="13"/>
  <c r="W435" i="13"/>
  <c r="W434" i="13"/>
  <c r="W433" i="13"/>
  <c r="W432" i="13"/>
  <c r="W431" i="13"/>
  <c r="W430" i="13"/>
  <c r="W429" i="13"/>
  <c r="W428" i="13"/>
  <c r="W427" i="13"/>
  <c r="W426" i="13"/>
  <c r="W425" i="13"/>
  <c r="W424" i="13"/>
  <c r="W423" i="13"/>
  <c r="W422" i="13"/>
  <c r="W421" i="13"/>
  <c r="W420" i="13"/>
  <c r="W419" i="13"/>
  <c r="W418" i="13"/>
  <c r="W417" i="13"/>
  <c r="W416" i="13"/>
  <c r="W415" i="13"/>
  <c r="W414" i="13"/>
  <c r="W413" i="13"/>
  <c r="W412" i="13"/>
  <c r="W411" i="13"/>
  <c r="W410" i="13"/>
  <c r="W409" i="13"/>
  <c r="W408" i="13"/>
  <c r="W407" i="13"/>
  <c r="W406" i="13"/>
  <c r="W405" i="13"/>
  <c r="W404" i="13"/>
  <c r="W403" i="13"/>
  <c r="W402" i="13"/>
  <c r="W401" i="13"/>
  <c r="W400" i="13"/>
  <c r="W399" i="13"/>
  <c r="W398" i="13"/>
  <c r="W397" i="13"/>
  <c r="W396" i="13"/>
  <c r="W395" i="13"/>
  <c r="W394" i="13"/>
  <c r="W393" i="13"/>
  <c r="W392" i="13"/>
  <c r="W391" i="13"/>
  <c r="W390" i="13"/>
  <c r="W389" i="13"/>
  <c r="W388" i="13"/>
  <c r="W387" i="13"/>
  <c r="W386" i="13"/>
  <c r="W385" i="13"/>
  <c r="W384" i="13"/>
  <c r="W383" i="13"/>
  <c r="W382" i="13"/>
  <c r="W381" i="13"/>
  <c r="W380" i="13"/>
  <c r="W379" i="13"/>
  <c r="W378" i="13"/>
  <c r="W377" i="13"/>
  <c r="W376" i="13"/>
  <c r="W375" i="13"/>
  <c r="W374" i="13"/>
  <c r="W373" i="13"/>
  <c r="W372" i="13"/>
  <c r="W371" i="13"/>
  <c r="W370" i="13"/>
  <c r="W369" i="13"/>
  <c r="W368" i="13"/>
  <c r="W367" i="13"/>
  <c r="W366" i="13"/>
  <c r="W365" i="13"/>
  <c r="W364" i="13"/>
  <c r="W363" i="13"/>
  <c r="W362" i="13"/>
  <c r="W361" i="13"/>
  <c r="W360" i="13"/>
  <c r="W359" i="13"/>
  <c r="W358" i="13"/>
  <c r="W357" i="13"/>
  <c r="W356" i="13"/>
  <c r="W355" i="13"/>
  <c r="W354" i="13"/>
  <c r="W353" i="13"/>
  <c r="W352" i="13"/>
  <c r="W351" i="13"/>
  <c r="W350" i="13"/>
  <c r="W349" i="13"/>
  <c r="W348" i="13"/>
  <c r="W347" i="13"/>
  <c r="W346" i="13"/>
  <c r="W345" i="13"/>
  <c r="W344" i="13"/>
  <c r="W343" i="13"/>
  <c r="W342" i="13"/>
  <c r="W341" i="13"/>
  <c r="W340" i="13"/>
  <c r="W339" i="13"/>
  <c r="W338" i="13"/>
  <c r="W337" i="13"/>
  <c r="W336" i="13"/>
  <c r="W335" i="13"/>
  <c r="W334" i="13"/>
  <c r="W333" i="13"/>
  <c r="W332" i="13"/>
  <c r="W331" i="13"/>
  <c r="W330" i="13"/>
  <c r="W329" i="13"/>
  <c r="W328" i="13"/>
  <c r="W327" i="13"/>
  <c r="W326" i="13"/>
  <c r="W325" i="13"/>
  <c r="W324" i="13"/>
  <c r="W323" i="13"/>
  <c r="W322" i="13"/>
  <c r="W321" i="13"/>
  <c r="W320" i="13"/>
  <c r="W319" i="13"/>
  <c r="W318" i="13"/>
  <c r="W317" i="13"/>
  <c r="W316" i="13"/>
  <c r="W315" i="13"/>
  <c r="W314" i="13"/>
  <c r="W313" i="13"/>
  <c r="W312" i="13"/>
  <c r="W311" i="13"/>
  <c r="W310" i="13"/>
  <c r="W309" i="13"/>
  <c r="W308" i="13"/>
  <c r="W307" i="13"/>
  <c r="W306" i="13"/>
  <c r="W305" i="13"/>
  <c r="W304" i="13"/>
  <c r="W303" i="13"/>
  <c r="W302" i="13"/>
  <c r="W301" i="13"/>
  <c r="W300" i="13"/>
  <c r="W299" i="13"/>
  <c r="W298" i="13"/>
  <c r="W297" i="13"/>
  <c r="W296" i="13"/>
  <c r="W295" i="13"/>
  <c r="W294" i="13"/>
  <c r="W293" i="13"/>
  <c r="W292" i="13"/>
  <c r="W291" i="13"/>
  <c r="W290" i="13"/>
  <c r="W289" i="13"/>
  <c r="W288" i="13"/>
  <c r="W287" i="13"/>
  <c r="W286" i="13"/>
  <c r="W285" i="13"/>
  <c r="W284" i="13"/>
  <c r="W283" i="13"/>
  <c r="W282" i="13"/>
  <c r="W281" i="13"/>
  <c r="W280" i="13"/>
  <c r="W279" i="13"/>
  <c r="W278" i="13"/>
  <c r="W277" i="13"/>
  <c r="W276" i="13"/>
  <c r="W275" i="13"/>
  <c r="W274" i="13"/>
  <c r="W273" i="13"/>
  <c r="W272" i="13"/>
  <c r="W271" i="13"/>
  <c r="W270" i="13"/>
  <c r="W269" i="13"/>
  <c r="W268" i="13"/>
  <c r="W267" i="13"/>
  <c r="W266" i="13"/>
  <c r="W265" i="13"/>
  <c r="W264" i="13"/>
  <c r="W263" i="13"/>
  <c r="W262" i="13"/>
  <c r="W261" i="13"/>
  <c r="W260" i="13"/>
  <c r="W259" i="13"/>
  <c r="W258" i="13"/>
  <c r="W257" i="13"/>
  <c r="W256" i="13"/>
  <c r="W255" i="13"/>
  <c r="W254" i="13"/>
  <c r="W253" i="13"/>
  <c r="W252" i="13"/>
  <c r="W251" i="13"/>
  <c r="W250" i="13"/>
  <c r="W249" i="13"/>
  <c r="W248" i="13"/>
  <c r="W247" i="13"/>
  <c r="W246" i="13"/>
  <c r="W245" i="13"/>
  <c r="W244" i="13"/>
  <c r="W243" i="13"/>
  <c r="W242" i="13"/>
  <c r="W241" i="13"/>
  <c r="W240" i="13"/>
  <c r="W239" i="13"/>
  <c r="W238" i="13"/>
  <c r="W237" i="13"/>
  <c r="W236" i="13"/>
  <c r="W235" i="13"/>
  <c r="W234" i="13"/>
  <c r="W233" i="13"/>
  <c r="W232" i="13"/>
  <c r="W231" i="13"/>
  <c r="W230" i="13"/>
  <c r="W229" i="13"/>
  <c r="W228" i="13"/>
  <c r="W227" i="13"/>
  <c r="W226" i="13"/>
  <c r="W225" i="13"/>
  <c r="W224" i="13"/>
  <c r="W223" i="13"/>
  <c r="W222" i="13"/>
  <c r="W221" i="13"/>
  <c r="W220" i="13"/>
  <c r="W219" i="13"/>
  <c r="W218" i="13"/>
  <c r="W217" i="13"/>
  <c r="W216" i="13"/>
  <c r="W215" i="13"/>
  <c r="W214" i="13"/>
  <c r="W213" i="13"/>
  <c r="W212" i="13"/>
  <c r="W211" i="13"/>
  <c r="W210" i="13"/>
  <c r="W209" i="13"/>
  <c r="W208" i="13"/>
  <c r="W207" i="13"/>
  <c r="W206" i="13"/>
  <c r="W205" i="13"/>
  <c r="W204" i="13"/>
  <c r="W203" i="13"/>
  <c r="W202" i="13"/>
  <c r="W201" i="13"/>
  <c r="W200" i="13"/>
  <c r="W199" i="13"/>
  <c r="W198" i="13"/>
  <c r="W197" i="13"/>
  <c r="W196" i="13"/>
  <c r="W195" i="13"/>
  <c r="W194" i="13"/>
  <c r="W193" i="13"/>
  <c r="W192" i="13"/>
  <c r="W191" i="13"/>
  <c r="W190" i="13"/>
  <c r="W189" i="13"/>
  <c r="W188" i="13"/>
  <c r="W187" i="13"/>
  <c r="W186" i="13"/>
  <c r="W185" i="13"/>
  <c r="W184" i="13"/>
  <c r="W183" i="13"/>
  <c r="W182" i="13"/>
  <c r="W181" i="13"/>
  <c r="W180" i="13"/>
  <c r="W179" i="13"/>
  <c r="W178" i="13"/>
  <c r="W177" i="13"/>
  <c r="W176" i="13"/>
  <c r="W175" i="13"/>
  <c r="W174" i="13"/>
  <c r="W173" i="13"/>
  <c r="W172" i="13"/>
  <c r="W171" i="13"/>
  <c r="W170" i="13"/>
  <c r="W169" i="13"/>
  <c r="W168" i="13"/>
  <c r="W167" i="13"/>
  <c r="W166" i="13"/>
  <c r="W165" i="13"/>
  <c r="W164" i="13"/>
  <c r="W163" i="13"/>
  <c r="W162" i="13"/>
  <c r="W161" i="13"/>
  <c r="W160" i="13"/>
  <c r="W159" i="13"/>
  <c r="W158" i="13"/>
  <c r="W157" i="13"/>
  <c r="W156" i="13"/>
  <c r="W155" i="13"/>
  <c r="W154" i="13"/>
  <c r="W153" i="13"/>
  <c r="W152" i="13"/>
  <c r="W151" i="13"/>
  <c r="W150" i="13"/>
  <c r="W149" i="13"/>
  <c r="W148" i="13"/>
  <c r="W147" i="13"/>
  <c r="W146" i="13"/>
  <c r="W145" i="13"/>
  <c r="W144" i="13"/>
  <c r="W143" i="13"/>
  <c r="W142" i="13"/>
  <c r="W141" i="13"/>
  <c r="W140" i="13"/>
  <c r="W139" i="13"/>
  <c r="W138" i="13"/>
  <c r="W137" i="13"/>
  <c r="W136" i="13"/>
  <c r="W135" i="13"/>
  <c r="W134" i="13"/>
  <c r="W133" i="13"/>
  <c r="W132" i="13"/>
  <c r="W131" i="13"/>
  <c r="W130" i="13"/>
  <c r="W129" i="13"/>
  <c r="W128" i="13"/>
  <c r="W127" i="13"/>
  <c r="W126" i="13"/>
  <c r="W125" i="13"/>
  <c r="W124" i="13"/>
  <c r="W123" i="13"/>
  <c r="W122" i="13"/>
  <c r="W121" i="13"/>
  <c r="W120" i="13"/>
  <c r="W119" i="13"/>
  <c r="W118" i="13"/>
  <c r="W117" i="13"/>
  <c r="W116" i="13"/>
  <c r="W115" i="13"/>
  <c r="W114" i="13"/>
  <c r="W113" i="13"/>
  <c r="W112" i="13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W70" i="13"/>
  <c r="W69" i="13"/>
  <c r="W68" i="13"/>
  <c r="W67" i="13"/>
  <c r="W66" i="13"/>
  <c r="W65" i="13"/>
  <c r="W64" i="13"/>
  <c r="W63" i="13"/>
  <c r="W62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A1010" i="13"/>
  <c r="A1009" i="13"/>
  <c r="A1008" i="13"/>
  <c r="A1007" i="13"/>
  <c r="A1006" i="13"/>
  <c r="A1005" i="13"/>
  <c r="A1004" i="13"/>
  <c r="A1003" i="13"/>
  <c r="A1002" i="13"/>
  <c r="A1001" i="13"/>
  <c r="A1000" i="13"/>
  <c r="A999" i="13"/>
  <c r="A998" i="13"/>
  <c r="A997" i="13"/>
  <c r="A996" i="13"/>
  <c r="A995" i="13"/>
  <c r="A994" i="13"/>
  <c r="A993" i="13"/>
  <c r="A992" i="13"/>
  <c r="A991" i="13"/>
  <c r="A990" i="13"/>
  <c r="A989" i="13"/>
  <c r="A988" i="13"/>
  <c r="A987" i="13"/>
  <c r="A986" i="13"/>
  <c r="A985" i="13"/>
  <c r="A984" i="13"/>
  <c r="A983" i="13"/>
  <c r="A982" i="13"/>
  <c r="A981" i="13"/>
  <c r="A980" i="13"/>
  <c r="A979" i="13"/>
  <c r="A978" i="13"/>
  <c r="A977" i="13"/>
  <c r="A976" i="13"/>
  <c r="A975" i="13"/>
  <c r="A974" i="13"/>
  <c r="A973" i="13"/>
  <c r="A972" i="13"/>
  <c r="A971" i="13"/>
  <c r="A970" i="13"/>
  <c r="A969" i="13"/>
  <c r="A968" i="13"/>
  <c r="A967" i="13"/>
  <c r="A966" i="13"/>
  <c r="A965" i="13"/>
  <c r="A964" i="13"/>
  <c r="A963" i="13"/>
  <c r="A962" i="13"/>
  <c r="A961" i="13"/>
  <c r="A960" i="13"/>
  <c r="A959" i="13"/>
  <c r="A958" i="13"/>
  <c r="A957" i="13"/>
  <c r="A956" i="13"/>
  <c r="A955" i="13"/>
  <c r="A954" i="13"/>
  <c r="A953" i="13"/>
  <c r="A952" i="13"/>
  <c r="A951" i="13"/>
  <c r="A950" i="13"/>
  <c r="A949" i="13"/>
  <c r="A948" i="13"/>
  <c r="A947" i="13"/>
  <c r="A946" i="13"/>
  <c r="A945" i="13"/>
  <c r="A944" i="13"/>
  <c r="A943" i="13"/>
  <c r="A942" i="13"/>
  <c r="A941" i="13"/>
  <c r="A940" i="13"/>
  <c r="A939" i="13"/>
  <c r="A938" i="13"/>
  <c r="A937" i="13"/>
  <c r="A936" i="13"/>
  <c r="A935" i="13"/>
  <c r="A934" i="13"/>
  <c r="A933" i="13"/>
  <c r="A932" i="13"/>
  <c r="A931" i="13"/>
  <c r="A930" i="13"/>
  <c r="A929" i="13"/>
  <c r="A928" i="13"/>
  <c r="A927" i="13"/>
  <c r="A926" i="13"/>
  <c r="A925" i="13"/>
  <c r="A924" i="13"/>
  <c r="A923" i="13"/>
  <c r="A922" i="13"/>
  <c r="A921" i="13"/>
  <c r="A920" i="13"/>
  <c r="A919" i="13"/>
  <c r="A918" i="13"/>
  <c r="A917" i="13"/>
  <c r="A916" i="13"/>
  <c r="A915" i="13"/>
  <c r="A914" i="13"/>
  <c r="A913" i="13"/>
  <c r="A912" i="13"/>
  <c r="A911" i="13"/>
  <c r="A910" i="13"/>
  <c r="A909" i="13"/>
  <c r="A908" i="13"/>
  <c r="A907" i="13"/>
  <c r="A906" i="13"/>
  <c r="A905" i="13"/>
  <c r="A904" i="13"/>
  <c r="A903" i="13"/>
  <c r="A902" i="13"/>
  <c r="A901" i="13"/>
  <c r="A900" i="13"/>
  <c r="A899" i="13"/>
  <c r="A898" i="13"/>
  <c r="A897" i="13"/>
  <c r="A896" i="13"/>
  <c r="A895" i="13"/>
  <c r="A894" i="13"/>
  <c r="A893" i="13"/>
  <c r="A892" i="13"/>
  <c r="A891" i="13"/>
  <c r="A890" i="13"/>
  <c r="A889" i="13"/>
  <c r="A888" i="13"/>
  <c r="A887" i="13"/>
  <c r="A886" i="13"/>
  <c r="A885" i="13"/>
  <c r="A884" i="13"/>
  <c r="A883" i="13"/>
  <c r="A882" i="13"/>
  <c r="A881" i="13"/>
  <c r="A880" i="13"/>
  <c r="A879" i="13"/>
  <c r="A878" i="13"/>
  <c r="A877" i="13"/>
  <c r="A876" i="13"/>
  <c r="A875" i="13"/>
  <c r="A874" i="13"/>
  <c r="A873" i="13"/>
  <c r="A872" i="13"/>
  <c r="A871" i="13"/>
  <c r="A870" i="13"/>
  <c r="A869" i="13"/>
  <c r="A868" i="13"/>
  <c r="A867" i="13"/>
  <c r="A866" i="13"/>
  <c r="A865" i="13"/>
  <c r="A864" i="13"/>
  <c r="A863" i="13"/>
  <c r="A862" i="13"/>
  <c r="A861" i="13"/>
  <c r="A860" i="13"/>
  <c r="A859" i="13"/>
  <c r="A858" i="13"/>
  <c r="A857" i="13"/>
  <c r="A856" i="13"/>
  <c r="A855" i="13"/>
  <c r="A854" i="13"/>
  <c r="A853" i="13"/>
  <c r="A852" i="13"/>
  <c r="A851" i="13"/>
  <c r="A850" i="13"/>
  <c r="A849" i="13"/>
  <c r="A848" i="13"/>
  <c r="A847" i="13"/>
  <c r="A846" i="13"/>
  <c r="A845" i="13"/>
  <c r="A844" i="13"/>
  <c r="A843" i="13"/>
  <c r="A842" i="13"/>
  <c r="A841" i="13"/>
  <c r="A840" i="13"/>
  <c r="A839" i="13"/>
  <c r="A838" i="13"/>
  <c r="A837" i="13"/>
  <c r="A836" i="13"/>
  <c r="A835" i="13"/>
  <c r="A834" i="13"/>
  <c r="A833" i="13"/>
  <c r="A832" i="13"/>
  <c r="A831" i="13"/>
  <c r="A830" i="13"/>
  <c r="A829" i="13"/>
  <c r="A828" i="13"/>
  <c r="A827" i="13"/>
  <c r="A826" i="13"/>
  <c r="A825" i="13"/>
  <c r="A824" i="13"/>
  <c r="A823" i="13"/>
  <c r="A822" i="13"/>
  <c r="A821" i="13"/>
  <c r="A820" i="13"/>
  <c r="A819" i="13"/>
  <c r="A818" i="13"/>
  <c r="A817" i="13"/>
  <c r="A816" i="13"/>
  <c r="A815" i="13"/>
  <c r="A814" i="13"/>
  <c r="A813" i="13"/>
  <c r="A812" i="13"/>
  <c r="A811" i="13"/>
  <c r="A810" i="13"/>
  <c r="A809" i="13"/>
  <c r="A808" i="13"/>
  <c r="A807" i="13"/>
  <c r="A806" i="13"/>
  <c r="A805" i="13"/>
  <c r="A804" i="13"/>
  <c r="A803" i="13"/>
  <c r="A802" i="13"/>
  <c r="A801" i="13"/>
  <c r="A800" i="13"/>
  <c r="A799" i="13"/>
  <c r="A798" i="13"/>
  <c r="A797" i="13"/>
  <c r="A796" i="13"/>
  <c r="A795" i="13"/>
  <c r="A794" i="13"/>
  <c r="A793" i="13"/>
  <c r="A792" i="13"/>
  <c r="A791" i="13"/>
  <c r="A790" i="13"/>
  <c r="A789" i="13"/>
  <c r="A788" i="13"/>
  <c r="A787" i="13"/>
  <c r="A786" i="13"/>
  <c r="A785" i="13"/>
  <c r="A784" i="13"/>
  <c r="A783" i="13"/>
  <c r="A782" i="13"/>
  <c r="A781" i="13"/>
  <c r="A780" i="13"/>
  <c r="A779" i="13"/>
  <c r="A778" i="13"/>
  <c r="A777" i="13"/>
  <c r="A776" i="13"/>
  <c r="A775" i="13"/>
  <c r="A774" i="13"/>
  <c r="A773" i="13"/>
  <c r="A772" i="13"/>
  <c r="A771" i="13"/>
  <c r="A770" i="13"/>
  <c r="A769" i="13"/>
  <c r="A768" i="13"/>
  <c r="A767" i="13"/>
  <c r="A766" i="13"/>
  <c r="A765" i="13"/>
  <c r="A764" i="13"/>
  <c r="A763" i="13"/>
  <c r="A762" i="13"/>
  <c r="A761" i="13"/>
  <c r="A760" i="13"/>
  <c r="A759" i="13"/>
  <c r="A758" i="13"/>
  <c r="A757" i="13"/>
  <c r="A756" i="13"/>
  <c r="A755" i="13"/>
  <c r="A754" i="13"/>
  <c r="A753" i="13"/>
  <c r="A752" i="13"/>
  <c r="A751" i="13"/>
  <c r="A750" i="13"/>
  <c r="A749" i="13"/>
  <c r="A748" i="13"/>
  <c r="A747" i="13"/>
  <c r="A746" i="13"/>
  <c r="A745" i="13"/>
  <c r="A744" i="13"/>
  <c r="A743" i="13"/>
  <c r="A742" i="13"/>
  <c r="A741" i="13"/>
  <c r="A740" i="13"/>
  <c r="A739" i="13"/>
  <c r="A738" i="13"/>
  <c r="A737" i="13"/>
  <c r="A736" i="13"/>
  <c r="A735" i="13"/>
  <c r="A734" i="13"/>
  <c r="A733" i="13"/>
  <c r="A732" i="13"/>
  <c r="A731" i="13"/>
  <c r="A730" i="13"/>
  <c r="A729" i="13"/>
  <c r="A728" i="13"/>
  <c r="A727" i="13"/>
  <c r="A726" i="13"/>
  <c r="A725" i="13"/>
  <c r="A724" i="13"/>
  <c r="A723" i="13"/>
  <c r="A722" i="13"/>
  <c r="A721" i="13"/>
  <c r="A720" i="13"/>
  <c r="A719" i="13"/>
  <c r="A718" i="13"/>
  <c r="A717" i="13"/>
  <c r="A716" i="13"/>
  <c r="A715" i="13"/>
  <c r="A714" i="13"/>
  <c r="A713" i="13"/>
  <c r="A712" i="13"/>
  <c r="A711" i="13"/>
  <c r="A710" i="13"/>
  <c r="A709" i="13"/>
  <c r="A708" i="13"/>
  <c r="A707" i="13"/>
  <c r="A706" i="13"/>
  <c r="A705" i="13"/>
  <c r="A704" i="13"/>
  <c r="A703" i="13"/>
  <c r="A702" i="13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87" i="13"/>
  <c r="A686" i="13"/>
  <c r="A685" i="13"/>
  <c r="A684" i="13"/>
  <c r="A683" i="13"/>
  <c r="A682" i="13"/>
  <c r="A681" i="13"/>
  <c r="A680" i="13"/>
  <c r="A679" i="13"/>
  <c r="A678" i="13"/>
  <c r="A677" i="13"/>
  <c r="A676" i="13"/>
  <c r="A675" i="13"/>
  <c r="A674" i="13"/>
  <c r="A673" i="13"/>
  <c r="A672" i="13"/>
  <c r="A671" i="13"/>
  <c r="A670" i="13"/>
  <c r="A669" i="13"/>
  <c r="A668" i="13"/>
  <c r="A667" i="13"/>
  <c r="A666" i="13"/>
  <c r="A665" i="13"/>
  <c r="A664" i="13"/>
  <c r="A663" i="13"/>
  <c r="A662" i="13"/>
  <c r="A661" i="13"/>
  <c r="A660" i="13"/>
  <c r="A659" i="13"/>
  <c r="A658" i="13"/>
  <c r="A657" i="13"/>
  <c r="A656" i="13"/>
  <c r="A655" i="13"/>
  <c r="A654" i="13"/>
  <c r="A653" i="13"/>
  <c r="A652" i="13"/>
  <c r="A651" i="13"/>
  <c r="A650" i="13"/>
  <c r="A649" i="13"/>
  <c r="A648" i="13"/>
  <c r="A647" i="13"/>
  <c r="A646" i="13"/>
  <c r="A645" i="13"/>
  <c r="A644" i="13"/>
  <c r="A643" i="13"/>
  <c r="A642" i="13"/>
  <c r="A641" i="13"/>
  <c r="A640" i="13"/>
  <c r="A639" i="13"/>
  <c r="A638" i="13"/>
  <c r="A637" i="13"/>
  <c r="A636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A611" i="13"/>
  <c r="A610" i="13"/>
  <c r="A609" i="13"/>
  <c r="A608" i="13"/>
  <c r="A607" i="13"/>
  <c r="A606" i="13"/>
  <c r="A605" i="13"/>
  <c r="A604" i="13"/>
  <c r="A603" i="13"/>
  <c r="A602" i="13"/>
  <c r="A601" i="13"/>
  <c r="A600" i="13"/>
  <c r="A599" i="13"/>
  <c r="A598" i="13"/>
  <c r="A597" i="13"/>
  <c r="A596" i="13"/>
  <c r="A595" i="13"/>
  <c r="A594" i="13"/>
  <c r="A593" i="13"/>
  <c r="A592" i="13"/>
  <c r="A591" i="13"/>
  <c r="A590" i="13"/>
  <c r="A589" i="13"/>
  <c r="A588" i="13"/>
  <c r="A587" i="13"/>
  <c r="A586" i="13"/>
  <c r="A585" i="13"/>
  <c r="A584" i="13"/>
  <c r="A583" i="13"/>
  <c r="A582" i="13"/>
  <c r="A581" i="13"/>
  <c r="A580" i="13"/>
  <c r="A579" i="13"/>
  <c r="A578" i="13"/>
  <c r="A577" i="13"/>
  <c r="A576" i="13"/>
  <c r="A575" i="13"/>
  <c r="A574" i="13"/>
  <c r="A573" i="13"/>
  <c r="A572" i="13"/>
  <c r="A571" i="13"/>
  <c r="A570" i="13"/>
  <c r="A569" i="13"/>
  <c r="A568" i="13"/>
  <c r="A567" i="13"/>
  <c r="A566" i="13"/>
  <c r="A565" i="13"/>
  <c r="A564" i="13"/>
  <c r="A563" i="13"/>
  <c r="A562" i="13"/>
  <c r="A561" i="13"/>
  <c r="A560" i="13"/>
  <c r="A559" i="13"/>
  <c r="A558" i="13"/>
  <c r="A557" i="13"/>
  <c r="A556" i="13"/>
  <c r="A555" i="13"/>
  <c r="A554" i="13"/>
  <c r="A553" i="13"/>
  <c r="A552" i="13"/>
  <c r="A551" i="13"/>
  <c r="A550" i="13"/>
  <c r="A549" i="13"/>
  <c r="A548" i="13"/>
  <c r="A547" i="13"/>
  <c r="A546" i="13"/>
  <c r="A545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2" i="13"/>
  <c r="A531" i="13"/>
  <c r="A530" i="13"/>
  <c r="A529" i="13"/>
  <c r="A528" i="13"/>
  <c r="A527" i="13"/>
  <c r="A526" i="13"/>
  <c r="A525" i="13"/>
  <c r="A524" i="13"/>
  <c r="A523" i="13"/>
  <c r="A522" i="13"/>
  <c r="A521" i="13"/>
  <c r="A520" i="13"/>
  <c r="A519" i="13"/>
  <c r="A518" i="13"/>
  <c r="A517" i="13"/>
  <c r="A516" i="13"/>
  <c r="A515" i="1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30" i="86" s="1"/>
  <c r="A24" i="13"/>
  <c r="A29" i="86" s="1"/>
  <c r="A23" i="13"/>
  <c r="A28" i="86" s="1"/>
  <c r="A22" i="13"/>
  <c r="A27" i="86" s="1"/>
  <c r="A21" i="13"/>
  <c r="A26" i="86" s="1"/>
  <c r="A20" i="13"/>
  <c r="A25" i="86" s="1"/>
  <c r="A19" i="13"/>
  <c r="A24" i="86" s="1"/>
  <c r="A18" i="13"/>
  <c r="A23" i="86" s="1"/>
  <c r="A17" i="13"/>
  <c r="A22" i="86" s="1"/>
  <c r="A16" i="13"/>
  <c r="A21" i="86" s="1"/>
  <c r="A15" i="13"/>
  <c r="A20" i="86" s="1"/>
  <c r="A14" i="13"/>
  <c r="A19" i="86" s="1"/>
  <c r="A13" i="13"/>
  <c r="A12" i="13"/>
  <c r="A16" i="86" l="1"/>
  <c r="F16" i="86" s="1"/>
  <c r="F16" i="104"/>
  <c r="I16" i="104" s="1"/>
  <c r="H16" i="104"/>
  <c r="G16" i="104"/>
  <c r="E16" i="104"/>
  <c r="C16" i="104"/>
  <c r="D16" i="104"/>
  <c r="G17" i="104"/>
  <c r="C17" i="104"/>
  <c r="F17" i="104"/>
  <c r="I17" i="104" s="1"/>
  <c r="D17" i="104"/>
  <c r="H17" i="104"/>
  <c r="E17" i="104"/>
  <c r="D18" i="104"/>
  <c r="H18" i="104"/>
  <c r="F18" i="104"/>
  <c r="I18" i="104" s="1"/>
  <c r="C18" i="104"/>
  <c r="E18" i="104"/>
  <c r="G18" i="104"/>
  <c r="G19" i="104"/>
  <c r="E19" i="104"/>
  <c r="D19" i="104"/>
  <c r="C19" i="104"/>
  <c r="F19" i="104"/>
  <c r="I19" i="104" s="1"/>
  <c r="H19" i="104"/>
  <c r="F20" i="104"/>
  <c r="I20" i="104" s="1"/>
  <c r="D20" i="104"/>
  <c r="H20" i="104"/>
  <c r="E20" i="104"/>
  <c r="C20" i="104"/>
  <c r="G20" i="104"/>
  <c r="D21" i="104"/>
  <c r="E21" i="104"/>
  <c r="C21" i="104"/>
  <c r="G21" i="104"/>
  <c r="H21" i="104"/>
  <c r="F21" i="104"/>
  <c r="I21" i="104" s="1"/>
  <c r="E22" i="104"/>
  <c r="D22" i="104"/>
  <c r="C22" i="104"/>
  <c r="F22" i="104"/>
  <c r="I22" i="104" s="1"/>
  <c r="H22" i="104"/>
  <c r="G22" i="104"/>
  <c r="D23" i="104"/>
  <c r="C23" i="104"/>
  <c r="H23" i="104"/>
  <c r="F23" i="104"/>
  <c r="I23" i="104" s="1"/>
  <c r="E23" i="104"/>
  <c r="G23" i="104"/>
  <c r="D24" i="104"/>
  <c r="H24" i="104"/>
  <c r="G24" i="104"/>
  <c r="E24" i="104"/>
  <c r="F24" i="104"/>
  <c r="I24" i="104" s="1"/>
  <c r="C24" i="104"/>
  <c r="G25" i="104"/>
  <c r="F25" i="104"/>
  <c r="I25" i="104" s="1"/>
  <c r="E25" i="104"/>
  <c r="H25" i="104"/>
  <c r="D25" i="104"/>
  <c r="C25" i="104"/>
  <c r="H26" i="104"/>
  <c r="F26" i="104"/>
  <c r="I26" i="104" s="1"/>
  <c r="E26" i="104"/>
  <c r="D26" i="104"/>
  <c r="C26" i="104"/>
  <c r="G26" i="104"/>
  <c r="G27" i="104"/>
  <c r="E27" i="104"/>
  <c r="D27" i="104"/>
  <c r="C27" i="104"/>
  <c r="F27" i="104"/>
  <c r="I27" i="104" s="1"/>
  <c r="H27" i="104"/>
  <c r="F28" i="104"/>
  <c r="I28" i="104" s="1"/>
  <c r="E28" i="104"/>
  <c r="D28" i="104"/>
  <c r="C28" i="104"/>
  <c r="H28" i="104"/>
  <c r="G28" i="104"/>
  <c r="E29" i="104"/>
  <c r="G29" i="104"/>
  <c r="C29" i="104"/>
  <c r="D29" i="104"/>
  <c r="H29" i="104"/>
  <c r="F29" i="104"/>
  <c r="I29" i="104" s="1"/>
  <c r="D30" i="104"/>
  <c r="F30" i="104"/>
  <c r="I30" i="104" s="1"/>
  <c r="C30" i="104"/>
  <c r="G30" i="104"/>
  <c r="H30" i="104"/>
  <c r="E30" i="104"/>
  <c r="C31" i="104"/>
  <c r="E31" i="104"/>
  <c r="H31" i="104"/>
  <c r="F31" i="104"/>
  <c r="I31" i="104" s="1"/>
  <c r="G31" i="104"/>
  <c r="D31" i="104"/>
  <c r="F32" i="104"/>
  <c r="I32" i="104" s="1"/>
  <c r="H32" i="104"/>
  <c r="D32" i="104"/>
  <c r="G32" i="104"/>
  <c r="C32" i="104"/>
  <c r="E32" i="104"/>
  <c r="H33" i="104"/>
  <c r="E33" i="104"/>
  <c r="G33" i="104"/>
  <c r="F33" i="104"/>
  <c r="I33" i="104" s="1"/>
  <c r="C33" i="104"/>
  <c r="D33" i="104"/>
  <c r="H34" i="104"/>
  <c r="D34" i="104"/>
  <c r="G34" i="104"/>
  <c r="C34" i="104"/>
  <c r="F34" i="104"/>
  <c r="I34" i="104" s="1"/>
  <c r="E34" i="104"/>
  <c r="G35" i="104"/>
  <c r="C35" i="104"/>
  <c r="F35" i="104"/>
  <c r="I35" i="104" s="1"/>
  <c r="E35" i="104"/>
  <c r="D35" i="104"/>
  <c r="H35" i="104"/>
  <c r="F36" i="104"/>
  <c r="I36" i="104" s="1"/>
  <c r="G36" i="104"/>
  <c r="E36" i="104"/>
  <c r="D36" i="104"/>
  <c r="H36" i="104"/>
  <c r="C36" i="104"/>
  <c r="E37" i="104"/>
  <c r="H37" i="104"/>
  <c r="D37" i="104"/>
  <c r="C37" i="104"/>
  <c r="G37" i="104"/>
  <c r="F37" i="104"/>
  <c r="I37" i="104" s="1"/>
  <c r="D38" i="104"/>
  <c r="H38" i="104"/>
  <c r="F38" i="104"/>
  <c r="I38" i="104" s="1"/>
  <c r="C38" i="104"/>
  <c r="G38" i="104"/>
  <c r="E38" i="104"/>
  <c r="C39" i="104"/>
  <c r="F39" i="104"/>
  <c r="I39" i="104" s="1"/>
  <c r="E39" i="104"/>
  <c r="D39" i="104"/>
  <c r="H39" i="104"/>
  <c r="G39" i="104"/>
  <c r="F40" i="104"/>
  <c r="I40" i="104" s="1"/>
  <c r="G40" i="104"/>
  <c r="E40" i="104"/>
  <c r="H40" i="104"/>
  <c r="D40" i="104"/>
  <c r="C40" i="104"/>
  <c r="H41" i="104"/>
  <c r="G41" i="104"/>
  <c r="D41" i="104"/>
  <c r="E41" i="104"/>
  <c r="F41" i="104"/>
  <c r="I41" i="104" s="1"/>
  <c r="C41" i="104"/>
  <c r="G42" i="104"/>
  <c r="D42" i="104"/>
  <c r="F42" i="104"/>
  <c r="I42" i="104" s="1"/>
  <c r="E42" i="104"/>
  <c r="H42" i="104"/>
  <c r="C42" i="104"/>
  <c r="F43" i="104"/>
  <c r="I43" i="104" s="1"/>
  <c r="D43" i="104"/>
  <c r="C43" i="104"/>
  <c r="H43" i="104"/>
  <c r="G43" i="104"/>
  <c r="E43" i="104"/>
  <c r="E44" i="104"/>
  <c r="F44" i="104"/>
  <c r="I44" i="104" s="1"/>
  <c r="D44" i="104"/>
  <c r="H44" i="104"/>
  <c r="C44" i="104"/>
  <c r="G44" i="104"/>
  <c r="E45" i="104"/>
  <c r="F45" i="104"/>
  <c r="I45" i="104" s="1"/>
  <c r="D45" i="104"/>
  <c r="H45" i="104"/>
  <c r="C45" i="104"/>
  <c r="G45" i="104"/>
  <c r="D46" i="104"/>
  <c r="G46" i="104"/>
  <c r="C46" i="104"/>
  <c r="H46" i="104"/>
  <c r="E46" i="104"/>
  <c r="F46" i="104"/>
  <c r="I46" i="104" s="1"/>
  <c r="C47" i="104"/>
  <c r="E47" i="104"/>
  <c r="H47" i="104"/>
  <c r="D47" i="104"/>
  <c r="G47" i="104"/>
  <c r="F47" i="104"/>
  <c r="I47" i="104" s="1"/>
  <c r="E48" i="104"/>
  <c r="F48" i="104"/>
  <c r="I48" i="104" s="1"/>
  <c r="D48" i="104"/>
  <c r="H48" i="104"/>
  <c r="C48" i="104"/>
  <c r="G48" i="104"/>
  <c r="H49" i="104"/>
  <c r="F49" i="104"/>
  <c r="I49" i="104" s="1"/>
  <c r="E49" i="104"/>
  <c r="D49" i="104"/>
  <c r="C49" i="104"/>
  <c r="G49" i="104"/>
  <c r="H50" i="104"/>
  <c r="C50" i="104"/>
  <c r="G50" i="104"/>
  <c r="D50" i="104"/>
  <c r="F50" i="104"/>
  <c r="I50" i="104" s="1"/>
  <c r="E50" i="104"/>
  <c r="G51" i="104"/>
  <c r="E51" i="104"/>
  <c r="F51" i="104"/>
  <c r="I51" i="104" s="1"/>
  <c r="C51" i="104"/>
  <c r="D51" i="104"/>
  <c r="H51" i="104"/>
  <c r="F52" i="104"/>
  <c r="I52" i="104" s="1"/>
  <c r="G52" i="104"/>
  <c r="E52" i="104"/>
  <c r="C52" i="104"/>
  <c r="H52" i="104"/>
  <c r="D52" i="104"/>
  <c r="E53" i="104"/>
  <c r="D53" i="104"/>
  <c r="F53" i="104"/>
  <c r="I53" i="104" s="1"/>
  <c r="H53" i="104"/>
  <c r="G53" i="104"/>
  <c r="C53" i="104"/>
  <c r="D54" i="104"/>
  <c r="F54" i="104"/>
  <c r="I54" i="104" s="1"/>
  <c r="C54" i="104"/>
  <c r="E54" i="104"/>
  <c r="H54" i="104"/>
  <c r="G54" i="104"/>
  <c r="C55" i="104"/>
  <c r="H55" i="104"/>
  <c r="E55" i="104"/>
  <c r="G55" i="104"/>
  <c r="F55" i="104"/>
  <c r="I55" i="104" s="1"/>
  <c r="D55" i="104"/>
  <c r="C56" i="104"/>
  <c r="G56" i="104"/>
  <c r="E56" i="104"/>
  <c r="F56" i="104"/>
  <c r="I56" i="104" s="1"/>
  <c r="D56" i="104"/>
  <c r="H56" i="104"/>
  <c r="H57" i="104"/>
  <c r="D57" i="104"/>
  <c r="F57" i="104"/>
  <c r="I57" i="104" s="1"/>
  <c r="C57" i="104"/>
  <c r="E57" i="104"/>
  <c r="G57" i="104"/>
  <c r="H58" i="104"/>
  <c r="F58" i="104"/>
  <c r="I58" i="104" s="1"/>
  <c r="C58" i="104"/>
  <c r="G58" i="104"/>
  <c r="E58" i="104"/>
  <c r="D58" i="104"/>
  <c r="G59" i="104"/>
  <c r="H59" i="104"/>
  <c r="F59" i="104"/>
  <c r="I59" i="104" s="1"/>
  <c r="E59" i="104"/>
  <c r="D59" i="104"/>
  <c r="C59" i="104"/>
  <c r="F60" i="104"/>
  <c r="I60" i="104" s="1"/>
  <c r="C60" i="104"/>
  <c r="E60" i="104"/>
  <c r="H60" i="104"/>
  <c r="D60" i="104"/>
  <c r="G60" i="104"/>
  <c r="G61" i="104"/>
  <c r="F61" i="104"/>
  <c r="I61" i="104" s="1"/>
  <c r="C61" i="104"/>
  <c r="E61" i="104"/>
  <c r="D61" i="104"/>
  <c r="H61" i="104"/>
  <c r="F62" i="104"/>
  <c r="I62" i="104" s="1"/>
  <c r="E62" i="104"/>
  <c r="D62" i="104"/>
  <c r="G62" i="104"/>
  <c r="C62" i="104"/>
  <c r="H62" i="104"/>
  <c r="E63" i="104"/>
  <c r="G63" i="104"/>
  <c r="D63" i="104"/>
  <c r="C63" i="104"/>
  <c r="F63" i="104"/>
  <c r="I63" i="104" s="1"/>
  <c r="H63" i="104"/>
  <c r="D64" i="104"/>
  <c r="H64" i="104"/>
  <c r="E64" i="104"/>
  <c r="C64" i="104"/>
  <c r="G64" i="104"/>
  <c r="F64" i="104"/>
  <c r="I64" i="104" s="1"/>
  <c r="C65" i="104"/>
  <c r="G65" i="104"/>
  <c r="H65" i="104"/>
  <c r="D65" i="104"/>
  <c r="F65" i="104"/>
  <c r="I65" i="104" s="1"/>
  <c r="E65" i="104"/>
  <c r="G66" i="104"/>
  <c r="H66" i="104"/>
  <c r="C66" i="104"/>
  <c r="D66" i="104"/>
  <c r="E66" i="104"/>
  <c r="F66" i="104"/>
  <c r="I66" i="104" s="1"/>
  <c r="G67" i="104"/>
  <c r="C67" i="104"/>
  <c r="F67" i="104"/>
  <c r="I67" i="104" s="1"/>
  <c r="D67" i="104"/>
  <c r="H67" i="104"/>
  <c r="E67" i="104"/>
  <c r="H68" i="104"/>
  <c r="G68" i="104"/>
  <c r="F68" i="104"/>
  <c r="I68" i="104" s="1"/>
  <c r="E68" i="104"/>
  <c r="C68" i="104"/>
  <c r="D68" i="104"/>
  <c r="G69" i="104"/>
  <c r="F69" i="104"/>
  <c r="I69" i="104" s="1"/>
  <c r="E69" i="104"/>
  <c r="H69" i="104"/>
  <c r="D69" i="104"/>
  <c r="C69" i="104"/>
  <c r="F70" i="104"/>
  <c r="I70" i="104" s="1"/>
  <c r="G70" i="104"/>
  <c r="D70" i="104"/>
  <c r="E70" i="104"/>
  <c r="C70" i="104"/>
  <c r="H70" i="104"/>
  <c r="E71" i="104"/>
  <c r="G71" i="104"/>
  <c r="D71" i="104"/>
  <c r="C71" i="104"/>
  <c r="F71" i="104"/>
  <c r="I71" i="104" s="1"/>
  <c r="H71" i="104"/>
  <c r="D72" i="104"/>
  <c r="H72" i="104"/>
  <c r="E72" i="104"/>
  <c r="C72" i="104"/>
  <c r="G72" i="104"/>
  <c r="F72" i="104"/>
  <c r="I72" i="104" s="1"/>
  <c r="C73" i="104"/>
  <c r="H73" i="104"/>
  <c r="F73" i="104"/>
  <c r="I73" i="104" s="1"/>
  <c r="D73" i="104"/>
  <c r="E73" i="104"/>
  <c r="G73" i="104"/>
  <c r="G74" i="104"/>
  <c r="E74" i="104"/>
  <c r="D74" i="104"/>
  <c r="C74" i="104"/>
  <c r="F74" i="104"/>
  <c r="I74" i="104" s="1"/>
  <c r="H74" i="104"/>
  <c r="G75" i="104"/>
  <c r="F75" i="104"/>
  <c r="I75" i="104" s="1"/>
  <c r="D75" i="104"/>
  <c r="C75" i="104"/>
  <c r="E75" i="104"/>
  <c r="H75" i="104"/>
  <c r="H76" i="104"/>
  <c r="E76" i="104"/>
  <c r="F76" i="104"/>
  <c r="I76" i="104" s="1"/>
  <c r="G76" i="104"/>
  <c r="C76" i="104"/>
  <c r="D76" i="104"/>
  <c r="G77" i="104"/>
  <c r="H77" i="104"/>
  <c r="C77" i="104"/>
  <c r="E77" i="104"/>
  <c r="D77" i="104"/>
  <c r="F77" i="104"/>
  <c r="I77" i="104" s="1"/>
  <c r="F78" i="104"/>
  <c r="I78" i="104" s="1"/>
  <c r="D78" i="104"/>
  <c r="C78" i="104"/>
  <c r="H78" i="104"/>
  <c r="E78" i="104"/>
  <c r="G78" i="104"/>
  <c r="E79" i="104"/>
  <c r="F79" i="104"/>
  <c r="I79" i="104" s="1"/>
  <c r="C79" i="104"/>
  <c r="G79" i="104"/>
  <c r="H79" i="104"/>
  <c r="D79" i="104"/>
  <c r="D80" i="104"/>
  <c r="G80" i="104"/>
  <c r="C80" i="104"/>
  <c r="F80" i="104"/>
  <c r="I80" i="104" s="1"/>
  <c r="H80" i="104"/>
  <c r="E80" i="104"/>
  <c r="C81" i="104"/>
  <c r="G81" i="104"/>
  <c r="H81" i="104"/>
  <c r="D81" i="104"/>
  <c r="F81" i="104"/>
  <c r="I81" i="104" s="1"/>
  <c r="E81" i="104"/>
  <c r="H82" i="104"/>
  <c r="F82" i="104"/>
  <c r="I82" i="104" s="1"/>
  <c r="G82" i="104"/>
  <c r="E82" i="104"/>
  <c r="D82" i="104"/>
  <c r="C82" i="104"/>
  <c r="G83" i="104"/>
  <c r="D83" i="104"/>
  <c r="F83" i="104"/>
  <c r="I83" i="104" s="1"/>
  <c r="H83" i="104"/>
  <c r="C83" i="104"/>
  <c r="E83" i="104"/>
  <c r="H84" i="104"/>
  <c r="C84" i="104"/>
  <c r="F84" i="104"/>
  <c r="I84" i="104" s="1"/>
  <c r="E84" i="104"/>
  <c r="G84" i="104"/>
  <c r="D84" i="104"/>
  <c r="G85" i="104"/>
  <c r="E85" i="104"/>
  <c r="H85" i="104"/>
  <c r="D85" i="104"/>
  <c r="C85" i="104"/>
  <c r="F85" i="104"/>
  <c r="I85" i="104" s="1"/>
  <c r="F86" i="104"/>
  <c r="I86" i="104" s="1"/>
  <c r="H86" i="104"/>
  <c r="G86" i="104"/>
  <c r="E86" i="104"/>
  <c r="D86" i="104"/>
  <c r="C86" i="104"/>
  <c r="E87" i="104"/>
  <c r="F87" i="104"/>
  <c r="I87" i="104" s="1"/>
  <c r="D87" i="104"/>
  <c r="H87" i="104"/>
  <c r="C87" i="104"/>
  <c r="G87" i="104"/>
  <c r="D88" i="104"/>
  <c r="H88" i="104"/>
  <c r="C88" i="104"/>
  <c r="F88" i="104"/>
  <c r="I88" i="104" s="1"/>
  <c r="G88" i="104"/>
  <c r="E88" i="104"/>
  <c r="C89" i="104"/>
  <c r="D89" i="104"/>
  <c r="F89" i="104"/>
  <c r="I89" i="104" s="1"/>
  <c r="H89" i="104"/>
  <c r="G89" i="104"/>
  <c r="E89" i="104"/>
  <c r="C90" i="104"/>
  <c r="H90" i="104"/>
  <c r="D90" i="104"/>
  <c r="G90" i="104"/>
  <c r="E90" i="104"/>
  <c r="F90" i="104"/>
  <c r="I90" i="104" s="1"/>
  <c r="H91" i="104"/>
  <c r="F91" i="104"/>
  <c r="I91" i="104" s="1"/>
  <c r="E91" i="104"/>
  <c r="G91" i="104"/>
  <c r="C91" i="104"/>
  <c r="D91" i="104"/>
  <c r="H92" i="104"/>
  <c r="F92" i="104"/>
  <c r="I92" i="104" s="1"/>
  <c r="G92" i="104"/>
  <c r="E92" i="104"/>
  <c r="D92" i="104"/>
  <c r="C92" i="104"/>
  <c r="G93" i="104"/>
  <c r="C93" i="104"/>
  <c r="F93" i="104"/>
  <c r="I93" i="104" s="1"/>
  <c r="E93" i="104"/>
  <c r="D93" i="104"/>
  <c r="H93" i="104"/>
  <c r="F94" i="104"/>
  <c r="I94" i="104" s="1"/>
  <c r="G94" i="104"/>
  <c r="E94" i="104"/>
  <c r="H94" i="104"/>
  <c r="D94" i="104"/>
  <c r="C94" i="104"/>
  <c r="E95" i="104"/>
  <c r="D95" i="104"/>
  <c r="H95" i="104"/>
  <c r="C95" i="104"/>
  <c r="G95" i="104"/>
  <c r="F95" i="104"/>
  <c r="I95" i="104" s="1"/>
  <c r="D96" i="104"/>
  <c r="F96" i="104"/>
  <c r="I96" i="104" s="1"/>
  <c r="H96" i="104"/>
  <c r="C96" i="104"/>
  <c r="G96" i="104"/>
  <c r="E96" i="104"/>
  <c r="C97" i="104"/>
  <c r="H97" i="104"/>
  <c r="E97" i="104"/>
  <c r="D97" i="104"/>
  <c r="F97" i="104"/>
  <c r="I97" i="104" s="1"/>
  <c r="G97" i="104"/>
  <c r="H98" i="104"/>
  <c r="D98" i="104"/>
  <c r="G98" i="104"/>
  <c r="E98" i="104"/>
  <c r="F98" i="104"/>
  <c r="I98" i="104" s="1"/>
  <c r="C98" i="104"/>
  <c r="H99" i="104"/>
  <c r="C99" i="104"/>
  <c r="E99" i="104"/>
  <c r="G99" i="104"/>
  <c r="F99" i="104"/>
  <c r="I99" i="104" s="1"/>
  <c r="D99" i="104"/>
  <c r="H100" i="104"/>
  <c r="E100" i="104"/>
  <c r="D100" i="104"/>
  <c r="G100" i="104"/>
  <c r="F100" i="104"/>
  <c r="I100" i="104" s="1"/>
  <c r="C100" i="104"/>
  <c r="G101" i="104"/>
  <c r="F101" i="104"/>
  <c r="I101" i="104" s="1"/>
  <c r="E101" i="104"/>
  <c r="D101" i="104"/>
  <c r="H101" i="104"/>
  <c r="C101" i="104"/>
  <c r="F102" i="104"/>
  <c r="I102" i="104" s="1"/>
  <c r="H102" i="104"/>
  <c r="E102" i="104"/>
  <c r="G102" i="104"/>
  <c r="D102" i="104"/>
  <c r="C102" i="104"/>
  <c r="E103" i="104"/>
  <c r="H103" i="104"/>
  <c r="D103" i="104"/>
  <c r="G103" i="104"/>
  <c r="C103" i="104"/>
  <c r="F103" i="104"/>
  <c r="I103" i="104" s="1"/>
  <c r="D104" i="104"/>
  <c r="C104" i="104"/>
  <c r="G104" i="104"/>
  <c r="F104" i="104"/>
  <c r="I104" i="104" s="1"/>
  <c r="H104" i="104"/>
  <c r="E104" i="104"/>
  <c r="C105" i="104"/>
  <c r="H105" i="104"/>
  <c r="F105" i="104"/>
  <c r="I105" i="104" s="1"/>
  <c r="E105" i="104"/>
  <c r="G105" i="104"/>
  <c r="D105" i="104"/>
  <c r="G106" i="104"/>
  <c r="H106" i="104"/>
  <c r="D106" i="104"/>
  <c r="E106" i="104"/>
  <c r="C106" i="104"/>
  <c r="F106" i="104"/>
  <c r="I106" i="104" s="1"/>
  <c r="H107" i="104"/>
  <c r="C107" i="104"/>
  <c r="G107" i="104"/>
  <c r="E107" i="104"/>
  <c r="F107" i="104"/>
  <c r="I107" i="104" s="1"/>
  <c r="D107" i="104"/>
  <c r="H108" i="104"/>
  <c r="G108" i="104"/>
  <c r="F108" i="104"/>
  <c r="I108" i="104" s="1"/>
  <c r="C108" i="104"/>
  <c r="E108" i="104"/>
  <c r="D108" i="104"/>
  <c r="G109" i="104"/>
  <c r="F109" i="104"/>
  <c r="I109" i="104" s="1"/>
  <c r="E109" i="104"/>
  <c r="D109" i="104"/>
  <c r="H109" i="104"/>
  <c r="C109" i="104"/>
  <c r="F110" i="104"/>
  <c r="I110" i="104" s="1"/>
  <c r="E110" i="104"/>
  <c r="D110" i="104"/>
  <c r="C110" i="104"/>
  <c r="H110" i="104"/>
  <c r="G110" i="104"/>
  <c r="E111" i="104"/>
  <c r="H111" i="104"/>
  <c r="F111" i="104"/>
  <c r="I111" i="104" s="1"/>
  <c r="D111" i="104"/>
  <c r="G111" i="104"/>
  <c r="C111" i="104"/>
  <c r="D112" i="104"/>
  <c r="F112" i="104"/>
  <c r="I112" i="104" s="1"/>
  <c r="E112" i="104"/>
  <c r="C112" i="104"/>
  <c r="H112" i="104"/>
  <c r="G112" i="104"/>
  <c r="C113" i="104"/>
  <c r="H113" i="104"/>
  <c r="D113" i="104"/>
  <c r="G113" i="104"/>
  <c r="F113" i="104"/>
  <c r="I113" i="104" s="1"/>
  <c r="E113" i="104"/>
  <c r="H114" i="104"/>
  <c r="G114" i="104"/>
  <c r="E114" i="104"/>
  <c r="F114" i="104"/>
  <c r="I114" i="104" s="1"/>
  <c r="D114" i="104"/>
  <c r="C114" i="104"/>
  <c r="H115" i="104"/>
  <c r="D115" i="104"/>
  <c r="G115" i="104"/>
  <c r="C115" i="104"/>
  <c r="F115" i="104"/>
  <c r="I115" i="104" s="1"/>
  <c r="E115" i="104"/>
  <c r="U125" i="13"/>
  <c r="U133" i="13"/>
  <c r="U277" i="13"/>
  <c r="U357" i="13"/>
  <c r="U365" i="13"/>
  <c r="U373" i="13"/>
  <c r="U381" i="13"/>
  <c r="U389" i="13"/>
  <c r="U421" i="13"/>
  <c r="U429" i="13"/>
  <c r="U437" i="13"/>
  <c r="U445" i="13"/>
  <c r="U453" i="13"/>
  <c r="U485" i="13"/>
  <c r="U493" i="13"/>
  <c r="U501" i="13"/>
  <c r="U509" i="13"/>
  <c r="U517" i="13"/>
  <c r="U549" i="13"/>
  <c r="U557" i="13"/>
  <c r="U565" i="13"/>
  <c r="U573" i="13"/>
  <c r="U581" i="13"/>
  <c r="U613" i="13"/>
  <c r="U621" i="13"/>
  <c r="U629" i="13"/>
  <c r="U637" i="13"/>
  <c r="U645" i="13"/>
  <c r="U677" i="13"/>
  <c r="U685" i="13"/>
  <c r="U693" i="13"/>
  <c r="U701" i="13"/>
  <c r="U709" i="13"/>
  <c r="U741" i="13"/>
  <c r="U749" i="13"/>
  <c r="U757" i="13"/>
  <c r="U765" i="13"/>
  <c r="U773" i="13"/>
  <c r="U805" i="13"/>
  <c r="U813" i="13"/>
  <c r="U821" i="13"/>
  <c r="U829" i="13"/>
  <c r="U837" i="13"/>
  <c r="U869" i="13"/>
  <c r="U877" i="13"/>
  <c r="U885" i="13"/>
  <c r="U893" i="13"/>
  <c r="U901" i="13"/>
  <c r="U933" i="13"/>
  <c r="U941" i="13"/>
  <c r="U949" i="13"/>
  <c r="U957" i="13"/>
  <c r="U965" i="13"/>
  <c r="U989" i="13"/>
  <c r="U997" i="13"/>
  <c r="U1005" i="13"/>
  <c r="U383" i="13"/>
  <c r="U399" i="13"/>
  <c r="U447" i="13"/>
  <c r="U455" i="13"/>
  <c r="U511" i="13"/>
  <c r="U519" i="13"/>
  <c r="U575" i="13"/>
  <c r="U607" i="13"/>
  <c r="U639" i="13"/>
  <c r="U647" i="13"/>
  <c r="U679" i="13"/>
  <c r="U703" i="13"/>
  <c r="U735" i="13"/>
  <c r="U751" i="13"/>
  <c r="U767" i="13"/>
  <c r="U807" i="13"/>
  <c r="U831" i="13"/>
  <c r="U895" i="13"/>
  <c r="U919" i="13"/>
  <c r="U959" i="13"/>
  <c r="U1007" i="13"/>
  <c r="F16" i="98"/>
  <c r="U15" i="13"/>
  <c r="U23" i="13"/>
  <c r="U17" i="13"/>
  <c r="U25" i="13"/>
  <c r="U35" i="13"/>
  <c r="U36" i="13"/>
  <c r="U21" i="13"/>
  <c r="U19" i="13"/>
  <c r="U27" i="13"/>
  <c r="U12" i="13"/>
  <c r="U20" i="13"/>
  <c r="U28" i="13"/>
  <c r="U14" i="13"/>
  <c r="U22" i="13"/>
  <c r="A23" i="77"/>
  <c r="C16" i="98"/>
  <c r="U112" i="13"/>
  <c r="U168" i="13"/>
  <c r="U400" i="13"/>
  <c r="U560" i="13"/>
  <c r="U648" i="13"/>
  <c r="U808" i="13"/>
  <c r="U360" i="13"/>
  <c r="U456" i="13"/>
  <c r="U544" i="13"/>
  <c r="U608" i="13"/>
  <c r="U736" i="13"/>
  <c r="U848" i="13"/>
  <c r="U1008" i="13"/>
  <c r="U29" i="13"/>
  <c r="U253" i="13"/>
  <c r="U104" i="13"/>
  <c r="U592" i="13"/>
  <c r="U616" i="13"/>
  <c r="U664" i="13"/>
  <c r="U70" i="13"/>
  <c r="U110" i="13"/>
  <c r="U190" i="13"/>
  <c r="U446" i="13"/>
  <c r="U431" i="13"/>
  <c r="U775" i="13"/>
  <c r="U46" i="13"/>
  <c r="U134" i="13"/>
  <c r="U174" i="13"/>
  <c r="U198" i="13"/>
  <c r="U278" i="13"/>
  <c r="U302" i="13"/>
  <c r="U326" i="13"/>
  <c r="U406" i="13"/>
  <c r="U526" i="13"/>
  <c r="U702" i="13"/>
  <c r="U918" i="13"/>
  <c r="U990" i="13"/>
  <c r="U349" i="13"/>
  <c r="U69" i="13"/>
  <c r="U301" i="13"/>
  <c r="U61" i="13"/>
  <c r="U293" i="13"/>
  <c r="U845" i="13"/>
  <c r="U477" i="13"/>
  <c r="U45" i="13"/>
  <c r="U77" i="13"/>
  <c r="U101" i="13"/>
  <c r="U149" i="13"/>
  <c r="U173" i="13"/>
  <c r="U197" i="13"/>
  <c r="U221" i="13"/>
  <c r="U245" i="13"/>
  <c r="U269" i="13"/>
  <c r="U309" i="13"/>
  <c r="U333" i="13"/>
  <c r="U413" i="13"/>
  <c r="U525" i="13"/>
  <c r="U597" i="13"/>
  <c r="U669" i="13"/>
  <c r="U725" i="13"/>
  <c r="U797" i="13"/>
  <c r="U853" i="13"/>
  <c r="U925" i="13"/>
  <c r="U973" i="13"/>
  <c r="U30" i="13"/>
  <c r="U38" i="13"/>
  <c r="U54" i="13"/>
  <c r="U62" i="13"/>
  <c r="U78" i="13"/>
  <c r="U86" i="13"/>
  <c r="U94" i="13"/>
  <c r="U102" i="13"/>
  <c r="U118" i="13"/>
  <c r="U126" i="13"/>
  <c r="U142" i="13"/>
  <c r="U150" i="13"/>
  <c r="U158" i="13"/>
  <c r="U166" i="13"/>
  <c r="U182" i="13"/>
  <c r="U206" i="13"/>
  <c r="U214" i="13"/>
  <c r="U222" i="13"/>
  <c r="U230" i="13"/>
  <c r="U238" i="13"/>
  <c r="U246" i="13"/>
  <c r="U254" i="13"/>
  <c r="U262" i="13"/>
  <c r="U270" i="13"/>
  <c r="U286" i="13"/>
  <c r="U294" i="13"/>
  <c r="U310" i="13"/>
  <c r="U334" i="13"/>
  <c r="U342" i="13"/>
  <c r="U350" i="13"/>
  <c r="U358" i="13"/>
  <c r="U366" i="13"/>
  <c r="U374" i="13"/>
  <c r="U382" i="13"/>
  <c r="U390" i="13"/>
  <c r="U398" i="13"/>
  <c r="U422" i="13"/>
  <c r="U430" i="13"/>
  <c r="U502" i="13"/>
  <c r="U518" i="13"/>
  <c r="U750" i="13"/>
  <c r="U822" i="13"/>
  <c r="U886" i="13"/>
  <c r="U958" i="13"/>
  <c r="C22" i="86"/>
  <c r="U13" i="13"/>
  <c r="U37" i="13"/>
  <c r="U85" i="13"/>
  <c r="U109" i="13"/>
  <c r="U141" i="13"/>
  <c r="U165" i="13"/>
  <c r="U189" i="13"/>
  <c r="U213" i="13"/>
  <c r="U237" i="13"/>
  <c r="U285" i="13"/>
  <c r="U317" i="13"/>
  <c r="U341" i="13"/>
  <c r="U397" i="13"/>
  <c r="U469" i="13"/>
  <c r="U541" i="13"/>
  <c r="U605" i="13"/>
  <c r="U653" i="13"/>
  <c r="U733" i="13"/>
  <c r="U789" i="13"/>
  <c r="U861" i="13"/>
  <c r="U909" i="13"/>
  <c r="U981" i="13"/>
  <c r="U31" i="13"/>
  <c r="U343" i="13"/>
  <c r="U407" i="13"/>
  <c r="U53" i="13"/>
  <c r="U93" i="13"/>
  <c r="U117" i="13"/>
  <c r="U157" i="13"/>
  <c r="U181" i="13"/>
  <c r="U205" i="13"/>
  <c r="U229" i="13"/>
  <c r="U261" i="13"/>
  <c r="U325" i="13"/>
  <c r="U405" i="13"/>
  <c r="U461" i="13"/>
  <c r="U533" i="13"/>
  <c r="U589" i="13"/>
  <c r="U661" i="13"/>
  <c r="U717" i="13"/>
  <c r="U781" i="13"/>
  <c r="U917" i="13"/>
  <c r="U72" i="13"/>
  <c r="U80" i="13"/>
  <c r="U136" i="13"/>
  <c r="U144" i="13"/>
  <c r="U414" i="13"/>
  <c r="U438" i="13"/>
  <c r="U454" i="13"/>
  <c r="U462" i="13"/>
  <c r="U470" i="13"/>
  <c r="U478" i="13"/>
  <c r="U486" i="13"/>
  <c r="U494" i="13"/>
  <c r="U510" i="13"/>
  <c r="U534" i="13"/>
  <c r="U542" i="13"/>
  <c r="U550" i="13"/>
  <c r="U558" i="13"/>
  <c r="U566" i="13"/>
  <c r="U574" i="13"/>
  <c r="U582" i="13"/>
  <c r="U590" i="13"/>
  <c r="U598" i="13"/>
  <c r="U606" i="13"/>
  <c r="U614" i="13"/>
  <c r="U622" i="13"/>
  <c r="U630" i="13"/>
  <c r="U646" i="13"/>
  <c r="U654" i="13"/>
  <c r="U662" i="13"/>
  <c r="U670" i="13"/>
  <c r="U678" i="13"/>
  <c r="U686" i="13"/>
  <c r="U694" i="13"/>
  <c r="U710" i="13"/>
  <c r="U718" i="13"/>
  <c r="U726" i="13"/>
  <c r="U734" i="13"/>
  <c r="U742" i="13"/>
  <c r="U758" i="13"/>
  <c r="U766" i="13"/>
  <c r="U774" i="13"/>
  <c r="U782" i="13"/>
  <c r="U790" i="13"/>
  <c r="U798" i="13"/>
  <c r="U806" i="13"/>
  <c r="U814" i="13"/>
  <c r="U830" i="13"/>
  <c r="U838" i="13"/>
  <c r="U846" i="13"/>
  <c r="U854" i="13"/>
  <c r="U862" i="13"/>
  <c r="U870" i="13"/>
  <c r="U878" i="13"/>
  <c r="U894" i="13"/>
  <c r="U902" i="13"/>
  <c r="U910" i="13"/>
  <c r="U926" i="13"/>
  <c r="U934" i="13"/>
  <c r="U942" i="13"/>
  <c r="U950" i="13"/>
  <c r="U966" i="13"/>
  <c r="U974" i="13"/>
  <c r="U982" i="13"/>
  <c r="U998" i="13"/>
  <c r="U1006" i="13"/>
  <c r="U39" i="13"/>
  <c r="U47" i="13"/>
  <c r="U55" i="13"/>
  <c r="U63" i="13"/>
  <c r="U71" i="13"/>
  <c r="U79" i="13"/>
  <c r="U87" i="13"/>
  <c r="U95" i="13"/>
  <c r="U103" i="13"/>
  <c r="U111" i="13"/>
  <c r="U119" i="13"/>
  <c r="U127" i="13"/>
  <c r="U135" i="13"/>
  <c r="U143" i="13"/>
  <c r="U151" i="13"/>
  <c r="U159" i="13"/>
  <c r="U167" i="13"/>
  <c r="U175" i="13"/>
  <c r="U183" i="13"/>
  <c r="U191" i="13"/>
  <c r="U199" i="13"/>
  <c r="U207" i="13"/>
  <c r="U215" i="13"/>
  <c r="U223" i="13"/>
  <c r="U231" i="13"/>
  <c r="U239" i="13"/>
  <c r="U247" i="13"/>
  <c r="U255" i="13"/>
  <c r="U263" i="13"/>
  <c r="U271" i="13"/>
  <c r="U279" i="13"/>
  <c r="U287" i="13"/>
  <c r="U295" i="13"/>
  <c r="U303" i="13"/>
  <c r="U311" i="13"/>
  <c r="U319" i="13"/>
  <c r="U327" i="13"/>
  <c r="U335" i="13"/>
  <c r="U351" i="13"/>
  <c r="U359" i="13"/>
  <c r="U367" i="13"/>
  <c r="U375" i="13"/>
  <c r="U391" i="13"/>
  <c r="U415" i="13"/>
  <c r="U423" i="13"/>
  <c r="U439" i="13"/>
  <c r="U463" i="13"/>
  <c r="U471" i="13"/>
  <c r="U479" i="13"/>
  <c r="U487" i="13"/>
  <c r="U495" i="13"/>
  <c r="U503" i="13"/>
  <c r="U527" i="13"/>
  <c r="U535" i="13"/>
  <c r="U543" i="13"/>
  <c r="U551" i="13"/>
  <c r="U559" i="13"/>
  <c r="U567" i="13"/>
  <c r="U583" i="13"/>
  <c r="U623" i="13"/>
  <c r="U695" i="13"/>
  <c r="U719" i="13"/>
  <c r="U863" i="13"/>
  <c r="U903" i="13"/>
  <c r="U951" i="13"/>
  <c r="U16" i="13"/>
  <c r="U24" i="13"/>
  <c r="U32" i="13"/>
  <c r="U56" i="13"/>
  <c r="U64" i="13"/>
  <c r="U88" i="13"/>
  <c r="U96" i="13"/>
  <c r="U120" i="13"/>
  <c r="U128" i="13"/>
  <c r="U152" i="13"/>
  <c r="U160" i="13"/>
  <c r="U184" i="13"/>
  <c r="U192" i="13"/>
  <c r="U200" i="13"/>
  <c r="U208" i="13"/>
  <c r="U216" i="13"/>
  <c r="U224" i="13"/>
  <c r="U232" i="13"/>
  <c r="U240" i="13"/>
  <c r="U248" i="13"/>
  <c r="U256" i="13"/>
  <c r="U264" i="13"/>
  <c r="U272" i="13"/>
  <c r="U280" i="13"/>
  <c r="U288" i="13"/>
  <c r="U296" i="13"/>
  <c r="U304" i="13"/>
  <c r="U312" i="13"/>
  <c r="U320" i="13"/>
  <c r="U328" i="13"/>
  <c r="U336" i="13"/>
  <c r="U344" i="13"/>
  <c r="U352" i="13"/>
  <c r="U368" i="13"/>
  <c r="U376" i="13"/>
  <c r="U384" i="13"/>
  <c r="U392" i="13"/>
  <c r="U408" i="13"/>
  <c r="U416" i="13"/>
  <c r="U424" i="13"/>
  <c r="U432" i="13"/>
  <c r="U440" i="13"/>
  <c r="U464" i="13"/>
  <c r="U472" i="13"/>
  <c r="U480" i="13"/>
  <c r="U488" i="13"/>
  <c r="U504" i="13"/>
  <c r="U528" i="13"/>
  <c r="U576" i="13"/>
  <c r="U584" i="13"/>
  <c r="U632" i="13"/>
  <c r="U680" i="13"/>
  <c r="U696" i="13"/>
  <c r="U728" i="13"/>
  <c r="U752" i="13"/>
  <c r="U792" i="13"/>
  <c r="U832" i="13"/>
  <c r="U912" i="13"/>
  <c r="U976" i="13"/>
  <c r="U591" i="13"/>
  <c r="U599" i="13"/>
  <c r="U615" i="13"/>
  <c r="U631" i="13"/>
  <c r="U655" i="13"/>
  <c r="U663" i="13"/>
  <c r="U671" i="13"/>
  <c r="U687" i="13"/>
  <c r="U711" i="13"/>
  <c r="U727" i="13"/>
  <c r="U743" i="13"/>
  <c r="U759" i="13"/>
  <c r="U783" i="13"/>
  <c r="U791" i="13"/>
  <c r="U799" i="13"/>
  <c r="U815" i="13"/>
  <c r="U823" i="13"/>
  <c r="U839" i="13"/>
  <c r="U847" i="13"/>
  <c r="U855" i="13"/>
  <c r="U871" i="13"/>
  <c r="U879" i="13"/>
  <c r="U887" i="13"/>
  <c r="U911" i="13"/>
  <c r="U927" i="13"/>
  <c r="U935" i="13"/>
  <c r="U943" i="13"/>
  <c r="U967" i="13"/>
  <c r="U975" i="13"/>
  <c r="U983" i="13"/>
  <c r="U991" i="13"/>
  <c r="U999" i="13"/>
  <c r="U496" i="13"/>
  <c r="U512" i="13"/>
  <c r="U520" i="13"/>
  <c r="U552" i="13"/>
  <c r="U568" i="13"/>
  <c r="U600" i="13"/>
  <c r="U624" i="13"/>
  <c r="U640" i="13"/>
  <c r="U656" i="13"/>
  <c r="U672" i="13"/>
  <c r="U688" i="13"/>
  <c r="U704" i="13"/>
  <c r="U712" i="13"/>
  <c r="U720" i="13"/>
  <c r="U744" i="13"/>
  <c r="U760" i="13"/>
  <c r="U768" i="13"/>
  <c r="U784" i="13"/>
  <c r="U800" i="13"/>
  <c r="U816" i="13"/>
  <c r="U824" i="13"/>
  <c r="U840" i="13"/>
  <c r="U856" i="13"/>
  <c r="U864" i="13"/>
  <c r="U872" i="13"/>
  <c r="U880" i="13"/>
  <c r="U888" i="13"/>
  <c r="U896" i="13"/>
  <c r="U904" i="13"/>
  <c r="U920" i="13"/>
  <c r="U928" i="13"/>
  <c r="U936" i="13"/>
  <c r="U944" i="13"/>
  <c r="U952" i="13"/>
  <c r="U960" i="13"/>
  <c r="U968" i="13"/>
  <c r="U984" i="13"/>
  <c r="U992" i="13"/>
  <c r="U1000" i="13"/>
  <c r="U339" i="13"/>
  <c r="U347" i="13"/>
  <c r="U355" i="13"/>
  <c r="U363" i="13"/>
  <c r="U371" i="13"/>
  <c r="U379" i="13"/>
  <c r="U387" i="13"/>
  <c r="U395" i="13"/>
  <c r="U403" i="13"/>
  <c r="U411" i="13"/>
  <c r="U419" i="13"/>
  <c r="U427" i="13"/>
  <c r="U435" i="13"/>
  <c r="U443" i="13"/>
  <c r="U451" i="13"/>
  <c r="U459" i="13"/>
  <c r="U467" i="13"/>
  <c r="U475" i="13"/>
  <c r="U483" i="13"/>
  <c r="U491" i="13"/>
  <c r="U499" i="13"/>
  <c r="U507" i="13"/>
  <c r="U515" i="13"/>
  <c r="U523" i="13"/>
  <c r="U531" i="13"/>
  <c r="U539" i="13"/>
  <c r="U547" i="13"/>
  <c r="U555" i="13"/>
  <c r="U563" i="13"/>
  <c r="U571" i="13"/>
  <c r="U579" i="13"/>
  <c r="U587" i="13"/>
  <c r="U595" i="13"/>
  <c r="U603" i="13"/>
  <c r="U611" i="13"/>
  <c r="U619" i="13"/>
  <c r="U627" i="13"/>
  <c r="U635" i="13"/>
  <c r="U643" i="13"/>
  <c r="U651" i="13"/>
  <c r="U659" i="13"/>
  <c r="U667" i="13"/>
  <c r="U675" i="13"/>
  <c r="U683" i="13"/>
  <c r="U691" i="13"/>
  <c r="U699" i="13"/>
  <c r="U707" i="13"/>
  <c r="U715" i="13"/>
  <c r="U723" i="13"/>
  <c r="U731" i="13"/>
  <c r="U739" i="13"/>
  <c r="U747" i="13"/>
  <c r="U755" i="13"/>
  <c r="U763" i="13"/>
  <c r="U771" i="13"/>
  <c r="U779" i="13"/>
  <c r="U787" i="13"/>
  <c r="U795" i="13"/>
  <c r="U803" i="13"/>
  <c r="U811" i="13"/>
  <c r="U819" i="13"/>
  <c r="U827" i="13"/>
  <c r="U835" i="13"/>
  <c r="U843" i="13"/>
  <c r="U851" i="13"/>
  <c r="U859" i="13"/>
  <c r="U867" i="13"/>
  <c r="U875" i="13"/>
  <c r="U883" i="13"/>
  <c r="U891" i="13"/>
  <c r="U899" i="13"/>
  <c r="U907" i="13"/>
  <c r="U915" i="13"/>
  <c r="U923" i="13"/>
  <c r="U931" i="13"/>
  <c r="U939" i="13"/>
  <c r="U947" i="13"/>
  <c r="U955" i="13"/>
  <c r="U963" i="13"/>
  <c r="U971" i="13"/>
  <c r="U979" i="13"/>
  <c r="U987" i="13"/>
  <c r="U995" i="13"/>
  <c r="U1003" i="13"/>
  <c r="U348" i="13"/>
  <c r="U356" i="13"/>
  <c r="U364" i="13"/>
  <c r="U372" i="13"/>
  <c r="U380" i="13"/>
  <c r="U412" i="13"/>
  <c r="U420" i="13"/>
  <c r="U428" i="13"/>
  <c r="U436" i="13"/>
  <c r="U444" i="13"/>
  <c r="U476" i="13"/>
  <c r="U484" i="13"/>
  <c r="U492" i="13"/>
  <c r="U500" i="13"/>
  <c r="U508" i="13"/>
  <c r="U540" i="13"/>
  <c r="U548" i="13"/>
  <c r="U556" i="13"/>
  <c r="U564" i="13"/>
  <c r="U572" i="13"/>
  <c r="U604" i="13"/>
  <c r="U612" i="13"/>
  <c r="U620" i="13"/>
  <c r="U628" i="13"/>
  <c r="U636" i="13"/>
  <c r="U668" i="13"/>
  <c r="U676" i="13"/>
  <c r="U684" i="13"/>
  <c r="U692" i="13"/>
  <c r="U700" i="13"/>
  <c r="U732" i="13"/>
  <c r="U740" i="13"/>
  <c r="U748" i="13"/>
  <c r="U756" i="13"/>
  <c r="U764" i="13"/>
  <c r="U796" i="13"/>
  <c r="U804" i="13"/>
  <c r="U812" i="13"/>
  <c r="U820" i="13"/>
  <c r="U828" i="13"/>
  <c r="U860" i="13"/>
  <c r="U868" i="13"/>
  <c r="U876" i="13"/>
  <c r="U884" i="13"/>
  <c r="U892" i="13"/>
  <c r="U924" i="13"/>
  <c r="U932" i="13"/>
  <c r="U940" i="13"/>
  <c r="U948" i="13"/>
  <c r="U956" i="13"/>
  <c r="U988" i="13"/>
  <c r="U996" i="13"/>
  <c r="U1004" i="13"/>
  <c r="H16" i="86"/>
  <c r="F19" i="86"/>
  <c r="G215" i="86"/>
  <c r="G30" i="86"/>
  <c r="F20" i="86"/>
  <c r="G29" i="86"/>
  <c r="H28" i="86"/>
  <c r="E28" i="86"/>
  <c r="F28" i="86"/>
  <c r="D28" i="86"/>
  <c r="C28" i="86"/>
  <c r="F29" i="86"/>
  <c r="H46" i="86"/>
  <c r="H68" i="86"/>
  <c r="D86" i="86"/>
  <c r="G103" i="86"/>
  <c r="F134" i="86"/>
  <c r="C180" i="86"/>
  <c r="H36" i="86"/>
  <c r="E60" i="86"/>
  <c r="F116" i="86"/>
  <c r="H124" i="86"/>
  <c r="D54" i="86"/>
  <c r="D75" i="86"/>
  <c r="D93" i="86"/>
  <c r="G111" i="86"/>
  <c r="G150" i="86"/>
  <c r="C196" i="86"/>
  <c r="D101" i="86"/>
  <c r="E51" i="86"/>
  <c r="C70" i="86"/>
  <c r="H79" i="86"/>
  <c r="C109" i="86"/>
  <c r="F140" i="86"/>
  <c r="G182" i="86"/>
  <c r="G62" i="86"/>
  <c r="G102" i="86"/>
  <c r="E126" i="86"/>
  <c r="F158" i="86"/>
  <c r="F174" i="86"/>
  <c r="C214" i="86"/>
  <c r="C20" i="86"/>
  <c r="H37" i="86"/>
  <c r="F51" i="86"/>
  <c r="F63" i="86"/>
  <c r="C77" i="86"/>
  <c r="F87" i="86"/>
  <c r="C102" i="86"/>
  <c r="E117" i="86"/>
  <c r="D141" i="86"/>
  <c r="C167" i="86"/>
  <c r="G198" i="86"/>
  <c r="G20" i="86"/>
  <c r="G23" i="86"/>
  <c r="D31" i="86"/>
  <c r="C38" i="86"/>
  <c r="C45" i="86"/>
  <c r="G51" i="86"/>
  <c r="F55" i="86"/>
  <c r="H63" i="86"/>
  <c r="E70" i="86"/>
  <c r="D77" i="86"/>
  <c r="C84" i="86"/>
  <c r="G87" i="86"/>
  <c r="G94" i="86"/>
  <c r="D102" i="86"/>
  <c r="H109" i="86"/>
  <c r="H117" i="86"/>
  <c r="F127" i="86"/>
  <c r="H141" i="86"/>
  <c r="D157" i="86"/>
  <c r="F172" i="86"/>
  <c r="C183" i="86"/>
  <c r="C199" i="86"/>
  <c r="E215" i="86"/>
  <c r="D207" i="86"/>
  <c r="H20" i="86"/>
  <c r="H23" i="86"/>
  <c r="E31" i="86"/>
  <c r="E38" i="86"/>
  <c r="D45" i="86"/>
  <c r="C52" i="86"/>
  <c r="G55" i="86"/>
  <c r="C66" i="86"/>
  <c r="F70" i="86"/>
  <c r="E77" i="86"/>
  <c r="F84" i="86"/>
  <c r="H87" i="86"/>
  <c r="H94" i="86"/>
  <c r="E102" i="86"/>
  <c r="C110" i="86"/>
  <c r="C118" i="86"/>
  <c r="H127" i="86"/>
  <c r="H143" i="86"/>
  <c r="D158" i="86"/>
  <c r="H173" i="86"/>
  <c r="D189" i="86"/>
  <c r="E199" i="86"/>
  <c r="F215" i="86"/>
  <c r="D36" i="86"/>
  <c r="C54" i="86"/>
  <c r="H71" i="86"/>
  <c r="C93" i="86"/>
  <c r="F111" i="86"/>
  <c r="E150" i="86"/>
  <c r="G195" i="86"/>
  <c r="H21" i="86"/>
  <c r="F21" i="86"/>
  <c r="E21" i="86"/>
  <c r="D21" i="86"/>
  <c r="C21" i="86"/>
  <c r="G84" i="86"/>
  <c r="C108" i="86"/>
  <c r="C148" i="86"/>
  <c r="C29" i="86"/>
  <c r="H29" i="86"/>
  <c r="E36" i="86"/>
  <c r="C47" i="86"/>
  <c r="C69" i="86"/>
  <c r="E86" i="86"/>
  <c r="C100" i="86"/>
  <c r="C125" i="86"/>
  <c r="G166" i="86"/>
  <c r="F210" i="86"/>
  <c r="D30" i="86"/>
  <c r="F30" i="86"/>
  <c r="E30" i="86"/>
  <c r="C30" i="86"/>
  <c r="E23" i="86"/>
  <c r="C44" i="86"/>
  <c r="E63" i="86"/>
  <c r="D87" i="86"/>
  <c r="H101" i="86"/>
  <c r="E125" i="86"/>
  <c r="H166" i="86"/>
  <c r="H211" i="86"/>
  <c r="E54" i="86"/>
  <c r="G70" i="86"/>
  <c r="F86" i="86"/>
  <c r="D118" i="86"/>
  <c r="F142" i="86"/>
  <c r="H190" i="86"/>
  <c r="H206" i="86"/>
  <c r="D23" i="86"/>
  <c r="H30" i="86"/>
  <c r="H44" i="86"/>
  <c r="E55" i="86"/>
  <c r="D70" i="86"/>
  <c r="H83" i="86"/>
  <c r="F94" i="86"/>
  <c r="D109" i="86"/>
  <c r="H156" i="86"/>
  <c r="H182" i="86"/>
  <c r="C212" i="86"/>
  <c r="D29" i="86"/>
  <c r="E34" i="86"/>
  <c r="D39" i="86"/>
  <c r="F46" i="86"/>
  <c r="F53" i="86"/>
  <c r="G60" i="86"/>
  <c r="E68" i="86"/>
  <c r="F71" i="86"/>
  <c r="E78" i="86"/>
  <c r="G85" i="86"/>
  <c r="G92" i="86"/>
  <c r="H95" i="86"/>
  <c r="E103" i="86"/>
  <c r="H110" i="86"/>
  <c r="D119" i="86"/>
  <c r="C132" i="86"/>
  <c r="E146" i="86"/>
  <c r="H159" i="86"/>
  <c r="D174" i="86"/>
  <c r="H189" i="86"/>
  <c r="D205" i="86"/>
  <c r="D34" i="86"/>
  <c r="C34" i="86"/>
  <c r="E42" i="86"/>
  <c r="E50" i="86"/>
  <c r="D58" i="86"/>
  <c r="E66" i="86"/>
  <c r="D66" i="86"/>
  <c r="E74" i="86"/>
  <c r="F82" i="86"/>
  <c r="D90" i="86"/>
  <c r="C90" i="86"/>
  <c r="C98" i="86"/>
  <c r="E106" i="86"/>
  <c r="F114" i="86"/>
  <c r="E22" i="86"/>
  <c r="G39" i="86"/>
  <c r="D62" i="86"/>
  <c r="G78" i="86"/>
  <c r="G99" i="86"/>
  <c r="F119" i="86"/>
  <c r="F163" i="86"/>
  <c r="F206" i="86"/>
  <c r="D52" i="86"/>
  <c r="F100" i="86"/>
  <c r="G132" i="86"/>
  <c r="F22" i="86"/>
  <c r="H39" i="86"/>
  <c r="F62" i="86"/>
  <c r="H78" i="86"/>
  <c r="G107" i="86"/>
  <c r="G134" i="86"/>
  <c r="G180" i="86"/>
  <c r="H22" i="86"/>
  <c r="G22" i="86"/>
  <c r="G37" i="86"/>
  <c r="D55" i="86"/>
  <c r="H76" i="86"/>
  <c r="E94" i="86"/>
  <c r="D117" i="86"/>
  <c r="C151" i="86"/>
  <c r="F196" i="86"/>
  <c r="F38" i="86"/>
  <c r="C78" i="86"/>
  <c r="F110" i="86"/>
  <c r="F23" i="86"/>
  <c r="C126" i="86"/>
  <c r="G183" i="86"/>
  <c r="E167" i="86"/>
  <c r="E151" i="86"/>
  <c r="E135" i="86"/>
  <c r="H119" i="86"/>
  <c r="G206" i="86"/>
  <c r="G196" i="86"/>
  <c r="H180" i="86"/>
  <c r="C164" i="86"/>
  <c r="D142" i="86"/>
  <c r="D126" i="86"/>
  <c r="A18" i="86"/>
  <c r="C18" i="86" s="1"/>
  <c r="C213" i="86"/>
  <c r="G199" i="86"/>
  <c r="F190" i="86"/>
  <c r="E174" i="86"/>
  <c r="E158" i="86"/>
  <c r="H147" i="86"/>
  <c r="F132" i="86"/>
  <c r="H19" i="86"/>
  <c r="E19" i="86"/>
  <c r="D19" i="86"/>
  <c r="C19" i="86"/>
  <c r="G27" i="86"/>
  <c r="F27" i="86"/>
  <c r="D22" i="86"/>
  <c r="E29" i="86"/>
  <c r="D35" i="86"/>
  <c r="E39" i="86"/>
  <c r="G46" i="86"/>
  <c r="G53" i="86"/>
  <c r="C62" i="86"/>
  <c r="G68" i="86"/>
  <c r="G71" i="86"/>
  <c r="F78" i="86"/>
  <c r="H85" i="86"/>
  <c r="H92" i="86"/>
  <c r="F99" i="86"/>
  <c r="F103" i="86"/>
  <c r="D111" i="86"/>
  <c r="E119" i="86"/>
  <c r="E134" i="86"/>
  <c r="F146" i="86"/>
  <c r="E163" i="86"/>
  <c r="H175" i="86"/>
  <c r="D190" i="86"/>
  <c r="H205" i="86"/>
  <c r="F31" i="86"/>
  <c r="G36" i="86"/>
  <c r="D43" i="86"/>
  <c r="E45" i="86"/>
  <c r="D47" i="86"/>
  <c r="C60" i="86"/>
  <c r="D69" i="86"/>
  <c r="E75" i="86"/>
  <c r="F77" i="86"/>
  <c r="D79" i="86"/>
  <c r="E93" i="86"/>
  <c r="C95" i="86"/>
  <c r="H107" i="86"/>
  <c r="D110" i="86"/>
  <c r="H111" i="86"/>
  <c r="C124" i="86"/>
  <c r="G135" i="86"/>
  <c r="G151" i="86"/>
  <c r="C165" i="86"/>
  <c r="F171" i="86"/>
  <c r="C181" i="86"/>
  <c r="D187" i="86"/>
  <c r="C197" i="86"/>
  <c r="C202" i="86"/>
  <c r="E37" i="86"/>
  <c r="H45" i="86"/>
  <c r="H53" i="86"/>
  <c r="C53" i="86"/>
  <c r="D61" i="86"/>
  <c r="H69" i="86"/>
  <c r="G77" i="86"/>
  <c r="F85" i="86"/>
  <c r="F93" i="86"/>
  <c r="E109" i="86"/>
  <c r="C117" i="86"/>
  <c r="H125" i="86"/>
  <c r="D125" i="86"/>
  <c r="H133" i="86"/>
  <c r="D133" i="86"/>
  <c r="E133" i="86"/>
  <c r="E141" i="86"/>
  <c r="C141" i="86"/>
  <c r="D149" i="86"/>
  <c r="H149" i="86"/>
  <c r="C149" i="86"/>
  <c r="E157" i="86"/>
  <c r="H157" i="86"/>
  <c r="C157" i="86"/>
  <c r="H165" i="86"/>
  <c r="D165" i="86"/>
  <c r="E173" i="86"/>
  <c r="C173" i="86"/>
  <c r="D173" i="86"/>
  <c r="H181" i="86"/>
  <c r="D181" i="86"/>
  <c r="C189" i="86"/>
  <c r="E189" i="86"/>
  <c r="H197" i="86"/>
  <c r="D197" i="86"/>
  <c r="E197" i="86"/>
  <c r="E205" i="86"/>
  <c r="H213" i="86"/>
  <c r="G52" i="86"/>
  <c r="C68" i="86"/>
  <c r="F68" i="86"/>
  <c r="D92" i="86"/>
  <c r="F92" i="86"/>
  <c r="H100" i="86"/>
  <c r="G100" i="86"/>
  <c r="H132" i="86"/>
  <c r="H140" i="86"/>
  <c r="C140" i="86"/>
  <c r="G164" i="86"/>
  <c r="F164" i="86"/>
  <c r="F180" i="86"/>
  <c r="H196" i="86"/>
  <c r="H212" i="86"/>
  <c r="F212" i="86"/>
  <c r="E43" i="86"/>
  <c r="E47" i="86"/>
  <c r="H52" i="86"/>
  <c r="D60" i="86"/>
  <c r="E69" i="86"/>
  <c r="F75" i="86"/>
  <c r="E79" i="86"/>
  <c r="C85" i="86"/>
  <c r="G93" i="86"/>
  <c r="C101" i="86"/>
  <c r="H102" i="86"/>
  <c r="E110" i="86"/>
  <c r="C116" i="86"/>
  <c r="F118" i="86"/>
  <c r="F124" i="86"/>
  <c r="F126" i="86"/>
  <c r="C133" i="86"/>
  <c r="H135" i="86"/>
  <c r="G142" i="86"/>
  <c r="E149" i="86"/>
  <c r="G158" i="86"/>
  <c r="E165" i="86"/>
  <c r="G171" i="86"/>
  <c r="H174" i="86"/>
  <c r="E181" i="86"/>
  <c r="E187" i="86"/>
  <c r="C191" i="86"/>
  <c r="C198" i="86"/>
  <c r="G203" i="86"/>
  <c r="C207" i="86"/>
  <c r="E214" i="86"/>
  <c r="D38" i="86"/>
  <c r="E46" i="86"/>
  <c r="F54" i="86"/>
  <c r="E62" i="86"/>
  <c r="C86" i="86"/>
  <c r="C94" i="86"/>
  <c r="F102" i="86"/>
  <c r="G118" i="86"/>
  <c r="E118" i="86"/>
  <c r="G126" i="86"/>
  <c r="H134" i="86"/>
  <c r="E142" i="86"/>
  <c r="C142" i="86"/>
  <c r="H150" i="86"/>
  <c r="F150" i="86"/>
  <c r="C158" i="86"/>
  <c r="F166" i="86"/>
  <c r="D166" i="86"/>
  <c r="G174" i="86"/>
  <c r="C174" i="86"/>
  <c r="D182" i="86"/>
  <c r="C182" i="86"/>
  <c r="G190" i="86"/>
  <c r="E190" i="86"/>
  <c r="C190" i="86"/>
  <c r="H198" i="86"/>
  <c r="D198" i="86"/>
  <c r="E206" i="86"/>
  <c r="C206" i="86"/>
  <c r="D206" i="86"/>
  <c r="H214" i="86"/>
  <c r="F214" i="86"/>
  <c r="D214" i="86"/>
  <c r="F44" i="86"/>
  <c r="G44" i="86"/>
  <c r="F76" i="86"/>
  <c r="H108" i="86"/>
  <c r="C156" i="86"/>
  <c r="G172" i="86"/>
  <c r="H188" i="86"/>
  <c r="F188" i="86"/>
  <c r="H204" i="86"/>
  <c r="H31" i="86"/>
  <c r="G38" i="86"/>
  <c r="F45" i="86"/>
  <c r="G54" i="86"/>
  <c r="H62" i="86"/>
  <c r="H70" i="86"/>
  <c r="H77" i="86"/>
  <c r="G86" i="86"/>
  <c r="D95" i="86"/>
  <c r="E155" i="86"/>
  <c r="G24" i="86"/>
  <c r="C23" i="86"/>
  <c r="C37" i="86"/>
  <c r="H38" i="86"/>
  <c r="F43" i="86"/>
  <c r="C46" i="86"/>
  <c r="F47" i="86"/>
  <c r="D53" i="86"/>
  <c r="H54" i="86"/>
  <c r="C63" i="86"/>
  <c r="D67" i="86"/>
  <c r="F69" i="86"/>
  <c r="C71" i="86"/>
  <c r="C76" i="86"/>
  <c r="F79" i="86"/>
  <c r="D85" i="86"/>
  <c r="H86" i="86"/>
  <c r="D91" i="86"/>
  <c r="H93" i="86"/>
  <c r="F95" i="86"/>
  <c r="C103" i="86"/>
  <c r="F108" i="86"/>
  <c r="H118" i="86"/>
  <c r="G124" i="86"/>
  <c r="H126" i="86"/>
  <c r="C134" i="86"/>
  <c r="F139" i="86"/>
  <c r="H142" i="86"/>
  <c r="C150" i="86"/>
  <c r="F156" i="86"/>
  <c r="H158" i="86"/>
  <c r="C166" i="86"/>
  <c r="H171" i="86"/>
  <c r="D175" i="86"/>
  <c r="E182" i="86"/>
  <c r="C188" i="86"/>
  <c r="D191" i="86"/>
  <c r="E198" i="86"/>
  <c r="C204" i="86"/>
  <c r="G214" i="86"/>
  <c r="C36" i="86"/>
  <c r="F36" i="86"/>
  <c r="H60" i="86"/>
  <c r="D84" i="86"/>
  <c r="E84" i="86"/>
  <c r="G116" i="86"/>
  <c r="H148" i="86"/>
  <c r="F148" i="86"/>
  <c r="A17" i="86"/>
  <c r="D17" i="86" s="1"/>
  <c r="D215" i="86"/>
  <c r="G207" i="86"/>
  <c r="H203" i="86"/>
  <c r="D199" i="86"/>
  <c r="F195" i="86"/>
  <c r="F183" i="86"/>
  <c r="C175" i="86"/>
  <c r="H167" i="86"/>
  <c r="E159" i="86"/>
  <c r="G143" i="86"/>
  <c r="D135" i="86"/>
  <c r="C31" i="86"/>
  <c r="E207" i="86"/>
  <c r="F203" i="86"/>
  <c r="G191" i="86"/>
  <c r="D183" i="86"/>
  <c r="H179" i="86"/>
  <c r="F167" i="86"/>
  <c r="G163" i="86"/>
  <c r="C159" i="86"/>
  <c r="H151" i="86"/>
  <c r="E143" i="86"/>
  <c r="G139" i="86"/>
  <c r="G127" i="86"/>
  <c r="E210" i="86"/>
  <c r="H199" i="86"/>
  <c r="H191" i="86"/>
  <c r="H183" i="86"/>
  <c r="G175" i="86"/>
  <c r="G167" i="86"/>
  <c r="G159" i="86"/>
  <c r="F151" i="86"/>
  <c r="F143" i="86"/>
  <c r="F135" i="86"/>
  <c r="E127" i="86"/>
  <c r="E123" i="86"/>
  <c r="E111" i="86"/>
  <c r="H215" i="86"/>
  <c r="F207" i="86"/>
  <c r="F199" i="86"/>
  <c r="E191" i="86"/>
  <c r="E183" i="86"/>
  <c r="E175" i="86"/>
  <c r="D167" i="86"/>
  <c r="D159" i="86"/>
  <c r="D151" i="86"/>
  <c r="C143" i="86"/>
  <c r="C135" i="86"/>
  <c r="C127" i="86"/>
  <c r="G119" i="86"/>
  <c r="C111" i="86"/>
  <c r="H103" i="86"/>
  <c r="E95" i="86"/>
  <c r="E87" i="86"/>
  <c r="C79" i="86"/>
  <c r="G75" i="86"/>
  <c r="D71" i="86"/>
  <c r="G63" i="86"/>
  <c r="H55" i="86"/>
  <c r="G47" i="86"/>
  <c r="F39" i="86"/>
  <c r="G31" i="86"/>
  <c r="H25" i="86"/>
  <c r="F37" i="86"/>
  <c r="C39" i="86"/>
  <c r="G43" i="86"/>
  <c r="D46" i="86"/>
  <c r="H47" i="86"/>
  <c r="E53" i="86"/>
  <c r="C55" i="86"/>
  <c r="F60" i="86"/>
  <c r="D63" i="86"/>
  <c r="D68" i="86"/>
  <c r="G69" i="86"/>
  <c r="E71" i="86"/>
  <c r="G76" i="86"/>
  <c r="D78" i="86"/>
  <c r="G79" i="86"/>
  <c r="E85" i="86"/>
  <c r="C87" i="86"/>
  <c r="E91" i="86"/>
  <c r="D94" i="86"/>
  <c r="G95" i="86"/>
  <c r="E101" i="86"/>
  <c r="D103" i="86"/>
  <c r="G108" i="86"/>
  <c r="G110" i="86"/>
  <c r="H116" i="86"/>
  <c r="C119" i="86"/>
  <c r="D127" i="86"/>
  <c r="D134" i="86"/>
  <c r="H139" i="86"/>
  <c r="D143" i="86"/>
  <c r="D150" i="86"/>
  <c r="G156" i="86"/>
  <c r="F159" i="86"/>
  <c r="E166" i="86"/>
  <c r="C172" i="86"/>
  <c r="F175" i="86"/>
  <c r="F182" i="86"/>
  <c r="G188" i="86"/>
  <c r="F191" i="86"/>
  <c r="F198" i="86"/>
  <c r="C205" i="86"/>
  <c r="H207" i="86"/>
  <c r="C215" i="86"/>
  <c r="G40" i="86"/>
  <c r="G48" i="86"/>
  <c r="G56" i="86"/>
  <c r="G64" i="86"/>
  <c r="G72" i="86"/>
  <c r="G80" i="86"/>
  <c r="C96" i="86"/>
  <c r="H112" i="86"/>
  <c r="C128" i="86"/>
  <c r="G136" i="86"/>
  <c r="H144" i="86"/>
  <c r="G176" i="86"/>
  <c r="C200" i="86"/>
  <c r="H208" i="86"/>
  <c r="C35" i="86"/>
  <c r="C43" i="86"/>
  <c r="C51" i="86"/>
  <c r="C59" i="86"/>
  <c r="C67" i="86"/>
  <c r="C75" i="86"/>
  <c r="F83" i="86"/>
  <c r="C91" i="86"/>
  <c r="C99" i="86"/>
  <c r="C107" i="86"/>
  <c r="C115" i="86"/>
  <c r="C123" i="86"/>
  <c r="C131" i="86"/>
  <c r="G131" i="86"/>
  <c r="H41" i="86"/>
  <c r="H57" i="86"/>
  <c r="H73" i="86"/>
  <c r="H89" i="86"/>
  <c r="H97" i="86"/>
  <c r="H105" i="86"/>
  <c r="C121" i="86"/>
  <c r="H137" i="86"/>
  <c r="C153" i="86"/>
  <c r="H161" i="86"/>
  <c r="C185" i="86"/>
  <c r="H201" i="86"/>
  <c r="F122" i="86"/>
  <c r="C138" i="86"/>
  <c r="D146" i="86"/>
  <c r="C162" i="86"/>
  <c r="E170" i="86"/>
  <c r="F178" i="86"/>
  <c r="G186" i="86"/>
  <c r="C194" i="86"/>
  <c r="C139" i="86"/>
  <c r="C147" i="86"/>
  <c r="C155" i="86"/>
  <c r="C163" i="86"/>
  <c r="C171" i="86"/>
  <c r="C179" i="86"/>
  <c r="C187" i="86"/>
  <c r="C195" i="86"/>
  <c r="C203" i="86"/>
  <c r="C211" i="86"/>
  <c r="E61" i="86"/>
  <c r="F61" i="86"/>
  <c r="G61" i="86"/>
  <c r="E24" i="86"/>
  <c r="E67" i="86"/>
  <c r="E82" i="86"/>
  <c r="E121" i="86"/>
  <c r="C16" i="86"/>
  <c r="D20" i="86"/>
  <c r="C27" i="86"/>
  <c r="G28" i="86"/>
  <c r="F35" i="86"/>
  <c r="E52" i="86"/>
  <c r="F67" i="86"/>
  <c r="D76" i="86"/>
  <c r="H84" i="86"/>
  <c r="G91" i="86"/>
  <c r="G140" i="86"/>
  <c r="G212" i="86"/>
  <c r="H17" i="86"/>
  <c r="G21" i="86"/>
  <c r="G82" i="86"/>
  <c r="G122" i="86"/>
  <c r="H164" i="86"/>
  <c r="H172" i="86"/>
  <c r="F186" i="86"/>
  <c r="D195" i="86"/>
  <c r="G200" i="86"/>
  <c r="G204" i="86"/>
  <c r="H61" i="86"/>
  <c r="E35" i="86"/>
  <c r="C50" i="86"/>
  <c r="D59" i="86"/>
  <c r="F91" i="86"/>
  <c r="D44" i="86"/>
  <c r="D50" i="86"/>
  <c r="E59" i="86"/>
  <c r="D131" i="86"/>
  <c r="G148" i="86"/>
  <c r="E185" i="86"/>
  <c r="F204" i="86"/>
  <c r="D16" i="86"/>
  <c r="E20" i="86"/>
  <c r="D27" i="86"/>
  <c r="G35" i="86"/>
  <c r="D37" i="86"/>
  <c r="E44" i="86"/>
  <c r="G45" i="86"/>
  <c r="F52" i="86"/>
  <c r="F59" i="86"/>
  <c r="C61" i="86"/>
  <c r="G67" i="86"/>
  <c r="E76" i="86"/>
  <c r="C92" i="86"/>
  <c r="D99" i="86"/>
  <c r="F112" i="86"/>
  <c r="E131" i="86"/>
  <c r="E16" i="86"/>
  <c r="E27" i="86"/>
  <c r="D51" i="86"/>
  <c r="G59" i="86"/>
  <c r="G83" i="86"/>
  <c r="E92" i="86"/>
  <c r="E99" i="86"/>
  <c r="F107" i="86"/>
  <c r="H115" i="86"/>
  <c r="D123" i="86"/>
  <c r="F131" i="86"/>
  <c r="D155" i="86"/>
  <c r="D163" i="86"/>
  <c r="F176" i="86"/>
  <c r="E195" i="86"/>
  <c r="G16" i="86"/>
  <c r="E32" i="86"/>
  <c r="D32" i="86"/>
  <c r="C32" i="86"/>
  <c r="E40" i="86"/>
  <c r="D40" i="86"/>
  <c r="C40" i="86"/>
  <c r="E56" i="86"/>
  <c r="D56" i="86"/>
  <c r="C56" i="86"/>
  <c r="E72" i="86"/>
  <c r="D72" i="86"/>
  <c r="C72" i="86"/>
  <c r="D88" i="86"/>
  <c r="H88" i="86"/>
  <c r="E104" i="86"/>
  <c r="D104" i="86"/>
  <c r="H104" i="86"/>
  <c r="E120" i="86"/>
  <c r="D120" i="86"/>
  <c r="G120" i="86"/>
  <c r="F120" i="86"/>
  <c r="C120" i="86"/>
  <c r="E136" i="86"/>
  <c r="D136" i="86"/>
  <c r="H136" i="86"/>
  <c r="E152" i="86"/>
  <c r="D152" i="86"/>
  <c r="G152" i="86"/>
  <c r="F152" i="86"/>
  <c r="C152" i="86"/>
  <c r="E168" i="86"/>
  <c r="D168" i="86"/>
  <c r="H168" i="86"/>
  <c r="E184" i="86"/>
  <c r="D184" i="86"/>
  <c r="G184" i="86"/>
  <c r="F184" i="86"/>
  <c r="C184" i="86"/>
  <c r="E192" i="86"/>
  <c r="D192" i="86"/>
  <c r="H192" i="86"/>
  <c r="G192" i="86"/>
  <c r="F192" i="86"/>
  <c r="E208" i="86"/>
  <c r="D208" i="86"/>
  <c r="C208" i="86"/>
  <c r="H40" i="86"/>
  <c r="H56" i="86"/>
  <c r="H72" i="86"/>
  <c r="G112" i="86"/>
  <c r="H152" i="86"/>
  <c r="C192" i="86"/>
  <c r="G33" i="86"/>
  <c r="F33" i="86"/>
  <c r="E33" i="86"/>
  <c r="D33" i="86"/>
  <c r="G49" i="86"/>
  <c r="F49" i="86"/>
  <c r="E49" i="86"/>
  <c r="D49" i="86"/>
  <c r="G65" i="86"/>
  <c r="F65" i="86"/>
  <c r="E65" i="86"/>
  <c r="D65" i="86"/>
  <c r="F81" i="86"/>
  <c r="H81" i="86"/>
  <c r="G81" i="86"/>
  <c r="E81" i="86"/>
  <c r="G97" i="86"/>
  <c r="F97" i="86"/>
  <c r="C97" i="86"/>
  <c r="G113" i="86"/>
  <c r="F113" i="86"/>
  <c r="H113" i="86"/>
  <c r="E113" i="86"/>
  <c r="D113" i="86"/>
  <c r="G129" i="86"/>
  <c r="F129" i="86"/>
  <c r="C129" i="86"/>
  <c r="G145" i="86"/>
  <c r="F145" i="86"/>
  <c r="H145" i="86"/>
  <c r="E145" i="86"/>
  <c r="D145" i="86"/>
  <c r="G161" i="86"/>
  <c r="F161" i="86"/>
  <c r="C161" i="86"/>
  <c r="G177" i="86"/>
  <c r="F177" i="86"/>
  <c r="H177" i="86"/>
  <c r="E177" i="86"/>
  <c r="D177" i="86"/>
  <c r="G193" i="86"/>
  <c r="F193" i="86"/>
  <c r="C193" i="86"/>
  <c r="G209" i="86"/>
  <c r="F209" i="86"/>
  <c r="H209" i="86"/>
  <c r="C209" i="86"/>
  <c r="D209" i="86"/>
  <c r="C41" i="86"/>
  <c r="C73" i="86"/>
  <c r="C104" i="86"/>
  <c r="D129" i="86"/>
  <c r="C168" i="86"/>
  <c r="D193" i="86"/>
  <c r="H34" i="86"/>
  <c r="G34" i="86"/>
  <c r="F34" i="86"/>
  <c r="H50" i="86"/>
  <c r="G50" i="86"/>
  <c r="F50" i="86"/>
  <c r="H66" i="86"/>
  <c r="G66" i="86"/>
  <c r="F66" i="86"/>
  <c r="H82" i="86"/>
  <c r="C82" i="86"/>
  <c r="H98" i="86"/>
  <c r="G98" i="86"/>
  <c r="F98" i="86"/>
  <c r="E98" i="86"/>
  <c r="D98" i="86"/>
  <c r="H106" i="86"/>
  <c r="G106" i="86"/>
  <c r="F106" i="86"/>
  <c r="H122" i="86"/>
  <c r="E122" i="86"/>
  <c r="D122" i="86"/>
  <c r="C122" i="86"/>
  <c r="H138" i="86"/>
  <c r="G138" i="86"/>
  <c r="F138" i="86"/>
  <c r="H154" i="86"/>
  <c r="E154" i="86"/>
  <c r="D154" i="86"/>
  <c r="C154" i="86"/>
  <c r="H170" i="86"/>
  <c r="G170" i="86"/>
  <c r="F170" i="86"/>
  <c r="H186" i="86"/>
  <c r="E186" i="86"/>
  <c r="D186" i="86"/>
  <c r="C186" i="86"/>
  <c r="H202" i="86"/>
  <c r="G202" i="86"/>
  <c r="E202" i="86"/>
  <c r="F202" i="86"/>
  <c r="F32" i="86"/>
  <c r="F48" i="86"/>
  <c r="F64" i="86"/>
  <c r="F104" i="86"/>
  <c r="C113" i="86"/>
  <c r="D138" i="86"/>
  <c r="C177" i="86"/>
  <c r="G32" i="86"/>
  <c r="C42" i="86"/>
  <c r="C58" i="86"/>
  <c r="C74" i="86"/>
  <c r="G104" i="86"/>
  <c r="G168" i="86"/>
  <c r="H32" i="86"/>
  <c r="D42" i="86"/>
  <c r="F88" i="86"/>
  <c r="E114" i="86"/>
  <c r="G144" i="86"/>
  <c r="E178" i="86"/>
  <c r="C33" i="86"/>
  <c r="C49" i="86"/>
  <c r="C65" i="86"/>
  <c r="D81" i="86"/>
  <c r="G88" i="86"/>
  <c r="D97" i="86"/>
  <c r="C106" i="86"/>
  <c r="C136" i="86"/>
  <c r="G154" i="86"/>
  <c r="D161" i="86"/>
  <c r="C170" i="86"/>
  <c r="E209" i="86"/>
  <c r="D24" i="86"/>
  <c r="C24" i="86"/>
  <c r="E48" i="86"/>
  <c r="D48" i="86"/>
  <c r="C48" i="86"/>
  <c r="E64" i="86"/>
  <c r="D64" i="86"/>
  <c r="C64" i="86"/>
  <c r="D80" i="86"/>
  <c r="F80" i="86"/>
  <c r="E80" i="86"/>
  <c r="C80" i="86"/>
  <c r="E96" i="86"/>
  <c r="D96" i="86"/>
  <c r="H96" i="86"/>
  <c r="G96" i="86"/>
  <c r="F96" i="86"/>
  <c r="E112" i="86"/>
  <c r="D112" i="86"/>
  <c r="C112" i="86"/>
  <c r="E128" i="86"/>
  <c r="D128" i="86"/>
  <c r="H128" i="86"/>
  <c r="G128" i="86"/>
  <c r="F128" i="86"/>
  <c r="E144" i="86"/>
  <c r="D144" i="86"/>
  <c r="C144" i="86"/>
  <c r="E160" i="86"/>
  <c r="D160" i="86"/>
  <c r="H160" i="86"/>
  <c r="G160" i="86"/>
  <c r="F160" i="86"/>
  <c r="E176" i="86"/>
  <c r="D176" i="86"/>
  <c r="C176" i="86"/>
  <c r="E200" i="86"/>
  <c r="D200" i="86"/>
  <c r="H200" i="86"/>
  <c r="F24" i="86"/>
  <c r="F25" i="86"/>
  <c r="E25" i="86"/>
  <c r="D25" i="86"/>
  <c r="C25" i="86"/>
  <c r="G41" i="86"/>
  <c r="F41" i="86"/>
  <c r="E41" i="86"/>
  <c r="D41" i="86"/>
  <c r="G57" i="86"/>
  <c r="F57" i="86"/>
  <c r="E57" i="86"/>
  <c r="D57" i="86"/>
  <c r="G73" i="86"/>
  <c r="F73" i="86"/>
  <c r="E73" i="86"/>
  <c r="D73" i="86"/>
  <c r="F89" i="86"/>
  <c r="E89" i="86"/>
  <c r="D89" i="86"/>
  <c r="C89" i="86"/>
  <c r="G105" i="86"/>
  <c r="F105" i="86"/>
  <c r="E105" i="86"/>
  <c r="D105" i="86"/>
  <c r="C105" i="86"/>
  <c r="G121" i="86"/>
  <c r="F121" i="86"/>
  <c r="H121" i="86"/>
  <c r="G137" i="86"/>
  <c r="F137" i="86"/>
  <c r="E137" i="86"/>
  <c r="D137" i="86"/>
  <c r="C137" i="86"/>
  <c r="G153" i="86"/>
  <c r="F153" i="86"/>
  <c r="H153" i="86"/>
  <c r="G169" i="86"/>
  <c r="F169" i="86"/>
  <c r="E169" i="86"/>
  <c r="D169" i="86"/>
  <c r="C169" i="86"/>
  <c r="G185" i="86"/>
  <c r="F185" i="86"/>
  <c r="H185" i="86"/>
  <c r="G201" i="86"/>
  <c r="F201" i="86"/>
  <c r="E201" i="86"/>
  <c r="D201" i="86"/>
  <c r="C201" i="86"/>
  <c r="C57" i="86"/>
  <c r="H176" i="86"/>
  <c r="H26" i="86"/>
  <c r="G26" i="86"/>
  <c r="F26" i="86"/>
  <c r="E26" i="86"/>
  <c r="H42" i="86"/>
  <c r="G42" i="86"/>
  <c r="F42" i="86"/>
  <c r="H58" i="86"/>
  <c r="G58" i="86"/>
  <c r="F58" i="86"/>
  <c r="H74" i="86"/>
  <c r="G74" i="86"/>
  <c r="F74" i="86"/>
  <c r="H90" i="86"/>
  <c r="G90" i="86"/>
  <c r="F90" i="86"/>
  <c r="E90" i="86"/>
  <c r="H114" i="86"/>
  <c r="C114" i="86"/>
  <c r="H130" i="86"/>
  <c r="G130" i="86"/>
  <c r="F130" i="86"/>
  <c r="E130" i="86"/>
  <c r="D130" i="86"/>
  <c r="H146" i="86"/>
  <c r="C146" i="86"/>
  <c r="H162" i="86"/>
  <c r="G162" i="86"/>
  <c r="F162" i="86"/>
  <c r="E162" i="86"/>
  <c r="D162" i="86"/>
  <c r="H178" i="86"/>
  <c r="C178" i="86"/>
  <c r="H194" i="86"/>
  <c r="G194" i="86"/>
  <c r="F194" i="86"/>
  <c r="E194" i="86"/>
  <c r="D194" i="86"/>
  <c r="H210" i="86"/>
  <c r="C210" i="86"/>
  <c r="G210" i="86"/>
  <c r="H24" i="86"/>
  <c r="C88" i="86"/>
  <c r="E129" i="86"/>
  <c r="G146" i="86"/>
  <c r="D153" i="86"/>
  <c r="F168" i="86"/>
  <c r="E193" i="86"/>
  <c r="D202" i="86"/>
  <c r="F208" i="86"/>
  <c r="G25" i="86"/>
  <c r="H80" i="86"/>
  <c r="E88" i="86"/>
  <c r="D114" i="86"/>
  <c r="H129" i="86"/>
  <c r="E138" i="86"/>
  <c r="F144" i="86"/>
  <c r="E153" i="86"/>
  <c r="D178" i="86"/>
  <c r="H193" i="86"/>
  <c r="G208" i="86"/>
  <c r="H48" i="86"/>
  <c r="H64" i="86"/>
  <c r="D74" i="86"/>
  <c r="C81" i="86"/>
  <c r="H120" i="86"/>
  <c r="C130" i="86"/>
  <c r="F154" i="86"/>
  <c r="C160" i="86"/>
  <c r="H169" i="86"/>
  <c r="H184" i="86"/>
  <c r="C26" i="86"/>
  <c r="E58" i="86"/>
  <c r="D26" i="86"/>
  <c r="H33" i="86"/>
  <c r="F40" i="86"/>
  <c r="H49" i="86"/>
  <c r="F56" i="86"/>
  <c r="H65" i="86"/>
  <c r="F72" i="86"/>
  <c r="D82" i="86"/>
  <c r="G89" i="86"/>
  <c r="E97" i="86"/>
  <c r="D106" i="86"/>
  <c r="G114" i="86"/>
  <c r="D121" i="86"/>
  <c r="F136" i="86"/>
  <c r="C145" i="86"/>
  <c r="E161" i="86"/>
  <c r="D170" i="86"/>
  <c r="G178" i="86"/>
  <c r="D185" i="86"/>
  <c r="F200" i="86"/>
  <c r="D210" i="86"/>
  <c r="D179" i="86"/>
  <c r="F187" i="86"/>
  <c r="H195" i="86"/>
  <c r="D211" i="86"/>
  <c r="E100" i="86"/>
  <c r="D100" i="86"/>
  <c r="E108" i="86"/>
  <c r="D108" i="86"/>
  <c r="E116" i="86"/>
  <c r="D116" i="86"/>
  <c r="E124" i="86"/>
  <c r="D124" i="86"/>
  <c r="E132" i="86"/>
  <c r="D132" i="86"/>
  <c r="E140" i="86"/>
  <c r="D140" i="86"/>
  <c r="E148" i="86"/>
  <c r="D148" i="86"/>
  <c r="E156" i="86"/>
  <c r="D156" i="86"/>
  <c r="E164" i="86"/>
  <c r="D164" i="86"/>
  <c r="E172" i="86"/>
  <c r="D172" i="86"/>
  <c r="E180" i="86"/>
  <c r="D180" i="86"/>
  <c r="E188" i="86"/>
  <c r="D188" i="86"/>
  <c r="E196" i="86"/>
  <c r="D196" i="86"/>
  <c r="E204" i="86"/>
  <c r="D204" i="86"/>
  <c r="E212" i="86"/>
  <c r="D212" i="86"/>
  <c r="C83" i="86"/>
  <c r="H27" i="86"/>
  <c r="G101" i="86"/>
  <c r="F101" i="86"/>
  <c r="G109" i="86"/>
  <c r="F109" i="86"/>
  <c r="G117" i="86"/>
  <c r="F117" i="86"/>
  <c r="G125" i="86"/>
  <c r="F125" i="86"/>
  <c r="G133" i="86"/>
  <c r="F133" i="86"/>
  <c r="G141" i="86"/>
  <c r="F141" i="86"/>
  <c r="G149" i="86"/>
  <c r="F149" i="86"/>
  <c r="G157" i="86"/>
  <c r="F157" i="86"/>
  <c r="G165" i="86"/>
  <c r="F165" i="86"/>
  <c r="G173" i="86"/>
  <c r="F173" i="86"/>
  <c r="G181" i="86"/>
  <c r="F181" i="86"/>
  <c r="G189" i="86"/>
  <c r="F189" i="86"/>
  <c r="G197" i="86"/>
  <c r="F197" i="86"/>
  <c r="G205" i="86"/>
  <c r="F205" i="86"/>
  <c r="G213" i="86"/>
  <c r="F213" i="86"/>
  <c r="G19" i="86"/>
  <c r="H35" i="86"/>
  <c r="H43" i="86"/>
  <c r="H51" i="86"/>
  <c r="H59" i="86"/>
  <c r="H67" i="86"/>
  <c r="H75" i="86"/>
  <c r="H91" i="86"/>
  <c r="H99" i="86"/>
  <c r="D115" i="86"/>
  <c r="F123" i="86"/>
  <c r="H131" i="86"/>
  <c r="D147" i="86"/>
  <c r="F155" i="86"/>
  <c r="H163" i="86"/>
  <c r="D83" i="86"/>
  <c r="E115" i="86"/>
  <c r="G123" i="86"/>
  <c r="E147" i="86"/>
  <c r="G155" i="86"/>
  <c r="E179" i="86"/>
  <c r="G187" i="86"/>
  <c r="E211" i="86"/>
  <c r="E83" i="86"/>
  <c r="D107" i="86"/>
  <c r="F115" i="86"/>
  <c r="H123" i="86"/>
  <c r="D139" i="86"/>
  <c r="F147" i="86"/>
  <c r="H155" i="86"/>
  <c r="D171" i="86"/>
  <c r="F179" i="86"/>
  <c r="H187" i="86"/>
  <c r="D203" i="86"/>
  <c r="F211" i="86"/>
  <c r="D213" i="86"/>
  <c r="E107" i="86"/>
  <c r="G115" i="86"/>
  <c r="E139" i="86"/>
  <c r="G147" i="86"/>
  <c r="E171" i="86"/>
  <c r="G179" i="86"/>
  <c r="E203" i="86"/>
  <c r="G211" i="86"/>
  <c r="E213" i="86"/>
  <c r="G16" i="98"/>
  <c r="G15" i="98"/>
  <c r="B16" i="98"/>
  <c r="D16" i="98"/>
  <c r="E16" i="98"/>
  <c r="A17" i="98"/>
  <c r="I11" i="104" l="1"/>
  <c r="A17" i="87"/>
  <c r="F17" i="87" s="1"/>
  <c r="A17" i="88"/>
  <c r="G17" i="88" s="1"/>
  <c r="H17" i="88" s="1"/>
  <c r="A17" i="66"/>
  <c r="B23" i="77"/>
  <c r="H16" i="98"/>
  <c r="I16" i="98" s="1"/>
  <c r="E18" i="86"/>
  <c r="D18" i="86"/>
  <c r="E17" i="86"/>
  <c r="G17" i="86"/>
  <c r="F18" i="86"/>
  <c r="G18" i="86"/>
  <c r="H18" i="86"/>
  <c r="F17" i="86"/>
  <c r="C17" i="86"/>
  <c r="C17" i="98"/>
  <c r="H17" i="98"/>
  <c r="G17" i="98"/>
  <c r="E17" i="98"/>
  <c r="D17" i="98"/>
  <c r="B17" i="98"/>
  <c r="F17" i="98"/>
  <c r="A24" i="77"/>
  <c r="A18" i="98"/>
  <c r="E18" i="98" l="1"/>
  <c r="D18" i="98"/>
  <c r="C18" i="98"/>
  <c r="B18" i="98"/>
  <c r="H18" i="98"/>
  <c r="F18" i="98"/>
  <c r="I18" i="98" s="1"/>
  <c r="G18" i="98"/>
  <c r="E17" i="66"/>
  <c r="F17" i="66"/>
  <c r="B17" i="87"/>
  <c r="C17" i="87"/>
  <c r="D17" i="87"/>
  <c r="G17" i="87"/>
  <c r="H17" i="87" s="1"/>
  <c r="E17" i="87"/>
  <c r="E17" i="88"/>
  <c r="B17" i="66"/>
  <c r="F17" i="88"/>
  <c r="C17" i="66"/>
  <c r="D17" i="66"/>
  <c r="G17" i="66"/>
  <c r="H17" i="66" s="1"/>
  <c r="D17" i="88"/>
  <c r="C17" i="88"/>
  <c r="B17" i="88"/>
  <c r="B24" i="77"/>
  <c r="I11" i="86"/>
  <c r="E8" i="103" s="1"/>
  <c r="I17" i="98"/>
  <c r="A18" i="66"/>
  <c r="A18" i="87"/>
  <c r="A18" i="88"/>
  <c r="A19" i="98"/>
  <c r="D19" i="98" l="1"/>
  <c r="C19" i="98"/>
  <c r="B19" i="98"/>
  <c r="H19" i="98"/>
  <c r="G19" i="98"/>
  <c r="F19" i="98"/>
  <c r="I19" i="98" s="1"/>
  <c r="E19" i="98"/>
  <c r="H8" i="103"/>
  <c r="B18" i="87"/>
  <c r="E18" i="87"/>
  <c r="C18" i="87"/>
  <c r="D18" i="87"/>
  <c r="G18" i="87"/>
  <c r="F18" i="87"/>
  <c r="E18" i="88"/>
  <c r="F18" i="88"/>
  <c r="D18" i="88"/>
  <c r="B18" i="88"/>
  <c r="G18" i="88"/>
  <c r="H18" i="88" s="1"/>
  <c r="C18" i="88"/>
  <c r="F18" i="66"/>
  <c r="B18" i="66"/>
  <c r="E18" i="66"/>
  <c r="D18" i="66"/>
  <c r="C18" i="66"/>
  <c r="G18" i="66"/>
  <c r="A19" i="88"/>
  <c r="A19" i="87"/>
  <c r="A20" i="98"/>
  <c r="A25" i="77"/>
  <c r="A19" i="66"/>
  <c r="B19" i="66" l="1"/>
  <c r="D19" i="66"/>
  <c r="C19" i="66"/>
  <c r="G19" i="66"/>
  <c r="F19" i="66"/>
  <c r="E19" i="66"/>
  <c r="C20" i="98"/>
  <c r="B20" i="98"/>
  <c r="H20" i="98"/>
  <c r="G20" i="98"/>
  <c r="F20" i="98"/>
  <c r="I20" i="98" s="1"/>
  <c r="D20" i="98"/>
  <c r="E20" i="98"/>
  <c r="B25" i="77"/>
  <c r="A20" i="66"/>
  <c r="A26" i="77"/>
  <c r="A21" i="98"/>
  <c r="C20" i="66" l="1"/>
  <c r="G20" i="66"/>
  <c r="F20" i="66"/>
  <c r="E20" i="66"/>
  <c r="B20" i="66"/>
  <c r="D20" i="66"/>
  <c r="I19" i="66"/>
  <c r="H19" i="66"/>
  <c r="B21" i="98"/>
  <c r="H21" i="98"/>
  <c r="G21" i="98"/>
  <c r="F21" i="98"/>
  <c r="I21" i="98" s="1"/>
  <c r="E21" i="98"/>
  <c r="C21" i="98"/>
  <c r="D21" i="98"/>
  <c r="H18" i="87"/>
  <c r="H18" i="66"/>
  <c r="B26" i="77"/>
  <c r="G19" i="87"/>
  <c r="H19" i="87" s="1"/>
  <c r="D19" i="87"/>
  <c r="C19" i="87"/>
  <c r="F19" i="87"/>
  <c r="E19" i="87"/>
  <c r="B19" i="87"/>
  <c r="C19" i="88"/>
  <c r="B19" i="88"/>
  <c r="G19" i="88"/>
  <c r="H19" i="88" s="1"/>
  <c r="F19" i="88"/>
  <c r="E19" i="88"/>
  <c r="D19" i="88"/>
  <c r="A21" i="66"/>
  <c r="A20" i="87"/>
  <c r="A27" i="77"/>
  <c r="A22" i="98"/>
  <c r="A20" i="88"/>
  <c r="G21" i="66" l="1"/>
  <c r="F21" i="66"/>
  <c r="E21" i="66"/>
  <c r="B21" i="66"/>
  <c r="D21" i="66"/>
  <c r="C21" i="66"/>
  <c r="I20" i="66"/>
  <c r="H20" i="66"/>
  <c r="H22" i="98"/>
  <c r="G22" i="98"/>
  <c r="F22" i="98"/>
  <c r="I22" i="98" s="1"/>
  <c r="E22" i="98"/>
  <c r="D22" i="98"/>
  <c r="B22" i="98"/>
  <c r="C22" i="98"/>
  <c r="B27" i="77"/>
  <c r="C20" i="87"/>
  <c r="E20" i="87"/>
  <c r="G20" i="87"/>
  <c r="B20" i="87"/>
  <c r="F20" i="87"/>
  <c r="D20" i="87"/>
  <c r="B20" i="88"/>
  <c r="G20" i="88"/>
  <c r="H20" i="88" s="1"/>
  <c r="F20" i="88"/>
  <c r="E20" i="88"/>
  <c r="D20" i="88"/>
  <c r="C20" i="88"/>
  <c r="A21" i="88"/>
  <c r="A21" i="87"/>
  <c r="A22" i="66"/>
  <c r="A28" i="77"/>
  <c r="A23" i="98"/>
  <c r="G22" i="66" l="1"/>
  <c r="F22" i="66"/>
  <c r="E22" i="66"/>
  <c r="D22" i="66"/>
  <c r="C22" i="66"/>
  <c r="B22" i="66"/>
  <c r="H21" i="66"/>
  <c r="I21" i="66"/>
  <c r="H23" i="98"/>
  <c r="G23" i="98"/>
  <c r="F23" i="98"/>
  <c r="I23" i="98" s="1"/>
  <c r="E23" i="98"/>
  <c r="D23" i="98"/>
  <c r="C23" i="98"/>
  <c r="B23" i="98"/>
  <c r="H20" i="87"/>
  <c r="B28" i="77"/>
  <c r="C21" i="87"/>
  <c r="E21" i="87"/>
  <c r="D21" i="87"/>
  <c r="B21" i="87"/>
  <c r="F21" i="87"/>
  <c r="G21" i="87"/>
  <c r="H21" i="87" s="1"/>
  <c r="G21" i="88"/>
  <c r="H21" i="88" s="1"/>
  <c r="F21" i="88"/>
  <c r="E21" i="88"/>
  <c r="D21" i="88"/>
  <c r="C21" i="88"/>
  <c r="B21" i="88"/>
  <c r="A22" i="87"/>
  <c r="A24" i="98"/>
  <c r="A23" i="66"/>
  <c r="F23" i="66" l="1"/>
  <c r="E23" i="66"/>
  <c r="D23" i="66"/>
  <c r="C23" i="66"/>
  <c r="G23" i="66"/>
  <c r="B23" i="66"/>
  <c r="H22" i="66"/>
  <c r="I22" i="66"/>
  <c r="G24" i="98"/>
  <c r="F24" i="98"/>
  <c r="I24" i="98" s="1"/>
  <c r="E24" i="98"/>
  <c r="D24" i="98"/>
  <c r="C24" i="98"/>
  <c r="B24" i="98"/>
  <c r="H24" i="98"/>
  <c r="A22" i="88"/>
  <c r="A29" i="77"/>
  <c r="A24" i="66"/>
  <c r="A25" i="98"/>
  <c r="E24" i="66" l="1"/>
  <c r="D24" i="66"/>
  <c r="C24" i="66"/>
  <c r="B24" i="66"/>
  <c r="G24" i="66"/>
  <c r="F24" i="66"/>
  <c r="H23" i="66"/>
  <c r="I23" i="66"/>
  <c r="F25" i="98"/>
  <c r="I25" i="98" s="1"/>
  <c r="E25" i="98"/>
  <c r="D25" i="98"/>
  <c r="C25" i="98"/>
  <c r="B25" i="98"/>
  <c r="H25" i="98"/>
  <c r="G25" i="98"/>
  <c r="B29" i="77"/>
  <c r="D22" i="87"/>
  <c r="B22" i="87"/>
  <c r="C22" i="87"/>
  <c r="F22" i="87"/>
  <c r="E22" i="87"/>
  <c r="G22" i="87"/>
  <c r="G22" i="88"/>
  <c r="H22" i="88" s="1"/>
  <c r="F22" i="88"/>
  <c r="E22" i="88"/>
  <c r="D22" i="88"/>
  <c r="C22" i="88"/>
  <c r="B22" i="88"/>
  <c r="A26" i="98"/>
  <c r="A25" i="66"/>
  <c r="A23" i="87"/>
  <c r="A23" i="88"/>
  <c r="G25" i="66" l="1"/>
  <c r="D25" i="66"/>
  <c r="C25" i="66"/>
  <c r="B25" i="66"/>
  <c r="F25" i="66"/>
  <c r="E25" i="66"/>
  <c r="I24" i="66"/>
  <c r="H24" i="66"/>
  <c r="E26" i="98"/>
  <c r="D26" i="98"/>
  <c r="C26" i="98"/>
  <c r="B26" i="98"/>
  <c r="H26" i="98"/>
  <c r="G26" i="98"/>
  <c r="F26" i="98"/>
  <c r="I26" i="98" s="1"/>
  <c r="H22" i="87"/>
  <c r="B23" i="87"/>
  <c r="F23" i="87"/>
  <c r="G23" i="87"/>
  <c r="H23" i="87" s="1"/>
  <c r="C23" i="87"/>
  <c r="E23" i="87"/>
  <c r="D23" i="87"/>
  <c r="F23" i="88"/>
  <c r="E23" i="88"/>
  <c r="D23" i="88"/>
  <c r="C23" i="88"/>
  <c r="B23" i="88"/>
  <c r="G23" i="88"/>
  <c r="H23" i="88" s="1"/>
  <c r="A26" i="66"/>
  <c r="A24" i="88"/>
  <c r="A24" i="87"/>
  <c r="A27" i="98"/>
  <c r="A30" i="77"/>
  <c r="F26" i="66" l="1"/>
  <c r="D26" i="66"/>
  <c r="B26" i="66"/>
  <c r="G26" i="66"/>
  <c r="E26" i="66"/>
  <c r="C26" i="66"/>
  <c r="I25" i="66"/>
  <c r="H25" i="66"/>
  <c r="D27" i="98"/>
  <c r="C27" i="98"/>
  <c r="B27" i="98"/>
  <c r="H27" i="98"/>
  <c r="G27" i="98"/>
  <c r="F27" i="98"/>
  <c r="I27" i="98" s="1"/>
  <c r="E27" i="98"/>
  <c r="B30" i="77"/>
  <c r="A27" i="66"/>
  <c r="A31" i="77"/>
  <c r="A28" i="98"/>
  <c r="E27" i="66" l="1"/>
  <c r="C27" i="66"/>
  <c r="G27" i="66"/>
  <c r="F27" i="66"/>
  <c r="D27" i="66"/>
  <c r="B27" i="66"/>
  <c r="I26" i="66"/>
  <c r="H26" i="66"/>
  <c r="C28" i="98"/>
  <c r="B28" i="98"/>
  <c r="H28" i="98"/>
  <c r="G28" i="98"/>
  <c r="F28" i="98"/>
  <c r="I28" i="98" s="1"/>
  <c r="E28" i="98"/>
  <c r="D28" i="98"/>
  <c r="B31" i="77"/>
  <c r="B24" i="87"/>
  <c r="G24" i="87"/>
  <c r="F24" i="87"/>
  <c r="E24" i="87"/>
  <c r="D24" i="87"/>
  <c r="C24" i="87"/>
  <c r="F24" i="88"/>
  <c r="E24" i="88"/>
  <c r="D24" i="88"/>
  <c r="C24" i="88"/>
  <c r="B24" i="88"/>
  <c r="G24" i="88"/>
  <c r="H24" i="88" s="1"/>
  <c r="A28" i="66"/>
  <c r="A29" i="98"/>
  <c r="A25" i="87"/>
  <c r="A25" i="88"/>
  <c r="A32" i="77"/>
  <c r="D28" i="66" l="1"/>
  <c r="B28" i="66"/>
  <c r="C28" i="66"/>
  <c r="E28" i="66"/>
  <c r="G28" i="66"/>
  <c r="F28" i="66"/>
  <c r="I27" i="66"/>
  <c r="H27" i="66"/>
  <c r="B29" i="98"/>
  <c r="H29" i="98"/>
  <c r="G29" i="98"/>
  <c r="F29" i="98"/>
  <c r="I29" i="98" s="1"/>
  <c r="E29" i="98"/>
  <c r="C29" i="98"/>
  <c r="D29" i="98"/>
  <c r="H24" i="87"/>
  <c r="B32" i="77"/>
  <c r="D25" i="87"/>
  <c r="E25" i="87"/>
  <c r="C25" i="87"/>
  <c r="G25" i="87"/>
  <c r="H25" i="87" s="1"/>
  <c r="F25" i="87"/>
  <c r="B25" i="87"/>
  <c r="E25" i="88"/>
  <c r="D25" i="88"/>
  <c r="C25" i="88"/>
  <c r="B25" i="88"/>
  <c r="G25" i="88"/>
  <c r="H25" i="88" s="1"/>
  <c r="F25" i="88"/>
  <c r="A30" i="98"/>
  <c r="A29" i="66"/>
  <c r="A26" i="87"/>
  <c r="A26" i="88"/>
  <c r="C29" i="66" l="1"/>
  <c r="G29" i="66"/>
  <c r="E29" i="66"/>
  <c r="D29" i="66"/>
  <c r="B29" i="66"/>
  <c r="F29" i="66"/>
  <c r="H28" i="66"/>
  <c r="I28" i="66"/>
  <c r="H30" i="98"/>
  <c r="G30" i="98"/>
  <c r="F30" i="98"/>
  <c r="I30" i="98" s="1"/>
  <c r="E30" i="98"/>
  <c r="D30" i="98"/>
  <c r="C30" i="98"/>
  <c r="B30" i="98"/>
  <c r="C26" i="87"/>
  <c r="D26" i="87"/>
  <c r="F26" i="87"/>
  <c r="E26" i="87"/>
  <c r="B26" i="87"/>
  <c r="G26" i="87"/>
  <c r="H26" i="87" s="1"/>
  <c r="D26" i="88"/>
  <c r="C26" i="88"/>
  <c r="B26" i="88"/>
  <c r="G26" i="88"/>
  <c r="H26" i="88" s="1"/>
  <c r="F26" i="88"/>
  <c r="E26" i="88"/>
  <c r="A30" i="66"/>
  <c r="A33" i="77"/>
  <c r="A31" i="98"/>
  <c r="A27" i="88"/>
  <c r="B30" i="66" l="1"/>
  <c r="F30" i="66"/>
  <c r="G30" i="66"/>
  <c r="E30" i="66"/>
  <c r="D30" i="66"/>
  <c r="C30" i="66"/>
  <c r="I29" i="66"/>
  <c r="H29" i="66"/>
  <c r="H31" i="98"/>
  <c r="G31" i="98"/>
  <c r="F31" i="98"/>
  <c r="I31" i="98" s="1"/>
  <c r="E31" i="98"/>
  <c r="D31" i="98"/>
  <c r="C31" i="98"/>
  <c r="B31" i="98"/>
  <c r="B33" i="77"/>
  <c r="A27" i="87"/>
  <c r="A31" i="66"/>
  <c r="A32" i="98"/>
  <c r="A34" i="77"/>
  <c r="G31" i="66" l="1"/>
  <c r="E31" i="66"/>
  <c r="C31" i="66"/>
  <c r="F31" i="66"/>
  <c r="D31" i="66"/>
  <c r="B31" i="66"/>
  <c r="H30" i="66"/>
  <c r="I30" i="66"/>
  <c r="G32" i="98"/>
  <c r="F32" i="98"/>
  <c r="I32" i="98" s="1"/>
  <c r="E32" i="98"/>
  <c r="D32" i="98"/>
  <c r="C32" i="98"/>
  <c r="B32" i="98"/>
  <c r="H32" i="98"/>
  <c r="B34" i="77"/>
  <c r="C27" i="87"/>
  <c r="D27" i="87"/>
  <c r="E27" i="87"/>
  <c r="G27" i="87"/>
  <c r="H27" i="87" s="1"/>
  <c r="B27" i="87"/>
  <c r="F27" i="87"/>
  <c r="C27" i="88"/>
  <c r="B27" i="88"/>
  <c r="G27" i="88"/>
  <c r="H27" i="88" s="1"/>
  <c r="F27" i="88"/>
  <c r="E27" i="88"/>
  <c r="D27" i="88"/>
  <c r="A33" i="98"/>
  <c r="A32" i="66"/>
  <c r="A28" i="87"/>
  <c r="A35" i="77"/>
  <c r="A28" i="88"/>
  <c r="G32" i="66" l="1"/>
  <c r="F32" i="66"/>
  <c r="D32" i="66"/>
  <c r="C32" i="66"/>
  <c r="E32" i="66"/>
  <c r="B32" i="66"/>
  <c r="I31" i="66"/>
  <c r="H31" i="66"/>
  <c r="F33" i="98"/>
  <c r="I33" i="98" s="1"/>
  <c r="E33" i="98"/>
  <c r="D33" i="98"/>
  <c r="C33" i="98"/>
  <c r="B33" i="98"/>
  <c r="H33" i="98"/>
  <c r="G33" i="98"/>
  <c r="C35" i="77"/>
  <c r="B35" i="77"/>
  <c r="B28" i="87"/>
  <c r="F28" i="87"/>
  <c r="E28" i="87"/>
  <c r="C28" i="87"/>
  <c r="G28" i="87"/>
  <c r="H28" i="87" s="1"/>
  <c r="D28" i="87"/>
  <c r="B28" i="88"/>
  <c r="G28" i="88"/>
  <c r="H28" i="88" s="1"/>
  <c r="F28" i="88"/>
  <c r="E28" i="88"/>
  <c r="D28" i="88"/>
  <c r="C28" i="88"/>
  <c r="A33" i="66"/>
  <c r="A34" i="98"/>
  <c r="A29" i="87"/>
  <c r="A29" i="88"/>
  <c r="G33" i="66" l="1"/>
  <c r="F33" i="66"/>
  <c r="E33" i="66"/>
  <c r="C33" i="66"/>
  <c r="D33" i="66"/>
  <c r="B33" i="66"/>
  <c r="H32" i="66"/>
  <c r="I32" i="66"/>
  <c r="E34" i="98"/>
  <c r="D34" i="98"/>
  <c r="C34" i="98"/>
  <c r="B34" i="98"/>
  <c r="H34" i="98"/>
  <c r="G34" i="98"/>
  <c r="F34" i="98"/>
  <c r="I34" i="98" s="1"/>
  <c r="F29" i="87"/>
  <c r="D29" i="87"/>
  <c r="G29" i="87"/>
  <c r="H29" i="87" s="1"/>
  <c r="B29" i="87"/>
  <c r="E29" i="87"/>
  <c r="C29" i="87"/>
  <c r="G29" i="88"/>
  <c r="H29" i="88" s="1"/>
  <c r="F29" i="88"/>
  <c r="E29" i="88"/>
  <c r="D29" i="88"/>
  <c r="C29" i="88"/>
  <c r="B29" i="88"/>
  <c r="A35" i="98"/>
  <c r="A30" i="88"/>
  <c r="A34" i="66"/>
  <c r="A30" i="87"/>
  <c r="F34" i="66" l="1"/>
  <c r="E34" i="66"/>
  <c r="D34" i="66"/>
  <c r="B34" i="66"/>
  <c r="C34" i="66"/>
  <c r="G34" i="66"/>
  <c r="I33" i="66"/>
  <c r="H33" i="66"/>
  <c r="D35" i="98"/>
  <c r="C35" i="98"/>
  <c r="B35" i="98"/>
  <c r="H35" i="98"/>
  <c r="G35" i="98"/>
  <c r="F35" i="98"/>
  <c r="I35" i="98" s="1"/>
  <c r="E35" i="98"/>
  <c r="D30" i="87"/>
  <c r="F30" i="87"/>
  <c r="C30" i="87"/>
  <c r="G30" i="87"/>
  <c r="H30" i="87" s="1"/>
  <c r="B30" i="87"/>
  <c r="E30" i="87"/>
  <c r="G30" i="88"/>
  <c r="H30" i="88" s="1"/>
  <c r="F30" i="88"/>
  <c r="E30" i="88"/>
  <c r="D30" i="88"/>
  <c r="C30" i="88"/>
  <c r="B30" i="88"/>
  <c r="A31" i="87"/>
  <c r="A36" i="98"/>
  <c r="A31" i="88"/>
  <c r="A35" i="66"/>
  <c r="E35" i="66" l="1"/>
  <c r="D35" i="66"/>
  <c r="C35" i="66"/>
  <c r="G35" i="66"/>
  <c r="F35" i="66"/>
  <c r="B35" i="66"/>
  <c r="I34" i="66"/>
  <c r="H34" i="66"/>
  <c r="C36" i="98"/>
  <c r="B36" i="98"/>
  <c r="H36" i="98"/>
  <c r="G36" i="98"/>
  <c r="F36" i="98"/>
  <c r="I36" i="98" s="1"/>
  <c r="D36" i="98"/>
  <c r="E36" i="98"/>
  <c r="B31" i="87"/>
  <c r="E31" i="87"/>
  <c r="C31" i="87"/>
  <c r="G31" i="87"/>
  <c r="H31" i="87" s="1"/>
  <c r="F31" i="87"/>
  <c r="D31" i="87"/>
  <c r="F31" i="88"/>
  <c r="E31" i="88"/>
  <c r="D31" i="88"/>
  <c r="C31" i="88"/>
  <c r="B31" i="88"/>
  <c r="G31" i="88"/>
  <c r="H31" i="88" s="1"/>
  <c r="A32" i="87"/>
  <c r="A37" i="98"/>
  <c r="A32" i="88"/>
  <c r="A36" i="66"/>
  <c r="D36" i="66" l="1"/>
  <c r="C36" i="66"/>
  <c r="B36" i="66"/>
  <c r="E36" i="66"/>
  <c r="G36" i="66"/>
  <c r="F36" i="66"/>
  <c r="I35" i="66"/>
  <c r="H35" i="66"/>
  <c r="B37" i="98"/>
  <c r="H37" i="98"/>
  <c r="G37" i="98"/>
  <c r="F37" i="98"/>
  <c r="I37" i="98" s="1"/>
  <c r="E37" i="98"/>
  <c r="D37" i="98"/>
  <c r="C37" i="98"/>
  <c r="G32" i="87"/>
  <c r="H32" i="87" s="1"/>
  <c r="E32" i="87"/>
  <c r="C32" i="87"/>
  <c r="B32" i="87"/>
  <c r="F32" i="87"/>
  <c r="D32" i="87"/>
  <c r="F32" i="88"/>
  <c r="E32" i="88"/>
  <c r="D32" i="88"/>
  <c r="C32" i="88"/>
  <c r="B32" i="88"/>
  <c r="G32" i="88"/>
  <c r="H32" i="88" s="1"/>
  <c r="C3" i="13"/>
  <c r="A33" i="87"/>
  <c r="A33" i="88"/>
  <c r="A37" i="66"/>
  <c r="A38" i="98"/>
  <c r="C37" i="66" l="1"/>
  <c r="B37" i="66"/>
  <c r="G37" i="66"/>
  <c r="F37" i="66"/>
  <c r="E37" i="66"/>
  <c r="D37" i="66"/>
  <c r="H36" i="66"/>
  <c r="I36" i="66"/>
  <c r="H38" i="98"/>
  <c r="G38" i="98"/>
  <c r="F38" i="98"/>
  <c r="I38" i="98" s="1"/>
  <c r="E38" i="98"/>
  <c r="D38" i="98"/>
  <c r="B38" i="98"/>
  <c r="C38" i="98"/>
  <c r="D33" i="87"/>
  <c r="C33" i="87"/>
  <c r="F33" i="87"/>
  <c r="E33" i="87"/>
  <c r="G33" i="87"/>
  <c r="H33" i="87" s="1"/>
  <c r="B33" i="87"/>
  <c r="E33" i="88"/>
  <c r="F33" i="88"/>
  <c r="D33" i="88"/>
  <c r="C33" i="88"/>
  <c r="B33" i="88"/>
  <c r="G33" i="88"/>
  <c r="H33" i="88" s="1"/>
  <c r="A34" i="88"/>
  <c r="A38" i="66"/>
  <c r="A34" i="87"/>
  <c r="A39" i="98"/>
  <c r="B38" i="66" l="1"/>
  <c r="F38" i="66"/>
  <c r="G38" i="66"/>
  <c r="E38" i="66"/>
  <c r="D38" i="66"/>
  <c r="C38" i="66"/>
  <c r="I37" i="66"/>
  <c r="H37" i="66"/>
  <c r="H39" i="98"/>
  <c r="G39" i="98"/>
  <c r="F39" i="98"/>
  <c r="I39" i="98" s="1"/>
  <c r="E39" i="98"/>
  <c r="D39" i="98"/>
  <c r="C39" i="98"/>
  <c r="B39" i="98"/>
  <c r="D34" i="87"/>
  <c r="G34" i="87"/>
  <c r="H34" i="87" s="1"/>
  <c r="B34" i="87"/>
  <c r="F34" i="87"/>
  <c r="C34" i="87"/>
  <c r="E34" i="87"/>
  <c r="D34" i="88"/>
  <c r="C34" i="88"/>
  <c r="B34" i="88"/>
  <c r="G34" i="88"/>
  <c r="H34" i="88" s="1"/>
  <c r="F34" i="88"/>
  <c r="E34" i="88"/>
  <c r="A39" i="66"/>
  <c r="A35" i="87"/>
  <c r="A40" i="98"/>
  <c r="A35" i="88"/>
  <c r="G39" i="66" l="1"/>
  <c r="E39" i="66"/>
  <c r="D39" i="66"/>
  <c r="F39" i="66"/>
  <c r="C39" i="66"/>
  <c r="B39" i="66"/>
  <c r="I38" i="66"/>
  <c r="H38" i="66"/>
  <c r="G40" i="98"/>
  <c r="F40" i="98"/>
  <c r="I40" i="98" s="1"/>
  <c r="E40" i="98"/>
  <c r="D40" i="98"/>
  <c r="C40" i="98"/>
  <c r="B40" i="98"/>
  <c r="H40" i="98"/>
  <c r="C35" i="87"/>
  <c r="G35" i="87"/>
  <c r="H35" i="87" s="1"/>
  <c r="E35" i="87"/>
  <c r="D35" i="87"/>
  <c r="F35" i="87"/>
  <c r="B35" i="87"/>
  <c r="C35" i="88"/>
  <c r="B35" i="88"/>
  <c r="G35" i="88"/>
  <c r="H35" i="88" s="1"/>
  <c r="F35" i="88"/>
  <c r="E35" i="88"/>
  <c r="D35" i="88"/>
  <c r="A36" i="87"/>
  <c r="A41" i="98"/>
  <c r="A40" i="66"/>
  <c r="A36" i="88"/>
  <c r="G40" i="66" l="1"/>
  <c r="F40" i="66"/>
  <c r="D40" i="66"/>
  <c r="E40" i="66"/>
  <c r="C40" i="66"/>
  <c r="B40" i="66"/>
  <c r="I39" i="66"/>
  <c r="H39" i="66"/>
  <c r="F41" i="98"/>
  <c r="I41" i="98" s="1"/>
  <c r="E41" i="98"/>
  <c r="D41" i="98"/>
  <c r="C41" i="98"/>
  <c r="B41" i="98"/>
  <c r="H41" i="98"/>
  <c r="G41" i="98"/>
  <c r="B36" i="87"/>
  <c r="G36" i="87"/>
  <c r="H36" i="87" s="1"/>
  <c r="E36" i="87"/>
  <c r="D36" i="87"/>
  <c r="C36" i="87"/>
  <c r="F36" i="87"/>
  <c r="B36" i="88"/>
  <c r="G36" i="88"/>
  <c r="H36" i="88" s="1"/>
  <c r="F36" i="88"/>
  <c r="E36" i="88"/>
  <c r="C36" i="88"/>
  <c r="D36" i="88"/>
  <c r="A41" i="66"/>
  <c r="A42" i="98"/>
  <c r="A37" i="88"/>
  <c r="A37" i="87"/>
  <c r="G41" i="66" l="1"/>
  <c r="F41" i="66"/>
  <c r="E41" i="66"/>
  <c r="C41" i="66"/>
  <c r="B41" i="66"/>
  <c r="D41" i="66"/>
  <c r="H40" i="66"/>
  <c r="I40" i="66"/>
  <c r="E42" i="98"/>
  <c r="D42" i="98"/>
  <c r="C42" i="98"/>
  <c r="B42" i="98"/>
  <c r="H42" i="98"/>
  <c r="G42" i="98"/>
  <c r="F42" i="98"/>
  <c r="I42" i="98" s="1"/>
  <c r="E37" i="87"/>
  <c r="C37" i="87"/>
  <c r="F37" i="87"/>
  <c r="G37" i="87"/>
  <c r="H37" i="87" s="1"/>
  <c r="D37" i="87"/>
  <c r="B37" i="87"/>
  <c r="B37" i="88"/>
  <c r="G37" i="88"/>
  <c r="H37" i="88" s="1"/>
  <c r="F37" i="88"/>
  <c r="E37" i="88"/>
  <c r="D37" i="88"/>
  <c r="C37" i="88"/>
  <c r="A43" i="98"/>
  <c r="A42" i="66"/>
  <c r="A38" i="87"/>
  <c r="A38" i="88"/>
  <c r="F42" i="66" l="1"/>
  <c r="E42" i="66"/>
  <c r="D42" i="66"/>
  <c r="B42" i="66"/>
  <c r="G42" i="66"/>
  <c r="C42" i="66"/>
  <c r="H41" i="66"/>
  <c r="I41" i="66"/>
  <c r="D43" i="98"/>
  <c r="C43" i="98"/>
  <c r="B43" i="98"/>
  <c r="H43" i="98"/>
  <c r="F43" i="98"/>
  <c r="I43" i="98" s="1"/>
  <c r="G43" i="98"/>
  <c r="E43" i="98"/>
  <c r="B38" i="87"/>
  <c r="C38" i="87"/>
  <c r="G38" i="87"/>
  <c r="H38" i="87" s="1"/>
  <c r="E38" i="87"/>
  <c r="D38" i="87"/>
  <c r="F38" i="87"/>
  <c r="G38" i="88"/>
  <c r="H38" i="88" s="1"/>
  <c r="F38" i="88"/>
  <c r="E38" i="88"/>
  <c r="D38" i="88"/>
  <c r="C38" i="88"/>
  <c r="B38" i="88"/>
  <c r="A44" i="98"/>
  <c r="A39" i="88"/>
  <c r="A43" i="66"/>
  <c r="A39" i="87"/>
  <c r="E43" i="66" l="1"/>
  <c r="D43" i="66"/>
  <c r="C43" i="66"/>
  <c r="B43" i="66"/>
  <c r="G43" i="66"/>
  <c r="F43" i="66"/>
  <c r="I42" i="66"/>
  <c r="H42" i="66"/>
  <c r="C44" i="98"/>
  <c r="E44" i="98"/>
  <c r="B44" i="98"/>
  <c r="H44" i="98"/>
  <c r="G44" i="98"/>
  <c r="F44" i="98"/>
  <c r="I44" i="98" s="1"/>
  <c r="D44" i="98"/>
  <c r="F39" i="87"/>
  <c r="D39" i="87"/>
  <c r="C39" i="87"/>
  <c r="G39" i="87"/>
  <c r="H39" i="87" s="1"/>
  <c r="E39" i="87"/>
  <c r="B39" i="87"/>
  <c r="G39" i="88"/>
  <c r="H39" i="88" s="1"/>
  <c r="F39" i="88"/>
  <c r="E39" i="88"/>
  <c r="D39" i="88"/>
  <c r="C39" i="88"/>
  <c r="B39" i="88"/>
  <c r="A45" i="98"/>
  <c r="A44" i="66"/>
  <c r="A40" i="88"/>
  <c r="A40" i="87"/>
  <c r="D44" i="66" l="1"/>
  <c r="C44" i="66"/>
  <c r="B44" i="66"/>
  <c r="G44" i="66"/>
  <c r="F44" i="66"/>
  <c r="E44" i="66"/>
  <c r="I43" i="66"/>
  <c r="H43" i="66"/>
  <c r="B45" i="98"/>
  <c r="H45" i="98"/>
  <c r="G45" i="98"/>
  <c r="D45" i="98"/>
  <c r="F45" i="98"/>
  <c r="I45" i="98" s="1"/>
  <c r="E45" i="98"/>
  <c r="C45" i="98"/>
  <c r="F40" i="87"/>
  <c r="C40" i="87"/>
  <c r="B40" i="87"/>
  <c r="G40" i="87"/>
  <c r="H40" i="87" s="1"/>
  <c r="E40" i="87"/>
  <c r="D40" i="87"/>
  <c r="F40" i="88"/>
  <c r="E40" i="88"/>
  <c r="D40" i="88"/>
  <c r="C40" i="88"/>
  <c r="B40" i="88"/>
  <c r="G40" i="88"/>
  <c r="H40" i="88" s="1"/>
  <c r="A41" i="88"/>
  <c r="A41" i="87"/>
  <c r="A45" i="66"/>
  <c r="A46" i="98"/>
  <c r="C45" i="66" l="1"/>
  <c r="B45" i="66"/>
  <c r="G45" i="66"/>
  <c r="E45" i="66"/>
  <c r="D45" i="66"/>
  <c r="F45" i="66"/>
  <c r="I44" i="66"/>
  <c r="H44" i="66"/>
  <c r="H46" i="98"/>
  <c r="G46" i="98"/>
  <c r="F46" i="98"/>
  <c r="I46" i="98" s="1"/>
  <c r="E46" i="98"/>
  <c r="D46" i="98"/>
  <c r="C46" i="98"/>
  <c r="B46" i="98"/>
  <c r="B41" i="87"/>
  <c r="E41" i="87"/>
  <c r="G41" i="87"/>
  <c r="H41" i="87" s="1"/>
  <c r="F41" i="87"/>
  <c r="D41" i="87"/>
  <c r="C41" i="87"/>
  <c r="E41" i="88"/>
  <c r="F41" i="88"/>
  <c r="D41" i="88"/>
  <c r="C41" i="88"/>
  <c r="B41" i="88"/>
  <c r="G41" i="88"/>
  <c r="H41" i="88" s="1"/>
  <c r="A46" i="66"/>
  <c r="A42" i="88"/>
  <c r="A47" i="98"/>
  <c r="A42" i="87"/>
  <c r="B46" i="66" l="1"/>
  <c r="G46" i="66"/>
  <c r="F46" i="66"/>
  <c r="E46" i="66"/>
  <c r="D46" i="66"/>
  <c r="C46" i="66"/>
  <c r="I45" i="66"/>
  <c r="H45" i="66"/>
  <c r="H47" i="98"/>
  <c r="G47" i="98"/>
  <c r="B47" i="98"/>
  <c r="F47" i="98"/>
  <c r="I47" i="98" s="1"/>
  <c r="E47" i="98"/>
  <c r="D47" i="98"/>
  <c r="C47" i="98"/>
  <c r="E42" i="87"/>
  <c r="G42" i="87"/>
  <c r="H42" i="87" s="1"/>
  <c r="D42" i="87"/>
  <c r="B42" i="87"/>
  <c r="F42" i="87"/>
  <c r="C42" i="87"/>
  <c r="C42" i="88"/>
  <c r="E42" i="88"/>
  <c r="D42" i="88"/>
  <c r="B42" i="88"/>
  <c r="G42" i="88"/>
  <c r="H42" i="88" s="1"/>
  <c r="F42" i="88"/>
  <c r="A43" i="87"/>
  <c r="A47" i="66"/>
  <c r="A48" i="98"/>
  <c r="A43" i="88"/>
  <c r="G47" i="66" l="1"/>
  <c r="F47" i="66"/>
  <c r="E47" i="66"/>
  <c r="D47" i="66"/>
  <c r="C47" i="66"/>
  <c r="B47" i="66"/>
  <c r="I46" i="66"/>
  <c r="H46" i="66"/>
  <c r="G48" i="98"/>
  <c r="F48" i="98"/>
  <c r="I48" i="98" s="1"/>
  <c r="E48" i="98"/>
  <c r="D48" i="98"/>
  <c r="C48" i="98"/>
  <c r="B48" i="98"/>
  <c r="H48" i="98"/>
  <c r="G43" i="87"/>
  <c r="H43" i="87" s="1"/>
  <c r="D43" i="87"/>
  <c r="F43" i="87"/>
  <c r="B43" i="87"/>
  <c r="E43" i="87"/>
  <c r="C43" i="87"/>
  <c r="B43" i="88"/>
  <c r="E43" i="88"/>
  <c r="D43" i="88"/>
  <c r="C43" i="88"/>
  <c r="G43" i="88"/>
  <c r="H43" i="88" s="1"/>
  <c r="F43" i="88"/>
  <c r="A44" i="87"/>
  <c r="A49" i="98"/>
  <c r="A44" i="88"/>
  <c r="A48" i="66"/>
  <c r="G48" i="66" l="1"/>
  <c r="F48" i="66"/>
  <c r="E48" i="66"/>
  <c r="D48" i="66"/>
  <c r="C48" i="66"/>
  <c r="B48" i="66"/>
  <c r="I47" i="66"/>
  <c r="H47" i="66"/>
  <c r="F49" i="98"/>
  <c r="I49" i="98" s="1"/>
  <c r="E49" i="98"/>
  <c r="D49" i="98"/>
  <c r="H49" i="98"/>
  <c r="C49" i="98"/>
  <c r="B49" i="98"/>
  <c r="G49" i="98"/>
  <c r="C44" i="87"/>
  <c r="B44" i="87"/>
  <c r="E44" i="87"/>
  <c r="F44" i="87"/>
  <c r="D44" i="87"/>
  <c r="G44" i="87"/>
  <c r="H44" i="87" s="1"/>
  <c r="E44" i="88"/>
  <c r="F44" i="88"/>
  <c r="D44" i="88"/>
  <c r="C44" i="88"/>
  <c r="B44" i="88"/>
  <c r="G44" i="88"/>
  <c r="H44" i="88" s="1"/>
  <c r="A50" i="98"/>
  <c r="A49" i="66"/>
  <c r="A45" i="88"/>
  <c r="A45" i="87"/>
  <c r="G49" i="66" l="1"/>
  <c r="F49" i="66"/>
  <c r="E49" i="66"/>
  <c r="D49" i="66"/>
  <c r="C49" i="66"/>
  <c r="B49" i="66"/>
  <c r="H48" i="66"/>
  <c r="I48" i="66"/>
  <c r="E50" i="98"/>
  <c r="D50" i="98"/>
  <c r="C50" i="98"/>
  <c r="B50" i="98"/>
  <c r="G50" i="98"/>
  <c r="H50" i="98"/>
  <c r="F50" i="98"/>
  <c r="I50" i="98" s="1"/>
  <c r="C45" i="87"/>
  <c r="E45" i="87"/>
  <c r="B45" i="87"/>
  <c r="F45" i="87"/>
  <c r="D45" i="87"/>
  <c r="G45" i="87"/>
  <c r="H45" i="87" s="1"/>
  <c r="G45" i="88"/>
  <c r="H45" i="88" s="1"/>
  <c r="E45" i="88"/>
  <c r="D45" i="88"/>
  <c r="C45" i="88"/>
  <c r="B45" i="88"/>
  <c r="F45" i="88"/>
  <c r="A46" i="88"/>
  <c r="A46" i="87"/>
  <c r="A50" i="66"/>
  <c r="A51" i="98"/>
  <c r="F50" i="66" l="1"/>
  <c r="E50" i="66"/>
  <c r="D50" i="66"/>
  <c r="C50" i="66"/>
  <c r="B50" i="66"/>
  <c r="G50" i="66"/>
  <c r="I49" i="66"/>
  <c r="H49" i="66"/>
  <c r="D51" i="98"/>
  <c r="F51" i="98"/>
  <c r="I51" i="98" s="1"/>
  <c r="C51" i="98"/>
  <c r="B51" i="98"/>
  <c r="H51" i="98"/>
  <c r="G51" i="98"/>
  <c r="E51" i="98"/>
  <c r="B46" i="87"/>
  <c r="C46" i="87"/>
  <c r="G46" i="87"/>
  <c r="H46" i="87" s="1"/>
  <c r="F46" i="87"/>
  <c r="D46" i="87"/>
  <c r="E46" i="87"/>
  <c r="E46" i="88"/>
  <c r="F46" i="88"/>
  <c r="D46" i="88"/>
  <c r="C46" i="88"/>
  <c r="B46" i="88"/>
  <c r="G46" i="88"/>
  <c r="H46" i="88" s="1"/>
  <c r="A47" i="88"/>
  <c r="A51" i="66"/>
  <c r="A52" i="98"/>
  <c r="A47" i="87"/>
  <c r="E51" i="66" l="1"/>
  <c r="D51" i="66"/>
  <c r="C51" i="66"/>
  <c r="B51" i="66"/>
  <c r="G51" i="66"/>
  <c r="F51" i="66"/>
  <c r="I50" i="66"/>
  <c r="H50" i="66"/>
  <c r="C52" i="98"/>
  <c r="B52" i="98"/>
  <c r="H52" i="98"/>
  <c r="G52" i="98"/>
  <c r="F52" i="98"/>
  <c r="I52" i="98" s="1"/>
  <c r="E52" i="98"/>
  <c r="D52" i="98"/>
  <c r="C47" i="87"/>
  <c r="G47" i="87"/>
  <c r="H47" i="87" s="1"/>
  <c r="F47" i="87"/>
  <c r="B47" i="87"/>
  <c r="D47" i="87"/>
  <c r="E47" i="87"/>
  <c r="F47" i="88"/>
  <c r="D47" i="88"/>
  <c r="G47" i="88"/>
  <c r="H47" i="88" s="1"/>
  <c r="E47" i="88"/>
  <c r="C47" i="88"/>
  <c r="B47" i="88"/>
  <c r="A53" i="98"/>
  <c r="A52" i="66"/>
  <c r="A48" i="88"/>
  <c r="A48" i="87"/>
  <c r="D52" i="66" l="1"/>
  <c r="C52" i="66"/>
  <c r="B52" i="66"/>
  <c r="F52" i="66"/>
  <c r="E52" i="66"/>
  <c r="G52" i="66"/>
  <c r="I51" i="66"/>
  <c r="H51" i="66"/>
  <c r="B53" i="98"/>
  <c r="H53" i="98"/>
  <c r="G53" i="98"/>
  <c r="D53" i="98"/>
  <c r="F53" i="98"/>
  <c r="I53" i="98" s="1"/>
  <c r="E53" i="98"/>
  <c r="C53" i="98"/>
  <c r="F48" i="87"/>
  <c r="D48" i="87"/>
  <c r="C48" i="87"/>
  <c r="E48" i="87"/>
  <c r="G48" i="87"/>
  <c r="H48" i="87" s="1"/>
  <c r="B48" i="87"/>
  <c r="E48" i="88"/>
  <c r="C48" i="88"/>
  <c r="G48" i="88"/>
  <c r="H48" i="88" s="1"/>
  <c r="F48" i="88"/>
  <c r="D48" i="88"/>
  <c r="B48" i="88"/>
  <c r="A53" i="66"/>
  <c r="A54" i="98"/>
  <c r="A49" i="88"/>
  <c r="A49" i="87"/>
  <c r="C53" i="66" l="1"/>
  <c r="B53" i="66"/>
  <c r="G53" i="66"/>
  <c r="D53" i="66"/>
  <c r="F53" i="66"/>
  <c r="E53" i="66"/>
  <c r="I52" i="66"/>
  <c r="H52" i="66"/>
  <c r="G54" i="98"/>
  <c r="C54" i="98"/>
  <c r="H54" i="98"/>
  <c r="F54" i="98"/>
  <c r="I54" i="98" s="1"/>
  <c r="E54" i="98"/>
  <c r="D54" i="98"/>
  <c r="B54" i="98"/>
  <c r="D49" i="87"/>
  <c r="G49" i="87"/>
  <c r="H49" i="87" s="1"/>
  <c r="B49" i="87"/>
  <c r="F49" i="87"/>
  <c r="C49" i="87"/>
  <c r="E49" i="87"/>
  <c r="D49" i="88"/>
  <c r="B49" i="88"/>
  <c r="G49" i="88"/>
  <c r="H49" i="88" s="1"/>
  <c r="F49" i="88"/>
  <c r="E49" i="88"/>
  <c r="C49" i="88"/>
  <c r="A50" i="87"/>
  <c r="A55" i="98"/>
  <c r="A54" i="66"/>
  <c r="A50" i="88"/>
  <c r="B54" i="66" l="1"/>
  <c r="G54" i="66"/>
  <c r="F54" i="66"/>
  <c r="E54" i="66"/>
  <c r="D54" i="66"/>
  <c r="C54" i="66"/>
  <c r="I53" i="66"/>
  <c r="H53" i="66"/>
  <c r="F55" i="98"/>
  <c r="I55" i="98" s="1"/>
  <c r="E55" i="98"/>
  <c r="B55" i="98"/>
  <c r="H55" i="98"/>
  <c r="D55" i="98"/>
  <c r="G55" i="98"/>
  <c r="C55" i="98"/>
  <c r="E50" i="87"/>
  <c r="D50" i="87"/>
  <c r="B50" i="87"/>
  <c r="G50" i="87"/>
  <c r="H50" i="87" s="1"/>
  <c r="C50" i="87"/>
  <c r="F50" i="87"/>
  <c r="C50" i="88"/>
  <c r="B50" i="88"/>
  <c r="D50" i="88"/>
  <c r="G50" i="88"/>
  <c r="H50" i="88" s="1"/>
  <c r="F50" i="88"/>
  <c r="E50" i="88"/>
  <c r="A56" i="98"/>
  <c r="A51" i="87"/>
  <c r="A55" i="66"/>
  <c r="A51" i="88"/>
  <c r="G55" i="66" l="1"/>
  <c r="F55" i="66"/>
  <c r="E55" i="66"/>
  <c r="B55" i="66"/>
  <c r="D55" i="66"/>
  <c r="C55" i="66"/>
  <c r="I54" i="66"/>
  <c r="H54" i="66"/>
  <c r="E56" i="98"/>
  <c r="D56" i="98"/>
  <c r="F56" i="98"/>
  <c r="I56" i="98" s="1"/>
  <c r="C56" i="98"/>
  <c r="B56" i="98"/>
  <c r="H56" i="98"/>
  <c r="G56" i="98"/>
  <c r="E51" i="87"/>
  <c r="F51" i="87"/>
  <c r="C51" i="87"/>
  <c r="B51" i="87"/>
  <c r="G51" i="87"/>
  <c r="H51" i="87" s="1"/>
  <c r="D51" i="87"/>
  <c r="B51" i="88"/>
  <c r="G51" i="88"/>
  <c r="H51" i="88" s="1"/>
  <c r="D51" i="88"/>
  <c r="C51" i="88"/>
  <c r="E51" i="88"/>
  <c r="F51" i="88"/>
  <c r="A52" i="87"/>
  <c r="A57" i="98"/>
  <c r="A52" i="88"/>
  <c r="A56" i="66"/>
  <c r="G56" i="66" l="1"/>
  <c r="F56" i="66"/>
  <c r="E56" i="66"/>
  <c r="D56" i="66"/>
  <c r="C56" i="66"/>
  <c r="B56" i="66"/>
  <c r="I55" i="66"/>
  <c r="H55" i="66"/>
  <c r="D57" i="98"/>
  <c r="C57" i="98"/>
  <c r="H57" i="98"/>
  <c r="G57" i="98"/>
  <c r="F57" i="98"/>
  <c r="I57" i="98" s="1"/>
  <c r="E57" i="98"/>
  <c r="B57" i="98"/>
  <c r="D52" i="87"/>
  <c r="G52" i="87"/>
  <c r="H52" i="87" s="1"/>
  <c r="E52" i="87"/>
  <c r="F52" i="87"/>
  <c r="C52" i="87"/>
  <c r="B52" i="87"/>
  <c r="E52" i="88"/>
  <c r="F52" i="88"/>
  <c r="D52" i="88"/>
  <c r="C52" i="88"/>
  <c r="B52" i="88"/>
  <c r="G52" i="88"/>
  <c r="H52" i="88" s="1"/>
  <c r="A57" i="66"/>
  <c r="A58" i="98"/>
  <c r="A53" i="88"/>
  <c r="A53" i="87"/>
  <c r="G57" i="66" l="1"/>
  <c r="F57" i="66"/>
  <c r="E57" i="66"/>
  <c r="D57" i="66"/>
  <c r="C57" i="66"/>
  <c r="B57" i="66"/>
  <c r="H56" i="66"/>
  <c r="I56" i="66"/>
  <c r="C58" i="98"/>
  <c r="B58" i="98"/>
  <c r="G58" i="98"/>
  <c r="D58" i="98"/>
  <c r="H58" i="98"/>
  <c r="F58" i="98"/>
  <c r="I58" i="98" s="1"/>
  <c r="E58" i="98"/>
  <c r="F53" i="87"/>
  <c r="E53" i="87"/>
  <c r="C53" i="87"/>
  <c r="G53" i="87"/>
  <c r="H53" i="87" s="1"/>
  <c r="D53" i="87"/>
  <c r="B53" i="87"/>
  <c r="G53" i="88"/>
  <c r="H53" i="88" s="1"/>
  <c r="F53" i="88"/>
  <c r="E53" i="88"/>
  <c r="D53" i="88"/>
  <c r="C53" i="88"/>
  <c r="B53" i="88"/>
  <c r="A54" i="88"/>
  <c r="A54" i="87"/>
  <c r="A59" i="98"/>
  <c r="A58" i="66"/>
  <c r="F58" i="66" l="1"/>
  <c r="E58" i="66"/>
  <c r="D58" i="66"/>
  <c r="C58" i="66"/>
  <c r="B58" i="66"/>
  <c r="G58" i="66"/>
  <c r="I57" i="66"/>
  <c r="H57" i="66"/>
  <c r="B59" i="98"/>
  <c r="F59" i="98"/>
  <c r="I59" i="98" s="1"/>
  <c r="D59" i="98"/>
  <c r="C59" i="98"/>
  <c r="G59" i="98"/>
  <c r="H59" i="98"/>
  <c r="E59" i="98"/>
  <c r="C54" i="87"/>
  <c r="B54" i="87"/>
  <c r="F54" i="87"/>
  <c r="D54" i="87"/>
  <c r="E54" i="87"/>
  <c r="G54" i="87"/>
  <c r="H54" i="87" s="1"/>
  <c r="E54" i="88"/>
  <c r="D54" i="88"/>
  <c r="G54" i="88"/>
  <c r="H54" i="88" s="1"/>
  <c r="F54" i="88"/>
  <c r="C54" i="88"/>
  <c r="B54" i="88"/>
  <c r="A59" i="66"/>
  <c r="A55" i="87"/>
  <c r="A60" i="98"/>
  <c r="A55" i="88"/>
  <c r="F59" i="66" l="1"/>
  <c r="E59" i="66"/>
  <c r="D59" i="66"/>
  <c r="C59" i="66"/>
  <c r="B59" i="66"/>
  <c r="G59" i="66"/>
  <c r="I58" i="66"/>
  <c r="H58" i="66"/>
  <c r="H60" i="98"/>
  <c r="E60" i="98"/>
  <c r="G60" i="98"/>
  <c r="F60" i="98"/>
  <c r="I60" i="98" s="1"/>
  <c r="D60" i="98"/>
  <c r="C60" i="98"/>
  <c r="B60" i="98"/>
  <c r="F55" i="87"/>
  <c r="E55" i="87"/>
  <c r="B55" i="87"/>
  <c r="D55" i="87"/>
  <c r="G55" i="87"/>
  <c r="H55" i="87" s="1"/>
  <c r="C55" i="87"/>
  <c r="F55" i="88"/>
  <c r="D55" i="88"/>
  <c r="C55" i="88"/>
  <c r="B55" i="88"/>
  <c r="G55" i="88"/>
  <c r="H55" i="88" s="1"/>
  <c r="E55" i="88"/>
  <c r="A61" i="98"/>
  <c r="A56" i="87"/>
  <c r="A56" i="88"/>
  <c r="A60" i="66"/>
  <c r="E60" i="66" l="1"/>
  <c r="D60" i="66"/>
  <c r="C60" i="66"/>
  <c r="B60" i="66"/>
  <c r="F60" i="66"/>
  <c r="G60" i="66"/>
  <c r="I59" i="66"/>
  <c r="H59" i="66"/>
  <c r="H61" i="98"/>
  <c r="G61" i="98"/>
  <c r="F61" i="98"/>
  <c r="I61" i="98" s="1"/>
  <c r="D61" i="98"/>
  <c r="B61" i="98"/>
  <c r="E61" i="98"/>
  <c r="C61" i="98"/>
  <c r="G56" i="87"/>
  <c r="H56" i="87" s="1"/>
  <c r="B56" i="87"/>
  <c r="F56" i="87"/>
  <c r="E56" i="87"/>
  <c r="C56" i="87"/>
  <c r="D56" i="87"/>
  <c r="E56" i="88"/>
  <c r="C56" i="88"/>
  <c r="B56" i="88"/>
  <c r="G56" i="88"/>
  <c r="H56" i="88" s="1"/>
  <c r="F56" i="88"/>
  <c r="D56" i="88"/>
  <c r="A61" i="66"/>
  <c r="A57" i="87"/>
  <c r="A62" i="98"/>
  <c r="A57" i="88"/>
  <c r="D61" i="66" l="1"/>
  <c r="C61" i="66"/>
  <c r="B61" i="66"/>
  <c r="G61" i="66"/>
  <c r="F61" i="66"/>
  <c r="E61" i="66"/>
  <c r="I60" i="66"/>
  <c r="H60" i="66"/>
  <c r="G62" i="98"/>
  <c r="F62" i="98"/>
  <c r="I62" i="98" s="1"/>
  <c r="E62" i="98"/>
  <c r="C62" i="98"/>
  <c r="D62" i="98"/>
  <c r="B62" i="98"/>
  <c r="H62" i="98"/>
  <c r="B57" i="87"/>
  <c r="F57" i="87"/>
  <c r="D57" i="87"/>
  <c r="E57" i="87"/>
  <c r="C57" i="87"/>
  <c r="G57" i="87"/>
  <c r="H57" i="87" s="1"/>
  <c r="D57" i="88"/>
  <c r="B57" i="88"/>
  <c r="G57" i="88"/>
  <c r="H57" i="88" s="1"/>
  <c r="F57" i="88"/>
  <c r="E57" i="88"/>
  <c r="C57" i="88"/>
  <c r="A63" i="98"/>
  <c r="A62" i="66"/>
  <c r="A58" i="88"/>
  <c r="A58" i="87"/>
  <c r="C62" i="66" l="1"/>
  <c r="B62" i="66"/>
  <c r="G62" i="66"/>
  <c r="F62" i="66"/>
  <c r="E62" i="66"/>
  <c r="D62" i="66"/>
  <c r="I61" i="66"/>
  <c r="H61" i="66"/>
  <c r="F63" i="98"/>
  <c r="I63" i="98" s="1"/>
  <c r="E63" i="98"/>
  <c r="D63" i="98"/>
  <c r="B63" i="98"/>
  <c r="H63" i="98"/>
  <c r="G63" i="98"/>
  <c r="C63" i="98"/>
  <c r="E58" i="87"/>
  <c r="F58" i="87"/>
  <c r="C58" i="87"/>
  <c r="D58" i="87"/>
  <c r="G58" i="87"/>
  <c r="H58" i="87" s="1"/>
  <c r="B58" i="87"/>
  <c r="C58" i="88"/>
  <c r="G58" i="88"/>
  <c r="H58" i="88" s="1"/>
  <c r="B58" i="88"/>
  <c r="F58" i="88"/>
  <c r="D58" i="88"/>
  <c r="E58" i="88"/>
  <c r="A64" i="98"/>
  <c r="A63" i="66"/>
  <c r="A59" i="87"/>
  <c r="A59" i="88"/>
  <c r="B63" i="66" l="1"/>
  <c r="G63" i="66"/>
  <c r="F63" i="66"/>
  <c r="E63" i="66"/>
  <c r="D63" i="66"/>
  <c r="C63" i="66"/>
  <c r="I62" i="66"/>
  <c r="H62" i="66"/>
  <c r="E64" i="98"/>
  <c r="D64" i="98"/>
  <c r="C64" i="98"/>
  <c r="B64" i="98"/>
  <c r="H64" i="98"/>
  <c r="G64" i="98"/>
  <c r="F64" i="98"/>
  <c r="I64" i="98" s="1"/>
  <c r="B59" i="87"/>
  <c r="D59" i="87"/>
  <c r="F59" i="87"/>
  <c r="G59" i="87"/>
  <c r="H59" i="87" s="1"/>
  <c r="E59" i="87"/>
  <c r="C59" i="87"/>
  <c r="B59" i="88"/>
  <c r="G59" i="88"/>
  <c r="H59" i="88" s="1"/>
  <c r="E59" i="88"/>
  <c r="F59" i="88"/>
  <c r="D59" i="88"/>
  <c r="C59" i="88"/>
  <c r="A65" i="98"/>
  <c r="A60" i="88"/>
  <c r="A64" i="66"/>
  <c r="A60" i="87"/>
  <c r="G64" i="66" l="1"/>
  <c r="F64" i="66"/>
  <c r="E64" i="66"/>
  <c r="D64" i="66"/>
  <c r="C64" i="66"/>
  <c r="B64" i="66"/>
  <c r="I63" i="66"/>
  <c r="H63" i="66"/>
  <c r="D65" i="98"/>
  <c r="C65" i="98"/>
  <c r="B65" i="98"/>
  <c r="H65" i="98"/>
  <c r="G65" i="98"/>
  <c r="F65" i="98"/>
  <c r="I65" i="98" s="1"/>
  <c r="E65" i="98"/>
  <c r="B60" i="87"/>
  <c r="G60" i="87"/>
  <c r="H60" i="87" s="1"/>
  <c r="D60" i="87"/>
  <c r="F60" i="87"/>
  <c r="E60" i="87"/>
  <c r="C60" i="87"/>
  <c r="F60" i="88"/>
  <c r="G60" i="88"/>
  <c r="H60" i="88" s="1"/>
  <c r="E60" i="88"/>
  <c r="D60" i="88"/>
  <c r="C60" i="88"/>
  <c r="B60" i="88"/>
  <c r="A66" i="98"/>
  <c r="A61" i="88"/>
  <c r="A65" i="66"/>
  <c r="A61" i="87"/>
  <c r="G65" i="66" l="1"/>
  <c r="F65" i="66"/>
  <c r="E65" i="66"/>
  <c r="D65" i="66"/>
  <c r="C65" i="66"/>
  <c r="B65" i="66"/>
  <c r="I64" i="66"/>
  <c r="H64" i="66"/>
  <c r="C66" i="98"/>
  <c r="B66" i="98"/>
  <c r="H66" i="98"/>
  <c r="G66" i="98"/>
  <c r="E66" i="98"/>
  <c r="F66" i="98"/>
  <c r="I66" i="98" s="1"/>
  <c r="D66" i="98"/>
  <c r="B61" i="87"/>
  <c r="D61" i="87"/>
  <c r="G61" i="87"/>
  <c r="H61" i="87" s="1"/>
  <c r="E61" i="87"/>
  <c r="F61" i="87"/>
  <c r="C61" i="87"/>
  <c r="G61" i="88"/>
  <c r="H61" i="88" s="1"/>
  <c r="F61" i="88"/>
  <c r="E61" i="88"/>
  <c r="D61" i="88"/>
  <c r="C61" i="88"/>
  <c r="B61" i="88"/>
  <c r="A67" i="98"/>
  <c r="A62" i="88"/>
  <c r="A66" i="66"/>
  <c r="A62" i="87"/>
  <c r="G66" i="66" l="1"/>
  <c r="F66" i="66"/>
  <c r="E66" i="66"/>
  <c r="D66" i="66"/>
  <c r="C66" i="66"/>
  <c r="B66" i="66"/>
  <c r="H65" i="66"/>
  <c r="I65" i="66"/>
  <c r="B67" i="98"/>
  <c r="H67" i="98"/>
  <c r="G67" i="98"/>
  <c r="F67" i="98"/>
  <c r="I67" i="98" s="1"/>
  <c r="E67" i="98"/>
  <c r="D67" i="98"/>
  <c r="C67" i="98"/>
  <c r="B62" i="87"/>
  <c r="F62" i="87"/>
  <c r="G62" i="87"/>
  <c r="H62" i="87" s="1"/>
  <c r="D62" i="87"/>
  <c r="C62" i="87"/>
  <c r="E62" i="87"/>
  <c r="E62" i="88"/>
  <c r="D62" i="88"/>
  <c r="C62" i="88"/>
  <c r="B62" i="88"/>
  <c r="F62" i="88"/>
  <c r="G62" i="88"/>
  <c r="H62" i="88" s="1"/>
  <c r="A67" i="66"/>
  <c r="A68" i="98"/>
  <c r="A63" i="88"/>
  <c r="A63" i="87"/>
  <c r="D67" i="66" l="1"/>
  <c r="G67" i="66"/>
  <c r="F67" i="66"/>
  <c r="E67" i="66"/>
  <c r="C67" i="66"/>
  <c r="B67" i="66"/>
  <c r="I66" i="66"/>
  <c r="H66" i="66"/>
  <c r="H68" i="98"/>
  <c r="G68" i="98"/>
  <c r="F68" i="98"/>
  <c r="I68" i="98" s="1"/>
  <c r="E68" i="98"/>
  <c r="C68" i="98"/>
  <c r="B68" i="98"/>
  <c r="D68" i="98"/>
  <c r="B63" i="87"/>
  <c r="F63" i="87"/>
  <c r="E63" i="87"/>
  <c r="D63" i="87"/>
  <c r="C63" i="87"/>
  <c r="G63" i="87"/>
  <c r="H63" i="87" s="1"/>
  <c r="F63" i="88"/>
  <c r="D63" i="88"/>
  <c r="C63" i="88"/>
  <c r="G63" i="88"/>
  <c r="H63" i="88" s="1"/>
  <c r="E63" i="88"/>
  <c r="B63" i="88"/>
  <c r="A69" i="98"/>
  <c r="A68" i="66"/>
  <c r="A64" i="88"/>
  <c r="A64" i="87"/>
  <c r="C68" i="66" l="1"/>
  <c r="G68" i="66"/>
  <c r="F68" i="66"/>
  <c r="E68" i="66"/>
  <c r="D68" i="66"/>
  <c r="B68" i="66"/>
  <c r="I67" i="66"/>
  <c r="H67" i="66"/>
  <c r="H69" i="98"/>
  <c r="G69" i="98"/>
  <c r="F69" i="98"/>
  <c r="I69" i="98" s="1"/>
  <c r="E69" i="98"/>
  <c r="D69" i="98"/>
  <c r="C69" i="98"/>
  <c r="B69" i="98"/>
  <c r="C64" i="87"/>
  <c r="E64" i="87"/>
  <c r="B64" i="87"/>
  <c r="G64" i="87"/>
  <c r="H64" i="87" s="1"/>
  <c r="F64" i="87"/>
  <c r="D64" i="87"/>
  <c r="E64" i="88"/>
  <c r="C64" i="88"/>
  <c r="B64" i="88"/>
  <c r="G64" i="88"/>
  <c r="H64" i="88" s="1"/>
  <c r="F64" i="88"/>
  <c r="D64" i="88"/>
  <c r="A70" i="98"/>
  <c r="A69" i="66"/>
  <c r="A65" i="87"/>
  <c r="A65" i="88"/>
  <c r="B69" i="66" l="1"/>
  <c r="G69" i="66"/>
  <c r="C69" i="66"/>
  <c r="F69" i="66"/>
  <c r="E69" i="66"/>
  <c r="D69" i="66"/>
  <c r="I68" i="66"/>
  <c r="H68" i="66"/>
  <c r="G70" i="98"/>
  <c r="F70" i="98"/>
  <c r="I70" i="98" s="1"/>
  <c r="E70" i="98"/>
  <c r="D70" i="98"/>
  <c r="C70" i="98"/>
  <c r="H70" i="98"/>
  <c r="B70" i="98"/>
  <c r="F65" i="87"/>
  <c r="B65" i="87"/>
  <c r="G65" i="87"/>
  <c r="H65" i="87" s="1"/>
  <c r="E65" i="87"/>
  <c r="D65" i="87"/>
  <c r="C65" i="87"/>
  <c r="D65" i="88"/>
  <c r="B65" i="88"/>
  <c r="C65" i="88"/>
  <c r="G65" i="88"/>
  <c r="H65" i="88" s="1"/>
  <c r="E65" i="88"/>
  <c r="F65" i="88"/>
  <c r="A70" i="66"/>
  <c r="A66" i="87"/>
  <c r="A71" i="98"/>
  <c r="A66" i="88"/>
  <c r="G70" i="66" l="1"/>
  <c r="F70" i="66"/>
  <c r="E70" i="66"/>
  <c r="D70" i="66"/>
  <c r="C70" i="66"/>
  <c r="B70" i="66"/>
  <c r="I69" i="66"/>
  <c r="H69" i="66"/>
  <c r="F71" i="98"/>
  <c r="I71" i="98" s="1"/>
  <c r="E71" i="98"/>
  <c r="D71" i="98"/>
  <c r="C71" i="98"/>
  <c r="B71" i="98"/>
  <c r="H71" i="98"/>
  <c r="G71" i="98"/>
  <c r="G66" i="87"/>
  <c r="H66" i="87" s="1"/>
  <c r="E66" i="87"/>
  <c r="D66" i="87"/>
  <c r="B66" i="87"/>
  <c r="F66" i="87"/>
  <c r="C66" i="87"/>
  <c r="C66" i="88"/>
  <c r="G66" i="88"/>
  <c r="H66" i="88" s="1"/>
  <c r="F66" i="88"/>
  <c r="E66" i="88"/>
  <c r="D66" i="88"/>
  <c r="B66" i="88"/>
  <c r="A72" i="98"/>
  <c r="A71" i="66"/>
  <c r="A67" i="88"/>
  <c r="A67" i="87"/>
  <c r="G71" i="66" l="1"/>
  <c r="F71" i="66"/>
  <c r="E71" i="66"/>
  <c r="D71" i="66"/>
  <c r="C71" i="66"/>
  <c r="B71" i="66"/>
  <c r="I70" i="66"/>
  <c r="H70" i="66"/>
  <c r="E72" i="98"/>
  <c r="D72" i="98"/>
  <c r="C72" i="98"/>
  <c r="B72" i="98"/>
  <c r="H72" i="98"/>
  <c r="G72" i="98"/>
  <c r="F72" i="98"/>
  <c r="I72" i="98" s="1"/>
  <c r="F67" i="87"/>
  <c r="B67" i="87"/>
  <c r="G67" i="87"/>
  <c r="H67" i="87" s="1"/>
  <c r="D67" i="87"/>
  <c r="E67" i="87"/>
  <c r="C67" i="87"/>
  <c r="B67" i="88"/>
  <c r="G67" i="88"/>
  <c r="H67" i="88" s="1"/>
  <c r="F67" i="88"/>
  <c r="E67" i="88"/>
  <c r="D67" i="88"/>
  <c r="C67" i="88"/>
  <c r="A68" i="88"/>
  <c r="A73" i="98"/>
  <c r="A72" i="66"/>
  <c r="A68" i="87"/>
  <c r="G72" i="66" l="1"/>
  <c r="F72" i="66"/>
  <c r="E72" i="66"/>
  <c r="D72" i="66"/>
  <c r="C72" i="66"/>
  <c r="B72" i="66"/>
  <c r="H71" i="66"/>
  <c r="I71" i="66"/>
  <c r="D73" i="98"/>
  <c r="C73" i="98"/>
  <c r="B73" i="98"/>
  <c r="H73" i="98"/>
  <c r="F73" i="98"/>
  <c r="I73" i="98" s="1"/>
  <c r="G73" i="98"/>
  <c r="E73" i="98"/>
  <c r="D68" i="87"/>
  <c r="G68" i="87"/>
  <c r="H68" i="87" s="1"/>
  <c r="B68" i="87"/>
  <c r="C68" i="87"/>
  <c r="E68" i="87"/>
  <c r="F68" i="87"/>
  <c r="F68" i="88"/>
  <c r="B68" i="88"/>
  <c r="C68" i="88"/>
  <c r="G68" i="88"/>
  <c r="H68" i="88" s="1"/>
  <c r="E68" i="88"/>
  <c r="D68" i="88"/>
  <c r="A73" i="66"/>
  <c r="A74" i="98"/>
  <c r="A69" i="87"/>
  <c r="A69" i="88"/>
  <c r="F73" i="66" l="1"/>
  <c r="E73" i="66"/>
  <c r="D73" i="66"/>
  <c r="C73" i="66"/>
  <c r="G73" i="66"/>
  <c r="B73" i="66"/>
  <c r="H72" i="66"/>
  <c r="I72" i="66"/>
  <c r="C74" i="98"/>
  <c r="B74" i="98"/>
  <c r="H74" i="98"/>
  <c r="G74" i="98"/>
  <c r="F74" i="98"/>
  <c r="I74" i="98" s="1"/>
  <c r="E74" i="98"/>
  <c r="D74" i="98"/>
  <c r="E69" i="87"/>
  <c r="B69" i="87"/>
  <c r="D69" i="87"/>
  <c r="C69" i="87"/>
  <c r="F69" i="87"/>
  <c r="G69" i="87"/>
  <c r="H69" i="87" s="1"/>
  <c r="G69" i="88"/>
  <c r="H69" i="88" s="1"/>
  <c r="F69" i="88"/>
  <c r="E69" i="88"/>
  <c r="D69" i="88"/>
  <c r="C69" i="88"/>
  <c r="B69" i="88"/>
  <c r="A70" i="88"/>
  <c r="A75" i="98"/>
  <c r="A70" i="87"/>
  <c r="A74" i="66"/>
  <c r="E74" i="66" l="1"/>
  <c r="D74" i="66"/>
  <c r="C74" i="66"/>
  <c r="B74" i="66"/>
  <c r="F74" i="66"/>
  <c r="G74" i="66"/>
  <c r="I73" i="66"/>
  <c r="H73" i="66"/>
  <c r="B75" i="98"/>
  <c r="H75" i="98"/>
  <c r="G75" i="98"/>
  <c r="F75" i="98"/>
  <c r="I75" i="98" s="1"/>
  <c r="D75" i="98"/>
  <c r="C75" i="98"/>
  <c r="E75" i="98"/>
  <c r="D70" i="87"/>
  <c r="G70" i="87"/>
  <c r="H70" i="87" s="1"/>
  <c r="F70" i="87"/>
  <c r="B70" i="87"/>
  <c r="C70" i="87"/>
  <c r="E70" i="87"/>
  <c r="E70" i="88"/>
  <c r="D70" i="88"/>
  <c r="G70" i="88"/>
  <c r="H70" i="88" s="1"/>
  <c r="F70" i="88"/>
  <c r="C70" i="88"/>
  <c r="B70" i="88"/>
  <c r="A71" i="87"/>
  <c r="A71" i="88"/>
  <c r="A75" i="66"/>
  <c r="A76" i="98"/>
  <c r="D75" i="66" l="1"/>
  <c r="C75" i="66"/>
  <c r="B75" i="66"/>
  <c r="G75" i="66"/>
  <c r="F75" i="66"/>
  <c r="E75" i="66"/>
  <c r="I74" i="66"/>
  <c r="H74" i="66"/>
  <c r="H76" i="98"/>
  <c r="G76" i="98"/>
  <c r="F76" i="98"/>
  <c r="I76" i="98" s="1"/>
  <c r="E76" i="98"/>
  <c r="D76" i="98"/>
  <c r="C76" i="98"/>
  <c r="B76" i="98"/>
  <c r="D71" i="87"/>
  <c r="C71" i="87"/>
  <c r="G71" i="87"/>
  <c r="H71" i="87" s="1"/>
  <c r="F71" i="87"/>
  <c r="E71" i="87"/>
  <c r="B71" i="87"/>
  <c r="F71" i="88"/>
  <c r="D71" i="88"/>
  <c r="C71" i="88"/>
  <c r="G71" i="88"/>
  <c r="H71" i="88" s="1"/>
  <c r="E71" i="88"/>
  <c r="B71" i="88"/>
  <c r="A76" i="66"/>
  <c r="A72" i="87"/>
  <c r="A72" i="88"/>
  <c r="A77" i="98"/>
  <c r="C76" i="66" l="1"/>
  <c r="B76" i="66"/>
  <c r="D76" i="66"/>
  <c r="G76" i="66"/>
  <c r="F76" i="66"/>
  <c r="E76" i="66"/>
  <c r="I75" i="66"/>
  <c r="H75" i="66"/>
  <c r="H77" i="98"/>
  <c r="G77" i="98"/>
  <c r="F77" i="98"/>
  <c r="I77" i="98" s="1"/>
  <c r="E77" i="98"/>
  <c r="D77" i="98"/>
  <c r="C77" i="98"/>
  <c r="B77" i="98"/>
  <c r="E72" i="87"/>
  <c r="F72" i="87"/>
  <c r="B72" i="87"/>
  <c r="C72" i="87"/>
  <c r="D72" i="87"/>
  <c r="G72" i="87"/>
  <c r="H72" i="87" s="1"/>
  <c r="E72" i="88"/>
  <c r="C72" i="88"/>
  <c r="B72" i="88"/>
  <c r="D72" i="88"/>
  <c r="F72" i="88"/>
  <c r="G72" i="88"/>
  <c r="H72" i="88" s="1"/>
  <c r="A73" i="87"/>
  <c r="A77" i="66"/>
  <c r="A78" i="98"/>
  <c r="A73" i="88"/>
  <c r="B77" i="66" l="1"/>
  <c r="G77" i="66"/>
  <c r="F77" i="66"/>
  <c r="E77" i="66"/>
  <c r="D77" i="66"/>
  <c r="C77" i="66"/>
  <c r="I76" i="66"/>
  <c r="H76" i="66"/>
  <c r="G78" i="98"/>
  <c r="F78" i="98"/>
  <c r="I78" i="98" s="1"/>
  <c r="E78" i="98"/>
  <c r="D78" i="98"/>
  <c r="C78" i="98"/>
  <c r="B78" i="98"/>
  <c r="H78" i="98"/>
  <c r="G73" i="87"/>
  <c r="H73" i="87" s="1"/>
  <c r="F73" i="87"/>
  <c r="D73" i="87"/>
  <c r="E73" i="87"/>
  <c r="B73" i="87"/>
  <c r="C73" i="87"/>
  <c r="D73" i="88"/>
  <c r="B73" i="88"/>
  <c r="F73" i="88"/>
  <c r="E73" i="88"/>
  <c r="C73" i="88"/>
  <c r="G73" i="88"/>
  <c r="H73" i="88" s="1"/>
  <c r="A74" i="87"/>
  <c r="A78" i="66"/>
  <c r="A79" i="98"/>
  <c r="A74" i="88"/>
  <c r="G78" i="66" l="1"/>
  <c r="F78" i="66"/>
  <c r="B78" i="66"/>
  <c r="E78" i="66"/>
  <c r="D78" i="66"/>
  <c r="C78" i="66"/>
  <c r="I77" i="66"/>
  <c r="H77" i="66"/>
  <c r="F79" i="98"/>
  <c r="I79" i="98" s="1"/>
  <c r="E79" i="98"/>
  <c r="D79" i="98"/>
  <c r="C79" i="98"/>
  <c r="B79" i="98"/>
  <c r="H79" i="98"/>
  <c r="G79" i="98"/>
  <c r="E74" i="87"/>
  <c r="D74" i="87"/>
  <c r="F74" i="87"/>
  <c r="G74" i="87"/>
  <c r="H74" i="87" s="1"/>
  <c r="B74" i="87"/>
  <c r="C74" i="87"/>
  <c r="C74" i="88"/>
  <c r="G74" i="88"/>
  <c r="H74" i="88" s="1"/>
  <c r="F74" i="88"/>
  <c r="E74" i="88"/>
  <c r="D74" i="88"/>
  <c r="B74" i="88"/>
  <c r="A79" i="66"/>
  <c r="A75" i="88"/>
  <c r="A75" i="87"/>
  <c r="A80" i="98"/>
  <c r="G79" i="66" l="1"/>
  <c r="F79" i="66"/>
  <c r="E79" i="66"/>
  <c r="D79" i="66"/>
  <c r="C79" i="66"/>
  <c r="B79" i="66"/>
  <c r="I78" i="66"/>
  <c r="H78" i="66"/>
  <c r="E80" i="98"/>
  <c r="D80" i="98"/>
  <c r="C80" i="98"/>
  <c r="B80" i="98"/>
  <c r="G80" i="98"/>
  <c r="H80" i="98"/>
  <c r="F80" i="98"/>
  <c r="I80" i="98" s="1"/>
  <c r="C75" i="87"/>
  <c r="E75" i="87"/>
  <c r="D75" i="87"/>
  <c r="G75" i="87"/>
  <c r="H75" i="87" s="1"/>
  <c r="F75" i="87"/>
  <c r="B75" i="87"/>
  <c r="B75" i="88"/>
  <c r="G75" i="88"/>
  <c r="H75" i="88" s="1"/>
  <c r="C75" i="88"/>
  <c r="D75" i="88"/>
  <c r="F75" i="88"/>
  <c r="E75" i="88"/>
  <c r="A80" i="66"/>
  <c r="A81" i="98"/>
  <c r="A76" i="88"/>
  <c r="A76" i="87"/>
  <c r="G80" i="66" l="1"/>
  <c r="F80" i="66"/>
  <c r="E80" i="66"/>
  <c r="D80" i="66"/>
  <c r="C80" i="66"/>
  <c r="B80" i="66"/>
  <c r="H79" i="66"/>
  <c r="I79" i="66"/>
  <c r="D81" i="98"/>
  <c r="C81" i="98"/>
  <c r="B81" i="98"/>
  <c r="H81" i="98"/>
  <c r="G81" i="98"/>
  <c r="F81" i="98"/>
  <c r="I81" i="98" s="1"/>
  <c r="E81" i="98"/>
  <c r="C76" i="87"/>
  <c r="E76" i="87"/>
  <c r="B76" i="87"/>
  <c r="G76" i="87"/>
  <c r="H76" i="87" s="1"/>
  <c r="F76" i="87"/>
  <c r="D76" i="87"/>
  <c r="F76" i="88"/>
  <c r="E76" i="88"/>
  <c r="D76" i="88"/>
  <c r="C76" i="88"/>
  <c r="B76" i="88"/>
  <c r="G76" i="88"/>
  <c r="H76" i="88" s="1"/>
  <c r="A82" i="98"/>
  <c r="A77" i="88"/>
  <c r="A81" i="66"/>
  <c r="A77" i="87"/>
  <c r="F81" i="66" l="1"/>
  <c r="E81" i="66"/>
  <c r="D81" i="66"/>
  <c r="C81" i="66"/>
  <c r="G81" i="66"/>
  <c r="B81" i="66"/>
  <c r="I80" i="66"/>
  <c r="H80" i="66"/>
  <c r="C82" i="98"/>
  <c r="B82" i="98"/>
  <c r="H82" i="98"/>
  <c r="G82" i="98"/>
  <c r="E82" i="98"/>
  <c r="D82" i="98"/>
  <c r="F82" i="98"/>
  <c r="I82" i="98" s="1"/>
  <c r="C77" i="87"/>
  <c r="D77" i="87"/>
  <c r="G77" i="87"/>
  <c r="H77" i="87" s="1"/>
  <c r="E77" i="87"/>
  <c r="B77" i="87"/>
  <c r="F77" i="87"/>
  <c r="G77" i="88"/>
  <c r="H77" i="88" s="1"/>
  <c r="F77" i="88"/>
  <c r="E77" i="88"/>
  <c r="D77" i="88"/>
  <c r="C77" i="88"/>
  <c r="B77" i="88"/>
  <c r="A83" i="98"/>
  <c r="A82" i="66"/>
  <c r="A78" i="88"/>
  <c r="A78" i="87"/>
  <c r="E82" i="66" l="1"/>
  <c r="D82" i="66"/>
  <c r="C82" i="66"/>
  <c r="B82" i="66"/>
  <c r="G82" i="66"/>
  <c r="F82" i="66"/>
  <c r="H81" i="66"/>
  <c r="I81" i="66"/>
  <c r="B83" i="98"/>
  <c r="H83" i="98"/>
  <c r="G83" i="98"/>
  <c r="F83" i="98"/>
  <c r="I83" i="98" s="1"/>
  <c r="E83" i="98"/>
  <c r="D83" i="98"/>
  <c r="C83" i="98"/>
  <c r="B78" i="87"/>
  <c r="F78" i="87"/>
  <c r="E78" i="87"/>
  <c r="C78" i="87"/>
  <c r="G78" i="87"/>
  <c r="H78" i="87" s="1"/>
  <c r="D78" i="87"/>
  <c r="E78" i="88"/>
  <c r="D78" i="88"/>
  <c r="B78" i="88"/>
  <c r="G78" i="88"/>
  <c r="H78" i="88" s="1"/>
  <c r="F78" i="88"/>
  <c r="C78" i="88"/>
  <c r="A83" i="66"/>
  <c r="A84" i="98"/>
  <c r="A79" i="87"/>
  <c r="A79" i="88"/>
  <c r="D83" i="66" l="1"/>
  <c r="C83" i="66"/>
  <c r="B83" i="66"/>
  <c r="E83" i="66"/>
  <c r="G83" i="66"/>
  <c r="F83" i="66"/>
  <c r="I82" i="66"/>
  <c r="H82" i="66"/>
  <c r="H84" i="98"/>
  <c r="G84" i="98"/>
  <c r="F84" i="98"/>
  <c r="I84" i="98" s="1"/>
  <c r="E84" i="98"/>
  <c r="D84" i="98"/>
  <c r="C84" i="98"/>
  <c r="B84" i="98"/>
  <c r="D79" i="87"/>
  <c r="B79" i="87"/>
  <c r="C79" i="87"/>
  <c r="F79" i="87"/>
  <c r="G79" i="87"/>
  <c r="H79" i="87" s="1"/>
  <c r="E79" i="87"/>
  <c r="F79" i="88"/>
  <c r="D79" i="88"/>
  <c r="C79" i="88"/>
  <c r="E79" i="88"/>
  <c r="B79" i="88"/>
  <c r="G79" i="88"/>
  <c r="H79" i="88" s="1"/>
  <c r="A85" i="98"/>
  <c r="A84" i="66"/>
  <c r="A80" i="87"/>
  <c r="A80" i="88"/>
  <c r="C84" i="66" l="1"/>
  <c r="B84" i="66"/>
  <c r="G84" i="66"/>
  <c r="F84" i="66"/>
  <c r="E84" i="66"/>
  <c r="D84" i="66"/>
  <c r="I83" i="66"/>
  <c r="H83" i="66"/>
  <c r="H85" i="98"/>
  <c r="G85" i="98"/>
  <c r="F85" i="98"/>
  <c r="I85" i="98" s="1"/>
  <c r="E85" i="98"/>
  <c r="D85" i="98"/>
  <c r="C85" i="98"/>
  <c r="B85" i="98"/>
  <c r="G80" i="87"/>
  <c r="H80" i="87" s="1"/>
  <c r="D80" i="87"/>
  <c r="E80" i="87"/>
  <c r="C80" i="87"/>
  <c r="F80" i="87"/>
  <c r="B80" i="87"/>
  <c r="E80" i="88"/>
  <c r="C80" i="88"/>
  <c r="B80" i="88"/>
  <c r="G80" i="88"/>
  <c r="H80" i="88" s="1"/>
  <c r="F80" i="88"/>
  <c r="D80" i="88"/>
  <c r="A85" i="66"/>
  <c r="A81" i="87"/>
  <c r="A86" i="98"/>
  <c r="A81" i="88"/>
  <c r="B85" i="66" l="1"/>
  <c r="G85" i="66"/>
  <c r="C85" i="66"/>
  <c r="F85" i="66"/>
  <c r="E85" i="66"/>
  <c r="D85" i="66"/>
  <c r="I84" i="66"/>
  <c r="H84" i="66"/>
  <c r="G86" i="98"/>
  <c r="F86" i="98"/>
  <c r="I86" i="98" s="1"/>
  <c r="E86" i="98"/>
  <c r="D86" i="98"/>
  <c r="C86" i="98"/>
  <c r="H86" i="98"/>
  <c r="B86" i="98"/>
  <c r="D81" i="87"/>
  <c r="G81" i="87"/>
  <c r="H81" i="87" s="1"/>
  <c r="F81" i="87"/>
  <c r="B81" i="87"/>
  <c r="E81" i="87"/>
  <c r="C81" i="87"/>
  <c r="D81" i="88"/>
  <c r="B81" i="88"/>
  <c r="G81" i="88"/>
  <c r="H81" i="88" s="1"/>
  <c r="F81" i="88"/>
  <c r="E81" i="88"/>
  <c r="C81" i="88"/>
  <c r="A82" i="87"/>
  <c r="A86" i="66"/>
  <c r="A87" i="98"/>
  <c r="A82" i="88"/>
  <c r="G86" i="66" l="1"/>
  <c r="F86" i="66"/>
  <c r="E86" i="66"/>
  <c r="D86" i="66"/>
  <c r="C86" i="66"/>
  <c r="B86" i="66"/>
  <c r="I85" i="66"/>
  <c r="H85" i="66"/>
  <c r="F87" i="98"/>
  <c r="I87" i="98" s="1"/>
  <c r="E87" i="98"/>
  <c r="D87" i="98"/>
  <c r="C87" i="98"/>
  <c r="B87" i="98"/>
  <c r="H87" i="98"/>
  <c r="G87" i="98"/>
  <c r="B82" i="87"/>
  <c r="E82" i="87"/>
  <c r="C82" i="87"/>
  <c r="F82" i="87"/>
  <c r="D82" i="87"/>
  <c r="G82" i="87"/>
  <c r="H82" i="87" s="1"/>
  <c r="C82" i="88"/>
  <c r="G82" i="88"/>
  <c r="H82" i="88" s="1"/>
  <c r="D82" i="88"/>
  <c r="E82" i="88"/>
  <c r="B82" i="88"/>
  <c r="F82" i="88"/>
  <c r="A88" i="98"/>
  <c r="A83" i="88"/>
  <c r="A87" i="66"/>
  <c r="A83" i="87"/>
  <c r="G87" i="66" l="1"/>
  <c r="F87" i="66"/>
  <c r="E87" i="66"/>
  <c r="B87" i="66"/>
  <c r="D87" i="66"/>
  <c r="C87" i="66"/>
  <c r="I86" i="66"/>
  <c r="H86" i="66"/>
  <c r="E88" i="98"/>
  <c r="D88" i="98"/>
  <c r="C88" i="98"/>
  <c r="B88" i="98"/>
  <c r="H88" i="98"/>
  <c r="G88" i="98"/>
  <c r="F88" i="98"/>
  <c r="I88" i="98" s="1"/>
  <c r="D83" i="87"/>
  <c r="B83" i="87"/>
  <c r="G83" i="87"/>
  <c r="H83" i="87" s="1"/>
  <c r="F83" i="87"/>
  <c r="E83" i="87"/>
  <c r="C83" i="87"/>
  <c r="B83" i="88"/>
  <c r="G83" i="88"/>
  <c r="H83" i="88" s="1"/>
  <c r="F83" i="88"/>
  <c r="E83" i="88"/>
  <c r="D83" i="88"/>
  <c r="C83" i="88"/>
  <c r="A84" i="87"/>
  <c r="A89" i="98"/>
  <c r="A88" i="66"/>
  <c r="A84" i="88"/>
  <c r="G88" i="66" l="1"/>
  <c r="F88" i="66"/>
  <c r="E88" i="66"/>
  <c r="D88" i="66"/>
  <c r="C88" i="66"/>
  <c r="B88" i="66"/>
  <c r="H87" i="66"/>
  <c r="I87" i="66"/>
  <c r="D89" i="98"/>
  <c r="C89" i="98"/>
  <c r="B89" i="98"/>
  <c r="H89" i="98"/>
  <c r="F89" i="98"/>
  <c r="I89" i="98" s="1"/>
  <c r="E89" i="98"/>
  <c r="G89" i="98"/>
  <c r="B84" i="87"/>
  <c r="D84" i="87"/>
  <c r="F84" i="87"/>
  <c r="C84" i="87"/>
  <c r="G84" i="87"/>
  <c r="H84" i="87" s="1"/>
  <c r="E84" i="87"/>
  <c r="F84" i="88"/>
  <c r="G84" i="88"/>
  <c r="H84" i="88" s="1"/>
  <c r="E84" i="88"/>
  <c r="D84" i="88"/>
  <c r="C84" i="88"/>
  <c r="B84" i="88"/>
  <c r="A85" i="88"/>
  <c r="A89" i="66"/>
  <c r="A90" i="98"/>
  <c r="A85" i="87"/>
  <c r="F89" i="66" l="1"/>
  <c r="E89" i="66"/>
  <c r="D89" i="66"/>
  <c r="C89" i="66"/>
  <c r="G89" i="66"/>
  <c r="B89" i="66"/>
  <c r="I88" i="66"/>
  <c r="H88" i="66"/>
  <c r="C90" i="98"/>
  <c r="B90" i="98"/>
  <c r="H90" i="98"/>
  <c r="G90" i="98"/>
  <c r="D90" i="98"/>
  <c r="F90" i="98"/>
  <c r="I90" i="98" s="1"/>
  <c r="E90" i="98"/>
  <c r="B85" i="87"/>
  <c r="G85" i="87"/>
  <c r="H85" i="87" s="1"/>
  <c r="E85" i="87"/>
  <c r="F85" i="87"/>
  <c r="C85" i="87"/>
  <c r="D85" i="87"/>
  <c r="G85" i="88"/>
  <c r="H85" i="88" s="1"/>
  <c r="F85" i="88"/>
  <c r="E85" i="88"/>
  <c r="B85" i="88"/>
  <c r="C85" i="88"/>
  <c r="D85" i="88"/>
  <c r="A91" i="98"/>
  <c r="A86" i="88"/>
  <c r="A90" i="66"/>
  <c r="A86" i="87"/>
  <c r="E90" i="66" l="1"/>
  <c r="D90" i="66"/>
  <c r="C90" i="66"/>
  <c r="B90" i="66"/>
  <c r="G90" i="66"/>
  <c r="F90" i="66"/>
  <c r="I89" i="66"/>
  <c r="H89" i="66"/>
  <c r="B91" i="98"/>
  <c r="H91" i="98"/>
  <c r="G91" i="98"/>
  <c r="F91" i="98"/>
  <c r="I91" i="98" s="1"/>
  <c r="E91" i="98"/>
  <c r="D91" i="98"/>
  <c r="C91" i="98"/>
  <c r="D86" i="87"/>
  <c r="B86" i="87"/>
  <c r="G86" i="87"/>
  <c r="H86" i="87" s="1"/>
  <c r="E86" i="87"/>
  <c r="C86" i="87"/>
  <c r="F86" i="87"/>
  <c r="F86" i="88"/>
  <c r="E86" i="88"/>
  <c r="D86" i="88"/>
  <c r="G86" i="88"/>
  <c r="H86" i="88" s="1"/>
  <c r="C86" i="88"/>
  <c r="B86" i="88"/>
  <c r="A87" i="87"/>
  <c r="A87" i="88"/>
  <c r="A92" i="98"/>
  <c r="A91" i="66"/>
  <c r="D91" i="66" l="1"/>
  <c r="C91" i="66"/>
  <c r="B91" i="66"/>
  <c r="G91" i="66"/>
  <c r="F91" i="66"/>
  <c r="E91" i="66"/>
  <c r="I90" i="66"/>
  <c r="H90" i="66"/>
  <c r="H92" i="98"/>
  <c r="G92" i="98"/>
  <c r="F92" i="98"/>
  <c r="I92" i="98" s="1"/>
  <c r="E92" i="98"/>
  <c r="B92" i="98"/>
  <c r="D92" i="98"/>
  <c r="C92" i="98"/>
  <c r="D87" i="87"/>
  <c r="E87" i="87"/>
  <c r="B87" i="87"/>
  <c r="C87" i="87"/>
  <c r="F87" i="87"/>
  <c r="G87" i="87"/>
  <c r="H87" i="87" s="1"/>
  <c r="F87" i="88"/>
  <c r="E87" i="88"/>
  <c r="D87" i="88"/>
  <c r="C87" i="88"/>
  <c r="G87" i="88"/>
  <c r="H87" i="88" s="1"/>
  <c r="B87" i="88"/>
  <c r="A92" i="66"/>
  <c r="A88" i="87"/>
  <c r="A93" i="98"/>
  <c r="A88" i="88"/>
  <c r="C92" i="66" l="1"/>
  <c r="B92" i="66"/>
  <c r="E92" i="66"/>
  <c r="D92" i="66"/>
  <c r="G92" i="66"/>
  <c r="F92" i="66"/>
  <c r="I91" i="66"/>
  <c r="H91" i="66"/>
  <c r="H93" i="98"/>
  <c r="G93" i="98"/>
  <c r="F93" i="98"/>
  <c r="I93" i="98" s="1"/>
  <c r="E93" i="98"/>
  <c r="D93" i="98"/>
  <c r="C93" i="98"/>
  <c r="B93" i="98"/>
  <c r="B88" i="87"/>
  <c r="G88" i="87"/>
  <c r="H88" i="87" s="1"/>
  <c r="F88" i="87"/>
  <c r="E88" i="87"/>
  <c r="D88" i="87"/>
  <c r="C88" i="87"/>
  <c r="E88" i="88"/>
  <c r="D88" i="88"/>
  <c r="C88" i="88"/>
  <c r="B88" i="88"/>
  <c r="G88" i="88"/>
  <c r="H88" i="88" s="1"/>
  <c r="F88" i="88"/>
  <c r="A93" i="66"/>
  <c r="A89" i="88"/>
  <c r="A89" i="87"/>
  <c r="A94" i="98"/>
  <c r="B93" i="66" l="1"/>
  <c r="G93" i="66"/>
  <c r="F93" i="66"/>
  <c r="E93" i="66"/>
  <c r="D93" i="66"/>
  <c r="C93" i="66"/>
  <c r="I92" i="66"/>
  <c r="H92" i="66"/>
  <c r="G94" i="98"/>
  <c r="F94" i="98"/>
  <c r="I94" i="98" s="1"/>
  <c r="E94" i="98"/>
  <c r="D94" i="98"/>
  <c r="C94" i="98"/>
  <c r="B94" i="98"/>
  <c r="H94" i="98"/>
  <c r="B89" i="87"/>
  <c r="E89" i="87"/>
  <c r="C89" i="87"/>
  <c r="F89" i="87"/>
  <c r="D89" i="87"/>
  <c r="G89" i="87"/>
  <c r="H89" i="87" s="1"/>
  <c r="D89" i="88"/>
  <c r="C89" i="88"/>
  <c r="B89" i="88"/>
  <c r="G89" i="88"/>
  <c r="H89" i="88" s="1"/>
  <c r="F89" i="88"/>
  <c r="E89" i="88"/>
  <c r="A94" i="66"/>
  <c r="A95" i="98"/>
  <c r="A90" i="87"/>
  <c r="A90" i="88"/>
  <c r="G94" i="66" l="1"/>
  <c r="F94" i="66"/>
  <c r="C94" i="66"/>
  <c r="B94" i="66"/>
  <c r="E94" i="66"/>
  <c r="D94" i="66"/>
  <c r="I93" i="66"/>
  <c r="H93" i="66"/>
  <c r="F95" i="98"/>
  <c r="I95" i="98" s="1"/>
  <c r="E95" i="98"/>
  <c r="D95" i="98"/>
  <c r="C95" i="98"/>
  <c r="B95" i="98"/>
  <c r="H95" i="98"/>
  <c r="G95" i="98"/>
  <c r="G90" i="87"/>
  <c r="H90" i="87" s="1"/>
  <c r="B90" i="87"/>
  <c r="F90" i="87"/>
  <c r="D90" i="87"/>
  <c r="E90" i="87"/>
  <c r="C90" i="87"/>
  <c r="C90" i="88"/>
  <c r="B90" i="88"/>
  <c r="G90" i="88"/>
  <c r="H90" i="88" s="1"/>
  <c r="E90" i="88"/>
  <c r="F90" i="88"/>
  <c r="D90" i="88"/>
  <c r="A91" i="87"/>
  <c r="A95" i="66"/>
  <c r="A96" i="98"/>
  <c r="A91" i="88"/>
  <c r="G95" i="66" l="1"/>
  <c r="F95" i="66"/>
  <c r="E95" i="66"/>
  <c r="D95" i="66"/>
  <c r="C95" i="66"/>
  <c r="B95" i="66"/>
  <c r="I94" i="66"/>
  <c r="H94" i="66"/>
  <c r="F96" i="98"/>
  <c r="I96" i="98" s="1"/>
  <c r="C96" i="98"/>
  <c r="G96" i="98"/>
  <c r="E96" i="98"/>
  <c r="D96" i="98"/>
  <c r="B96" i="98"/>
  <c r="H96" i="98"/>
  <c r="B91" i="87"/>
  <c r="F91" i="87"/>
  <c r="E91" i="87"/>
  <c r="D91" i="87"/>
  <c r="G91" i="87"/>
  <c r="H91" i="87" s="1"/>
  <c r="C91" i="87"/>
  <c r="B91" i="88"/>
  <c r="G91" i="88"/>
  <c r="H91" i="88" s="1"/>
  <c r="F91" i="88"/>
  <c r="E91" i="88"/>
  <c r="D91" i="88"/>
  <c r="C91" i="88"/>
  <c r="A96" i="66"/>
  <c r="A92" i="87"/>
  <c r="A97" i="98"/>
  <c r="A92" i="88"/>
  <c r="G96" i="66" l="1"/>
  <c r="F96" i="66"/>
  <c r="E96" i="66"/>
  <c r="D96" i="66"/>
  <c r="C96" i="66"/>
  <c r="B96" i="66"/>
  <c r="H95" i="66"/>
  <c r="I95" i="66"/>
  <c r="E97" i="98"/>
  <c r="B97" i="98"/>
  <c r="H97" i="98"/>
  <c r="G97" i="98"/>
  <c r="F97" i="98"/>
  <c r="I97" i="98" s="1"/>
  <c r="D97" i="98"/>
  <c r="C97" i="98"/>
  <c r="B92" i="87"/>
  <c r="C92" i="87"/>
  <c r="G92" i="87"/>
  <c r="H92" i="87" s="1"/>
  <c r="F92" i="87"/>
  <c r="E92" i="87"/>
  <c r="D92" i="87"/>
  <c r="G92" i="88"/>
  <c r="H92" i="88" s="1"/>
  <c r="F92" i="88"/>
  <c r="C92" i="88"/>
  <c r="D92" i="88"/>
  <c r="B92" i="88"/>
  <c r="E92" i="88"/>
  <c r="A93" i="88"/>
  <c r="A98" i="98"/>
  <c r="A93" i="87"/>
  <c r="A97" i="66"/>
  <c r="F97" i="66" l="1"/>
  <c r="E97" i="66"/>
  <c r="D97" i="66"/>
  <c r="C97" i="66"/>
  <c r="G97" i="66"/>
  <c r="B97" i="66"/>
  <c r="I96" i="66"/>
  <c r="H96" i="66"/>
  <c r="D98" i="98"/>
  <c r="H98" i="98"/>
  <c r="G98" i="98"/>
  <c r="F98" i="98"/>
  <c r="I98" i="98" s="1"/>
  <c r="E98" i="98"/>
  <c r="C98" i="98"/>
  <c r="B98" i="98"/>
  <c r="C93" i="87"/>
  <c r="F93" i="87"/>
  <c r="B93" i="87"/>
  <c r="D93" i="87"/>
  <c r="E93" i="87"/>
  <c r="G93" i="87"/>
  <c r="H93" i="87" s="1"/>
  <c r="G93" i="88"/>
  <c r="H93" i="88" s="1"/>
  <c r="F93" i="88"/>
  <c r="E93" i="88"/>
  <c r="D93" i="88"/>
  <c r="C93" i="88"/>
  <c r="B93" i="88"/>
  <c r="A94" i="87"/>
  <c r="A94" i="88"/>
  <c r="A99" i="98"/>
  <c r="A98" i="66"/>
  <c r="E98" i="66" l="1"/>
  <c r="D98" i="66"/>
  <c r="C98" i="66"/>
  <c r="B98" i="66"/>
  <c r="G98" i="66"/>
  <c r="F98" i="66"/>
  <c r="H97" i="66"/>
  <c r="I97" i="66"/>
  <c r="C99" i="98"/>
  <c r="H99" i="98"/>
  <c r="G99" i="98"/>
  <c r="F99" i="98"/>
  <c r="I99" i="98" s="1"/>
  <c r="E99" i="98"/>
  <c r="D99" i="98"/>
  <c r="B99" i="98"/>
  <c r="G94" i="87"/>
  <c r="H94" i="87" s="1"/>
  <c r="E94" i="87"/>
  <c r="F94" i="87"/>
  <c r="C94" i="87"/>
  <c r="B94" i="87"/>
  <c r="D94" i="87"/>
  <c r="F94" i="88"/>
  <c r="E94" i="88"/>
  <c r="D94" i="88"/>
  <c r="C94" i="88"/>
  <c r="B94" i="88"/>
  <c r="G94" i="88"/>
  <c r="H94" i="88" s="1"/>
  <c r="A99" i="66"/>
  <c r="A95" i="87"/>
  <c r="A100" i="98"/>
  <c r="A95" i="88"/>
  <c r="D99" i="66" l="1"/>
  <c r="C99" i="66"/>
  <c r="B99" i="66"/>
  <c r="F99" i="66"/>
  <c r="E99" i="66"/>
  <c r="G99" i="66"/>
  <c r="I98" i="66"/>
  <c r="H98" i="66"/>
  <c r="B100" i="98"/>
  <c r="G100" i="98"/>
  <c r="C100" i="98"/>
  <c r="H100" i="98"/>
  <c r="D100" i="98"/>
  <c r="F100" i="98"/>
  <c r="I100" i="98" s="1"/>
  <c r="E100" i="98"/>
  <c r="B95" i="87"/>
  <c r="E95" i="87"/>
  <c r="C95" i="87"/>
  <c r="G95" i="87"/>
  <c r="H95" i="87" s="1"/>
  <c r="F95" i="87"/>
  <c r="D95" i="87"/>
  <c r="F95" i="88"/>
  <c r="E95" i="88"/>
  <c r="D95" i="88"/>
  <c r="C95" i="88"/>
  <c r="B95" i="88"/>
  <c r="G95" i="88"/>
  <c r="H95" i="88" s="1"/>
  <c r="A101" i="98"/>
  <c r="A96" i="88"/>
  <c r="A100" i="66"/>
  <c r="A96" i="87"/>
  <c r="C100" i="66" l="1"/>
  <c r="B100" i="66"/>
  <c r="G100" i="66"/>
  <c r="F100" i="66"/>
  <c r="E100" i="66"/>
  <c r="D100" i="66"/>
  <c r="I99" i="66"/>
  <c r="H99" i="66"/>
  <c r="F101" i="98"/>
  <c r="I101" i="98" s="1"/>
  <c r="D101" i="98"/>
  <c r="C101" i="98"/>
  <c r="B101" i="98"/>
  <c r="H101" i="98"/>
  <c r="G101" i="98"/>
  <c r="E101" i="98"/>
  <c r="E96" i="87"/>
  <c r="F96" i="87"/>
  <c r="G96" i="87"/>
  <c r="H96" i="87" s="1"/>
  <c r="D96" i="87"/>
  <c r="C96" i="87"/>
  <c r="B96" i="87"/>
  <c r="E96" i="88"/>
  <c r="D96" i="88"/>
  <c r="C96" i="88"/>
  <c r="B96" i="88"/>
  <c r="G96" i="88"/>
  <c r="H96" i="88" s="1"/>
  <c r="F96" i="88"/>
  <c r="A102" i="98"/>
  <c r="A101" i="66"/>
  <c r="A97" i="88"/>
  <c r="A97" i="87"/>
  <c r="B101" i="66" l="1"/>
  <c r="G101" i="66"/>
  <c r="D101" i="66"/>
  <c r="C101" i="66"/>
  <c r="F101" i="66"/>
  <c r="E101" i="66"/>
  <c r="I100" i="66"/>
  <c r="H100" i="66"/>
  <c r="H102" i="98"/>
  <c r="E102" i="98"/>
  <c r="F102" i="98"/>
  <c r="I102" i="98" s="1"/>
  <c r="D102" i="98"/>
  <c r="C102" i="98"/>
  <c r="B102" i="98"/>
  <c r="G102" i="98"/>
  <c r="E97" i="87"/>
  <c r="D97" i="87"/>
  <c r="C97" i="87"/>
  <c r="G97" i="87"/>
  <c r="H97" i="87" s="1"/>
  <c r="F97" i="87"/>
  <c r="B97" i="87"/>
  <c r="D97" i="88"/>
  <c r="C97" i="88"/>
  <c r="B97" i="88"/>
  <c r="G97" i="88"/>
  <c r="H97" i="88" s="1"/>
  <c r="F97" i="88"/>
  <c r="E97" i="88"/>
  <c r="A102" i="66"/>
  <c r="A98" i="87"/>
  <c r="A103" i="98"/>
  <c r="A98" i="88"/>
  <c r="G102" i="66" l="1"/>
  <c r="F102" i="66"/>
  <c r="E102" i="66"/>
  <c r="D102" i="66"/>
  <c r="C102" i="66"/>
  <c r="B102" i="66"/>
  <c r="I101" i="66"/>
  <c r="H101" i="66"/>
  <c r="G103" i="98"/>
  <c r="D103" i="98"/>
  <c r="H103" i="98"/>
  <c r="F103" i="98"/>
  <c r="I103" i="98" s="1"/>
  <c r="E103" i="98"/>
  <c r="C103" i="98"/>
  <c r="B103" i="98"/>
  <c r="C98" i="87"/>
  <c r="D98" i="87"/>
  <c r="G98" i="87"/>
  <c r="H98" i="87" s="1"/>
  <c r="F98" i="87"/>
  <c r="B98" i="87"/>
  <c r="E98" i="87"/>
  <c r="C98" i="88"/>
  <c r="B98" i="88"/>
  <c r="G98" i="88"/>
  <c r="H98" i="88" s="1"/>
  <c r="F98" i="88"/>
  <c r="E98" i="88"/>
  <c r="D98" i="88"/>
  <c r="A99" i="87"/>
  <c r="A103" i="66"/>
  <c r="A104" i="98"/>
  <c r="A99" i="88"/>
  <c r="G103" i="66" l="1"/>
  <c r="F103" i="66"/>
  <c r="E103" i="66"/>
  <c r="B103" i="66"/>
  <c r="D103" i="66"/>
  <c r="C103" i="66"/>
  <c r="I102" i="66"/>
  <c r="H102" i="66"/>
  <c r="F104" i="98"/>
  <c r="I104" i="98" s="1"/>
  <c r="E104" i="98"/>
  <c r="C104" i="98"/>
  <c r="H104" i="98"/>
  <c r="G104" i="98"/>
  <c r="D104" i="98"/>
  <c r="B104" i="98"/>
  <c r="D99" i="87"/>
  <c r="B99" i="87"/>
  <c r="G99" i="87"/>
  <c r="H99" i="87" s="1"/>
  <c r="F99" i="87"/>
  <c r="E99" i="87"/>
  <c r="C99" i="87"/>
  <c r="B99" i="88"/>
  <c r="G99" i="88"/>
  <c r="H99" i="88" s="1"/>
  <c r="F99" i="88"/>
  <c r="E99" i="88"/>
  <c r="C99" i="88"/>
  <c r="D99" i="88"/>
  <c r="A100" i="87"/>
  <c r="A104" i="66"/>
  <c r="A100" i="88"/>
  <c r="A105" i="98"/>
  <c r="D104" i="66" l="1"/>
  <c r="G104" i="66"/>
  <c r="F104" i="66"/>
  <c r="E104" i="66"/>
  <c r="C104" i="66"/>
  <c r="B104" i="66"/>
  <c r="I103" i="66"/>
  <c r="H103" i="66"/>
  <c r="E105" i="98"/>
  <c r="D105" i="98"/>
  <c r="B105" i="98"/>
  <c r="H105" i="98"/>
  <c r="G105" i="98"/>
  <c r="F105" i="98"/>
  <c r="I105" i="98" s="1"/>
  <c r="C105" i="98"/>
  <c r="E100" i="87"/>
  <c r="C100" i="87"/>
  <c r="F100" i="87"/>
  <c r="D100" i="87"/>
  <c r="G100" i="87"/>
  <c r="H100" i="87" s="1"/>
  <c r="B100" i="87"/>
  <c r="G100" i="88"/>
  <c r="H100" i="88" s="1"/>
  <c r="F100" i="88"/>
  <c r="E100" i="88"/>
  <c r="D100" i="88"/>
  <c r="C100" i="88"/>
  <c r="B100" i="88"/>
  <c r="A101" i="88"/>
  <c r="A101" i="87"/>
  <c r="A106" i="98"/>
  <c r="A105" i="66"/>
  <c r="C105" i="66" l="1"/>
  <c r="G105" i="66"/>
  <c r="D105" i="66"/>
  <c r="B105" i="66"/>
  <c r="F105" i="66"/>
  <c r="E105" i="66"/>
  <c r="I104" i="66"/>
  <c r="H104" i="66"/>
  <c r="D106" i="98"/>
  <c r="C106" i="98"/>
  <c r="F106" i="98"/>
  <c r="I106" i="98" s="1"/>
  <c r="E106" i="98"/>
  <c r="B106" i="98"/>
  <c r="H106" i="98"/>
  <c r="G106" i="98"/>
  <c r="D101" i="87"/>
  <c r="E101" i="87"/>
  <c r="C101" i="87"/>
  <c r="B101" i="87"/>
  <c r="G101" i="87"/>
  <c r="H101" i="87" s="1"/>
  <c r="F101" i="87"/>
  <c r="G101" i="88"/>
  <c r="H101" i="88" s="1"/>
  <c r="F101" i="88"/>
  <c r="E101" i="88"/>
  <c r="D101" i="88"/>
  <c r="C101" i="88"/>
  <c r="B101" i="88"/>
  <c r="A102" i="88"/>
  <c r="A106" i="66"/>
  <c r="A107" i="98"/>
  <c r="A102" i="87"/>
  <c r="B106" i="66" l="1"/>
  <c r="G106" i="66"/>
  <c r="F106" i="66"/>
  <c r="E106" i="66"/>
  <c r="D106" i="66"/>
  <c r="C106" i="66"/>
  <c r="H105" i="66"/>
  <c r="I105" i="66"/>
  <c r="C107" i="98"/>
  <c r="B107" i="98"/>
  <c r="H107" i="98"/>
  <c r="G107" i="98"/>
  <c r="F107" i="98"/>
  <c r="I107" i="98" s="1"/>
  <c r="E107" i="98"/>
  <c r="D107" i="98"/>
  <c r="F102" i="87"/>
  <c r="D102" i="87"/>
  <c r="B102" i="87"/>
  <c r="C102" i="87"/>
  <c r="E102" i="87"/>
  <c r="G102" i="87"/>
  <c r="H102" i="87" s="1"/>
  <c r="F102" i="88"/>
  <c r="E102" i="88"/>
  <c r="D102" i="88"/>
  <c r="C102" i="88"/>
  <c r="B102" i="88"/>
  <c r="G102" i="88"/>
  <c r="H102" i="88" s="1"/>
  <c r="A103" i="87"/>
  <c r="A103" i="88"/>
  <c r="A108" i="98"/>
  <c r="A107" i="66"/>
  <c r="F107" i="66" l="1"/>
  <c r="E107" i="66"/>
  <c r="G107" i="66"/>
  <c r="D107" i="66"/>
  <c r="C107" i="66"/>
  <c r="B107" i="66"/>
  <c r="H106" i="66"/>
  <c r="I106" i="66"/>
  <c r="B108" i="98"/>
  <c r="G108" i="98"/>
  <c r="H108" i="98"/>
  <c r="F108" i="98"/>
  <c r="I108" i="98" s="1"/>
  <c r="C108" i="98"/>
  <c r="E108" i="98"/>
  <c r="D108" i="98"/>
  <c r="E103" i="87"/>
  <c r="D103" i="87"/>
  <c r="B103" i="87"/>
  <c r="G103" i="87"/>
  <c r="H103" i="87" s="1"/>
  <c r="F103" i="87"/>
  <c r="C103" i="87"/>
  <c r="F103" i="88"/>
  <c r="E103" i="88"/>
  <c r="D103" i="88"/>
  <c r="C103" i="88"/>
  <c r="B103" i="88"/>
  <c r="G103" i="88"/>
  <c r="H103" i="88" s="1"/>
  <c r="A104" i="87"/>
  <c r="A109" i="98"/>
  <c r="A104" i="88"/>
  <c r="A108" i="66"/>
  <c r="E108" i="66" l="1"/>
  <c r="D108" i="66"/>
  <c r="B108" i="66"/>
  <c r="F108" i="66"/>
  <c r="C108" i="66"/>
  <c r="G108" i="66"/>
  <c r="I107" i="66"/>
  <c r="H107" i="66"/>
  <c r="H109" i="98"/>
  <c r="F109" i="98"/>
  <c r="I109" i="98" s="1"/>
  <c r="D109" i="98"/>
  <c r="C109" i="98"/>
  <c r="B109" i="98"/>
  <c r="G109" i="98"/>
  <c r="E109" i="98"/>
  <c r="F104" i="87"/>
  <c r="B104" i="87"/>
  <c r="G104" i="87"/>
  <c r="H104" i="87" s="1"/>
  <c r="E104" i="87"/>
  <c r="C104" i="87"/>
  <c r="D104" i="87"/>
  <c r="E104" i="88"/>
  <c r="D104" i="88"/>
  <c r="C104" i="88"/>
  <c r="B104" i="88"/>
  <c r="G104" i="88"/>
  <c r="H104" i="88" s="1"/>
  <c r="F104" i="88"/>
  <c r="A105" i="88"/>
  <c r="A109" i="66"/>
  <c r="A105" i="87"/>
  <c r="A110" i="98"/>
  <c r="G109" i="66" l="1"/>
  <c r="F109" i="66"/>
  <c r="D109" i="66"/>
  <c r="C109" i="66"/>
  <c r="E109" i="66"/>
  <c r="B109" i="66"/>
  <c r="H108" i="66"/>
  <c r="I108" i="66"/>
  <c r="H110" i="98"/>
  <c r="G110" i="98"/>
  <c r="E110" i="98"/>
  <c r="F110" i="98"/>
  <c r="I110" i="98" s="1"/>
  <c r="D110" i="98"/>
  <c r="C110" i="98"/>
  <c r="B110" i="98"/>
  <c r="G105" i="87"/>
  <c r="H105" i="87" s="1"/>
  <c r="B105" i="87"/>
  <c r="F105" i="87"/>
  <c r="C105" i="87"/>
  <c r="E105" i="87"/>
  <c r="D105" i="87"/>
  <c r="D105" i="88"/>
  <c r="C105" i="88"/>
  <c r="B105" i="88"/>
  <c r="G105" i="88"/>
  <c r="H105" i="88" s="1"/>
  <c r="F105" i="88"/>
  <c r="E105" i="88"/>
  <c r="A111" i="98"/>
  <c r="A106" i="87"/>
  <c r="A110" i="66"/>
  <c r="A106" i="88"/>
  <c r="F110" i="66" l="1"/>
  <c r="E110" i="66"/>
  <c r="C110" i="66"/>
  <c r="B110" i="66"/>
  <c r="G110" i="66"/>
  <c r="D110" i="66"/>
  <c r="H109" i="66"/>
  <c r="I109" i="66"/>
  <c r="G111" i="98"/>
  <c r="F111" i="98"/>
  <c r="I111" i="98" s="1"/>
  <c r="D111" i="98"/>
  <c r="H111" i="98"/>
  <c r="E111" i="98"/>
  <c r="C111" i="98"/>
  <c r="B111" i="98"/>
  <c r="D106" i="87"/>
  <c r="C106" i="87"/>
  <c r="E106" i="87"/>
  <c r="G106" i="87"/>
  <c r="H106" i="87" s="1"/>
  <c r="B106" i="87"/>
  <c r="F106" i="87"/>
  <c r="C106" i="88"/>
  <c r="B106" i="88"/>
  <c r="G106" i="88"/>
  <c r="H106" i="88" s="1"/>
  <c r="F106" i="88"/>
  <c r="D106" i="88"/>
  <c r="E106" i="88"/>
  <c r="A112" i="98"/>
  <c r="A111" i="66"/>
  <c r="A107" i="87"/>
  <c r="A107" i="88"/>
  <c r="E111" i="66" l="1"/>
  <c r="D111" i="66"/>
  <c r="B111" i="66"/>
  <c r="F111" i="66"/>
  <c r="C111" i="66"/>
  <c r="G111" i="66"/>
  <c r="I110" i="66"/>
  <c r="H110" i="66"/>
  <c r="F112" i="98"/>
  <c r="I112" i="98" s="1"/>
  <c r="E112" i="98"/>
  <c r="C112" i="98"/>
  <c r="B112" i="98"/>
  <c r="H112" i="98"/>
  <c r="G112" i="98"/>
  <c r="D112" i="98"/>
  <c r="D107" i="87"/>
  <c r="E107" i="87"/>
  <c r="C107" i="87"/>
  <c r="B107" i="87"/>
  <c r="G107" i="87"/>
  <c r="H107" i="87" s="1"/>
  <c r="F107" i="87"/>
  <c r="B107" i="88"/>
  <c r="G107" i="88"/>
  <c r="H107" i="88" s="1"/>
  <c r="F107" i="88"/>
  <c r="E107" i="88"/>
  <c r="D107" i="88"/>
  <c r="C107" i="88"/>
  <c r="A108" i="88"/>
  <c r="A113" i="98"/>
  <c r="A112" i="66"/>
  <c r="A108" i="87"/>
  <c r="D112" i="66" l="1"/>
  <c r="C112" i="66"/>
  <c r="G112" i="66"/>
  <c r="F112" i="66"/>
  <c r="B112" i="66"/>
  <c r="E112" i="66"/>
  <c r="I111" i="66"/>
  <c r="H111" i="66"/>
  <c r="E113" i="98"/>
  <c r="D113" i="98"/>
  <c r="B113" i="98"/>
  <c r="H113" i="98"/>
  <c r="G113" i="98"/>
  <c r="F113" i="98"/>
  <c r="I113" i="98" s="1"/>
  <c r="C113" i="98"/>
  <c r="C108" i="87"/>
  <c r="D108" i="87"/>
  <c r="B108" i="87"/>
  <c r="E108" i="87"/>
  <c r="G108" i="87"/>
  <c r="H108" i="87" s="1"/>
  <c r="F108" i="87"/>
  <c r="G108" i="88"/>
  <c r="H108" i="88" s="1"/>
  <c r="F108" i="88"/>
  <c r="E108" i="88"/>
  <c r="D108" i="88"/>
  <c r="C108" i="88"/>
  <c r="B108" i="88"/>
  <c r="A113" i="66"/>
  <c r="A114" i="98"/>
  <c r="A109" i="87"/>
  <c r="A109" i="88"/>
  <c r="C113" i="66" l="1"/>
  <c r="B113" i="66"/>
  <c r="G113" i="66"/>
  <c r="D113" i="66"/>
  <c r="F113" i="66"/>
  <c r="E113" i="66"/>
  <c r="I112" i="66"/>
  <c r="H112" i="66"/>
  <c r="D114" i="98"/>
  <c r="C114" i="98"/>
  <c r="H114" i="98"/>
  <c r="G114" i="98"/>
  <c r="F114" i="98"/>
  <c r="I114" i="98" s="1"/>
  <c r="E114" i="98"/>
  <c r="B114" i="98"/>
  <c r="B109" i="87"/>
  <c r="G109" i="87"/>
  <c r="H109" i="87" s="1"/>
  <c r="F109" i="87"/>
  <c r="E109" i="87"/>
  <c r="C109" i="87"/>
  <c r="D109" i="87"/>
  <c r="G109" i="88"/>
  <c r="H109" i="88" s="1"/>
  <c r="F109" i="88"/>
  <c r="E109" i="88"/>
  <c r="D109" i="88"/>
  <c r="C109" i="88"/>
  <c r="B109" i="88"/>
  <c r="A114" i="66"/>
  <c r="A110" i="88"/>
  <c r="A115" i="98"/>
  <c r="A110" i="87"/>
  <c r="B114" i="66" l="1"/>
  <c r="G114" i="66"/>
  <c r="F114" i="66"/>
  <c r="E114" i="66"/>
  <c r="D114" i="66"/>
  <c r="C114" i="66"/>
  <c r="H113" i="66"/>
  <c r="I113" i="66"/>
  <c r="C115" i="98"/>
  <c r="B115" i="98"/>
  <c r="H115" i="98"/>
  <c r="G115" i="98"/>
  <c r="F115" i="98"/>
  <c r="I115" i="98" s="1"/>
  <c r="E115" i="98"/>
  <c r="D115" i="98"/>
  <c r="B110" i="87"/>
  <c r="E110" i="87"/>
  <c r="F110" i="87"/>
  <c r="D110" i="87"/>
  <c r="G110" i="87"/>
  <c r="H110" i="87" s="1"/>
  <c r="C110" i="87"/>
  <c r="F110" i="88"/>
  <c r="E110" i="88"/>
  <c r="D110" i="88"/>
  <c r="C110" i="88"/>
  <c r="B110" i="88"/>
  <c r="G110" i="88"/>
  <c r="H110" i="88" s="1"/>
  <c r="A111" i="88"/>
  <c r="A115" i="66"/>
  <c r="A116" i="98"/>
  <c r="A111" i="87"/>
  <c r="F115" i="66" l="1"/>
  <c r="E115" i="66"/>
  <c r="B115" i="66"/>
  <c r="D115" i="66"/>
  <c r="G115" i="66"/>
  <c r="C115" i="66"/>
  <c r="I114" i="66"/>
  <c r="H114" i="66"/>
  <c r="B116" i="98"/>
  <c r="G116" i="98"/>
  <c r="F116" i="98"/>
  <c r="I116" i="98" s="1"/>
  <c r="H116" i="98"/>
  <c r="E116" i="98"/>
  <c r="C116" i="98"/>
  <c r="D116" i="98"/>
  <c r="D111" i="87"/>
  <c r="G111" i="87"/>
  <c r="H111" i="87" s="1"/>
  <c r="E111" i="87"/>
  <c r="B111" i="87"/>
  <c r="C111" i="87"/>
  <c r="F111" i="87"/>
  <c r="F111" i="88"/>
  <c r="E111" i="88"/>
  <c r="D111" i="88"/>
  <c r="C111" i="88"/>
  <c r="B111" i="88"/>
  <c r="G111" i="88"/>
  <c r="H111" i="88" s="1"/>
  <c r="A116" i="66"/>
  <c r="A112" i="88"/>
  <c r="A112" i="87"/>
  <c r="A117" i="98"/>
  <c r="G116" i="66" l="1"/>
  <c r="E116" i="66"/>
  <c r="D116" i="66"/>
  <c r="F116" i="66"/>
  <c r="C116" i="66"/>
  <c r="B116" i="66"/>
  <c r="I115" i="66"/>
  <c r="H115" i="66"/>
  <c r="H117" i="98"/>
  <c r="F117" i="98"/>
  <c r="I117" i="98" s="1"/>
  <c r="E117" i="98"/>
  <c r="D117" i="98"/>
  <c r="C117" i="98"/>
  <c r="B117" i="98"/>
  <c r="G117" i="98"/>
  <c r="D112" i="87"/>
  <c r="G112" i="87"/>
  <c r="H112" i="87" s="1"/>
  <c r="B112" i="87"/>
  <c r="C112" i="87"/>
  <c r="F112" i="87"/>
  <c r="E112" i="87"/>
  <c r="E112" i="88"/>
  <c r="D112" i="88"/>
  <c r="C112" i="88"/>
  <c r="B112" i="88"/>
  <c r="G112" i="88"/>
  <c r="H112" i="88" s="1"/>
  <c r="F112" i="88"/>
  <c r="A113" i="87"/>
  <c r="A117" i="66"/>
  <c r="A113" i="88"/>
  <c r="A118" i="98"/>
  <c r="G117" i="66" l="1"/>
  <c r="F117" i="66"/>
  <c r="D117" i="66"/>
  <c r="C117" i="66"/>
  <c r="B117" i="66"/>
  <c r="E117" i="66"/>
  <c r="H116" i="66"/>
  <c r="I116" i="66"/>
  <c r="H118" i="98"/>
  <c r="G118" i="98"/>
  <c r="E118" i="98"/>
  <c r="D118" i="98"/>
  <c r="F118" i="98"/>
  <c r="I118" i="98" s="1"/>
  <c r="C118" i="98"/>
  <c r="B118" i="98"/>
  <c r="F113" i="87"/>
  <c r="D113" i="87"/>
  <c r="B113" i="87"/>
  <c r="E113" i="87"/>
  <c r="G113" i="87"/>
  <c r="H113" i="87" s="1"/>
  <c r="C113" i="87"/>
  <c r="D113" i="88"/>
  <c r="C113" i="88"/>
  <c r="B113" i="88"/>
  <c r="G113" i="88"/>
  <c r="H113" i="88" s="1"/>
  <c r="F113" i="88"/>
  <c r="E113" i="88"/>
  <c r="A114" i="87"/>
  <c r="A118" i="66"/>
  <c r="A119" i="98"/>
  <c r="A114" i="88"/>
  <c r="F118" i="66" l="1"/>
  <c r="E118" i="66"/>
  <c r="C118" i="66"/>
  <c r="B118" i="66"/>
  <c r="G118" i="66"/>
  <c r="D118" i="66"/>
  <c r="I117" i="66"/>
  <c r="H117" i="66"/>
  <c r="G119" i="98"/>
  <c r="F119" i="98"/>
  <c r="I119" i="98" s="1"/>
  <c r="D119" i="98"/>
  <c r="C119" i="98"/>
  <c r="B119" i="98"/>
  <c r="H119" i="98"/>
  <c r="E119" i="98"/>
  <c r="C114" i="87"/>
  <c r="E114" i="87"/>
  <c r="D114" i="87"/>
  <c r="F114" i="87"/>
  <c r="G114" i="87"/>
  <c r="H114" i="87" s="1"/>
  <c r="B114" i="87"/>
  <c r="C114" i="88"/>
  <c r="B114" i="88"/>
  <c r="G114" i="88"/>
  <c r="H114" i="88" s="1"/>
  <c r="F114" i="88"/>
  <c r="E114" i="88"/>
  <c r="D114" i="88"/>
  <c r="A115" i="87"/>
  <c r="A120" i="98"/>
  <c r="A119" i="66"/>
  <c r="A115" i="88"/>
  <c r="E119" i="66" l="1"/>
  <c r="D119" i="66"/>
  <c r="B119" i="66"/>
  <c r="G119" i="66"/>
  <c r="F119" i="66"/>
  <c r="C119" i="66"/>
  <c r="I118" i="66"/>
  <c r="H118" i="66"/>
  <c r="F120" i="98"/>
  <c r="I120" i="98" s="1"/>
  <c r="E120" i="98"/>
  <c r="C120" i="98"/>
  <c r="B120" i="98"/>
  <c r="H120" i="98"/>
  <c r="G120" i="98"/>
  <c r="D120" i="98"/>
  <c r="F115" i="87"/>
  <c r="E115" i="87"/>
  <c r="C115" i="87"/>
  <c r="B115" i="87"/>
  <c r="D115" i="87"/>
  <c r="G115" i="87"/>
  <c r="H11" i="87" s="1"/>
  <c r="B115" i="88"/>
  <c r="G115" i="88"/>
  <c r="F115" i="88"/>
  <c r="E115" i="88"/>
  <c r="D115" i="88"/>
  <c r="C115" i="88"/>
  <c r="A120" i="66"/>
  <c r="A121" i="98"/>
  <c r="A116" i="87"/>
  <c r="A116" i="88"/>
  <c r="D120" i="66" l="1"/>
  <c r="C120" i="66"/>
  <c r="E120" i="66"/>
  <c r="B120" i="66"/>
  <c r="G120" i="66"/>
  <c r="F120" i="66"/>
  <c r="I119" i="66"/>
  <c r="H119" i="66"/>
  <c r="E121" i="98"/>
  <c r="D121" i="98"/>
  <c r="C121" i="98"/>
  <c r="B121" i="98"/>
  <c r="F121" i="98"/>
  <c r="I121" i="98" s="1"/>
  <c r="H121" i="98"/>
  <c r="G121" i="98"/>
  <c r="H11" i="88"/>
  <c r="H115" i="88"/>
  <c r="H115" i="87"/>
  <c r="C116" i="87"/>
  <c r="D116" i="87"/>
  <c r="B116" i="87"/>
  <c r="G116" i="87"/>
  <c r="H116" i="87" s="1"/>
  <c r="E116" i="87"/>
  <c r="F116" i="87"/>
  <c r="G116" i="88"/>
  <c r="H116" i="88" s="1"/>
  <c r="F116" i="88"/>
  <c r="E116" i="88"/>
  <c r="D116" i="88"/>
  <c r="C116" i="88"/>
  <c r="B116" i="88"/>
  <c r="A121" i="66"/>
  <c r="A122" i="98"/>
  <c r="C121" i="66" l="1"/>
  <c r="B121" i="66"/>
  <c r="G121" i="66"/>
  <c r="F121" i="66"/>
  <c r="E121" i="66"/>
  <c r="D121" i="66"/>
  <c r="I120" i="66"/>
  <c r="H120" i="66"/>
  <c r="D122" i="98"/>
  <c r="C122" i="98"/>
  <c r="B122" i="98"/>
  <c r="H122" i="98"/>
  <c r="G122" i="98"/>
  <c r="F122" i="98"/>
  <c r="I122" i="98" s="1"/>
  <c r="E122" i="98"/>
  <c r="A122" i="66"/>
  <c r="A123" i="98"/>
  <c r="B122" i="66" l="1"/>
  <c r="G122" i="66"/>
  <c r="F122" i="66"/>
  <c r="C122" i="66"/>
  <c r="E122" i="66"/>
  <c r="D122" i="66"/>
  <c r="H121" i="66"/>
  <c r="I121" i="66"/>
  <c r="C123" i="98"/>
  <c r="B123" i="98"/>
  <c r="H123" i="98"/>
  <c r="G123" i="98"/>
  <c r="E123" i="98"/>
  <c r="D123" i="98"/>
  <c r="F123" i="98"/>
  <c r="I123" i="98" s="1"/>
  <c r="F33" i="74"/>
  <c r="B24" i="75"/>
  <c r="B17" i="75"/>
  <c r="A124" i="98"/>
  <c r="A123" i="66"/>
  <c r="F123" i="66" l="1"/>
  <c r="E123" i="66"/>
  <c r="G123" i="66"/>
  <c r="D123" i="66"/>
  <c r="C123" i="66"/>
  <c r="B123" i="66"/>
  <c r="I122" i="66"/>
  <c r="H122" i="66"/>
  <c r="B124" i="98"/>
  <c r="H124" i="98"/>
  <c r="G124" i="98"/>
  <c r="F124" i="98"/>
  <c r="I124" i="98" s="1"/>
  <c r="E124" i="98"/>
  <c r="D124" i="98"/>
  <c r="C124" i="98"/>
  <c r="C46" i="74"/>
  <c r="L18" i="82"/>
  <c r="K18" i="82"/>
  <c r="J18" i="82"/>
  <c r="A125" i="98"/>
  <c r="A124" i="66"/>
  <c r="G124" i="66" l="1"/>
  <c r="E124" i="66"/>
  <c r="D124" i="66"/>
  <c r="C124" i="66"/>
  <c r="F124" i="66"/>
  <c r="B124" i="66"/>
  <c r="I123" i="66"/>
  <c r="H123" i="66"/>
  <c r="H125" i="98"/>
  <c r="G125" i="98"/>
  <c r="F125" i="98"/>
  <c r="I125" i="98" s="1"/>
  <c r="E125" i="98"/>
  <c r="D125" i="98"/>
  <c r="C125" i="98"/>
  <c r="B125" i="98"/>
  <c r="D16" i="82"/>
  <c r="AI16" i="82" s="1"/>
  <c r="AK16" i="82" s="1"/>
  <c r="D8" i="82"/>
  <c r="U16" i="82"/>
  <c r="D15" i="82"/>
  <c r="D9" i="82"/>
  <c r="AI9" i="82" s="1"/>
  <c r="AK9" i="82" s="1"/>
  <c r="U15" i="82"/>
  <c r="U9" i="82"/>
  <c r="U8" i="82"/>
  <c r="A126" i="98"/>
  <c r="A125" i="66"/>
  <c r="G125" i="66" l="1"/>
  <c r="F125" i="66"/>
  <c r="D125" i="66"/>
  <c r="C125" i="66"/>
  <c r="E125" i="66"/>
  <c r="B125" i="66"/>
  <c r="H124" i="66"/>
  <c r="I124" i="66"/>
  <c r="H126" i="98"/>
  <c r="G126" i="98"/>
  <c r="F126" i="98"/>
  <c r="I126" i="98" s="1"/>
  <c r="E126" i="98"/>
  <c r="D126" i="98"/>
  <c r="B126" i="98"/>
  <c r="C126" i="98"/>
  <c r="AC15" i="82"/>
  <c r="AI15" i="82"/>
  <c r="AK15" i="82" s="1"/>
  <c r="AC8" i="82"/>
  <c r="AI8" i="82"/>
  <c r="AK8" i="82" s="1"/>
  <c r="F13" i="88"/>
  <c r="F12" i="88"/>
  <c r="E8" i="88"/>
  <c r="F13" i="87"/>
  <c r="F12" i="87"/>
  <c r="E8" i="87"/>
  <c r="F13" i="66"/>
  <c r="F12" i="66"/>
  <c r="I17" i="82"/>
  <c r="H17" i="82"/>
  <c r="G17" i="82"/>
  <c r="A126" i="66"/>
  <c r="A127" i="98"/>
  <c r="F126" i="66" l="1"/>
  <c r="E126" i="66"/>
  <c r="C126" i="66"/>
  <c r="B126" i="66"/>
  <c r="D126" i="66"/>
  <c r="G126" i="66"/>
  <c r="H125" i="66"/>
  <c r="I125" i="66"/>
  <c r="G127" i="98"/>
  <c r="F127" i="98"/>
  <c r="I127" i="98" s="1"/>
  <c r="E127" i="98"/>
  <c r="D127" i="98"/>
  <c r="C127" i="98"/>
  <c r="H127" i="98"/>
  <c r="B127" i="98"/>
  <c r="I18" i="82"/>
  <c r="E18" i="82"/>
  <c r="F18" i="82"/>
  <c r="G18" i="82"/>
  <c r="H18" i="82"/>
  <c r="G2798" i="81"/>
  <c r="A127" i="66"/>
  <c r="A128" i="98"/>
  <c r="E127" i="66" l="1"/>
  <c r="D127" i="66"/>
  <c r="B127" i="66"/>
  <c r="F127" i="66"/>
  <c r="C127" i="66"/>
  <c r="G127" i="66"/>
  <c r="I126" i="66"/>
  <c r="H126" i="66"/>
  <c r="F128" i="98"/>
  <c r="I128" i="98" s="1"/>
  <c r="E128" i="98"/>
  <c r="D128" i="98"/>
  <c r="C128" i="98"/>
  <c r="B128" i="98"/>
  <c r="H128" i="98"/>
  <c r="G128" i="98"/>
  <c r="S18" i="82"/>
  <c r="C31" i="51"/>
  <c r="N6" i="83"/>
  <c r="M6" i="83"/>
  <c r="L6" i="83"/>
  <c r="K6" i="83"/>
  <c r="I6" i="83"/>
  <c r="H6" i="83"/>
  <c r="G6" i="83"/>
  <c r="F6" i="83"/>
  <c r="J29" i="73"/>
  <c r="K38" i="74"/>
  <c r="F54" i="74"/>
  <c r="I46" i="74"/>
  <c r="E14" i="74"/>
  <c r="H29" i="73"/>
  <c r="I38" i="74"/>
  <c r="G21" i="51"/>
  <c r="S56" i="83"/>
  <c r="S55" i="83"/>
  <c r="S54" i="83"/>
  <c r="S53" i="83"/>
  <c r="S52" i="83"/>
  <c r="S51" i="83"/>
  <c r="S50" i="83"/>
  <c r="S49" i="83"/>
  <c r="R57" i="83"/>
  <c r="Q57" i="83"/>
  <c r="P57" i="83"/>
  <c r="N57" i="83"/>
  <c r="M57" i="83"/>
  <c r="L57" i="83"/>
  <c r="K57" i="83"/>
  <c r="J57" i="83"/>
  <c r="I57" i="83"/>
  <c r="H57" i="83"/>
  <c r="G57" i="83"/>
  <c r="F57" i="83"/>
  <c r="E57" i="83"/>
  <c r="S39" i="83"/>
  <c r="S38" i="83"/>
  <c r="S30" i="83"/>
  <c r="S29" i="83"/>
  <c r="S28" i="83"/>
  <c r="S21" i="83"/>
  <c r="S20" i="83"/>
  <c r="S19" i="83"/>
  <c r="S12" i="83"/>
  <c r="S11" i="83"/>
  <c r="S10" i="83"/>
  <c r="O48" i="83"/>
  <c r="S48" i="83" s="1"/>
  <c r="O47" i="83"/>
  <c r="S47" i="83" s="1"/>
  <c r="O45" i="83"/>
  <c r="S45" i="83" s="1"/>
  <c r="O44" i="83"/>
  <c r="S44" i="83" s="1"/>
  <c r="O43" i="83"/>
  <c r="S43" i="83" s="1"/>
  <c r="O42" i="83"/>
  <c r="S42" i="83" s="1"/>
  <c r="O40" i="83"/>
  <c r="S40" i="83" s="1"/>
  <c r="O39" i="83"/>
  <c r="O38" i="83"/>
  <c r="O37" i="83"/>
  <c r="S37" i="83" s="1"/>
  <c r="O36" i="83"/>
  <c r="S36" i="83" s="1"/>
  <c r="O34" i="83"/>
  <c r="S34" i="83" s="1"/>
  <c r="O33" i="83"/>
  <c r="S33" i="83" s="1"/>
  <c r="O32" i="83"/>
  <c r="S32" i="83" s="1"/>
  <c r="O30" i="83"/>
  <c r="O29" i="83"/>
  <c r="O28" i="83"/>
  <c r="O27" i="83"/>
  <c r="S27" i="83" s="1"/>
  <c r="O26" i="83"/>
  <c r="S26" i="83" s="1"/>
  <c r="O25" i="83"/>
  <c r="S25" i="83" s="1"/>
  <c r="O24" i="83"/>
  <c r="S24" i="83" s="1"/>
  <c r="O22" i="83"/>
  <c r="S22" i="83" s="1"/>
  <c r="O21" i="83"/>
  <c r="O20" i="83"/>
  <c r="O19" i="83"/>
  <c r="O18" i="83"/>
  <c r="S18" i="83" s="1"/>
  <c r="O16" i="83"/>
  <c r="S16" i="83" s="1"/>
  <c r="O15" i="83"/>
  <c r="S15" i="83" s="1"/>
  <c r="O14" i="83"/>
  <c r="S14" i="83" s="1"/>
  <c r="O13" i="83"/>
  <c r="S13" i="83" s="1"/>
  <c r="O12" i="83"/>
  <c r="O11" i="83"/>
  <c r="O10" i="83"/>
  <c r="O9" i="83"/>
  <c r="S9" i="83" s="1"/>
  <c r="O7" i="83"/>
  <c r="S7" i="83" s="1"/>
  <c r="A129" i="98"/>
  <c r="A128" i="66"/>
  <c r="D128" i="66" l="1"/>
  <c r="C128" i="66"/>
  <c r="G128" i="66"/>
  <c r="F128" i="66"/>
  <c r="E128" i="66"/>
  <c r="B128" i="66"/>
  <c r="I127" i="66"/>
  <c r="H127" i="66"/>
  <c r="E129" i="98"/>
  <c r="D129" i="98"/>
  <c r="C129" i="98"/>
  <c r="B129" i="98"/>
  <c r="H129" i="98"/>
  <c r="G129" i="98"/>
  <c r="F129" i="98"/>
  <c r="I129" i="98" s="1"/>
  <c r="O57" i="83"/>
  <c r="S57" i="83" s="1"/>
  <c r="F49" i="74"/>
  <c r="D4" i="82"/>
  <c r="D5" i="82"/>
  <c r="D6" i="82"/>
  <c r="D7" i="82"/>
  <c r="D11" i="82"/>
  <c r="D12" i="82"/>
  <c r="D13" i="82"/>
  <c r="AI13" i="82" s="1"/>
  <c r="AK13" i="82" s="1"/>
  <c r="D14" i="82"/>
  <c r="AI14" i="82" s="1"/>
  <c r="AK14" i="82" s="1"/>
  <c r="A130" i="98"/>
  <c r="A129" i="66"/>
  <c r="C129" i="66" l="1"/>
  <c r="B129" i="66"/>
  <c r="G129" i="66"/>
  <c r="D129" i="66"/>
  <c r="F129" i="66"/>
  <c r="E129" i="66"/>
  <c r="I128" i="66"/>
  <c r="H128" i="66"/>
  <c r="D130" i="98"/>
  <c r="C130" i="98"/>
  <c r="B130" i="98"/>
  <c r="H130" i="98"/>
  <c r="F130" i="98"/>
  <c r="I130" i="98" s="1"/>
  <c r="E130" i="98"/>
  <c r="G130" i="98"/>
  <c r="AG18" i="82"/>
  <c r="D18" i="82"/>
  <c r="C5" i="82"/>
  <c r="A130" i="66"/>
  <c r="A131" i="98"/>
  <c r="B130" i="66" l="1"/>
  <c r="G130" i="66"/>
  <c r="F130" i="66"/>
  <c r="E130" i="66"/>
  <c r="D130" i="66"/>
  <c r="C130" i="66"/>
  <c r="H129" i="66"/>
  <c r="I129" i="66"/>
  <c r="C131" i="98"/>
  <c r="B131" i="98"/>
  <c r="H131" i="98"/>
  <c r="G131" i="98"/>
  <c r="F131" i="98"/>
  <c r="I131" i="98" s="1"/>
  <c r="E131" i="98"/>
  <c r="D131" i="98"/>
  <c r="G15" i="86"/>
  <c r="E9" i="86"/>
  <c r="A131" i="66"/>
  <c r="A132" i="98"/>
  <c r="F131" i="66" l="1"/>
  <c r="E131" i="66"/>
  <c r="B131" i="66"/>
  <c r="D131" i="66"/>
  <c r="C131" i="66"/>
  <c r="G131" i="66"/>
  <c r="I130" i="66"/>
  <c r="H130" i="66"/>
  <c r="B132" i="98"/>
  <c r="H132" i="98"/>
  <c r="G132" i="98"/>
  <c r="F132" i="98"/>
  <c r="I132" i="98" s="1"/>
  <c r="E132" i="98"/>
  <c r="D132" i="98"/>
  <c r="C132" i="98"/>
  <c r="I15" i="86"/>
  <c r="I16" i="86" s="1"/>
  <c r="I17" i="86" s="1"/>
  <c r="I18" i="86" s="1"/>
  <c r="I19" i="86" s="1"/>
  <c r="I20" i="86" s="1"/>
  <c r="I21" i="86" s="1"/>
  <c r="I22" i="86" s="1"/>
  <c r="I23" i="86" s="1"/>
  <c r="I24" i="86" s="1"/>
  <c r="I25" i="86" s="1"/>
  <c r="I26" i="86" s="1"/>
  <c r="I27" i="86" s="1"/>
  <c r="I28" i="86" s="1"/>
  <c r="I29" i="86" s="1"/>
  <c r="I30" i="86" s="1"/>
  <c r="I31" i="86" s="1"/>
  <c r="I32" i="86" s="1"/>
  <c r="I33" i="86" s="1"/>
  <c r="I34" i="86" s="1"/>
  <c r="I35" i="86" s="1"/>
  <c r="I36" i="86" s="1"/>
  <c r="I37" i="86" s="1"/>
  <c r="I38" i="86" s="1"/>
  <c r="I39" i="86" s="1"/>
  <c r="I40" i="86" s="1"/>
  <c r="I41" i="86" s="1"/>
  <c r="I42" i="86" s="1"/>
  <c r="I43" i="86" s="1"/>
  <c r="I44" i="86" s="1"/>
  <c r="I45" i="86" s="1"/>
  <c r="I46" i="86" s="1"/>
  <c r="I47" i="86" s="1"/>
  <c r="I48" i="86" s="1"/>
  <c r="I49" i="86" s="1"/>
  <c r="I50" i="86" s="1"/>
  <c r="I51" i="86" s="1"/>
  <c r="I52" i="86" s="1"/>
  <c r="I53" i="86" s="1"/>
  <c r="I54" i="86" s="1"/>
  <c r="I55" i="86" s="1"/>
  <c r="I56" i="86" s="1"/>
  <c r="I57" i="86" s="1"/>
  <c r="I58" i="86" s="1"/>
  <c r="I59" i="86" s="1"/>
  <c r="I60" i="86" s="1"/>
  <c r="I61" i="86" s="1"/>
  <c r="I62" i="86" s="1"/>
  <c r="I63" i="86" s="1"/>
  <c r="I64" i="86" s="1"/>
  <c r="I65" i="86" s="1"/>
  <c r="I66" i="86" s="1"/>
  <c r="I67" i="86" s="1"/>
  <c r="I68" i="86" s="1"/>
  <c r="I69" i="86" s="1"/>
  <c r="I70" i="86" s="1"/>
  <c r="I71" i="86" s="1"/>
  <c r="I72" i="86" s="1"/>
  <c r="I73" i="86" s="1"/>
  <c r="I74" i="86" s="1"/>
  <c r="I75" i="86" s="1"/>
  <c r="I76" i="86" s="1"/>
  <c r="I77" i="86" s="1"/>
  <c r="I78" i="86" s="1"/>
  <c r="I79" i="86" s="1"/>
  <c r="I80" i="86" s="1"/>
  <c r="I81" i="86" s="1"/>
  <c r="I82" i="86" s="1"/>
  <c r="I83" i="86" s="1"/>
  <c r="I84" i="86" s="1"/>
  <c r="I85" i="86" s="1"/>
  <c r="I86" i="86" s="1"/>
  <c r="I87" i="86" s="1"/>
  <c r="I88" i="86" s="1"/>
  <c r="I89" i="86" s="1"/>
  <c r="I90" i="86" s="1"/>
  <c r="I91" i="86" s="1"/>
  <c r="I92" i="86" s="1"/>
  <c r="I93" i="86" s="1"/>
  <c r="I94" i="86" s="1"/>
  <c r="I95" i="86" s="1"/>
  <c r="I96" i="86" s="1"/>
  <c r="I97" i="86" s="1"/>
  <c r="I98" i="86" s="1"/>
  <c r="I99" i="86" s="1"/>
  <c r="I100" i="86" s="1"/>
  <c r="I101" i="86" s="1"/>
  <c r="I102" i="86" s="1"/>
  <c r="I103" i="86" s="1"/>
  <c r="I104" i="86" s="1"/>
  <c r="I105" i="86" s="1"/>
  <c r="I106" i="86" s="1"/>
  <c r="I107" i="86" s="1"/>
  <c r="I108" i="86" s="1"/>
  <c r="I109" i="86" s="1"/>
  <c r="I110" i="86" s="1"/>
  <c r="I111" i="86" s="1"/>
  <c r="I112" i="86" s="1"/>
  <c r="I113" i="86" s="1"/>
  <c r="I114" i="86" s="1"/>
  <c r="I115" i="86" s="1"/>
  <c r="I116" i="86" s="1"/>
  <c r="I117" i="86" s="1"/>
  <c r="I118" i="86" s="1"/>
  <c r="I119" i="86" s="1"/>
  <c r="I120" i="86" s="1"/>
  <c r="I121" i="86" s="1"/>
  <c r="I122" i="86" s="1"/>
  <c r="I123" i="86" s="1"/>
  <c r="I124" i="86" s="1"/>
  <c r="I125" i="86" s="1"/>
  <c r="I126" i="86" s="1"/>
  <c r="I127" i="86" s="1"/>
  <c r="I128" i="86" s="1"/>
  <c r="I129" i="86" s="1"/>
  <c r="I130" i="86" s="1"/>
  <c r="I131" i="86" s="1"/>
  <c r="I132" i="86" s="1"/>
  <c r="I133" i="86" s="1"/>
  <c r="I134" i="86" s="1"/>
  <c r="I135" i="86" s="1"/>
  <c r="I136" i="86" s="1"/>
  <c r="I137" i="86" s="1"/>
  <c r="I138" i="86" s="1"/>
  <c r="I139" i="86" s="1"/>
  <c r="I140" i="86" s="1"/>
  <c r="I141" i="86" s="1"/>
  <c r="I142" i="86" s="1"/>
  <c r="I143" i="86" s="1"/>
  <c r="I144" i="86" s="1"/>
  <c r="I145" i="86" s="1"/>
  <c r="I146" i="86" s="1"/>
  <c r="I147" i="86" s="1"/>
  <c r="I148" i="86" s="1"/>
  <c r="I149" i="86" s="1"/>
  <c r="I150" i="86" s="1"/>
  <c r="I151" i="86" s="1"/>
  <c r="I152" i="86" s="1"/>
  <c r="I153" i="86" s="1"/>
  <c r="I154" i="86" s="1"/>
  <c r="I155" i="86" s="1"/>
  <c r="I156" i="86" s="1"/>
  <c r="I157" i="86" s="1"/>
  <c r="I158" i="86" s="1"/>
  <c r="I159" i="86" s="1"/>
  <c r="I160" i="86" s="1"/>
  <c r="I161" i="86" s="1"/>
  <c r="I162" i="86" s="1"/>
  <c r="I163" i="86" s="1"/>
  <c r="I164" i="86" s="1"/>
  <c r="I165" i="86" s="1"/>
  <c r="I166" i="86" s="1"/>
  <c r="I167" i="86" s="1"/>
  <c r="I168" i="86" s="1"/>
  <c r="I169" i="86" s="1"/>
  <c r="I170" i="86" s="1"/>
  <c r="I171" i="86" s="1"/>
  <c r="I172" i="86" s="1"/>
  <c r="I173" i="86" s="1"/>
  <c r="I174" i="86" s="1"/>
  <c r="I175" i="86" s="1"/>
  <c r="I176" i="86" s="1"/>
  <c r="I177" i="86" s="1"/>
  <c r="I178" i="86" s="1"/>
  <c r="I179" i="86" s="1"/>
  <c r="I180" i="86" s="1"/>
  <c r="I181" i="86" s="1"/>
  <c r="I182" i="86" s="1"/>
  <c r="I183" i="86" s="1"/>
  <c r="I184" i="86" s="1"/>
  <c r="I185" i="86" s="1"/>
  <c r="I186" i="86" s="1"/>
  <c r="I187" i="86" s="1"/>
  <c r="I188" i="86" s="1"/>
  <c r="I189" i="86" s="1"/>
  <c r="I190" i="86" s="1"/>
  <c r="I191" i="86" s="1"/>
  <c r="I192" i="86" s="1"/>
  <c r="I193" i="86" s="1"/>
  <c r="I194" i="86" s="1"/>
  <c r="I195" i="86" s="1"/>
  <c r="I196" i="86" s="1"/>
  <c r="I197" i="86" s="1"/>
  <c r="I198" i="86" s="1"/>
  <c r="I199" i="86" s="1"/>
  <c r="I200" i="86" s="1"/>
  <c r="I201" i="86" s="1"/>
  <c r="I202" i="86" s="1"/>
  <c r="I203" i="86" s="1"/>
  <c r="I204" i="86" s="1"/>
  <c r="I205" i="86" s="1"/>
  <c r="I206" i="86" s="1"/>
  <c r="I207" i="86" s="1"/>
  <c r="I208" i="86" s="1"/>
  <c r="I209" i="86" s="1"/>
  <c r="I210" i="86" s="1"/>
  <c r="I211" i="86" s="1"/>
  <c r="I212" i="86" s="1"/>
  <c r="I213" i="86" s="1"/>
  <c r="I214" i="86" s="1"/>
  <c r="I215" i="86" s="1"/>
  <c r="A133" i="98"/>
  <c r="A132" i="66"/>
  <c r="G132" i="66" l="1"/>
  <c r="E132" i="66"/>
  <c r="D132" i="66"/>
  <c r="F132" i="66"/>
  <c r="C132" i="66"/>
  <c r="B132" i="66"/>
  <c r="I131" i="66"/>
  <c r="H131" i="66"/>
  <c r="H133" i="98"/>
  <c r="G133" i="98"/>
  <c r="F133" i="98"/>
  <c r="I133" i="98" s="1"/>
  <c r="E133" i="98"/>
  <c r="B133" i="98"/>
  <c r="D133" i="98"/>
  <c r="C133" i="98"/>
  <c r="C4" i="85"/>
  <c r="A134" i="98"/>
  <c r="A133" i="66"/>
  <c r="G133" i="66" l="1"/>
  <c r="F133" i="66"/>
  <c r="D133" i="66"/>
  <c r="C133" i="66"/>
  <c r="B133" i="66"/>
  <c r="E133" i="66"/>
  <c r="H132" i="66"/>
  <c r="I132" i="66"/>
  <c r="H134" i="98"/>
  <c r="G134" i="98"/>
  <c r="F134" i="98"/>
  <c r="I134" i="98" s="1"/>
  <c r="E134" i="98"/>
  <c r="D134" i="98"/>
  <c r="C134" i="98"/>
  <c r="B134" i="98"/>
  <c r="H15" i="51"/>
  <c r="B23" i="51"/>
  <c r="B22" i="51"/>
  <c r="B21" i="51"/>
  <c r="AB18" i="82"/>
  <c r="T18" i="82"/>
  <c r="U14" i="82"/>
  <c r="U13" i="82"/>
  <c r="U12" i="82"/>
  <c r="U11" i="82"/>
  <c r="U7" i="82"/>
  <c r="U6" i="82"/>
  <c r="C6" i="82"/>
  <c r="AF6" i="82" s="1"/>
  <c r="AF5" i="82"/>
  <c r="X5" i="82"/>
  <c r="U5" i="82"/>
  <c r="AF4" i="82"/>
  <c r="X4" i="82"/>
  <c r="U4" i="82"/>
  <c r="G2803" i="81"/>
  <c r="G2797" i="81"/>
  <c r="I10" i="81"/>
  <c r="E9" i="81"/>
  <c r="E8" i="81"/>
  <c r="B2" i="51"/>
  <c r="A134" i="66"/>
  <c r="A135" i="98"/>
  <c r="F134" i="66" l="1"/>
  <c r="E134" i="66"/>
  <c r="C134" i="66"/>
  <c r="B134" i="66"/>
  <c r="G134" i="66"/>
  <c r="D134" i="66"/>
  <c r="I133" i="66"/>
  <c r="H133" i="66"/>
  <c r="G135" i="98"/>
  <c r="F135" i="98"/>
  <c r="I135" i="98" s="1"/>
  <c r="E135" i="98"/>
  <c r="D135" i="98"/>
  <c r="C135" i="98"/>
  <c r="B135" i="98"/>
  <c r="H135" i="98"/>
  <c r="C6" i="98"/>
  <c r="I15" i="81"/>
  <c r="G15" i="81"/>
  <c r="C6" i="87"/>
  <c r="C6" i="88"/>
  <c r="V10" i="82"/>
  <c r="X6" i="82"/>
  <c r="C6" i="86"/>
  <c r="C6" i="81"/>
  <c r="U18" i="82"/>
  <c r="AC16" i="82"/>
  <c r="AC9" i="82"/>
  <c r="AC14" i="82"/>
  <c r="AC5" i="82"/>
  <c r="AI5" i="82"/>
  <c r="AC13" i="82"/>
  <c r="AI4" i="82"/>
  <c r="AI11" i="82"/>
  <c r="AC11" i="82"/>
  <c r="AC7" i="82"/>
  <c r="AI7" i="82"/>
  <c r="V17" i="82"/>
  <c r="AI6" i="82"/>
  <c r="AC6" i="82"/>
  <c r="AI12" i="82"/>
  <c r="AC12" i="82"/>
  <c r="C7" i="82"/>
  <c r="C8" i="82" s="1"/>
  <c r="AF8" i="82" s="1"/>
  <c r="E8" i="66"/>
  <c r="A135" i="66"/>
  <c r="A136" i="98"/>
  <c r="AI18" i="82" l="1"/>
  <c r="E135" i="66"/>
  <c r="D135" i="66"/>
  <c r="B135" i="66"/>
  <c r="G135" i="66"/>
  <c r="F135" i="66"/>
  <c r="C135" i="66"/>
  <c r="I134" i="66"/>
  <c r="H134" i="66"/>
  <c r="F136" i="98"/>
  <c r="I136" i="98" s="1"/>
  <c r="E136" i="98"/>
  <c r="D136" i="98"/>
  <c r="C136" i="98"/>
  <c r="B136" i="98"/>
  <c r="H136" i="98"/>
  <c r="G136" i="98"/>
  <c r="C9" i="82"/>
  <c r="X8" i="82"/>
  <c r="AA18" i="82"/>
  <c r="AK7" i="82"/>
  <c r="AK12" i="82"/>
  <c r="AK11" i="82"/>
  <c r="AK6" i="82"/>
  <c r="X7" i="82"/>
  <c r="AF7" i="82"/>
  <c r="AC4" i="82"/>
  <c r="AC18" i="82" s="1"/>
  <c r="AK5" i="82"/>
  <c r="A136" i="66"/>
  <c r="A137" i="98"/>
  <c r="D136" i="66" l="1"/>
  <c r="C136" i="66"/>
  <c r="E136" i="66"/>
  <c r="B136" i="66"/>
  <c r="G136" i="66"/>
  <c r="F136" i="66"/>
  <c r="I135" i="66"/>
  <c r="H135" i="66"/>
  <c r="E137" i="98"/>
  <c r="D137" i="98"/>
  <c r="C137" i="98"/>
  <c r="B137" i="98"/>
  <c r="G137" i="98"/>
  <c r="F137" i="98"/>
  <c r="I137" i="98" s="1"/>
  <c r="H137" i="98"/>
  <c r="AJ18" i="82"/>
  <c r="C11" i="82"/>
  <c r="AF9" i="82"/>
  <c r="X9" i="82"/>
  <c r="AK4" i="82"/>
  <c r="P1010" i="13"/>
  <c r="O1010" i="13"/>
  <c r="N1010" i="13"/>
  <c r="M1010" i="13"/>
  <c r="L1010" i="13"/>
  <c r="K1010" i="13"/>
  <c r="P1009" i="13"/>
  <c r="O1009" i="13"/>
  <c r="N1009" i="13"/>
  <c r="M1009" i="13"/>
  <c r="L1009" i="13"/>
  <c r="K1009" i="13"/>
  <c r="P1008" i="13"/>
  <c r="O1008" i="13"/>
  <c r="N1008" i="13"/>
  <c r="M1008" i="13"/>
  <c r="L1008" i="13"/>
  <c r="K1008" i="13"/>
  <c r="P1007" i="13"/>
  <c r="O1007" i="13"/>
  <c r="N1007" i="13"/>
  <c r="M1007" i="13"/>
  <c r="L1007" i="13"/>
  <c r="K1007" i="13"/>
  <c r="P1006" i="13"/>
  <c r="O1006" i="13"/>
  <c r="N1006" i="13"/>
  <c r="M1006" i="13"/>
  <c r="L1006" i="13"/>
  <c r="K1006" i="13"/>
  <c r="P1005" i="13"/>
  <c r="N1005" i="13"/>
  <c r="L1005" i="13"/>
  <c r="K1005" i="13"/>
  <c r="P1004" i="13"/>
  <c r="O1004" i="13"/>
  <c r="N1004" i="13"/>
  <c r="M1004" i="13"/>
  <c r="L1004" i="13"/>
  <c r="K1004" i="13"/>
  <c r="P1003" i="13"/>
  <c r="O1003" i="13"/>
  <c r="N1003" i="13"/>
  <c r="M1003" i="13"/>
  <c r="L1003" i="13"/>
  <c r="K1003" i="13"/>
  <c r="P1002" i="13"/>
  <c r="O1002" i="13"/>
  <c r="N1002" i="13"/>
  <c r="M1002" i="13"/>
  <c r="L1002" i="13"/>
  <c r="K1002" i="13"/>
  <c r="P1001" i="13"/>
  <c r="O1001" i="13"/>
  <c r="N1001" i="13"/>
  <c r="M1001" i="13"/>
  <c r="L1001" i="13"/>
  <c r="K1001" i="13"/>
  <c r="P1000" i="13"/>
  <c r="O1000" i="13"/>
  <c r="N1000" i="13"/>
  <c r="M1000" i="13"/>
  <c r="L1000" i="13"/>
  <c r="K1000" i="13"/>
  <c r="P999" i="13"/>
  <c r="O999" i="13"/>
  <c r="N999" i="13"/>
  <c r="M999" i="13"/>
  <c r="L999" i="13"/>
  <c r="K999" i="13"/>
  <c r="P998" i="13"/>
  <c r="O998" i="13"/>
  <c r="N998" i="13"/>
  <c r="M998" i="13"/>
  <c r="L998" i="13"/>
  <c r="K998" i="13"/>
  <c r="P997" i="13"/>
  <c r="O997" i="13"/>
  <c r="N997" i="13"/>
  <c r="M997" i="13"/>
  <c r="L997" i="13"/>
  <c r="K997" i="13"/>
  <c r="P996" i="13"/>
  <c r="O996" i="13"/>
  <c r="N996" i="13"/>
  <c r="M996" i="13"/>
  <c r="L996" i="13"/>
  <c r="K996" i="13"/>
  <c r="P995" i="13"/>
  <c r="O995" i="13"/>
  <c r="N995" i="13"/>
  <c r="M995" i="13"/>
  <c r="L995" i="13"/>
  <c r="K995" i="13"/>
  <c r="P994" i="13"/>
  <c r="O994" i="13"/>
  <c r="N994" i="13"/>
  <c r="M994" i="13"/>
  <c r="L994" i="13"/>
  <c r="K994" i="13"/>
  <c r="P993" i="13"/>
  <c r="O993" i="13"/>
  <c r="N993" i="13"/>
  <c r="M993" i="13"/>
  <c r="L993" i="13"/>
  <c r="K993" i="13"/>
  <c r="P992" i="13"/>
  <c r="O992" i="13"/>
  <c r="N992" i="13"/>
  <c r="M992" i="13"/>
  <c r="L992" i="13"/>
  <c r="K992" i="13"/>
  <c r="P991" i="13"/>
  <c r="O991" i="13"/>
  <c r="N991" i="13"/>
  <c r="M991" i="13"/>
  <c r="L991" i="13"/>
  <c r="K991" i="13"/>
  <c r="P990" i="13"/>
  <c r="O990" i="13"/>
  <c r="N990" i="13"/>
  <c r="M990" i="13"/>
  <c r="L990" i="13"/>
  <c r="K990" i="13"/>
  <c r="P989" i="13"/>
  <c r="O989" i="13"/>
  <c r="N989" i="13"/>
  <c r="M989" i="13"/>
  <c r="L989" i="13"/>
  <c r="K989" i="13"/>
  <c r="P988" i="13"/>
  <c r="O988" i="13"/>
  <c r="N988" i="13"/>
  <c r="M988" i="13"/>
  <c r="L988" i="13"/>
  <c r="K988" i="13"/>
  <c r="P987" i="13"/>
  <c r="O987" i="13"/>
  <c r="N987" i="13"/>
  <c r="M987" i="13"/>
  <c r="L987" i="13"/>
  <c r="K987" i="13"/>
  <c r="P986" i="13"/>
  <c r="O986" i="13"/>
  <c r="N986" i="13"/>
  <c r="M986" i="13"/>
  <c r="L986" i="13"/>
  <c r="K986" i="13"/>
  <c r="P985" i="13"/>
  <c r="O985" i="13"/>
  <c r="N985" i="13"/>
  <c r="M985" i="13"/>
  <c r="L985" i="13"/>
  <c r="K985" i="13"/>
  <c r="P984" i="13"/>
  <c r="O984" i="13"/>
  <c r="N984" i="13"/>
  <c r="M984" i="13"/>
  <c r="L984" i="13"/>
  <c r="K984" i="13"/>
  <c r="P983" i="13"/>
  <c r="O983" i="13"/>
  <c r="N983" i="13"/>
  <c r="M983" i="13"/>
  <c r="L983" i="13"/>
  <c r="K983" i="13"/>
  <c r="P982" i="13"/>
  <c r="O982" i="13"/>
  <c r="N982" i="13"/>
  <c r="M982" i="13"/>
  <c r="L982" i="13"/>
  <c r="K982" i="13"/>
  <c r="P981" i="13"/>
  <c r="O981" i="13"/>
  <c r="N981" i="13"/>
  <c r="M981" i="13"/>
  <c r="L981" i="13"/>
  <c r="K981" i="13"/>
  <c r="P980" i="13"/>
  <c r="N980" i="13"/>
  <c r="L980" i="13"/>
  <c r="K980" i="13"/>
  <c r="P979" i="13"/>
  <c r="O979" i="13"/>
  <c r="N979" i="13"/>
  <c r="M979" i="13"/>
  <c r="L979" i="13"/>
  <c r="K979" i="13"/>
  <c r="P978" i="13"/>
  <c r="O978" i="13"/>
  <c r="N978" i="13"/>
  <c r="M978" i="13"/>
  <c r="L978" i="13"/>
  <c r="K978" i="13"/>
  <c r="P977" i="13"/>
  <c r="O977" i="13"/>
  <c r="N977" i="13"/>
  <c r="M977" i="13"/>
  <c r="L977" i="13"/>
  <c r="K977" i="13"/>
  <c r="P976" i="13"/>
  <c r="O976" i="13"/>
  <c r="N976" i="13"/>
  <c r="M976" i="13"/>
  <c r="L976" i="13"/>
  <c r="K976" i="13"/>
  <c r="P975" i="13"/>
  <c r="O975" i="13"/>
  <c r="N975" i="13"/>
  <c r="M975" i="13"/>
  <c r="L975" i="13"/>
  <c r="K975" i="13"/>
  <c r="P974" i="13"/>
  <c r="O974" i="13"/>
  <c r="N974" i="13"/>
  <c r="M974" i="13"/>
  <c r="L974" i="13"/>
  <c r="K974" i="13"/>
  <c r="P973" i="13"/>
  <c r="O973" i="13"/>
  <c r="N973" i="13"/>
  <c r="M973" i="13"/>
  <c r="L973" i="13"/>
  <c r="K973" i="13"/>
  <c r="P972" i="13"/>
  <c r="O972" i="13"/>
  <c r="N972" i="13"/>
  <c r="M972" i="13"/>
  <c r="L972" i="13"/>
  <c r="K972" i="13"/>
  <c r="P971" i="13"/>
  <c r="O971" i="13"/>
  <c r="N971" i="13"/>
  <c r="M971" i="13"/>
  <c r="L971" i="13"/>
  <c r="K971" i="13"/>
  <c r="P970" i="13"/>
  <c r="O970" i="13"/>
  <c r="N970" i="13"/>
  <c r="M970" i="13"/>
  <c r="L970" i="13"/>
  <c r="K970" i="13"/>
  <c r="P969" i="13"/>
  <c r="O969" i="13"/>
  <c r="N969" i="13"/>
  <c r="M969" i="13"/>
  <c r="L969" i="13"/>
  <c r="K969" i="13"/>
  <c r="P968" i="13"/>
  <c r="O968" i="13"/>
  <c r="N968" i="13"/>
  <c r="M968" i="13"/>
  <c r="L968" i="13"/>
  <c r="K968" i="13"/>
  <c r="P967" i="13"/>
  <c r="O967" i="13"/>
  <c r="N967" i="13"/>
  <c r="M967" i="13"/>
  <c r="L967" i="13"/>
  <c r="K967" i="13"/>
  <c r="P966" i="13"/>
  <c r="O966" i="13"/>
  <c r="N966" i="13"/>
  <c r="M966" i="13"/>
  <c r="L966" i="13"/>
  <c r="K966" i="13"/>
  <c r="P965" i="13"/>
  <c r="O965" i="13"/>
  <c r="N965" i="13"/>
  <c r="M965" i="13"/>
  <c r="L965" i="13"/>
  <c r="K965" i="13"/>
  <c r="P964" i="13"/>
  <c r="O964" i="13"/>
  <c r="N964" i="13"/>
  <c r="M964" i="13"/>
  <c r="L964" i="13"/>
  <c r="K964" i="13"/>
  <c r="P963" i="13"/>
  <c r="O963" i="13"/>
  <c r="N963" i="13"/>
  <c r="M963" i="13"/>
  <c r="L963" i="13"/>
  <c r="K963" i="13"/>
  <c r="P962" i="13"/>
  <c r="O962" i="13"/>
  <c r="N962" i="13"/>
  <c r="M962" i="13"/>
  <c r="L962" i="13"/>
  <c r="K962" i="13"/>
  <c r="P961" i="13"/>
  <c r="O961" i="13"/>
  <c r="N961" i="13"/>
  <c r="M961" i="13"/>
  <c r="L961" i="13"/>
  <c r="K961" i="13"/>
  <c r="P960" i="13"/>
  <c r="O960" i="13"/>
  <c r="N960" i="13"/>
  <c r="M960" i="13"/>
  <c r="L960" i="13"/>
  <c r="K960" i="13"/>
  <c r="P959" i="13"/>
  <c r="O959" i="13"/>
  <c r="N959" i="13"/>
  <c r="M959" i="13"/>
  <c r="L959" i="13"/>
  <c r="K959" i="13"/>
  <c r="P958" i="13"/>
  <c r="O958" i="13"/>
  <c r="N958" i="13"/>
  <c r="M958" i="13"/>
  <c r="L958" i="13"/>
  <c r="K958" i="13"/>
  <c r="P957" i="13"/>
  <c r="O957" i="13"/>
  <c r="N957" i="13"/>
  <c r="M957" i="13"/>
  <c r="L957" i="13"/>
  <c r="K957" i="13"/>
  <c r="P956" i="13"/>
  <c r="N956" i="13"/>
  <c r="L956" i="13"/>
  <c r="K956" i="13"/>
  <c r="P955" i="13"/>
  <c r="O955" i="13"/>
  <c r="N955" i="13"/>
  <c r="M955" i="13"/>
  <c r="L955" i="13"/>
  <c r="K955" i="13"/>
  <c r="P954" i="13"/>
  <c r="O954" i="13"/>
  <c r="N954" i="13"/>
  <c r="M954" i="13"/>
  <c r="L954" i="13"/>
  <c r="K954" i="13"/>
  <c r="P953" i="13"/>
  <c r="O953" i="13"/>
  <c r="N953" i="13"/>
  <c r="M953" i="13"/>
  <c r="L953" i="13"/>
  <c r="K953" i="13"/>
  <c r="P952" i="13"/>
  <c r="O952" i="13"/>
  <c r="N952" i="13"/>
  <c r="M952" i="13"/>
  <c r="L952" i="13"/>
  <c r="K952" i="13"/>
  <c r="P951" i="13"/>
  <c r="O951" i="13"/>
  <c r="N951" i="13"/>
  <c r="M951" i="13"/>
  <c r="L951" i="13"/>
  <c r="K951" i="13"/>
  <c r="P950" i="13"/>
  <c r="O950" i="13"/>
  <c r="N950" i="13"/>
  <c r="M950" i="13"/>
  <c r="L950" i="13"/>
  <c r="K950" i="13"/>
  <c r="P949" i="13"/>
  <c r="O949" i="13"/>
  <c r="N949" i="13"/>
  <c r="M949" i="13"/>
  <c r="L949" i="13"/>
  <c r="K949" i="13"/>
  <c r="P948" i="13"/>
  <c r="O948" i="13"/>
  <c r="N948" i="13"/>
  <c r="M948" i="13"/>
  <c r="L948" i="13"/>
  <c r="K948" i="13"/>
  <c r="P947" i="13"/>
  <c r="O947" i="13"/>
  <c r="N947" i="13"/>
  <c r="M947" i="13"/>
  <c r="L947" i="13"/>
  <c r="K947" i="13"/>
  <c r="P946" i="13"/>
  <c r="O946" i="13"/>
  <c r="N946" i="13"/>
  <c r="M946" i="13"/>
  <c r="L946" i="13"/>
  <c r="K946" i="13"/>
  <c r="N945" i="13"/>
  <c r="K945" i="13"/>
  <c r="P944" i="13"/>
  <c r="O944" i="13"/>
  <c r="N944" i="13"/>
  <c r="M944" i="13"/>
  <c r="L944" i="13"/>
  <c r="K944" i="13"/>
  <c r="P943" i="13"/>
  <c r="O943" i="13"/>
  <c r="N943" i="13"/>
  <c r="M943" i="13"/>
  <c r="L943" i="13"/>
  <c r="K943" i="13"/>
  <c r="P942" i="13"/>
  <c r="O942" i="13"/>
  <c r="N942" i="13"/>
  <c r="M942" i="13"/>
  <c r="L942" i="13"/>
  <c r="K942" i="13"/>
  <c r="P941" i="13"/>
  <c r="O941" i="13"/>
  <c r="N941" i="13"/>
  <c r="M941" i="13"/>
  <c r="L941" i="13"/>
  <c r="K941" i="13"/>
  <c r="P940" i="13"/>
  <c r="O940" i="13"/>
  <c r="N940" i="13"/>
  <c r="M940" i="13"/>
  <c r="L940" i="13"/>
  <c r="K940" i="13"/>
  <c r="P939" i="13"/>
  <c r="N939" i="13"/>
  <c r="L939" i="13"/>
  <c r="K939" i="13"/>
  <c r="P938" i="13"/>
  <c r="O938" i="13"/>
  <c r="N938" i="13"/>
  <c r="M938" i="13"/>
  <c r="L938" i="13"/>
  <c r="K938" i="13"/>
  <c r="P937" i="13"/>
  <c r="O937" i="13"/>
  <c r="N937" i="13"/>
  <c r="M937" i="13"/>
  <c r="L937" i="13"/>
  <c r="K937" i="13"/>
  <c r="P936" i="13"/>
  <c r="O936" i="13"/>
  <c r="N936" i="13"/>
  <c r="M936" i="13"/>
  <c r="L936" i="13"/>
  <c r="K936" i="13"/>
  <c r="P935" i="13"/>
  <c r="O935" i="13"/>
  <c r="N935" i="13"/>
  <c r="M935" i="13"/>
  <c r="L935" i="13"/>
  <c r="K935" i="13"/>
  <c r="P934" i="13"/>
  <c r="O934" i="13"/>
  <c r="N934" i="13"/>
  <c r="M934" i="13"/>
  <c r="L934" i="13"/>
  <c r="K934" i="13"/>
  <c r="P933" i="13"/>
  <c r="O933" i="13"/>
  <c r="N933" i="13"/>
  <c r="M933" i="13"/>
  <c r="L933" i="13"/>
  <c r="K933" i="13"/>
  <c r="P932" i="13"/>
  <c r="O932" i="13"/>
  <c r="N932" i="13"/>
  <c r="M932" i="13"/>
  <c r="L932" i="13"/>
  <c r="K932" i="13"/>
  <c r="P931" i="13"/>
  <c r="O931" i="13"/>
  <c r="N931" i="13"/>
  <c r="M931" i="13"/>
  <c r="L931" i="13"/>
  <c r="K931" i="13"/>
  <c r="P930" i="13"/>
  <c r="O930" i="13"/>
  <c r="N930" i="13"/>
  <c r="M930" i="13"/>
  <c r="L930" i="13"/>
  <c r="K930" i="13"/>
  <c r="P929" i="13"/>
  <c r="O929" i="13"/>
  <c r="N929" i="13"/>
  <c r="M929" i="13"/>
  <c r="L929" i="13"/>
  <c r="K929" i="13"/>
  <c r="P928" i="13"/>
  <c r="O928" i="13"/>
  <c r="N928" i="13"/>
  <c r="M928" i="13"/>
  <c r="L928" i="13"/>
  <c r="K928" i="13"/>
  <c r="P927" i="13"/>
  <c r="N927" i="13"/>
  <c r="L927" i="13"/>
  <c r="K927" i="13"/>
  <c r="P926" i="13"/>
  <c r="O926" i="13"/>
  <c r="N926" i="13"/>
  <c r="M926" i="13"/>
  <c r="L926" i="13"/>
  <c r="K926" i="13"/>
  <c r="P925" i="13"/>
  <c r="O925" i="13"/>
  <c r="N925" i="13"/>
  <c r="M925" i="13"/>
  <c r="L925" i="13"/>
  <c r="K925" i="13"/>
  <c r="P924" i="13"/>
  <c r="O924" i="13"/>
  <c r="N924" i="13"/>
  <c r="M924" i="13"/>
  <c r="L924" i="13"/>
  <c r="K924" i="13"/>
  <c r="P923" i="13"/>
  <c r="O923" i="13"/>
  <c r="N923" i="13"/>
  <c r="M923" i="13"/>
  <c r="L923" i="13"/>
  <c r="K923" i="13"/>
  <c r="P922" i="13"/>
  <c r="O922" i="13"/>
  <c r="N922" i="13"/>
  <c r="M922" i="13"/>
  <c r="L922" i="13"/>
  <c r="K922" i="13"/>
  <c r="P921" i="13"/>
  <c r="O921" i="13"/>
  <c r="N921" i="13"/>
  <c r="M921" i="13"/>
  <c r="L921" i="13"/>
  <c r="K921" i="13"/>
  <c r="P920" i="13"/>
  <c r="O920" i="13"/>
  <c r="N920" i="13"/>
  <c r="M920" i="13"/>
  <c r="L920" i="13"/>
  <c r="K920" i="13"/>
  <c r="P919" i="13"/>
  <c r="O919" i="13"/>
  <c r="N919" i="13"/>
  <c r="M919" i="13"/>
  <c r="L919" i="13"/>
  <c r="K919" i="13"/>
  <c r="P918" i="13"/>
  <c r="O918" i="13"/>
  <c r="N918" i="13"/>
  <c r="M918" i="13"/>
  <c r="L918" i="13"/>
  <c r="K918" i="13"/>
  <c r="P917" i="13"/>
  <c r="O917" i="13"/>
  <c r="N917" i="13"/>
  <c r="M917" i="13"/>
  <c r="L917" i="13"/>
  <c r="K917" i="13"/>
  <c r="P916" i="13"/>
  <c r="O916" i="13"/>
  <c r="N916" i="13"/>
  <c r="M916" i="13"/>
  <c r="L916" i="13"/>
  <c r="K916" i="13"/>
  <c r="P915" i="13"/>
  <c r="O915" i="13"/>
  <c r="N915" i="13"/>
  <c r="M915" i="13"/>
  <c r="L915" i="13"/>
  <c r="K915" i="13"/>
  <c r="P914" i="13"/>
  <c r="O914" i="13"/>
  <c r="N914" i="13"/>
  <c r="M914" i="13"/>
  <c r="L914" i="13"/>
  <c r="K914" i="13"/>
  <c r="P913" i="13"/>
  <c r="O913" i="13"/>
  <c r="N913" i="13"/>
  <c r="M913" i="13"/>
  <c r="L913" i="13"/>
  <c r="K913" i="13"/>
  <c r="P912" i="13"/>
  <c r="O912" i="13"/>
  <c r="N912" i="13"/>
  <c r="M912" i="13"/>
  <c r="L912" i="13"/>
  <c r="K912" i="13"/>
  <c r="P911" i="13"/>
  <c r="N911" i="13"/>
  <c r="L911" i="13"/>
  <c r="K911" i="13"/>
  <c r="P910" i="13"/>
  <c r="O910" i="13"/>
  <c r="N910" i="13"/>
  <c r="M910" i="13"/>
  <c r="L910" i="13"/>
  <c r="K910" i="13"/>
  <c r="P909" i="13"/>
  <c r="O909" i="13"/>
  <c r="N909" i="13"/>
  <c r="M909" i="13"/>
  <c r="L909" i="13"/>
  <c r="K909" i="13"/>
  <c r="P908" i="13"/>
  <c r="O908" i="13"/>
  <c r="N908" i="13"/>
  <c r="M908" i="13"/>
  <c r="L908" i="13"/>
  <c r="K908" i="13"/>
  <c r="P907" i="13"/>
  <c r="O907" i="13"/>
  <c r="N907" i="13"/>
  <c r="M907" i="13"/>
  <c r="L907" i="13"/>
  <c r="K907" i="13"/>
  <c r="P906" i="13"/>
  <c r="O906" i="13"/>
  <c r="N906" i="13"/>
  <c r="M906" i="13"/>
  <c r="L906" i="13"/>
  <c r="K906" i="13"/>
  <c r="P905" i="13"/>
  <c r="O905" i="13"/>
  <c r="N905" i="13"/>
  <c r="M905" i="13"/>
  <c r="L905" i="13"/>
  <c r="K905" i="13"/>
  <c r="P904" i="13"/>
  <c r="O904" i="13"/>
  <c r="N904" i="13"/>
  <c r="M904" i="13"/>
  <c r="L904" i="13"/>
  <c r="K904" i="13"/>
  <c r="P903" i="13"/>
  <c r="O903" i="13"/>
  <c r="N903" i="13"/>
  <c r="M903" i="13"/>
  <c r="L903" i="13"/>
  <c r="K903" i="13"/>
  <c r="P902" i="13"/>
  <c r="O902" i="13"/>
  <c r="N902" i="13"/>
  <c r="M902" i="13"/>
  <c r="L902" i="13"/>
  <c r="K902" i="13"/>
  <c r="P901" i="13"/>
  <c r="O901" i="13"/>
  <c r="N901" i="13"/>
  <c r="M901" i="13"/>
  <c r="L901" i="13"/>
  <c r="K901" i="13"/>
  <c r="P900" i="13"/>
  <c r="O900" i="13"/>
  <c r="N900" i="13"/>
  <c r="M900" i="13"/>
  <c r="L900" i="13"/>
  <c r="K900" i="13"/>
  <c r="P899" i="13"/>
  <c r="N899" i="13"/>
  <c r="L899" i="13"/>
  <c r="K899" i="13"/>
  <c r="P898" i="13"/>
  <c r="O898" i="13"/>
  <c r="N898" i="13"/>
  <c r="M898" i="13"/>
  <c r="L898" i="13"/>
  <c r="K898" i="13"/>
  <c r="P897" i="13"/>
  <c r="O897" i="13"/>
  <c r="N897" i="13"/>
  <c r="M897" i="13"/>
  <c r="L897" i="13"/>
  <c r="K897" i="13"/>
  <c r="P896" i="13"/>
  <c r="O896" i="13"/>
  <c r="N896" i="13"/>
  <c r="M896" i="13"/>
  <c r="L896" i="13"/>
  <c r="K896" i="13"/>
  <c r="P895" i="13"/>
  <c r="O895" i="13"/>
  <c r="N895" i="13"/>
  <c r="M895" i="13"/>
  <c r="L895" i="13"/>
  <c r="K895" i="13"/>
  <c r="P894" i="13"/>
  <c r="O894" i="13"/>
  <c r="N894" i="13"/>
  <c r="M894" i="13"/>
  <c r="L894" i="13"/>
  <c r="K894" i="13"/>
  <c r="P893" i="13"/>
  <c r="O893" i="13"/>
  <c r="N893" i="13"/>
  <c r="M893" i="13"/>
  <c r="L893" i="13"/>
  <c r="K893" i="13"/>
  <c r="P892" i="13"/>
  <c r="O892" i="13"/>
  <c r="N892" i="13"/>
  <c r="M892" i="13"/>
  <c r="L892" i="13"/>
  <c r="K892" i="13"/>
  <c r="P891" i="13"/>
  <c r="O891" i="13"/>
  <c r="N891" i="13"/>
  <c r="M891" i="13"/>
  <c r="L891" i="13"/>
  <c r="K891" i="13"/>
  <c r="P890" i="13"/>
  <c r="O890" i="13"/>
  <c r="N890" i="13"/>
  <c r="M890" i="13"/>
  <c r="L890" i="13"/>
  <c r="K890" i="13"/>
  <c r="P889" i="13"/>
  <c r="O889" i="13"/>
  <c r="N889" i="13"/>
  <c r="M889" i="13"/>
  <c r="L889" i="13"/>
  <c r="K889" i="13"/>
  <c r="P888" i="13"/>
  <c r="N888" i="13"/>
  <c r="L888" i="13"/>
  <c r="K888" i="13"/>
  <c r="P887" i="13"/>
  <c r="O887" i="13"/>
  <c r="N887" i="13"/>
  <c r="M887" i="13"/>
  <c r="L887" i="13"/>
  <c r="K887" i="13"/>
  <c r="P886" i="13"/>
  <c r="O886" i="13"/>
  <c r="N886" i="13"/>
  <c r="M886" i="13"/>
  <c r="L886" i="13"/>
  <c r="K886" i="13"/>
  <c r="P885" i="13"/>
  <c r="O885" i="13"/>
  <c r="N885" i="13"/>
  <c r="M885" i="13"/>
  <c r="L885" i="13"/>
  <c r="K885" i="13"/>
  <c r="P884" i="13"/>
  <c r="O884" i="13"/>
  <c r="N884" i="13"/>
  <c r="M884" i="13"/>
  <c r="L884" i="13"/>
  <c r="K884" i="13"/>
  <c r="P883" i="13"/>
  <c r="O883" i="13"/>
  <c r="N883" i="13"/>
  <c r="M883" i="13"/>
  <c r="L883" i="13"/>
  <c r="K883" i="13"/>
  <c r="P882" i="13"/>
  <c r="O882" i="13"/>
  <c r="N882" i="13"/>
  <c r="M882" i="13"/>
  <c r="L882" i="13"/>
  <c r="K882" i="13"/>
  <c r="P881" i="13"/>
  <c r="O881" i="13"/>
  <c r="N881" i="13"/>
  <c r="M881" i="13"/>
  <c r="L881" i="13"/>
  <c r="K881" i="13"/>
  <c r="P880" i="13"/>
  <c r="O880" i="13"/>
  <c r="N880" i="13"/>
  <c r="M880" i="13"/>
  <c r="L880" i="13"/>
  <c r="K880" i="13"/>
  <c r="P879" i="13"/>
  <c r="O879" i="13"/>
  <c r="N879" i="13"/>
  <c r="M879" i="13"/>
  <c r="L879" i="13"/>
  <c r="K879" i="13"/>
  <c r="P878" i="13"/>
  <c r="O878" i="13"/>
  <c r="N878" i="13"/>
  <c r="M878" i="13"/>
  <c r="L878" i="13"/>
  <c r="K878" i="13"/>
  <c r="P877" i="13"/>
  <c r="O877" i="13"/>
  <c r="N877" i="13"/>
  <c r="M877" i="13"/>
  <c r="L877" i="13"/>
  <c r="K877" i="13"/>
  <c r="P876" i="13"/>
  <c r="O876" i="13"/>
  <c r="N876" i="13"/>
  <c r="M876" i="13"/>
  <c r="L876" i="13"/>
  <c r="K876" i="13"/>
  <c r="P875" i="13"/>
  <c r="O875" i="13"/>
  <c r="N875" i="13"/>
  <c r="M875" i="13"/>
  <c r="L875" i="13"/>
  <c r="K875" i="13"/>
  <c r="P874" i="13"/>
  <c r="O874" i="13"/>
  <c r="N874" i="13"/>
  <c r="M874" i="13"/>
  <c r="L874" i="13"/>
  <c r="K874" i="13"/>
  <c r="P873" i="13"/>
  <c r="O873" i="13"/>
  <c r="N873" i="13"/>
  <c r="M873" i="13"/>
  <c r="L873" i="13"/>
  <c r="K873" i="13"/>
  <c r="P872" i="13"/>
  <c r="N872" i="13"/>
  <c r="L872" i="13"/>
  <c r="K872" i="13"/>
  <c r="P871" i="13"/>
  <c r="O871" i="13"/>
  <c r="N871" i="13"/>
  <c r="M871" i="13"/>
  <c r="L871" i="13"/>
  <c r="K871" i="13"/>
  <c r="P870" i="13"/>
  <c r="O870" i="13"/>
  <c r="N870" i="13"/>
  <c r="M870" i="13"/>
  <c r="L870" i="13"/>
  <c r="K870" i="13"/>
  <c r="P869" i="13"/>
  <c r="O869" i="13"/>
  <c r="N869" i="13"/>
  <c r="M869" i="13"/>
  <c r="L869" i="13"/>
  <c r="K869" i="13"/>
  <c r="P868" i="13"/>
  <c r="O868" i="13"/>
  <c r="N868" i="13"/>
  <c r="M868" i="13"/>
  <c r="L868" i="13"/>
  <c r="K868" i="13"/>
  <c r="P867" i="13"/>
  <c r="O867" i="13"/>
  <c r="N867" i="13"/>
  <c r="M867" i="13"/>
  <c r="L867" i="13"/>
  <c r="K867" i="13"/>
  <c r="P866" i="13"/>
  <c r="N866" i="13"/>
  <c r="L866" i="13"/>
  <c r="K866" i="13"/>
  <c r="P865" i="13"/>
  <c r="O865" i="13"/>
  <c r="N865" i="13"/>
  <c r="M865" i="13"/>
  <c r="L865" i="13"/>
  <c r="K865" i="13"/>
  <c r="P864" i="13"/>
  <c r="O864" i="13"/>
  <c r="N864" i="13"/>
  <c r="M864" i="13"/>
  <c r="L864" i="13"/>
  <c r="K864" i="13"/>
  <c r="P863" i="13"/>
  <c r="O863" i="13"/>
  <c r="N863" i="13"/>
  <c r="M863" i="13"/>
  <c r="L863" i="13"/>
  <c r="K863" i="13"/>
  <c r="P862" i="13"/>
  <c r="O862" i="13"/>
  <c r="N862" i="13"/>
  <c r="M862" i="13"/>
  <c r="L862" i="13"/>
  <c r="K862" i="13"/>
  <c r="P861" i="13"/>
  <c r="O861" i="13"/>
  <c r="N861" i="13"/>
  <c r="M861" i="13"/>
  <c r="L861" i="13"/>
  <c r="K861" i="13"/>
  <c r="P860" i="13"/>
  <c r="O860" i="13"/>
  <c r="N860" i="13"/>
  <c r="M860" i="13"/>
  <c r="L860" i="13"/>
  <c r="K860" i="13"/>
  <c r="P859" i="13"/>
  <c r="O859" i="13"/>
  <c r="N859" i="13"/>
  <c r="M859" i="13"/>
  <c r="L859" i="13"/>
  <c r="K859" i="13"/>
  <c r="P858" i="13"/>
  <c r="O858" i="13"/>
  <c r="N858" i="13"/>
  <c r="M858" i="13"/>
  <c r="L858" i="13"/>
  <c r="K858" i="13"/>
  <c r="P857" i="13"/>
  <c r="O857" i="13"/>
  <c r="N857" i="13"/>
  <c r="M857" i="13"/>
  <c r="L857" i="13"/>
  <c r="K857" i="13"/>
  <c r="P856" i="13"/>
  <c r="O856" i="13"/>
  <c r="N856" i="13"/>
  <c r="M856" i="13"/>
  <c r="L856" i="13"/>
  <c r="K856" i="13"/>
  <c r="P855" i="13"/>
  <c r="O855" i="13"/>
  <c r="N855" i="13"/>
  <c r="M855" i="13"/>
  <c r="L855" i="13"/>
  <c r="K855" i="13"/>
  <c r="P854" i="13"/>
  <c r="N854" i="13"/>
  <c r="L854" i="13"/>
  <c r="K854" i="13"/>
  <c r="P853" i="13"/>
  <c r="O853" i="13"/>
  <c r="N853" i="13"/>
  <c r="M853" i="13"/>
  <c r="L853" i="13"/>
  <c r="K853" i="13"/>
  <c r="P852" i="13"/>
  <c r="O852" i="13"/>
  <c r="N852" i="13"/>
  <c r="M852" i="13"/>
  <c r="L852" i="13"/>
  <c r="K852" i="13"/>
  <c r="P851" i="13"/>
  <c r="O851" i="13"/>
  <c r="N851" i="13"/>
  <c r="M851" i="13"/>
  <c r="L851" i="13"/>
  <c r="K851" i="13"/>
  <c r="P850" i="13"/>
  <c r="O850" i="13"/>
  <c r="N850" i="13"/>
  <c r="M850" i="13"/>
  <c r="L850" i="13"/>
  <c r="K850" i="13"/>
  <c r="P849" i="13"/>
  <c r="O849" i="13"/>
  <c r="N849" i="13"/>
  <c r="M849" i="13"/>
  <c r="L849" i="13"/>
  <c r="K849" i="13"/>
  <c r="P848" i="13"/>
  <c r="O848" i="13"/>
  <c r="N848" i="13"/>
  <c r="M848" i="13"/>
  <c r="L848" i="13"/>
  <c r="K848" i="13"/>
  <c r="P847" i="13"/>
  <c r="O847" i="13"/>
  <c r="N847" i="13"/>
  <c r="M847" i="13"/>
  <c r="L847" i="13"/>
  <c r="K847" i="13"/>
  <c r="P846" i="13"/>
  <c r="O846" i="13"/>
  <c r="N846" i="13"/>
  <c r="M846" i="13"/>
  <c r="L846" i="13"/>
  <c r="K846" i="13"/>
  <c r="P845" i="13"/>
  <c r="N845" i="13"/>
  <c r="L845" i="13"/>
  <c r="K845" i="13"/>
  <c r="P844" i="13"/>
  <c r="O844" i="13"/>
  <c r="N844" i="13"/>
  <c r="M844" i="13"/>
  <c r="L844" i="13"/>
  <c r="K844" i="13"/>
  <c r="P843" i="13"/>
  <c r="O843" i="13"/>
  <c r="N843" i="13"/>
  <c r="M843" i="13"/>
  <c r="L843" i="13"/>
  <c r="K843" i="13"/>
  <c r="P842" i="13"/>
  <c r="O842" i="13"/>
  <c r="N842" i="13"/>
  <c r="M842" i="13"/>
  <c r="L842" i="13"/>
  <c r="K842" i="13"/>
  <c r="P841" i="13"/>
  <c r="O841" i="13"/>
  <c r="N841" i="13"/>
  <c r="M841" i="13"/>
  <c r="L841" i="13"/>
  <c r="K841" i="13"/>
  <c r="P840" i="13"/>
  <c r="O840" i="13"/>
  <c r="N840" i="13"/>
  <c r="M840" i="13"/>
  <c r="L840" i="13"/>
  <c r="K840" i="13"/>
  <c r="P839" i="13"/>
  <c r="O839" i="13"/>
  <c r="N839" i="13"/>
  <c r="M839" i="13"/>
  <c r="L839" i="13"/>
  <c r="K839" i="13"/>
  <c r="P838" i="13"/>
  <c r="O838" i="13"/>
  <c r="N838" i="13"/>
  <c r="M838" i="13"/>
  <c r="L838" i="13"/>
  <c r="K838" i="13"/>
  <c r="P837" i="13"/>
  <c r="O837" i="13"/>
  <c r="N837" i="13"/>
  <c r="M837" i="13"/>
  <c r="L837" i="13"/>
  <c r="K837" i="13"/>
  <c r="P836" i="13"/>
  <c r="O836" i="13"/>
  <c r="N836" i="13"/>
  <c r="M836" i="13"/>
  <c r="L836" i="13"/>
  <c r="K836" i="13"/>
  <c r="P835" i="13"/>
  <c r="O835" i="13"/>
  <c r="N835" i="13"/>
  <c r="M835" i="13"/>
  <c r="L835" i="13"/>
  <c r="K835" i="13"/>
  <c r="P834" i="13"/>
  <c r="O834" i="13"/>
  <c r="N834" i="13"/>
  <c r="M834" i="13"/>
  <c r="L834" i="13"/>
  <c r="K834" i="13"/>
  <c r="P833" i="13"/>
  <c r="O833" i="13"/>
  <c r="N833" i="13"/>
  <c r="M833" i="13"/>
  <c r="L833" i="13"/>
  <c r="K833" i="13"/>
  <c r="P832" i="13"/>
  <c r="O832" i="13"/>
  <c r="N832" i="13"/>
  <c r="M832" i="13"/>
  <c r="L832" i="13"/>
  <c r="K832" i="13"/>
  <c r="P831" i="13"/>
  <c r="O831" i="13"/>
  <c r="N831" i="13"/>
  <c r="M831" i="13"/>
  <c r="L831" i="13"/>
  <c r="K831" i="13"/>
  <c r="P830" i="13"/>
  <c r="O830" i="13"/>
  <c r="N830" i="13"/>
  <c r="M830" i="13"/>
  <c r="L830" i="13"/>
  <c r="K830" i="13"/>
  <c r="P829" i="13"/>
  <c r="N829" i="13"/>
  <c r="L829" i="13"/>
  <c r="K829" i="13"/>
  <c r="P828" i="13"/>
  <c r="O828" i="13"/>
  <c r="N828" i="13"/>
  <c r="M828" i="13"/>
  <c r="L828" i="13"/>
  <c r="K828" i="13"/>
  <c r="P827" i="13"/>
  <c r="O827" i="13"/>
  <c r="N827" i="13"/>
  <c r="M827" i="13"/>
  <c r="L827" i="13"/>
  <c r="K827" i="13"/>
  <c r="P826" i="13"/>
  <c r="O826" i="13"/>
  <c r="N826" i="13"/>
  <c r="M826" i="13"/>
  <c r="L826" i="13"/>
  <c r="K826" i="13"/>
  <c r="P825" i="13"/>
  <c r="O825" i="13"/>
  <c r="N825" i="13"/>
  <c r="M825" i="13"/>
  <c r="L825" i="13"/>
  <c r="K825" i="13"/>
  <c r="P824" i="13"/>
  <c r="O824" i="13"/>
  <c r="N824" i="13"/>
  <c r="M824" i="13"/>
  <c r="L824" i="13"/>
  <c r="K824" i="13"/>
  <c r="P823" i="13"/>
  <c r="O823" i="13"/>
  <c r="N823" i="13"/>
  <c r="M823" i="13"/>
  <c r="L823" i="13"/>
  <c r="K823" i="13"/>
  <c r="P822" i="13"/>
  <c r="O822" i="13"/>
  <c r="N822" i="13"/>
  <c r="M822" i="13"/>
  <c r="L822" i="13"/>
  <c r="K822" i="13"/>
  <c r="P821" i="13"/>
  <c r="O821" i="13"/>
  <c r="N821" i="13"/>
  <c r="M821" i="13"/>
  <c r="L821" i="13"/>
  <c r="K821" i="13"/>
  <c r="P820" i="13"/>
  <c r="O820" i="13"/>
  <c r="N820" i="13"/>
  <c r="M820" i="13"/>
  <c r="L820" i="13"/>
  <c r="K820" i="13"/>
  <c r="P819" i="13"/>
  <c r="O819" i="13"/>
  <c r="N819" i="13"/>
  <c r="M819" i="13"/>
  <c r="L819" i="13"/>
  <c r="K819" i="13"/>
  <c r="P818" i="13"/>
  <c r="O818" i="13"/>
  <c r="N818" i="13"/>
  <c r="M818" i="13"/>
  <c r="L818" i="13"/>
  <c r="K818" i="13"/>
  <c r="P817" i="13"/>
  <c r="O817" i="13"/>
  <c r="N817" i="13"/>
  <c r="M817" i="13"/>
  <c r="L817" i="13"/>
  <c r="K817" i="13"/>
  <c r="P816" i="13"/>
  <c r="O816" i="13"/>
  <c r="N816" i="13"/>
  <c r="M816" i="13"/>
  <c r="L816" i="13"/>
  <c r="K816" i="13"/>
  <c r="P815" i="13"/>
  <c r="O815" i="13"/>
  <c r="N815" i="13"/>
  <c r="M815" i="13"/>
  <c r="L815" i="13"/>
  <c r="K815" i="13"/>
  <c r="P814" i="13"/>
  <c r="O814" i="13"/>
  <c r="N814" i="13"/>
  <c r="M814" i="13"/>
  <c r="L814" i="13"/>
  <c r="K814" i="13"/>
  <c r="P813" i="13"/>
  <c r="O813" i="13"/>
  <c r="N813" i="13"/>
  <c r="M813" i="13"/>
  <c r="L813" i="13"/>
  <c r="K813" i="13"/>
  <c r="P812" i="13"/>
  <c r="O812" i="13"/>
  <c r="N812" i="13"/>
  <c r="M812" i="13"/>
  <c r="L812" i="13"/>
  <c r="K812" i="13"/>
  <c r="P811" i="13"/>
  <c r="O811" i="13"/>
  <c r="N811" i="13"/>
  <c r="M811" i="13"/>
  <c r="L811" i="13"/>
  <c r="K811" i="13"/>
  <c r="P810" i="13"/>
  <c r="O810" i="13"/>
  <c r="N810" i="13"/>
  <c r="M810" i="13"/>
  <c r="L810" i="13"/>
  <c r="K810" i="13"/>
  <c r="P809" i="13"/>
  <c r="O809" i="13"/>
  <c r="N809" i="13"/>
  <c r="M809" i="13"/>
  <c r="L809" i="13"/>
  <c r="K809" i="13"/>
  <c r="P808" i="13"/>
  <c r="O808" i="13"/>
  <c r="N808" i="13"/>
  <c r="M808" i="13"/>
  <c r="L808" i="13"/>
  <c r="K808" i="13"/>
  <c r="P807" i="13"/>
  <c r="O807" i="13"/>
  <c r="N807" i="13"/>
  <c r="M807" i="13"/>
  <c r="L807" i="13"/>
  <c r="K807" i="13"/>
  <c r="P806" i="13"/>
  <c r="O806" i="13"/>
  <c r="N806" i="13"/>
  <c r="M806" i="13"/>
  <c r="L806" i="13"/>
  <c r="K806" i="13"/>
  <c r="P805" i="13"/>
  <c r="O805" i="13"/>
  <c r="N805" i="13"/>
  <c r="M805" i="13"/>
  <c r="L805" i="13"/>
  <c r="K805" i="13"/>
  <c r="P804" i="13"/>
  <c r="O804" i="13"/>
  <c r="N804" i="13"/>
  <c r="M804" i="13"/>
  <c r="L804" i="13"/>
  <c r="K804" i="13"/>
  <c r="P803" i="13"/>
  <c r="O803" i="13"/>
  <c r="N803" i="13"/>
  <c r="M803" i="13"/>
  <c r="L803" i="13"/>
  <c r="K803" i="13"/>
  <c r="P802" i="13"/>
  <c r="O802" i="13"/>
  <c r="N802" i="13"/>
  <c r="M802" i="13"/>
  <c r="L802" i="13"/>
  <c r="K802" i="13"/>
  <c r="P801" i="13"/>
  <c r="O801" i="13"/>
  <c r="N801" i="13"/>
  <c r="M801" i="13"/>
  <c r="L801" i="13"/>
  <c r="K801" i="13"/>
  <c r="P800" i="13"/>
  <c r="O800" i="13"/>
  <c r="N800" i="13"/>
  <c r="M800" i="13"/>
  <c r="L800" i="13"/>
  <c r="K800" i="13"/>
  <c r="P799" i="13"/>
  <c r="O799" i="13"/>
  <c r="N799" i="13"/>
  <c r="M799" i="13"/>
  <c r="L799" i="13"/>
  <c r="K799" i="13"/>
  <c r="P798" i="13"/>
  <c r="O798" i="13"/>
  <c r="N798" i="13"/>
  <c r="M798" i="13"/>
  <c r="L798" i="13"/>
  <c r="K798" i="13"/>
  <c r="P797" i="13"/>
  <c r="O797" i="13"/>
  <c r="N797" i="13"/>
  <c r="M797" i="13"/>
  <c r="L797" i="13"/>
  <c r="K797" i="13"/>
  <c r="P796" i="13"/>
  <c r="O796" i="13"/>
  <c r="N796" i="13"/>
  <c r="M796" i="13"/>
  <c r="L796" i="13"/>
  <c r="K796" i="13"/>
  <c r="P795" i="13"/>
  <c r="O795" i="13"/>
  <c r="N795" i="13"/>
  <c r="M795" i="13"/>
  <c r="L795" i="13"/>
  <c r="K795" i="13"/>
  <c r="P794" i="13"/>
  <c r="O794" i="13"/>
  <c r="N794" i="13"/>
  <c r="M794" i="13"/>
  <c r="L794" i="13"/>
  <c r="K794" i="13"/>
  <c r="P793" i="13"/>
  <c r="O793" i="13"/>
  <c r="N793" i="13"/>
  <c r="M793" i="13"/>
  <c r="L793" i="13"/>
  <c r="K793" i="13"/>
  <c r="P792" i="13"/>
  <c r="O792" i="13"/>
  <c r="N792" i="13"/>
  <c r="M792" i="13"/>
  <c r="L792" i="13"/>
  <c r="K792" i="13"/>
  <c r="P791" i="13"/>
  <c r="O791" i="13"/>
  <c r="N791" i="13"/>
  <c r="M791" i="13"/>
  <c r="L791" i="13"/>
  <c r="K791" i="13"/>
  <c r="P790" i="13"/>
  <c r="O790" i="13"/>
  <c r="N790" i="13"/>
  <c r="M790" i="13"/>
  <c r="L790" i="13"/>
  <c r="K790" i="13"/>
  <c r="P789" i="13"/>
  <c r="O789" i="13"/>
  <c r="N789" i="13"/>
  <c r="M789" i="13"/>
  <c r="L789" i="13"/>
  <c r="K789" i="13"/>
  <c r="P788" i="13"/>
  <c r="O788" i="13"/>
  <c r="N788" i="13"/>
  <c r="M788" i="13"/>
  <c r="L788" i="13"/>
  <c r="K788" i="13"/>
  <c r="P787" i="13"/>
  <c r="O787" i="13"/>
  <c r="N787" i="13"/>
  <c r="M787" i="13"/>
  <c r="L787" i="13"/>
  <c r="K787" i="13"/>
  <c r="P786" i="13"/>
  <c r="O786" i="13"/>
  <c r="N786" i="13"/>
  <c r="M786" i="13"/>
  <c r="L786" i="13"/>
  <c r="K786" i="13"/>
  <c r="P785" i="13"/>
  <c r="O785" i="13"/>
  <c r="N785" i="13"/>
  <c r="M785" i="13"/>
  <c r="L785" i="13"/>
  <c r="K785" i="13"/>
  <c r="P784" i="13"/>
  <c r="O784" i="13"/>
  <c r="N784" i="13"/>
  <c r="M784" i="13"/>
  <c r="L784" i="13"/>
  <c r="K784" i="13"/>
  <c r="P783" i="13"/>
  <c r="O783" i="13"/>
  <c r="N783" i="13"/>
  <c r="M783" i="13"/>
  <c r="L783" i="13"/>
  <c r="K783" i="13"/>
  <c r="P782" i="13"/>
  <c r="O782" i="13"/>
  <c r="N782" i="13"/>
  <c r="M782" i="13"/>
  <c r="L782" i="13"/>
  <c r="K782" i="13"/>
  <c r="P781" i="13"/>
  <c r="O781" i="13"/>
  <c r="N781" i="13"/>
  <c r="M781" i="13"/>
  <c r="L781" i="13"/>
  <c r="K781" i="13"/>
  <c r="P780" i="13"/>
  <c r="N780" i="13"/>
  <c r="L780" i="13"/>
  <c r="K780" i="13"/>
  <c r="P779" i="13"/>
  <c r="O779" i="13"/>
  <c r="N779" i="13"/>
  <c r="M779" i="13"/>
  <c r="L779" i="13"/>
  <c r="K779" i="13"/>
  <c r="P778" i="13"/>
  <c r="O778" i="13"/>
  <c r="N778" i="13"/>
  <c r="M778" i="13"/>
  <c r="L778" i="13"/>
  <c r="K778" i="13"/>
  <c r="P777" i="13"/>
  <c r="O777" i="13"/>
  <c r="N777" i="13"/>
  <c r="M777" i="13"/>
  <c r="L777" i="13"/>
  <c r="K777" i="13"/>
  <c r="P776" i="13"/>
  <c r="O776" i="13"/>
  <c r="N776" i="13"/>
  <c r="M776" i="13"/>
  <c r="L776" i="13"/>
  <c r="K776" i="13"/>
  <c r="P775" i="13"/>
  <c r="O775" i="13"/>
  <c r="N775" i="13"/>
  <c r="M775" i="13"/>
  <c r="L775" i="13"/>
  <c r="K775" i="13"/>
  <c r="P774" i="13"/>
  <c r="O774" i="13"/>
  <c r="N774" i="13"/>
  <c r="M774" i="13"/>
  <c r="L774" i="13"/>
  <c r="K774" i="13"/>
  <c r="P773" i="13"/>
  <c r="O773" i="13"/>
  <c r="N773" i="13"/>
  <c r="M773" i="13"/>
  <c r="L773" i="13"/>
  <c r="K773" i="13"/>
  <c r="P772" i="13"/>
  <c r="O772" i="13"/>
  <c r="N772" i="13"/>
  <c r="M772" i="13"/>
  <c r="L772" i="13"/>
  <c r="K772" i="13"/>
  <c r="P771" i="13"/>
  <c r="O771" i="13"/>
  <c r="N771" i="13"/>
  <c r="M771" i="13"/>
  <c r="L771" i="13"/>
  <c r="K771" i="13"/>
  <c r="P770" i="13"/>
  <c r="O770" i="13"/>
  <c r="N770" i="13"/>
  <c r="M770" i="13"/>
  <c r="L770" i="13"/>
  <c r="K770" i="13"/>
  <c r="P769" i="13"/>
  <c r="O769" i="13"/>
  <c r="N769" i="13"/>
  <c r="M769" i="13"/>
  <c r="L769" i="13"/>
  <c r="K769" i="13"/>
  <c r="P768" i="13"/>
  <c r="O768" i="13"/>
  <c r="N768" i="13"/>
  <c r="M768" i="13"/>
  <c r="L768" i="13"/>
  <c r="K768" i="13"/>
  <c r="P767" i="13"/>
  <c r="O767" i="13"/>
  <c r="N767" i="13"/>
  <c r="M767" i="13"/>
  <c r="L767" i="13"/>
  <c r="K767" i="13"/>
  <c r="P766" i="13"/>
  <c r="O766" i="13"/>
  <c r="N766" i="13"/>
  <c r="M766" i="13"/>
  <c r="L766" i="13"/>
  <c r="K766" i="13"/>
  <c r="P765" i="13"/>
  <c r="O765" i="13"/>
  <c r="N765" i="13"/>
  <c r="M765" i="13"/>
  <c r="L765" i="13"/>
  <c r="K765" i="13"/>
  <c r="P764" i="13"/>
  <c r="O764" i="13"/>
  <c r="N764" i="13"/>
  <c r="M764" i="13"/>
  <c r="L764" i="13"/>
  <c r="K764" i="13"/>
  <c r="P763" i="13"/>
  <c r="O763" i="13"/>
  <c r="N763" i="13"/>
  <c r="M763" i="13"/>
  <c r="L763" i="13"/>
  <c r="K763" i="13"/>
  <c r="P762" i="13"/>
  <c r="O762" i="13"/>
  <c r="N762" i="13"/>
  <c r="M762" i="13"/>
  <c r="L762" i="13"/>
  <c r="K762" i="13"/>
  <c r="P761" i="13"/>
  <c r="O761" i="13"/>
  <c r="N761" i="13"/>
  <c r="M761" i="13"/>
  <c r="L761" i="13"/>
  <c r="K761" i="13"/>
  <c r="P760" i="13"/>
  <c r="O760" i="13"/>
  <c r="N760" i="13"/>
  <c r="M760" i="13"/>
  <c r="L760" i="13"/>
  <c r="K760" i="13"/>
  <c r="P759" i="13"/>
  <c r="O759" i="13"/>
  <c r="N759" i="13"/>
  <c r="M759" i="13"/>
  <c r="L759" i="13"/>
  <c r="K759" i="13"/>
  <c r="P758" i="13"/>
  <c r="O758" i="13"/>
  <c r="N758" i="13"/>
  <c r="M758" i="13"/>
  <c r="L758" i="13"/>
  <c r="K758" i="13"/>
  <c r="P757" i="13"/>
  <c r="O757" i="13"/>
  <c r="N757" i="13"/>
  <c r="M757" i="13"/>
  <c r="L757" i="13"/>
  <c r="K757" i="13"/>
  <c r="P756" i="13"/>
  <c r="O756" i="13"/>
  <c r="N756" i="13"/>
  <c r="M756" i="13"/>
  <c r="L756" i="13"/>
  <c r="K756" i="13"/>
  <c r="P755" i="13"/>
  <c r="O755" i="13"/>
  <c r="N755" i="13"/>
  <c r="M755" i="13"/>
  <c r="L755" i="13"/>
  <c r="K755" i="13"/>
  <c r="P754" i="13"/>
  <c r="O754" i="13"/>
  <c r="N754" i="13"/>
  <c r="M754" i="13"/>
  <c r="L754" i="13"/>
  <c r="K754" i="13"/>
  <c r="P753" i="13"/>
  <c r="O753" i="13"/>
  <c r="N753" i="13"/>
  <c r="M753" i="13"/>
  <c r="L753" i="13"/>
  <c r="K753" i="13"/>
  <c r="P752" i="13"/>
  <c r="O752" i="13"/>
  <c r="N752" i="13"/>
  <c r="M752" i="13"/>
  <c r="L752" i="13"/>
  <c r="K752" i="13"/>
  <c r="P751" i="13"/>
  <c r="O751" i="13"/>
  <c r="N751" i="13"/>
  <c r="M751" i="13"/>
  <c r="L751" i="13"/>
  <c r="K751" i="13"/>
  <c r="P750" i="13"/>
  <c r="O750" i="13"/>
  <c r="N750" i="13"/>
  <c r="M750" i="13"/>
  <c r="L750" i="13"/>
  <c r="K750" i="13"/>
  <c r="P749" i="13"/>
  <c r="O749" i="13"/>
  <c r="N749" i="13"/>
  <c r="M749" i="13"/>
  <c r="L749" i="13"/>
  <c r="K749" i="13"/>
  <c r="P748" i="13"/>
  <c r="O748" i="13"/>
  <c r="N748" i="13"/>
  <c r="M748" i="13"/>
  <c r="L748" i="13"/>
  <c r="K748" i="13"/>
  <c r="P747" i="13"/>
  <c r="O747" i="13"/>
  <c r="N747" i="13"/>
  <c r="M747" i="13"/>
  <c r="L747" i="13"/>
  <c r="K747" i="13"/>
  <c r="P746" i="13"/>
  <c r="O746" i="13"/>
  <c r="N746" i="13"/>
  <c r="M746" i="13"/>
  <c r="L746" i="13"/>
  <c r="K746" i="13"/>
  <c r="P745" i="13"/>
  <c r="O745" i="13"/>
  <c r="N745" i="13"/>
  <c r="M745" i="13"/>
  <c r="L745" i="13"/>
  <c r="K745" i="13"/>
  <c r="P744" i="13"/>
  <c r="O744" i="13"/>
  <c r="N744" i="13"/>
  <c r="M744" i="13"/>
  <c r="L744" i="13"/>
  <c r="K744" i="13"/>
  <c r="P743" i="13"/>
  <c r="O743" i="13"/>
  <c r="N743" i="13"/>
  <c r="M743" i="13"/>
  <c r="L743" i="13"/>
  <c r="K743" i="13"/>
  <c r="P742" i="13"/>
  <c r="O742" i="13"/>
  <c r="N742" i="13"/>
  <c r="M742" i="13"/>
  <c r="L742" i="13"/>
  <c r="K742" i="13"/>
  <c r="P741" i="13"/>
  <c r="O741" i="13"/>
  <c r="N741" i="13"/>
  <c r="M741" i="13"/>
  <c r="L741" i="13"/>
  <c r="K741" i="13"/>
  <c r="P740" i="13"/>
  <c r="N740" i="13"/>
  <c r="L740" i="13"/>
  <c r="K740" i="13"/>
  <c r="P739" i="13"/>
  <c r="O739" i="13"/>
  <c r="N739" i="13"/>
  <c r="M739" i="13"/>
  <c r="L739" i="13"/>
  <c r="K739" i="13"/>
  <c r="P738" i="13"/>
  <c r="O738" i="13"/>
  <c r="N738" i="13"/>
  <c r="M738" i="13"/>
  <c r="L738" i="13"/>
  <c r="K738" i="13"/>
  <c r="P737" i="13"/>
  <c r="O737" i="13"/>
  <c r="N737" i="13"/>
  <c r="M737" i="13"/>
  <c r="L737" i="13"/>
  <c r="K737" i="13"/>
  <c r="P736" i="13"/>
  <c r="O736" i="13"/>
  <c r="N736" i="13"/>
  <c r="M736" i="13"/>
  <c r="L736" i="13"/>
  <c r="K736" i="13"/>
  <c r="P735" i="13"/>
  <c r="O735" i="13"/>
  <c r="N735" i="13"/>
  <c r="M735" i="13"/>
  <c r="L735" i="13"/>
  <c r="K735" i="13"/>
  <c r="P734" i="13"/>
  <c r="O734" i="13"/>
  <c r="N734" i="13"/>
  <c r="M734" i="13"/>
  <c r="L734" i="13"/>
  <c r="K734" i="13"/>
  <c r="P733" i="13"/>
  <c r="O733" i="13"/>
  <c r="N733" i="13"/>
  <c r="M733" i="13"/>
  <c r="L733" i="13"/>
  <c r="K733" i="13"/>
  <c r="P732" i="13"/>
  <c r="O732" i="13"/>
  <c r="N732" i="13"/>
  <c r="M732" i="13"/>
  <c r="L732" i="13"/>
  <c r="K732" i="13"/>
  <c r="P731" i="13"/>
  <c r="O731" i="13"/>
  <c r="N731" i="13"/>
  <c r="M731" i="13"/>
  <c r="L731" i="13"/>
  <c r="K731" i="13"/>
  <c r="P730" i="13"/>
  <c r="O730" i="13"/>
  <c r="N730" i="13"/>
  <c r="M730" i="13"/>
  <c r="L730" i="13"/>
  <c r="K730" i="13"/>
  <c r="N729" i="13"/>
  <c r="K729" i="13"/>
  <c r="P728" i="13"/>
  <c r="O728" i="13"/>
  <c r="N728" i="13"/>
  <c r="M728" i="13"/>
  <c r="L728" i="13"/>
  <c r="K728" i="13"/>
  <c r="P727" i="13"/>
  <c r="O727" i="13"/>
  <c r="N727" i="13"/>
  <c r="M727" i="13"/>
  <c r="L727" i="13"/>
  <c r="K727" i="13"/>
  <c r="P726" i="13"/>
  <c r="O726" i="13"/>
  <c r="N726" i="13"/>
  <c r="M726" i="13"/>
  <c r="L726" i="13"/>
  <c r="K726" i="13"/>
  <c r="P725" i="13"/>
  <c r="O725" i="13"/>
  <c r="N725" i="13"/>
  <c r="M725" i="13"/>
  <c r="L725" i="13"/>
  <c r="K725" i="13"/>
  <c r="P724" i="13"/>
  <c r="O724" i="13"/>
  <c r="N724" i="13"/>
  <c r="M724" i="13"/>
  <c r="L724" i="13"/>
  <c r="K724" i="13"/>
  <c r="P723" i="13"/>
  <c r="O723" i="13"/>
  <c r="N723" i="13"/>
  <c r="M723" i="13"/>
  <c r="L723" i="13"/>
  <c r="K723" i="13"/>
  <c r="P722" i="13"/>
  <c r="O722" i="13"/>
  <c r="N722" i="13"/>
  <c r="M722" i="13"/>
  <c r="L722" i="13"/>
  <c r="K722" i="13"/>
  <c r="P721" i="13"/>
  <c r="O721" i="13"/>
  <c r="N721" i="13"/>
  <c r="M721" i="13"/>
  <c r="L721" i="13"/>
  <c r="K721" i="13"/>
  <c r="P720" i="13"/>
  <c r="O720" i="13"/>
  <c r="N720" i="13"/>
  <c r="M720" i="13"/>
  <c r="L720" i="13"/>
  <c r="K720" i="13"/>
  <c r="P719" i="13"/>
  <c r="O719" i="13"/>
  <c r="N719" i="13"/>
  <c r="M719" i="13"/>
  <c r="L719" i="13"/>
  <c r="K719" i="13"/>
  <c r="P718" i="13"/>
  <c r="O718" i="13"/>
  <c r="N718" i="13"/>
  <c r="M718" i="13"/>
  <c r="L718" i="13"/>
  <c r="K718" i="13"/>
  <c r="P717" i="13"/>
  <c r="O717" i="13"/>
  <c r="N717" i="13"/>
  <c r="M717" i="13"/>
  <c r="L717" i="13"/>
  <c r="K717" i="13"/>
  <c r="P716" i="13"/>
  <c r="O716" i="13"/>
  <c r="N716" i="13"/>
  <c r="M716" i="13"/>
  <c r="L716" i="13"/>
  <c r="K716" i="13"/>
  <c r="P715" i="13"/>
  <c r="O715" i="13"/>
  <c r="N715" i="13"/>
  <c r="M715" i="13"/>
  <c r="L715" i="13"/>
  <c r="K715" i="13"/>
  <c r="P714" i="13"/>
  <c r="O714" i="13"/>
  <c r="N714" i="13"/>
  <c r="M714" i="13"/>
  <c r="L714" i="13"/>
  <c r="K714" i="13"/>
  <c r="P713" i="13"/>
  <c r="O713" i="13"/>
  <c r="N713" i="13"/>
  <c r="M713" i="13"/>
  <c r="L713" i="13"/>
  <c r="K713" i="13"/>
  <c r="P712" i="13"/>
  <c r="O712" i="13"/>
  <c r="N712" i="13"/>
  <c r="M712" i="13"/>
  <c r="L712" i="13"/>
  <c r="K712" i="13"/>
  <c r="P711" i="13"/>
  <c r="O711" i="13"/>
  <c r="N711" i="13"/>
  <c r="M711" i="13"/>
  <c r="L711" i="13"/>
  <c r="K711" i="13"/>
  <c r="P710" i="13"/>
  <c r="O710" i="13"/>
  <c r="N710" i="13"/>
  <c r="M710" i="13"/>
  <c r="L710" i="13"/>
  <c r="K710" i="13"/>
  <c r="P709" i="13"/>
  <c r="O709" i="13"/>
  <c r="N709" i="13"/>
  <c r="M709" i="13"/>
  <c r="L709" i="13"/>
  <c r="K709" i="13"/>
  <c r="P708" i="13"/>
  <c r="O708" i="13"/>
  <c r="N708" i="13"/>
  <c r="M708" i="13"/>
  <c r="L708" i="13"/>
  <c r="K708" i="13"/>
  <c r="P707" i="13"/>
  <c r="O707" i="13"/>
  <c r="N707" i="13"/>
  <c r="M707" i="13"/>
  <c r="L707" i="13"/>
  <c r="K707" i="13"/>
  <c r="P706" i="13"/>
  <c r="O706" i="13"/>
  <c r="N706" i="13"/>
  <c r="M706" i="13"/>
  <c r="L706" i="13"/>
  <c r="K706" i="13"/>
  <c r="P705" i="13"/>
  <c r="O705" i="13"/>
  <c r="N705" i="13"/>
  <c r="M705" i="13"/>
  <c r="L705" i="13"/>
  <c r="K705" i="13"/>
  <c r="P704" i="13"/>
  <c r="O704" i="13"/>
  <c r="N704" i="13"/>
  <c r="M704" i="13"/>
  <c r="L704" i="13"/>
  <c r="K704" i="13"/>
  <c r="P703" i="13"/>
  <c r="O703" i="13"/>
  <c r="N703" i="13"/>
  <c r="M703" i="13"/>
  <c r="L703" i="13"/>
  <c r="K703" i="13"/>
  <c r="P702" i="13"/>
  <c r="O702" i="13"/>
  <c r="N702" i="13"/>
  <c r="M702" i="13"/>
  <c r="L702" i="13"/>
  <c r="K702" i="13"/>
  <c r="P701" i="13"/>
  <c r="O701" i="13"/>
  <c r="N701" i="13"/>
  <c r="M701" i="13"/>
  <c r="L701" i="13"/>
  <c r="K701" i="13"/>
  <c r="P700" i="13"/>
  <c r="O700" i="13"/>
  <c r="N700" i="13"/>
  <c r="M700" i="13"/>
  <c r="L700" i="13"/>
  <c r="K700" i="13"/>
  <c r="P699" i="13"/>
  <c r="O699" i="13"/>
  <c r="N699" i="13"/>
  <c r="M699" i="13"/>
  <c r="L699" i="13"/>
  <c r="K699" i="13"/>
  <c r="P698" i="13"/>
  <c r="O698" i="13"/>
  <c r="N698" i="13"/>
  <c r="M698" i="13"/>
  <c r="L698" i="13"/>
  <c r="K698" i="13"/>
  <c r="P697" i="13"/>
  <c r="O697" i="13"/>
  <c r="N697" i="13"/>
  <c r="M697" i="13"/>
  <c r="L697" i="13"/>
  <c r="K697" i="13"/>
  <c r="P696" i="13"/>
  <c r="O696" i="13"/>
  <c r="N696" i="13"/>
  <c r="M696" i="13"/>
  <c r="L696" i="13"/>
  <c r="K696" i="13"/>
  <c r="P695" i="13"/>
  <c r="O695" i="13"/>
  <c r="N695" i="13"/>
  <c r="M695" i="13"/>
  <c r="L695" i="13"/>
  <c r="K695" i="13"/>
  <c r="P694" i="13"/>
  <c r="O694" i="13"/>
  <c r="N694" i="13"/>
  <c r="M694" i="13"/>
  <c r="L694" i="13"/>
  <c r="K694" i="13"/>
  <c r="P693" i="13"/>
  <c r="N693" i="13"/>
  <c r="L693" i="13"/>
  <c r="K693" i="13"/>
  <c r="P692" i="13"/>
  <c r="O692" i="13"/>
  <c r="N692" i="13"/>
  <c r="M692" i="13"/>
  <c r="L692" i="13"/>
  <c r="K692" i="13"/>
  <c r="P691" i="13"/>
  <c r="O691" i="13"/>
  <c r="N691" i="13"/>
  <c r="M691" i="13"/>
  <c r="L691" i="13"/>
  <c r="K691" i="13"/>
  <c r="P690" i="13"/>
  <c r="O690" i="13"/>
  <c r="N690" i="13"/>
  <c r="M690" i="13"/>
  <c r="L690" i="13"/>
  <c r="K690" i="13"/>
  <c r="P689" i="13"/>
  <c r="O689" i="13"/>
  <c r="N689" i="13"/>
  <c r="M689" i="13"/>
  <c r="L689" i="13"/>
  <c r="K689" i="13"/>
  <c r="P688" i="13"/>
  <c r="O688" i="13"/>
  <c r="N688" i="13"/>
  <c r="M688" i="13"/>
  <c r="L688" i="13"/>
  <c r="K688" i="13"/>
  <c r="P687" i="13"/>
  <c r="O687" i="13"/>
  <c r="N687" i="13"/>
  <c r="M687" i="13"/>
  <c r="L687" i="13"/>
  <c r="K687" i="13"/>
  <c r="P686" i="13"/>
  <c r="O686" i="13"/>
  <c r="N686" i="13"/>
  <c r="M686" i="13"/>
  <c r="L686" i="13"/>
  <c r="K686" i="13"/>
  <c r="P685" i="13"/>
  <c r="O685" i="13"/>
  <c r="N685" i="13"/>
  <c r="M685" i="13"/>
  <c r="L685" i="13"/>
  <c r="K685" i="13"/>
  <c r="P684" i="13"/>
  <c r="O684" i="13"/>
  <c r="N684" i="13"/>
  <c r="M684" i="13"/>
  <c r="L684" i="13"/>
  <c r="K684" i="13"/>
  <c r="P683" i="13"/>
  <c r="O683" i="13"/>
  <c r="N683" i="13"/>
  <c r="M683" i="13"/>
  <c r="L683" i="13"/>
  <c r="K683" i="13"/>
  <c r="P682" i="13"/>
  <c r="O682" i="13"/>
  <c r="N682" i="13"/>
  <c r="M682" i="13"/>
  <c r="L682" i="13"/>
  <c r="K682" i="13"/>
  <c r="P681" i="13"/>
  <c r="O681" i="13"/>
  <c r="N681" i="13"/>
  <c r="M681" i="13"/>
  <c r="L681" i="13"/>
  <c r="K681" i="13"/>
  <c r="P680" i="13"/>
  <c r="O680" i="13"/>
  <c r="N680" i="13"/>
  <c r="M680" i="13"/>
  <c r="L680" i="13"/>
  <c r="K680" i="13"/>
  <c r="P679" i="13"/>
  <c r="O679" i="13"/>
  <c r="N679" i="13"/>
  <c r="M679" i="13"/>
  <c r="L679" i="13"/>
  <c r="K679" i="13"/>
  <c r="P678" i="13"/>
  <c r="O678" i="13"/>
  <c r="N678" i="13"/>
  <c r="M678" i="13"/>
  <c r="L678" i="13"/>
  <c r="K678" i="13"/>
  <c r="P677" i="13"/>
  <c r="N677" i="13"/>
  <c r="L677" i="13"/>
  <c r="K677" i="13"/>
  <c r="P676" i="13"/>
  <c r="O676" i="13"/>
  <c r="N676" i="13"/>
  <c r="M676" i="13"/>
  <c r="L676" i="13"/>
  <c r="K676" i="13"/>
  <c r="P675" i="13"/>
  <c r="O675" i="13"/>
  <c r="N675" i="13"/>
  <c r="M675" i="13"/>
  <c r="L675" i="13"/>
  <c r="K675" i="13"/>
  <c r="P674" i="13"/>
  <c r="O674" i="13"/>
  <c r="N674" i="13"/>
  <c r="M674" i="13"/>
  <c r="L674" i="13"/>
  <c r="K674" i="13"/>
  <c r="P673" i="13"/>
  <c r="O673" i="13"/>
  <c r="N673" i="13"/>
  <c r="M673" i="13"/>
  <c r="L673" i="13"/>
  <c r="K673" i="13"/>
  <c r="P672" i="13"/>
  <c r="O672" i="13"/>
  <c r="N672" i="13"/>
  <c r="M672" i="13"/>
  <c r="L672" i="13"/>
  <c r="K672" i="13"/>
  <c r="P671" i="13"/>
  <c r="O671" i="13"/>
  <c r="N671" i="13"/>
  <c r="M671" i="13"/>
  <c r="L671" i="13"/>
  <c r="K671" i="13"/>
  <c r="P670" i="13"/>
  <c r="O670" i="13"/>
  <c r="N670" i="13"/>
  <c r="M670" i="13"/>
  <c r="L670" i="13"/>
  <c r="K670" i="13"/>
  <c r="P669" i="13"/>
  <c r="O669" i="13"/>
  <c r="N669" i="13"/>
  <c r="M669" i="13"/>
  <c r="L669" i="13"/>
  <c r="K669" i="13"/>
  <c r="P668" i="13"/>
  <c r="O668" i="13"/>
  <c r="N668" i="13"/>
  <c r="M668" i="13"/>
  <c r="L668" i="13"/>
  <c r="K668" i="13"/>
  <c r="P667" i="13"/>
  <c r="O667" i="13"/>
  <c r="N667" i="13"/>
  <c r="M667" i="13"/>
  <c r="L667" i="13"/>
  <c r="K667" i="13"/>
  <c r="P666" i="13"/>
  <c r="O666" i="13"/>
  <c r="N666" i="13"/>
  <c r="M666" i="13"/>
  <c r="L666" i="13"/>
  <c r="K666" i="13"/>
  <c r="P665" i="13"/>
  <c r="O665" i="13"/>
  <c r="N665" i="13"/>
  <c r="M665" i="13"/>
  <c r="L665" i="13"/>
  <c r="K665" i="13"/>
  <c r="P664" i="13"/>
  <c r="O664" i="13"/>
  <c r="N664" i="13"/>
  <c r="M664" i="13"/>
  <c r="L664" i="13"/>
  <c r="K664" i="13"/>
  <c r="P663" i="13"/>
  <c r="O663" i="13"/>
  <c r="N663" i="13"/>
  <c r="M663" i="13"/>
  <c r="L663" i="13"/>
  <c r="K663" i="13"/>
  <c r="P662" i="13"/>
  <c r="O662" i="13"/>
  <c r="N662" i="13"/>
  <c r="M662" i="13"/>
  <c r="L662" i="13"/>
  <c r="K662" i="13"/>
  <c r="P661" i="13"/>
  <c r="O661" i="13"/>
  <c r="N661" i="13"/>
  <c r="M661" i="13"/>
  <c r="L661" i="13"/>
  <c r="K661" i="13"/>
  <c r="P660" i="13"/>
  <c r="O660" i="13"/>
  <c r="N660" i="13"/>
  <c r="M660" i="13"/>
  <c r="L660" i="13"/>
  <c r="K660" i="13"/>
  <c r="P659" i="13"/>
  <c r="O659" i="13"/>
  <c r="N659" i="13"/>
  <c r="M659" i="13"/>
  <c r="L659" i="13"/>
  <c r="K659" i="13"/>
  <c r="P658" i="13"/>
  <c r="O658" i="13"/>
  <c r="N658" i="13"/>
  <c r="M658" i="13"/>
  <c r="L658" i="13"/>
  <c r="K658" i="13"/>
  <c r="P657" i="13"/>
  <c r="O657" i="13"/>
  <c r="N657" i="13"/>
  <c r="M657" i="13"/>
  <c r="L657" i="13"/>
  <c r="K657" i="13"/>
  <c r="P656" i="13"/>
  <c r="O656" i="13"/>
  <c r="N656" i="13"/>
  <c r="M656" i="13"/>
  <c r="L656" i="13"/>
  <c r="K656" i="13"/>
  <c r="P655" i="13"/>
  <c r="O655" i="13"/>
  <c r="N655" i="13"/>
  <c r="M655" i="13"/>
  <c r="L655" i="13"/>
  <c r="K655" i="13"/>
  <c r="P654" i="13"/>
  <c r="O654" i="13"/>
  <c r="N654" i="13"/>
  <c r="M654" i="13"/>
  <c r="L654" i="13"/>
  <c r="K654" i="13"/>
  <c r="P653" i="13"/>
  <c r="O653" i="13"/>
  <c r="N653" i="13"/>
  <c r="M653" i="13"/>
  <c r="L653" i="13"/>
  <c r="K653" i="13"/>
  <c r="P652" i="13"/>
  <c r="N652" i="13"/>
  <c r="L652" i="13"/>
  <c r="K652" i="13"/>
  <c r="P651" i="13"/>
  <c r="O651" i="13"/>
  <c r="N651" i="13"/>
  <c r="M651" i="13"/>
  <c r="L651" i="13"/>
  <c r="K651" i="13"/>
  <c r="P650" i="13"/>
  <c r="O650" i="13"/>
  <c r="N650" i="13"/>
  <c r="M650" i="13"/>
  <c r="L650" i="13"/>
  <c r="K650" i="13"/>
  <c r="P649" i="13"/>
  <c r="O649" i="13"/>
  <c r="N649" i="13"/>
  <c r="M649" i="13"/>
  <c r="L649" i="13"/>
  <c r="K649" i="13"/>
  <c r="P648" i="13"/>
  <c r="O648" i="13"/>
  <c r="N648" i="13"/>
  <c r="M648" i="13"/>
  <c r="L648" i="13"/>
  <c r="K648" i="13"/>
  <c r="P647" i="13"/>
  <c r="O647" i="13"/>
  <c r="N647" i="13"/>
  <c r="M647" i="13"/>
  <c r="L647" i="13"/>
  <c r="K647" i="13"/>
  <c r="P646" i="13"/>
  <c r="O646" i="13"/>
  <c r="N646" i="13"/>
  <c r="M646" i="13"/>
  <c r="L646" i="13"/>
  <c r="K646" i="13"/>
  <c r="P645" i="13"/>
  <c r="O645" i="13"/>
  <c r="N645" i="13"/>
  <c r="M645" i="13"/>
  <c r="L645" i="13"/>
  <c r="K645" i="13"/>
  <c r="P644" i="13"/>
  <c r="O644" i="13"/>
  <c r="N644" i="13"/>
  <c r="M644" i="13"/>
  <c r="L644" i="13"/>
  <c r="K644" i="13"/>
  <c r="P643" i="13"/>
  <c r="N643" i="13"/>
  <c r="L643" i="13"/>
  <c r="K643" i="13"/>
  <c r="P642" i="13"/>
  <c r="O642" i="13"/>
  <c r="N642" i="13"/>
  <c r="M642" i="13"/>
  <c r="L642" i="13"/>
  <c r="K642" i="13"/>
  <c r="P641" i="13"/>
  <c r="O641" i="13"/>
  <c r="N641" i="13"/>
  <c r="M641" i="13"/>
  <c r="L641" i="13"/>
  <c r="K641" i="13"/>
  <c r="P640" i="13"/>
  <c r="O640" i="13"/>
  <c r="N640" i="13"/>
  <c r="M640" i="13"/>
  <c r="L640" i="13"/>
  <c r="K640" i="13"/>
  <c r="P639" i="13"/>
  <c r="O639" i="13"/>
  <c r="N639" i="13"/>
  <c r="M639" i="13"/>
  <c r="L639" i="13"/>
  <c r="K639" i="13"/>
  <c r="P638" i="13"/>
  <c r="O638" i="13"/>
  <c r="N638" i="13"/>
  <c r="M638" i="13"/>
  <c r="L638" i="13"/>
  <c r="K638" i="13"/>
  <c r="P637" i="13"/>
  <c r="O637" i="13"/>
  <c r="N637" i="13"/>
  <c r="M637" i="13"/>
  <c r="L637" i="13"/>
  <c r="K637" i="13"/>
  <c r="P636" i="13"/>
  <c r="O636" i="13"/>
  <c r="N636" i="13"/>
  <c r="M636" i="13"/>
  <c r="L636" i="13"/>
  <c r="K636" i="13"/>
  <c r="P635" i="13"/>
  <c r="O635" i="13"/>
  <c r="N635" i="13"/>
  <c r="M635" i="13"/>
  <c r="L635" i="13"/>
  <c r="K635" i="13"/>
  <c r="P634" i="13"/>
  <c r="O634" i="13"/>
  <c r="N634" i="13"/>
  <c r="M634" i="13"/>
  <c r="L634" i="13"/>
  <c r="K634" i="13"/>
  <c r="P633" i="13"/>
  <c r="O633" i="13"/>
  <c r="N633" i="13"/>
  <c r="M633" i="13"/>
  <c r="L633" i="13"/>
  <c r="K633" i="13"/>
  <c r="P632" i="13"/>
  <c r="O632" i="13"/>
  <c r="N632" i="13"/>
  <c r="M632" i="13"/>
  <c r="L632" i="13"/>
  <c r="K632" i="13"/>
  <c r="P631" i="13"/>
  <c r="O631" i="13"/>
  <c r="N631" i="13"/>
  <c r="M631" i="13"/>
  <c r="L631" i="13"/>
  <c r="K631" i="13"/>
  <c r="P630" i="13"/>
  <c r="O630" i="13"/>
  <c r="N630" i="13"/>
  <c r="M630" i="13"/>
  <c r="L630" i="13"/>
  <c r="K630" i="13"/>
  <c r="P629" i="13"/>
  <c r="O629" i="13"/>
  <c r="N629" i="13"/>
  <c r="M629" i="13"/>
  <c r="L629" i="13"/>
  <c r="K629" i="13"/>
  <c r="P628" i="13"/>
  <c r="O628" i="13"/>
  <c r="N628" i="13"/>
  <c r="M628" i="13"/>
  <c r="L628" i="13"/>
  <c r="K628" i="13"/>
  <c r="P627" i="13"/>
  <c r="O627" i="13"/>
  <c r="N627" i="13"/>
  <c r="M627" i="13"/>
  <c r="L627" i="13"/>
  <c r="K627" i="13"/>
  <c r="P626" i="13"/>
  <c r="O626" i="13"/>
  <c r="N626" i="13"/>
  <c r="M626" i="13"/>
  <c r="L626" i="13"/>
  <c r="K626" i="13"/>
  <c r="P625" i="13"/>
  <c r="O625" i="13"/>
  <c r="N625" i="13"/>
  <c r="M625" i="13"/>
  <c r="L625" i="13"/>
  <c r="K625" i="13"/>
  <c r="P624" i="13"/>
  <c r="O624" i="13"/>
  <c r="N624" i="13"/>
  <c r="M624" i="13"/>
  <c r="L624" i="13"/>
  <c r="K624" i="13"/>
  <c r="P623" i="13"/>
  <c r="O623" i="13"/>
  <c r="N623" i="13"/>
  <c r="M623" i="13"/>
  <c r="L623" i="13"/>
  <c r="K623" i="13"/>
  <c r="P622" i="13"/>
  <c r="O622" i="13"/>
  <c r="N622" i="13"/>
  <c r="M622" i="13"/>
  <c r="L622" i="13"/>
  <c r="K622" i="13"/>
  <c r="P621" i="13"/>
  <c r="O621" i="13"/>
  <c r="N621" i="13"/>
  <c r="M621" i="13"/>
  <c r="L621" i="13"/>
  <c r="K621" i="13"/>
  <c r="P620" i="13"/>
  <c r="O620" i="13"/>
  <c r="N620" i="13"/>
  <c r="M620" i="13"/>
  <c r="L620" i="13"/>
  <c r="K620" i="13"/>
  <c r="P619" i="13"/>
  <c r="O619" i="13"/>
  <c r="N619" i="13"/>
  <c r="M619" i="13"/>
  <c r="L619" i="13"/>
  <c r="K619" i="13"/>
  <c r="P618" i="13"/>
  <c r="O618" i="13"/>
  <c r="N618" i="13"/>
  <c r="M618" i="13"/>
  <c r="L618" i="13"/>
  <c r="K618" i="13"/>
  <c r="P617" i="13"/>
  <c r="O617" i="13"/>
  <c r="N617" i="13"/>
  <c r="M617" i="13"/>
  <c r="L617" i="13"/>
  <c r="K617" i="13"/>
  <c r="P616" i="13"/>
  <c r="O616" i="13"/>
  <c r="N616" i="13"/>
  <c r="M616" i="13"/>
  <c r="L616" i="13"/>
  <c r="K616" i="13"/>
  <c r="P615" i="13"/>
  <c r="O615" i="13"/>
  <c r="N615" i="13"/>
  <c r="M615" i="13"/>
  <c r="L615" i="13"/>
  <c r="K615" i="13"/>
  <c r="P614" i="13"/>
  <c r="O614" i="13"/>
  <c r="N614" i="13"/>
  <c r="M614" i="13"/>
  <c r="L614" i="13"/>
  <c r="K614" i="13"/>
  <c r="P613" i="13"/>
  <c r="O613" i="13"/>
  <c r="N613" i="13"/>
  <c r="M613" i="13"/>
  <c r="L613" i="13"/>
  <c r="K613" i="13"/>
  <c r="P612" i="13"/>
  <c r="O612" i="13"/>
  <c r="N612" i="13"/>
  <c r="M612" i="13"/>
  <c r="L612" i="13"/>
  <c r="K612" i="13"/>
  <c r="P611" i="13"/>
  <c r="O611" i="13"/>
  <c r="N611" i="13"/>
  <c r="M611" i="13"/>
  <c r="L611" i="13"/>
  <c r="K611" i="13"/>
  <c r="P610" i="13"/>
  <c r="O610" i="13"/>
  <c r="N610" i="13"/>
  <c r="M610" i="13"/>
  <c r="L610" i="13"/>
  <c r="K610" i="13"/>
  <c r="P609" i="13"/>
  <c r="O609" i="13"/>
  <c r="N609" i="13"/>
  <c r="M609" i="13"/>
  <c r="L609" i="13"/>
  <c r="K609" i="13"/>
  <c r="P608" i="13"/>
  <c r="O608" i="13"/>
  <c r="N608" i="13"/>
  <c r="M608" i="13"/>
  <c r="L608" i="13"/>
  <c r="K608" i="13"/>
  <c r="P607" i="13"/>
  <c r="O607" i="13"/>
  <c r="N607" i="13"/>
  <c r="M607" i="13"/>
  <c r="L607" i="13"/>
  <c r="K607" i="13"/>
  <c r="P606" i="13"/>
  <c r="O606" i="13"/>
  <c r="N606" i="13"/>
  <c r="M606" i="13"/>
  <c r="L606" i="13"/>
  <c r="K606" i="13"/>
  <c r="P605" i="13"/>
  <c r="O605" i="13"/>
  <c r="N605" i="13"/>
  <c r="M605" i="13"/>
  <c r="L605" i="13"/>
  <c r="K605" i="13"/>
  <c r="P604" i="13"/>
  <c r="O604" i="13"/>
  <c r="N604" i="13"/>
  <c r="M604" i="13"/>
  <c r="L604" i="13"/>
  <c r="K604" i="13"/>
  <c r="P603" i="13"/>
  <c r="O603" i="13"/>
  <c r="N603" i="13"/>
  <c r="M603" i="13"/>
  <c r="L603" i="13"/>
  <c r="K603" i="13"/>
  <c r="P602" i="13"/>
  <c r="O602" i="13"/>
  <c r="N602" i="13"/>
  <c r="M602" i="13"/>
  <c r="L602" i="13"/>
  <c r="K602" i="13"/>
  <c r="P601" i="13"/>
  <c r="O601" i="13"/>
  <c r="N601" i="13"/>
  <c r="M601" i="13"/>
  <c r="L601" i="13"/>
  <c r="K601" i="13"/>
  <c r="P600" i="13"/>
  <c r="O600" i="13"/>
  <c r="N600" i="13"/>
  <c r="M600" i="13"/>
  <c r="L600" i="13"/>
  <c r="K600" i="13"/>
  <c r="P599" i="13"/>
  <c r="O599" i="13"/>
  <c r="N599" i="13"/>
  <c r="M599" i="13"/>
  <c r="L599" i="13"/>
  <c r="K599" i="13"/>
  <c r="P598" i="13"/>
  <c r="O598" i="13"/>
  <c r="N598" i="13"/>
  <c r="M598" i="13"/>
  <c r="L598" i="13"/>
  <c r="K598" i="13"/>
  <c r="P597" i="13"/>
  <c r="O597" i="13"/>
  <c r="N597" i="13"/>
  <c r="M597" i="13"/>
  <c r="L597" i="13"/>
  <c r="K597" i="13"/>
  <c r="P596" i="13"/>
  <c r="O596" i="13"/>
  <c r="N596" i="13"/>
  <c r="M596" i="13"/>
  <c r="L596" i="13"/>
  <c r="K596" i="13"/>
  <c r="P595" i="13"/>
  <c r="O595" i="13"/>
  <c r="N595" i="13"/>
  <c r="M595" i="13"/>
  <c r="L595" i="13"/>
  <c r="K595" i="13"/>
  <c r="P594" i="13"/>
  <c r="O594" i="13"/>
  <c r="N594" i="13"/>
  <c r="M594" i="13"/>
  <c r="L594" i="13"/>
  <c r="K594" i="13"/>
  <c r="P593" i="13"/>
  <c r="O593" i="13"/>
  <c r="N593" i="13"/>
  <c r="M593" i="13"/>
  <c r="L593" i="13"/>
  <c r="K593" i="13"/>
  <c r="P592" i="13"/>
  <c r="O592" i="13"/>
  <c r="N592" i="13"/>
  <c r="M592" i="13"/>
  <c r="L592" i="13"/>
  <c r="K592" i="13"/>
  <c r="P591" i="13"/>
  <c r="O591" i="13"/>
  <c r="N591" i="13"/>
  <c r="M591" i="13"/>
  <c r="L591" i="13"/>
  <c r="K591" i="13"/>
  <c r="P590" i="13"/>
  <c r="O590" i="13"/>
  <c r="N590" i="13"/>
  <c r="M590" i="13"/>
  <c r="L590" i="13"/>
  <c r="K590" i="13"/>
  <c r="P589" i="13"/>
  <c r="O589" i="13"/>
  <c r="N589" i="13"/>
  <c r="M589" i="13"/>
  <c r="L589" i="13"/>
  <c r="K589" i="13"/>
  <c r="P588" i="13"/>
  <c r="O588" i="13"/>
  <c r="N588" i="13"/>
  <c r="M588" i="13"/>
  <c r="L588" i="13"/>
  <c r="K588" i="13"/>
  <c r="P587" i="13"/>
  <c r="O587" i="13"/>
  <c r="N587" i="13"/>
  <c r="M587" i="13"/>
  <c r="L587" i="13"/>
  <c r="K587" i="13"/>
  <c r="P586" i="13"/>
  <c r="O586" i="13"/>
  <c r="N586" i="13"/>
  <c r="M586" i="13"/>
  <c r="L586" i="13"/>
  <c r="K586" i="13"/>
  <c r="P585" i="13"/>
  <c r="O585" i="13"/>
  <c r="N585" i="13"/>
  <c r="M585" i="13"/>
  <c r="L585" i="13"/>
  <c r="K585" i="13"/>
  <c r="P584" i="13"/>
  <c r="O584" i="13"/>
  <c r="N584" i="13"/>
  <c r="M584" i="13"/>
  <c r="L584" i="13"/>
  <c r="K584" i="13"/>
  <c r="P583" i="13"/>
  <c r="O583" i="13"/>
  <c r="N583" i="13"/>
  <c r="M583" i="13"/>
  <c r="L583" i="13"/>
  <c r="K583" i="13"/>
  <c r="P582" i="13"/>
  <c r="O582" i="13"/>
  <c r="N582" i="13"/>
  <c r="M582" i="13"/>
  <c r="L582" i="13"/>
  <c r="K582" i="13"/>
  <c r="P581" i="13"/>
  <c r="O581" i="13"/>
  <c r="N581" i="13"/>
  <c r="M581" i="13"/>
  <c r="L581" i="13"/>
  <c r="K581" i="13"/>
  <c r="P580" i="13"/>
  <c r="N580" i="13"/>
  <c r="L580" i="13"/>
  <c r="K580" i="13"/>
  <c r="P579" i="13"/>
  <c r="O579" i="13"/>
  <c r="N579" i="13"/>
  <c r="M579" i="13"/>
  <c r="L579" i="13"/>
  <c r="K579" i="13"/>
  <c r="P578" i="13"/>
  <c r="O578" i="13"/>
  <c r="N578" i="13"/>
  <c r="M578" i="13"/>
  <c r="L578" i="13"/>
  <c r="K578" i="13"/>
  <c r="P577" i="13"/>
  <c r="O577" i="13"/>
  <c r="N577" i="13"/>
  <c r="M577" i="13"/>
  <c r="L577" i="13"/>
  <c r="K577" i="13"/>
  <c r="P576" i="13"/>
  <c r="O576" i="13"/>
  <c r="N576" i="13"/>
  <c r="M576" i="13"/>
  <c r="L576" i="13"/>
  <c r="K576" i="13"/>
  <c r="P575" i="13"/>
  <c r="O575" i="13"/>
  <c r="N575" i="13"/>
  <c r="M575" i="13"/>
  <c r="L575" i="13"/>
  <c r="K575" i="13"/>
  <c r="P574" i="13"/>
  <c r="O574" i="13"/>
  <c r="N574" i="13"/>
  <c r="M574" i="13"/>
  <c r="L574" i="13"/>
  <c r="K574" i="13"/>
  <c r="P573" i="13"/>
  <c r="O573" i="13"/>
  <c r="N573" i="13"/>
  <c r="M573" i="13"/>
  <c r="L573" i="13"/>
  <c r="K573" i="13"/>
  <c r="P572" i="13"/>
  <c r="O572" i="13"/>
  <c r="N572" i="13"/>
  <c r="M572" i="13"/>
  <c r="L572" i="13"/>
  <c r="K572" i="13"/>
  <c r="P571" i="13"/>
  <c r="N571" i="13"/>
  <c r="L571" i="13"/>
  <c r="K571" i="13"/>
  <c r="P570" i="13"/>
  <c r="O570" i="13"/>
  <c r="N570" i="13"/>
  <c r="M570" i="13"/>
  <c r="L570" i="13"/>
  <c r="K570" i="13"/>
  <c r="P569" i="13"/>
  <c r="O569" i="13"/>
  <c r="N569" i="13"/>
  <c r="M569" i="13"/>
  <c r="L569" i="13"/>
  <c r="K569" i="13"/>
  <c r="P568" i="13"/>
  <c r="O568" i="13"/>
  <c r="N568" i="13"/>
  <c r="M568" i="13"/>
  <c r="L568" i="13"/>
  <c r="K568" i="13"/>
  <c r="P567" i="13"/>
  <c r="O567" i="13"/>
  <c r="N567" i="13"/>
  <c r="M567" i="13"/>
  <c r="L567" i="13"/>
  <c r="K567" i="13"/>
  <c r="P566" i="13"/>
  <c r="O566" i="13"/>
  <c r="N566" i="13"/>
  <c r="M566" i="13"/>
  <c r="L566" i="13"/>
  <c r="K566" i="13"/>
  <c r="P565" i="13"/>
  <c r="O565" i="13"/>
  <c r="N565" i="13"/>
  <c r="M565" i="13"/>
  <c r="L565" i="13"/>
  <c r="K565" i="13"/>
  <c r="P564" i="13"/>
  <c r="O564" i="13"/>
  <c r="N564" i="13"/>
  <c r="M564" i="13"/>
  <c r="L564" i="13"/>
  <c r="K564" i="13"/>
  <c r="P563" i="13"/>
  <c r="O563" i="13"/>
  <c r="N563" i="13"/>
  <c r="M563" i="13"/>
  <c r="L563" i="13"/>
  <c r="K563" i="13"/>
  <c r="P562" i="13"/>
  <c r="O562" i="13"/>
  <c r="N562" i="13"/>
  <c r="M562" i="13"/>
  <c r="L562" i="13"/>
  <c r="K562" i="13"/>
  <c r="P561" i="13"/>
  <c r="O561" i="13"/>
  <c r="N561" i="13"/>
  <c r="M561" i="13"/>
  <c r="L561" i="13"/>
  <c r="K561" i="13"/>
  <c r="P560" i="13"/>
  <c r="O560" i="13"/>
  <c r="N560" i="13"/>
  <c r="M560" i="13"/>
  <c r="L560" i="13"/>
  <c r="K560" i="13"/>
  <c r="P559" i="13"/>
  <c r="O559" i="13"/>
  <c r="N559" i="13"/>
  <c r="M559" i="13"/>
  <c r="L559" i="13"/>
  <c r="K559" i="13"/>
  <c r="P558" i="13"/>
  <c r="O558" i="13"/>
  <c r="N558" i="13"/>
  <c r="M558" i="13"/>
  <c r="L558" i="13"/>
  <c r="K558" i="13"/>
  <c r="P557" i="13"/>
  <c r="O557" i="13"/>
  <c r="N557" i="13"/>
  <c r="M557" i="13"/>
  <c r="L557" i="13"/>
  <c r="K557" i="13"/>
  <c r="P556" i="13"/>
  <c r="O556" i="13"/>
  <c r="N556" i="13"/>
  <c r="M556" i="13"/>
  <c r="L556" i="13"/>
  <c r="K556" i="13"/>
  <c r="P555" i="13"/>
  <c r="O555" i="13"/>
  <c r="N555" i="13"/>
  <c r="M555" i="13"/>
  <c r="L555" i="13"/>
  <c r="K555" i="13"/>
  <c r="N554" i="13"/>
  <c r="K554" i="13"/>
  <c r="P553" i="13"/>
  <c r="O553" i="13"/>
  <c r="N553" i="13"/>
  <c r="M553" i="13"/>
  <c r="L553" i="13"/>
  <c r="K553" i="13"/>
  <c r="P552" i="13"/>
  <c r="O552" i="13"/>
  <c r="N552" i="13"/>
  <c r="M552" i="13"/>
  <c r="L552" i="13"/>
  <c r="K552" i="13"/>
  <c r="P551" i="13"/>
  <c r="O551" i="13"/>
  <c r="N551" i="13"/>
  <c r="M551" i="13"/>
  <c r="L551" i="13"/>
  <c r="K551" i="13"/>
  <c r="P550" i="13"/>
  <c r="O550" i="13"/>
  <c r="N550" i="13"/>
  <c r="M550" i="13"/>
  <c r="L550" i="13"/>
  <c r="K550" i="13"/>
  <c r="P549" i="13"/>
  <c r="O549" i="13"/>
  <c r="N549" i="13"/>
  <c r="M549" i="13"/>
  <c r="L549" i="13"/>
  <c r="K549" i="13"/>
  <c r="P548" i="13"/>
  <c r="O548" i="13"/>
  <c r="N548" i="13"/>
  <c r="M548" i="13"/>
  <c r="L548" i="13"/>
  <c r="K548" i="13"/>
  <c r="P547" i="13"/>
  <c r="O547" i="13"/>
  <c r="N547" i="13"/>
  <c r="M547" i="13"/>
  <c r="L547" i="13"/>
  <c r="K547" i="13"/>
  <c r="P546" i="13"/>
  <c r="O546" i="13"/>
  <c r="N546" i="13"/>
  <c r="M546" i="13"/>
  <c r="L546" i="13"/>
  <c r="K546" i="13"/>
  <c r="P545" i="13"/>
  <c r="O545" i="13"/>
  <c r="N545" i="13"/>
  <c r="M545" i="13"/>
  <c r="L545" i="13"/>
  <c r="K545" i="13"/>
  <c r="P544" i="13"/>
  <c r="O544" i="13"/>
  <c r="N544" i="13"/>
  <c r="M544" i="13"/>
  <c r="L544" i="13"/>
  <c r="K544" i="13"/>
  <c r="P543" i="13"/>
  <c r="O543" i="13"/>
  <c r="N543" i="13"/>
  <c r="M543" i="13"/>
  <c r="L543" i="13"/>
  <c r="K543" i="13"/>
  <c r="P542" i="13"/>
  <c r="O542" i="13"/>
  <c r="N542" i="13"/>
  <c r="M542" i="13"/>
  <c r="L542" i="13"/>
  <c r="K542" i="13"/>
  <c r="P541" i="13"/>
  <c r="O541" i="13"/>
  <c r="N541" i="13"/>
  <c r="M541" i="13"/>
  <c r="L541" i="13"/>
  <c r="K541" i="13"/>
  <c r="P540" i="13"/>
  <c r="O540" i="13"/>
  <c r="N540" i="13"/>
  <c r="M540" i="13"/>
  <c r="L540" i="13"/>
  <c r="K540" i="13"/>
  <c r="P539" i="13"/>
  <c r="O539" i="13"/>
  <c r="N539" i="13"/>
  <c r="M539" i="13"/>
  <c r="L539" i="13"/>
  <c r="K539" i="13"/>
  <c r="P538" i="13"/>
  <c r="O538" i="13"/>
  <c r="N538" i="13"/>
  <c r="M538" i="13"/>
  <c r="L538" i="13"/>
  <c r="K538" i="13"/>
  <c r="P537" i="13"/>
  <c r="O537" i="13"/>
  <c r="N537" i="13"/>
  <c r="M537" i="13"/>
  <c r="L537" i="13"/>
  <c r="K537" i="13"/>
  <c r="P536" i="13"/>
  <c r="O536" i="13"/>
  <c r="N536" i="13"/>
  <c r="M536" i="13"/>
  <c r="L536" i="13"/>
  <c r="K536" i="13"/>
  <c r="P535" i="13"/>
  <c r="O535" i="13"/>
  <c r="N535" i="13"/>
  <c r="M535" i="13"/>
  <c r="L535" i="13"/>
  <c r="K535" i="13"/>
  <c r="P534" i="13"/>
  <c r="O534" i="13"/>
  <c r="N534" i="13"/>
  <c r="M534" i="13"/>
  <c r="L534" i="13"/>
  <c r="K534" i="13"/>
  <c r="P533" i="13"/>
  <c r="O533" i="13"/>
  <c r="N533" i="13"/>
  <c r="M533" i="13"/>
  <c r="L533" i="13"/>
  <c r="K533" i="13"/>
  <c r="P532" i="13"/>
  <c r="O532" i="13"/>
  <c r="N532" i="13"/>
  <c r="M532" i="13"/>
  <c r="L532" i="13"/>
  <c r="K532" i="13"/>
  <c r="P531" i="13"/>
  <c r="O531" i="13"/>
  <c r="N531" i="13"/>
  <c r="M531" i="13"/>
  <c r="L531" i="13"/>
  <c r="K531" i="13"/>
  <c r="P530" i="13"/>
  <c r="O530" i="13"/>
  <c r="N530" i="13"/>
  <c r="M530" i="13"/>
  <c r="L530" i="13"/>
  <c r="K530" i="13"/>
  <c r="P529" i="13"/>
  <c r="O529" i="13"/>
  <c r="N529" i="13"/>
  <c r="M529" i="13"/>
  <c r="L529" i="13"/>
  <c r="K529" i="13"/>
  <c r="P528" i="13"/>
  <c r="O528" i="13"/>
  <c r="N528" i="13"/>
  <c r="M528" i="13"/>
  <c r="L528" i="13"/>
  <c r="K528" i="13"/>
  <c r="P527" i="13"/>
  <c r="O527" i="13"/>
  <c r="N527" i="13"/>
  <c r="M527" i="13"/>
  <c r="L527" i="13"/>
  <c r="K527" i="13"/>
  <c r="P526" i="13"/>
  <c r="O526" i="13"/>
  <c r="N526" i="13"/>
  <c r="M526" i="13"/>
  <c r="L526" i="13"/>
  <c r="K526" i="13"/>
  <c r="P525" i="13"/>
  <c r="O525" i="13"/>
  <c r="N525" i="13"/>
  <c r="M525" i="13"/>
  <c r="L525" i="13"/>
  <c r="K525" i="13"/>
  <c r="P524" i="13"/>
  <c r="O524" i="13"/>
  <c r="N524" i="13"/>
  <c r="M524" i="13"/>
  <c r="L524" i="13"/>
  <c r="K524" i="13"/>
  <c r="P523" i="13"/>
  <c r="N523" i="13"/>
  <c r="L523" i="13"/>
  <c r="K523" i="13"/>
  <c r="P522" i="13"/>
  <c r="O522" i="13"/>
  <c r="N522" i="13"/>
  <c r="M522" i="13"/>
  <c r="L522" i="13"/>
  <c r="K522" i="13"/>
  <c r="P521" i="13"/>
  <c r="O521" i="13"/>
  <c r="N521" i="13"/>
  <c r="M521" i="13"/>
  <c r="L521" i="13"/>
  <c r="K521" i="13"/>
  <c r="P520" i="13"/>
  <c r="O520" i="13"/>
  <c r="N520" i="13"/>
  <c r="M520" i="13"/>
  <c r="L520" i="13"/>
  <c r="K520" i="13"/>
  <c r="P519" i="13"/>
  <c r="O519" i="13"/>
  <c r="N519" i="13"/>
  <c r="M519" i="13"/>
  <c r="L519" i="13"/>
  <c r="K519" i="13"/>
  <c r="P518" i="13"/>
  <c r="O518" i="13"/>
  <c r="N518" i="13"/>
  <c r="M518" i="13"/>
  <c r="L518" i="13"/>
  <c r="K518" i="13"/>
  <c r="P517" i="13"/>
  <c r="O517" i="13"/>
  <c r="N517" i="13"/>
  <c r="M517" i="13"/>
  <c r="L517" i="13"/>
  <c r="K517" i="13"/>
  <c r="P516" i="13"/>
  <c r="O516" i="13"/>
  <c r="N516" i="13"/>
  <c r="M516" i="13"/>
  <c r="L516" i="13"/>
  <c r="K516" i="13"/>
  <c r="P515" i="13"/>
  <c r="O515" i="13"/>
  <c r="N515" i="13"/>
  <c r="M515" i="13"/>
  <c r="L515" i="13"/>
  <c r="K515" i="13"/>
  <c r="P514" i="13"/>
  <c r="O514" i="13"/>
  <c r="N514" i="13"/>
  <c r="M514" i="13"/>
  <c r="L514" i="13"/>
  <c r="K514" i="13"/>
  <c r="P513" i="13"/>
  <c r="O513" i="13"/>
  <c r="N513" i="13"/>
  <c r="M513" i="13"/>
  <c r="L513" i="13"/>
  <c r="K513" i="13"/>
  <c r="P512" i="13"/>
  <c r="O512" i="13"/>
  <c r="N512" i="13"/>
  <c r="M512" i="13"/>
  <c r="L512" i="13"/>
  <c r="K512" i="13"/>
  <c r="P511" i="13"/>
  <c r="O511" i="13"/>
  <c r="N511" i="13"/>
  <c r="M511" i="13"/>
  <c r="L511" i="13"/>
  <c r="K511" i="13"/>
  <c r="P510" i="13"/>
  <c r="O510" i="13"/>
  <c r="N510" i="13"/>
  <c r="M510" i="13"/>
  <c r="L510" i="13"/>
  <c r="K510" i="13"/>
  <c r="P509" i="13"/>
  <c r="O509" i="13"/>
  <c r="N509" i="13"/>
  <c r="M509" i="13"/>
  <c r="L509" i="13"/>
  <c r="K509" i="13"/>
  <c r="P508" i="13"/>
  <c r="O508" i="13"/>
  <c r="N508" i="13"/>
  <c r="M508" i="13"/>
  <c r="L508" i="13"/>
  <c r="K508" i="13"/>
  <c r="P507" i="13"/>
  <c r="O507" i="13"/>
  <c r="N507" i="13"/>
  <c r="M507" i="13"/>
  <c r="L507" i="13"/>
  <c r="K507" i="13"/>
  <c r="P506" i="13"/>
  <c r="O506" i="13"/>
  <c r="N506" i="13"/>
  <c r="M506" i="13"/>
  <c r="L506" i="13"/>
  <c r="K506" i="13"/>
  <c r="P505" i="13"/>
  <c r="N505" i="13"/>
  <c r="L505" i="13"/>
  <c r="K505" i="13"/>
  <c r="P504" i="13"/>
  <c r="O504" i="13"/>
  <c r="N504" i="13"/>
  <c r="M504" i="13"/>
  <c r="L504" i="13"/>
  <c r="K504" i="13"/>
  <c r="P503" i="13"/>
  <c r="O503" i="13"/>
  <c r="N503" i="13"/>
  <c r="M503" i="13"/>
  <c r="L503" i="13"/>
  <c r="K503" i="13"/>
  <c r="P502" i="13"/>
  <c r="O502" i="13"/>
  <c r="N502" i="13"/>
  <c r="M502" i="13"/>
  <c r="L502" i="13"/>
  <c r="K502" i="13"/>
  <c r="P501" i="13"/>
  <c r="O501" i="13"/>
  <c r="N501" i="13"/>
  <c r="M501" i="13"/>
  <c r="L501" i="13"/>
  <c r="K501" i="13"/>
  <c r="P500" i="13"/>
  <c r="O500" i="13"/>
  <c r="N500" i="13"/>
  <c r="M500" i="13"/>
  <c r="L500" i="13"/>
  <c r="K500" i="13"/>
  <c r="P499" i="13"/>
  <c r="O499" i="13"/>
  <c r="N499" i="13"/>
  <c r="M499" i="13"/>
  <c r="L499" i="13"/>
  <c r="K499" i="13"/>
  <c r="P498" i="13"/>
  <c r="O498" i="13"/>
  <c r="N498" i="13"/>
  <c r="M498" i="13"/>
  <c r="L498" i="13"/>
  <c r="K498" i="13"/>
  <c r="P497" i="13"/>
  <c r="O497" i="13"/>
  <c r="N497" i="13"/>
  <c r="M497" i="13"/>
  <c r="L497" i="13"/>
  <c r="K497" i="13"/>
  <c r="P496" i="13"/>
  <c r="O496" i="13"/>
  <c r="N496" i="13"/>
  <c r="M496" i="13"/>
  <c r="L496" i="13"/>
  <c r="K496" i="13"/>
  <c r="P495" i="13"/>
  <c r="O495" i="13"/>
  <c r="N495" i="13"/>
  <c r="M495" i="13"/>
  <c r="L495" i="13"/>
  <c r="K495" i="13"/>
  <c r="P494" i="13"/>
  <c r="O494" i="13"/>
  <c r="N494" i="13"/>
  <c r="M494" i="13"/>
  <c r="L494" i="13"/>
  <c r="K494" i="13"/>
  <c r="P493" i="13"/>
  <c r="O493" i="13"/>
  <c r="N493" i="13"/>
  <c r="M493" i="13"/>
  <c r="L493" i="13"/>
  <c r="K493" i="13"/>
  <c r="P492" i="13"/>
  <c r="O492" i="13"/>
  <c r="N492" i="13"/>
  <c r="M492" i="13"/>
  <c r="L492" i="13"/>
  <c r="K492" i="13"/>
  <c r="P491" i="13"/>
  <c r="N491" i="13"/>
  <c r="L491" i="13"/>
  <c r="K491" i="13"/>
  <c r="P490" i="13"/>
  <c r="O490" i="13"/>
  <c r="N490" i="13"/>
  <c r="M490" i="13"/>
  <c r="L490" i="13"/>
  <c r="K490" i="13"/>
  <c r="P489" i="13"/>
  <c r="O489" i="13"/>
  <c r="N489" i="13"/>
  <c r="M489" i="13"/>
  <c r="L489" i="13"/>
  <c r="K489" i="13"/>
  <c r="P488" i="13"/>
  <c r="O488" i="13"/>
  <c r="N488" i="13"/>
  <c r="M488" i="13"/>
  <c r="L488" i="13"/>
  <c r="K488" i="13"/>
  <c r="P487" i="13"/>
  <c r="O487" i="13"/>
  <c r="N487" i="13"/>
  <c r="M487" i="13"/>
  <c r="L487" i="13"/>
  <c r="K487" i="13"/>
  <c r="P486" i="13"/>
  <c r="O486" i="13"/>
  <c r="N486" i="13"/>
  <c r="M486" i="13"/>
  <c r="L486" i="13"/>
  <c r="K486" i="13"/>
  <c r="P485" i="13"/>
  <c r="O485" i="13"/>
  <c r="N485" i="13"/>
  <c r="M485" i="13"/>
  <c r="L485" i="13"/>
  <c r="K485" i="13"/>
  <c r="P484" i="13"/>
  <c r="O484" i="13"/>
  <c r="N484" i="13"/>
  <c r="M484" i="13"/>
  <c r="L484" i="13"/>
  <c r="K484" i="13"/>
  <c r="P483" i="13"/>
  <c r="O483" i="13"/>
  <c r="N483" i="13"/>
  <c r="M483" i="13"/>
  <c r="L483" i="13"/>
  <c r="K483" i="13"/>
  <c r="P482" i="13"/>
  <c r="O482" i="13"/>
  <c r="N482" i="13"/>
  <c r="M482" i="13"/>
  <c r="L482" i="13"/>
  <c r="K482" i="13"/>
  <c r="P481" i="13"/>
  <c r="N481" i="13"/>
  <c r="L481" i="13"/>
  <c r="K481" i="13"/>
  <c r="P480" i="13"/>
  <c r="O480" i="13"/>
  <c r="N480" i="13"/>
  <c r="M480" i="13"/>
  <c r="L480" i="13"/>
  <c r="K480" i="13"/>
  <c r="P479" i="13"/>
  <c r="O479" i="13"/>
  <c r="N479" i="13"/>
  <c r="M479" i="13"/>
  <c r="L479" i="13"/>
  <c r="K479" i="13"/>
  <c r="P478" i="13"/>
  <c r="O478" i="13"/>
  <c r="N478" i="13"/>
  <c r="M478" i="13"/>
  <c r="L478" i="13"/>
  <c r="K478" i="13"/>
  <c r="P477" i="13"/>
  <c r="O477" i="13"/>
  <c r="N477" i="13"/>
  <c r="M477" i="13"/>
  <c r="L477" i="13"/>
  <c r="K477" i="13"/>
  <c r="P476" i="13"/>
  <c r="O476" i="13"/>
  <c r="N476" i="13"/>
  <c r="M476" i="13"/>
  <c r="L476" i="13"/>
  <c r="K476" i="13"/>
  <c r="P475" i="13"/>
  <c r="O475" i="13"/>
  <c r="N475" i="13"/>
  <c r="M475" i="13"/>
  <c r="L475" i="13"/>
  <c r="K475" i="13"/>
  <c r="P474" i="13"/>
  <c r="O474" i="13"/>
  <c r="N474" i="13"/>
  <c r="M474" i="13"/>
  <c r="L474" i="13"/>
  <c r="K474" i="13"/>
  <c r="P473" i="13"/>
  <c r="O473" i="13"/>
  <c r="N473" i="13"/>
  <c r="M473" i="13"/>
  <c r="L473" i="13"/>
  <c r="K473" i="13"/>
  <c r="P472" i="13"/>
  <c r="N472" i="13"/>
  <c r="L472" i="13"/>
  <c r="K472" i="13"/>
  <c r="P471" i="13"/>
  <c r="O471" i="13"/>
  <c r="N471" i="13"/>
  <c r="M471" i="13"/>
  <c r="L471" i="13"/>
  <c r="K471" i="13"/>
  <c r="P470" i="13"/>
  <c r="O470" i="13"/>
  <c r="N470" i="13"/>
  <c r="M470" i="13"/>
  <c r="L470" i="13"/>
  <c r="K470" i="13"/>
  <c r="P469" i="13"/>
  <c r="O469" i="13"/>
  <c r="N469" i="13"/>
  <c r="M469" i="13"/>
  <c r="L469" i="13"/>
  <c r="K469" i="13"/>
  <c r="P468" i="13"/>
  <c r="O468" i="13"/>
  <c r="N468" i="13"/>
  <c r="M468" i="13"/>
  <c r="L468" i="13"/>
  <c r="K468" i="13"/>
  <c r="P467" i="13"/>
  <c r="O467" i="13"/>
  <c r="N467" i="13"/>
  <c r="M467" i="13"/>
  <c r="L467" i="13"/>
  <c r="K467" i="13"/>
  <c r="P466" i="13"/>
  <c r="O466" i="13"/>
  <c r="N466" i="13"/>
  <c r="M466" i="13"/>
  <c r="L466" i="13"/>
  <c r="K466" i="13"/>
  <c r="P465" i="13"/>
  <c r="O465" i="13"/>
  <c r="N465" i="13"/>
  <c r="M465" i="13"/>
  <c r="L465" i="13"/>
  <c r="K465" i="13"/>
  <c r="P464" i="13"/>
  <c r="O464" i="13"/>
  <c r="N464" i="13"/>
  <c r="M464" i="13"/>
  <c r="L464" i="13"/>
  <c r="K464" i="13"/>
  <c r="P463" i="13"/>
  <c r="O463" i="13"/>
  <c r="N463" i="13"/>
  <c r="M463" i="13"/>
  <c r="L463" i="13"/>
  <c r="K463" i="13"/>
  <c r="P462" i="13"/>
  <c r="O462" i="13"/>
  <c r="N462" i="13"/>
  <c r="M462" i="13"/>
  <c r="L462" i="13"/>
  <c r="K462" i="13"/>
  <c r="P461" i="13"/>
  <c r="N461" i="13"/>
  <c r="L461" i="13"/>
  <c r="K461" i="13"/>
  <c r="P460" i="13"/>
  <c r="O460" i="13"/>
  <c r="N460" i="13"/>
  <c r="M460" i="13"/>
  <c r="L460" i="13"/>
  <c r="K460" i="13"/>
  <c r="P459" i="13"/>
  <c r="O459" i="13"/>
  <c r="N459" i="13"/>
  <c r="M459" i="13"/>
  <c r="L459" i="13"/>
  <c r="K459" i="13"/>
  <c r="P458" i="13"/>
  <c r="O458" i="13"/>
  <c r="N458" i="13"/>
  <c r="M458" i="13"/>
  <c r="L458" i="13"/>
  <c r="K458" i="13"/>
  <c r="P457" i="13"/>
  <c r="O457" i="13"/>
  <c r="N457" i="13"/>
  <c r="M457" i="13"/>
  <c r="L457" i="13"/>
  <c r="K457" i="13"/>
  <c r="P456" i="13"/>
  <c r="O456" i="13"/>
  <c r="N456" i="13"/>
  <c r="M456" i="13"/>
  <c r="L456" i="13"/>
  <c r="K456" i="13"/>
  <c r="P455" i="13"/>
  <c r="O455" i="13"/>
  <c r="N455" i="13"/>
  <c r="M455" i="13"/>
  <c r="L455" i="13"/>
  <c r="K455" i="13"/>
  <c r="P454" i="13"/>
  <c r="O454" i="13"/>
  <c r="N454" i="13"/>
  <c r="M454" i="13"/>
  <c r="L454" i="13"/>
  <c r="K454" i="13"/>
  <c r="P453" i="13"/>
  <c r="O453" i="13"/>
  <c r="N453" i="13"/>
  <c r="M453" i="13"/>
  <c r="L453" i="13"/>
  <c r="K453" i="13"/>
  <c r="P452" i="13"/>
  <c r="O452" i="13"/>
  <c r="N452" i="13"/>
  <c r="M452" i="13"/>
  <c r="L452" i="13"/>
  <c r="K452" i="13"/>
  <c r="P451" i="13"/>
  <c r="O451" i="13"/>
  <c r="N451" i="13"/>
  <c r="M451" i="13"/>
  <c r="L451" i="13"/>
  <c r="K451" i="13"/>
  <c r="P450" i="13"/>
  <c r="O450" i="13"/>
  <c r="N450" i="13"/>
  <c r="M450" i="13"/>
  <c r="L450" i="13"/>
  <c r="K450" i="13"/>
  <c r="P449" i="13"/>
  <c r="O449" i="13"/>
  <c r="N449" i="13"/>
  <c r="M449" i="13"/>
  <c r="L449" i="13"/>
  <c r="K449" i="13"/>
  <c r="P448" i="13"/>
  <c r="O448" i="13"/>
  <c r="N448" i="13"/>
  <c r="M448" i="13"/>
  <c r="L448" i="13"/>
  <c r="K448" i="13"/>
  <c r="P447" i="13"/>
  <c r="O447" i="13"/>
  <c r="N447" i="13"/>
  <c r="M447" i="13"/>
  <c r="L447" i="13"/>
  <c r="K447" i="13"/>
  <c r="P446" i="13"/>
  <c r="O446" i="13"/>
  <c r="N446" i="13"/>
  <c r="M446" i="13"/>
  <c r="L446" i="13"/>
  <c r="K446" i="13"/>
  <c r="P445" i="13"/>
  <c r="O445" i="13"/>
  <c r="N445" i="13"/>
  <c r="M445" i="13"/>
  <c r="L445" i="13"/>
  <c r="K445" i="13"/>
  <c r="P444" i="13"/>
  <c r="O444" i="13"/>
  <c r="N444" i="13"/>
  <c r="M444" i="13"/>
  <c r="L444" i="13"/>
  <c r="K444" i="13"/>
  <c r="P443" i="13"/>
  <c r="O443" i="13"/>
  <c r="N443" i="13"/>
  <c r="M443" i="13"/>
  <c r="L443" i="13"/>
  <c r="K443" i="13"/>
  <c r="P442" i="13"/>
  <c r="O442" i="13"/>
  <c r="N442" i="13"/>
  <c r="M442" i="13"/>
  <c r="L442" i="13"/>
  <c r="K442" i="13"/>
  <c r="P441" i="13"/>
  <c r="O441" i="13"/>
  <c r="N441" i="13"/>
  <c r="M441" i="13"/>
  <c r="L441" i="13"/>
  <c r="K441" i="13"/>
  <c r="P440" i="13"/>
  <c r="N440" i="13"/>
  <c r="L440" i="13"/>
  <c r="K440" i="13"/>
  <c r="P439" i="13"/>
  <c r="O439" i="13"/>
  <c r="N439" i="13"/>
  <c r="M439" i="13"/>
  <c r="L439" i="13"/>
  <c r="K439" i="13"/>
  <c r="P438" i="13"/>
  <c r="O438" i="13"/>
  <c r="N438" i="13"/>
  <c r="M438" i="13"/>
  <c r="L438" i="13"/>
  <c r="K438" i="13"/>
  <c r="P437" i="13"/>
  <c r="O437" i="13"/>
  <c r="N437" i="13"/>
  <c r="M437" i="13"/>
  <c r="L437" i="13"/>
  <c r="K437" i="13"/>
  <c r="P436" i="13"/>
  <c r="O436" i="13"/>
  <c r="N436" i="13"/>
  <c r="M436" i="13"/>
  <c r="L436" i="13"/>
  <c r="K436" i="13"/>
  <c r="P435" i="13"/>
  <c r="O435" i="13"/>
  <c r="N435" i="13"/>
  <c r="M435" i="13"/>
  <c r="L435" i="13"/>
  <c r="K435" i="13"/>
  <c r="P434" i="13"/>
  <c r="O434" i="13"/>
  <c r="N434" i="13"/>
  <c r="M434" i="13"/>
  <c r="L434" i="13"/>
  <c r="K434" i="13"/>
  <c r="P433" i="13"/>
  <c r="O433" i="13"/>
  <c r="N433" i="13"/>
  <c r="M433" i="13"/>
  <c r="L433" i="13"/>
  <c r="K433" i="13"/>
  <c r="P432" i="13"/>
  <c r="O432" i="13"/>
  <c r="N432" i="13"/>
  <c r="M432" i="13"/>
  <c r="L432" i="13"/>
  <c r="K432" i="13"/>
  <c r="P431" i="13"/>
  <c r="O431" i="13"/>
  <c r="N431" i="13"/>
  <c r="M431" i="13"/>
  <c r="L431" i="13"/>
  <c r="K431" i="13"/>
  <c r="P430" i="13"/>
  <c r="O430" i="13"/>
  <c r="N430" i="13"/>
  <c r="M430" i="13"/>
  <c r="L430" i="13"/>
  <c r="K430" i="13"/>
  <c r="P429" i="13"/>
  <c r="N429" i="13"/>
  <c r="L429" i="13"/>
  <c r="K429" i="13"/>
  <c r="P428" i="13"/>
  <c r="O428" i="13"/>
  <c r="N428" i="13"/>
  <c r="M428" i="13"/>
  <c r="L428" i="13"/>
  <c r="K428" i="13"/>
  <c r="P427" i="13"/>
  <c r="O427" i="13"/>
  <c r="N427" i="13"/>
  <c r="M427" i="13"/>
  <c r="L427" i="13"/>
  <c r="K427" i="13"/>
  <c r="P426" i="13"/>
  <c r="O426" i="13"/>
  <c r="N426" i="13"/>
  <c r="M426" i="13"/>
  <c r="L426" i="13"/>
  <c r="K426" i="13"/>
  <c r="P425" i="13"/>
  <c r="O425" i="13"/>
  <c r="N425" i="13"/>
  <c r="M425" i="13"/>
  <c r="L425" i="13"/>
  <c r="K425" i="13"/>
  <c r="P424" i="13"/>
  <c r="O424" i="13"/>
  <c r="N424" i="13"/>
  <c r="M424" i="13"/>
  <c r="L424" i="13"/>
  <c r="K424" i="13"/>
  <c r="P423" i="13"/>
  <c r="O423" i="13"/>
  <c r="N423" i="13"/>
  <c r="M423" i="13"/>
  <c r="L423" i="13"/>
  <c r="K423" i="13"/>
  <c r="P422" i="13"/>
  <c r="O422" i="13"/>
  <c r="N422" i="13"/>
  <c r="M422" i="13"/>
  <c r="L422" i="13"/>
  <c r="K422" i="13"/>
  <c r="P421" i="13"/>
  <c r="O421" i="13"/>
  <c r="N421" i="13"/>
  <c r="M421" i="13"/>
  <c r="L421" i="13"/>
  <c r="K421" i="13"/>
  <c r="P420" i="13"/>
  <c r="O420" i="13"/>
  <c r="N420" i="13"/>
  <c r="M420" i="13"/>
  <c r="L420" i="13"/>
  <c r="K420" i="13"/>
  <c r="P419" i="13"/>
  <c r="O419" i="13"/>
  <c r="N419" i="13"/>
  <c r="M419" i="13"/>
  <c r="L419" i="13"/>
  <c r="K419" i="13"/>
  <c r="P418" i="13"/>
  <c r="O418" i="13"/>
  <c r="N418" i="13"/>
  <c r="M418" i="13"/>
  <c r="L418" i="13"/>
  <c r="K418" i="13"/>
  <c r="P417" i="13"/>
  <c r="O417" i="13"/>
  <c r="N417" i="13"/>
  <c r="M417" i="13"/>
  <c r="L417" i="13"/>
  <c r="K417" i="13"/>
  <c r="P416" i="13"/>
  <c r="O416" i="13"/>
  <c r="N416" i="13"/>
  <c r="M416" i="13"/>
  <c r="L416" i="13"/>
  <c r="K416" i="13"/>
  <c r="P415" i="13"/>
  <c r="O415" i="13"/>
  <c r="N415" i="13"/>
  <c r="M415" i="13"/>
  <c r="L415" i="13"/>
  <c r="K415" i="13"/>
  <c r="P414" i="13"/>
  <c r="O414" i="13"/>
  <c r="N414" i="13"/>
  <c r="M414" i="13"/>
  <c r="L414" i="13"/>
  <c r="K414" i="13"/>
  <c r="P413" i="13"/>
  <c r="O413" i="13"/>
  <c r="N413" i="13"/>
  <c r="M413" i="13"/>
  <c r="L413" i="13"/>
  <c r="K413" i="13"/>
  <c r="N412" i="13"/>
  <c r="K412" i="13"/>
  <c r="P411" i="13"/>
  <c r="O411" i="13"/>
  <c r="N411" i="13"/>
  <c r="M411" i="13"/>
  <c r="L411" i="13"/>
  <c r="K411" i="13"/>
  <c r="P410" i="13"/>
  <c r="O410" i="13"/>
  <c r="N410" i="13"/>
  <c r="M410" i="13"/>
  <c r="L410" i="13"/>
  <c r="K410" i="13"/>
  <c r="P409" i="13"/>
  <c r="O409" i="13"/>
  <c r="N409" i="13"/>
  <c r="M409" i="13"/>
  <c r="L409" i="13"/>
  <c r="K409" i="13"/>
  <c r="P408" i="13"/>
  <c r="O408" i="13"/>
  <c r="N408" i="13"/>
  <c r="M408" i="13"/>
  <c r="L408" i="13"/>
  <c r="K408" i="13"/>
  <c r="P407" i="13"/>
  <c r="O407" i="13"/>
  <c r="N407" i="13"/>
  <c r="M407" i="13"/>
  <c r="L407" i="13"/>
  <c r="K407" i="13"/>
  <c r="P406" i="13"/>
  <c r="O406" i="13"/>
  <c r="N406" i="13"/>
  <c r="M406" i="13"/>
  <c r="L406" i="13"/>
  <c r="K406" i="13"/>
  <c r="P405" i="13"/>
  <c r="O405" i="13"/>
  <c r="N405" i="13"/>
  <c r="M405" i="13"/>
  <c r="L405" i="13"/>
  <c r="K405" i="13"/>
  <c r="P404" i="13"/>
  <c r="O404" i="13"/>
  <c r="N404" i="13"/>
  <c r="M404" i="13"/>
  <c r="L404" i="13"/>
  <c r="K404" i="13"/>
  <c r="P403" i="13"/>
  <c r="O403" i="13"/>
  <c r="N403" i="13"/>
  <c r="M403" i="13"/>
  <c r="L403" i="13"/>
  <c r="K403" i="13"/>
  <c r="P402" i="13"/>
  <c r="O402" i="13"/>
  <c r="N402" i="13"/>
  <c r="M402" i="13"/>
  <c r="L402" i="13"/>
  <c r="K402" i="13"/>
  <c r="P401" i="13"/>
  <c r="N401" i="13"/>
  <c r="L401" i="13"/>
  <c r="K401" i="13"/>
  <c r="P400" i="13"/>
  <c r="O400" i="13"/>
  <c r="N400" i="13"/>
  <c r="M400" i="13"/>
  <c r="L400" i="13"/>
  <c r="K400" i="13"/>
  <c r="P399" i="13"/>
  <c r="O399" i="13"/>
  <c r="N399" i="13"/>
  <c r="M399" i="13"/>
  <c r="L399" i="13"/>
  <c r="K399" i="13"/>
  <c r="P398" i="13"/>
  <c r="O398" i="13"/>
  <c r="N398" i="13"/>
  <c r="M398" i="13"/>
  <c r="L398" i="13"/>
  <c r="K398" i="13"/>
  <c r="P397" i="13"/>
  <c r="O397" i="13"/>
  <c r="N397" i="13"/>
  <c r="M397" i="13"/>
  <c r="L397" i="13"/>
  <c r="K397" i="13"/>
  <c r="P396" i="13"/>
  <c r="O396" i="13"/>
  <c r="N396" i="13"/>
  <c r="M396" i="13"/>
  <c r="L396" i="13"/>
  <c r="K396" i="13"/>
  <c r="P395" i="13"/>
  <c r="O395" i="13"/>
  <c r="N395" i="13"/>
  <c r="M395" i="13"/>
  <c r="L395" i="13"/>
  <c r="K395" i="13"/>
  <c r="P394" i="13"/>
  <c r="O394" i="13"/>
  <c r="N394" i="13"/>
  <c r="M394" i="13"/>
  <c r="L394" i="13"/>
  <c r="K394" i="13"/>
  <c r="P393" i="13"/>
  <c r="O393" i="13"/>
  <c r="N393" i="13"/>
  <c r="M393" i="13"/>
  <c r="L393" i="13"/>
  <c r="K393" i="13"/>
  <c r="P392" i="13"/>
  <c r="O392" i="13"/>
  <c r="N392" i="13"/>
  <c r="M392" i="13"/>
  <c r="L392" i="13"/>
  <c r="K392" i="13"/>
  <c r="P391" i="13"/>
  <c r="O391" i="13"/>
  <c r="N391" i="13"/>
  <c r="M391" i="13"/>
  <c r="L391" i="13"/>
  <c r="K391" i="13"/>
  <c r="P390" i="13"/>
  <c r="O390" i="13"/>
  <c r="N390" i="13"/>
  <c r="M390" i="13"/>
  <c r="L390" i="13"/>
  <c r="K390" i="13"/>
  <c r="P389" i="13"/>
  <c r="O389" i="13"/>
  <c r="N389" i="13"/>
  <c r="M389" i="13"/>
  <c r="L389" i="13"/>
  <c r="K389" i="13"/>
  <c r="P388" i="13"/>
  <c r="O388" i="13"/>
  <c r="N388" i="13"/>
  <c r="M388" i="13"/>
  <c r="L388" i="13"/>
  <c r="K388" i="13"/>
  <c r="P387" i="13"/>
  <c r="O387" i="13"/>
  <c r="N387" i="13"/>
  <c r="M387" i="13"/>
  <c r="L387" i="13"/>
  <c r="K387" i="13"/>
  <c r="P386" i="13"/>
  <c r="O386" i="13"/>
  <c r="N386" i="13"/>
  <c r="M386" i="13"/>
  <c r="L386" i="13"/>
  <c r="K386" i="13"/>
  <c r="P385" i="13"/>
  <c r="O385" i="13"/>
  <c r="N385" i="13"/>
  <c r="M385" i="13"/>
  <c r="L385" i="13"/>
  <c r="K385" i="13"/>
  <c r="P384" i="13"/>
  <c r="O384" i="13"/>
  <c r="N384" i="13"/>
  <c r="M384" i="13"/>
  <c r="L384" i="13"/>
  <c r="K384" i="13"/>
  <c r="P383" i="13"/>
  <c r="O383" i="13"/>
  <c r="N383" i="13"/>
  <c r="M383" i="13"/>
  <c r="L383" i="13"/>
  <c r="K383" i="13"/>
  <c r="P382" i="13"/>
  <c r="O382" i="13"/>
  <c r="N382" i="13"/>
  <c r="M382" i="13"/>
  <c r="L382" i="13"/>
  <c r="K382" i="13"/>
  <c r="P381" i="13"/>
  <c r="O381" i="13"/>
  <c r="N381" i="13"/>
  <c r="M381" i="13"/>
  <c r="L381" i="13"/>
  <c r="K381" i="13"/>
  <c r="P380" i="13"/>
  <c r="O380" i="13"/>
  <c r="N380" i="13"/>
  <c r="M380" i="13"/>
  <c r="L380" i="13"/>
  <c r="K380" i="13"/>
  <c r="P379" i="13"/>
  <c r="O379" i="13"/>
  <c r="N379" i="13"/>
  <c r="M379" i="13"/>
  <c r="L379" i="13"/>
  <c r="K379" i="13"/>
  <c r="P378" i="13"/>
  <c r="O378" i="13"/>
  <c r="N378" i="13"/>
  <c r="M378" i="13"/>
  <c r="L378" i="13"/>
  <c r="K378" i="13"/>
  <c r="P377" i="13"/>
  <c r="O377" i="13"/>
  <c r="N377" i="13"/>
  <c r="M377" i="13"/>
  <c r="L377" i="13"/>
  <c r="K377" i="13"/>
  <c r="P376" i="13"/>
  <c r="O376" i="13"/>
  <c r="N376" i="13"/>
  <c r="M376" i="13"/>
  <c r="L376" i="13"/>
  <c r="K376" i="13"/>
  <c r="P375" i="13"/>
  <c r="O375" i="13"/>
  <c r="N375" i="13"/>
  <c r="M375" i="13"/>
  <c r="L375" i="13"/>
  <c r="K375" i="13"/>
  <c r="P374" i="13"/>
  <c r="O374" i="13"/>
  <c r="N374" i="13"/>
  <c r="M374" i="13"/>
  <c r="L374" i="13"/>
  <c r="K374" i="13"/>
  <c r="P373" i="13"/>
  <c r="N373" i="13"/>
  <c r="L373" i="13"/>
  <c r="K373" i="13"/>
  <c r="P372" i="13"/>
  <c r="O372" i="13"/>
  <c r="N372" i="13"/>
  <c r="M372" i="13"/>
  <c r="L372" i="13"/>
  <c r="K372" i="13"/>
  <c r="P371" i="13"/>
  <c r="O371" i="13"/>
  <c r="N371" i="13"/>
  <c r="M371" i="13"/>
  <c r="L371" i="13"/>
  <c r="K371" i="13"/>
  <c r="P370" i="13"/>
  <c r="O370" i="13"/>
  <c r="N370" i="13"/>
  <c r="M370" i="13"/>
  <c r="L370" i="13"/>
  <c r="K370" i="13"/>
  <c r="P369" i="13"/>
  <c r="O369" i="13"/>
  <c r="N369" i="13"/>
  <c r="M369" i="13"/>
  <c r="L369" i="13"/>
  <c r="K369" i="13"/>
  <c r="P368" i="13"/>
  <c r="O368" i="13"/>
  <c r="N368" i="13"/>
  <c r="M368" i="13"/>
  <c r="L368" i="13"/>
  <c r="K368" i="13"/>
  <c r="P367" i="13"/>
  <c r="O367" i="13"/>
  <c r="N367" i="13"/>
  <c r="M367" i="13"/>
  <c r="L367" i="13"/>
  <c r="K367" i="13"/>
  <c r="P366" i="13"/>
  <c r="O366" i="13"/>
  <c r="N366" i="13"/>
  <c r="M366" i="13"/>
  <c r="L366" i="13"/>
  <c r="K366" i="13"/>
  <c r="P365" i="13"/>
  <c r="O365" i="13"/>
  <c r="N365" i="13"/>
  <c r="M365" i="13"/>
  <c r="L365" i="13"/>
  <c r="K365" i="13"/>
  <c r="P364" i="13"/>
  <c r="O364" i="13"/>
  <c r="N364" i="13"/>
  <c r="M364" i="13"/>
  <c r="L364" i="13"/>
  <c r="K364" i="13"/>
  <c r="P363" i="13"/>
  <c r="O363" i="13"/>
  <c r="N363" i="13"/>
  <c r="M363" i="13"/>
  <c r="L363" i="13"/>
  <c r="K363" i="13"/>
  <c r="P362" i="13"/>
  <c r="O362" i="13"/>
  <c r="N362" i="13"/>
  <c r="M362" i="13"/>
  <c r="L362" i="13"/>
  <c r="K362" i="13"/>
  <c r="P361" i="13"/>
  <c r="O361" i="13"/>
  <c r="N361" i="13"/>
  <c r="M361" i="13"/>
  <c r="L361" i="13"/>
  <c r="K361" i="13"/>
  <c r="P360" i="13"/>
  <c r="O360" i="13"/>
  <c r="N360" i="13"/>
  <c r="M360" i="13"/>
  <c r="L360" i="13"/>
  <c r="K360" i="13"/>
  <c r="P359" i="13"/>
  <c r="O359" i="13"/>
  <c r="N359" i="13"/>
  <c r="M359" i="13"/>
  <c r="L359" i="13"/>
  <c r="K359" i="13"/>
  <c r="P358" i="13"/>
  <c r="O358" i="13"/>
  <c r="N358" i="13"/>
  <c r="M358" i="13"/>
  <c r="L358" i="13"/>
  <c r="K358" i="13"/>
  <c r="P357" i="13"/>
  <c r="O357" i="13"/>
  <c r="N357" i="13"/>
  <c r="M357" i="13"/>
  <c r="L357" i="13"/>
  <c r="K357" i="13"/>
  <c r="P356" i="13"/>
  <c r="O356" i="13"/>
  <c r="N356" i="13"/>
  <c r="M356" i="13"/>
  <c r="L356" i="13"/>
  <c r="K356" i="13"/>
  <c r="P355" i="13"/>
  <c r="O355" i="13"/>
  <c r="N355" i="13"/>
  <c r="M355" i="13"/>
  <c r="L355" i="13"/>
  <c r="K355" i="13"/>
  <c r="P354" i="13"/>
  <c r="O354" i="13"/>
  <c r="N354" i="13"/>
  <c r="M354" i="13"/>
  <c r="L354" i="13"/>
  <c r="K354" i="13"/>
  <c r="P353" i="13"/>
  <c r="O353" i="13"/>
  <c r="N353" i="13"/>
  <c r="M353" i="13"/>
  <c r="L353" i="13"/>
  <c r="K353" i="13"/>
  <c r="P352" i="13"/>
  <c r="O352" i="13"/>
  <c r="N352" i="13"/>
  <c r="M352" i="13"/>
  <c r="L352" i="13"/>
  <c r="K352" i="13"/>
  <c r="P351" i="13"/>
  <c r="O351" i="13"/>
  <c r="N351" i="13"/>
  <c r="M351" i="13"/>
  <c r="L351" i="13"/>
  <c r="K351" i="13"/>
  <c r="P350" i="13"/>
  <c r="O350" i="13"/>
  <c r="N350" i="13"/>
  <c r="M350" i="13"/>
  <c r="L350" i="13"/>
  <c r="K350" i="13"/>
  <c r="P349" i="13"/>
  <c r="O349" i="13"/>
  <c r="N349" i="13"/>
  <c r="M349" i="13"/>
  <c r="L349" i="13"/>
  <c r="K349" i="13"/>
  <c r="P348" i="13"/>
  <c r="O348" i="13"/>
  <c r="N348" i="13"/>
  <c r="M348" i="13"/>
  <c r="L348" i="13"/>
  <c r="K348" i="13"/>
  <c r="P347" i="13"/>
  <c r="O347" i="13"/>
  <c r="N347" i="13"/>
  <c r="M347" i="13"/>
  <c r="L347" i="13"/>
  <c r="K347" i="13"/>
  <c r="P346" i="13"/>
  <c r="N346" i="13"/>
  <c r="L346" i="13"/>
  <c r="K346" i="13"/>
  <c r="P345" i="13"/>
  <c r="O345" i="13"/>
  <c r="N345" i="13"/>
  <c r="M345" i="13"/>
  <c r="L345" i="13"/>
  <c r="K345" i="13"/>
  <c r="P344" i="13"/>
  <c r="O344" i="13"/>
  <c r="N344" i="13"/>
  <c r="M344" i="13"/>
  <c r="L344" i="13"/>
  <c r="K344" i="13"/>
  <c r="P343" i="13"/>
  <c r="O343" i="13"/>
  <c r="N343" i="13"/>
  <c r="M343" i="13"/>
  <c r="L343" i="13"/>
  <c r="K343" i="13"/>
  <c r="P342" i="13"/>
  <c r="O342" i="13"/>
  <c r="N342" i="13"/>
  <c r="M342" i="13"/>
  <c r="L342" i="13"/>
  <c r="K342" i="13"/>
  <c r="P341" i="13"/>
  <c r="O341" i="13"/>
  <c r="N341" i="13"/>
  <c r="M341" i="13"/>
  <c r="L341" i="13"/>
  <c r="K341" i="13"/>
  <c r="P340" i="13"/>
  <c r="O340" i="13"/>
  <c r="N340" i="13"/>
  <c r="M340" i="13"/>
  <c r="L340" i="13"/>
  <c r="K340" i="13"/>
  <c r="P339" i="13"/>
  <c r="O339" i="13"/>
  <c r="N339" i="13"/>
  <c r="M339" i="13"/>
  <c r="L339" i="13"/>
  <c r="K339" i="13"/>
  <c r="P338" i="13"/>
  <c r="O338" i="13"/>
  <c r="N338" i="13"/>
  <c r="M338" i="13"/>
  <c r="L338" i="13"/>
  <c r="K338" i="13"/>
  <c r="P337" i="13"/>
  <c r="O337" i="13"/>
  <c r="N337" i="13"/>
  <c r="M337" i="13"/>
  <c r="L337" i="13"/>
  <c r="K337" i="13"/>
  <c r="P336" i="13"/>
  <c r="O336" i="13"/>
  <c r="N336" i="13"/>
  <c r="M336" i="13"/>
  <c r="L336" i="13"/>
  <c r="K336" i="13"/>
  <c r="P335" i="13"/>
  <c r="O335" i="13"/>
  <c r="N335" i="13"/>
  <c r="M335" i="13"/>
  <c r="L335" i="13"/>
  <c r="K335" i="13"/>
  <c r="P334" i="13"/>
  <c r="O334" i="13"/>
  <c r="N334" i="13"/>
  <c r="M334" i="13"/>
  <c r="L334" i="13"/>
  <c r="K334" i="13"/>
  <c r="P333" i="13"/>
  <c r="O333" i="13"/>
  <c r="N333" i="13"/>
  <c r="M333" i="13"/>
  <c r="L333" i="13"/>
  <c r="K333" i="13"/>
  <c r="P332" i="13"/>
  <c r="O332" i="13"/>
  <c r="N332" i="13"/>
  <c r="M332" i="13"/>
  <c r="L332" i="13"/>
  <c r="K332" i="13"/>
  <c r="P331" i="13"/>
  <c r="N331" i="13"/>
  <c r="L331" i="13"/>
  <c r="K331" i="13"/>
  <c r="P330" i="13"/>
  <c r="O330" i="13"/>
  <c r="N330" i="13"/>
  <c r="M330" i="13"/>
  <c r="L330" i="13"/>
  <c r="K330" i="13"/>
  <c r="P329" i="13"/>
  <c r="O329" i="13"/>
  <c r="N329" i="13"/>
  <c r="M329" i="13"/>
  <c r="L329" i="13"/>
  <c r="K329" i="13"/>
  <c r="P328" i="13"/>
  <c r="O328" i="13"/>
  <c r="N328" i="13"/>
  <c r="M328" i="13"/>
  <c r="L328" i="13"/>
  <c r="K328" i="13"/>
  <c r="P327" i="13"/>
  <c r="O327" i="13"/>
  <c r="N327" i="13"/>
  <c r="M327" i="13"/>
  <c r="L327" i="13"/>
  <c r="K327" i="13"/>
  <c r="P326" i="13"/>
  <c r="O326" i="13"/>
  <c r="N326" i="13"/>
  <c r="M326" i="13"/>
  <c r="L326" i="13"/>
  <c r="K326" i="13"/>
  <c r="P325" i="13"/>
  <c r="O325" i="13"/>
  <c r="N325" i="13"/>
  <c r="M325" i="13"/>
  <c r="L325" i="13"/>
  <c r="K325" i="13"/>
  <c r="P324" i="13"/>
  <c r="O324" i="13"/>
  <c r="N324" i="13"/>
  <c r="M324" i="13"/>
  <c r="L324" i="13"/>
  <c r="K324" i="13"/>
  <c r="P323" i="13"/>
  <c r="O323" i="13"/>
  <c r="N323" i="13"/>
  <c r="M323" i="13"/>
  <c r="L323" i="13"/>
  <c r="K323" i="13"/>
  <c r="P322" i="13"/>
  <c r="O322" i="13"/>
  <c r="N322" i="13"/>
  <c r="M322" i="13"/>
  <c r="L322" i="13"/>
  <c r="K322" i="13"/>
  <c r="P321" i="13"/>
  <c r="O321" i="13"/>
  <c r="N321" i="13"/>
  <c r="M321" i="13"/>
  <c r="L321" i="13"/>
  <c r="K321" i="13"/>
  <c r="P320" i="13"/>
  <c r="N320" i="13"/>
  <c r="L320" i="13"/>
  <c r="K320" i="13"/>
  <c r="P319" i="13"/>
  <c r="O319" i="13"/>
  <c r="N319" i="13"/>
  <c r="M319" i="13"/>
  <c r="L319" i="13"/>
  <c r="K319" i="13"/>
  <c r="P318" i="13"/>
  <c r="O318" i="13"/>
  <c r="N318" i="13"/>
  <c r="M318" i="13"/>
  <c r="L318" i="13"/>
  <c r="K318" i="13"/>
  <c r="P317" i="13"/>
  <c r="O317" i="13"/>
  <c r="N317" i="13"/>
  <c r="M317" i="13"/>
  <c r="L317" i="13"/>
  <c r="K317" i="13"/>
  <c r="P316" i="13"/>
  <c r="O316" i="13"/>
  <c r="N316" i="13"/>
  <c r="M316" i="13"/>
  <c r="L316" i="13"/>
  <c r="K316" i="13"/>
  <c r="P315" i="13"/>
  <c r="O315" i="13"/>
  <c r="N315" i="13"/>
  <c r="M315" i="13"/>
  <c r="L315" i="13"/>
  <c r="K315" i="13"/>
  <c r="P314" i="13"/>
  <c r="O314" i="13"/>
  <c r="N314" i="13"/>
  <c r="M314" i="13"/>
  <c r="L314" i="13"/>
  <c r="K314" i="13"/>
  <c r="P313" i="13"/>
  <c r="O313" i="13"/>
  <c r="N313" i="13"/>
  <c r="M313" i="13"/>
  <c r="L313" i="13"/>
  <c r="K313" i="13"/>
  <c r="P312" i="13"/>
  <c r="O312" i="13"/>
  <c r="N312" i="13"/>
  <c r="M312" i="13"/>
  <c r="L312" i="13"/>
  <c r="K312" i="13"/>
  <c r="P311" i="13"/>
  <c r="O311" i="13"/>
  <c r="N311" i="13"/>
  <c r="M311" i="13"/>
  <c r="L311" i="13"/>
  <c r="K311" i="13"/>
  <c r="P310" i="13"/>
  <c r="O310" i="13"/>
  <c r="N310" i="13"/>
  <c r="M310" i="13"/>
  <c r="L310" i="13"/>
  <c r="K310" i="13"/>
  <c r="P309" i="13"/>
  <c r="N309" i="13"/>
  <c r="L309" i="13"/>
  <c r="K309" i="13"/>
  <c r="P308" i="13"/>
  <c r="O308" i="13"/>
  <c r="N308" i="13"/>
  <c r="M308" i="13"/>
  <c r="L308" i="13"/>
  <c r="K308" i="13"/>
  <c r="P307" i="13"/>
  <c r="O307" i="13"/>
  <c r="N307" i="13"/>
  <c r="M307" i="13"/>
  <c r="L307" i="13"/>
  <c r="K307" i="13"/>
  <c r="P306" i="13"/>
  <c r="O306" i="13"/>
  <c r="N306" i="13"/>
  <c r="M306" i="13"/>
  <c r="L306" i="13"/>
  <c r="K306" i="13"/>
  <c r="P305" i="13"/>
  <c r="O305" i="13"/>
  <c r="N305" i="13"/>
  <c r="M305" i="13"/>
  <c r="L305" i="13"/>
  <c r="K305" i="13"/>
  <c r="P304" i="13"/>
  <c r="O304" i="13"/>
  <c r="N304" i="13"/>
  <c r="M304" i="13"/>
  <c r="L304" i="13"/>
  <c r="K304" i="13"/>
  <c r="P303" i="13"/>
  <c r="O303" i="13"/>
  <c r="N303" i="13"/>
  <c r="M303" i="13"/>
  <c r="L303" i="13"/>
  <c r="K303" i="13"/>
  <c r="P302" i="13"/>
  <c r="N302" i="13"/>
  <c r="L302" i="13"/>
  <c r="K302" i="13"/>
  <c r="P301" i="13"/>
  <c r="O301" i="13"/>
  <c r="N301" i="13"/>
  <c r="M301" i="13"/>
  <c r="L301" i="13"/>
  <c r="K301" i="13"/>
  <c r="P300" i="13"/>
  <c r="O300" i="13"/>
  <c r="N300" i="13"/>
  <c r="M300" i="13"/>
  <c r="L300" i="13"/>
  <c r="K300" i="13"/>
  <c r="P299" i="13"/>
  <c r="O299" i="13"/>
  <c r="N299" i="13"/>
  <c r="M299" i="13"/>
  <c r="L299" i="13"/>
  <c r="K299" i="13"/>
  <c r="P298" i="13"/>
  <c r="O298" i="13"/>
  <c r="N298" i="13"/>
  <c r="M298" i="13"/>
  <c r="L298" i="13"/>
  <c r="K298" i="13"/>
  <c r="P297" i="13"/>
  <c r="O297" i="13"/>
  <c r="N297" i="13"/>
  <c r="M297" i="13"/>
  <c r="L297" i="13"/>
  <c r="K297" i="13"/>
  <c r="P296" i="13"/>
  <c r="O296" i="13"/>
  <c r="N296" i="13"/>
  <c r="M296" i="13"/>
  <c r="L296" i="13"/>
  <c r="K296" i="13"/>
  <c r="P295" i="13"/>
  <c r="O295" i="13"/>
  <c r="N295" i="13"/>
  <c r="M295" i="13"/>
  <c r="L295" i="13"/>
  <c r="K295" i="13"/>
  <c r="P294" i="13"/>
  <c r="O294" i="13"/>
  <c r="N294" i="13"/>
  <c r="M294" i="13"/>
  <c r="L294" i="13"/>
  <c r="K294" i="13"/>
  <c r="P293" i="13"/>
  <c r="O293" i="13"/>
  <c r="N293" i="13"/>
  <c r="M293" i="13"/>
  <c r="L293" i="13"/>
  <c r="K293" i="13"/>
  <c r="P292" i="13"/>
  <c r="O292" i="13"/>
  <c r="N292" i="13"/>
  <c r="M292" i="13"/>
  <c r="L292" i="13"/>
  <c r="K292" i="13"/>
  <c r="P291" i="13"/>
  <c r="O291" i="13"/>
  <c r="N291" i="13"/>
  <c r="M291" i="13"/>
  <c r="L291" i="13"/>
  <c r="K291" i="13"/>
  <c r="P290" i="13"/>
  <c r="O290" i="13"/>
  <c r="N290" i="13"/>
  <c r="M290" i="13"/>
  <c r="L290" i="13"/>
  <c r="K290" i="13"/>
  <c r="P289" i="13"/>
  <c r="O289" i="13"/>
  <c r="N289" i="13"/>
  <c r="M289" i="13"/>
  <c r="L289" i="13"/>
  <c r="K289" i="13"/>
  <c r="P288" i="13"/>
  <c r="O288" i="13"/>
  <c r="N288" i="13"/>
  <c r="M288" i="13"/>
  <c r="L288" i="13"/>
  <c r="K288" i="13"/>
  <c r="P287" i="13"/>
  <c r="O287" i="13"/>
  <c r="N287" i="13"/>
  <c r="M287" i="13"/>
  <c r="L287" i="13"/>
  <c r="K287" i="13"/>
  <c r="P286" i="13"/>
  <c r="N286" i="13"/>
  <c r="L286" i="13"/>
  <c r="K286" i="13"/>
  <c r="P285" i="13"/>
  <c r="O285" i="13"/>
  <c r="N285" i="13"/>
  <c r="M285" i="13"/>
  <c r="L285" i="13"/>
  <c r="K285" i="13"/>
  <c r="P284" i="13"/>
  <c r="O284" i="13"/>
  <c r="N284" i="13"/>
  <c r="M284" i="13"/>
  <c r="L284" i="13"/>
  <c r="K284" i="13"/>
  <c r="P283" i="13"/>
  <c r="O283" i="13"/>
  <c r="N283" i="13"/>
  <c r="M283" i="13"/>
  <c r="L283" i="13"/>
  <c r="K283" i="13"/>
  <c r="P282" i="13"/>
  <c r="O282" i="13"/>
  <c r="N282" i="13"/>
  <c r="M282" i="13"/>
  <c r="L282" i="13"/>
  <c r="K282" i="13"/>
  <c r="P281" i="13"/>
  <c r="O281" i="13"/>
  <c r="N281" i="13"/>
  <c r="M281" i="13"/>
  <c r="L281" i="13"/>
  <c r="K281" i="13"/>
  <c r="P280" i="13"/>
  <c r="O280" i="13"/>
  <c r="N280" i="13"/>
  <c r="M280" i="13"/>
  <c r="L280" i="13"/>
  <c r="K280" i="13"/>
  <c r="P279" i="13"/>
  <c r="O279" i="13"/>
  <c r="N279" i="13"/>
  <c r="M279" i="13"/>
  <c r="L279" i="13"/>
  <c r="K279" i="13"/>
  <c r="P278" i="13"/>
  <c r="O278" i="13"/>
  <c r="N278" i="13"/>
  <c r="M278" i="13"/>
  <c r="L278" i="13"/>
  <c r="K278" i="13"/>
  <c r="P277" i="13"/>
  <c r="O277" i="13"/>
  <c r="N277" i="13"/>
  <c r="M277" i="13"/>
  <c r="L277" i="13"/>
  <c r="K277" i="13"/>
  <c r="P276" i="13"/>
  <c r="O276" i="13"/>
  <c r="N276" i="13"/>
  <c r="M276" i="13"/>
  <c r="L276" i="13"/>
  <c r="K276" i="13"/>
  <c r="P275" i="13"/>
  <c r="O275" i="13"/>
  <c r="N275" i="13"/>
  <c r="M275" i="13"/>
  <c r="L275" i="13"/>
  <c r="K275" i="13"/>
  <c r="P274" i="13"/>
  <c r="N274" i="13"/>
  <c r="L274" i="13"/>
  <c r="K274" i="13"/>
  <c r="P273" i="13"/>
  <c r="O273" i="13"/>
  <c r="N273" i="13"/>
  <c r="M273" i="13"/>
  <c r="L273" i="13"/>
  <c r="K273" i="13"/>
  <c r="P272" i="13"/>
  <c r="O272" i="13"/>
  <c r="N272" i="13"/>
  <c r="M272" i="13"/>
  <c r="L272" i="13"/>
  <c r="K272" i="13"/>
  <c r="P271" i="13"/>
  <c r="O271" i="13"/>
  <c r="N271" i="13"/>
  <c r="M271" i="13"/>
  <c r="L271" i="13"/>
  <c r="K271" i="13"/>
  <c r="P270" i="13"/>
  <c r="O270" i="13"/>
  <c r="N270" i="13"/>
  <c r="M270" i="13"/>
  <c r="L270" i="13"/>
  <c r="K270" i="13"/>
  <c r="P269" i="13"/>
  <c r="O269" i="13"/>
  <c r="N269" i="13"/>
  <c r="M269" i="13"/>
  <c r="L269" i="13"/>
  <c r="K269" i="13"/>
  <c r="P268" i="13"/>
  <c r="O268" i="13"/>
  <c r="N268" i="13"/>
  <c r="M268" i="13"/>
  <c r="L268" i="13"/>
  <c r="K268" i="13"/>
  <c r="P267" i="13"/>
  <c r="O267" i="13"/>
  <c r="N267" i="13"/>
  <c r="M267" i="13"/>
  <c r="L267" i="13"/>
  <c r="K267" i="13"/>
  <c r="P266" i="13"/>
  <c r="O266" i="13"/>
  <c r="N266" i="13"/>
  <c r="M266" i="13"/>
  <c r="L266" i="13"/>
  <c r="K266" i="13"/>
  <c r="P265" i="13"/>
  <c r="O265" i="13"/>
  <c r="N265" i="13"/>
  <c r="M265" i="13"/>
  <c r="L265" i="13"/>
  <c r="K265" i="13"/>
  <c r="P264" i="13"/>
  <c r="O264" i="13"/>
  <c r="N264" i="13"/>
  <c r="M264" i="13"/>
  <c r="L264" i="13"/>
  <c r="K264" i="13"/>
  <c r="P263" i="13"/>
  <c r="O263" i="13"/>
  <c r="N263" i="13"/>
  <c r="M263" i="13"/>
  <c r="L263" i="13"/>
  <c r="K263" i="13"/>
  <c r="P262" i="13"/>
  <c r="O262" i="13"/>
  <c r="N262" i="13"/>
  <c r="M262" i="13"/>
  <c r="L262" i="13"/>
  <c r="K262" i="13"/>
  <c r="P261" i="13"/>
  <c r="O261" i="13"/>
  <c r="N261" i="13"/>
  <c r="M261" i="13"/>
  <c r="L261" i="13"/>
  <c r="K261" i="13"/>
  <c r="P260" i="13"/>
  <c r="O260" i="13"/>
  <c r="N260" i="13"/>
  <c r="M260" i="13"/>
  <c r="L260" i="13"/>
  <c r="K260" i="13"/>
  <c r="P259" i="13"/>
  <c r="N259" i="13"/>
  <c r="L259" i="13"/>
  <c r="K259" i="13"/>
  <c r="P258" i="13"/>
  <c r="O258" i="13"/>
  <c r="N258" i="13"/>
  <c r="M258" i="13"/>
  <c r="L258" i="13"/>
  <c r="K258" i="13"/>
  <c r="P257" i="13"/>
  <c r="O257" i="13"/>
  <c r="N257" i="13"/>
  <c r="M257" i="13"/>
  <c r="L257" i="13"/>
  <c r="K257" i="13"/>
  <c r="P256" i="13"/>
  <c r="O256" i="13"/>
  <c r="N256" i="13"/>
  <c r="M256" i="13"/>
  <c r="L256" i="13"/>
  <c r="K256" i="13"/>
  <c r="P255" i="13"/>
  <c r="O255" i="13"/>
  <c r="N255" i="13"/>
  <c r="M255" i="13"/>
  <c r="L255" i="13"/>
  <c r="K255" i="13"/>
  <c r="P254" i="13"/>
  <c r="O254" i="13"/>
  <c r="N254" i="13"/>
  <c r="M254" i="13"/>
  <c r="L254" i="13"/>
  <c r="K254" i="13"/>
  <c r="P253" i="13"/>
  <c r="O253" i="13"/>
  <c r="N253" i="13"/>
  <c r="M253" i="13"/>
  <c r="L253" i="13"/>
  <c r="K253" i="13"/>
  <c r="P252" i="13"/>
  <c r="O252" i="13"/>
  <c r="N252" i="13"/>
  <c r="M252" i="13"/>
  <c r="L252" i="13"/>
  <c r="K252" i="13"/>
  <c r="P251" i="13"/>
  <c r="N251" i="13"/>
  <c r="L251" i="13"/>
  <c r="K251" i="13"/>
  <c r="P250" i="13"/>
  <c r="O250" i="13"/>
  <c r="N250" i="13"/>
  <c r="M250" i="13"/>
  <c r="L250" i="13"/>
  <c r="K250" i="13"/>
  <c r="P249" i="13"/>
  <c r="O249" i="13"/>
  <c r="N249" i="13"/>
  <c r="M249" i="13"/>
  <c r="L249" i="13"/>
  <c r="K249" i="13"/>
  <c r="P248" i="13"/>
  <c r="O248" i="13"/>
  <c r="N248" i="13"/>
  <c r="M248" i="13"/>
  <c r="L248" i="13"/>
  <c r="K248" i="13"/>
  <c r="P247" i="13"/>
  <c r="O247" i="13"/>
  <c r="N247" i="13"/>
  <c r="M247" i="13"/>
  <c r="L247" i="13"/>
  <c r="K247" i="13"/>
  <c r="P246" i="13"/>
  <c r="O246" i="13"/>
  <c r="N246" i="13"/>
  <c r="M246" i="13"/>
  <c r="L246" i="13"/>
  <c r="K246" i="13"/>
  <c r="P245" i="13"/>
  <c r="O245" i="13"/>
  <c r="N245" i="13"/>
  <c r="M245" i="13"/>
  <c r="L245" i="13"/>
  <c r="K245" i="13"/>
  <c r="P244" i="13"/>
  <c r="O244" i="13"/>
  <c r="N244" i="13"/>
  <c r="M244" i="13"/>
  <c r="L244" i="13"/>
  <c r="K244" i="13"/>
  <c r="P243" i="13"/>
  <c r="O243" i="13"/>
  <c r="N243" i="13"/>
  <c r="M243" i="13"/>
  <c r="L243" i="13"/>
  <c r="K243" i="13"/>
  <c r="P242" i="13"/>
  <c r="O242" i="13"/>
  <c r="N242" i="13"/>
  <c r="M242" i="13"/>
  <c r="L242" i="13"/>
  <c r="K242" i="13"/>
  <c r="P241" i="13"/>
  <c r="O241" i="13"/>
  <c r="N241" i="13"/>
  <c r="M241" i="13"/>
  <c r="L241" i="13"/>
  <c r="K241" i="13"/>
  <c r="P240" i="13"/>
  <c r="O240" i="13"/>
  <c r="N240" i="13"/>
  <c r="M240" i="13"/>
  <c r="L240" i="13"/>
  <c r="K240" i="13"/>
  <c r="P239" i="13"/>
  <c r="O239" i="13"/>
  <c r="N239" i="13"/>
  <c r="M239" i="13"/>
  <c r="L239" i="13"/>
  <c r="K239" i="13"/>
  <c r="P238" i="13"/>
  <c r="O238" i="13"/>
  <c r="N238" i="13"/>
  <c r="M238" i="13"/>
  <c r="L238" i="13"/>
  <c r="K238" i="13"/>
  <c r="P237" i="13"/>
  <c r="O237" i="13"/>
  <c r="N237" i="13"/>
  <c r="M237" i="13"/>
  <c r="L237" i="13"/>
  <c r="K237" i="13"/>
  <c r="P236" i="13"/>
  <c r="O236" i="13"/>
  <c r="N236" i="13"/>
  <c r="M236" i="13"/>
  <c r="L236" i="13"/>
  <c r="K236" i="13"/>
  <c r="P235" i="13"/>
  <c r="O235" i="13"/>
  <c r="N235" i="13"/>
  <c r="M235" i="13"/>
  <c r="L235" i="13"/>
  <c r="K235" i="13"/>
  <c r="P234" i="13"/>
  <c r="O234" i="13"/>
  <c r="N234" i="13"/>
  <c r="M234" i="13"/>
  <c r="L234" i="13"/>
  <c r="K234" i="13"/>
  <c r="P233" i="13"/>
  <c r="O233" i="13"/>
  <c r="N233" i="13"/>
  <c r="M233" i="13"/>
  <c r="L233" i="13"/>
  <c r="K233" i="13"/>
  <c r="P232" i="13"/>
  <c r="N232" i="13"/>
  <c r="L232" i="13"/>
  <c r="K232" i="13"/>
  <c r="P231" i="13"/>
  <c r="O231" i="13"/>
  <c r="N231" i="13"/>
  <c r="M231" i="13"/>
  <c r="L231" i="13"/>
  <c r="K231" i="13"/>
  <c r="P230" i="13"/>
  <c r="O230" i="13"/>
  <c r="N230" i="13"/>
  <c r="M230" i="13"/>
  <c r="L230" i="13"/>
  <c r="K230" i="13"/>
  <c r="P229" i="13"/>
  <c r="O229" i="13"/>
  <c r="N229" i="13"/>
  <c r="M229" i="13"/>
  <c r="L229" i="13"/>
  <c r="K229" i="13"/>
  <c r="P228" i="13"/>
  <c r="O228" i="13"/>
  <c r="N228" i="13"/>
  <c r="M228" i="13"/>
  <c r="L228" i="13"/>
  <c r="K228" i="13"/>
  <c r="P227" i="13"/>
  <c r="O227" i="13"/>
  <c r="N227" i="13"/>
  <c r="M227" i="13"/>
  <c r="L227" i="13"/>
  <c r="K227" i="13"/>
  <c r="P226" i="13"/>
  <c r="O226" i="13"/>
  <c r="N226" i="13"/>
  <c r="M226" i="13"/>
  <c r="L226" i="13"/>
  <c r="K226" i="13"/>
  <c r="P225" i="13"/>
  <c r="O225" i="13"/>
  <c r="N225" i="13"/>
  <c r="M225" i="13"/>
  <c r="L225" i="13"/>
  <c r="K225" i="13"/>
  <c r="P224" i="13"/>
  <c r="O224" i="13"/>
  <c r="N224" i="13"/>
  <c r="M224" i="13"/>
  <c r="L224" i="13"/>
  <c r="K224" i="13"/>
  <c r="P223" i="13"/>
  <c r="O223" i="13"/>
  <c r="N223" i="13"/>
  <c r="M223" i="13"/>
  <c r="L223" i="13"/>
  <c r="K223" i="13"/>
  <c r="P222" i="13"/>
  <c r="O222" i="13"/>
  <c r="N222" i="13"/>
  <c r="M222" i="13"/>
  <c r="L222" i="13"/>
  <c r="K222" i="13"/>
  <c r="P221" i="13"/>
  <c r="O221" i="13"/>
  <c r="N221" i="13"/>
  <c r="M221" i="13"/>
  <c r="L221" i="13"/>
  <c r="K221" i="13"/>
  <c r="P220" i="13"/>
  <c r="O220" i="13"/>
  <c r="N220" i="13"/>
  <c r="M220" i="13"/>
  <c r="L220" i="13"/>
  <c r="K220" i="13"/>
  <c r="P219" i="13"/>
  <c r="O219" i="13"/>
  <c r="N219" i="13"/>
  <c r="M219" i="13"/>
  <c r="L219" i="13"/>
  <c r="K219" i="13"/>
  <c r="N218" i="13"/>
  <c r="K218" i="13"/>
  <c r="P217" i="13"/>
  <c r="O217" i="13"/>
  <c r="N217" i="13"/>
  <c r="M217" i="13"/>
  <c r="L217" i="13"/>
  <c r="K217" i="13"/>
  <c r="P216" i="13"/>
  <c r="O216" i="13"/>
  <c r="N216" i="13"/>
  <c r="M216" i="13"/>
  <c r="L216" i="13"/>
  <c r="K216" i="13"/>
  <c r="P215" i="13"/>
  <c r="O215" i="13"/>
  <c r="N215" i="13"/>
  <c r="M215" i="13"/>
  <c r="L215" i="13"/>
  <c r="K215" i="13"/>
  <c r="P214" i="13"/>
  <c r="O214" i="13"/>
  <c r="N214" i="13"/>
  <c r="M214" i="13"/>
  <c r="L214" i="13"/>
  <c r="K214" i="13"/>
  <c r="P213" i="13"/>
  <c r="O213" i="13"/>
  <c r="N213" i="13"/>
  <c r="M213" i="13"/>
  <c r="L213" i="13"/>
  <c r="K213" i="13"/>
  <c r="P212" i="13"/>
  <c r="O212" i="13"/>
  <c r="N212" i="13"/>
  <c r="M212" i="13"/>
  <c r="L212" i="13"/>
  <c r="K212" i="13"/>
  <c r="P211" i="13"/>
  <c r="O211" i="13"/>
  <c r="N211" i="13"/>
  <c r="M211" i="13"/>
  <c r="L211" i="13"/>
  <c r="K211" i="13"/>
  <c r="P210" i="13"/>
  <c r="N210" i="13"/>
  <c r="L210" i="13"/>
  <c r="K210" i="13"/>
  <c r="P209" i="13"/>
  <c r="O209" i="13"/>
  <c r="N209" i="13"/>
  <c r="M209" i="13"/>
  <c r="L209" i="13"/>
  <c r="K209" i="13"/>
  <c r="P208" i="13"/>
  <c r="O208" i="13"/>
  <c r="N208" i="13"/>
  <c r="M208" i="13"/>
  <c r="L208" i="13"/>
  <c r="K208" i="13"/>
  <c r="P207" i="13"/>
  <c r="O207" i="13"/>
  <c r="N207" i="13"/>
  <c r="M207" i="13"/>
  <c r="L207" i="13"/>
  <c r="K207" i="13"/>
  <c r="P206" i="13"/>
  <c r="O206" i="13"/>
  <c r="N206" i="13"/>
  <c r="M206" i="13"/>
  <c r="L206" i="13"/>
  <c r="K206" i="13"/>
  <c r="P205" i="13"/>
  <c r="O205" i="13"/>
  <c r="N205" i="13"/>
  <c r="M205" i="13"/>
  <c r="L205" i="13"/>
  <c r="K205" i="13"/>
  <c r="P204" i="13"/>
  <c r="O204" i="13"/>
  <c r="N204" i="13"/>
  <c r="M204" i="13"/>
  <c r="L204" i="13"/>
  <c r="K204" i="13"/>
  <c r="P203" i="13"/>
  <c r="O203" i="13"/>
  <c r="N203" i="13"/>
  <c r="M203" i="13"/>
  <c r="L203" i="13"/>
  <c r="K203" i="13"/>
  <c r="P202" i="13"/>
  <c r="O202" i="13"/>
  <c r="N202" i="13"/>
  <c r="M202" i="13"/>
  <c r="L202" i="13"/>
  <c r="K202" i="13"/>
  <c r="P201" i="13"/>
  <c r="O201" i="13"/>
  <c r="N201" i="13"/>
  <c r="M201" i="13"/>
  <c r="L201" i="13"/>
  <c r="K201" i="13"/>
  <c r="P200" i="13"/>
  <c r="O200" i="13"/>
  <c r="N200" i="13"/>
  <c r="M200" i="13"/>
  <c r="L200" i="13"/>
  <c r="K200" i="13"/>
  <c r="P199" i="13"/>
  <c r="O199" i="13"/>
  <c r="N199" i="13"/>
  <c r="M199" i="13"/>
  <c r="L199" i="13"/>
  <c r="K199" i="13"/>
  <c r="P198" i="13"/>
  <c r="O198" i="13"/>
  <c r="N198" i="13"/>
  <c r="M198" i="13"/>
  <c r="L198" i="13"/>
  <c r="K198" i="13"/>
  <c r="P197" i="13"/>
  <c r="O197" i="13"/>
  <c r="N197" i="13"/>
  <c r="M197" i="13"/>
  <c r="L197" i="13"/>
  <c r="K197" i="13"/>
  <c r="P196" i="13"/>
  <c r="O196" i="13"/>
  <c r="N196" i="13"/>
  <c r="M196" i="13"/>
  <c r="L196" i="13"/>
  <c r="K196" i="13"/>
  <c r="P195" i="13"/>
  <c r="O195" i="13"/>
  <c r="N195" i="13"/>
  <c r="M195" i="13"/>
  <c r="L195" i="13"/>
  <c r="K195" i="13"/>
  <c r="P194" i="13"/>
  <c r="O194" i="13"/>
  <c r="N194" i="13"/>
  <c r="M194" i="13"/>
  <c r="L194" i="13"/>
  <c r="K194" i="13"/>
  <c r="P193" i="13"/>
  <c r="O193" i="13"/>
  <c r="N193" i="13"/>
  <c r="M193" i="13"/>
  <c r="L193" i="13"/>
  <c r="K193" i="13"/>
  <c r="P192" i="13"/>
  <c r="O192" i="13"/>
  <c r="N192" i="13"/>
  <c r="M192" i="13"/>
  <c r="L192" i="13"/>
  <c r="K192" i="13"/>
  <c r="P191" i="13"/>
  <c r="O191" i="13"/>
  <c r="N191" i="13"/>
  <c r="M191" i="13"/>
  <c r="L191" i="13"/>
  <c r="K191" i="13"/>
  <c r="P190" i="13"/>
  <c r="O190" i="13"/>
  <c r="N190" i="13"/>
  <c r="M190" i="13"/>
  <c r="L190" i="13"/>
  <c r="K190" i="13"/>
  <c r="P189" i="13"/>
  <c r="O189" i="13"/>
  <c r="N189" i="13"/>
  <c r="M189" i="13"/>
  <c r="L189" i="13"/>
  <c r="K189" i="13"/>
  <c r="P188" i="13"/>
  <c r="N188" i="13"/>
  <c r="L188" i="13"/>
  <c r="K188" i="13"/>
  <c r="P187" i="13"/>
  <c r="O187" i="13"/>
  <c r="N187" i="13"/>
  <c r="M187" i="13"/>
  <c r="L187" i="13"/>
  <c r="K187" i="13"/>
  <c r="P186" i="13"/>
  <c r="O186" i="13"/>
  <c r="N186" i="13"/>
  <c r="M186" i="13"/>
  <c r="L186" i="13"/>
  <c r="K186" i="13"/>
  <c r="P185" i="13"/>
  <c r="O185" i="13"/>
  <c r="N185" i="13"/>
  <c r="M185" i="13"/>
  <c r="L185" i="13"/>
  <c r="K185" i="13"/>
  <c r="P184" i="13"/>
  <c r="O184" i="13"/>
  <c r="N184" i="13"/>
  <c r="M184" i="13"/>
  <c r="L184" i="13"/>
  <c r="K184" i="13"/>
  <c r="P183" i="13"/>
  <c r="O183" i="13"/>
  <c r="N183" i="13"/>
  <c r="M183" i="13"/>
  <c r="L183" i="13"/>
  <c r="K183" i="13"/>
  <c r="P182" i="13"/>
  <c r="O182" i="13"/>
  <c r="N182" i="13"/>
  <c r="M182" i="13"/>
  <c r="L182" i="13"/>
  <c r="K182" i="13"/>
  <c r="P181" i="13"/>
  <c r="O181" i="13"/>
  <c r="N181" i="13"/>
  <c r="M181" i="13"/>
  <c r="L181" i="13"/>
  <c r="K181" i="13"/>
  <c r="P180" i="13"/>
  <c r="O180" i="13"/>
  <c r="N180" i="13"/>
  <c r="M180" i="13"/>
  <c r="L180" i="13"/>
  <c r="K180" i="13"/>
  <c r="P179" i="13"/>
  <c r="O179" i="13"/>
  <c r="N179" i="13"/>
  <c r="M179" i="13"/>
  <c r="L179" i="13"/>
  <c r="K179" i="13"/>
  <c r="P178" i="13"/>
  <c r="O178" i="13"/>
  <c r="N178" i="13"/>
  <c r="M178" i="13"/>
  <c r="L178" i="13"/>
  <c r="K178" i="13"/>
  <c r="P177" i="13"/>
  <c r="N177" i="13"/>
  <c r="L177" i="13"/>
  <c r="K177" i="13"/>
  <c r="P176" i="13"/>
  <c r="O176" i="13"/>
  <c r="N176" i="13"/>
  <c r="M176" i="13"/>
  <c r="L176" i="13"/>
  <c r="K176" i="13"/>
  <c r="P175" i="13"/>
  <c r="O175" i="13"/>
  <c r="N175" i="13"/>
  <c r="M175" i="13"/>
  <c r="L175" i="13"/>
  <c r="K175" i="13"/>
  <c r="P174" i="13"/>
  <c r="O174" i="13"/>
  <c r="N174" i="13"/>
  <c r="M174" i="13"/>
  <c r="L174" i="13"/>
  <c r="K174" i="13"/>
  <c r="P173" i="13"/>
  <c r="O173" i="13"/>
  <c r="N173" i="13"/>
  <c r="M173" i="13"/>
  <c r="L173" i="13"/>
  <c r="K173" i="13"/>
  <c r="P172" i="13"/>
  <c r="O172" i="13"/>
  <c r="N172" i="13"/>
  <c r="M172" i="13"/>
  <c r="L172" i="13"/>
  <c r="K172" i="13"/>
  <c r="P171" i="13"/>
  <c r="N171" i="13"/>
  <c r="L171" i="13"/>
  <c r="K171" i="13"/>
  <c r="P170" i="13"/>
  <c r="O170" i="13"/>
  <c r="N170" i="13"/>
  <c r="M170" i="13"/>
  <c r="L170" i="13"/>
  <c r="K170" i="13"/>
  <c r="P169" i="13"/>
  <c r="O169" i="13"/>
  <c r="N169" i="13"/>
  <c r="M169" i="13"/>
  <c r="L169" i="13"/>
  <c r="K169" i="13"/>
  <c r="P168" i="13"/>
  <c r="O168" i="13"/>
  <c r="N168" i="13"/>
  <c r="M168" i="13"/>
  <c r="L168" i="13"/>
  <c r="K168" i="13"/>
  <c r="P167" i="13"/>
  <c r="O167" i="13"/>
  <c r="N167" i="13"/>
  <c r="M167" i="13"/>
  <c r="L167" i="13"/>
  <c r="K167" i="13"/>
  <c r="P166" i="13"/>
  <c r="O166" i="13"/>
  <c r="N166" i="13"/>
  <c r="M166" i="13"/>
  <c r="L166" i="13"/>
  <c r="K166" i="13"/>
  <c r="P165" i="13"/>
  <c r="O165" i="13"/>
  <c r="N165" i="13"/>
  <c r="M165" i="13"/>
  <c r="L165" i="13"/>
  <c r="K165" i="13"/>
  <c r="P164" i="13"/>
  <c r="O164" i="13"/>
  <c r="N164" i="13"/>
  <c r="M164" i="13"/>
  <c r="L164" i="13"/>
  <c r="K164" i="13"/>
  <c r="P163" i="13"/>
  <c r="O163" i="13"/>
  <c r="N163" i="13"/>
  <c r="M163" i="13"/>
  <c r="L163" i="13"/>
  <c r="K163" i="13"/>
  <c r="P162" i="13"/>
  <c r="O162" i="13"/>
  <c r="N162" i="13"/>
  <c r="M162" i="13"/>
  <c r="L162" i="13"/>
  <c r="K162" i="13"/>
  <c r="P161" i="13"/>
  <c r="O161" i="13"/>
  <c r="N161" i="13"/>
  <c r="M161" i="13"/>
  <c r="L161" i="13"/>
  <c r="K161" i="13"/>
  <c r="P160" i="13"/>
  <c r="O160" i="13"/>
  <c r="N160" i="13"/>
  <c r="M160" i="13"/>
  <c r="L160" i="13"/>
  <c r="K160" i="13"/>
  <c r="P159" i="13"/>
  <c r="O159" i="13"/>
  <c r="N159" i="13"/>
  <c r="M159" i="13"/>
  <c r="L159" i="13"/>
  <c r="K159" i="13"/>
  <c r="P158" i="13"/>
  <c r="O158" i="13"/>
  <c r="N158" i="13"/>
  <c r="M158" i="13"/>
  <c r="L158" i="13"/>
  <c r="K158" i="13"/>
  <c r="P157" i="13"/>
  <c r="O157" i="13"/>
  <c r="N157" i="13"/>
  <c r="M157" i="13"/>
  <c r="L157" i="13"/>
  <c r="K157" i="13"/>
  <c r="P156" i="13"/>
  <c r="N156" i="13"/>
  <c r="L156" i="13"/>
  <c r="K156" i="13"/>
  <c r="P155" i="13"/>
  <c r="O155" i="13"/>
  <c r="N155" i="13"/>
  <c r="M155" i="13"/>
  <c r="L155" i="13"/>
  <c r="K155" i="13"/>
  <c r="P154" i="13"/>
  <c r="O154" i="13"/>
  <c r="N154" i="13"/>
  <c r="M154" i="13"/>
  <c r="L154" i="13"/>
  <c r="K154" i="13"/>
  <c r="P153" i="13"/>
  <c r="O153" i="13"/>
  <c r="N153" i="13"/>
  <c r="M153" i="13"/>
  <c r="L153" i="13"/>
  <c r="K153" i="13"/>
  <c r="P152" i="13"/>
  <c r="O152" i="13"/>
  <c r="N152" i="13"/>
  <c r="M152" i="13"/>
  <c r="L152" i="13"/>
  <c r="K152" i="13"/>
  <c r="P151" i="13"/>
  <c r="O151" i="13"/>
  <c r="N151" i="13"/>
  <c r="M151" i="13"/>
  <c r="L151" i="13"/>
  <c r="K151" i="13"/>
  <c r="P150" i="13"/>
  <c r="O150" i="13"/>
  <c r="N150" i="13"/>
  <c r="M150" i="13"/>
  <c r="L150" i="13"/>
  <c r="K150" i="13"/>
  <c r="P149" i="13"/>
  <c r="O149" i="13"/>
  <c r="N149" i="13"/>
  <c r="M149" i="13"/>
  <c r="L149" i="13"/>
  <c r="K149" i="13"/>
  <c r="P148" i="13"/>
  <c r="O148" i="13"/>
  <c r="N148" i="13"/>
  <c r="M148" i="13"/>
  <c r="L148" i="13"/>
  <c r="K148" i="13"/>
  <c r="P147" i="13"/>
  <c r="O147" i="13"/>
  <c r="N147" i="13"/>
  <c r="M147" i="13"/>
  <c r="L147" i="13"/>
  <c r="K147" i="13"/>
  <c r="P146" i="13"/>
  <c r="O146" i="13"/>
  <c r="N146" i="13"/>
  <c r="M146" i="13"/>
  <c r="L146" i="13"/>
  <c r="K146" i="13"/>
  <c r="P145" i="13"/>
  <c r="O145" i="13"/>
  <c r="N145" i="13"/>
  <c r="M145" i="13"/>
  <c r="L145" i="13"/>
  <c r="K145" i="13"/>
  <c r="P144" i="13"/>
  <c r="N144" i="13"/>
  <c r="L144" i="13"/>
  <c r="K144" i="13"/>
  <c r="P143" i="13"/>
  <c r="O143" i="13"/>
  <c r="N143" i="13"/>
  <c r="M143" i="13"/>
  <c r="L143" i="13"/>
  <c r="K143" i="13"/>
  <c r="P142" i="13"/>
  <c r="O142" i="13"/>
  <c r="N142" i="13"/>
  <c r="M142" i="13"/>
  <c r="L142" i="13"/>
  <c r="K142" i="13"/>
  <c r="P141" i="13"/>
  <c r="O141" i="13"/>
  <c r="N141" i="13"/>
  <c r="M141" i="13"/>
  <c r="L141" i="13"/>
  <c r="K141" i="13"/>
  <c r="P140" i="13"/>
  <c r="O140" i="13"/>
  <c r="N140" i="13"/>
  <c r="M140" i="13"/>
  <c r="L140" i="13"/>
  <c r="K140" i="13"/>
  <c r="P139" i="13"/>
  <c r="O139" i="13"/>
  <c r="N139" i="13"/>
  <c r="M139" i="13"/>
  <c r="L139" i="13"/>
  <c r="K139" i="13"/>
  <c r="P138" i="13"/>
  <c r="O138" i="13"/>
  <c r="N138" i="13"/>
  <c r="M138" i="13"/>
  <c r="L138" i="13"/>
  <c r="K138" i="13"/>
  <c r="P137" i="13"/>
  <c r="O137" i="13"/>
  <c r="N137" i="13"/>
  <c r="M137" i="13"/>
  <c r="L137" i="13"/>
  <c r="K137" i="13"/>
  <c r="P136" i="13"/>
  <c r="N136" i="13"/>
  <c r="L136" i="13"/>
  <c r="K136" i="13"/>
  <c r="P135" i="13"/>
  <c r="O135" i="13"/>
  <c r="N135" i="13"/>
  <c r="M135" i="13"/>
  <c r="L135" i="13"/>
  <c r="K135" i="13"/>
  <c r="P134" i="13"/>
  <c r="O134" i="13"/>
  <c r="N134" i="13"/>
  <c r="M134" i="13"/>
  <c r="L134" i="13"/>
  <c r="K134" i="13"/>
  <c r="P133" i="13"/>
  <c r="O133" i="13"/>
  <c r="N133" i="13"/>
  <c r="M133" i="13"/>
  <c r="L133" i="13"/>
  <c r="K133" i="13"/>
  <c r="P132" i="13"/>
  <c r="O132" i="13"/>
  <c r="N132" i="13"/>
  <c r="M132" i="13"/>
  <c r="L132" i="13"/>
  <c r="K132" i="13"/>
  <c r="P131" i="13"/>
  <c r="O131" i="13"/>
  <c r="N131" i="13"/>
  <c r="M131" i="13"/>
  <c r="L131" i="13"/>
  <c r="K131" i="13"/>
  <c r="P130" i="13"/>
  <c r="O130" i="13"/>
  <c r="N130" i="13"/>
  <c r="M130" i="13"/>
  <c r="L130" i="13"/>
  <c r="K130" i="13"/>
  <c r="P129" i="13"/>
  <c r="O129" i="13"/>
  <c r="N129" i="13"/>
  <c r="M129" i="13"/>
  <c r="L129" i="13"/>
  <c r="K129" i="13"/>
  <c r="P128" i="13"/>
  <c r="O128" i="13"/>
  <c r="N128" i="13"/>
  <c r="M128" i="13"/>
  <c r="L128" i="13"/>
  <c r="K128" i="13"/>
  <c r="P127" i="13"/>
  <c r="O127" i="13"/>
  <c r="N127" i="13"/>
  <c r="M127" i="13"/>
  <c r="L127" i="13"/>
  <c r="K127" i="13"/>
  <c r="P126" i="13"/>
  <c r="O126" i="13"/>
  <c r="N126" i="13"/>
  <c r="M126" i="13"/>
  <c r="L126" i="13"/>
  <c r="K126" i="13"/>
  <c r="P125" i="13"/>
  <c r="N125" i="13"/>
  <c r="L125" i="13"/>
  <c r="K125" i="13"/>
  <c r="P124" i="13"/>
  <c r="O124" i="13"/>
  <c r="N124" i="13"/>
  <c r="M124" i="13"/>
  <c r="L124" i="13"/>
  <c r="K124" i="13"/>
  <c r="P123" i="13"/>
  <c r="O123" i="13"/>
  <c r="N123" i="13"/>
  <c r="M123" i="13"/>
  <c r="L123" i="13"/>
  <c r="K123" i="13"/>
  <c r="P122" i="13"/>
  <c r="O122" i="13"/>
  <c r="N122" i="13"/>
  <c r="M122" i="13"/>
  <c r="L122" i="13"/>
  <c r="K122" i="13"/>
  <c r="P121" i="13"/>
  <c r="O121" i="13"/>
  <c r="N121" i="13"/>
  <c r="M121" i="13"/>
  <c r="L121" i="13"/>
  <c r="K121" i="13"/>
  <c r="P120" i="13"/>
  <c r="O120" i="13"/>
  <c r="N120" i="13"/>
  <c r="M120" i="13"/>
  <c r="L120" i="13"/>
  <c r="K120" i="13"/>
  <c r="P119" i="13"/>
  <c r="O119" i="13"/>
  <c r="N119" i="13"/>
  <c r="M119" i="13"/>
  <c r="L119" i="13"/>
  <c r="K119" i="13"/>
  <c r="P118" i="13"/>
  <c r="O118" i="13"/>
  <c r="N118" i="13"/>
  <c r="M118" i="13"/>
  <c r="L118" i="13"/>
  <c r="K118" i="13"/>
  <c r="P117" i="13"/>
  <c r="O117" i="13"/>
  <c r="N117" i="13"/>
  <c r="M117" i="13"/>
  <c r="L117" i="13"/>
  <c r="K117" i="13"/>
  <c r="P116" i="13"/>
  <c r="O116" i="13"/>
  <c r="N116" i="13"/>
  <c r="M116" i="13"/>
  <c r="L116" i="13"/>
  <c r="K116" i="13"/>
  <c r="P115" i="13"/>
  <c r="O115" i="13"/>
  <c r="N115" i="13"/>
  <c r="M115" i="13"/>
  <c r="L115" i="13"/>
  <c r="K115" i="13"/>
  <c r="P114" i="13"/>
  <c r="O114" i="13"/>
  <c r="N114" i="13"/>
  <c r="M114" i="13"/>
  <c r="L114" i="13"/>
  <c r="K114" i="13"/>
  <c r="P113" i="13"/>
  <c r="O113" i="13"/>
  <c r="N113" i="13"/>
  <c r="M113" i="13"/>
  <c r="L113" i="13"/>
  <c r="K113" i="13"/>
  <c r="P112" i="13"/>
  <c r="O112" i="13"/>
  <c r="N112" i="13"/>
  <c r="M112" i="13"/>
  <c r="L112" i="13"/>
  <c r="K112" i="13"/>
  <c r="P111" i="13"/>
  <c r="O111" i="13"/>
  <c r="N111" i="13"/>
  <c r="M111" i="13"/>
  <c r="L111" i="13"/>
  <c r="K111" i="13"/>
  <c r="P110" i="13"/>
  <c r="O110" i="13"/>
  <c r="N110" i="13"/>
  <c r="M110" i="13"/>
  <c r="L110" i="13"/>
  <c r="K110" i="13"/>
  <c r="P109" i="13"/>
  <c r="O109" i="13"/>
  <c r="N109" i="13"/>
  <c r="M109" i="13"/>
  <c r="L109" i="13"/>
  <c r="K109" i="13"/>
  <c r="P108" i="13"/>
  <c r="N108" i="13"/>
  <c r="L108" i="13"/>
  <c r="K108" i="13"/>
  <c r="P107" i="13"/>
  <c r="O107" i="13"/>
  <c r="N107" i="13"/>
  <c r="M107" i="13"/>
  <c r="L107" i="13"/>
  <c r="K107" i="13"/>
  <c r="P106" i="13"/>
  <c r="O106" i="13"/>
  <c r="N106" i="13"/>
  <c r="M106" i="13"/>
  <c r="L106" i="13"/>
  <c r="K106" i="13"/>
  <c r="P105" i="13"/>
  <c r="O105" i="13"/>
  <c r="N105" i="13"/>
  <c r="M105" i="13"/>
  <c r="L105" i="13"/>
  <c r="K105" i="13"/>
  <c r="P104" i="13"/>
  <c r="O104" i="13"/>
  <c r="N104" i="13"/>
  <c r="M104" i="13"/>
  <c r="L104" i="13"/>
  <c r="K104" i="13"/>
  <c r="P103" i="13"/>
  <c r="O103" i="13"/>
  <c r="N103" i="13"/>
  <c r="M103" i="13"/>
  <c r="L103" i="13"/>
  <c r="K103" i="13"/>
  <c r="P102" i="13"/>
  <c r="O102" i="13"/>
  <c r="N102" i="13"/>
  <c r="M102" i="13"/>
  <c r="L102" i="13"/>
  <c r="K102" i="13"/>
  <c r="P101" i="13"/>
  <c r="O101" i="13"/>
  <c r="N101" i="13"/>
  <c r="M101" i="13"/>
  <c r="L101" i="13"/>
  <c r="K101" i="13"/>
  <c r="P100" i="13"/>
  <c r="N100" i="13"/>
  <c r="L100" i="13"/>
  <c r="K100" i="13"/>
  <c r="P99" i="13"/>
  <c r="O99" i="13"/>
  <c r="N99" i="13"/>
  <c r="M99" i="13"/>
  <c r="L99" i="13"/>
  <c r="K99" i="13"/>
  <c r="P98" i="13"/>
  <c r="O98" i="13"/>
  <c r="N98" i="13"/>
  <c r="M98" i="13"/>
  <c r="L98" i="13"/>
  <c r="K98" i="13"/>
  <c r="P97" i="13"/>
  <c r="O97" i="13"/>
  <c r="N97" i="13"/>
  <c r="M97" i="13"/>
  <c r="L97" i="13"/>
  <c r="K97" i="13"/>
  <c r="P96" i="13"/>
  <c r="O96" i="13"/>
  <c r="N96" i="13"/>
  <c r="M96" i="13"/>
  <c r="L96" i="13"/>
  <c r="K96" i="13"/>
  <c r="P95" i="13"/>
  <c r="O95" i="13"/>
  <c r="N95" i="13"/>
  <c r="M95" i="13"/>
  <c r="L95" i="13"/>
  <c r="K95" i="13"/>
  <c r="P94" i="13"/>
  <c r="O94" i="13"/>
  <c r="N94" i="13"/>
  <c r="M94" i="13"/>
  <c r="L94" i="13"/>
  <c r="K94" i="13"/>
  <c r="P93" i="13"/>
  <c r="O93" i="13"/>
  <c r="N93" i="13"/>
  <c r="M93" i="13"/>
  <c r="L93" i="13"/>
  <c r="K93" i="13"/>
  <c r="P92" i="13"/>
  <c r="O92" i="13"/>
  <c r="N92" i="13"/>
  <c r="M92" i="13"/>
  <c r="L92" i="13"/>
  <c r="K92" i="13"/>
  <c r="P91" i="13"/>
  <c r="O91" i="13"/>
  <c r="N91" i="13"/>
  <c r="M91" i="13"/>
  <c r="L91" i="13"/>
  <c r="K91" i="13"/>
  <c r="P90" i="13"/>
  <c r="O90" i="13"/>
  <c r="N90" i="13"/>
  <c r="M90" i="13"/>
  <c r="L90" i="13"/>
  <c r="K90" i="13"/>
  <c r="P89" i="13"/>
  <c r="O89" i="13"/>
  <c r="N89" i="13"/>
  <c r="M89" i="13"/>
  <c r="L89" i="13"/>
  <c r="K89" i="13"/>
  <c r="P88" i="13"/>
  <c r="O88" i="13"/>
  <c r="N88" i="13"/>
  <c r="M88" i="13"/>
  <c r="L88" i="13"/>
  <c r="K88" i="13"/>
  <c r="P87" i="13"/>
  <c r="O87" i="13"/>
  <c r="N87" i="13"/>
  <c r="M87" i="13"/>
  <c r="L87" i="13"/>
  <c r="K87" i="13"/>
  <c r="P86" i="13"/>
  <c r="O86" i="13"/>
  <c r="N86" i="13"/>
  <c r="M86" i="13"/>
  <c r="L86" i="13"/>
  <c r="K86" i="13"/>
  <c r="P85" i="13"/>
  <c r="O85" i="13"/>
  <c r="N85" i="13"/>
  <c r="M85" i="13"/>
  <c r="L85" i="13"/>
  <c r="K85" i="13"/>
  <c r="P84" i="13"/>
  <c r="O84" i="13"/>
  <c r="N84" i="13"/>
  <c r="M84" i="13"/>
  <c r="L84" i="13"/>
  <c r="K84" i="13"/>
  <c r="P83" i="13"/>
  <c r="O83" i="13"/>
  <c r="N83" i="13"/>
  <c r="M83" i="13"/>
  <c r="L83" i="13"/>
  <c r="K83" i="13"/>
  <c r="P82" i="13"/>
  <c r="O82" i="13"/>
  <c r="N82" i="13"/>
  <c r="M82" i="13"/>
  <c r="L82" i="13"/>
  <c r="K82" i="13"/>
  <c r="P81" i="13"/>
  <c r="O81" i="13"/>
  <c r="N81" i="13"/>
  <c r="M81" i="13"/>
  <c r="L81" i="13"/>
  <c r="K81" i="13"/>
  <c r="P80" i="13"/>
  <c r="O80" i="13"/>
  <c r="N80" i="13"/>
  <c r="M80" i="13"/>
  <c r="L80" i="13"/>
  <c r="K80" i="13"/>
  <c r="P79" i="13"/>
  <c r="O79" i="13"/>
  <c r="N79" i="13"/>
  <c r="M79" i="13"/>
  <c r="L79" i="13"/>
  <c r="K79" i="13"/>
  <c r="P78" i="13"/>
  <c r="O78" i="13"/>
  <c r="N78" i="13"/>
  <c r="M78" i="13"/>
  <c r="L78" i="13"/>
  <c r="K78" i="13"/>
  <c r="P77" i="13"/>
  <c r="O77" i="13"/>
  <c r="N77" i="13"/>
  <c r="M77" i="13"/>
  <c r="L77" i="13"/>
  <c r="K77" i="13"/>
  <c r="P76" i="13"/>
  <c r="O76" i="13"/>
  <c r="N76" i="13"/>
  <c r="M76" i="13"/>
  <c r="L76" i="13"/>
  <c r="K76" i="13"/>
  <c r="P75" i="13"/>
  <c r="N75" i="13"/>
  <c r="L75" i="13"/>
  <c r="K75" i="13"/>
  <c r="P74" i="13"/>
  <c r="O74" i="13"/>
  <c r="N74" i="13"/>
  <c r="M74" i="13"/>
  <c r="L74" i="13"/>
  <c r="K74" i="13"/>
  <c r="P73" i="13"/>
  <c r="O73" i="13"/>
  <c r="N73" i="13"/>
  <c r="M73" i="13"/>
  <c r="L73" i="13"/>
  <c r="K73" i="13"/>
  <c r="P72" i="13"/>
  <c r="O72" i="13"/>
  <c r="N72" i="13"/>
  <c r="M72" i="13"/>
  <c r="L72" i="13"/>
  <c r="K72" i="13"/>
  <c r="P71" i="13"/>
  <c r="O71" i="13"/>
  <c r="N71" i="13"/>
  <c r="M71" i="13"/>
  <c r="L71" i="13"/>
  <c r="K71" i="13"/>
  <c r="P70" i="13"/>
  <c r="O70" i="13"/>
  <c r="N70" i="13"/>
  <c r="M70" i="13"/>
  <c r="L70" i="13"/>
  <c r="K70" i="13"/>
  <c r="P69" i="13"/>
  <c r="O69" i="13"/>
  <c r="N69" i="13"/>
  <c r="M69" i="13"/>
  <c r="L69" i="13"/>
  <c r="K69" i="13"/>
  <c r="P68" i="13"/>
  <c r="O68" i="13"/>
  <c r="N68" i="13"/>
  <c r="M68" i="13"/>
  <c r="L68" i="13"/>
  <c r="K68" i="13"/>
  <c r="P67" i="13"/>
  <c r="N67" i="13"/>
  <c r="L67" i="13"/>
  <c r="K67" i="13"/>
  <c r="P66" i="13"/>
  <c r="O66" i="13"/>
  <c r="N66" i="13"/>
  <c r="M66" i="13"/>
  <c r="L66" i="13"/>
  <c r="K66" i="13"/>
  <c r="P65" i="13"/>
  <c r="O65" i="13"/>
  <c r="N65" i="13"/>
  <c r="M65" i="13"/>
  <c r="L65" i="13"/>
  <c r="K65" i="13"/>
  <c r="P64" i="13"/>
  <c r="O64" i="13"/>
  <c r="N64" i="13"/>
  <c r="M64" i="13"/>
  <c r="L64" i="13"/>
  <c r="K64" i="13"/>
  <c r="P63" i="13"/>
  <c r="O63" i="13"/>
  <c r="N63" i="13"/>
  <c r="M63" i="13"/>
  <c r="L63" i="13"/>
  <c r="K63" i="13"/>
  <c r="P62" i="13"/>
  <c r="O62" i="13"/>
  <c r="N62" i="13"/>
  <c r="M62" i="13"/>
  <c r="L62" i="13"/>
  <c r="K62" i="13"/>
  <c r="P61" i="13"/>
  <c r="O61" i="13"/>
  <c r="N61" i="13"/>
  <c r="M61" i="13"/>
  <c r="L61" i="13"/>
  <c r="K61" i="13"/>
  <c r="P60" i="13"/>
  <c r="O60" i="13"/>
  <c r="N60" i="13"/>
  <c r="M60" i="13"/>
  <c r="L60" i="13"/>
  <c r="K60" i="13"/>
  <c r="P59" i="13"/>
  <c r="O59" i="13"/>
  <c r="N59" i="13"/>
  <c r="M59" i="13"/>
  <c r="L59" i="13"/>
  <c r="K59" i="13"/>
  <c r="P58" i="13"/>
  <c r="O58" i="13"/>
  <c r="N58" i="13"/>
  <c r="M58" i="13"/>
  <c r="L58" i="13"/>
  <c r="K58" i="13"/>
  <c r="P57" i="13"/>
  <c r="O57" i="13"/>
  <c r="N57" i="13"/>
  <c r="M57" i="13"/>
  <c r="L57" i="13"/>
  <c r="K57" i="13"/>
  <c r="P56" i="13"/>
  <c r="O56" i="13"/>
  <c r="N56" i="13"/>
  <c r="M56" i="13"/>
  <c r="L56" i="13"/>
  <c r="K56" i="13"/>
  <c r="P55" i="13"/>
  <c r="O55" i="13"/>
  <c r="N55" i="13"/>
  <c r="M55" i="13"/>
  <c r="L55" i="13"/>
  <c r="K55" i="13"/>
  <c r="P54" i="13"/>
  <c r="O54" i="13"/>
  <c r="N54" i="13"/>
  <c r="M54" i="13"/>
  <c r="L54" i="13"/>
  <c r="K54" i="13"/>
  <c r="P53" i="13"/>
  <c r="O53" i="13"/>
  <c r="N53" i="13"/>
  <c r="M53" i="13"/>
  <c r="L53" i="13"/>
  <c r="K53" i="13"/>
  <c r="P52" i="13"/>
  <c r="O52" i="13"/>
  <c r="N52" i="13"/>
  <c r="M52" i="13"/>
  <c r="L52" i="13"/>
  <c r="K52" i="13"/>
  <c r="P51" i="13"/>
  <c r="O51" i="13"/>
  <c r="N51" i="13"/>
  <c r="M51" i="13"/>
  <c r="L51" i="13"/>
  <c r="K51" i="13"/>
  <c r="P50" i="13"/>
  <c r="O50" i="13"/>
  <c r="N50" i="13"/>
  <c r="M50" i="13"/>
  <c r="L50" i="13"/>
  <c r="K50" i="13"/>
  <c r="P49" i="13"/>
  <c r="O49" i="13"/>
  <c r="N49" i="13"/>
  <c r="M49" i="13"/>
  <c r="L49" i="13"/>
  <c r="K49" i="13"/>
  <c r="P48" i="13"/>
  <c r="O48" i="13"/>
  <c r="N48" i="13"/>
  <c r="M48" i="13"/>
  <c r="L48" i="13"/>
  <c r="K48" i="13"/>
  <c r="P47" i="13"/>
  <c r="O47" i="13"/>
  <c r="N47" i="13"/>
  <c r="M47" i="13"/>
  <c r="L47" i="13"/>
  <c r="K47" i="13"/>
  <c r="P46" i="13"/>
  <c r="O46" i="13"/>
  <c r="N46" i="13"/>
  <c r="M46" i="13"/>
  <c r="L46" i="13"/>
  <c r="K46" i="13"/>
  <c r="P45" i="13"/>
  <c r="N45" i="13"/>
  <c r="L45" i="13"/>
  <c r="K45" i="13"/>
  <c r="P44" i="13"/>
  <c r="O44" i="13"/>
  <c r="N44" i="13"/>
  <c r="M44" i="13"/>
  <c r="L44" i="13"/>
  <c r="K44" i="13"/>
  <c r="P43" i="13"/>
  <c r="O43" i="13"/>
  <c r="N43" i="13"/>
  <c r="M43" i="13"/>
  <c r="L43" i="13"/>
  <c r="K43" i="13"/>
  <c r="P42" i="13"/>
  <c r="O42" i="13"/>
  <c r="N42" i="13"/>
  <c r="M42" i="13"/>
  <c r="L42" i="13"/>
  <c r="K42" i="13"/>
  <c r="P41" i="13"/>
  <c r="O41" i="13"/>
  <c r="N41" i="13"/>
  <c r="M41" i="13"/>
  <c r="L41" i="13"/>
  <c r="K41" i="13"/>
  <c r="P40" i="13"/>
  <c r="O40" i="13"/>
  <c r="N40" i="13"/>
  <c r="M40" i="13"/>
  <c r="L40" i="13"/>
  <c r="K40" i="13"/>
  <c r="P39" i="13"/>
  <c r="O39" i="13"/>
  <c r="N39" i="13"/>
  <c r="M39" i="13"/>
  <c r="L39" i="13"/>
  <c r="K39" i="13"/>
  <c r="P38" i="13"/>
  <c r="O38" i="13"/>
  <c r="N38" i="13"/>
  <c r="M38" i="13"/>
  <c r="L38" i="13"/>
  <c r="K38" i="13"/>
  <c r="P37" i="13"/>
  <c r="O37" i="13"/>
  <c r="N37" i="13"/>
  <c r="M37" i="13"/>
  <c r="L37" i="13"/>
  <c r="K37" i="13"/>
  <c r="P36" i="13"/>
  <c r="O36" i="13"/>
  <c r="N36" i="13"/>
  <c r="M36" i="13"/>
  <c r="L36" i="13"/>
  <c r="K36" i="13"/>
  <c r="P35" i="13"/>
  <c r="O35" i="13"/>
  <c r="N35" i="13"/>
  <c r="M35" i="13"/>
  <c r="L35" i="13"/>
  <c r="K35" i="13"/>
  <c r="P34" i="13"/>
  <c r="O34" i="13"/>
  <c r="N34" i="13"/>
  <c r="M34" i="13"/>
  <c r="L34" i="13"/>
  <c r="K34" i="13"/>
  <c r="P33" i="13"/>
  <c r="O33" i="13"/>
  <c r="N33" i="13"/>
  <c r="M33" i="13"/>
  <c r="L33" i="13"/>
  <c r="K33" i="13"/>
  <c r="P32" i="13"/>
  <c r="O32" i="13"/>
  <c r="N32" i="13"/>
  <c r="M32" i="13"/>
  <c r="L32" i="13"/>
  <c r="K32" i="13"/>
  <c r="P31" i="13"/>
  <c r="O31" i="13"/>
  <c r="N31" i="13"/>
  <c r="M31" i="13"/>
  <c r="L31" i="13"/>
  <c r="K31" i="13"/>
  <c r="P30" i="13"/>
  <c r="O30" i="13"/>
  <c r="N30" i="13"/>
  <c r="M30" i="13"/>
  <c r="L30" i="13"/>
  <c r="K30" i="13"/>
  <c r="P29" i="13"/>
  <c r="O29" i="13"/>
  <c r="N29" i="13"/>
  <c r="M29" i="13"/>
  <c r="L29" i="13"/>
  <c r="K29" i="13"/>
  <c r="P28" i="13"/>
  <c r="O28" i="13"/>
  <c r="N28" i="13"/>
  <c r="M28" i="13"/>
  <c r="L28" i="13"/>
  <c r="K28" i="13"/>
  <c r="P27" i="13"/>
  <c r="O27" i="13"/>
  <c r="N27" i="13"/>
  <c r="M27" i="13"/>
  <c r="L27" i="13"/>
  <c r="K27" i="13"/>
  <c r="P26" i="13"/>
  <c r="O26" i="13"/>
  <c r="N26" i="13"/>
  <c r="M26" i="13"/>
  <c r="L26" i="13"/>
  <c r="K26" i="13"/>
  <c r="P25" i="13"/>
  <c r="O25" i="13"/>
  <c r="N25" i="13"/>
  <c r="M25" i="13"/>
  <c r="L25" i="13"/>
  <c r="K25" i="13"/>
  <c r="P24" i="13"/>
  <c r="N24" i="13"/>
  <c r="L24" i="13"/>
  <c r="K24" i="13"/>
  <c r="P23" i="13"/>
  <c r="O23" i="13"/>
  <c r="N23" i="13"/>
  <c r="M23" i="13"/>
  <c r="L23" i="13"/>
  <c r="K23" i="13"/>
  <c r="P22" i="13"/>
  <c r="O22" i="13"/>
  <c r="N22" i="13"/>
  <c r="M22" i="13"/>
  <c r="L22" i="13"/>
  <c r="K22" i="13"/>
  <c r="P21" i="13"/>
  <c r="O21" i="13"/>
  <c r="N21" i="13"/>
  <c r="M21" i="13"/>
  <c r="L21" i="13"/>
  <c r="K21" i="13"/>
  <c r="P20" i="13"/>
  <c r="O20" i="13"/>
  <c r="N20" i="13"/>
  <c r="M20" i="13"/>
  <c r="L20" i="13"/>
  <c r="K20" i="13"/>
  <c r="P19" i="13"/>
  <c r="O19" i="13"/>
  <c r="N19" i="13"/>
  <c r="M19" i="13"/>
  <c r="L19" i="13"/>
  <c r="K19" i="13"/>
  <c r="P18" i="13"/>
  <c r="O18" i="13"/>
  <c r="N18" i="13"/>
  <c r="M18" i="13"/>
  <c r="L18" i="13"/>
  <c r="K18" i="13"/>
  <c r="P17" i="13"/>
  <c r="O17" i="13"/>
  <c r="N17" i="13"/>
  <c r="M17" i="13"/>
  <c r="L17" i="13"/>
  <c r="K17" i="13"/>
  <c r="P16" i="13"/>
  <c r="O16" i="13"/>
  <c r="N16" i="13"/>
  <c r="M16" i="13"/>
  <c r="L16" i="13"/>
  <c r="K16" i="13"/>
  <c r="P15" i="13"/>
  <c r="O15" i="13"/>
  <c r="N15" i="13"/>
  <c r="M15" i="13"/>
  <c r="L15" i="13"/>
  <c r="K15" i="13"/>
  <c r="P14" i="13"/>
  <c r="O14" i="13"/>
  <c r="N14" i="13"/>
  <c r="M14" i="13"/>
  <c r="L14" i="13"/>
  <c r="K14" i="13"/>
  <c r="P13" i="13"/>
  <c r="O13" i="13"/>
  <c r="N13" i="13"/>
  <c r="M13" i="13"/>
  <c r="L13" i="13"/>
  <c r="K13" i="13"/>
  <c r="P12" i="13"/>
  <c r="O12" i="13"/>
  <c r="N12" i="13"/>
  <c r="M12" i="13"/>
  <c r="L12" i="13"/>
  <c r="K12" i="13"/>
  <c r="A138" i="98"/>
  <c r="A137" i="66"/>
  <c r="C137" i="66" l="1"/>
  <c r="B137" i="66"/>
  <c r="G137" i="66"/>
  <c r="F137" i="66"/>
  <c r="E137" i="66"/>
  <c r="D137" i="66"/>
  <c r="I136" i="66"/>
  <c r="H136" i="66"/>
  <c r="D138" i="98"/>
  <c r="C138" i="98"/>
  <c r="B138" i="98"/>
  <c r="H138" i="98"/>
  <c r="G138" i="98"/>
  <c r="E138" i="98"/>
  <c r="F138" i="98"/>
  <c r="I138" i="98" s="1"/>
  <c r="H161" i="81"/>
  <c r="G161" i="81"/>
  <c r="G172" i="81"/>
  <c r="H172" i="81"/>
  <c r="H205" i="81"/>
  <c r="G205" i="81"/>
  <c r="H241" i="81"/>
  <c r="G241" i="81"/>
  <c r="H249" i="81"/>
  <c r="G249" i="81"/>
  <c r="G282" i="81"/>
  <c r="H282" i="81"/>
  <c r="G290" i="81"/>
  <c r="H290" i="81"/>
  <c r="H301" i="81"/>
  <c r="G301" i="81"/>
  <c r="G424" i="81"/>
  <c r="H424" i="81"/>
  <c r="G450" i="81"/>
  <c r="H450" i="81"/>
  <c r="G466" i="81"/>
  <c r="H466" i="81"/>
  <c r="H473" i="81"/>
  <c r="G473" i="81"/>
  <c r="H491" i="81"/>
  <c r="G491" i="81"/>
  <c r="H502" i="81"/>
  <c r="G502" i="81"/>
  <c r="H562" i="81"/>
  <c r="G562" i="81"/>
  <c r="G616" i="81"/>
  <c r="H616" i="81"/>
  <c r="H658" i="81"/>
  <c r="G658" i="81"/>
  <c r="H674" i="81"/>
  <c r="G674" i="81"/>
  <c r="H708" i="81"/>
  <c r="G708" i="81"/>
  <c r="H716" i="81"/>
  <c r="G716" i="81"/>
  <c r="H724" i="81"/>
  <c r="G724" i="81"/>
  <c r="H757" i="81"/>
  <c r="G757" i="81"/>
  <c r="H788" i="81"/>
  <c r="G788" i="81"/>
  <c r="H804" i="81"/>
  <c r="G804" i="81"/>
  <c r="H824" i="81"/>
  <c r="G824" i="81"/>
  <c r="H858" i="81"/>
  <c r="G858" i="81"/>
  <c r="H943" i="81"/>
  <c r="G943" i="81"/>
  <c r="H950" i="81"/>
  <c r="G950" i="81"/>
  <c r="H967" i="81"/>
  <c r="G967" i="81"/>
  <c r="H983" i="81"/>
  <c r="G983" i="81"/>
  <c r="H994" i="81"/>
  <c r="G994" i="81"/>
  <c r="H1025" i="81"/>
  <c r="G1025" i="81"/>
  <c r="H1036" i="81"/>
  <c r="G1036" i="81"/>
  <c r="H1052" i="81"/>
  <c r="G1052" i="81"/>
  <c r="H1066" i="81"/>
  <c r="G1066" i="81"/>
  <c r="H1147" i="81"/>
  <c r="G1147" i="81"/>
  <c r="H1189" i="81"/>
  <c r="G1189" i="81"/>
  <c r="G1196" i="81"/>
  <c r="H1196" i="81"/>
  <c r="G1204" i="81"/>
  <c r="H1204" i="81"/>
  <c r="G1215" i="81"/>
  <c r="H1215" i="81"/>
  <c r="G1238" i="81"/>
  <c r="H1238" i="81"/>
  <c r="G1272" i="81"/>
  <c r="H1272" i="81"/>
  <c r="G1276" i="81"/>
  <c r="H1276" i="81"/>
  <c r="G1298" i="81"/>
  <c r="H1298" i="81"/>
  <c r="G1302" i="81"/>
  <c r="H1302" i="81"/>
  <c r="H1309" i="81"/>
  <c r="G1309" i="81"/>
  <c r="G1324" i="81"/>
  <c r="H1324" i="81"/>
  <c r="G1328" i="81"/>
  <c r="H1328" i="81"/>
  <c r="G1332" i="81"/>
  <c r="H1332" i="81"/>
  <c r="G1336" i="81"/>
  <c r="H1336" i="81"/>
  <c r="G1340" i="81"/>
  <c r="H1340" i="81"/>
  <c r="G1372" i="81"/>
  <c r="H1372" i="81"/>
  <c r="G1404" i="81"/>
  <c r="H1404" i="81"/>
  <c r="G1408" i="81"/>
  <c r="H1408" i="81"/>
  <c r="H1460" i="81"/>
  <c r="G1460" i="81"/>
  <c r="H1468" i="81"/>
  <c r="G1468" i="81"/>
  <c r="H1500" i="81"/>
  <c r="G1500" i="81"/>
  <c r="H1504" i="81"/>
  <c r="G1504" i="81"/>
  <c r="H1508" i="81"/>
  <c r="G1508" i="81"/>
  <c r="H1532" i="81"/>
  <c r="G1532" i="81"/>
  <c r="H1552" i="81"/>
  <c r="G1552" i="81"/>
  <c r="H1556" i="81"/>
  <c r="G1556" i="81"/>
  <c r="H1560" i="81"/>
  <c r="G1560" i="81"/>
  <c r="H1564" i="81"/>
  <c r="G1564" i="81"/>
  <c r="H1568" i="81"/>
  <c r="G1568" i="81"/>
  <c r="H1612" i="81"/>
  <c r="G1612" i="81"/>
  <c r="H1628" i="81"/>
  <c r="G1628" i="81"/>
  <c r="H1672" i="81"/>
  <c r="G1672" i="81"/>
  <c r="H1696" i="81"/>
  <c r="G1696" i="81"/>
  <c r="H1700" i="81"/>
  <c r="G1700" i="81"/>
  <c r="H1704" i="81"/>
  <c r="G1704" i="81"/>
  <c r="H1716" i="81"/>
  <c r="G1716" i="81"/>
  <c r="H1720" i="81"/>
  <c r="G1720" i="81"/>
  <c r="H1744" i="81"/>
  <c r="G1744" i="81"/>
  <c r="H1768" i="81"/>
  <c r="G1768" i="81"/>
  <c r="H1772" i="81"/>
  <c r="G1772" i="81"/>
  <c r="H1784" i="81"/>
  <c r="G1784" i="81"/>
  <c r="H1804" i="81"/>
  <c r="G1804" i="81"/>
  <c r="H1808" i="81"/>
  <c r="G1808" i="81"/>
  <c r="H1816" i="81"/>
  <c r="G1816" i="81"/>
  <c r="H1832" i="81"/>
  <c r="G1832" i="81"/>
  <c r="H1860" i="81"/>
  <c r="G1860" i="81"/>
  <c r="H1864" i="81"/>
  <c r="G1864" i="81"/>
  <c r="H1868" i="81"/>
  <c r="G1868" i="81"/>
  <c r="H1872" i="81"/>
  <c r="G1872" i="81"/>
  <c r="H1880" i="81"/>
  <c r="G1880" i="81"/>
  <c r="H1884" i="81"/>
  <c r="G1884" i="81"/>
  <c r="H1888" i="81"/>
  <c r="G1888" i="81"/>
  <c r="H1892" i="81"/>
  <c r="G1892" i="81"/>
  <c r="H1896" i="81"/>
  <c r="G1896" i="81"/>
  <c r="H1900" i="81"/>
  <c r="G1900" i="81"/>
  <c r="H1904" i="81"/>
  <c r="G1904" i="81"/>
  <c r="H1908" i="81"/>
  <c r="G1908" i="81"/>
  <c r="H1912" i="81"/>
  <c r="G1912" i="81"/>
  <c r="H1916" i="81"/>
  <c r="G1916" i="81"/>
  <c r="H1920" i="81"/>
  <c r="G1920" i="81"/>
  <c r="H1924" i="81"/>
  <c r="G1924" i="81"/>
  <c r="H1928" i="81"/>
  <c r="G1928" i="81"/>
  <c r="H1932" i="81"/>
  <c r="G1932" i="81"/>
  <c r="H1936" i="81"/>
  <c r="G1936" i="81"/>
  <c r="H1940" i="81"/>
  <c r="G1940" i="81"/>
  <c r="H1944" i="81"/>
  <c r="G1944" i="81"/>
  <c r="H1948" i="81"/>
  <c r="G1948" i="81"/>
  <c r="H1952" i="81"/>
  <c r="G1952" i="81"/>
  <c r="G1956" i="81"/>
  <c r="H1956" i="81"/>
  <c r="G1960" i="81"/>
  <c r="H1960" i="81"/>
  <c r="G1964" i="81"/>
  <c r="H1964" i="81"/>
  <c r="G1968" i="81"/>
  <c r="H1968" i="81"/>
  <c r="G1972" i="81"/>
  <c r="H1972" i="81"/>
  <c r="G1976" i="81"/>
  <c r="H1976" i="81"/>
  <c r="G1980" i="81"/>
  <c r="H1980" i="81"/>
  <c r="G1984" i="81"/>
  <c r="H1984" i="81"/>
  <c r="G1988" i="81"/>
  <c r="H1988" i="81"/>
  <c r="G1992" i="81"/>
  <c r="H1992" i="81"/>
  <c r="G1996" i="81"/>
  <c r="H1996" i="81"/>
  <c r="G2000" i="81"/>
  <c r="H2000" i="81"/>
  <c r="G2004" i="81"/>
  <c r="H2004" i="81"/>
  <c r="G2008" i="81"/>
  <c r="H2008" i="81"/>
  <c r="G2012" i="81"/>
  <c r="H2012" i="81"/>
  <c r="G2016" i="81"/>
  <c r="H2016" i="81"/>
  <c r="G2020" i="81"/>
  <c r="H2020" i="81"/>
  <c r="G2024" i="81"/>
  <c r="H2024" i="81"/>
  <c r="G2028" i="81"/>
  <c r="H2028" i="81"/>
  <c r="G2032" i="81"/>
  <c r="H2032" i="81"/>
  <c r="G2036" i="81"/>
  <c r="H2036" i="81"/>
  <c r="G2040" i="81"/>
  <c r="H2040" i="81"/>
  <c r="G2044" i="81"/>
  <c r="H2044" i="81"/>
  <c r="G2048" i="81"/>
  <c r="H2048" i="81"/>
  <c r="G2052" i="81"/>
  <c r="H2052" i="81"/>
  <c r="G2056" i="81"/>
  <c r="H2056" i="81"/>
  <c r="G2060" i="81"/>
  <c r="H2060" i="81"/>
  <c r="G2064" i="81"/>
  <c r="H2064" i="81"/>
  <c r="G2068" i="81"/>
  <c r="H2068" i="81"/>
  <c r="G2072" i="81"/>
  <c r="H2072" i="81"/>
  <c r="G2076" i="81"/>
  <c r="H2076" i="81"/>
  <c r="G2080" i="81"/>
  <c r="H2080" i="81"/>
  <c r="G2084" i="81"/>
  <c r="H2084" i="81"/>
  <c r="G2088" i="81"/>
  <c r="H2088" i="81"/>
  <c r="G2092" i="81"/>
  <c r="H2092" i="81"/>
  <c r="G2096" i="81"/>
  <c r="H2096" i="81"/>
  <c r="G2100" i="81"/>
  <c r="H2100" i="81"/>
  <c r="G2104" i="81"/>
  <c r="H2104" i="81"/>
  <c r="G2108" i="81"/>
  <c r="H2108" i="81"/>
  <c r="G2112" i="81"/>
  <c r="H2112" i="81"/>
  <c r="G2116" i="81"/>
  <c r="H2116" i="81"/>
  <c r="G2120" i="81"/>
  <c r="H2120" i="81"/>
  <c r="G2124" i="81"/>
  <c r="H2124" i="81"/>
  <c r="G2128" i="81"/>
  <c r="H2128" i="81"/>
  <c r="G2132" i="81"/>
  <c r="H2132" i="81"/>
  <c r="G2136" i="81"/>
  <c r="H2136" i="81"/>
  <c r="G2140" i="81"/>
  <c r="H2140" i="81"/>
  <c r="G2144" i="81"/>
  <c r="H2144" i="81"/>
  <c r="G2148" i="81"/>
  <c r="H2148" i="81"/>
  <c r="G2152" i="81"/>
  <c r="H2152" i="81"/>
  <c r="G2156" i="81"/>
  <c r="H2156" i="81"/>
  <c r="G2160" i="81"/>
  <c r="H2160" i="81"/>
  <c r="G2164" i="81"/>
  <c r="H2164" i="81"/>
  <c r="G2168" i="81"/>
  <c r="H2168" i="81"/>
  <c r="G2172" i="81"/>
  <c r="H2172" i="81"/>
  <c r="G2176" i="81"/>
  <c r="H2176" i="81"/>
  <c r="G2180" i="81"/>
  <c r="H2180" i="81"/>
  <c r="G2184" i="81"/>
  <c r="H2184" i="81"/>
  <c r="G2188" i="81"/>
  <c r="H2188" i="81"/>
  <c r="G2192" i="81"/>
  <c r="H2192" i="81"/>
  <c r="G2196" i="81"/>
  <c r="H2196" i="81"/>
  <c r="G2200" i="81"/>
  <c r="H2200" i="81"/>
  <c r="G2204" i="81"/>
  <c r="H2204" i="81"/>
  <c r="G2208" i="81"/>
  <c r="H2208" i="81"/>
  <c r="H2212" i="81"/>
  <c r="G2212" i="81"/>
  <c r="H2216" i="81"/>
  <c r="G2216" i="81"/>
  <c r="H2220" i="81"/>
  <c r="G2220" i="81"/>
  <c r="H2224" i="81"/>
  <c r="G2224" i="81"/>
  <c r="H2228" i="81"/>
  <c r="G2228" i="81"/>
  <c r="H2232" i="81"/>
  <c r="G2232" i="81"/>
  <c r="H2236" i="81"/>
  <c r="G2236" i="81"/>
  <c r="H2240" i="81"/>
  <c r="G2240" i="81"/>
  <c r="H2244" i="81"/>
  <c r="G2244" i="81"/>
  <c r="H2248" i="81"/>
  <c r="G2248" i="81"/>
  <c r="H2252" i="81"/>
  <c r="G2252" i="81"/>
  <c r="H2256" i="81"/>
  <c r="G2256" i="81"/>
  <c r="H2260" i="81"/>
  <c r="G2260" i="81"/>
  <c r="H2264" i="81"/>
  <c r="G2264" i="81"/>
  <c r="H2268" i="81"/>
  <c r="G2268" i="81"/>
  <c r="H2272" i="81"/>
  <c r="G2272" i="81"/>
  <c r="H2276" i="81"/>
  <c r="G2276" i="81"/>
  <c r="H2280" i="81"/>
  <c r="G2280" i="81"/>
  <c r="H2284" i="81"/>
  <c r="G2284" i="81"/>
  <c r="H2288" i="81"/>
  <c r="G2288" i="81"/>
  <c r="H2292" i="81"/>
  <c r="G2292" i="81"/>
  <c r="H2296" i="81"/>
  <c r="G2296" i="81"/>
  <c r="H2300" i="81"/>
  <c r="G2300" i="81"/>
  <c r="H2304" i="81"/>
  <c r="G2304" i="81"/>
  <c r="H2308" i="81"/>
  <c r="G2308" i="81"/>
  <c r="H2312" i="81"/>
  <c r="G2312" i="81"/>
  <c r="H2316" i="81"/>
  <c r="G2316" i="81"/>
  <c r="H2320" i="81"/>
  <c r="G2320" i="81"/>
  <c r="H2324" i="81"/>
  <c r="G2324" i="81"/>
  <c r="H2328" i="81"/>
  <c r="G2328" i="81"/>
  <c r="H2332" i="81"/>
  <c r="G2332" i="81"/>
  <c r="H2336" i="81"/>
  <c r="G2336" i="81"/>
  <c r="H2344" i="81"/>
  <c r="G2344" i="81"/>
  <c r="H2348" i="81"/>
  <c r="G2348" i="81"/>
  <c r="H2352" i="81"/>
  <c r="G2352" i="81"/>
  <c r="H2356" i="81"/>
  <c r="G2356" i="81"/>
  <c r="H2360" i="81"/>
  <c r="G2360" i="81"/>
  <c r="H2364" i="81"/>
  <c r="G2364" i="81"/>
  <c r="H2368" i="81"/>
  <c r="G2368" i="81"/>
  <c r="H2372" i="81"/>
  <c r="G2372" i="81"/>
  <c r="H2376" i="81"/>
  <c r="G2376" i="81"/>
  <c r="H2380" i="81"/>
  <c r="G2380" i="81"/>
  <c r="H2384" i="81"/>
  <c r="G2384" i="81"/>
  <c r="H2388" i="81"/>
  <c r="G2388" i="81"/>
  <c r="H2392" i="81"/>
  <c r="G2392" i="81"/>
  <c r="H2396" i="81"/>
  <c r="G2396" i="81"/>
  <c r="H2400" i="81"/>
  <c r="G2400" i="81"/>
  <c r="H2404" i="81"/>
  <c r="G2404" i="81"/>
  <c r="H2408" i="81"/>
  <c r="G2408" i="81"/>
  <c r="H2412" i="81"/>
  <c r="G2412" i="81"/>
  <c r="H2416" i="81"/>
  <c r="G2416" i="81"/>
  <c r="H2420" i="81"/>
  <c r="G2420" i="81"/>
  <c r="H2424" i="81"/>
  <c r="G2424" i="81"/>
  <c r="H2428" i="81"/>
  <c r="G2428" i="81"/>
  <c r="H2432" i="81"/>
  <c r="G2432" i="81"/>
  <c r="H2436" i="81"/>
  <c r="G2436" i="81"/>
  <c r="H2440" i="81"/>
  <c r="G2440" i="81"/>
  <c r="H2444" i="81"/>
  <c r="G2444" i="81"/>
  <c r="H2448" i="81"/>
  <c r="G2448" i="81"/>
  <c r="H2452" i="81"/>
  <c r="G2452" i="81"/>
  <c r="H2456" i="81"/>
  <c r="G2456" i="81"/>
  <c r="H2460" i="81"/>
  <c r="G2460" i="81"/>
  <c r="H2464" i="81"/>
  <c r="G2464" i="81"/>
  <c r="H2468" i="81"/>
  <c r="G2468" i="81"/>
  <c r="H2472" i="81"/>
  <c r="G2472" i="81"/>
  <c r="H2476" i="81"/>
  <c r="G2476" i="81"/>
  <c r="H2480" i="81"/>
  <c r="G2480" i="81"/>
  <c r="H2484" i="81"/>
  <c r="G2484" i="81"/>
  <c r="H2488" i="81"/>
  <c r="G2488" i="81"/>
  <c r="H2492" i="81"/>
  <c r="G2492" i="81"/>
  <c r="H2496" i="81"/>
  <c r="G2496" i="81"/>
  <c r="H2500" i="81"/>
  <c r="G2500" i="81"/>
  <c r="H2504" i="81"/>
  <c r="G2504" i="81"/>
  <c r="H2508" i="81"/>
  <c r="G2508" i="81"/>
  <c r="H2512" i="81"/>
  <c r="G2512" i="81"/>
  <c r="H2516" i="81"/>
  <c r="G2516" i="81"/>
  <c r="H2520" i="81"/>
  <c r="G2520" i="81"/>
  <c r="H2524" i="81"/>
  <c r="G2524" i="81"/>
  <c r="H2528" i="81"/>
  <c r="G2528" i="81"/>
  <c r="H2532" i="81"/>
  <c r="G2532" i="81"/>
  <c r="H2536" i="81"/>
  <c r="G2536" i="81"/>
  <c r="H2540" i="81"/>
  <c r="G2540" i="81"/>
  <c r="H2544" i="81"/>
  <c r="G2544" i="81"/>
  <c r="H2548" i="81"/>
  <c r="G2548" i="81"/>
  <c r="H2552" i="81"/>
  <c r="G2552" i="81"/>
  <c r="H2556" i="81"/>
  <c r="G2556" i="81"/>
  <c r="H2560" i="81"/>
  <c r="G2560" i="81"/>
  <c r="H2564" i="81"/>
  <c r="G2564" i="81"/>
  <c r="H2568" i="81"/>
  <c r="G2568" i="81"/>
  <c r="H2572" i="81"/>
  <c r="G2572" i="81"/>
  <c r="H2576" i="81"/>
  <c r="G2576" i="81"/>
  <c r="H2580" i="81"/>
  <c r="G2580" i="81"/>
  <c r="H2584" i="81"/>
  <c r="G2584" i="81"/>
  <c r="H2588" i="81"/>
  <c r="G2588" i="81"/>
  <c r="H2592" i="81"/>
  <c r="G2592" i="81"/>
  <c r="H2596" i="81"/>
  <c r="G2596" i="81"/>
  <c r="H2600" i="81"/>
  <c r="G2600" i="81"/>
  <c r="H2604" i="81"/>
  <c r="G2604" i="81"/>
  <c r="H2608" i="81"/>
  <c r="G2608" i="81"/>
  <c r="H2612" i="81"/>
  <c r="G2612" i="81"/>
  <c r="H2616" i="81"/>
  <c r="G2616" i="81"/>
  <c r="H2620" i="81"/>
  <c r="G2620" i="81"/>
  <c r="H2624" i="81"/>
  <c r="G2624" i="81"/>
  <c r="H2628" i="81"/>
  <c r="G2628" i="81"/>
  <c r="H2632" i="81"/>
  <c r="G2632" i="81"/>
  <c r="H2636" i="81"/>
  <c r="G2636" i="81"/>
  <c r="H2640" i="81"/>
  <c r="G2640" i="81"/>
  <c r="H2644" i="81"/>
  <c r="G2644" i="81"/>
  <c r="H2648" i="81"/>
  <c r="G2648" i="81"/>
  <c r="H2652" i="81"/>
  <c r="G2652" i="81"/>
  <c r="H2656" i="81"/>
  <c r="G2656" i="81"/>
  <c r="H2660" i="81"/>
  <c r="G2660" i="81"/>
  <c r="H2664" i="81"/>
  <c r="G2664" i="81"/>
  <c r="H2668" i="81"/>
  <c r="G2668" i="81"/>
  <c r="H2672" i="81"/>
  <c r="G2672" i="81"/>
  <c r="H2676" i="81"/>
  <c r="G2676" i="81"/>
  <c r="H2680" i="81"/>
  <c r="G2680" i="81"/>
  <c r="H2684" i="81"/>
  <c r="G2684" i="81"/>
  <c r="H2688" i="81"/>
  <c r="G2688" i="81"/>
  <c r="H2692" i="81"/>
  <c r="G2692" i="81"/>
  <c r="H2696" i="81"/>
  <c r="G2696" i="81"/>
  <c r="H2700" i="81"/>
  <c r="G2700" i="81"/>
  <c r="H2704" i="81"/>
  <c r="G2704" i="81"/>
  <c r="H2708" i="81"/>
  <c r="G2708" i="81"/>
  <c r="H2712" i="81"/>
  <c r="G2712" i="81"/>
  <c r="H2716" i="81"/>
  <c r="G2716" i="81"/>
  <c r="H2720" i="81"/>
  <c r="G2720" i="81"/>
  <c r="H2724" i="81"/>
  <c r="G2724" i="81"/>
  <c r="H2728" i="81"/>
  <c r="G2728" i="81"/>
  <c r="H2732" i="81"/>
  <c r="G2732" i="81"/>
  <c r="H2736" i="81"/>
  <c r="G2736" i="81"/>
  <c r="H2740" i="81"/>
  <c r="G2740" i="81"/>
  <c r="H2744" i="81"/>
  <c r="G2744" i="81"/>
  <c r="H2748" i="81"/>
  <c r="G2748" i="81"/>
  <c r="H2752" i="81"/>
  <c r="G2752" i="81"/>
  <c r="H2756" i="81"/>
  <c r="G2756" i="81"/>
  <c r="H2760" i="81"/>
  <c r="G2760" i="81"/>
  <c r="H2764" i="81"/>
  <c r="G2764" i="81"/>
  <c r="H2768" i="81"/>
  <c r="G2768" i="81"/>
  <c r="H2772" i="81"/>
  <c r="G2772" i="81"/>
  <c r="H2776" i="81"/>
  <c r="G2776" i="81"/>
  <c r="H2780" i="81"/>
  <c r="G2780" i="81"/>
  <c r="H2784" i="81"/>
  <c r="G2784" i="81"/>
  <c r="H2788" i="81"/>
  <c r="G2788" i="81"/>
  <c r="H2792" i="81"/>
  <c r="G2792" i="81"/>
  <c r="H64" i="81"/>
  <c r="G64" i="81"/>
  <c r="H72" i="81"/>
  <c r="G72" i="81"/>
  <c r="G79" i="81"/>
  <c r="H79" i="81"/>
  <c r="H86" i="81"/>
  <c r="G86" i="81"/>
  <c r="H98" i="81"/>
  <c r="G98" i="81"/>
  <c r="H113" i="81"/>
  <c r="G113" i="81"/>
  <c r="G131" i="81"/>
  <c r="H131" i="81"/>
  <c r="H146" i="81"/>
  <c r="G146" i="81"/>
  <c r="G164" i="81"/>
  <c r="H164" i="81"/>
  <c r="H201" i="81"/>
  <c r="G201" i="81"/>
  <c r="G216" i="81"/>
  <c r="H216" i="81"/>
  <c r="G260" i="81"/>
  <c r="H260" i="81"/>
  <c r="G267" i="81"/>
  <c r="H267" i="81"/>
  <c r="G315" i="81"/>
  <c r="H315" i="81"/>
  <c r="H341" i="81"/>
  <c r="G341" i="81"/>
  <c r="G356" i="81"/>
  <c r="H356" i="81"/>
  <c r="G364" i="81"/>
  <c r="H364" i="81"/>
  <c r="G395" i="81"/>
  <c r="H395" i="81"/>
  <c r="G439" i="81"/>
  <c r="H439" i="81"/>
  <c r="G446" i="81"/>
  <c r="H446" i="81"/>
  <c r="H469" i="81"/>
  <c r="G469" i="81"/>
  <c r="H477" i="81"/>
  <c r="G477" i="81"/>
  <c r="H513" i="81"/>
  <c r="G513" i="81"/>
  <c r="H521" i="81"/>
  <c r="G521" i="81"/>
  <c r="H574" i="81"/>
  <c r="G574" i="81"/>
  <c r="G588" i="81"/>
  <c r="H588" i="81"/>
  <c r="G596" i="81"/>
  <c r="H596" i="81"/>
  <c r="G608" i="81"/>
  <c r="H608" i="81"/>
  <c r="H666" i="81"/>
  <c r="G666" i="81"/>
  <c r="H704" i="81"/>
  <c r="G704" i="81"/>
  <c r="H720" i="81"/>
  <c r="G720" i="81"/>
  <c r="H777" i="81"/>
  <c r="G777" i="81"/>
  <c r="H812" i="81"/>
  <c r="G812" i="81"/>
  <c r="H835" i="81"/>
  <c r="G835" i="81"/>
  <c r="H843" i="81"/>
  <c r="G843" i="81"/>
  <c r="H865" i="81"/>
  <c r="G865" i="81"/>
  <c r="H872" i="81"/>
  <c r="G872" i="81"/>
  <c r="H879" i="81"/>
  <c r="G879" i="81"/>
  <c r="H986" i="81"/>
  <c r="G986" i="81"/>
  <c r="H1032" i="81"/>
  <c r="G1032" i="81"/>
  <c r="H1093" i="81"/>
  <c r="G1093" i="81"/>
  <c r="H1104" i="81"/>
  <c r="G1104" i="81"/>
  <c r="H1116" i="81"/>
  <c r="G1116" i="81"/>
  <c r="H1124" i="81"/>
  <c r="G1124" i="81"/>
  <c r="H1162" i="81"/>
  <c r="G1162" i="81"/>
  <c r="H1169" i="81"/>
  <c r="G1169" i="81"/>
  <c r="H1177" i="81"/>
  <c r="G1177" i="81"/>
  <c r="G1198" i="81"/>
  <c r="H1198" i="81"/>
  <c r="G1208" i="81"/>
  <c r="H1208" i="81"/>
  <c r="G1219" i="81"/>
  <c r="H1219" i="81"/>
  <c r="G1230" i="81"/>
  <c r="H1230" i="81"/>
  <c r="G1234" i="81"/>
  <c r="H1234" i="81"/>
  <c r="H1241" i="81"/>
  <c r="G1241" i="81"/>
  <c r="H1253" i="81"/>
  <c r="G1253" i="81"/>
  <c r="H1261" i="81"/>
  <c r="G1261" i="81"/>
  <c r="H1265" i="81"/>
  <c r="G1265" i="81"/>
  <c r="G1280" i="81"/>
  <c r="H1280" i="81"/>
  <c r="G1291" i="81"/>
  <c r="H1291" i="81"/>
  <c r="H1313" i="81"/>
  <c r="G1313" i="81"/>
  <c r="H1317" i="81"/>
  <c r="G1317" i="81"/>
  <c r="H1321" i="81"/>
  <c r="G1321" i="81"/>
  <c r="G1344" i="81"/>
  <c r="H1344" i="81"/>
  <c r="G1348" i="81"/>
  <c r="H1348" i="81"/>
  <c r="G1360" i="81"/>
  <c r="H1360" i="81"/>
  <c r="G1364" i="81"/>
  <c r="H1364" i="81"/>
  <c r="G1368" i="81"/>
  <c r="H1368" i="81"/>
  <c r="G1376" i="81"/>
  <c r="H1376" i="81"/>
  <c r="G1380" i="81"/>
  <c r="H1380" i="81"/>
  <c r="G1384" i="81"/>
  <c r="H1384" i="81"/>
  <c r="G1388" i="81"/>
  <c r="H1388" i="81"/>
  <c r="G1392" i="81"/>
  <c r="H1392" i="81"/>
  <c r="G1400" i="81"/>
  <c r="H1400" i="81"/>
  <c r="G1416" i="81"/>
  <c r="H1416" i="81"/>
  <c r="G1420" i="81"/>
  <c r="H1420" i="81"/>
  <c r="G1428" i="81"/>
  <c r="H1428" i="81"/>
  <c r="G1440" i="81"/>
  <c r="H1440" i="81"/>
  <c r="H1444" i="81"/>
  <c r="G1444" i="81"/>
  <c r="H1448" i="81"/>
  <c r="G1448" i="81"/>
  <c r="H1456" i="81"/>
  <c r="G1456" i="81"/>
  <c r="H1472" i="81"/>
  <c r="G1472" i="81"/>
  <c r="H1484" i="81"/>
  <c r="G1484" i="81"/>
  <c r="H1488" i="81"/>
  <c r="G1488" i="81"/>
  <c r="H1496" i="81"/>
  <c r="G1496" i="81"/>
  <c r="H1516" i="81"/>
  <c r="G1516" i="81"/>
  <c r="H1528" i="81"/>
  <c r="G1528" i="81"/>
  <c r="H1536" i="81"/>
  <c r="G1536" i="81"/>
  <c r="H1544" i="81"/>
  <c r="G1544" i="81"/>
  <c r="H1548" i="81"/>
  <c r="G1548" i="81"/>
  <c r="H1572" i="81"/>
  <c r="G1572" i="81"/>
  <c r="H1576" i="81"/>
  <c r="G1576" i="81"/>
  <c r="H1580" i="81"/>
  <c r="G1580" i="81"/>
  <c r="H1588" i="81"/>
  <c r="G1588" i="81"/>
  <c r="H1592" i="81"/>
  <c r="G1592" i="81"/>
  <c r="H1604" i="81"/>
  <c r="G1604" i="81"/>
  <c r="H1608" i="81"/>
  <c r="G1608" i="81"/>
  <c r="H1620" i="81"/>
  <c r="G1620" i="81"/>
  <c r="H1624" i="81"/>
  <c r="G1624" i="81"/>
  <c r="H1632" i="81"/>
  <c r="G1632" i="81"/>
  <c r="H1640" i="81"/>
  <c r="G1640" i="81"/>
  <c r="H1644" i="81"/>
  <c r="G1644" i="81"/>
  <c r="H1652" i="81"/>
  <c r="G1652" i="81"/>
  <c r="H1656" i="81"/>
  <c r="G1656" i="81"/>
  <c r="H1668" i="81"/>
  <c r="G1668" i="81"/>
  <c r="H1684" i="81"/>
  <c r="G1684" i="81"/>
  <c r="H1692" i="81"/>
  <c r="G1692" i="81"/>
  <c r="H1708" i="81"/>
  <c r="G1708" i="81"/>
  <c r="H1728" i="81"/>
  <c r="G1728" i="81"/>
  <c r="H1732" i="81"/>
  <c r="G1732" i="81"/>
  <c r="H1740" i="81"/>
  <c r="G1740" i="81"/>
  <c r="H1752" i="81"/>
  <c r="G1752" i="81"/>
  <c r="H1756" i="81"/>
  <c r="G1756" i="81"/>
  <c r="H1764" i="81"/>
  <c r="G1764" i="81"/>
  <c r="H1780" i="81"/>
  <c r="G1780" i="81"/>
  <c r="H1796" i="81"/>
  <c r="G1796" i="81"/>
  <c r="H1800" i="81"/>
  <c r="G1800" i="81"/>
  <c r="H1812" i="81"/>
  <c r="G1812" i="81"/>
  <c r="H1820" i="81"/>
  <c r="G1820" i="81"/>
  <c r="H1824" i="81"/>
  <c r="G1824" i="81"/>
  <c r="H1828" i="81"/>
  <c r="G1828" i="81"/>
  <c r="H1844" i="81"/>
  <c r="G1844" i="81"/>
  <c r="H2340" i="81"/>
  <c r="G2340" i="81"/>
  <c r="H68" i="81"/>
  <c r="G68" i="81"/>
  <c r="G75" i="81"/>
  <c r="H75" i="81"/>
  <c r="H120" i="81"/>
  <c r="G120" i="81"/>
  <c r="G135" i="81"/>
  <c r="H135" i="81"/>
  <c r="H142" i="81"/>
  <c r="G142" i="81"/>
  <c r="H197" i="81"/>
  <c r="G197" i="81"/>
  <c r="H209" i="81"/>
  <c r="G209" i="81"/>
  <c r="G230" i="81"/>
  <c r="H230" i="81"/>
  <c r="G264" i="81"/>
  <c r="H264" i="81"/>
  <c r="G271" i="81"/>
  <c r="H271" i="81"/>
  <c r="H297" i="81"/>
  <c r="G297" i="81"/>
  <c r="G312" i="81"/>
  <c r="H312" i="81"/>
  <c r="G323" i="81"/>
  <c r="H323" i="81"/>
  <c r="G372" i="81"/>
  <c r="H372" i="81"/>
  <c r="G410" i="81"/>
  <c r="H410" i="81"/>
  <c r="G428" i="81"/>
  <c r="H428" i="81"/>
  <c r="G435" i="81"/>
  <c r="H435" i="81"/>
  <c r="G462" i="81"/>
  <c r="H462" i="81"/>
  <c r="G480" i="81"/>
  <c r="H480" i="81"/>
  <c r="H487" i="81"/>
  <c r="G487" i="81"/>
  <c r="G536" i="81"/>
  <c r="H536" i="81"/>
  <c r="G556" i="81"/>
  <c r="H556" i="81"/>
  <c r="H570" i="81"/>
  <c r="G570" i="81"/>
  <c r="H577" i="81"/>
  <c r="G577" i="81"/>
  <c r="H585" i="81"/>
  <c r="G585" i="81"/>
  <c r="G592" i="81"/>
  <c r="H592" i="81"/>
  <c r="G600" i="81"/>
  <c r="H600" i="81"/>
  <c r="G624" i="81"/>
  <c r="H624" i="81"/>
  <c r="G632" i="81"/>
  <c r="H632" i="81"/>
  <c r="G640" i="81"/>
  <c r="H640" i="81"/>
  <c r="H655" i="81"/>
  <c r="G655" i="81"/>
  <c r="H678" i="81"/>
  <c r="G678" i="81"/>
  <c r="H697" i="81"/>
  <c r="G697" i="81"/>
  <c r="H753" i="81"/>
  <c r="G753" i="81"/>
  <c r="H765" i="81"/>
  <c r="G765" i="81"/>
  <c r="H773" i="81"/>
  <c r="G773" i="81"/>
  <c r="H781" i="81"/>
  <c r="G781" i="81"/>
  <c r="H800" i="81"/>
  <c r="G800" i="81"/>
  <c r="H891" i="81"/>
  <c r="G891" i="81"/>
  <c r="H898" i="81"/>
  <c r="G898" i="81"/>
  <c r="H905" i="81"/>
  <c r="G905" i="81"/>
  <c r="H913" i="81"/>
  <c r="G913" i="81"/>
  <c r="H924" i="81"/>
  <c r="G924" i="81"/>
  <c r="H956" i="81"/>
  <c r="G956" i="81"/>
  <c r="H963" i="81"/>
  <c r="G963" i="81"/>
  <c r="H998" i="81"/>
  <c r="G998" i="81"/>
  <c r="H1010" i="81"/>
  <c r="G1010" i="81"/>
  <c r="H1017" i="81"/>
  <c r="G1017" i="81"/>
  <c r="H1040" i="81"/>
  <c r="G1040" i="81"/>
  <c r="H1055" i="81"/>
  <c r="G1055" i="81"/>
  <c r="H1063" i="81"/>
  <c r="G1063" i="81"/>
  <c r="H1074" i="81"/>
  <c r="G1074" i="81"/>
  <c r="H1085" i="81"/>
  <c r="G1085" i="81"/>
  <c r="H1112" i="81"/>
  <c r="G1112" i="81"/>
  <c r="H1120" i="81"/>
  <c r="G1120" i="81"/>
  <c r="H1151" i="81"/>
  <c r="G1151" i="81"/>
  <c r="H1185" i="81"/>
  <c r="G1185" i="81"/>
  <c r="G1200" i="81"/>
  <c r="H1200" i="81"/>
  <c r="G1222" i="81"/>
  <c r="H1222" i="81"/>
  <c r="G1226" i="81"/>
  <c r="H1226" i="81"/>
  <c r="H1245" i="81"/>
  <c r="G1245" i="81"/>
  <c r="H1249" i="81"/>
  <c r="G1249" i="81"/>
  <c r="H1257" i="81"/>
  <c r="G1257" i="81"/>
  <c r="G1268" i="81"/>
  <c r="H1268" i="81"/>
  <c r="G1283" i="81"/>
  <c r="H1283" i="81"/>
  <c r="G1287" i="81"/>
  <c r="H1287" i="81"/>
  <c r="G1352" i="81"/>
  <c r="H1352" i="81"/>
  <c r="G1356" i="81"/>
  <c r="H1356" i="81"/>
  <c r="G1396" i="81"/>
  <c r="H1396" i="81"/>
  <c r="G1412" i="81"/>
  <c r="H1412" i="81"/>
  <c r="G1424" i="81"/>
  <c r="H1424" i="81"/>
  <c r="G1432" i="81"/>
  <c r="H1432" i="81"/>
  <c r="G1436" i="81"/>
  <c r="H1436" i="81"/>
  <c r="H1452" i="81"/>
  <c r="G1452" i="81"/>
  <c r="H1464" i="81"/>
  <c r="G1464" i="81"/>
  <c r="H1476" i="81"/>
  <c r="G1476" i="81"/>
  <c r="H1480" i="81"/>
  <c r="G1480" i="81"/>
  <c r="H1492" i="81"/>
  <c r="G1492" i="81"/>
  <c r="H1512" i="81"/>
  <c r="G1512" i="81"/>
  <c r="H1520" i="81"/>
  <c r="G1520" i="81"/>
  <c r="H1524" i="81"/>
  <c r="G1524" i="81"/>
  <c r="H1540" i="81"/>
  <c r="G1540" i="81"/>
  <c r="H1584" i="81"/>
  <c r="G1584" i="81"/>
  <c r="H1596" i="81"/>
  <c r="G1596" i="81"/>
  <c r="H1600" i="81"/>
  <c r="G1600" i="81"/>
  <c r="H1616" i="81"/>
  <c r="G1616" i="81"/>
  <c r="H1636" i="81"/>
  <c r="G1636" i="81"/>
  <c r="H1648" i="81"/>
  <c r="G1648" i="81"/>
  <c r="H1660" i="81"/>
  <c r="G1660" i="81"/>
  <c r="H1664" i="81"/>
  <c r="G1664" i="81"/>
  <c r="H1676" i="81"/>
  <c r="G1676" i="81"/>
  <c r="H1680" i="81"/>
  <c r="G1680" i="81"/>
  <c r="H1688" i="81"/>
  <c r="G1688" i="81"/>
  <c r="H1712" i="81"/>
  <c r="G1712" i="81"/>
  <c r="H1724" i="81"/>
  <c r="G1724" i="81"/>
  <c r="H1736" i="81"/>
  <c r="G1736" i="81"/>
  <c r="H1748" i="81"/>
  <c r="G1748" i="81"/>
  <c r="H1760" i="81"/>
  <c r="G1760" i="81"/>
  <c r="H1776" i="81"/>
  <c r="G1776" i="81"/>
  <c r="H1788" i="81"/>
  <c r="G1788" i="81"/>
  <c r="H1792" i="81"/>
  <c r="G1792" i="81"/>
  <c r="H1836" i="81"/>
  <c r="G1836" i="81"/>
  <c r="H1840" i="81"/>
  <c r="G1840" i="81"/>
  <c r="H1848" i="81"/>
  <c r="G1848" i="81"/>
  <c r="H1852" i="81"/>
  <c r="G1852" i="81"/>
  <c r="H1856" i="81"/>
  <c r="G1856" i="81"/>
  <c r="H1876" i="81"/>
  <c r="G1876" i="81"/>
  <c r="G51" i="81"/>
  <c r="H51" i="81"/>
  <c r="G55" i="81"/>
  <c r="H55" i="81"/>
  <c r="G59" i="81"/>
  <c r="H59" i="81"/>
  <c r="G63" i="81"/>
  <c r="H63" i="81"/>
  <c r="G67" i="81"/>
  <c r="H67" i="81"/>
  <c r="G71" i="81"/>
  <c r="H71" i="81"/>
  <c r="H74" i="81"/>
  <c r="G74" i="81"/>
  <c r="H78" i="81"/>
  <c r="G78" i="81"/>
  <c r="H81" i="81"/>
  <c r="G81" i="81"/>
  <c r="H85" i="81"/>
  <c r="G85" i="81"/>
  <c r="H89" i="81"/>
  <c r="G89" i="81"/>
  <c r="H93" i="81"/>
  <c r="G93" i="81"/>
  <c r="H97" i="81"/>
  <c r="G97" i="81"/>
  <c r="H101" i="81"/>
  <c r="G101" i="81"/>
  <c r="H105" i="81"/>
  <c r="G105" i="81"/>
  <c r="H108" i="81"/>
  <c r="G108" i="81"/>
  <c r="H112" i="81"/>
  <c r="G112" i="81"/>
  <c r="G115" i="81"/>
  <c r="H115" i="81"/>
  <c r="G119" i="81"/>
  <c r="H119" i="81"/>
  <c r="G123" i="81"/>
  <c r="H123" i="81"/>
  <c r="G127" i="81"/>
  <c r="H127" i="81"/>
  <c r="H134" i="81"/>
  <c r="G134" i="81"/>
  <c r="H138" i="81"/>
  <c r="G138" i="81"/>
  <c r="H145" i="81"/>
  <c r="G145" i="81"/>
  <c r="H149" i="81"/>
  <c r="G149" i="81"/>
  <c r="G152" i="81"/>
  <c r="H152" i="81"/>
  <c r="G156" i="81"/>
  <c r="H156" i="81"/>
  <c r="G160" i="81"/>
  <c r="H160" i="81"/>
  <c r="G163" i="81"/>
  <c r="H163" i="81"/>
  <c r="G167" i="81"/>
  <c r="H167" i="81"/>
  <c r="G171" i="81"/>
  <c r="H171" i="81"/>
  <c r="G175" i="81"/>
  <c r="H175" i="81"/>
  <c r="G178" i="81"/>
  <c r="H178" i="81"/>
  <c r="G182" i="81"/>
  <c r="H182" i="81"/>
  <c r="H185" i="81"/>
  <c r="G185" i="81"/>
  <c r="H189" i="81"/>
  <c r="G189" i="81"/>
  <c r="H193" i="81"/>
  <c r="G193" i="81"/>
  <c r="G196" i="81"/>
  <c r="H196" i="81"/>
  <c r="G200" i="81"/>
  <c r="H200" i="81"/>
  <c r="G204" i="81"/>
  <c r="H204" i="81"/>
  <c r="G208" i="81"/>
  <c r="H208" i="81"/>
  <c r="G212" i="81"/>
  <c r="H212" i="81"/>
  <c r="G219" i="81"/>
  <c r="H219" i="81"/>
  <c r="G223" i="81"/>
  <c r="H223" i="81"/>
  <c r="H225" i="81"/>
  <c r="G225" i="81"/>
  <c r="H229" i="81"/>
  <c r="G229" i="81"/>
  <c r="H233" i="81"/>
  <c r="G233" i="81"/>
  <c r="H237" i="81"/>
  <c r="L237" i="81" s="1"/>
  <c r="G237" i="81"/>
  <c r="G240" i="81"/>
  <c r="H240" i="81"/>
  <c r="G244" i="81"/>
  <c r="H244" i="81"/>
  <c r="G248" i="81"/>
  <c r="H248" i="81"/>
  <c r="G252" i="81"/>
  <c r="H252" i="81"/>
  <c r="G256" i="81"/>
  <c r="H256" i="81"/>
  <c r="G259" i="81"/>
  <c r="H259" i="81"/>
  <c r="G263" i="81"/>
  <c r="H263" i="81"/>
  <c r="G266" i="81"/>
  <c r="H266" i="81"/>
  <c r="G270" i="81"/>
  <c r="H270" i="81"/>
  <c r="G274" i="81"/>
  <c r="H274" i="81"/>
  <c r="G278" i="81"/>
  <c r="H278" i="81"/>
  <c r="H281" i="81"/>
  <c r="G281" i="81"/>
  <c r="H285" i="81"/>
  <c r="G285" i="81"/>
  <c r="H289" i="81"/>
  <c r="G289" i="81"/>
  <c r="G292" i="81"/>
  <c r="H292" i="81"/>
  <c r="G296" i="81"/>
  <c r="H296" i="81"/>
  <c r="G300" i="81"/>
  <c r="H300" i="81"/>
  <c r="G304" i="81"/>
  <c r="H304" i="81"/>
  <c r="G311" i="81"/>
  <c r="H311" i="81"/>
  <c r="G318" i="81"/>
  <c r="H318" i="81"/>
  <c r="G322" i="81"/>
  <c r="H322" i="81"/>
  <c r="H329" i="81"/>
  <c r="G329" i="81"/>
  <c r="H333" i="81"/>
  <c r="G333" i="81"/>
  <c r="G340" i="81"/>
  <c r="H340" i="81"/>
  <c r="G344" i="81"/>
  <c r="H344" i="81"/>
  <c r="G348" i="81"/>
  <c r="H348" i="81"/>
  <c r="G355" i="81"/>
  <c r="H355" i="81"/>
  <c r="G359" i="81"/>
  <c r="H359" i="81"/>
  <c r="G363" i="81"/>
  <c r="H363" i="81"/>
  <c r="G367" i="81"/>
  <c r="H367" i="81"/>
  <c r="G371" i="81"/>
  <c r="H371" i="81"/>
  <c r="G375" i="81"/>
  <c r="H375" i="81"/>
  <c r="G382" i="81"/>
  <c r="H382" i="81"/>
  <c r="G386" i="81"/>
  <c r="H386" i="81"/>
  <c r="G390" i="81"/>
  <c r="H390" i="81"/>
  <c r="G394" i="81"/>
  <c r="H394" i="81"/>
  <c r="G398" i="81"/>
  <c r="H398" i="81"/>
  <c r="G402" i="81"/>
  <c r="H402" i="81"/>
  <c r="G406" i="81"/>
  <c r="H406" i="81"/>
  <c r="H409" i="81"/>
  <c r="G409" i="81"/>
  <c r="H413" i="81"/>
  <c r="G413" i="81"/>
  <c r="H417" i="81"/>
  <c r="G417" i="81"/>
  <c r="G419" i="81"/>
  <c r="H419" i="81"/>
  <c r="G423" i="81"/>
  <c r="H423" i="81"/>
  <c r="G427" i="81"/>
  <c r="H427" i="81"/>
  <c r="G431" i="81"/>
  <c r="H431" i="81"/>
  <c r="G438" i="81"/>
  <c r="H438" i="81"/>
  <c r="G442" i="81"/>
  <c r="H442" i="81"/>
  <c r="H449" i="81"/>
  <c r="G449" i="81"/>
  <c r="H453" i="81"/>
  <c r="G453" i="81"/>
  <c r="H457" i="81"/>
  <c r="G457" i="81"/>
  <c r="H461" i="81"/>
  <c r="G461" i="81"/>
  <c r="H465" i="81"/>
  <c r="G465" i="81"/>
  <c r="G468" i="81"/>
  <c r="H468" i="81"/>
  <c r="G472" i="81"/>
  <c r="H472" i="81"/>
  <c r="G476" i="81"/>
  <c r="H476" i="81"/>
  <c r="H479" i="81"/>
  <c r="G479" i="81"/>
  <c r="H483" i="81"/>
  <c r="G483" i="81"/>
  <c r="H490" i="81"/>
  <c r="G490" i="81"/>
  <c r="H494" i="81"/>
  <c r="G494" i="81"/>
  <c r="H497" i="81"/>
  <c r="G497" i="81"/>
  <c r="H501" i="81"/>
  <c r="G501" i="81"/>
  <c r="H505" i="81"/>
  <c r="G505" i="81"/>
  <c r="H509" i="81"/>
  <c r="G509" i="81"/>
  <c r="G512" i="81"/>
  <c r="H512" i="81"/>
  <c r="G516" i="81"/>
  <c r="H516" i="81"/>
  <c r="G520" i="81"/>
  <c r="H520" i="81"/>
  <c r="G524" i="81"/>
  <c r="H524" i="81"/>
  <c r="G528" i="81"/>
  <c r="H528" i="81"/>
  <c r="H531" i="81"/>
  <c r="G531" i="81"/>
  <c r="H535" i="81"/>
  <c r="G535" i="81"/>
  <c r="H539" i="81"/>
  <c r="G539" i="81"/>
  <c r="H543" i="81"/>
  <c r="G543" i="81"/>
  <c r="H547" i="81"/>
  <c r="G547" i="81"/>
  <c r="H551" i="81"/>
  <c r="G551" i="81"/>
  <c r="H555" i="81"/>
  <c r="G555" i="81"/>
  <c r="H559" i="81"/>
  <c r="G559" i="81"/>
  <c r="H561" i="81"/>
  <c r="G561" i="81"/>
  <c r="H565" i="81"/>
  <c r="G565" i="81"/>
  <c r="H569" i="81"/>
  <c r="G569" i="81"/>
  <c r="H573" i="81"/>
  <c r="G573" i="81"/>
  <c r="G580" i="81"/>
  <c r="H580" i="81"/>
  <c r="G584" i="81"/>
  <c r="H584" i="81"/>
  <c r="H587" i="81"/>
  <c r="G587" i="81"/>
  <c r="H591" i="81"/>
  <c r="G591" i="81"/>
  <c r="H595" i="81"/>
  <c r="G595" i="81"/>
  <c r="H599" i="81"/>
  <c r="G599" i="81"/>
  <c r="H603" i="81"/>
  <c r="G603" i="81"/>
  <c r="H607" i="81"/>
  <c r="G607" i="81"/>
  <c r="H611" i="81"/>
  <c r="G611" i="81"/>
  <c r="H615" i="81"/>
  <c r="G615" i="81"/>
  <c r="H619" i="81"/>
  <c r="G619" i="81"/>
  <c r="H623" i="81"/>
  <c r="G623" i="81"/>
  <c r="H627" i="81"/>
  <c r="G627" i="81"/>
  <c r="H631" i="81"/>
  <c r="G631" i="81"/>
  <c r="H635" i="81"/>
  <c r="G635" i="81"/>
  <c r="H639" i="81"/>
  <c r="G639" i="81"/>
  <c r="H643" i="81"/>
  <c r="G643" i="81"/>
  <c r="H647" i="81"/>
  <c r="G647" i="81"/>
  <c r="H650" i="81"/>
  <c r="G650" i="81"/>
  <c r="H654" i="81"/>
  <c r="G654" i="81"/>
  <c r="H661" i="81"/>
  <c r="G661" i="81"/>
  <c r="H665" i="81"/>
  <c r="G665" i="81"/>
  <c r="H669" i="81"/>
  <c r="G669" i="81"/>
  <c r="H673" i="81"/>
  <c r="G673" i="81"/>
  <c r="H677" i="81"/>
  <c r="G677" i="81"/>
  <c r="H681" i="81"/>
  <c r="G681" i="81"/>
  <c r="G684" i="81"/>
  <c r="H684" i="81"/>
  <c r="H688" i="81"/>
  <c r="G688" i="81"/>
  <c r="H692" i="81"/>
  <c r="G692" i="81"/>
  <c r="H696" i="81"/>
  <c r="G696" i="81"/>
  <c r="H699" i="81"/>
  <c r="G699" i="81"/>
  <c r="H703" i="81"/>
  <c r="G703" i="81"/>
  <c r="H707" i="81"/>
  <c r="G707" i="81"/>
  <c r="H711" i="81"/>
  <c r="G711" i="81"/>
  <c r="H715" i="81"/>
  <c r="G715" i="81"/>
  <c r="H719" i="81"/>
  <c r="G719" i="81"/>
  <c r="H723" i="81"/>
  <c r="G723" i="81"/>
  <c r="H727" i="81"/>
  <c r="G727" i="81"/>
  <c r="H731" i="81"/>
  <c r="G731" i="81"/>
  <c r="H737" i="81"/>
  <c r="G737" i="81"/>
  <c r="H741" i="81"/>
  <c r="G741" i="81"/>
  <c r="H745" i="81"/>
  <c r="G745" i="81"/>
  <c r="H748" i="81"/>
  <c r="G748" i="81"/>
  <c r="H752" i="81"/>
  <c r="G752" i="81"/>
  <c r="H756" i="81"/>
  <c r="G756" i="81"/>
  <c r="H760" i="81"/>
  <c r="G760" i="81"/>
  <c r="H764" i="81"/>
  <c r="G764" i="81"/>
  <c r="H768" i="81"/>
  <c r="G768" i="81"/>
  <c r="H772" i="81"/>
  <c r="G772" i="81"/>
  <c r="H776" i="81"/>
  <c r="G776" i="81"/>
  <c r="H780" i="81"/>
  <c r="G780" i="81"/>
  <c r="H784" i="81"/>
  <c r="G784" i="81"/>
  <c r="H787" i="81"/>
  <c r="G787" i="81"/>
  <c r="H791" i="81"/>
  <c r="G791" i="81"/>
  <c r="H795" i="81"/>
  <c r="G795" i="81"/>
  <c r="H799" i="81"/>
  <c r="G799" i="81"/>
  <c r="H803" i="81"/>
  <c r="G803" i="81"/>
  <c r="H807" i="81"/>
  <c r="G807" i="81"/>
  <c r="H811" i="81"/>
  <c r="G811" i="81"/>
  <c r="H815" i="81"/>
  <c r="G815" i="81"/>
  <c r="H819" i="81"/>
  <c r="G819" i="81"/>
  <c r="H823" i="81"/>
  <c r="G823" i="81"/>
  <c r="H827" i="81"/>
  <c r="G827" i="81"/>
  <c r="H831" i="81"/>
  <c r="G831" i="81"/>
  <c r="H838" i="81"/>
  <c r="G838" i="81"/>
  <c r="H842" i="81"/>
  <c r="G842" i="81"/>
  <c r="H846" i="81"/>
  <c r="G846" i="81"/>
  <c r="H850" i="81"/>
  <c r="G850" i="81"/>
  <c r="H853" i="81"/>
  <c r="G853" i="81"/>
  <c r="H857" i="81"/>
  <c r="G857" i="81"/>
  <c r="H860" i="81"/>
  <c r="G860" i="81"/>
  <c r="H864" i="81"/>
  <c r="G864" i="81"/>
  <c r="H868" i="81"/>
  <c r="G868" i="81"/>
  <c r="H875" i="81"/>
  <c r="G875" i="81"/>
  <c r="H878" i="81"/>
  <c r="G878" i="81"/>
  <c r="H882" i="81"/>
  <c r="G882" i="81"/>
  <c r="H886" i="81"/>
  <c r="G886" i="81"/>
  <c r="H890" i="81"/>
  <c r="G890" i="81"/>
  <c r="H897" i="81"/>
  <c r="G897" i="81"/>
  <c r="H901" i="81"/>
  <c r="G901" i="81"/>
  <c r="H908" i="81"/>
  <c r="G908" i="81"/>
  <c r="H912" i="81"/>
  <c r="G912" i="81"/>
  <c r="H916" i="81"/>
  <c r="G916" i="81"/>
  <c r="H919" i="81"/>
  <c r="G919" i="81"/>
  <c r="H923" i="81"/>
  <c r="G923" i="81"/>
  <c r="H927" i="81"/>
  <c r="G927" i="81"/>
  <c r="H931" i="81"/>
  <c r="G931" i="81"/>
  <c r="H934" i="81"/>
  <c r="G934" i="81"/>
  <c r="H938" i="81"/>
  <c r="G938" i="81"/>
  <c r="H942" i="81"/>
  <c r="G942" i="81"/>
  <c r="H945" i="81"/>
  <c r="G945" i="81"/>
  <c r="H949" i="81"/>
  <c r="G949" i="81"/>
  <c r="H951" i="81"/>
  <c r="G951" i="81"/>
  <c r="H955" i="81"/>
  <c r="G955" i="81"/>
  <c r="H959" i="81"/>
  <c r="G959" i="81"/>
  <c r="H962" i="81"/>
  <c r="G962" i="81"/>
  <c r="H966" i="81"/>
  <c r="G966" i="81"/>
  <c r="H970" i="81"/>
  <c r="G970" i="81"/>
  <c r="H974" i="81"/>
  <c r="G974" i="81"/>
  <c r="H978" i="81"/>
  <c r="G978" i="81"/>
  <c r="H982" i="81"/>
  <c r="G982" i="81"/>
  <c r="H989" i="81"/>
  <c r="G989" i="81"/>
  <c r="H993" i="81"/>
  <c r="G993" i="81"/>
  <c r="H997" i="81"/>
  <c r="G997" i="81"/>
  <c r="H1001" i="81"/>
  <c r="G1001" i="81"/>
  <c r="H1005" i="81"/>
  <c r="G1005" i="81"/>
  <c r="H1009" i="81"/>
  <c r="G1009" i="81"/>
  <c r="H1012" i="81"/>
  <c r="G1012" i="81"/>
  <c r="H1016" i="81"/>
  <c r="G1016" i="81"/>
  <c r="H1020" i="81"/>
  <c r="G1020" i="81"/>
  <c r="H1024" i="81"/>
  <c r="G1024" i="81"/>
  <c r="H1027" i="81"/>
  <c r="G1027" i="81"/>
  <c r="H1031" i="81"/>
  <c r="G1031" i="81"/>
  <c r="H1035" i="81"/>
  <c r="G1035" i="81"/>
  <c r="H1039" i="81"/>
  <c r="G1039" i="81"/>
  <c r="H1043" i="81"/>
  <c r="G1043" i="81"/>
  <c r="H1047" i="81"/>
  <c r="G1047" i="81"/>
  <c r="H1051" i="81"/>
  <c r="G1051" i="81"/>
  <c r="H1054" i="81"/>
  <c r="G1054" i="81"/>
  <c r="H1058" i="81"/>
  <c r="G1058" i="81"/>
  <c r="H1062" i="81"/>
  <c r="G1062" i="81"/>
  <c r="H1069" i="81"/>
  <c r="G1069" i="81"/>
  <c r="H1073" i="81"/>
  <c r="G1073" i="81"/>
  <c r="H1077" i="81"/>
  <c r="G1077" i="81"/>
  <c r="H1081" i="81"/>
  <c r="G1081" i="81"/>
  <c r="H1084" i="81"/>
  <c r="G1084" i="81"/>
  <c r="H1088" i="81"/>
  <c r="G1088" i="81"/>
  <c r="H1092" i="81"/>
  <c r="G1092" i="81"/>
  <c r="H1096" i="81"/>
  <c r="G1096" i="81"/>
  <c r="H1100" i="81"/>
  <c r="G1100" i="81"/>
  <c r="H1103" i="81"/>
  <c r="G1103" i="81"/>
  <c r="H1107" i="81"/>
  <c r="G1107" i="81"/>
  <c r="H1111" i="81"/>
  <c r="G1111" i="81"/>
  <c r="H1115" i="81"/>
  <c r="G1115" i="81"/>
  <c r="H1119" i="81"/>
  <c r="G1119" i="81"/>
  <c r="H1123" i="81"/>
  <c r="G1123" i="81"/>
  <c r="H1127" i="81"/>
  <c r="G1127" i="81"/>
  <c r="H1130" i="81"/>
  <c r="G1130" i="81"/>
  <c r="H1134" i="81"/>
  <c r="G1134" i="81"/>
  <c r="H1138" i="81"/>
  <c r="G1138" i="81"/>
  <c r="H1142" i="81"/>
  <c r="G1142" i="81"/>
  <c r="H1146" i="81"/>
  <c r="G1146" i="81"/>
  <c r="H1150" i="81"/>
  <c r="G1150" i="81"/>
  <c r="H1153" i="81"/>
  <c r="G1153" i="81"/>
  <c r="H1157" i="81"/>
  <c r="G1157" i="81"/>
  <c r="H1161" i="81"/>
  <c r="G1161" i="81"/>
  <c r="H1165" i="81"/>
  <c r="G1165" i="81"/>
  <c r="H1168" i="81"/>
  <c r="G1168" i="81"/>
  <c r="H1172" i="81"/>
  <c r="G1172" i="81"/>
  <c r="H1176" i="81"/>
  <c r="G1176" i="81"/>
  <c r="H1180" i="81"/>
  <c r="G1180" i="81"/>
  <c r="H1184" i="81"/>
  <c r="G1184" i="81"/>
  <c r="G1188" i="81"/>
  <c r="H1188" i="81"/>
  <c r="G1191" i="81"/>
  <c r="H1191" i="81"/>
  <c r="G1195" i="81"/>
  <c r="H1195" i="81"/>
  <c r="G1203" i="81"/>
  <c r="H1203" i="81"/>
  <c r="G1207" i="81"/>
  <c r="H1207" i="81"/>
  <c r="G1210" i="81"/>
  <c r="H1210" i="81"/>
  <c r="G1214" i="81"/>
  <c r="H1214" i="81"/>
  <c r="G1218" i="81"/>
  <c r="H1218" i="81"/>
  <c r="H1221" i="81"/>
  <c r="G1221" i="81"/>
  <c r="H1225" i="81"/>
  <c r="G1225" i="81"/>
  <c r="H1229" i="81"/>
  <c r="G1229" i="81"/>
  <c r="H1233" i="81"/>
  <c r="G1233" i="81"/>
  <c r="H1237" i="81"/>
  <c r="G1237" i="81"/>
  <c r="G1240" i="81"/>
  <c r="H1240" i="81"/>
  <c r="G1244" i="81"/>
  <c r="H1244" i="81"/>
  <c r="G1248" i="81"/>
  <c r="H1248" i="81"/>
  <c r="G1252" i="81"/>
  <c r="H1252" i="81"/>
  <c r="G1256" i="81"/>
  <c r="H1256" i="81"/>
  <c r="G1260" i="81"/>
  <c r="H1260" i="81"/>
  <c r="G1264" i="81"/>
  <c r="H1264" i="81"/>
  <c r="G1267" i="81"/>
  <c r="H1267" i="81"/>
  <c r="G1271" i="81"/>
  <c r="H1271" i="81"/>
  <c r="G1275" i="81"/>
  <c r="H1275" i="81"/>
  <c r="G1279" i="81"/>
  <c r="H1279" i="81"/>
  <c r="G1286" i="81"/>
  <c r="H1286" i="81"/>
  <c r="G1290" i="81"/>
  <c r="H1290" i="81"/>
  <c r="L1290" i="81" s="1"/>
  <c r="H1293" i="81"/>
  <c r="G1293" i="81"/>
  <c r="H1297" i="81"/>
  <c r="G1297" i="81"/>
  <c r="H1301" i="81"/>
  <c r="G1301" i="81"/>
  <c r="H1305" i="81"/>
  <c r="G1305" i="81"/>
  <c r="G1308" i="81"/>
  <c r="H1308" i="81"/>
  <c r="G1312" i="81"/>
  <c r="H1312" i="81"/>
  <c r="G1316" i="81"/>
  <c r="H1316" i="81"/>
  <c r="G1320" i="81"/>
  <c r="H1320" i="81"/>
  <c r="G1323" i="81"/>
  <c r="H1323" i="81"/>
  <c r="G1327" i="81"/>
  <c r="H1327" i="81"/>
  <c r="G1331" i="81"/>
  <c r="H1331" i="81"/>
  <c r="G1335" i="81"/>
  <c r="H1335" i="81"/>
  <c r="G1339" i="81"/>
  <c r="H1339" i="81"/>
  <c r="G1343" i="81"/>
  <c r="H1343" i="81"/>
  <c r="G1347" i="81"/>
  <c r="H1347" i="81"/>
  <c r="G1351" i="81"/>
  <c r="H1351" i="81"/>
  <c r="G1355" i="81"/>
  <c r="H1355" i="81"/>
  <c r="G1359" i="81"/>
  <c r="H1359" i="81"/>
  <c r="G1363" i="81"/>
  <c r="H1363" i="81"/>
  <c r="G1367" i="81"/>
  <c r="H1367" i="81"/>
  <c r="G1371" i="81"/>
  <c r="H1371" i="81"/>
  <c r="G1375" i="81"/>
  <c r="H1375" i="81"/>
  <c r="G1379" i="81"/>
  <c r="H1379" i="81"/>
  <c r="G1383" i="81"/>
  <c r="H1383" i="81"/>
  <c r="G1387" i="81"/>
  <c r="H1387" i="81"/>
  <c r="G1391" i="81"/>
  <c r="H1391" i="81"/>
  <c r="G1395" i="81"/>
  <c r="H1395" i="81"/>
  <c r="G1399" i="81"/>
  <c r="H1399" i="81"/>
  <c r="G1403" i="81"/>
  <c r="H1403" i="81"/>
  <c r="G1407" i="81"/>
  <c r="H1407" i="81"/>
  <c r="G1411" i="81"/>
  <c r="H1411" i="81"/>
  <c r="G1415" i="81"/>
  <c r="H1415" i="81"/>
  <c r="G1419" i="81"/>
  <c r="H1419" i="81"/>
  <c r="G1423" i="81"/>
  <c r="H1423" i="81"/>
  <c r="G1427" i="81"/>
  <c r="H1427" i="81"/>
  <c r="G1431" i="81"/>
  <c r="H1431" i="81"/>
  <c r="G1435" i="81"/>
  <c r="H1435" i="81"/>
  <c r="G1439" i="81"/>
  <c r="H1439" i="81"/>
  <c r="H1443" i="81"/>
  <c r="G1443" i="81"/>
  <c r="H1447" i="81"/>
  <c r="G1447" i="81"/>
  <c r="H1451" i="81"/>
  <c r="G1451" i="81"/>
  <c r="H1455" i="81"/>
  <c r="G1455" i="81"/>
  <c r="H1459" i="81"/>
  <c r="G1459" i="81"/>
  <c r="H1463" i="81"/>
  <c r="G1463" i="81"/>
  <c r="H1467" i="81"/>
  <c r="G1467" i="81"/>
  <c r="H1471" i="81"/>
  <c r="G1471" i="81"/>
  <c r="H1475" i="81"/>
  <c r="G1475" i="81"/>
  <c r="H1479" i="81"/>
  <c r="G1479" i="81"/>
  <c r="H1483" i="81"/>
  <c r="G1483" i="81"/>
  <c r="H1487" i="81"/>
  <c r="G1487" i="81"/>
  <c r="H1491" i="81"/>
  <c r="G1491" i="81"/>
  <c r="H1495" i="81"/>
  <c r="G1495" i="81"/>
  <c r="H1499" i="81"/>
  <c r="G1499" i="81"/>
  <c r="H1503" i="81"/>
  <c r="G1503" i="81"/>
  <c r="H1507" i="81"/>
  <c r="G1507" i="81"/>
  <c r="H1511" i="81"/>
  <c r="G1511" i="81"/>
  <c r="H1515" i="81"/>
  <c r="G1515" i="81"/>
  <c r="H1519" i="81"/>
  <c r="G1519" i="81"/>
  <c r="H1523" i="81"/>
  <c r="G1523" i="81"/>
  <c r="H1527" i="81"/>
  <c r="G1527" i="81"/>
  <c r="H1531" i="81"/>
  <c r="G1531" i="81"/>
  <c r="H1535" i="81"/>
  <c r="G1535" i="81"/>
  <c r="H1539" i="81"/>
  <c r="G1539" i="81"/>
  <c r="H1543" i="81"/>
  <c r="G1543" i="81"/>
  <c r="H1547" i="81"/>
  <c r="G1547" i="81"/>
  <c r="H1551" i="81"/>
  <c r="G1551" i="81"/>
  <c r="H1555" i="81"/>
  <c r="G1555" i="81"/>
  <c r="H1559" i="81"/>
  <c r="G1559" i="81"/>
  <c r="H1563" i="81"/>
  <c r="G1563" i="81"/>
  <c r="H1567" i="81"/>
  <c r="G1567" i="81"/>
  <c r="H1571" i="81"/>
  <c r="G1571" i="81"/>
  <c r="H1575" i="81"/>
  <c r="G1575" i="81"/>
  <c r="H1579" i="81"/>
  <c r="G1579" i="81"/>
  <c r="H1583" i="81"/>
  <c r="G1583" i="81"/>
  <c r="H1587" i="81"/>
  <c r="G1587" i="81"/>
  <c r="H1591" i="81"/>
  <c r="G1591" i="81"/>
  <c r="H1595" i="81"/>
  <c r="G1595" i="81"/>
  <c r="H1599" i="81"/>
  <c r="G1599" i="81"/>
  <c r="H1603" i="81"/>
  <c r="G1603" i="81"/>
  <c r="H1607" i="81"/>
  <c r="G1607" i="81"/>
  <c r="H1611" i="81"/>
  <c r="G1611" i="81"/>
  <c r="H1615" i="81"/>
  <c r="G1615" i="81"/>
  <c r="H1619" i="81"/>
  <c r="G1619" i="81"/>
  <c r="H1623" i="81"/>
  <c r="G1623" i="81"/>
  <c r="H1627" i="81"/>
  <c r="G1627" i="81"/>
  <c r="H1631" i="81"/>
  <c r="G1631" i="81"/>
  <c r="H1635" i="81"/>
  <c r="G1635" i="81"/>
  <c r="H1639" i="81"/>
  <c r="G1639" i="81"/>
  <c r="H1643" i="81"/>
  <c r="G1643" i="81"/>
  <c r="H1647" i="81"/>
  <c r="G1647" i="81"/>
  <c r="H1651" i="81"/>
  <c r="G1651" i="81"/>
  <c r="H1655" i="81"/>
  <c r="G1655" i="81"/>
  <c r="H1659" i="81"/>
  <c r="G1659" i="81"/>
  <c r="H1663" i="81"/>
  <c r="G1663" i="81"/>
  <c r="H1667" i="81"/>
  <c r="G1667" i="81"/>
  <c r="H1671" i="81"/>
  <c r="G1671" i="81"/>
  <c r="H1675" i="81"/>
  <c r="G1675" i="81"/>
  <c r="H1679" i="81"/>
  <c r="G1679" i="81"/>
  <c r="H1683" i="81"/>
  <c r="G1683" i="81"/>
  <c r="H1687" i="81"/>
  <c r="G1687" i="81"/>
  <c r="H1691" i="81"/>
  <c r="G1691" i="81"/>
  <c r="H1695" i="81"/>
  <c r="G1695" i="81"/>
  <c r="H1699" i="81"/>
  <c r="G1699" i="81"/>
  <c r="H1703" i="81"/>
  <c r="G1703" i="81"/>
  <c r="H1707" i="81"/>
  <c r="G1707" i="81"/>
  <c r="H1711" i="81"/>
  <c r="G1711" i="81"/>
  <c r="H1715" i="81"/>
  <c r="G1715" i="81"/>
  <c r="H1719" i="81"/>
  <c r="G1719" i="81"/>
  <c r="H1723" i="81"/>
  <c r="G1723" i="81"/>
  <c r="H1727" i="81"/>
  <c r="G1727" i="81"/>
  <c r="H1731" i="81"/>
  <c r="G1731" i="81"/>
  <c r="H1735" i="81"/>
  <c r="G1735" i="81"/>
  <c r="H1739" i="81"/>
  <c r="G1739" i="81"/>
  <c r="H1743" i="81"/>
  <c r="G1743" i="81"/>
  <c r="H1747" i="81"/>
  <c r="G1747" i="81"/>
  <c r="H1751" i="81"/>
  <c r="G1751" i="81"/>
  <c r="H1755" i="81"/>
  <c r="G1755" i="81"/>
  <c r="H1759" i="81"/>
  <c r="G1759" i="81"/>
  <c r="H1763" i="81"/>
  <c r="G1763" i="81"/>
  <c r="H1767" i="81"/>
  <c r="G1767" i="81"/>
  <c r="H1771" i="81"/>
  <c r="G1771" i="81"/>
  <c r="H1775" i="81"/>
  <c r="G1775" i="81"/>
  <c r="H1779" i="81"/>
  <c r="G1779" i="81"/>
  <c r="H1783" i="81"/>
  <c r="G1783" i="81"/>
  <c r="H1787" i="81"/>
  <c r="G1787" i="81"/>
  <c r="H1791" i="81"/>
  <c r="G1791" i="81"/>
  <c r="H1795" i="81"/>
  <c r="G1795" i="81"/>
  <c r="H1799" i="81"/>
  <c r="G1799" i="81"/>
  <c r="H1803" i="81"/>
  <c r="G1803" i="81"/>
  <c r="H1807" i="81"/>
  <c r="G1807" i="81"/>
  <c r="H1811" i="81"/>
  <c r="G1811" i="81"/>
  <c r="H1815" i="81"/>
  <c r="G1815" i="81"/>
  <c r="H1819" i="81"/>
  <c r="G1819" i="81"/>
  <c r="H1823" i="81"/>
  <c r="G1823" i="81"/>
  <c r="H1827" i="81"/>
  <c r="G1827" i="81"/>
  <c r="H1831" i="81"/>
  <c r="G1831" i="81"/>
  <c r="H1835" i="81"/>
  <c r="G1835" i="81"/>
  <c r="H1839" i="81"/>
  <c r="G1839" i="81"/>
  <c r="H1843" i="81"/>
  <c r="G1843" i="81"/>
  <c r="H1847" i="81"/>
  <c r="G1847" i="81"/>
  <c r="H1851" i="81"/>
  <c r="G1851" i="81"/>
  <c r="H1855" i="81"/>
  <c r="G1855" i="81"/>
  <c r="H1859" i="81"/>
  <c r="G1859" i="81"/>
  <c r="H1863" i="81"/>
  <c r="G1863" i="81"/>
  <c r="H1867" i="81"/>
  <c r="G1867" i="81"/>
  <c r="H1871" i="81"/>
  <c r="G1871" i="81"/>
  <c r="H1875" i="81"/>
  <c r="G1875" i="81"/>
  <c r="H1879" i="81"/>
  <c r="G1879" i="81"/>
  <c r="H1883" i="81"/>
  <c r="G1883" i="81"/>
  <c r="H1887" i="81"/>
  <c r="G1887" i="81"/>
  <c r="H1891" i="81"/>
  <c r="G1891" i="81"/>
  <c r="H1895" i="81"/>
  <c r="G1895" i="81"/>
  <c r="H1899" i="81"/>
  <c r="G1899" i="81"/>
  <c r="H1903" i="81"/>
  <c r="G1903" i="81"/>
  <c r="H1907" i="81"/>
  <c r="G1907" i="81"/>
  <c r="H1911" i="81"/>
  <c r="G1911" i="81"/>
  <c r="H1915" i="81"/>
  <c r="G1915" i="81"/>
  <c r="H1919" i="81"/>
  <c r="G1919" i="81"/>
  <c r="H1923" i="81"/>
  <c r="G1923" i="81"/>
  <c r="H1927" i="81"/>
  <c r="G1927" i="81"/>
  <c r="H1931" i="81"/>
  <c r="G1931" i="81"/>
  <c r="H1935" i="81"/>
  <c r="G1935" i="81"/>
  <c r="H1939" i="81"/>
  <c r="G1939" i="81"/>
  <c r="H1943" i="81"/>
  <c r="G1943" i="81"/>
  <c r="H1947" i="81"/>
  <c r="G1947" i="81"/>
  <c r="H1951" i="81"/>
  <c r="G1951" i="81"/>
  <c r="G1955" i="81"/>
  <c r="H1955" i="81"/>
  <c r="G1959" i="81"/>
  <c r="H1959" i="81"/>
  <c r="G1963" i="81"/>
  <c r="H1963" i="81"/>
  <c r="G1967" i="81"/>
  <c r="H1967" i="81"/>
  <c r="G1971" i="81"/>
  <c r="H1971" i="81"/>
  <c r="G1975" i="81"/>
  <c r="H1975" i="81"/>
  <c r="G1979" i="81"/>
  <c r="H1979" i="81"/>
  <c r="G1983" i="81"/>
  <c r="H1983" i="81"/>
  <c r="G1987" i="81"/>
  <c r="H1987" i="81"/>
  <c r="G1991" i="81"/>
  <c r="H1991" i="81"/>
  <c r="G1995" i="81"/>
  <c r="H1995" i="81"/>
  <c r="G1999" i="81"/>
  <c r="H1999" i="81"/>
  <c r="G2003" i="81"/>
  <c r="H2003" i="81"/>
  <c r="G2007" i="81"/>
  <c r="H2007" i="81"/>
  <c r="G2011" i="81"/>
  <c r="H2011" i="81"/>
  <c r="G2015" i="81"/>
  <c r="H2015" i="81"/>
  <c r="G2019" i="81"/>
  <c r="H2019" i="81"/>
  <c r="G2023" i="81"/>
  <c r="H2023" i="81"/>
  <c r="G2027" i="81"/>
  <c r="H2027" i="81"/>
  <c r="G2031" i="81"/>
  <c r="H2031" i="81"/>
  <c r="G2035" i="81"/>
  <c r="H2035" i="81"/>
  <c r="G2039" i="81"/>
  <c r="H2039" i="81"/>
  <c r="G2043" i="81"/>
  <c r="H2043" i="81"/>
  <c r="G2047" i="81"/>
  <c r="H2047" i="81"/>
  <c r="G2051" i="81"/>
  <c r="H2051" i="81"/>
  <c r="G2055" i="81"/>
  <c r="H2055" i="81"/>
  <c r="G2059" i="81"/>
  <c r="H2059" i="81"/>
  <c r="G2063" i="81"/>
  <c r="H2063" i="81"/>
  <c r="G2067" i="81"/>
  <c r="H2067" i="81"/>
  <c r="G2071" i="81"/>
  <c r="H2071" i="81"/>
  <c r="G2075" i="81"/>
  <c r="H2075" i="81"/>
  <c r="G2079" i="81"/>
  <c r="H2079" i="81"/>
  <c r="G2083" i="81"/>
  <c r="H2083" i="81"/>
  <c r="G2087" i="81"/>
  <c r="H2087" i="81"/>
  <c r="G2091" i="81"/>
  <c r="H2091" i="81"/>
  <c r="G2095" i="81"/>
  <c r="H2095" i="81"/>
  <c r="G2099" i="81"/>
  <c r="H2099" i="81"/>
  <c r="G2103" i="81"/>
  <c r="H2103" i="81"/>
  <c r="G2107" i="81"/>
  <c r="H2107" i="81"/>
  <c r="G2111" i="81"/>
  <c r="H2111" i="81"/>
  <c r="G2115" i="81"/>
  <c r="H2115" i="81"/>
  <c r="G2119" i="81"/>
  <c r="H2119" i="81"/>
  <c r="G2123" i="81"/>
  <c r="H2123" i="81"/>
  <c r="G2127" i="81"/>
  <c r="H2127" i="81"/>
  <c r="G2131" i="81"/>
  <c r="H2131" i="81"/>
  <c r="G2135" i="81"/>
  <c r="H2135" i="81"/>
  <c r="G2139" i="81"/>
  <c r="H2139" i="81"/>
  <c r="G2143" i="81"/>
  <c r="H2143" i="81"/>
  <c r="G2147" i="81"/>
  <c r="H2147" i="81"/>
  <c r="G2151" i="81"/>
  <c r="H2151" i="81"/>
  <c r="G2155" i="81"/>
  <c r="H2155" i="81"/>
  <c r="G2159" i="81"/>
  <c r="H2159" i="81"/>
  <c r="G2163" i="81"/>
  <c r="H2163" i="81"/>
  <c r="G2167" i="81"/>
  <c r="H2167" i="81"/>
  <c r="G2171" i="81"/>
  <c r="H2171" i="81"/>
  <c r="G2175" i="81"/>
  <c r="H2175" i="81"/>
  <c r="G2179" i="81"/>
  <c r="H2179" i="81"/>
  <c r="G2183" i="81"/>
  <c r="H2183" i="81"/>
  <c r="G2187" i="81"/>
  <c r="H2187" i="81"/>
  <c r="G2191" i="81"/>
  <c r="H2191" i="81"/>
  <c r="G2195" i="81"/>
  <c r="H2195" i="81"/>
  <c r="G2199" i="81"/>
  <c r="H2199" i="81"/>
  <c r="G2203" i="81"/>
  <c r="H2203" i="81"/>
  <c r="G2207" i="81"/>
  <c r="H2207" i="81"/>
  <c r="H2211" i="81"/>
  <c r="G2211" i="81"/>
  <c r="H2215" i="81"/>
  <c r="G2215" i="81"/>
  <c r="H2219" i="81"/>
  <c r="G2219" i="81"/>
  <c r="H2223" i="81"/>
  <c r="G2223" i="81"/>
  <c r="H2227" i="81"/>
  <c r="G2227" i="81"/>
  <c r="H2231" i="81"/>
  <c r="G2231" i="81"/>
  <c r="H2235" i="81"/>
  <c r="G2235" i="81"/>
  <c r="H2239" i="81"/>
  <c r="G2239" i="81"/>
  <c r="H2243" i="81"/>
  <c r="G2243" i="81"/>
  <c r="H2247" i="81"/>
  <c r="G2247" i="81"/>
  <c r="H2251" i="81"/>
  <c r="G2251" i="81"/>
  <c r="H2255" i="81"/>
  <c r="G2255" i="81"/>
  <c r="H2259" i="81"/>
  <c r="G2259" i="81"/>
  <c r="H2263" i="81"/>
  <c r="G2263" i="81"/>
  <c r="H2267" i="81"/>
  <c r="G2267" i="81"/>
  <c r="H2271" i="81"/>
  <c r="G2271" i="81"/>
  <c r="H2275" i="81"/>
  <c r="G2275" i="81"/>
  <c r="H2279" i="81"/>
  <c r="G2279" i="81"/>
  <c r="H2283" i="81"/>
  <c r="G2283" i="81"/>
  <c r="H2287" i="81"/>
  <c r="G2287" i="81"/>
  <c r="H2291" i="81"/>
  <c r="G2291" i="81"/>
  <c r="H2295" i="81"/>
  <c r="G2295" i="81"/>
  <c r="H2299" i="81"/>
  <c r="G2299" i="81"/>
  <c r="H2303" i="81"/>
  <c r="G2303" i="81"/>
  <c r="H2307" i="81"/>
  <c r="G2307" i="81"/>
  <c r="H2311" i="81"/>
  <c r="G2311" i="81"/>
  <c r="H2315" i="81"/>
  <c r="G2315" i="81"/>
  <c r="H2319" i="81"/>
  <c r="G2319" i="81"/>
  <c r="H2323" i="81"/>
  <c r="G2323" i="81"/>
  <c r="H2327" i="81"/>
  <c r="G2327" i="81"/>
  <c r="H2331" i="81"/>
  <c r="G2331" i="81"/>
  <c r="H2335" i="81"/>
  <c r="G2335" i="81"/>
  <c r="H2339" i="81"/>
  <c r="G2339" i="81"/>
  <c r="H2343" i="81"/>
  <c r="G2343" i="81"/>
  <c r="H2347" i="81"/>
  <c r="G2347" i="81"/>
  <c r="H2351" i="81"/>
  <c r="G2351" i="81"/>
  <c r="H2355" i="81"/>
  <c r="G2355" i="81"/>
  <c r="H2359" i="81"/>
  <c r="G2359" i="81"/>
  <c r="H2363" i="81"/>
  <c r="G2363" i="81"/>
  <c r="H2367" i="81"/>
  <c r="G2367" i="81"/>
  <c r="H2371" i="81"/>
  <c r="G2371" i="81"/>
  <c r="H2375" i="81"/>
  <c r="G2375" i="81"/>
  <c r="H2379" i="81"/>
  <c r="G2379" i="81"/>
  <c r="H2383" i="81"/>
  <c r="G2383" i="81"/>
  <c r="H2387" i="81"/>
  <c r="G2387" i="81"/>
  <c r="H2391" i="81"/>
  <c r="G2391" i="81"/>
  <c r="H2395" i="81"/>
  <c r="G2395" i="81"/>
  <c r="H2399" i="81"/>
  <c r="G2399" i="81"/>
  <c r="H2403" i="81"/>
  <c r="G2403" i="81"/>
  <c r="H2407" i="81"/>
  <c r="G2407" i="81"/>
  <c r="H2411" i="81"/>
  <c r="G2411" i="81"/>
  <c r="H2415" i="81"/>
  <c r="G2415" i="81"/>
  <c r="H2419" i="81"/>
  <c r="G2419" i="81"/>
  <c r="H2423" i="81"/>
  <c r="G2423" i="81"/>
  <c r="H2427" i="81"/>
  <c r="G2427" i="81"/>
  <c r="H2431" i="81"/>
  <c r="G2431" i="81"/>
  <c r="H2435" i="81"/>
  <c r="G2435" i="81"/>
  <c r="H2439" i="81"/>
  <c r="G2439" i="81"/>
  <c r="H2443" i="81"/>
  <c r="G2443" i="81"/>
  <c r="H2447" i="81"/>
  <c r="G2447" i="81"/>
  <c r="H2451" i="81"/>
  <c r="G2451" i="81"/>
  <c r="H2455" i="81"/>
  <c r="G2455" i="81"/>
  <c r="H2459" i="81"/>
  <c r="G2459" i="81"/>
  <c r="H2463" i="81"/>
  <c r="G2463" i="81"/>
  <c r="G2467" i="81"/>
  <c r="H2467" i="81"/>
  <c r="H2471" i="81"/>
  <c r="G2471" i="81"/>
  <c r="G2475" i="81"/>
  <c r="H2475" i="81"/>
  <c r="H2479" i="81"/>
  <c r="G2479" i="81"/>
  <c r="G2483" i="81"/>
  <c r="H2483" i="81"/>
  <c r="H2487" i="81"/>
  <c r="G2487" i="81"/>
  <c r="H2491" i="81"/>
  <c r="G2491" i="81"/>
  <c r="H2495" i="81"/>
  <c r="G2495" i="81"/>
  <c r="G2499" i="81"/>
  <c r="H2499" i="81"/>
  <c r="H2503" i="81"/>
  <c r="G2503" i="81"/>
  <c r="G2507" i="81"/>
  <c r="H2507" i="81"/>
  <c r="H2511" i="81"/>
  <c r="G2511" i="81"/>
  <c r="G2515" i="81"/>
  <c r="H2515" i="81"/>
  <c r="H2519" i="81"/>
  <c r="G2519" i="81"/>
  <c r="H2523" i="81"/>
  <c r="G2523" i="81"/>
  <c r="H2527" i="81"/>
  <c r="G2527" i="81"/>
  <c r="G2531" i="81"/>
  <c r="H2531" i="81"/>
  <c r="H2535" i="81"/>
  <c r="G2535" i="81"/>
  <c r="G2539" i="81"/>
  <c r="H2539" i="81"/>
  <c r="H2543" i="81"/>
  <c r="G2543" i="81"/>
  <c r="G2547" i="81"/>
  <c r="H2547" i="81"/>
  <c r="G2551" i="81"/>
  <c r="H2551" i="81"/>
  <c r="G2555" i="81"/>
  <c r="H2555" i="81"/>
  <c r="G2559" i="81"/>
  <c r="H2559" i="81"/>
  <c r="G2563" i="81"/>
  <c r="H2563" i="81"/>
  <c r="G2567" i="81"/>
  <c r="H2567" i="81"/>
  <c r="G2571" i="81"/>
  <c r="H2571" i="81"/>
  <c r="G2575" i="81"/>
  <c r="H2575" i="81"/>
  <c r="G2579" i="81"/>
  <c r="H2579" i="81"/>
  <c r="G2583" i="81"/>
  <c r="H2583" i="81"/>
  <c r="G2587" i="81"/>
  <c r="H2587" i="81"/>
  <c r="G2591" i="81"/>
  <c r="H2591" i="81"/>
  <c r="G2595" i="81"/>
  <c r="H2595" i="81"/>
  <c r="G2599" i="81"/>
  <c r="H2599" i="81"/>
  <c r="G2603" i="81"/>
  <c r="H2603" i="81"/>
  <c r="G2607" i="81"/>
  <c r="H2607" i="81"/>
  <c r="G2611" i="81"/>
  <c r="H2611" i="81"/>
  <c r="G2615" i="81"/>
  <c r="H2615" i="81"/>
  <c r="G2619" i="81"/>
  <c r="H2619" i="81"/>
  <c r="G2623" i="81"/>
  <c r="H2623" i="81"/>
  <c r="G2627" i="81"/>
  <c r="H2627" i="81"/>
  <c r="G2631" i="81"/>
  <c r="H2631" i="81"/>
  <c r="G2635" i="81"/>
  <c r="H2635" i="81"/>
  <c r="G2639" i="81"/>
  <c r="H2639" i="81"/>
  <c r="G2643" i="81"/>
  <c r="H2643" i="81"/>
  <c r="G2647" i="81"/>
  <c r="H2647" i="81"/>
  <c r="G2651" i="81"/>
  <c r="H2651" i="81"/>
  <c r="G2655" i="81"/>
  <c r="H2655" i="81"/>
  <c r="G2659" i="81"/>
  <c r="H2659" i="81"/>
  <c r="G2663" i="81"/>
  <c r="H2663" i="81"/>
  <c r="G2667" i="81"/>
  <c r="H2667" i="81"/>
  <c r="G2671" i="81"/>
  <c r="H2671" i="81"/>
  <c r="G2675" i="81"/>
  <c r="H2675" i="81"/>
  <c r="G2679" i="81"/>
  <c r="H2679" i="81"/>
  <c r="G2683" i="81"/>
  <c r="H2683" i="81"/>
  <c r="G2687" i="81"/>
  <c r="H2687" i="81"/>
  <c r="G2691" i="81"/>
  <c r="H2691" i="81"/>
  <c r="G2695" i="81"/>
  <c r="H2695" i="81"/>
  <c r="G2699" i="81"/>
  <c r="H2699" i="81"/>
  <c r="G2703" i="81"/>
  <c r="H2703" i="81"/>
  <c r="G2707" i="81"/>
  <c r="H2707" i="81"/>
  <c r="G2711" i="81"/>
  <c r="H2711" i="81"/>
  <c r="G2715" i="81"/>
  <c r="H2715" i="81"/>
  <c r="G2719" i="81"/>
  <c r="H2719" i="81"/>
  <c r="G2723" i="81"/>
  <c r="H2723" i="81"/>
  <c r="G2727" i="81"/>
  <c r="H2727" i="81"/>
  <c r="G2731" i="81"/>
  <c r="H2731" i="81"/>
  <c r="G2735" i="81"/>
  <c r="H2735" i="81"/>
  <c r="G2739" i="81"/>
  <c r="H2739" i="81"/>
  <c r="G2743" i="81"/>
  <c r="H2743" i="81"/>
  <c r="G2747" i="81"/>
  <c r="H2747" i="81"/>
  <c r="G2751" i="81"/>
  <c r="H2751" i="81"/>
  <c r="G2755" i="81"/>
  <c r="H2755" i="81"/>
  <c r="G2759" i="81"/>
  <c r="H2759" i="81"/>
  <c r="G2763" i="81"/>
  <c r="H2763" i="81"/>
  <c r="G2767" i="81"/>
  <c r="H2767" i="81"/>
  <c r="G2771" i="81"/>
  <c r="H2771" i="81"/>
  <c r="G2775" i="81"/>
  <c r="H2775" i="81"/>
  <c r="G2779" i="81"/>
  <c r="H2779" i="81"/>
  <c r="G2783" i="81"/>
  <c r="H2783" i="81"/>
  <c r="G2787" i="81"/>
  <c r="H2787" i="81"/>
  <c r="G2791" i="81"/>
  <c r="H2791" i="81"/>
  <c r="H54" i="81"/>
  <c r="G54" i="81"/>
  <c r="H58" i="81"/>
  <c r="G58" i="81"/>
  <c r="H62" i="81"/>
  <c r="G62" i="81"/>
  <c r="H66" i="81"/>
  <c r="G66" i="81"/>
  <c r="H70" i="81"/>
  <c r="G70" i="81"/>
  <c r="H73" i="81"/>
  <c r="G73" i="81"/>
  <c r="H77" i="81"/>
  <c r="G77" i="81"/>
  <c r="H84" i="81"/>
  <c r="G84" i="81"/>
  <c r="H88" i="81"/>
  <c r="G88" i="81"/>
  <c r="H92" i="81"/>
  <c r="G92" i="81"/>
  <c r="H96" i="81"/>
  <c r="G96" i="81"/>
  <c r="H100" i="81"/>
  <c r="G100" i="81"/>
  <c r="H104" i="81"/>
  <c r="G104" i="81"/>
  <c r="G107" i="81"/>
  <c r="H107" i="81"/>
  <c r="G111" i="81"/>
  <c r="H111" i="81"/>
  <c r="H114" i="81"/>
  <c r="G114" i="81"/>
  <c r="H118" i="81"/>
  <c r="G118" i="81"/>
  <c r="H122" i="81"/>
  <c r="G122" i="81"/>
  <c r="H126" i="81"/>
  <c r="G126" i="81"/>
  <c r="H130" i="81"/>
  <c r="G130" i="81"/>
  <c r="H133" i="81"/>
  <c r="G133" i="81"/>
  <c r="H137" i="81"/>
  <c r="G137" i="81"/>
  <c r="H141" i="81"/>
  <c r="G141" i="81"/>
  <c r="H144" i="81"/>
  <c r="G144" i="81"/>
  <c r="H148" i="81"/>
  <c r="G148" i="81"/>
  <c r="G151" i="81"/>
  <c r="H151" i="81"/>
  <c r="G155" i="81"/>
  <c r="H155" i="81"/>
  <c r="G159" i="81"/>
  <c r="H159" i="81"/>
  <c r="G162" i="81"/>
  <c r="H162" i="81"/>
  <c r="G166" i="81"/>
  <c r="H166" i="81"/>
  <c r="G170" i="81"/>
  <c r="H170" i="81"/>
  <c r="G174" i="81"/>
  <c r="H174" i="81"/>
  <c r="H177" i="81"/>
  <c r="G177" i="81"/>
  <c r="H181" i="81"/>
  <c r="G181" i="81"/>
  <c r="G184" i="81"/>
  <c r="H184" i="81"/>
  <c r="G188" i="81"/>
  <c r="H188" i="81"/>
  <c r="G192" i="81"/>
  <c r="H192" i="81"/>
  <c r="G195" i="81"/>
  <c r="H195" i="81"/>
  <c r="G199" i="81"/>
  <c r="H199" i="81"/>
  <c r="G203" i="81"/>
  <c r="H203" i="81"/>
  <c r="G207" i="81"/>
  <c r="H207" i="81"/>
  <c r="G211" i="81"/>
  <c r="H211" i="81"/>
  <c r="G215" i="81"/>
  <c r="H215" i="81"/>
  <c r="G218" i="81"/>
  <c r="H218" i="81"/>
  <c r="G222" i="81"/>
  <c r="H222" i="81"/>
  <c r="G224" i="81"/>
  <c r="H224" i="81"/>
  <c r="G228" i="81"/>
  <c r="H228" i="81"/>
  <c r="G232" i="81"/>
  <c r="H232" i="81"/>
  <c r="G236" i="81"/>
  <c r="H236" i="81"/>
  <c r="G239" i="81"/>
  <c r="H239" i="81"/>
  <c r="G243" i="81"/>
  <c r="H243" i="81"/>
  <c r="G247" i="81"/>
  <c r="H247" i="81"/>
  <c r="G251" i="81"/>
  <c r="H251" i="81"/>
  <c r="G255" i="81"/>
  <c r="H255" i="81"/>
  <c r="G258" i="81"/>
  <c r="H258" i="81"/>
  <c r="G262" i="81"/>
  <c r="H262" i="81"/>
  <c r="H265" i="81"/>
  <c r="G265" i="81"/>
  <c r="H269" i="81"/>
  <c r="G269" i="81"/>
  <c r="H273" i="81"/>
  <c r="G273" i="81"/>
  <c r="H277" i="81"/>
  <c r="G277" i="81"/>
  <c r="G280" i="81"/>
  <c r="H280" i="81"/>
  <c r="G284" i="81"/>
  <c r="H284" i="81"/>
  <c r="G288" i="81"/>
  <c r="H288" i="81"/>
  <c r="G295" i="81"/>
  <c r="H295" i="81"/>
  <c r="G299" i="81"/>
  <c r="H299" i="81"/>
  <c r="G303" i="81"/>
  <c r="H303" i="81"/>
  <c r="G307" i="81"/>
  <c r="H307" i="81"/>
  <c r="G310" i="81"/>
  <c r="H310" i="81"/>
  <c r="G314" i="81"/>
  <c r="H314" i="81"/>
  <c r="H317" i="81"/>
  <c r="G317" i="81"/>
  <c r="H321" i="81"/>
  <c r="G321" i="81"/>
  <c r="H325" i="81"/>
  <c r="G325" i="81"/>
  <c r="G328" i="81"/>
  <c r="H328" i="81"/>
  <c r="G332" i="81"/>
  <c r="H332" i="81"/>
  <c r="G336" i="81"/>
  <c r="H336" i="81"/>
  <c r="G339" i="81"/>
  <c r="H339" i="81"/>
  <c r="G343" i="81"/>
  <c r="H343" i="81"/>
  <c r="G347" i="81"/>
  <c r="H347" i="81"/>
  <c r="G351" i="81"/>
  <c r="H351" i="81"/>
  <c r="G354" i="81"/>
  <c r="H354" i="81"/>
  <c r="G358" i="81"/>
  <c r="H358" i="81"/>
  <c r="G362" i="81"/>
  <c r="H362" i="81"/>
  <c r="G366" i="81"/>
  <c r="H366" i="81"/>
  <c r="G370" i="81"/>
  <c r="H370" i="81"/>
  <c r="G374" i="81"/>
  <c r="H374" i="81"/>
  <c r="G378" i="81"/>
  <c r="H378" i="81"/>
  <c r="H381" i="81"/>
  <c r="G381" i="81"/>
  <c r="H385" i="81"/>
  <c r="G385" i="81"/>
  <c r="H389" i="81"/>
  <c r="G389" i="81"/>
  <c r="H393" i="81"/>
  <c r="G393" i="81"/>
  <c r="H397" i="81"/>
  <c r="G397" i="81"/>
  <c r="H401" i="81"/>
  <c r="G401" i="81"/>
  <c r="H405" i="81"/>
  <c r="G405" i="81"/>
  <c r="G408" i="81"/>
  <c r="H408" i="81"/>
  <c r="G412" i="81"/>
  <c r="H412" i="81"/>
  <c r="G416" i="81"/>
  <c r="H416" i="81"/>
  <c r="G418" i="81"/>
  <c r="H418" i="81"/>
  <c r="G422" i="81"/>
  <c r="H422" i="81"/>
  <c r="G426" i="81"/>
  <c r="H426" i="81"/>
  <c r="G430" i="81"/>
  <c r="H430" i="81"/>
  <c r="G434" i="81"/>
  <c r="H434" i="81"/>
  <c r="H437" i="81"/>
  <c r="G437" i="81"/>
  <c r="H441" i="81"/>
  <c r="G441" i="81"/>
  <c r="H445" i="81"/>
  <c r="G445" i="81"/>
  <c r="G448" i="81"/>
  <c r="H448" i="81"/>
  <c r="G452" i="81"/>
  <c r="H452" i="81"/>
  <c r="G456" i="81"/>
  <c r="H456" i="81"/>
  <c r="G460" i="81"/>
  <c r="H460" i="81"/>
  <c r="G464" i="81"/>
  <c r="H464" i="81"/>
  <c r="G467" i="81"/>
  <c r="H467" i="81"/>
  <c r="G471" i="81"/>
  <c r="H471" i="81"/>
  <c r="G475" i="81"/>
  <c r="H475" i="81"/>
  <c r="H478" i="81"/>
  <c r="G478" i="81"/>
  <c r="H482" i="81"/>
  <c r="G482" i="81"/>
  <c r="H486" i="81"/>
  <c r="G486" i="81"/>
  <c r="H489" i="81"/>
  <c r="G489" i="81"/>
  <c r="H493" i="81"/>
  <c r="G493" i="81"/>
  <c r="G500" i="81"/>
  <c r="H500" i="81"/>
  <c r="G504" i="81"/>
  <c r="H504" i="81"/>
  <c r="G508" i="81"/>
  <c r="H508" i="81"/>
  <c r="H511" i="81"/>
  <c r="G511" i="81"/>
  <c r="H515" i="81"/>
  <c r="G515" i="81"/>
  <c r="H519" i="81"/>
  <c r="G519" i="81"/>
  <c r="H523" i="81"/>
  <c r="G523" i="81"/>
  <c r="H527" i="81"/>
  <c r="G527" i="81"/>
  <c r="H530" i="81"/>
  <c r="G530" i="81"/>
  <c r="H534" i="81"/>
  <c r="G534" i="81"/>
  <c r="H538" i="81"/>
  <c r="G538" i="81"/>
  <c r="H542" i="81"/>
  <c r="G542" i="81"/>
  <c r="H546" i="81"/>
  <c r="G546" i="81"/>
  <c r="H550" i="81"/>
  <c r="G550" i="81"/>
  <c r="H554" i="81"/>
  <c r="G554" i="81"/>
  <c r="H558" i="81"/>
  <c r="G558" i="81"/>
  <c r="G560" i="81"/>
  <c r="H560" i="81"/>
  <c r="G564" i="81"/>
  <c r="H564" i="81"/>
  <c r="G568" i="81"/>
  <c r="H568" i="81"/>
  <c r="G572" i="81"/>
  <c r="H572" i="81"/>
  <c r="G576" i="81"/>
  <c r="H576" i="81"/>
  <c r="H579" i="81"/>
  <c r="G579" i="81"/>
  <c r="H583" i="81"/>
  <c r="G583" i="81"/>
  <c r="H586" i="81"/>
  <c r="G586" i="81"/>
  <c r="H590" i="81"/>
  <c r="G590" i="81"/>
  <c r="H594" i="81"/>
  <c r="G594" i="81"/>
  <c r="H598" i="81"/>
  <c r="G598" i="81"/>
  <c r="H602" i="81"/>
  <c r="G602" i="81"/>
  <c r="H606" i="81"/>
  <c r="G606" i="81"/>
  <c r="H610" i="81"/>
  <c r="G610" i="81"/>
  <c r="H614" i="81"/>
  <c r="G614" i="81"/>
  <c r="H618" i="81"/>
  <c r="G618" i="81"/>
  <c r="H622" i="81"/>
  <c r="G622" i="81"/>
  <c r="H626" i="81"/>
  <c r="G626" i="81"/>
  <c r="H630" i="81"/>
  <c r="G630" i="81"/>
  <c r="H634" i="81"/>
  <c r="G634" i="81"/>
  <c r="H638" i="81"/>
  <c r="G638" i="81"/>
  <c r="H642" i="81"/>
  <c r="G642" i="81"/>
  <c r="H646" i="81"/>
  <c r="G646" i="81"/>
  <c r="H649" i="81"/>
  <c r="G649" i="81"/>
  <c r="H653" i="81"/>
  <c r="G653" i="81"/>
  <c r="H657" i="81"/>
  <c r="G657" i="81"/>
  <c r="G660" i="81"/>
  <c r="H660" i="81"/>
  <c r="G664" i="81"/>
  <c r="H664" i="81"/>
  <c r="G668" i="81"/>
  <c r="H668" i="81"/>
  <c r="G672" i="81"/>
  <c r="H672" i="81"/>
  <c r="G676" i="81"/>
  <c r="H676" i="81"/>
  <c r="G680" i="81"/>
  <c r="H680" i="81"/>
  <c r="H683" i="81"/>
  <c r="G683" i="81"/>
  <c r="H687" i="81"/>
  <c r="G687" i="81"/>
  <c r="H691" i="81"/>
  <c r="G691" i="81"/>
  <c r="H695" i="81"/>
  <c r="G695" i="81"/>
  <c r="H702" i="81"/>
  <c r="G702" i="81"/>
  <c r="H706" i="81"/>
  <c r="G706" i="81"/>
  <c r="H710" i="81"/>
  <c r="G710" i="81"/>
  <c r="H714" i="81"/>
  <c r="G714" i="81"/>
  <c r="H718" i="81"/>
  <c r="G718" i="81"/>
  <c r="H722" i="81"/>
  <c r="G722" i="81"/>
  <c r="H726" i="81"/>
  <c r="G726" i="81"/>
  <c r="H730" i="81"/>
  <c r="G730" i="81"/>
  <c r="H734" i="81"/>
  <c r="G734" i="81"/>
  <c r="H736" i="81"/>
  <c r="G736" i="81"/>
  <c r="H740" i="81"/>
  <c r="G740" i="81"/>
  <c r="H744" i="81"/>
  <c r="G744" i="81"/>
  <c r="H747" i="81"/>
  <c r="G747" i="81"/>
  <c r="H751" i="81"/>
  <c r="G751" i="81"/>
  <c r="H755" i="81"/>
  <c r="G755" i="81"/>
  <c r="H759" i="81"/>
  <c r="G759" i="81"/>
  <c r="H763" i="81"/>
  <c r="G763" i="81"/>
  <c r="H767" i="81"/>
  <c r="G767" i="81"/>
  <c r="H771" i="81"/>
  <c r="G771" i="81"/>
  <c r="H775" i="81"/>
  <c r="G775" i="81"/>
  <c r="H779" i="81"/>
  <c r="G779" i="81"/>
  <c r="H783" i="81"/>
  <c r="G783" i="81"/>
  <c r="H786" i="81"/>
  <c r="G786" i="81"/>
  <c r="H790" i="81"/>
  <c r="G790" i="81"/>
  <c r="H794" i="81"/>
  <c r="G794" i="81"/>
  <c r="H798" i="81"/>
  <c r="G798" i="81"/>
  <c r="H802" i="81"/>
  <c r="G802" i="81"/>
  <c r="H806" i="81"/>
  <c r="G806" i="81"/>
  <c r="H810" i="81"/>
  <c r="G810" i="81"/>
  <c r="H814" i="81"/>
  <c r="G814" i="81"/>
  <c r="H818" i="81"/>
  <c r="G818" i="81"/>
  <c r="H822" i="81"/>
  <c r="G822" i="81"/>
  <c r="H826" i="81"/>
  <c r="G826" i="81"/>
  <c r="H830" i="81"/>
  <c r="G830" i="81"/>
  <c r="H834" i="81"/>
  <c r="G834" i="81"/>
  <c r="H837" i="81"/>
  <c r="G837" i="81"/>
  <c r="H841" i="81"/>
  <c r="L841" i="81" s="1"/>
  <c r="G841" i="81"/>
  <c r="H845" i="81"/>
  <c r="G845" i="81"/>
  <c r="H849" i="81"/>
  <c r="G849" i="81"/>
  <c r="H852" i="81"/>
  <c r="G852" i="81"/>
  <c r="H856" i="81"/>
  <c r="G856" i="81"/>
  <c r="H863" i="81"/>
  <c r="G863" i="81"/>
  <c r="H867" i="81"/>
  <c r="G867" i="81"/>
  <c r="H871" i="81"/>
  <c r="G871" i="81"/>
  <c r="H874" i="81"/>
  <c r="G874" i="81"/>
  <c r="H881" i="81"/>
  <c r="G881" i="81"/>
  <c r="H885" i="81"/>
  <c r="G885" i="81"/>
  <c r="H889" i="81"/>
  <c r="G889" i="81"/>
  <c r="H893" i="81"/>
  <c r="G893" i="81"/>
  <c r="H896" i="81"/>
  <c r="G896" i="81"/>
  <c r="H900" i="81"/>
  <c r="G900" i="81"/>
  <c r="H904" i="81"/>
  <c r="G904" i="81"/>
  <c r="H907" i="81"/>
  <c r="G907" i="81"/>
  <c r="H911" i="81"/>
  <c r="G911" i="81"/>
  <c r="H915" i="81"/>
  <c r="G915" i="81"/>
  <c r="H918" i="81"/>
  <c r="G918" i="81"/>
  <c r="H922" i="81"/>
  <c r="G922" i="81"/>
  <c r="H926" i="81"/>
  <c r="G926" i="81"/>
  <c r="H930" i="81"/>
  <c r="G930" i="81"/>
  <c r="H933" i="81"/>
  <c r="G933" i="81"/>
  <c r="H937" i="81"/>
  <c r="G937" i="81"/>
  <c r="H941" i="81"/>
  <c r="G941" i="81"/>
  <c r="H948" i="81"/>
  <c r="G948" i="81"/>
  <c r="H954" i="81"/>
  <c r="G954" i="81"/>
  <c r="H958" i="81"/>
  <c r="G958" i="81"/>
  <c r="H965" i="81"/>
  <c r="G965" i="81"/>
  <c r="H969" i="81"/>
  <c r="G969" i="81"/>
  <c r="H973" i="81"/>
  <c r="G973" i="81"/>
  <c r="H977" i="81"/>
  <c r="G977" i="81"/>
  <c r="H981" i="81"/>
  <c r="G981" i="81"/>
  <c r="H985" i="81"/>
  <c r="G985" i="81"/>
  <c r="H988" i="81"/>
  <c r="G988" i="81"/>
  <c r="H992" i="81"/>
  <c r="G992" i="81"/>
  <c r="H996" i="81"/>
  <c r="G996" i="81"/>
  <c r="H1000" i="81"/>
  <c r="G1000" i="81"/>
  <c r="H1004" i="81"/>
  <c r="G1004" i="81"/>
  <c r="H1008" i="81"/>
  <c r="G1008" i="81"/>
  <c r="H1011" i="81"/>
  <c r="G1011" i="81"/>
  <c r="H1015" i="81"/>
  <c r="G1015" i="81"/>
  <c r="H1019" i="81"/>
  <c r="G1019" i="81"/>
  <c r="H1023" i="81"/>
  <c r="G1023" i="81"/>
  <c r="H1030" i="81"/>
  <c r="G1030" i="81"/>
  <c r="H1034" i="81"/>
  <c r="G1034" i="81"/>
  <c r="H1038" i="81"/>
  <c r="G1038" i="81"/>
  <c r="H1042" i="81"/>
  <c r="G1042" i="81"/>
  <c r="H1046" i="81"/>
  <c r="G1046" i="81"/>
  <c r="H1050" i="81"/>
  <c r="G1050" i="81"/>
  <c r="H1057" i="81"/>
  <c r="G1057" i="81"/>
  <c r="H1061" i="81"/>
  <c r="G1061" i="81"/>
  <c r="H1065" i="81"/>
  <c r="G1065" i="81"/>
  <c r="H1068" i="81"/>
  <c r="G1068" i="81"/>
  <c r="H1072" i="81"/>
  <c r="G1072" i="81"/>
  <c r="H1076" i="81"/>
  <c r="G1076" i="81"/>
  <c r="H1080" i="81"/>
  <c r="G1080" i="81"/>
  <c r="H1083" i="81"/>
  <c r="G1083" i="81"/>
  <c r="H1087" i="81"/>
  <c r="G1087" i="81"/>
  <c r="H1091" i="81"/>
  <c r="G1091" i="81"/>
  <c r="H1095" i="81"/>
  <c r="G1095" i="81"/>
  <c r="H1099" i="81"/>
  <c r="G1099" i="81"/>
  <c r="H1102" i="81"/>
  <c r="G1102" i="81"/>
  <c r="H1106" i="81"/>
  <c r="G1106" i="81"/>
  <c r="H1110" i="81"/>
  <c r="G1110" i="81"/>
  <c r="H1114" i="81"/>
  <c r="G1114" i="81"/>
  <c r="H1118" i="81"/>
  <c r="G1118" i="81"/>
  <c r="H1122" i="81"/>
  <c r="G1122" i="81"/>
  <c r="H1126" i="81"/>
  <c r="G1126" i="81"/>
  <c r="H1133" i="81"/>
  <c r="G1133" i="81"/>
  <c r="H1137" i="81"/>
  <c r="G1137" i="81"/>
  <c r="H1141" i="81"/>
  <c r="G1141" i="81"/>
  <c r="H1145" i="81"/>
  <c r="G1145" i="81"/>
  <c r="H1149" i="81"/>
  <c r="G1149" i="81"/>
  <c r="H1152" i="81"/>
  <c r="G1152" i="81"/>
  <c r="H1156" i="81"/>
  <c r="G1156" i="81"/>
  <c r="H1160" i="81"/>
  <c r="G1160" i="81"/>
  <c r="H1164" i="81"/>
  <c r="G1164" i="81"/>
  <c r="H1171" i="81"/>
  <c r="G1171" i="81"/>
  <c r="H1175" i="81"/>
  <c r="G1175" i="81"/>
  <c r="H1179" i="81"/>
  <c r="G1179" i="81"/>
  <c r="H1183" i="81"/>
  <c r="G1183" i="81"/>
  <c r="G1187" i="81"/>
  <c r="H1187" i="81"/>
  <c r="G1194" i="81"/>
  <c r="H1194" i="81"/>
  <c r="G1199" i="81"/>
  <c r="H1199" i="81"/>
  <c r="G1202" i="81"/>
  <c r="H1202" i="81"/>
  <c r="G1206" i="81"/>
  <c r="H1206" i="81"/>
  <c r="H1213" i="81"/>
  <c r="G1213" i="81"/>
  <c r="H1217" i="81"/>
  <c r="G1217" i="81"/>
  <c r="G1220" i="81"/>
  <c r="H1220" i="81"/>
  <c r="G1224" i="81"/>
  <c r="H1224" i="81"/>
  <c r="G1228" i="81"/>
  <c r="H1228" i="81"/>
  <c r="G1232" i="81"/>
  <c r="H1232" i="81"/>
  <c r="G1236" i="81"/>
  <c r="H1236" i="81"/>
  <c r="G1239" i="81"/>
  <c r="H1239" i="81"/>
  <c r="G1243" i="81"/>
  <c r="H1243" i="81"/>
  <c r="G1247" i="81"/>
  <c r="H1247" i="81"/>
  <c r="G1251" i="81"/>
  <c r="H1251" i="81"/>
  <c r="G1255" i="81"/>
  <c r="H1255" i="81"/>
  <c r="G1259" i="81"/>
  <c r="H1259" i="81"/>
  <c r="G1263" i="81"/>
  <c r="H1263" i="81"/>
  <c r="G1270" i="81"/>
  <c r="H1270" i="81"/>
  <c r="G1274" i="81"/>
  <c r="H1274" i="81"/>
  <c r="G1278" i="81"/>
  <c r="H1278" i="81"/>
  <c r="G1282" i="81"/>
  <c r="H1282" i="81"/>
  <c r="H1285" i="81"/>
  <c r="G1285" i="81"/>
  <c r="H1289" i="81"/>
  <c r="G1289" i="81"/>
  <c r="G1296" i="81"/>
  <c r="H1296" i="81"/>
  <c r="G1300" i="81"/>
  <c r="H1300" i="81"/>
  <c r="G1304" i="81"/>
  <c r="H1304" i="81"/>
  <c r="G1307" i="81"/>
  <c r="H1307" i="81"/>
  <c r="G1311" i="81"/>
  <c r="H1311" i="81"/>
  <c r="G1315" i="81"/>
  <c r="H1315" i="81"/>
  <c r="G1319" i="81"/>
  <c r="H1319" i="81"/>
  <c r="G1326" i="81"/>
  <c r="H1326" i="81"/>
  <c r="G1330" i="81"/>
  <c r="H1330" i="81"/>
  <c r="G1334" i="81"/>
  <c r="H1334" i="81"/>
  <c r="G1338" i="81"/>
  <c r="H1338" i="81"/>
  <c r="G1342" i="81"/>
  <c r="H1342" i="81"/>
  <c r="G1346" i="81"/>
  <c r="H1346" i="81"/>
  <c r="G1350" i="81"/>
  <c r="H1350" i="81"/>
  <c r="G1354" i="81"/>
  <c r="H1354" i="81"/>
  <c r="G1358" i="81"/>
  <c r="H1358" i="81"/>
  <c r="G1362" i="81"/>
  <c r="H1362" i="81"/>
  <c r="G1366" i="81"/>
  <c r="H1366" i="81"/>
  <c r="G1370" i="81"/>
  <c r="H1370" i="81"/>
  <c r="G1374" i="81"/>
  <c r="H1374" i="81"/>
  <c r="G1378" i="81"/>
  <c r="H1378" i="81"/>
  <c r="G1382" i="81"/>
  <c r="H1382" i="81"/>
  <c r="G1386" i="81"/>
  <c r="H1386" i="81"/>
  <c r="G1390" i="81"/>
  <c r="H1390" i="81"/>
  <c r="G1394" i="81"/>
  <c r="H1394" i="81"/>
  <c r="G1398" i="81"/>
  <c r="H1398" i="81"/>
  <c r="G1402" i="81"/>
  <c r="H1402" i="81"/>
  <c r="G1406" i="81"/>
  <c r="H1406" i="81"/>
  <c r="G1410" i="81"/>
  <c r="H1410" i="81"/>
  <c r="G1414" i="81"/>
  <c r="H1414" i="81"/>
  <c r="G1418" i="81"/>
  <c r="H1418" i="81"/>
  <c r="G1422" i="81"/>
  <c r="H1422" i="81"/>
  <c r="G1426" i="81"/>
  <c r="H1426" i="81"/>
  <c r="G1430" i="81"/>
  <c r="H1430" i="81"/>
  <c r="G1434" i="81"/>
  <c r="H1434" i="81"/>
  <c r="G1438" i="81"/>
  <c r="H1438" i="81"/>
  <c r="H1442" i="81"/>
  <c r="G1442" i="81"/>
  <c r="H1446" i="81"/>
  <c r="G1446" i="81"/>
  <c r="H1450" i="81"/>
  <c r="G1450" i="81"/>
  <c r="H1454" i="81"/>
  <c r="G1454" i="81"/>
  <c r="H1458" i="81"/>
  <c r="G1458" i="81"/>
  <c r="H1462" i="81"/>
  <c r="G1462" i="81"/>
  <c r="H1466" i="81"/>
  <c r="G1466" i="81"/>
  <c r="H1470" i="81"/>
  <c r="G1470" i="81"/>
  <c r="H1474" i="81"/>
  <c r="G1474" i="81"/>
  <c r="H1478" i="81"/>
  <c r="G1478" i="81"/>
  <c r="H1482" i="81"/>
  <c r="G1482" i="81"/>
  <c r="H1486" i="81"/>
  <c r="L1486" i="81" s="1"/>
  <c r="G1486" i="81"/>
  <c r="H1490" i="81"/>
  <c r="G1490" i="81"/>
  <c r="H1494" i="81"/>
  <c r="G1494" i="81"/>
  <c r="H1498" i="81"/>
  <c r="G1498" i="81"/>
  <c r="H1502" i="81"/>
  <c r="G1502" i="81"/>
  <c r="H1506" i="81"/>
  <c r="G1506" i="81"/>
  <c r="H1510" i="81"/>
  <c r="G1510" i="81"/>
  <c r="H1514" i="81"/>
  <c r="G1514" i="81"/>
  <c r="H1518" i="81"/>
  <c r="G1518" i="81"/>
  <c r="H1522" i="81"/>
  <c r="G1522" i="81"/>
  <c r="H1526" i="81"/>
  <c r="G1526" i="81"/>
  <c r="H1530" i="81"/>
  <c r="G1530" i="81"/>
  <c r="H1534" i="81"/>
  <c r="G1534" i="81"/>
  <c r="H1538" i="81"/>
  <c r="G1538" i="81"/>
  <c r="H1542" i="81"/>
  <c r="G1542" i="81"/>
  <c r="H1546" i="81"/>
  <c r="G1546" i="81"/>
  <c r="H1550" i="81"/>
  <c r="G1550" i="81"/>
  <c r="H1554" i="81"/>
  <c r="G1554" i="81"/>
  <c r="H1558" i="81"/>
  <c r="G1558" i="81"/>
  <c r="H1562" i="81"/>
  <c r="G1562" i="81"/>
  <c r="H1566" i="81"/>
  <c r="G1566" i="81"/>
  <c r="H1570" i="81"/>
  <c r="G1570" i="81"/>
  <c r="H1574" i="81"/>
  <c r="G1574" i="81"/>
  <c r="H1578" i="81"/>
  <c r="G1578" i="81"/>
  <c r="H1582" i="81"/>
  <c r="G1582" i="81"/>
  <c r="H1586" i="81"/>
  <c r="G1586" i="81"/>
  <c r="H1590" i="81"/>
  <c r="G1590" i="81"/>
  <c r="H1594" i="81"/>
  <c r="G1594" i="81"/>
  <c r="H1598" i="81"/>
  <c r="G1598" i="81"/>
  <c r="H1602" i="81"/>
  <c r="G1602" i="81"/>
  <c r="H1606" i="81"/>
  <c r="G1606" i="81"/>
  <c r="H1610" i="81"/>
  <c r="G1610" i="81"/>
  <c r="H1614" i="81"/>
  <c r="G1614" i="81"/>
  <c r="H1618" i="81"/>
  <c r="G1618" i="81"/>
  <c r="H1622" i="81"/>
  <c r="G1622" i="81"/>
  <c r="H1626" i="81"/>
  <c r="G1626" i="81"/>
  <c r="H1630" i="81"/>
  <c r="G1630" i="81"/>
  <c r="H1634" i="81"/>
  <c r="G1634" i="81"/>
  <c r="H1638" i="81"/>
  <c r="G1638" i="81"/>
  <c r="H1642" i="81"/>
  <c r="G1642" i="81"/>
  <c r="H1646" i="81"/>
  <c r="G1646" i="81"/>
  <c r="H1650" i="81"/>
  <c r="G1650" i="81"/>
  <c r="H1654" i="81"/>
  <c r="G1654" i="81"/>
  <c r="H1658" i="81"/>
  <c r="G1658" i="81"/>
  <c r="H1662" i="81"/>
  <c r="G1662" i="81"/>
  <c r="H1666" i="81"/>
  <c r="G1666" i="81"/>
  <c r="H1670" i="81"/>
  <c r="G1670" i="81"/>
  <c r="H1674" i="81"/>
  <c r="G1674" i="81"/>
  <c r="H1678" i="81"/>
  <c r="G1678" i="81"/>
  <c r="H1682" i="81"/>
  <c r="G1682" i="81"/>
  <c r="H1686" i="81"/>
  <c r="G1686" i="81"/>
  <c r="H1690" i="81"/>
  <c r="G1690" i="81"/>
  <c r="H1694" i="81"/>
  <c r="G1694" i="81"/>
  <c r="H1698" i="81"/>
  <c r="G1698" i="81"/>
  <c r="H1702" i="81"/>
  <c r="G1702" i="81"/>
  <c r="H1706" i="81"/>
  <c r="G1706" i="81"/>
  <c r="H1710" i="81"/>
  <c r="G1710" i="81"/>
  <c r="H1714" i="81"/>
  <c r="G1714" i="81"/>
  <c r="H1718" i="81"/>
  <c r="G1718" i="81"/>
  <c r="H1722" i="81"/>
  <c r="G1722" i="81"/>
  <c r="H1726" i="81"/>
  <c r="G1726" i="81"/>
  <c r="H1730" i="81"/>
  <c r="G1730" i="81"/>
  <c r="H1734" i="81"/>
  <c r="G1734" i="81"/>
  <c r="H1738" i="81"/>
  <c r="G1738" i="81"/>
  <c r="H1742" i="81"/>
  <c r="G1742" i="81"/>
  <c r="H1746" i="81"/>
  <c r="G1746" i="81"/>
  <c r="H1750" i="81"/>
  <c r="G1750" i="81"/>
  <c r="H1754" i="81"/>
  <c r="G1754" i="81"/>
  <c r="H1758" i="81"/>
  <c r="G1758" i="81"/>
  <c r="H1762" i="81"/>
  <c r="G1762" i="81"/>
  <c r="H1766" i="81"/>
  <c r="G1766" i="81"/>
  <c r="H1770" i="81"/>
  <c r="G1770" i="81"/>
  <c r="H1774" i="81"/>
  <c r="G1774" i="81"/>
  <c r="H1778" i="81"/>
  <c r="G1778" i="81"/>
  <c r="H1782" i="81"/>
  <c r="G1782" i="81"/>
  <c r="H1786" i="81"/>
  <c r="G1786" i="81"/>
  <c r="H1790" i="81"/>
  <c r="G1790" i="81"/>
  <c r="H1794" i="81"/>
  <c r="G1794" i="81"/>
  <c r="H1798" i="81"/>
  <c r="G1798" i="81"/>
  <c r="H1802" i="81"/>
  <c r="G1802" i="81"/>
  <c r="H1806" i="81"/>
  <c r="G1806" i="81"/>
  <c r="H1810" i="81"/>
  <c r="G1810" i="81"/>
  <c r="H1814" i="81"/>
  <c r="G1814" i="81"/>
  <c r="H1818" i="81"/>
  <c r="G1818" i="81"/>
  <c r="H1822" i="81"/>
  <c r="G1822" i="81"/>
  <c r="H1826" i="81"/>
  <c r="G1826" i="81"/>
  <c r="H1830" i="81"/>
  <c r="G1830" i="81"/>
  <c r="H1834" i="81"/>
  <c r="G1834" i="81"/>
  <c r="H1838" i="81"/>
  <c r="G1838" i="81"/>
  <c r="H1842" i="81"/>
  <c r="G1842" i="81"/>
  <c r="H1846" i="81"/>
  <c r="G1846" i="81"/>
  <c r="H1850" i="81"/>
  <c r="G1850" i="81"/>
  <c r="H1854" i="81"/>
  <c r="G1854" i="81"/>
  <c r="H1858" i="81"/>
  <c r="G1858" i="81"/>
  <c r="H1862" i="81"/>
  <c r="G1862" i="81"/>
  <c r="H1866" i="81"/>
  <c r="G1866" i="81"/>
  <c r="H1870" i="81"/>
  <c r="G1870" i="81"/>
  <c r="H1874" i="81"/>
  <c r="G1874" i="81"/>
  <c r="H1878" i="81"/>
  <c r="G1878" i="81"/>
  <c r="H1882" i="81"/>
  <c r="G1882" i="81"/>
  <c r="H1886" i="81"/>
  <c r="G1886" i="81"/>
  <c r="H1890" i="81"/>
  <c r="G1890" i="81"/>
  <c r="H1894" i="81"/>
  <c r="G1894" i="81"/>
  <c r="H1898" i="81"/>
  <c r="G1898" i="81"/>
  <c r="H1902" i="81"/>
  <c r="G1902" i="81"/>
  <c r="H1906" i="81"/>
  <c r="G1906" i="81"/>
  <c r="H1910" i="81"/>
  <c r="G1910" i="81"/>
  <c r="H1914" i="81"/>
  <c r="G1914" i="81"/>
  <c r="H1918" i="81"/>
  <c r="G1918" i="81"/>
  <c r="H1922" i="81"/>
  <c r="G1922" i="81"/>
  <c r="H1926" i="81"/>
  <c r="G1926" i="81"/>
  <c r="H1930" i="81"/>
  <c r="G1930" i="81"/>
  <c r="H1934" i="81"/>
  <c r="G1934" i="81"/>
  <c r="H1938" i="81"/>
  <c r="G1938" i="81"/>
  <c r="H1942" i="81"/>
  <c r="G1942" i="81"/>
  <c r="H1946" i="81"/>
  <c r="G1946" i="81"/>
  <c r="H1950" i="81"/>
  <c r="G1950" i="81"/>
  <c r="H1954" i="81"/>
  <c r="G1954" i="81"/>
  <c r="G1958" i="81"/>
  <c r="H1958" i="81"/>
  <c r="G1962" i="81"/>
  <c r="H1962" i="81"/>
  <c r="G1966" i="81"/>
  <c r="H1966" i="81"/>
  <c r="G1970" i="81"/>
  <c r="H1970" i="81"/>
  <c r="G1974" i="81"/>
  <c r="H1974" i="81"/>
  <c r="G1978" i="81"/>
  <c r="H1978" i="81"/>
  <c r="G1982" i="81"/>
  <c r="H1982" i="81"/>
  <c r="G1986" i="81"/>
  <c r="H1986" i="81"/>
  <c r="G1990" i="81"/>
  <c r="H1990" i="81"/>
  <c r="G1994" i="81"/>
  <c r="H1994" i="81"/>
  <c r="G1998" i="81"/>
  <c r="H1998" i="81"/>
  <c r="G2002" i="81"/>
  <c r="H2002" i="81"/>
  <c r="G2006" i="81"/>
  <c r="H2006" i="81"/>
  <c r="G2010" i="81"/>
  <c r="H2010" i="81"/>
  <c r="G2014" i="81"/>
  <c r="H2014" i="81"/>
  <c r="G2018" i="81"/>
  <c r="H2018" i="81"/>
  <c r="G2022" i="81"/>
  <c r="H2022" i="81"/>
  <c r="G2026" i="81"/>
  <c r="H2026" i="81"/>
  <c r="G2030" i="81"/>
  <c r="H2030" i="81"/>
  <c r="G2034" i="81"/>
  <c r="H2034" i="81"/>
  <c r="G2038" i="81"/>
  <c r="H2038" i="81"/>
  <c r="G2042" i="81"/>
  <c r="H2042" i="81"/>
  <c r="G2046" i="81"/>
  <c r="H2046" i="81"/>
  <c r="G2050" i="81"/>
  <c r="H2050" i="81"/>
  <c r="G2054" i="81"/>
  <c r="H2054" i="81"/>
  <c r="G2058" i="81"/>
  <c r="H2058" i="81"/>
  <c r="G2062" i="81"/>
  <c r="H2062" i="81"/>
  <c r="G2066" i="81"/>
  <c r="H2066" i="81"/>
  <c r="G2070" i="81"/>
  <c r="H2070" i="81"/>
  <c r="G2074" i="81"/>
  <c r="H2074" i="81"/>
  <c r="G2078" i="81"/>
  <c r="H2078" i="81"/>
  <c r="G2082" i="81"/>
  <c r="H2082" i="81"/>
  <c r="G2086" i="81"/>
  <c r="H2086" i="81"/>
  <c r="G2090" i="81"/>
  <c r="H2090" i="81"/>
  <c r="G2094" i="81"/>
  <c r="H2094" i="81"/>
  <c r="G2098" i="81"/>
  <c r="H2098" i="81"/>
  <c r="G2102" i="81"/>
  <c r="H2102" i="81"/>
  <c r="G2106" i="81"/>
  <c r="H2106" i="81"/>
  <c r="G2110" i="81"/>
  <c r="H2110" i="81"/>
  <c r="G2114" i="81"/>
  <c r="H2114" i="81"/>
  <c r="G2118" i="81"/>
  <c r="H2118" i="81"/>
  <c r="G2122" i="81"/>
  <c r="H2122" i="81"/>
  <c r="G2126" i="81"/>
  <c r="H2126" i="81"/>
  <c r="G2130" i="81"/>
  <c r="H2130" i="81"/>
  <c r="G2134" i="81"/>
  <c r="H2134" i="81"/>
  <c r="G2138" i="81"/>
  <c r="H2138" i="81"/>
  <c r="G2142" i="81"/>
  <c r="H2142" i="81"/>
  <c r="G2146" i="81"/>
  <c r="H2146" i="81"/>
  <c r="G2150" i="81"/>
  <c r="H2150" i="81"/>
  <c r="G2154" i="81"/>
  <c r="H2154" i="81"/>
  <c r="G2158" i="81"/>
  <c r="H2158" i="81"/>
  <c r="G2162" i="81"/>
  <c r="H2162" i="81"/>
  <c r="G2166" i="81"/>
  <c r="H2166" i="81"/>
  <c r="G2170" i="81"/>
  <c r="H2170" i="81"/>
  <c r="G2174" i="81"/>
  <c r="H2174" i="81"/>
  <c r="G2178" i="81"/>
  <c r="H2178" i="81"/>
  <c r="G2182" i="81"/>
  <c r="H2182" i="81"/>
  <c r="G2186" i="81"/>
  <c r="H2186" i="81"/>
  <c r="G2190" i="81"/>
  <c r="H2190" i="81"/>
  <c r="G2194" i="81"/>
  <c r="H2194" i="81"/>
  <c r="G2198" i="81"/>
  <c r="H2198" i="81"/>
  <c r="G2202" i="81"/>
  <c r="H2202" i="81"/>
  <c r="G2206" i="81"/>
  <c r="H2206" i="81"/>
  <c r="H2210" i="81"/>
  <c r="G2210" i="81"/>
  <c r="H2214" i="81"/>
  <c r="G2214" i="81"/>
  <c r="H2218" i="81"/>
  <c r="G2218" i="81"/>
  <c r="H2222" i="81"/>
  <c r="G2222" i="81"/>
  <c r="H2226" i="81"/>
  <c r="G2226" i="81"/>
  <c r="H2230" i="81"/>
  <c r="G2230" i="81"/>
  <c r="H2234" i="81"/>
  <c r="G2234" i="81"/>
  <c r="H2238" i="81"/>
  <c r="G2238" i="81"/>
  <c r="H2242" i="81"/>
  <c r="G2242" i="81"/>
  <c r="H2246" i="81"/>
  <c r="G2246" i="81"/>
  <c r="H2250" i="81"/>
  <c r="G2250" i="81"/>
  <c r="H2254" i="81"/>
  <c r="G2254" i="81"/>
  <c r="H2258" i="81"/>
  <c r="G2258" i="81"/>
  <c r="H2262" i="81"/>
  <c r="G2262" i="81"/>
  <c r="H2266" i="81"/>
  <c r="G2266" i="81"/>
  <c r="H2270" i="81"/>
  <c r="G2270" i="81"/>
  <c r="H2274" i="81"/>
  <c r="G2274" i="81"/>
  <c r="H2278" i="81"/>
  <c r="G2278" i="81"/>
  <c r="H2282" i="81"/>
  <c r="G2282" i="81"/>
  <c r="H2286" i="81"/>
  <c r="G2286" i="81"/>
  <c r="H2290" i="81"/>
  <c r="G2290" i="81"/>
  <c r="H2294" i="81"/>
  <c r="G2294" i="81"/>
  <c r="H2298" i="81"/>
  <c r="G2298" i="81"/>
  <c r="H2302" i="81"/>
  <c r="G2302" i="81"/>
  <c r="H2306" i="81"/>
  <c r="G2306" i="81"/>
  <c r="H2310" i="81"/>
  <c r="G2310" i="81"/>
  <c r="H2314" i="81"/>
  <c r="G2314" i="81"/>
  <c r="H2318" i="81"/>
  <c r="G2318" i="81"/>
  <c r="H2322" i="81"/>
  <c r="G2322" i="81"/>
  <c r="H2326" i="81"/>
  <c r="G2326" i="81"/>
  <c r="H2330" i="81"/>
  <c r="G2330" i="81"/>
  <c r="H2334" i="81"/>
  <c r="G2334" i="81"/>
  <c r="H2338" i="81"/>
  <c r="G2338" i="81"/>
  <c r="H2342" i="81"/>
  <c r="G2342" i="81"/>
  <c r="H2346" i="81"/>
  <c r="G2346" i="81"/>
  <c r="H2350" i="81"/>
  <c r="G2350" i="81"/>
  <c r="H2354" i="81"/>
  <c r="G2354" i="81"/>
  <c r="H2358" i="81"/>
  <c r="G2358" i="81"/>
  <c r="H2362" i="81"/>
  <c r="G2362" i="81"/>
  <c r="H2366" i="81"/>
  <c r="G2366" i="81"/>
  <c r="H2370" i="81"/>
  <c r="G2370" i="81"/>
  <c r="H2374" i="81"/>
  <c r="G2374" i="81"/>
  <c r="H2378" i="81"/>
  <c r="G2378" i="81"/>
  <c r="H2382" i="81"/>
  <c r="G2382" i="81"/>
  <c r="H2386" i="81"/>
  <c r="G2386" i="81"/>
  <c r="H2390" i="81"/>
  <c r="G2390" i="81"/>
  <c r="H2394" i="81"/>
  <c r="G2394" i="81"/>
  <c r="H2398" i="81"/>
  <c r="G2398" i="81"/>
  <c r="H2402" i="81"/>
  <c r="G2402" i="81"/>
  <c r="H2406" i="81"/>
  <c r="G2406" i="81"/>
  <c r="H2410" i="81"/>
  <c r="G2410" i="81"/>
  <c r="H2414" i="81"/>
  <c r="G2414" i="81"/>
  <c r="H2418" i="81"/>
  <c r="G2418" i="81"/>
  <c r="H2422" i="81"/>
  <c r="G2422" i="81"/>
  <c r="H2426" i="81"/>
  <c r="G2426" i="81"/>
  <c r="H2430" i="81"/>
  <c r="G2430" i="81"/>
  <c r="H2434" i="81"/>
  <c r="G2434" i="81"/>
  <c r="H2438" i="81"/>
  <c r="G2438" i="81"/>
  <c r="H2442" i="81"/>
  <c r="G2442" i="81"/>
  <c r="H2446" i="81"/>
  <c r="G2446" i="81"/>
  <c r="H2450" i="81"/>
  <c r="G2450" i="81"/>
  <c r="H2454" i="81"/>
  <c r="G2454" i="81"/>
  <c r="H2458" i="81"/>
  <c r="G2458" i="81"/>
  <c r="H2462" i="81"/>
  <c r="G2462" i="81"/>
  <c r="H2466" i="81"/>
  <c r="G2466" i="81"/>
  <c r="H2470" i="81"/>
  <c r="G2470" i="81"/>
  <c r="H2474" i="81"/>
  <c r="G2474" i="81"/>
  <c r="H2478" i="81"/>
  <c r="G2478" i="81"/>
  <c r="H2482" i="81"/>
  <c r="G2482" i="81"/>
  <c r="H2486" i="81"/>
  <c r="G2486" i="81"/>
  <c r="H2490" i="81"/>
  <c r="G2490" i="81"/>
  <c r="H2494" i="81"/>
  <c r="G2494" i="81"/>
  <c r="H2498" i="81"/>
  <c r="G2498" i="81"/>
  <c r="H2502" i="81"/>
  <c r="G2502" i="81"/>
  <c r="H2506" i="81"/>
  <c r="G2506" i="81"/>
  <c r="H2510" i="81"/>
  <c r="G2510" i="81"/>
  <c r="H2514" i="81"/>
  <c r="G2514" i="81"/>
  <c r="H2518" i="81"/>
  <c r="G2518" i="81"/>
  <c r="H2522" i="81"/>
  <c r="G2522" i="81"/>
  <c r="H2526" i="81"/>
  <c r="G2526" i="81"/>
  <c r="H2530" i="81"/>
  <c r="G2530" i="81"/>
  <c r="H2534" i="81"/>
  <c r="G2534" i="81"/>
  <c r="H2538" i="81"/>
  <c r="G2538" i="81"/>
  <c r="H2542" i="81"/>
  <c r="G2542" i="81"/>
  <c r="H2546" i="81"/>
  <c r="G2546" i="81"/>
  <c r="H2550" i="81"/>
  <c r="G2550" i="81"/>
  <c r="H2554" i="81"/>
  <c r="G2554" i="81"/>
  <c r="H2558" i="81"/>
  <c r="G2558" i="81"/>
  <c r="H2562" i="81"/>
  <c r="G2562" i="81"/>
  <c r="H2566" i="81"/>
  <c r="G2566" i="81"/>
  <c r="H2570" i="81"/>
  <c r="G2570" i="81"/>
  <c r="H2574" i="81"/>
  <c r="G2574" i="81"/>
  <c r="H2578" i="81"/>
  <c r="G2578" i="81"/>
  <c r="H2582" i="81"/>
  <c r="G2582" i="81"/>
  <c r="H2586" i="81"/>
  <c r="G2586" i="81"/>
  <c r="H2590" i="81"/>
  <c r="G2590" i="81"/>
  <c r="H2594" i="81"/>
  <c r="G2594" i="81"/>
  <c r="H2598" i="81"/>
  <c r="G2598" i="81"/>
  <c r="H2602" i="81"/>
  <c r="G2602" i="81"/>
  <c r="H2606" i="81"/>
  <c r="G2606" i="81"/>
  <c r="H2610" i="81"/>
  <c r="G2610" i="81"/>
  <c r="H2614" i="81"/>
  <c r="G2614" i="81"/>
  <c r="H2618" i="81"/>
  <c r="G2618" i="81"/>
  <c r="H2622" i="81"/>
  <c r="G2622" i="81"/>
  <c r="H2626" i="81"/>
  <c r="G2626" i="81"/>
  <c r="H2630" i="81"/>
  <c r="G2630" i="81"/>
  <c r="H2634" i="81"/>
  <c r="G2634" i="81"/>
  <c r="H2638" i="81"/>
  <c r="G2638" i="81"/>
  <c r="H2642" i="81"/>
  <c r="G2642" i="81"/>
  <c r="H2646" i="81"/>
  <c r="G2646" i="81"/>
  <c r="H2650" i="81"/>
  <c r="G2650" i="81"/>
  <c r="H2654" i="81"/>
  <c r="G2654" i="81"/>
  <c r="H2658" i="81"/>
  <c r="G2658" i="81"/>
  <c r="H2662" i="81"/>
  <c r="G2662" i="81"/>
  <c r="H2666" i="81"/>
  <c r="G2666" i="81"/>
  <c r="H2670" i="81"/>
  <c r="G2670" i="81"/>
  <c r="H2674" i="81"/>
  <c r="G2674" i="81"/>
  <c r="H2678" i="81"/>
  <c r="G2678" i="81"/>
  <c r="H2682" i="81"/>
  <c r="G2682" i="81"/>
  <c r="H2686" i="81"/>
  <c r="G2686" i="81"/>
  <c r="H2690" i="81"/>
  <c r="G2690" i="81"/>
  <c r="H2694" i="81"/>
  <c r="G2694" i="81"/>
  <c r="H2698" i="81"/>
  <c r="G2698" i="81"/>
  <c r="H2702" i="81"/>
  <c r="G2702" i="81"/>
  <c r="H2706" i="81"/>
  <c r="G2706" i="81"/>
  <c r="H2710" i="81"/>
  <c r="G2710" i="81"/>
  <c r="H2714" i="81"/>
  <c r="G2714" i="81"/>
  <c r="H2718" i="81"/>
  <c r="G2718" i="81"/>
  <c r="H2722" i="81"/>
  <c r="G2722" i="81"/>
  <c r="H2726" i="81"/>
  <c r="G2726" i="81"/>
  <c r="H2730" i="81"/>
  <c r="G2730" i="81"/>
  <c r="H2734" i="81"/>
  <c r="G2734" i="81"/>
  <c r="H2738" i="81"/>
  <c r="G2738" i="81"/>
  <c r="H2742" i="81"/>
  <c r="G2742" i="81"/>
  <c r="H2746" i="81"/>
  <c r="G2746" i="81"/>
  <c r="H2750" i="81"/>
  <c r="G2750" i="81"/>
  <c r="H2754" i="81"/>
  <c r="G2754" i="81"/>
  <c r="H2758" i="81"/>
  <c r="G2758" i="81"/>
  <c r="H2762" i="81"/>
  <c r="G2762" i="81"/>
  <c r="H2766" i="81"/>
  <c r="G2766" i="81"/>
  <c r="H2770" i="81"/>
  <c r="G2770" i="81"/>
  <c r="H2774" i="81"/>
  <c r="G2774" i="81"/>
  <c r="H2778" i="81"/>
  <c r="G2778" i="81"/>
  <c r="H2782" i="81"/>
  <c r="G2782" i="81"/>
  <c r="H2786" i="81"/>
  <c r="G2786" i="81"/>
  <c r="H2790" i="81"/>
  <c r="G2790" i="81"/>
  <c r="H1048" i="81"/>
  <c r="G1048" i="81"/>
  <c r="H1070" i="81"/>
  <c r="G1070" i="81"/>
  <c r="H1078" i="81"/>
  <c r="G1078" i="81"/>
  <c r="H1128" i="81"/>
  <c r="G1128" i="81"/>
  <c r="H60" i="81"/>
  <c r="G60" i="81"/>
  <c r="H90" i="81"/>
  <c r="G90" i="81"/>
  <c r="H109" i="81"/>
  <c r="G109" i="81"/>
  <c r="H124" i="81"/>
  <c r="G124" i="81"/>
  <c r="H157" i="81"/>
  <c r="G157" i="81"/>
  <c r="G179" i="81"/>
  <c r="H179" i="81"/>
  <c r="G186" i="81"/>
  <c r="H186" i="81"/>
  <c r="H213" i="81"/>
  <c r="G213" i="81"/>
  <c r="G226" i="81"/>
  <c r="H226" i="81"/>
  <c r="G234" i="81"/>
  <c r="H234" i="81"/>
  <c r="H253" i="81"/>
  <c r="G253" i="81"/>
  <c r="G275" i="81"/>
  <c r="H275" i="81"/>
  <c r="H305" i="81"/>
  <c r="G305" i="81"/>
  <c r="G319" i="81"/>
  <c r="H319" i="81"/>
  <c r="G326" i="81"/>
  <c r="H326" i="81"/>
  <c r="G334" i="81"/>
  <c r="H334" i="81"/>
  <c r="H345" i="81"/>
  <c r="G345" i="81"/>
  <c r="G352" i="81"/>
  <c r="H352" i="81"/>
  <c r="G360" i="81"/>
  <c r="H360" i="81"/>
  <c r="G376" i="81"/>
  <c r="H376" i="81"/>
  <c r="G383" i="81"/>
  <c r="H383" i="81"/>
  <c r="G391" i="81"/>
  <c r="H391" i="81"/>
  <c r="G399" i="81"/>
  <c r="H399" i="81"/>
  <c r="G414" i="81"/>
  <c r="H414" i="81"/>
  <c r="G420" i="81"/>
  <c r="H420" i="81"/>
  <c r="G432" i="81"/>
  <c r="H432" i="81"/>
  <c r="G458" i="81"/>
  <c r="H458" i="81"/>
  <c r="G484" i="81"/>
  <c r="H484" i="81"/>
  <c r="H495" i="81"/>
  <c r="G495" i="81"/>
  <c r="H498" i="81"/>
  <c r="G498" i="81"/>
  <c r="H525" i="81"/>
  <c r="G525" i="81"/>
  <c r="G540" i="81"/>
  <c r="H540" i="81"/>
  <c r="G544" i="81"/>
  <c r="H544" i="81"/>
  <c r="G548" i="81"/>
  <c r="H548" i="81"/>
  <c r="H566" i="81"/>
  <c r="G566" i="81"/>
  <c r="H581" i="81"/>
  <c r="G581" i="81"/>
  <c r="G604" i="81"/>
  <c r="H604" i="81"/>
  <c r="G612" i="81"/>
  <c r="H612" i="81"/>
  <c r="G620" i="81"/>
  <c r="H620" i="81"/>
  <c r="G628" i="81"/>
  <c r="H628" i="81"/>
  <c r="G636" i="81"/>
  <c r="H636" i="81"/>
  <c r="G644" i="81"/>
  <c r="H644" i="81"/>
  <c r="H651" i="81"/>
  <c r="G651" i="81"/>
  <c r="H685" i="81"/>
  <c r="G685" i="81"/>
  <c r="H693" i="81"/>
  <c r="G693" i="81"/>
  <c r="H700" i="81"/>
  <c r="G700" i="81"/>
  <c r="H712" i="81"/>
  <c r="G712" i="81"/>
  <c r="H728" i="81"/>
  <c r="G728" i="81"/>
  <c r="H732" i="81"/>
  <c r="G732" i="81"/>
  <c r="H738" i="81"/>
  <c r="G738" i="81"/>
  <c r="H761" i="81"/>
  <c r="G761" i="81"/>
  <c r="H769" i="81"/>
  <c r="G769" i="81"/>
  <c r="H796" i="81"/>
  <c r="G796" i="81"/>
  <c r="H808" i="81"/>
  <c r="G808" i="81"/>
  <c r="H828" i="81"/>
  <c r="G828" i="81"/>
  <c r="H839" i="81"/>
  <c r="G839" i="81"/>
  <c r="H876" i="81"/>
  <c r="G876" i="81"/>
  <c r="H883" i="81"/>
  <c r="G883" i="81"/>
  <c r="H902" i="81"/>
  <c r="G902" i="81"/>
  <c r="H909" i="81"/>
  <c r="G909" i="81"/>
  <c r="H928" i="81"/>
  <c r="G928" i="81"/>
  <c r="H935" i="81"/>
  <c r="G935" i="81"/>
  <c r="H952" i="81"/>
  <c r="G952" i="81"/>
  <c r="H960" i="81"/>
  <c r="G960" i="81"/>
  <c r="H971" i="81"/>
  <c r="G971" i="81"/>
  <c r="H975" i="81"/>
  <c r="G975" i="81"/>
  <c r="H1006" i="81"/>
  <c r="G1006" i="81"/>
  <c r="H1013" i="81"/>
  <c r="G1013" i="81"/>
  <c r="H1028" i="81"/>
  <c r="G1028" i="81"/>
  <c r="H1131" i="81"/>
  <c r="G1131" i="81"/>
  <c r="H1139" i="81"/>
  <c r="G1139" i="81"/>
  <c r="H1154" i="81"/>
  <c r="G1154" i="81"/>
  <c r="H1181" i="81"/>
  <c r="G1181" i="81"/>
  <c r="G1294" i="81"/>
  <c r="H1294" i="81"/>
  <c r="H57" i="81"/>
  <c r="G57" i="81"/>
  <c r="H65" i="81"/>
  <c r="G65" i="81"/>
  <c r="G87" i="81"/>
  <c r="H87" i="81"/>
  <c r="G95" i="81"/>
  <c r="H95" i="81"/>
  <c r="H106" i="81"/>
  <c r="G106" i="81"/>
  <c r="H117" i="81"/>
  <c r="G117" i="81"/>
  <c r="H140" i="81"/>
  <c r="G140" i="81"/>
  <c r="G143" i="81"/>
  <c r="H143" i="81"/>
  <c r="G154" i="81"/>
  <c r="H154" i="81"/>
  <c r="H169" i="81"/>
  <c r="G169" i="81"/>
  <c r="H173" i="81"/>
  <c r="G173" i="81"/>
  <c r="G187" i="81"/>
  <c r="H187" i="81"/>
  <c r="G191" i="81"/>
  <c r="H191" i="81"/>
  <c r="G194" i="81"/>
  <c r="H194" i="81"/>
  <c r="G198" i="81"/>
  <c r="H198" i="81"/>
  <c r="G202" i="81"/>
  <c r="H202" i="81"/>
  <c r="G206" i="81"/>
  <c r="H206" i="81"/>
  <c r="G210" i="81"/>
  <c r="H210" i="81"/>
  <c r="H221" i="81"/>
  <c r="G221" i="81"/>
  <c r="G227" i="81"/>
  <c r="H227" i="81"/>
  <c r="G242" i="81"/>
  <c r="H242" i="81"/>
  <c r="G250" i="81"/>
  <c r="H250" i="81"/>
  <c r="G254" i="81"/>
  <c r="H254" i="81"/>
  <c r="H257" i="81"/>
  <c r="G257" i="81"/>
  <c r="H261" i="81"/>
  <c r="G261" i="81"/>
  <c r="G268" i="81"/>
  <c r="H268" i="81"/>
  <c r="G272" i="81"/>
  <c r="H272" i="81"/>
  <c r="G276" i="81"/>
  <c r="H276" i="81"/>
  <c r="G283" i="81"/>
  <c r="H283" i="81"/>
  <c r="G287" i="81"/>
  <c r="H287" i="81"/>
  <c r="G291" i="81"/>
  <c r="H291" i="81"/>
  <c r="G294" i="81"/>
  <c r="H294" i="81"/>
  <c r="G298" i="81"/>
  <c r="H298" i="81"/>
  <c r="G302" i="81"/>
  <c r="H302" i="81"/>
  <c r="H309" i="81"/>
  <c r="G309" i="81"/>
  <c r="H313" i="81"/>
  <c r="G313" i="81"/>
  <c r="G316" i="81"/>
  <c r="H316" i="81"/>
  <c r="G320" i="81"/>
  <c r="H320" i="81"/>
  <c r="G324" i="81"/>
  <c r="H324" i="81"/>
  <c r="G327" i="81"/>
  <c r="H327" i="81"/>
  <c r="G331" i="81"/>
  <c r="H331" i="81"/>
  <c r="G335" i="81"/>
  <c r="H335" i="81"/>
  <c r="G338" i="81"/>
  <c r="H338" i="81"/>
  <c r="G342" i="81"/>
  <c r="H342" i="81"/>
  <c r="G346" i="81"/>
  <c r="H346" i="81"/>
  <c r="G350" i="81"/>
  <c r="H350" i="81"/>
  <c r="H353" i="81"/>
  <c r="G353" i="81"/>
  <c r="H357" i="81"/>
  <c r="G357" i="81"/>
  <c r="H361" i="81"/>
  <c r="G361" i="81"/>
  <c r="H365" i="81"/>
  <c r="G365" i="81"/>
  <c r="H369" i="81"/>
  <c r="G369" i="81"/>
  <c r="H373" i="81"/>
  <c r="G373" i="81"/>
  <c r="H377" i="81"/>
  <c r="L377" i="81" s="1"/>
  <c r="G377" i="81"/>
  <c r="G380" i="81"/>
  <c r="H380" i="81"/>
  <c r="G384" i="81"/>
  <c r="H384" i="81"/>
  <c r="G388" i="81"/>
  <c r="H388" i="81"/>
  <c r="G392" i="81"/>
  <c r="H392" i="81"/>
  <c r="G396" i="81"/>
  <c r="H396" i="81"/>
  <c r="G400" i="81"/>
  <c r="H400" i="81"/>
  <c r="G404" i="81"/>
  <c r="H404" i="81"/>
  <c r="G407" i="81"/>
  <c r="H407" i="81"/>
  <c r="G411" i="81"/>
  <c r="H411" i="81"/>
  <c r="G415" i="81"/>
  <c r="H415" i="81"/>
  <c r="H421" i="81"/>
  <c r="G421" i="81"/>
  <c r="H425" i="81"/>
  <c r="G425" i="81"/>
  <c r="H429" i="81"/>
  <c r="G429" i="81"/>
  <c r="H433" i="81"/>
  <c r="G433" i="81"/>
  <c r="G436" i="81"/>
  <c r="H436" i="81"/>
  <c r="G440" i="81"/>
  <c r="H440" i="81"/>
  <c r="G444" i="81"/>
  <c r="H444" i="81"/>
  <c r="G447" i="81"/>
  <c r="H447" i="81"/>
  <c r="G451" i="81"/>
  <c r="H451" i="81"/>
  <c r="G455" i="81"/>
  <c r="H455" i="81"/>
  <c r="G459" i="81"/>
  <c r="H459" i="81"/>
  <c r="G463" i="81"/>
  <c r="H463" i="81"/>
  <c r="G470" i="81"/>
  <c r="H470" i="81"/>
  <c r="H474" i="81"/>
  <c r="G474" i="81"/>
  <c r="H481" i="81"/>
  <c r="G481" i="81"/>
  <c r="H485" i="81"/>
  <c r="G485" i="81"/>
  <c r="G488" i="81"/>
  <c r="H488" i="81"/>
  <c r="G492" i="81"/>
  <c r="H492" i="81"/>
  <c r="G496" i="81"/>
  <c r="H496" i="81"/>
  <c r="H499" i="81"/>
  <c r="G499" i="81"/>
  <c r="H503" i="81"/>
  <c r="G503" i="81"/>
  <c r="H507" i="81"/>
  <c r="G507" i="81"/>
  <c r="H514" i="81"/>
  <c r="G514" i="81"/>
  <c r="H518" i="81"/>
  <c r="G518" i="81"/>
  <c r="H522" i="81"/>
  <c r="G522" i="81"/>
  <c r="H526" i="81"/>
  <c r="G526" i="81"/>
  <c r="H529" i="81"/>
  <c r="L529" i="81" s="1"/>
  <c r="G529" i="81"/>
  <c r="H533" i="81"/>
  <c r="G533" i="81"/>
  <c r="H537" i="81"/>
  <c r="G537" i="81"/>
  <c r="H541" i="81"/>
  <c r="G541" i="81"/>
  <c r="H545" i="81"/>
  <c r="G545" i="81"/>
  <c r="H549" i="81"/>
  <c r="G549" i="81"/>
  <c r="H553" i="81"/>
  <c r="G553" i="81"/>
  <c r="H557" i="81"/>
  <c r="G557" i="81"/>
  <c r="H563" i="81"/>
  <c r="G563" i="81"/>
  <c r="H567" i="81"/>
  <c r="G567" i="81"/>
  <c r="H571" i="81"/>
  <c r="G571" i="81"/>
  <c r="H575" i="81"/>
  <c r="G575" i="81"/>
  <c r="H578" i="81"/>
  <c r="G578" i="81"/>
  <c r="H582" i="81"/>
  <c r="G582" i="81"/>
  <c r="H589" i="81"/>
  <c r="G589" i="81"/>
  <c r="H593" i="81"/>
  <c r="G593" i="81"/>
  <c r="H597" i="81"/>
  <c r="G597" i="81"/>
  <c r="H601" i="81"/>
  <c r="G601" i="81"/>
  <c r="H605" i="81"/>
  <c r="G605" i="81"/>
  <c r="H609" i="81"/>
  <c r="G609" i="81"/>
  <c r="H613" i="81"/>
  <c r="G613" i="81"/>
  <c r="H617" i="81"/>
  <c r="G617" i="81"/>
  <c r="H621" i="81"/>
  <c r="G621" i="81"/>
  <c r="H625" i="81"/>
  <c r="G625" i="81"/>
  <c r="H629" i="81"/>
  <c r="G629" i="81"/>
  <c r="H633" i="81"/>
  <c r="G633" i="81"/>
  <c r="H637" i="81"/>
  <c r="G637" i="81"/>
  <c r="H641" i="81"/>
  <c r="G641" i="81"/>
  <c r="H645" i="81"/>
  <c r="G645" i="81"/>
  <c r="G652" i="81"/>
  <c r="H652" i="81"/>
  <c r="L652" i="81" s="1"/>
  <c r="G656" i="81"/>
  <c r="H656" i="81"/>
  <c r="H659" i="81"/>
  <c r="G659" i="81"/>
  <c r="H663" i="81"/>
  <c r="G663" i="81"/>
  <c r="H667" i="81"/>
  <c r="G667" i="81"/>
  <c r="H671" i="81"/>
  <c r="G671" i="81"/>
  <c r="H675" i="81"/>
  <c r="G675" i="81"/>
  <c r="H679" i="81"/>
  <c r="G679" i="81"/>
  <c r="H686" i="81"/>
  <c r="G686" i="81"/>
  <c r="H690" i="81"/>
  <c r="G690" i="81"/>
  <c r="H694" i="81"/>
  <c r="G694" i="81"/>
  <c r="H698" i="81"/>
  <c r="G698" i="81"/>
  <c r="H701" i="81"/>
  <c r="G701" i="81"/>
  <c r="H705" i="81"/>
  <c r="G705" i="81"/>
  <c r="H709" i="81"/>
  <c r="G709" i="81"/>
  <c r="H713" i="81"/>
  <c r="G713" i="81"/>
  <c r="H717" i="81"/>
  <c r="G717" i="81"/>
  <c r="H721" i="81"/>
  <c r="G721" i="81"/>
  <c r="H725" i="81"/>
  <c r="G725" i="81"/>
  <c r="H729" i="81"/>
  <c r="G729" i="81"/>
  <c r="H733" i="81"/>
  <c r="G733" i="81"/>
  <c r="H735" i="81"/>
  <c r="G735" i="81"/>
  <c r="H739" i="81"/>
  <c r="G739" i="81"/>
  <c r="H743" i="81"/>
  <c r="G743" i="81"/>
  <c r="H746" i="81"/>
  <c r="G746" i="81"/>
  <c r="H750" i="81"/>
  <c r="G750" i="81"/>
  <c r="H754" i="81"/>
  <c r="G754" i="81"/>
  <c r="H758" i="81"/>
  <c r="G758" i="81"/>
  <c r="H762" i="81"/>
  <c r="G762" i="81"/>
  <c r="H766" i="81"/>
  <c r="G766" i="81"/>
  <c r="H770" i="81"/>
  <c r="G770" i="81"/>
  <c r="H774" i="81"/>
  <c r="G774" i="81"/>
  <c r="H778" i="81"/>
  <c r="G778" i="81"/>
  <c r="H782" i="81"/>
  <c r="G782" i="81"/>
  <c r="H789" i="81"/>
  <c r="G789" i="81"/>
  <c r="H793" i="81"/>
  <c r="G793" i="81"/>
  <c r="H797" i="81"/>
  <c r="G797" i="81"/>
  <c r="H801" i="81"/>
  <c r="G801" i="81"/>
  <c r="H805" i="81"/>
  <c r="G805" i="81"/>
  <c r="H809" i="81"/>
  <c r="G809" i="81"/>
  <c r="H813" i="81"/>
  <c r="G813" i="81"/>
  <c r="H817" i="81"/>
  <c r="G817" i="81"/>
  <c r="H821" i="81"/>
  <c r="G821" i="81"/>
  <c r="H825" i="81"/>
  <c r="G825" i="81"/>
  <c r="H829" i="81"/>
  <c r="G829" i="81"/>
  <c r="H833" i="81"/>
  <c r="G833" i="81"/>
  <c r="H836" i="81"/>
  <c r="G836" i="81"/>
  <c r="H840" i="81"/>
  <c r="G840" i="81"/>
  <c r="H844" i="81"/>
  <c r="G844" i="81"/>
  <c r="H848" i="81"/>
  <c r="G848" i="81"/>
  <c r="H851" i="81"/>
  <c r="G851" i="81"/>
  <c r="H855" i="81"/>
  <c r="G855" i="81"/>
  <c r="H859" i="81"/>
  <c r="G859" i="81"/>
  <c r="H862" i="81"/>
  <c r="G862" i="81"/>
  <c r="H866" i="81"/>
  <c r="G866" i="81"/>
  <c r="H870" i="81"/>
  <c r="G870" i="81"/>
  <c r="H873" i="81"/>
  <c r="G873" i="81"/>
  <c r="H877" i="81"/>
  <c r="G877" i="81"/>
  <c r="H880" i="81"/>
  <c r="G880" i="81"/>
  <c r="H884" i="81"/>
  <c r="G884" i="81"/>
  <c r="H888" i="81"/>
  <c r="G888" i="81"/>
  <c r="H892" i="81"/>
  <c r="G892" i="81"/>
  <c r="H895" i="81"/>
  <c r="G895" i="81"/>
  <c r="H899" i="81"/>
  <c r="G899" i="81"/>
  <c r="H903" i="81"/>
  <c r="G903" i="81"/>
  <c r="H906" i="81"/>
  <c r="G906" i="81"/>
  <c r="H910" i="81"/>
  <c r="G910" i="81"/>
  <c r="H914" i="81"/>
  <c r="G914" i="81"/>
  <c r="H917" i="81"/>
  <c r="G917" i="81"/>
  <c r="H921" i="81"/>
  <c r="G921" i="81"/>
  <c r="H925" i="81"/>
  <c r="G925" i="81"/>
  <c r="H929" i="81"/>
  <c r="G929" i="81"/>
  <c r="H936" i="81"/>
  <c r="G936" i="81"/>
  <c r="H940" i="81"/>
  <c r="G940" i="81"/>
  <c r="H944" i="81"/>
  <c r="G944" i="81"/>
  <c r="H947" i="81"/>
  <c r="G947" i="81"/>
  <c r="H953" i="81"/>
  <c r="G953" i="81"/>
  <c r="H957" i="81"/>
  <c r="G957" i="81"/>
  <c r="H961" i="81"/>
  <c r="G961" i="81"/>
  <c r="H964" i="81"/>
  <c r="G964" i="81"/>
  <c r="H968" i="81"/>
  <c r="G968" i="81"/>
  <c r="H972" i="81"/>
  <c r="G972" i="81"/>
  <c r="H976" i="81"/>
  <c r="G976" i="81"/>
  <c r="H980" i="81"/>
  <c r="G980" i="81"/>
  <c r="H984" i="81"/>
  <c r="G984" i="81"/>
  <c r="H987" i="81"/>
  <c r="G987" i="81"/>
  <c r="H991" i="81"/>
  <c r="G991" i="81"/>
  <c r="H995" i="81"/>
  <c r="G995" i="81"/>
  <c r="H999" i="81"/>
  <c r="G999" i="81"/>
  <c r="H1003" i="81"/>
  <c r="G1003" i="81"/>
  <c r="H1007" i="81"/>
  <c r="G1007" i="81"/>
  <c r="H1014" i="81"/>
  <c r="G1014" i="81"/>
  <c r="H1018" i="81"/>
  <c r="G1018" i="81"/>
  <c r="H1022" i="81"/>
  <c r="G1022" i="81"/>
  <c r="H1026" i="81"/>
  <c r="G1026" i="81"/>
  <c r="H1029" i="81"/>
  <c r="G1029" i="81"/>
  <c r="H1033" i="81"/>
  <c r="L1033" i="81" s="1"/>
  <c r="G1033" i="81"/>
  <c r="H1037" i="81"/>
  <c r="G1037" i="81"/>
  <c r="H1041" i="81"/>
  <c r="G1041" i="81"/>
  <c r="H1045" i="81"/>
  <c r="G1045" i="81"/>
  <c r="H1049" i="81"/>
  <c r="G1049" i="81"/>
  <c r="H1053" i="81"/>
  <c r="G1053" i="81"/>
  <c r="H1056" i="81"/>
  <c r="G1056" i="81"/>
  <c r="H1060" i="81"/>
  <c r="G1060" i="81"/>
  <c r="H1064" i="81"/>
  <c r="G1064" i="81"/>
  <c r="H1067" i="81"/>
  <c r="G1067" i="81"/>
  <c r="H1071" i="81"/>
  <c r="G1071" i="81"/>
  <c r="H1075" i="81"/>
  <c r="G1075" i="81"/>
  <c r="H1079" i="81"/>
  <c r="G1079" i="81"/>
  <c r="H1082" i="81"/>
  <c r="G1082" i="81"/>
  <c r="H1086" i="81"/>
  <c r="G1086" i="81"/>
  <c r="H1090" i="81"/>
  <c r="G1090" i="81"/>
  <c r="H1094" i="81"/>
  <c r="G1094" i="81"/>
  <c r="H1098" i="81"/>
  <c r="G1098" i="81"/>
  <c r="H1101" i="81"/>
  <c r="G1101" i="81"/>
  <c r="H1105" i="81"/>
  <c r="G1105" i="81"/>
  <c r="H1109" i="81"/>
  <c r="G1109" i="81"/>
  <c r="H1113" i="81"/>
  <c r="G1113" i="81"/>
  <c r="H1117" i="81"/>
  <c r="G1117" i="81"/>
  <c r="H1121" i="81"/>
  <c r="G1121" i="81"/>
  <c r="H1125" i="81"/>
  <c r="G1125" i="81"/>
  <c r="H1129" i="81"/>
  <c r="G1129" i="81"/>
  <c r="H1132" i="81"/>
  <c r="G1132" i="81"/>
  <c r="H1136" i="81"/>
  <c r="G1136" i="81"/>
  <c r="H1140" i="81"/>
  <c r="G1140" i="81"/>
  <c r="H1144" i="81"/>
  <c r="G1144" i="81"/>
  <c r="H1148" i="81"/>
  <c r="G1148" i="81"/>
  <c r="H1155" i="81"/>
  <c r="G1155" i="81"/>
  <c r="H1159" i="81"/>
  <c r="G1159" i="81"/>
  <c r="H1163" i="81"/>
  <c r="G1163" i="81"/>
  <c r="H1167" i="81"/>
  <c r="G1167" i="81"/>
  <c r="H1170" i="81"/>
  <c r="G1170" i="81"/>
  <c r="H1174" i="81"/>
  <c r="G1174" i="81"/>
  <c r="H1178" i="81"/>
  <c r="G1178" i="81"/>
  <c r="H1182" i="81"/>
  <c r="G1182" i="81"/>
  <c r="G1186" i="81"/>
  <c r="H1186" i="81"/>
  <c r="G1190" i="81"/>
  <c r="H1190" i="81"/>
  <c r="H1193" i="81"/>
  <c r="G1193" i="81"/>
  <c r="H1197" i="81"/>
  <c r="G1197" i="81"/>
  <c r="H1201" i="81"/>
  <c r="G1201" i="81"/>
  <c r="H1205" i="81"/>
  <c r="G1205" i="81"/>
  <c r="H1209" i="81"/>
  <c r="G1209" i="81"/>
  <c r="G1212" i="81"/>
  <c r="H1212" i="81"/>
  <c r="G1216" i="81"/>
  <c r="H1216" i="81"/>
  <c r="G1223" i="81"/>
  <c r="H1223" i="81"/>
  <c r="G1227" i="81"/>
  <c r="H1227" i="81"/>
  <c r="G1231" i="81"/>
  <c r="H1231" i="81"/>
  <c r="G1235" i="81"/>
  <c r="H1235" i="81"/>
  <c r="G1242" i="81"/>
  <c r="H1242" i="81"/>
  <c r="G1246" i="81"/>
  <c r="H1246" i="81"/>
  <c r="G1250" i="81"/>
  <c r="H1250" i="81"/>
  <c r="G1254" i="81"/>
  <c r="H1254" i="81"/>
  <c r="G1258" i="81"/>
  <c r="H1258" i="81"/>
  <c r="G1262" i="81"/>
  <c r="H1262" i="81"/>
  <c r="G1266" i="81"/>
  <c r="H1266" i="81"/>
  <c r="H1269" i="81"/>
  <c r="G1269" i="81"/>
  <c r="H1273" i="81"/>
  <c r="G1273" i="81"/>
  <c r="H1277" i="81"/>
  <c r="G1277" i="81"/>
  <c r="H1281" i="81"/>
  <c r="G1281" i="81"/>
  <c r="G1284" i="81"/>
  <c r="H1284" i="81"/>
  <c r="G1288" i="81"/>
  <c r="H1288" i="81"/>
  <c r="G1292" i="81"/>
  <c r="H1292" i="81"/>
  <c r="G1295" i="81"/>
  <c r="H1295" i="81"/>
  <c r="G1299" i="81"/>
  <c r="H1299" i="81"/>
  <c r="G1303" i="81"/>
  <c r="H1303" i="81"/>
  <c r="G1306" i="81"/>
  <c r="H1306" i="81"/>
  <c r="G1310" i="81"/>
  <c r="H1310" i="81"/>
  <c r="G1314" i="81"/>
  <c r="H1314" i="81"/>
  <c r="G1318" i="81"/>
  <c r="H1318" i="81"/>
  <c r="G1322" i="81"/>
  <c r="H1322" i="81"/>
  <c r="H1325" i="81"/>
  <c r="G1325" i="81"/>
  <c r="H1329" i="81"/>
  <c r="G1329" i="81"/>
  <c r="H1333" i="81"/>
  <c r="G1333" i="81"/>
  <c r="H1337" i="81"/>
  <c r="G1337" i="81"/>
  <c r="H1341" i="81"/>
  <c r="G1341" i="81"/>
  <c r="H1345" i="81"/>
  <c r="G1345" i="81"/>
  <c r="H1349" i="81"/>
  <c r="G1349" i="81"/>
  <c r="H1353" i="81"/>
  <c r="G1353" i="81"/>
  <c r="H1357" i="81"/>
  <c r="G1357" i="81"/>
  <c r="H1361" i="81"/>
  <c r="G1361" i="81"/>
  <c r="H1365" i="81"/>
  <c r="G1365" i="81"/>
  <c r="H1369" i="81"/>
  <c r="G1369" i="81"/>
  <c r="H1373" i="81"/>
  <c r="G1373" i="81"/>
  <c r="H1377" i="81"/>
  <c r="G1377" i="81"/>
  <c r="H1381" i="81"/>
  <c r="G1381" i="81"/>
  <c r="H1385" i="81"/>
  <c r="G1385" i="81"/>
  <c r="H1389" i="81"/>
  <c r="G1389" i="81"/>
  <c r="H1393" i="81"/>
  <c r="G1393" i="81"/>
  <c r="H1397" i="81"/>
  <c r="G1397" i="81"/>
  <c r="H1401" i="81"/>
  <c r="G1401" i="81"/>
  <c r="H1405" i="81"/>
  <c r="G1405" i="81"/>
  <c r="H1409" i="81"/>
  <c r="G1409" i="81"/>
  <c r="H1413" i="81"/>
  <c r="G1413" i="81"/>
  <c r="H1417" i="81"/>
  <c r="G1417" i="81"/>
  <c r="H1421" i="81"/>
  <c r="G1421" i="81"/>
  <c r="H1425" i="81"/>
  <c r="G1425" i="81"/>
  <c r="H1429" i="81"/>
  <c r="G1429" i="81"/>
  <c r="H1433" i="81"/>
  <c r="G1433" i="81"/>
  <c r="H1437" i="81"/>
  <c r="G1437" i="81"/>
  <c r="H1441" i="81"/>
  <c r="G1441" i="81"/>
  <c r="H1445" i="81"/>
  <c r="G1445" i="81"/>
  <c r="H1449" i="81"/>
  <c r="G1449" i="81"/>
  <c r="H1453" i="81"/>
  <c r="G1453" i="81"/>
  <c r="H1457" i="81"/>
  <c r="G1457" i="81"/>
  <c r="H1461" i="81"/>
  <c r="G1461" i="81"/>
  <c r="H1465" i="81"/>
  <c r="G1465" i="81"/>
  <c r="H1469" i="81"/>
  <c r="G1469" i="81"/>
  <c r="H1473" i="81"/>
  <c r="G1473" i="81"/>
  <c r="H1477" i="81"/>
  <c r="G1477" i="81"/>
  <c r="H1481" i="81"/>
  <c r="G1481" i="81"/>
  <c r="H1485" i="81"/>
  <c r="G1485" i="81"/>
  <c r="H1489" i="81"/>
  <c r="G1489" i="81"/>
  <c r="H1493" i="81"/>
  <c r="G1493" i="81"/>
  <c r="H1497" i="81"/>
  <c r="G1497" i="81"/>
  <c r="H1501" i="81"/>
  <c r="G1501" i="81"/>
  <c r="H1505" i="81"/>
  <c r="G1505" i="81"/>
  <c r="H1509" i="81"/>
  <c r="G1509" i="81"/>
  <c r="H1513" i="81"/>
  <c r="G1513" i="81"/>
  <c r="H1517" i="81"/>
  <c r="G1517" i="81"/>
  <c r="H1521" i="81"/>
  <c r="G1521" i="81"/>
  <c r="H1525" i="81"/>
  <c r="G1525" i="81"/>
  <c r="H1529" i="81"/>
  <c r="G1529" i="81"/>
  <c r="H1533" i="81"/>
  <c r="G1533" i="81"/>
  <c r="H1537" i="81"/>
  <c r="G1537" i="81"/>
  <c r="H1541" i="81"/>
  <c r="G1541" i="81"/>
  <c r="H1545" i="81"/>
  <c r="G1545" i="81"/>
  <c r="H1549" i="81"/>
  <c r="G1549" i="81"/>
  <c r="H1553" i="81"/>
  <c r="G1553" i="81"/>
  <c r="H1557" i="81"/>
  <c r="G1557" i="81"/>
  <c r="H1561" i="81"/>
  <c r="G1561" i="81"/>
  <c r="H1565" i="81"/>
  <c r="G1565" i="81"/>
  <c r="H1569" i="81"/>
  <c r="G1569" i="81"/>
  <c r="H1573" i="81"/>
  <c r="G1573" i="81"/>
  <c r="H1577" i="81"/>
  <c r="G1577" i="81"/>
  <c r="H1581" i="81"/>
  <c r="G1581" i="81"/>
  <c r="H1585" i="81"/>
  <c r="G1585" i="81"/>
  <c r="H1589" i="81"/>
  <c r="G1589" i="81"/>
  <c r="H1593" i="81"/>
  <c r="G1593" i="81"/>
  <c r="H1597" i="81"/>
  <c r="G1597" i="81"/>
  <c r="H1601" i="81"/>
  <c r="G1601" i="81"/>
  <c r="H1605" i="81"/>
  <c r="G1605" i="81"/>
  <c r="H1609" i="81"/>
  <c r="G1609" i="81"/>
  <c r="H1613" i="81"/>
  <c r="G1613" i="81"/>
  <c r="H1617" i="81"/>
  <c r="G1617" i="81"/>
  <c r="H1621" i="81"/>
  <c r="G1621" i="81"/>
  <c r="H1625" i="81"/>
  <c r="G1625" i="81"/>
  <c r="H1629" i="81"/>
  <c r="G1629" i="81"/>
  <c r="H1633" i="81"/>
  <c r="G1633" i="81"/>
  <c r="H1637" i="81"/>
  <c r="G1637" i="81"/>
  <c r="H1641" i="81"/>
  <c r="G1641" i="81"/>
  <c r="H1645" i="81"/>
  <c r="G1645" i="81"/>
  <c r="H1649" i="81"/>
  <c r="G1649" i="81"/>
  <c r="H1653" i="81"/>
  <c r="G1653" i="81"/>
  <c r="H1657" i="81"/>
  <c r="G1657" i="81"/>
  <c r="H1661" i="81"/>
  <c r="G1661" i="81"/>
  <c r="H1665" i="81"/>
  <c r="G1665" i="81"/>
  <c r="H1669" i="81"/>
  <c r="G1669" i="81"/>
  <c r="H1673" i="81"/>
  <c r="G1673" i="81"/>
  <c r="H1677" i="81"/>
  <c r="G1677" i="81"/>
  <c r="H1681" i="81"/>
  <c r="G1681" i="81"/>
  <c r="H1685" i="81"/>
  <c r="G1685" i="81"/>
  <c r="H1689" i="81"/>
  <c r="G1689" i="81"/>
  <c r="H1693" i="81"/>
  <c r="G1693" i="81"/>
  <c r="H1697" i="81"/>
  <c r="G1697" i="81"/>
  <c r="H1701" i="81"/>
  <c r="G1701" i="81"/>
  <c r="H1705" i="81"/>
  <c r="G1705" i="81"/>
  <c r="H1709" i="81"/>
  <c r="G1709" i="81"/>
  <c r="H1713" i="81"/>
  <c r="G1713" i="81"/>
  <c r="H1717" i="81"/>
  <c r="G1717" i="81"/>
  <c r="H1721" i="81"/>
  <c r="G1721" i="81"/>
  <c r="H1725" i="81"/>
  <c r="G1725" i="81"/>
  <c r="H1729" i="81"/>
  <c r="G1729" i="81"/>
  <c r="H1733" i="81"/>
  <c r="G1733" i="81"/>
  <c r="H1737" i="81"/>
  <c r="G1737" i="81"/>
  <c r="H1741" i="81"/>
  <c r="G1741" i="81"/>
  <c r="H1745" i="81"/>
  <c r="G1745" i="81"/>
  <c r="H1749" i="81"/>
  <c r="G1749" i="81"/>
  <c r="H1753" i="81"/>
  <c r="G1753" i="81"/>
  <c r="H1757" i="81"/>
  <c r="G1757" i="81"/>
  <c r="H1761" i="81"/>
  <c r="G1761" i="81"/>
  <c r="H1765" i="81"/>
  <c r="G1765" i="81"/>
  <c r="H1769" i="81"/>
  <c r="G1769" i="81"/>
  <c r="H1773" i="81"/>
  <c r="G1773" i="81"/>
  <c r="H1777" i="81"/>
  <c r="G1777" i="81"/>
  <c r="H1781" i="81"/>
  <c r="G1781" i="81"/>
  <c r="H1785" i="81"/>
  <c r="G1785" i="81"/>
  <c r="H1789" i="81"/>
  <c r="G1789" i="81"/>
  <c r="H1793" i="81"/>
  <c r="G1793" i="81"/>
  <c r="H1797" i="81"/>
  <c r="G1797" i="81"/>
  <c r="H1801" i="81"/>
  <c r="G1801" i="81"/>
  <c r="H1805" i="81"/>
  <c r="G1805" i="81"/>
  <c r="H1809" i="81"/>
  <c r="G1809" i="81"/>
  <c r="H1813" i="81"/>
  <c r="G1813" i="81"/>
  <c r="H1817" i="81"/>
  <c r="G1817" i="81"/>
  <c r="H1821" i="81"/>
  <c r="G1821" i="81"/>
  <c r="H1825" i="81"/>
  <c r="G1825" i="81"/>
  <c r="H1829" i="81"/>
  <c r="G1829" i="81"/>
  <c r="H1833" i="81"/>
  <c r="G1833" i="81"/>
  <c r="H1837" i="81"/>
  <c r="G1837" i="81"/>
  <c r="H1841" i="81"/>
  <c r="G1841" i="81"/>
  <c r="H1845" i="81"/>
  <c r="G1845" i="81"/>
  <c r="H1849" i="81"/>
  <c r="G1849" i="81"/>
  <c r="H1853" i="81"/>
  <c r="G1853" i="81"/>
  <c r="H1857" i="81"/>
  <c r="G1857" i="81"/>
  <c r="H1861" i="81"/>
  <c r="G1861" i="81"/>
  <c r="H1865" i="81"/>
  <c r="G1865" i="81"/>
  <c r="H1869" i="81"/>
  <c r="G1869" i="81"/>
  <c r="H1873" i="81"/>
  <c r="G1873" i="81"/>
  <c r="H1877" i="81"/>
  <c r="G1877" i="81"/>
  <c r="H1881" i="81"/>
  <c r="G1881" i="81"/>
  <c r="H1885" i="81"/>
  <c r="G1885" i="81"/>
  <c r="H1889" i="81"/>
  <c r="G1889" i="81"/>
  <c r="H1893" i="81"/>
  <c r="G1893" i="81"/>
  <c r="H1897" i="81"/>
  <c r="G1897" i="81"/>
  <c r="H1901" i="81"/>
  <c r="G1901" i="81"/>
  <c r="H1905" i="81"/>
  <c r="G1905" i="81"/>
  <c r="H1909" i="81"/>
  <c r="G1909" i="81"/>
  <c r="H1913" i="81"/>
  <c r="G1913" i="81"/>
  <c r="H1917" i="81"/>
  <c r="G1917" i="81"/>
  <c r="H1921" i="81"/>
  <c r="G1921" i="81"/>
  <c r="H1925" i="81"/>
  <c r="G1925" i="81"/>
  <c r="H1929" i="81"/>
  <c r="G1929" i="81"/>
  <c r="H1933" i="81"/>
  <c r="G1933" i="81"/>
  <c r="H1937" i="81"/>
  <c r="G1937" i="81"/>
  <c r="H1941" i="81"/>
  <c r="G1941" i="81"/>
  <c r="H1945" i="81"/>
  <c r="G1945" i="81"/>
  <c r="H1949" i="81"/>
  <c r="G1949" i="81"/>
  <c r="H1953" i="81"/>
  <c r="G1953" i="81"/>
  <c r="H1957" i="81"/>
  <c r="G1957" i="81"/>
  <c r="H1961" i="81"/>
  <c r="G1961" i="81"/>
  <c r="H1965" i="81"/>
  <c r="G1965" i="81"/>
  <c r="H1969" i="81"/>
  <c r="G1969" i="81"/>
  <c r="H1973" i="81"/>
  <c r="G1973" i="81"/>
  <c r="H1977" i="81"/>
  <c r="G1977" i="81"/>
  <c r="H1981" i="81"/>
  <c r="G1981" i="81"/>
  <c r="H1985" i="81"/>
  <c r="G1985" i="81"/>
  <c r="H1989" i="81"/>
  <c r="G1989" i="81"/>
  <c r="H1993" i="81"/>
  <c r="G1993" i="81"/>
  <c r="H1997" i="81"/>
  <c r="G1997" i="81"/>
  <c r="H2001" i="81"/>
  <c r="G2001" i="81"/>
  <c r="H2005" i="81"/>
  <c r="G2005" i="81"/>
  <c r="H2009" i="81"/>
  <c r="G2009" i="81"/>
  <c r="H2013" i="81"/>
  <c r="G2013" i="81"/>
  <c r="H2017" i="81"/>
  <c r="G2017" i="81"/>
  <c r="H2021" i="81"/>
  <c r="G2021" i="81"/>
  <c r="H2025" i="81"/>
  <c r="G2025" i="81"/>
  <c r="H2029" i="81"/>
  <c r="G2029" i="81"/>
  <c r="H2033" i="81"/>
  <c r="G2033" i="81"/>
  <c r="H2037" i="81"/>
  <c r="G2037" i="81"/>
  <c r="H2041" i="81"/>
  <c r="G2041" i="81"/>
  <c r="H2045" i="81"/>
  <c r="G2045" i="81"/>
  <c r="H2049" i="81"/>
  <c r="G2049" i="81"/>
  <c r="H2053" i="81"/>
  <c r="G2053" i="81"/>
  <c r="H2057" i="81"/>
  <c r="G2057" i="81"/>
  <c r="H2061" i="81"/>
  <c r="G2061" i="81"/>
  <c r="H2065" i="81"/>
  <c r="G2065" i="81"/>
  <c r="H2069" i="81"/>
  <c r="G2069" i="81"/>
  <c r="H2073" i="81"/>
  <c r="G2073" i="81"/>
  <c r="H2077" i="81"/>
  <c r="G2077" i="81"/>
  <c r="H2081" i="81"/>
  <c r="G2081" i="81"/>
  <c r="H2085" i="81"/>
  <c r="G2085" i="81"/>
  <c r="H2089" i="81"/>
  <c r="G2089" i="81"/>
  <c r="H2093" i="81"/>
  <c r="G2093" i="81"/>
  <c r="H2097" i="81"/>
  <c r="G2097" i="81"/>
  <c r="H2101" i="81"/>
  <c r="G2101" i="81"/>
  <c r="H2105" i="81"/>
  <c r="G2105" i="81"/>
  <c r="H2109" i="81"/>
  <c r="G2109" i="81"/>
  <c r="H2113" i="81"/>
  <c r="G2113" i="81"/>
  <c r="H2117" i="81"/>
  <c r="G2117" i="81"/>
  <c r="H2121" i="81"/>
  <c r="G2121" i="81"/>
  <c r="H2125" i="81"/>
  <c r="G2125" i="81"/>
  <c r="H2129" i="81"/>
  <c r="G2129" i="81"/>
  <c r="H2133" i="81"/>
  <c r="G2133" i="81"/>
  <c r="H2137" i="81"/>
  <c r="G2137" i="81"/>
  <c r="H2141" i="81"/>
  <c r="G2141" i="81"/>
  <c r="H2145" i="81"/>
  <c r="G2145" i="81"/>
  <c r="H2149" i="81"/>
  <c r="G2149" i="81"/>
  <c r="H2153" i="81"/>
  <c r="G2153" i="81"/>
  <c r="H2157" i="81"/>
  <c r="G2157" i="81"/>
  <c r="H2161" i="81"/>
  <c r="G2161" i="81"/>
  <c r="H2165" i="81"/>
  <c r="G2165" i="81"/>
  <c r="H2169" i="81"/>
  <c r="G2169" i="81"/>
  <c r="H2173" i="81"/>
  <c r="G2173" i="81"/>
  <c r="H2177" i="81"/>
  <c r="G2177" i="81"/>
  <c r="H2181" i="81"/>
  <c r="G2181" i="81"/>
  <c r="H2185" i="81"/>
  <c r="G2185" i="81"/>
  <c r="H2189" i="81"/>
  <c r="G2189" i="81"/>
  <c r="H2193" i="81"/>
  <c r="G2193" i="81"/>
  <c r="H2197" i="81"/>
  <c r="G2197" i="81"/>
  <c r="H2201" i="81"/>
  <c r="G2201" i="81"/>
  <c r="H2205" i="81"/>
  <c r="G2205" i="81"/>
  <c r="H2209" i="81"/>
  <c r="G2209" i="81"/>
  <c r="H2213" i="81"/>
  <c r="G2213" i="81"/>
  <c r="H2217" i="81"/>
  <c r="G2217" i="81"/>
  <c r="H2221" i="81"/>
  <c r="G2221" i="81"/>
  <c r="H2225" i="81"/>
  <c r="G2225" i="81"/>
  <c r="H2229" i="81"/>
  <c r="G2229" i="81"/>
  <c r="H2233" i="81"/>
  <c r="G2233" i="81"/>
  <c r="H2237" i="81"/>
  <c r="G2237" i="81"/>
  <c r="H2241" i="81"/>
  <c r="G2241" i="81"/>
  <c r="H2245" i="81"/>
  <c r="G2245" i="81"/>
  <c r="H2249" i="81"/>
  <c r="G2249" i="81"/>
  <c r="H2253" i="81"/>
  <c r="G2253" i="81"/>
  <c r="H2257" i="81"/>
  <c r="G2257" i="81"/>
  <c r="H2261" i="81"/>
  <c r="G2261" i="81"/>
  <c r="H2265" i="81"/>
  <c r="G2265" i="81"/>
  <c r="H2269" i="81"/>
  <c r="G2269" i="81"/>
  <c r="H2273" i="81"/>
  <c r="G2273" i="81"/>
  <c r="H2277" i="81"/>
  <c r="G2277" i="81"/>
  <c r="H2281" i="81"/>
  <c r="G2281" i="81"/>
  <c r="H2285" i="81"/>
  <c r="G2285" i="81"/>
  <c r="H2289" i="81"/>
  <c r="G2289" i="81"/>
  <c r="H2293" i="81"/>
  <c r="G2293" i="81"/>
  <c r="H2297" i="81"/>
  <c r="G2297" i="81"/>
  <c r="H2301" i="81"/>
  <c r="G2301" i="81"/>
  <c r="H2305" i="81"/>
  <c r="G2305" i="81"/>
  <c r="H2309" i="81"/>
  <c r="G2309" i="81"/>
  <c r="H2313" i="81"/>
  <c r="G2313" i="81"/>
  <c r="H2317" i="81"/>
  <c r="G2317" i="81"/>
  <c r="H2321" i="81"/>
  <c r="G2321" i="81"/>
  <c r="H2325" i="81"/>
  <c r="G2325" i="81"/>
  <c r="H2329" i="81"/>
  <c r="G2329" i="81"/>
  <c r="H2333" i="81"/>
  <c r="G2333" i="81"/>
  <c r="H2337" i="81"/>
  <c r="G2337" i="81"/>
  <c r="H2341" i="81"/>
  <c r="G2341" i="81"/>
  <c r="H2345" i="81"/>
  <c r="G2345" i="81"/>
  <c r="H2349" i="81"/>
  <c r="G2349" i="81"/>
  <c r="H2353" i="81"/>
  <c r="G2353" i="81"/>
  <c r="H2357" i="81"/>
  <c r="G2357" i="81"/>
  <c r="H2361" i="81"/>
  <c r="G2361" i="81"/>
  <c r="H2365" i="81"/>
  <c r="G2365" i="81"/>
  <c r="H2369" i="81"/>
  <c r="G2369" i="81"/>
  <c r="H2373" i="81"/>
  <c r="G2373" i="81"/>
  <c r="H2377" i="81"/>
  <c r="G2377" i="81"/>
  <c r="H2381" i="81"/>
  <c r="G2381" i="81"/>
  <c r="H2385" i="81"/>
  <c r="G2385" i="81"/>
  <c r="H2389" i="81"/>
  <c r="G2389" i="81"/>
  <c r="H2393" i="81"/>
  <c r="G2393" i="81"/>
  <c r="H2397" i="81"/>
  <c r="G2397" i="81"/>
  <c r="H2401" i="81"/>
  <c r="G2401" i="81"/>
  <c r="H2405" i="81"/>
  <c r="G2405" i="81"/>
  <c r="H2409" i="81"/>
  <c r="G2409" i="81"/>
  <c r="H2413" i="81"/>
  <c r="G2413" i="81"/>
  <c r="H2417" i="81"/>
  <c r="G2417" i="81"/>
  <c r="H2421" i="81"/>
  <c r="G2421" i="81"/>
  <c r="H2425" i="81"/>
  <c r="G2425" i="81"/>
  <c r="H2429" i="81"/>
  <c r="G2429" i="81"/>
  <c r="H2433" i="81"/>
  <c r="G2433" i="81"/>
  <c r="H2437" i="81"/>
  <c r="G2437" i="81"/>
  <c r="H2441" i="81"/>
  <c r="G2441" i="81"/>
  <c r="H2445" i="81"/>
  <c r="G2445" i="81"/>
  <c r="H2449" i="81"/>
  <c r="G2449" i="81"/>
  <c r="H2453" i="81"/>
  <c r="G2453" i="81"/>
  <c r="H2457" i="81"/>
  <c r="G2457" i="81"/>
  <c r="H2461" i="81"/>
  <c r="G2461" i="81"/>
  <c r="H2465" i="81"/>
  <c r="G2465" i="81"/>
  <c r="H2469" i="81"/>
  <c r="G2469" i="81"/>
  <c r="H2473" i="81"/>
  <c r="G2473" i="81"/>
  <c r="H2477" i="81"/>
  <c r="G2477" i="81"/>
  <c r="H2481" i="81"/>
  <c r="G2481" i="81"/>
  <c r="H2485" i="81"/>
  <c r="G2485" i="81"/>
  <c r="H2489" i="81"/>
  <c r="G2489" i="81"/>
  <c r="H2493" i="81"/>
  <c r="G2493" i="81"/>
  <c r="H2497" i="81"/>
  <c r="G2497" i="81"/>
  <c r="H2501" i="81"/>
  <c r="G2501" i="81"/>
  <c r="H2505" i="81"/>
  <c r="G2505" i="81"/>
  <c r="H2509" i="81"/>
  <c r="G2509" i="81"/>
  <c r="H2513" i="81"/>
  <c r="G2513" i="81"/>
  <c r="H2517" i="81"/>
  <c r="G2517" i="81"/>
  <c r="H2521" i="81"/>
  <c r="G2521" i="81"/>
  <c r="H2525" i="81"/>
  <c r="G2525" i="81"/>
  <c r="H2529" i="81"/>
  <c r="G2529" i="81"/>
  <c r="H2533" i="81"/>
  <c r="G2533" i="81"/>
  <c r="H2537" i="81"/>
  <c r="G2537" i="81"/>
  <c r="H2541" i="81"/>
  <c r="G2541" i="81"/>
  <c r="H2545" i="81"/>
  <c r="G2545" i="81"/>
  <c r="H2549" i="81"/>
  <c r="G2549" i="81"/>
  <c r="H2553" i="81"/>
  <c r="G2553" i="81"/>
  <c r="H2557" i="81"/>
  <c r="G2557" i="81"/>
  <c r="H2561" i="81"/>
  <c r="G2561" i="81"/>
  <c r="H2565" i="81"/>
  <c r="G2565" i="81"/>
  <c r="H2569" i="81"/>
  <c r="G2569" i="81"/>
  <c r="H2573" i="81"/>
  <c r="G2573" i="81"/>
  <c r="H2577" i="81"/>
  <c r="G2577" i="81"/>
  <c r="H2581" i="81"/>
  <c r="G2581" i="81"/>
  <c r="H2585" i="81"/>
  <c r="G2585" i="81"/>
  <c r="H2589" i="81"/>
  <c r="G2589" i="81"/>
  <c r="H2593" i="81"/>
  <c r="G2593" i="81"/>
  <c r="H2597" i="81"/>
  <c r="G2597" i="81"/>
  <c r="H2601" i="81"/>
  <c r="G2601" i="81"/>
  <c r="H2605" i="81"/>
  <c r="G2605" i="81"/>
  <c r="H2609" i="81"/>
  <c r="G2609" i="81"/>
  <c r="H2613" i="81"/>
  <c r="G2613" i="81"/>
  <c r="H2617" i="81"/>
  <c r="G2617" i="81"/>
  <c r="H2621" i="81"/>
  <c r="G2621" i="81"/>
  <c r="H2625" i="81"/>
  <c r="G2625" i="81"/>
  <c r="H2629" i="81"/>
  <c r="G2629" i="81"/>
  <c r="H2633" i="81"/>
  <c r="G2633" i="81"/>
  <c r="H2637" i="81"/>
  <c r="G2637" i="81"/>
  <c r="H2641" i="81"/>
  <c r="G2641" i="81"/>
  <c r="H2645" i="81"/>
  <c r="G2645" i="81"/>
  <c r="H2649" i="81"/>
  <c r="G2649" i="81"/>
  <c r="H2653" i="81"/>
  <c r="G2653" i="81"/>
  <c r="H2657" i="81"/>
  <c r="G2657" i="81"/>
  <c r="H2661" i="81"/>
  <c r="G2661" i="81"/>
  <c r="H2665" i="81"/>
  <c r="G2665" i="81"/>
  <c r="H2669" i="81"/>
  <c r="G2669" i="81"/>
  <c r="H2673" i="81"/>
  <c r="G2673" i="81"/>
  <c r="H2677" i="81"/>
  <c r="G2677" i="81"/>
  <c r="H2681" i="81"/>
  <c r="G2681" i="81"/>
  <c r="H2685" i="81"/>
  <c r="G2685" i="81"/>
  <c r="H2689" i="81"/>
  <c r="G2689" i="81"/>
  <c r="H2693" i="81"/>
  <c r="G2693" i="81"/>
  <c r="H2697" i="81"/>
  <c r="G2697" i="81"/>
  <c r="H2701" i="81"/>
  <c r="G2701" i="81"/>
  <c r="H2705" i="81"/>
  <c r="G2705" i="81"/>
  <c r="H2709" i="81"/>
  <c r="G2709" i="81"/>
  <c r="H2713" i="81"/>
  <c r="G2713" i="81"/>
  <c r="H2717" i="81"/>
  <c r="G2717" i="81"/>
  <c r="H2721" i="81"/>
  <c r="G2721" i="81"/>
  <c r="H2725" i="81"/>
  <c r="G2725" i="81"/>
  <c r="H2729" i="81"/>
  <c r="G2729" i="81"/>
  <c r="H2733" i="81"/>
  <c r="G2733" i="81"/>
  <c r="H2737" i="81"/>
  <c r="G2737" i="81"/>
  <c r="H2741" i="81"/>
  <c r="G2741" i="81"/>
  <c r="H2745" i="81"/>
  <c r="G2745" i="81"/>
  <c r="H2749" i="81"/>
  <c r="G2749" i="81"/>
  <c r="H2753" i="81"/>
  <c r="G2753" i="81"/>
  <c r="H2757" i="81"/>
  <c r="G2757" i="81"/>
  <c r="H2761" i="81"/>
  <c r="G2761" i="81"/>
  <c r="H2765" i="81"/>
  <c r="G2765" i="81"/>
  <c r="H2769" i="81"/>
  <c r="G2769" i="81"/>
  <c r="H2773" i="81"/>
  <c r="G2773" i="81"/>
  <c r="H2777" i="81"/>
  <c r="G2777" i="81"/>
  <c r="H2781" i="81"/>
  <c r="G2781" i="81"/>
  <c r="H2785" i="81"/>
  <c r="G2785" i="81"/>
  <c r="H2789" i="81"/>
  <c r="G2789" i="81"/>
  <c r="H2793" i="81"/>
  <c r="G2793" i="81"/>
  <c r="H52" i="81"/>
  <c r="G52" i="81"/>
  <c r="H56" i="81"/>
  <c r="G56" i="81"/>
  <c r="H82" i="81"/>
  <c r="G82" i="81"/>
  <c r="H94" i="81"/>
  <c r="G94" i="81"/>
  <c r="H102" i="81"/>
  <c r="G102" i="81"/>
  <c r="H116" i="81"/>
  <c r="G116" i="81"/>
  <c r="H128" i="81"/>
  <c r="G128" i="81"/>
  <c r="G139" i="81"/>
  <c r="H139" i="81"/>
  <c r="H153" i="81"/>
  <c r="G153" i="81"/>
  <c r="G168" i="81"/>
  <c r="H168" i="81"/>
  <c r="G176" i="81"/>
  <c r="H176" i="81"/>
  <c r="G190" i="81"/>
  <c r="H190" i="81"/>
  <c r="G220" i="81"/>
  <c r="H220" i="81"/>
  <c r="H245" i="81"/>
  <c r="G245" i="81"/>
  <c r="G279" i="81"/>
  <c r="H279" i="81"/>
  <c r="G286" i="81"/>
  <c r="H286" i="81"/>
  <c r="H293" i="81"/>
  <c r="G293" i="81"/>
  <c r="G308" i="81"/>
  <c r="H308" i="81"/>
  <c r="G330" i="81"/>
  <c r="H330" i="81"/>
  <c r="H337" i="81"/>
  <c r="G337" i="81"/>
  <c r="H349" i="81"/>
  <c r="G349" i="81"/>
  <c r="G368" i="81"/>
  <c r="H368" i="81"/>
  <c r="G379" i="81"/>
  <c r="H379" i="81"/>
  <c r="G387" i="81"/>
  <c r="H387" i="81"/>
  <c r="G403" i="81"/>
  <c r="H403" i="81"/>
  <c r="G443" i="81"/>
  <c r="H443" i="81"/>
  <c r="G454" i="81"/>
  <c r="H454" i="81"/>
  <c r="H506" i="81"/>
  <c r="G506" i="81"/>
  <c r="H510" i="81"/>
  <c r="G510" i="81"/>
  <c r="H517" i="81"/>
  <c r="G517" i="81"/>
  <c r="G532" i="81"/>
  <c r="H532" i="81"/>
  <c r="G552" i="81"/>
  <c r="H552" i="81"/>
  <c r="G648" i="81"/>
  <c r="H648" i="81"/>
  <c r="H662" i="81"/>
  <c r="G662" i="81"/>
  <c r="H670" i="81"/>
  <c r="G670" i="81"/>
  <c r="H682" i="81"/>
  <c r="G682" i="81"/>
  <c r="H689" i="81"/>
  <c r="G689" i="81"/>
  <c r="H742" i="81"/>
  <c r="G742" i="81"/>
  <c r="H749" i="81"/>
  <c r="G749" i="81"/>
  <c r="H785" i="81"/>
  <c r="G785" i="81"/>
  <c r="H792" i="81"/>
  <c r="G792" i="81"/>
  <c r="H816" i="81"/>
  <c r="G816" i="81"/>
  <c r="H820" i="81"/>
  <c r="G820" i="81"/>
  <c r="H832" i="81"/>
  <c r="G832" i="81"/>
  <c r="H847" i="81"/>
  <c r="G847" i="81"/>
  <c r="H854" i="81"/>
  <c r="G854" i="81"/>
  <c r="H861" i="81"/>
  <c r="G861" i="81"/>
  <c r="H869" i="81"/>
  <c r="G869" i="81"/>
  <c r="H887" i="81"/>
  <c r="G887" i="81"/>
  <c r="H894" i="81"/>
  <c r="G894" i="81"/>
  <c r="H920" i="81"/>
  <c r="G920" i="81"/>
  <c r="H932" i="81"/>
  <c r="G932" i="81"/>
  <c r="H939" i="81"/>
  <c r="G939" i="81"/>
  <c r="H946" i="81"/>
  <c r="G946" i="81"/>
  <c r="H979" i="81"/>
  <c r="G979" i="81"/>
  <c r="H990" i="81"/>
  <c r="G990" i="81"/>
  <c r="H1002" i="81"/>
  <c r="G1002" i="81"/>
  <c r="H1021" i="81"/>
  <c r="G1021" i="81"/>
  <c r="H1044" i="81"/>
  <c r="G1044" i="81"/>
  <c r="H1059" i="81"/>
  <c r="G1059" i="81"/>
  <c r="H1089" i="81"/>
  <c r="G1089" i="81"/>
  <c r="H1097" i="81"/>
  <c r="G1097" i="81"/>
  <c r="H1108" i="81"/>
  <c r="G1108" i="81"/>
  <c r="H1135" i="81"/>
  <c r="G1135" i="81"/>
  <c r="H1143" i="81"/>
  <c r="G1143" i="81"/>
  <c r="H1158" i="81"/>
  <c r="G1158" i="81"/>
  <c r="H1166" i="81"/>
  <c r="G1166" i="81"/>
  <c r="H1173" i="81"/>
  <c r="G1173" i="81"/>
  <c r="G1192" i="81"/>
  <c r="H1192" i="81"/>
  <c r="G1211" i="81"/>
  <c r="H1211" i="81"/>
  <c r="H50" i="81"/>
  <c r="G50" i="81"/>
  <c r="H53" i="81"/>
  <c r="G53" i="81"/>
  <c r="H61" i="81"/>
  <c r="G61" i="81"/>
  <c r="H69" i="81"/>
  <c r="G69" i="81"/>
  <c r="H76" i="81"/>
  <c r="G76" i="81"/>
  <c r="H80" i="81"/>
  <c r="G80" i="81"/>
  <c r="G83" i="81"/>
  <c r="H83" i="81"/>
  <c r="G91" i="81"/>
  <c r="H91" i="81"/>
  <c r="G99" i="81"/>
  <c r="H99" i="81"/>
  <c r="G103" i="81"/>
  <c r="H103" i="81"/>
  <c r="H110" i="81"/>
  <c r="G110" i="81"/>
  <c r="H121" i="81"/>
  <c r="G121" i="81"/>
  <c r="H125" i="81"/>
  <c r="G125" i="81"/>
  <c r="H129" i="81"/>
  <c r="G129" i="81"/>
  <c r="H132" i="81"/>
  <c r="G132" i="81"/>
  <c r="H136" i="81"/>
  <c r="G136" i="81"/>
  <c r="G147" i="81"/>
  <c r="H147" i="81"/>
  <c r="G150" i="81"/>
  <c r="H150" i="81"/>
  <c r="G158" i="81"/>
  <c r="H158" i="81"/>
  <c r="H165" i="81"/>
  <c r="G165" i="81"/>
  <c r="G180" i="81"/>
  <c r="H180" i="81"/>
  <c r="G183" i="81"/>
  <c r="H183" i="81"/>
  <c r="G214" i="81"/>
  <c r="H214" i="81"/>
  <c r="H217" i="81"/>
  <c r="G217" i="81"/>
  <c r="G231" i="81"/>
  <c r="H231" i="81"/>
  <c r="G235" i="81"/>
  <c r="H235" i="81"/>
  <c r="G238" i="81"/>
  <c r="H238" i="81"/>
  <c r="G246" i="81"/>
  <c r="H246" i="81"/>
  <c r="G306" i="81"/>
  <c r="H306" i="81"/>
  <c r="H49" i="81"/>
  <c r="G49" i="81"/>
  <c r="H23" i="81"/>
  <c r="H37" i="81"/>
  <c r="G37" i="81"/>
  <c r="H41" i="81"/>
  <c r="G41" i="81"/>
  <c r="H45" i="81"/>
  <c r="G45" i="81"/>
  <c r="H36" i="81"/>
  <c r="G36" i="81"/>
  <c r="H40" i="81"/>
  <c r="G40" i="81"/>
  <c r="H44" i="81"/>
  <c r="G44" i="81"/>
  <c r="H48" i="81"/>
  <c r="G48" i="81"/>
  <c r="G35" i="81"/>
  <c r="H35" i="81"/>
  <c r="H39" i="81"/>
  <c r="G39" i="81"/>
  <c r="H43" i="81"/>
  <c r="G43" i="81"/>
  <c r="G47" i="81"/>
  <c r="H47" i="81"/>
  <c r="H34" i="81"/>
  <c r="G34" i="81"/>
  <c r="H38" i="81"/>
  <c r="G38" i="81"/>
  <c r="H42" i="81"/>
  <c r="G42" i="81"/>
  <c r="H46" i="81"/>
  <c r="G46" i="81"/>
  <c r="H18" i="81"/>
  <c r="G18" i="81"/>
  <c r="H22" i="81"/>
  <c r="G22" i="81"/>
  <c r="H26" i="81"/>
  <c r="G26" i="81"/>
  <c r="H33" i="81"/>
  <c r="G33" i="81"/>
  <c r="H17" i="81"/>
  <c r="G17" i="81"/>
  <c r="H21" i="81"/>
  <c r="G21" i="81"/>
  <c r="H25" i="81"/>
  <c r="G25" i="81"/>
  <c r="H32" i="81"/>
  <c r="G32" i="81"/>
  <c r="G20" i="81"/>
  <c r="H20" i="81"/>
  <c r="G24" i="81"/>
  <c r="H24" i="81"/>
  <c r="H31" i="81"/>
  <c r="G31" i="81"/>
  <c r="H19" i="81"/>
  <c r="G19" i="81"/>
  <c r="G23" i="81"/>
  <c r="H27" i="81"/>
  <c r="G27" i="81"/>
  <c r="G30" i="81"/>
  <c r="H30" i="81"/>
  <c r="AK18" i="82"/>
  <c r="AF11" i="82"/>
  <c r="C12" i="82"/>
  <c r="X11" i="82"/>
  <c r="H29" i="81"/>
  <c r="G29" i="81"/>
  <c r="H28" i="81"/>
  <c r="G28" i="81"/>
  <c r="A139" i="98"/>
  <c r="A138" i="66"/>
  <c r="B138" i="66" l="1"/>
  <c r="G138" i="66"/>
  <c r="F138" i="66"/>
  <c r="C138" i="66"/>
  <c r="E138" i="66"/>
  <c r="D138" i="66"/>
  <c r="H137" i="66"/>
  <c r="I137" i="66"/>
  <c r="H139" i="98"/>
  <c r="C139" i="98"/>
  <c r="B139" i="98"/>
  <c r="G139" i="98"/>
  <c r="F139" i="98"/>
  <c r="I139" i="98" s="1"/>
  <c r="E139" i="98"/>
  <c r="D139" i="98"/>
  <c r="E547" i="81"/>
  <c r="F1808" i="81"/>
  <c r="I70" i="87"/>
  <c r="I39" i="87"/>
  <c r="I28" i="87"/>
  <c r="I97" i="88"/>
  <c r="I48" i="88"/>
  <c r="I109" i="87"/>
  <c r="I94" i="88"/>
  <c r="I49" i="87"/>
  <c r="I18" i="88"/>
  <c r="I80" i="88"/>
  <c r="I100" i="88"/>
  <c r="I88" i="88"/>
  <c r="I81" i="88"/>
  <c r="I66" i="88"/>
  <c r="I54" i="87"/>
  <c r="I51" i="88"/>
  <c r="I39" i="88"/>
  <c r="I112" i="87"/>
  <c r="I108" i="87"/>
  <c r="I97" i="87"/>
  <c r="I93" i="88"/>
  <c r="I74" i="88"/>
  <c r="I67" i="87"/>
  <c r="I63" i="88"/>
  <c r="I44" i="88"/>
  <c r="I116" i="87"/>
  <c r="I106" i="87"/>
  <c r="I79" i="88"/>
  <c r="I75" i="88"/>
  <c r="I103" i="88"/>
  <c r="I87" i="87"/>
  <c r="I83" i="87"/>
  <c r="I76" i="87"/>
  <c r="I69" i="88"/>
  <c r="I46" i="88"/>
  <c r="I42" i="87"/>
  <c r="I23" i="87"/>
  <c r="I58" i="87"/>
  <c r="I115" i="88"/>
  <c r="I101" i="87"/>
  <c r="I32" i="87"/>
  <c r="I90" i="88"/>
  <c r="I64" i="87"/>
  <c r="I33" i="87"/>
  <c r="I104" i="88"/>
  <c r="I88" i="87"/>
  <c r="I84" i="88"/>
  <c r="I70" i="88"/>
  <c r="I66" i="87"/>
  <c r="I35" i="88"/>
  <c r="I85" i="87"/>
  <c r="I78" i="88"/>
  <c r="I63" i="87"/>
  <c r="I32" i="88"/>
  <c r="I29" i="87"/>
  <c r="I94" i="87"/>
  <c r="I64" i="88"/>
  <c r="I60" i="87"/>
  <c r="I45" i="87"/>
  <c r="I30" i="87"/>
  <c r="I18" i="87"/>
  <c r="I103" i="87"/>
  <c r="I91" i="87"/>
  <c r="I61" i="88"/>
  <c r="I57" i="88"/>
  <c r="I42" i="88"/>
  <c r="I27" i="87"/>
  <c r="I110" i="87"/>
  <c r="I27" i="88"/>
  <c r="I77" i="87"/>
  <c r="I101" i="88"/>
  <c r="I71" i="87"/>
  <c r="I48" i="87"/>
  <c r="I36" i="87"/>
  <c r="I109" i="88"/>
  <c r="I68" i="87"/>
  <c r="I52" i="87"/>
  <c r="I49" i="88"/>
  <c r="I37" i="88"/>
  <c r="I33" i="88"/>
  <c r="I110" i="88"/>
  <c r="I95" i="88"/>
  <c r="I91" i="88"/>
  <c r="I76" i="88"/>
  <c r="I46" i="87"/>
  <c r="I20" i="87"/>
  <c r="I84" i="87"/>
  <c r="I82" i="87"/>
  <c r="I61" i="87"/>
  <c r="I92" i="87"/>
  <c r="I77" i="88"/>
  <c r="I58" i="88"/>
  <c r="I43" i="87"/>
  <c r="I28" i="88"/>
  <c r="I115" i="87"/>
  <c r="I105" i="87"/>
  <c r="I85" i="88"/>
  <c r="I71" i="88"/>
  <c r="I67" i="88"/>
  <c r="I55" i="88"/>
  <c r="I36" i="88"/>
  <c r="I25" i="87"/>
  <c r="I21" i="88"/>
  <c r="I113" i="87"/>
  <c r="I86" i="87"/>
  <c r="I79" i="87"/>
  <c r="I72" i="88"/>
  <c r="I22" i="88"/>
  <c r="I114" i="87"/>
  <c r="I95" i="87"/>
  <c r="I65" i="87"/>
  <c r="I50" i="87"/>
  <c r="I34" i="87"/>
  <c r="I19" i="87"/>
  <c r="I20" i="88"/>
  <c r="I100" i="87"/>
  <c r="I106" i="88"/>
  <c r="I73" i="88"/>
  <c r="I107" i="88"/>
  <c r="I92" i="88"/>
  <c r="I81" i="87"/>
  <c r="I62" i="87"/>
  <c r="I47" i="88"/>
  <c r="I43" i="88"/>
  <c r="I31" i="88"/>
  <c r="I89" i="87"/>
  <c r="I59" i="88"/>
  <c r="I55" i="87"/>
  <c r="I40" i="88"/>
  <c r="I25" i="88"/>
  <c r="I21" i="87"/>
  <c r="I102" i="87"/>
  <c r="I98" i="87"/>
  <c r="I72" i="87"/>
  <c r="I68" i="88"/>
  <c r="I52" i="88"/>
  <c r="I41" i="87"/>
  <c r="I37" i="87"/>
  <c r="I26" i="87"/>
  <c r="I22" i="87"/>
  <c r="I114" i="88"/>
  <c r="I65" i="88"/>
  <c r="I53" i="88"/>
  <c r="I50" i="88"/>
  <c r="I38" i="88"/>
  <c r="I34" i="88"/>
  <c r="I104" i="87"/>
  <c r="I54" i="88"/>
  <c r="I111" i="88"/>
  <c r="I107" i="87"/>
  <c r="I96" i="88"/>
  <c r="I62" i="88"/>
  <c r="I108" i="88"/>
  <c r="I105" i="88"/>
  <c r="I93" i="87"/>
  <c r="I89" i="88"/>
  <c r="I44" i="87"/>
  <c r="I40" i="87"/>
  <c r="I116" i="88"/>
  <c r="I113" i="88"/>
  <c r="I102" i="88"/>
  <c r="I98" i="88"/>
  <c r="I86" i="88"/>
  <c r="I82" i="88"/>
  <c r="I75" i="87"/>
  <c r="I56" i="88"/>
  <c r="I26" i="88"/>
  <c r="I24" i="88"/>
  <c r="I99" i="88"/>
  <c r="I80" i="87"/>
  <c r="I69" i="87"/>
  <c r="I19" i="88"/>
  <c r="I111" i="87"/>
  <c r="I96" i="87"/>
  <c r="I51" i="87"/>
  <c r="I47" i="87"/>
  <c r="I35" i="87"/>
  <c r="I31" i="87"/>
  <c r="I112" i="88"/>
  <c r="I78" i="87"/>
  <c r="I74" i="87"/>
  <c r="I59" i="87"/>
  <c r="I29" i="88"/>
  <c r="I90" i="87"/>
  <c r="I60" i="88"/>
  <c r="I56" i="87"/>
  <c r="I45" i="88"/>
  <c r="I41" i="88"/>
  <c r="I30" i="88"/>
  <c r="I24" i="87"/>
  <c r="I99" i="87"/>
  <c r="I87" i="88"/>
  <c r="I83" i="88"/>
  <c r="I73" i="87"/>
  <c r="I57" i="87"/>
  <c r="I53" i="87"/>
  <c r="I38" i="87"/>
  <c r="I23" i="88"/>
  <c r="J1756" i="81"/>
  <c r="C1912" i="81"/>
  <c r="F1896" i="81"/>
  <c r="D132" i="81"/>
  <c r="C132" i="81"/>
  <c r="F132" i="81"/>
  <c r="E132" i="81"/>
  <c r="J132" i="81"/>
  <c r="D125" i="81"/>
  <c r="F125" i="81"/>
  <c r="J125" i="81"/>
  <c r="C125" i="81"/>
  <c r="E125" i="81"/>
  <c r="J110" i="81"/>
  <c r="F110" i="81"/>
  <c r="E110" i="81"/>
  <c r="D110" i="81"/>
  <c r="C110" i="81"/>
  <c r="F76" i="81"/>
  <c r="C76" i="81"/>
  <c r="D76" i="81"/>
  <c r="E76" i="81"/>
  <c r="J76" i="81"/>
  <c r="F61" i="81"/>
  <c r="E61" i="81"/>
  <c r="D61" i="81"/>
  <c r="C61" i="81"/>
  <c r="J61" i="81"/>
  <c r="F50" i="81"/>
  <c r="E50" i="81"/>
  <c r="D50" i="81"/>
  <c r="J50" i="81"/>
  <c r="C50" i="81"/>
  <c r="J1166" i="81"/>
  <c r="C1166" i="81"/>
  <c r="D1166" i="81"/>
  <c r="E1166" i="81"/>
  <c r="F1166" i="81"/>
  <c r="E1143" i="81"/>
  <c r="J1143" i="81"/>
  <c r="D1143" i="81"/>
  <c r="F1143" i="81"/>
  <c r="C1143" i="81"/>
  <c r="C1108" i="81"/>
  <c r="J1108" i="81"/>
  <c r="D1108" i="81"/>
  <c r="E1108" i="81"/>
  <c r="F1108" i="81"/>
  <c r="J1089" i="81"/>
  <c r="E1089" i="81"/>
  <c r="F1089" i="81"/>
  <c r="C1089" i="81"/>
  <c r="D1089" i="81"/>
  <c r="C1044" i="81"/>
  <c r="J1044" i="81"/>
  <c r="D1044" i="81"/>
  <c r="E1044" i="81"/>
  <c r="F1044" i="81"/>
  <c r="C1002" i="81"/>
  <c r="F1002" i="81"/>
  <c r="D1002" i="81"/>
  <c r="E1002" i="81"/>
  <c r="J1002" i="81"/>
  <c r="F979" i="81"/>
  <c r="C979" i="81"/>
  <c r="E979" i="81"/>
  <c r="D979" i="81"/>
  <c r="J979" i="81"/>
  <c r="C939" i="81"/>
  <c r="F939" i="81"/>
  <c r="D939" i="81"/>
  <c r="E939" i="81"/>
  <c r="J939" i="81"/>
  <c r="D920" i="81"/>
  <c r="C920" i="81"/>
  <c r="J920" i="81"/>
  <c r="E920" i="81"/>
  <c r="F920" i="81"/>
  <c r="E887" i="81"/>
  <c r="J887" i="81"/>
  <c r="D887" i="81"/>
  <c r="F887" i="81"/>
  <c r="C887" i="81"/>
  <c r="C861" i="81"/>
  <c r="D861" i="81"/>
  <c r="J861" i="81"/>
  <c r="F861" i="81"/>
  <c r="E861" i="81"/>
  <c r="D847" i="81"/>
  <c r="J847" i="81"/>
  <c r="C847" i="81"/>
  <c r="F847" i="81"/>
  <c r="E847" i="81"/>
  <c r="C820" i="81"/>
  <c r="D820" i="81"/>
  <c r="J820" i="81"/>
  <c r="E820" i="81"/>
  <c r="F820" i="81"/>
  <c r="D792" i="81"/>
  <c r="C792" i="81"/>
  <c r="J792" i="81"/>
  <c r="E792" i="81"/>
  <c r="F792" i="81"/>
  <c r="E749" i="81"/>
  <c r="C749" i="81"/>
  <c r="D749" i="81"/>
  <c r="J749" i="81"/>
  <c r="F749" i="81"/>
  <c r="E689" i="81"/>
  <c r="F689" i="81"/>
  <c r="D689" i="81"/>
  <c r="C689" i="81"/>
  <c r="J689" i="81"/>
  <c r="D670" i="81"/>
  <c r="J670" i="81"/>
  <c r="C670" i="81"/>
  <c r="F670" i="81"/>
  <c r="E670" i="81"/>
  <c r="D510" i="81"/>
  <c r="J510" i="81"/>
  <c r="C510" i="81"/>
  <c r="E510" i="81"/>
  <c r="F510" i="81"/>
  <c r="D349" i="81"/>
  <c r="J349" i="81"/>
  <c r="F349" i="81"/>
  <c r="E349" i="81"/>
  <c r="C349" i="81"/>
  <c r="C293" i="81"/>
  <c r="E293" i="81"/>
  <c r="J293" i="81"/>
  <c r="D293" i="81"/>
  <c r="F293" i="81"/>
  <c r="F153" i="81"/>
  <c r="J153" i="81"/>
  <c r="D153" i="81"/>
  <c r="E153" i="81"/>
  <c r="C153" i="81"/>
  <c r="C128" i="81"/>
  <c r="D128" i="81"/>
  <c r="E128" i="81"/>
  <c r="J128" i="81"/>
  <c r="F128" i="81"/>
  <c r="F102" i="81"/>
  <c r="D102" i="81"/>
  <c r="J102" i="81"/>
  <c r="E102" i="81"/>
  <c r="C102" i="81"/>
  <c r="J82" i="81"/>
  <c r="F82" i="81"/>
  <c r="D82" i="81"/>
  <c r="E82" i="81"/>
  <c r="C82" i="81"/>
  <c r="F52" i="81"/>
  <c r="C52" i="81"/>
  <c r="D52" i="81"/>
  <c r="J52" i="81"/>
  <c r="E52" i="81"/>
  <c r="F2789" i="81"/>
  <c r="J2789" i="81"/>
  <c r="C2789" i="81"/>
  <c r="D2789" i="81"/>
  <c r="E2789" i="81"/>
  <c r="C2781" i="81"/>
  <c r="F2781" i="81"/>
  <c r="J2781" i="81"/>
  <c r="D2781" i="81"/>
  <c r="E2781" i="81"/>
  <c r="F2773" i="81"/>
  <c r="J2773" i="81"/>
  <c r="C2773" i="81"/>
  <c r="D2773" i="81"/>
  <c r="E2773" i="81"/>
  <c r="C2765" i="81"/>
  <c r="F2765" i="81"/>
  <c r="J2765" i="81"/>
  <c r="D2765" i="81"/>
  <c r="E2765" i="81"/>
  <c r="F2757" i="81"/>
  <c r="J2757" i="81"/>
  <c r="C2757" i="81"/>
  <c r="D2757" i="81"/>
  <c r="E2757" i="81"/>
  <c r="C2749" i="81"/>
  <c r="J2749" i="81"/>
  <c r="F2749" i="81"/>
  <c r="E2749" i="81"/>
  <c r="D2749" i="81"/>
  <c r="C2741" i="81"/>
  <c r="E2741" i="81"/>
  <c r="D2741" i="81"/>
  <c r="J2741" i="81"/>
  <c r="F2741" i="81"/>
  <c r="C2733" i="81"/>
  <c r="J2733" i="81"/>
  <c r="F2733" i="81"/>
  <c r="E2733" i="81"/>
  <c r="D2733" i="81"/>
  <c r="C2725" i="81"/>
  <c r="F2725" i="81"/>
  <c r="E2725" i="81"/>
  <c r="D2725" i="81"/>
  <c r="J2725" i="81"/>
  <c r="C2717" i="81"/>
  <c r="J2717" i="81"/>
  <c r="E2717" i="81"/>
  <c r="D2717" i="81"/>
  <c r="F2717" i="81"/>
  <c r="E2709" i="81"/>
  <c r="D2709" i="81"/>
  <c r="C2709" i="81"/>
  <c r="J2709" i="81"/>
  <c r="F2709" i="81"/>
  <c r="E2701" i="81"/>
  <c r="D2701" i="81"/>
  <c r="C2701" i="81"/>
  <c r="F2701" i="81"/>
  <c r="J2701" i="81"/>
  <c r="C2693" i="81"/>
  <c r="F2693" i="81"/>
  <c r="J2693" i="81"/>
  <c r="D2693" i="81"/>
  <c r="E2693" i="81"/>
  <c r="J2685" i="81"/>
  <c r="E2685" i="81"/>
  <c r="D2685" i="81"/>
  <c r="C2685" i="81"/>
  <c r="F2685" i="81"/>
  <c r="E2677" i="81"/>
  <c r="D2677" i="81"/>
  <c r="C2677" i="81"/>
  <c r="F2677" i="81"/>
  <c r="J2677" i="81"/>
  <c r="F2669" i="81"/>
  <c r="J2669" i="81"/>
  <c r="E2669" i="81"/>
  <c r="C2669" i="81"/>
  <c r="D2669" i="81"/>
  <c r="J2661" i="81"/>
  <c r="E2661" i="81"/>
  <c r="D2661" i="81"/>
  <c r="F2661" i="81"/>
  <c r="C2661" i="81"/>
  <c r="D2653" i="81"/>
  <c r="F2653" i="81"/>
  <c r="C2653" i="81"/>
  <c r="J2653" i="81"/>
  <c r="E2653" i="81"/>
  <c r="F2645" i="81"/>
  <c r="D2645" i="81"/>
  <c r="J2645" i="81"/>
  <c r="E2645" i="81"/>
  <c r="C2645" i="81"/>
  <c r="F2637" i="81"/>
  <c r="D2637" i="81"/>
  <c r="J2637" i="81"/>
  <c r="C2637" i="81"/>
  <c r="E2637" i="81"/>
  <c r="E2629" i="81"/>
  <c r="D2629" i="81"/>
  <c r="C2629" i="81"/>
  <c r="J2629" i="81"/>
  <c r="F2629" i="81"/>
  <c r="C2621" i="81"/>
  <c r="F2621" i="81"/>
  <c r="E2621" i="81"/>
  <c r="D2621" i="81"/>
  <c r="J2621" i="81"/>
  <c r="C2613" i="81"/>
  <c r="F2613" i="81"/>
  <c r="E2613" i="81"/>
  <c r="D2613" i="81"/>
  <c r="J2613" i="81"/>
  <c r="D2605" i="81"/>
  <c r="J2605" i="81"/>
  <c r="C2605" i="81"/>
  <c r="F2605" i="81"/>
  <c r="E2605" i="81"/>
  <c r="F2597" i="81"/>
  <c r="J2597" i="81"/>
  <c r="E2597" i="81"/>
  <c r="D2597" i="81"/>
  <c r="C2597" i="81"/>
  <c r="F2589" i="81"/>
  <c r="E2589" i="81"/>
  <c r="D2589" i="81"/>
  <c r="C2589" i="81"/>
  <c r="J2589" i="81"/>
  <c r="F2581" i="81"/>
  <c r="E2581" i="81"/>
  <c r="D2581" i="81"/>
  <c r="C2581" i="81"/>
  <c r="J2581" i="81"/>
  <c r="E2573" i="81"/>
  <c r="F2573" i="81"/>
  <c r="C2573" i="81"/>
  <c r="D2573" i="81"/>
  <c r="J2573" i="81"/>
  <c r="E2565" i="81"/>
  <c r="D2565" i="81"/>
  <c r="C2565" i="81"/>
  <c r="J2565" i="81"/>
  <c r="F2565" i="81"/>
  <c r="J2557" i="81"/>
  <c r="C2557" i="81"/>
  <c r="E2557" i="81"/>
  <c r="D2557" i="81"/>
  <c r="F2557" i="81"/>
  <c r="J2549" i="81"/>
  <c r="C2549" i="81"/>
  <c r="D2549" i="81"/>
  <c r="E2549" i="81"/>
  <c r="F2549" i="81"/>
  <c r="J2541" i="81"/>
  <c r="C2541" i="81"/>
  <c r="D2541" i="81"/>
  <c r="E2541" i="81"/>
  <c r="F2541" i="81"/>
  <c r="J2533" i="81"/>
  <c r="C2533" i="81"/>
  <c r="D2533" i="81"/>
  <c r="E2533" i="81"/>
  <c r="F2533" i="81"/>
  <c r="C2525" i="81"/>
  <c r="J2525" i="81"/>
  <c r="E2525" i="81"/>
  <c r="F2525" i="81"/>
  <c r="D2525" i="81"/>
  <c r="J2517" i="81"/>
  <c r="C2517" i="81"/>
  <c r="F2517" i="81"/>
  <c r="D2517" i="81"/>
  <c r="E2517" i="81"/>
  <c r="J2509" i="81"/>
  <c r="C2509" i="81"/>
  <c r="F2509" i="81"/>
  <c r="D2509" i="81"/>
  <c r="E2509" i="81"/>
  <c r="J2501" i="81"/>
  <c r="C2501" i="81"/>
  <c r="D2501" i="81"/>
  <c r="E2501" i="81"/>
  <c r="F2501" i="81"/>
  <c r="C2493" i="81"/>
  <c r="J2493" i="81"/>
  <c r="E2493" i="81"/>
  <c r="F2493" i="81"/>
  <c r="D2493" i="81"/>
  <c r="J2485" i="81"/>
  <c r="C2485" i="81"/>
  <c r="F2485" i="81"/>
  <c r="D2485" i="81"/>
  <c r="E2485" i="81"/>
  <c r="J2477" i="81"/>
  <c r="C2477" i="81"/>
  <c r="F2477" i="81"/>
  <c r="D2477" i="81"/>
  <c r="E2477" i="81"/>
  <c r="C2469" i="81"/>
  <c r="J2469" i="81"/>
  <c r="F2469" i="81"/>
  <c r="D2469" i="81"/>
  <c r="E2469" i="81"/>
  <c r="C2461" i="81"/>
  <c r="J2461" i="81"/>
  <c r="F2461" i="81"/>
  <c r="D2461" i="81"/>
  <c r="E2461" i="81"/>
  <c r="J2453" i="81"/>
  <c r="E2453" i="81"/>
  <c r="D2453" i="81"/>
  <c r="F2453" i="81"/>
  <c r="C2453" i="81"/>
  <c r="C2445" i="81"/>
  <c r="F2445" i="81"/>
  <c r="J2445" i="81"/>
  <c r="E2445" i="81"/>
  <c r="D2445" i="81"/>
  <c r="D2437" i="81"/>
  <c r="J2437" i="81"/>
  <c r="C2437" i="81"/>
  <c r="F2437" i="81"/>
  <c r="E2437" i="81"/>
  <c r="D2429" i="81"/>
  <c r="J2429" i="81"/>
  <c r="C2429" i="81"/>
  <c r="E2429" i="81"/>
  <c r="F2429" i="81"/>
  <c r="D2421" i="81"/>
  <c r="J2421" i="81"/>
  <c r="F2421" i="81"/>
  <c r="E2421" i="81"/>
  <c r="C2421" i="81"/>
  <c r="D2413" i="81"/>
  <c r="C2413" i="81"/>
  <c r="F2413" i="81"/>
  <c r="J2413" i="81"/>
  <c r="E2413" i="81"/>
  <c r="J2405" i="81"/>
  <c r="E2405" i="81"/>
  <c r="D2405" i="81"/>
  <c r="C2405" i="81"/>
  <c r="F2405" i="81"/>
  <c r="D2397" i="81"/>
  <c r="C2397" i="81"/>
  <c r="E2397" i="81"/>
  <c r="J2397" i="81"/>
  <c r="F2397" i="81"/>
  <c r="D2389" i="81"/>
  <c r="J2389" i="81"/>
  <c r="C2389" i="81"/>
  <c r="E2389" i="81"/>
  <c r="F2389" i="81"/>
  <c r="E2381" i="81"/>
  <c r="C2381" i="81"/>
  <c r="J2381" i="81"/>
  <c r="F2381" i="81"/>
  <c r="D2381" i="81"/>
  <c r="E2373" i="81"/>
  <c r="J2373" i="81"/>
  <c r="D2373" i="81"/>
  <c r="C2373" i="81"/>
  <c r="F2373" i="81"/>
  <c r="C2365" i="81"/>
  <c r="D2365" i="81"/>
  <c r="F2365" i="81"/>
  <c r="J2365" i="81"/>
  <c r="E2365" i="81"/>
  <c r="E2357" i="81"/>
  <c r="C2357" i="81"/>
  <c r="F2357" i="81"/>
  <c r="J2357" i="81"/>
  <c r="D2357" i="81"/>
  <c r="D2349" i="81"/>
  <c r="E2349" i="81"/>
  <c r="C2349" i="81"/>
  <c r="J2349" i="81"/>
  <c r="F2349" i="81"/>
  <c r="E2341" i="81"/>
  <c r="F2341" i="81"/>
  <c r="J2341" i="81"/>
  <c r="D2341" i="81"/>
  <c r="C2341" i="81"/>
  <c r="F2333" i="81"/>
  <c r="C2333" i="81"/>
  <c r="J2333" i="81"/>
  <c r="D2333" i="81"/>
  <c r="E2333" i="81"/>
  <c r="F2325" i="81"/>
  <c r="D2325" i="81"/>
  <c r="E2325" i="81"/>
  <c r="C2325" i="81"/>
  <c r="J2325" i="81"/>
  <c r="F2317" i="81"/>
  <c r="C2317" i="81"/>
  <c r="J2317" i="81"/>
  <c r="E2317" i="81"/>
  <c r="D2317" i="81"/>
  <c r="C2309" i="81"/>
  <c r="F2309" i="81"/>
  <c r="E2309" i="81"/>
  <c r="J2309" i="81"/>
  <c r="D2309" i="81"/>
  <c r="C2301" i="81"/>
  <c r="E2301" i="81"/>
  <c r="D2301" i="81"/>
  <c r="J2301" i="81"/>
  <c r="F2301" i="81"/>
  <c r="D2293" i="81"/>
  <c r="C2293" i="81"/>
  <c r="J2293" i="81"/>
  <c r="F2293" i="81"/>
  <c r="E2293" i="81"/>
  <c r="D2285" i="81"/>
  <c r="C2285" i="81"/>
  <c r="J2285" i="81"/>
  <c r="F2285" i="81"/>
  <c r="E2285" i="81"/>
  <c r="D2277" i="81"/>
  <c r="J2277" i="81"/>
  <c r="F2277" i="81"/>
  <c r="E2277" i="81"/>
  <c r="C2277" i="81"/>
  <c r="F2269" i="81"/>
  <c r="E2269" i="81"/>
  <c r="C2269" i="81"/>
  <c r="J2269" i="81"/>
  <c r="D2269" i="81"/>
  <c r="D2261" i="81"/>
  <c r="C2261" i="81"/>
  <c r="J2261" i="81"/>
  <c r="E2261" i="81"/>
  <c r="F2261" i="81"/>
  <c r="D2253" i="81"/>
  <c r="C2253" i="81"/>
  <c r="J2253" i="81"/>
  <c r="E2253" i="81"/>
  <c r="F2253" i="81"/>
  <c r="D2245" i="81"/>
  <c r="C2245" i="81"/>
  <c r="J2245" i="81"/>
  <c r="F2245" i="81"/>
  <c r="E2245" i="81"/>
  <c r="D2237" i="81"/>
  <c r="C2237" i="81"/>
  <c r="F2237" i="81"/>
  <c r="E2237" i="81"/>
  <c r="J2237" i="81"/>
  <c r="D2229" i="81"/>
  <c r="C2229" i="81"/>
  <c r="F2229" i="81"/>
  <c r="J2229" i="81"/>
  <c r="E2229" i="81"/>
  <c r="D2221" i="81"/>
  <c r="C2221" i="81"/>
  <c r="F2221" i="81"/>
  <c r="J2221" i="81"/>
  <c r="E2221" i="81"/>
  <c r="D2213" i="81"/>
  <c r="C2213" i="81"/>
  <c r="F2213" i="81"/>
  <c r="J2213" i="81"/>
  <c r="E2213" i="81"/>
  <c r="D2205" i="81"/>
  <c r="C2205" i="81"/>
  <c r="F2205" i="81"/>
  <c r="J2205" i="81"/>
  <c r="E2205" i="81"/>
  <c r="D2197" i="81"/>
  <c r="C2197" i="81"/>
  <c r="F2197" i="81"/>
  <c r="J2197" i="81"/>
  <c r="E2197" i="81"/>
  <c r="D2189" i="81"/>
  <c r="C2189" i="81"/>
  <c r="F2189" i="81"/>
  <c r="J2189" i="81"/>
  <c r="E2189" i="81"/>
  <c r="D2181" i="81"/>
  <c r="C2181" i="81"/>
  <c r="F2181" i="81"/>
  <c r="J2181" i="81"/>
  <c r="E2181" i="81"/>
  <c r="C2173" i="81"/>
  <c r="D2173" i="81"/>
  <c r="F2173" i="81"/>
  <c r="J2173" i="81"/>
  <c r="E2173" i="81"/>
  <c r="C2165" i="81"/>
  <c r="D2165" i="81"/>
  <c r="F2165" i="81"/>
  <c r="J2165" i="81"/>
  <c r="E2165" i="81"/>
  <c r="D2157" i="81"/>
  <c r="J2157" i="81"/>
  <c r="E2157" i="81"/>
  <c r="F2157" i="81"/>
  <c r="C2157" i="81"/>
  <c r="D2149" i="81"/>
  <c r="C2149" i="81"/>
  <c r="J2149" i="81"/>
  <c r="F2149" i="81"/>
  <c r="E2149" i="81"/>
  <c r="D2141" i="81"/>
  <c r="J2141" i="81"/>
  <c r="E2141" i="81"/>
  <c r="F2141" i="81"/>
  <c r="C2141" i="81"/>
  <c r="D2133" i="81"/>
  <c r="J2133" i="81"/>
  <c r="E2133" i="81"/>
  <c r="C2133" i="81"/>
  <c r="F2133" i="81"/>
  <c r="D2125" i="81"/>
  <c r="E2125" i="81"/>
  <c r="F2125" i="81"/>
  <c r="J2125" i="81"/>
  <c r="C2125" i="81"/>
  <c r="D2117" i="81"/>
  <c r="E2117" i="81"/>
  <c r="F2117" i="81"/>
  <c r="C2117" i="81"/>
  <c r="J2117" i="81"/>
  <c r="D2109" i="81"/>
  <c r="C2109" i="81"/>
  <c r="J2109" i="81"/>
  <c r="E2109" i="81"/>
  <c r="F2109" i="81"/>
  <c r="D2101" i="81"/>
  <c r="C2101" i="81"/>
  <c r="E2101" i="81"/>
  <c r="F2101" i="81"/>
  <c r="J2101" i="81"/>
  <c r="E2093" i="81"/>
  <c r="C2093" i="81"/>
  <c r="J2093" i="81"/>
  <c r="D2093" i="81"/>
  <c r="F2093" i="81"/>
  <c r="E2085" i="81"/>
  <c r="C2085" i="81"/>
  <c r="J2085" i="81"/>
  <c r="D2085" i="81"/>
  <c r="F2085" i="81"/>
  <c r="E2077" i="81"/>
  <c r="C2077" i="81"/>
  <c r="J2077" i="81"/>
  <c r="D2077" i="81"/>
  <c r="F2077" i="81"/>
  <c r="E2069" i="81"/>
  <c r="C2069" i="81"/>
  <c r="J2069" i="81"/>
  <c r="F2069" i="81"/>
  <c r="D2069" i="81"/>
  <c r="E2061" i="81"/>
  <c r="J2061" i="81"/>
  <c r="F2061" i="81"/>
  <c r="D2061" i="81"/>
  <c r="C2061" i="81"/>
  <c r="D2053" i="81"/>
  <c r="C2053" i="81"/>
  <c r="J2053" i="81"/>
  <c r="F2053" i="81"/>
  <c r="E2053" i="81"/>
  <c r="D2045" i="81"/>
  <c r="C2045" i="81"/>
  <c r="J2045" i="81"/>
  <c r="F2045" i="81"/>
  <c r="E2045" i="81"/>
  <c r="D2037" i="81"/>
  <c r="C2037" i="81"/>
  <c r="J2037" i="81"/>
  <c r="F2037" i="81"/>
  <c r="E2037" i="81"/>
  <c r="D2029" i="81"/>
  <c r="C2029" i="81"/>
  <c r="J2029" i="81"/>
  <c r="F2029" i="81"/>
  <c r="E2029" i="81"/>
  <c r="D2021" i="81"/>
  <c r="C2021" i="81"/>
  <c r="J2021" i="81"/>
  <c r="F2021" i="81"/>
  <c r="E2021" i="81"/>
  <c r="D2013" i="81"/>
  <c r="C2013" i="81"/>
  <c r="J2013" i="81"/>
  <c r="F2013" i="81"/>
  <c r="E2013" i="81"/>
  <c r="D2005" i="81"/>
  <c r="C2005" i="81"/>
  <c r="J2005" i="81"/>
  <c r="F2005" i="81"/>
  <c r="E2005" i="81"/>
  <c r="D1997" i="81"/>
  <c r="C1997" i="81"/>
  <c r="J1997" i="81"/>
  <c r="F1997" i="81"/>
  <c r="E1997" i="81"/>
  <c r="D1989" i="81"/>
  <c r="C1989" i="81"/>
  <c r="J1989" i="81"/>
  <c r="F1989" i="81"/>
  <c r="E1989" i="81"/>
  <c r="F1981" i="81"/>
  <c r="E1981" i="81"/>
  <c r="C1981" i="81"/>
  <c r="J1981" i="81"/>
  <c r="D1981" i="81"/>
  <c r="F1973" i="81"/>
  <c r="J1973" i="81"/>
  <c r="E1973" i="81"/>
  <c r="C1973" i="81"/>
  <c r="D1973" i="81"/>
  <c r="F1965" i="81"/>
  <c r="E1965" i="81"/>
  <c r="C1965" i="81"/>
  <c r="J1965" i="81"/>
  <c r="D1965" i="81"/>
  <c r="F1957" i="81"/>
  <c r="J1957" i="81"/>
  <c r="C1957" i="81"/>
  <c r="D1957" i="81"/>
  <c r="E1957" i="81"/>
  <c r="F1949" i="81"/>
  <c r="J1949" i="81"/>
  <c r="E1949" i="81"/>
  <c r="D1949" i="81"/>
  <c r="C1949" i="81"/>
  <c r="F1941" i="81"/>
  <c r="J1941" i="81"/>
  <c r="D1941" i="81"/>
  <c r="C1941" i="81"/>
  <c r="E1941" i="81"/>
  <c r="F1933" i="81"/>
  <c r="E1933" i="81"/>
  <c r="D1933" i="81"/>
  <c r="C1933" i="81"/>
  <c r="J1933" i="81"/>
  <c r="D1925" i="81"/>
  <c r="J1925" i="81"/>
  <c r="E1925" i="81"/>
  <c r="C1925" i="81"/>
  <c r="F1925" i="81"/>
  <c r="F1917" i="81"/>
  <c r="D1917" i="81"/>
  <c r="J1917" i="81"/>
  <c r="E1917" i="81"/>
  <c r="C1917" i="81"/>
  <c r="E1909" i="81"/>
  <c r="C1909" i="81"/>
  <c r="F1909" i="81"/>
  <c r="D1909" i="81"/>
  <c r="J1909" i="81"/>
  <c r="D1901" i="81"/>
  <c r="F1901" i="81"/>
  <c r="C1901" i="81"/>
  <c r="J1901" i="81"/>
  <c r="E1901" i="81"/>
  <c r="F1893" i="81"/>
  <c r="D1893" i="81"/>
  <c r="E1893" i="81"/>
  <c r="C1893" i="81"/>
  <c r="J1893" i="81"/>
  <c r="D1885" i="81"/>
  <c r="F1885" i="81"/>
  <c r="E1885" i="81"/>
  <c r="C1885" i="81"/>
  <c r="J1885" i="81"/>
  <c r="F1877" i="81"/>
  <c r="D1877" i="81"/>
  <c r="E1877" i="81"/>
  <c r="C1877" i="81"/>
  <c r="J1877" i="81"/>
  <c r="D1869" i="81"/>
  <c r="F1869" i="81"/>
  <c r="E1869" i="81"/>
  <c r="C1869" i="81"/>
  <c r="J1869" i="81"/>
  <c r="F1861" i="81"/>
  <c r="D1861" i="81"/>
  <c r="E1861" i="81"/>
  <c r="J1861" i="81"/>
  <c r="C1861" i="81"/>
  <c r="F1853" i="81"/>
  <c r="D1853" i="81"/>
  <c r="E1853" i="81"/>
  <c r="C1853" i="81"/>
  <c r="J1853" i="81"/>
  <c r="F1845" i="81"/>
  <c r="D1845" i="81"/>
  <c r="E1845" i="81"/>
  <c r="C1845" i="81"/>
  <c r="J1845" i="81"/>
  <c r="D1837" i="81"/>
  <c r="F1837" i="81"/>
  <c r="E1837" i="81"/>
  <c r="C1837" i="81"/>
  <c r="J1837" i="81"/>
  <c r="D1829" i="81"/>
  <c r="F1829" i="81"/>
  <c r="E1829" i="81"/>
  <c r="C1829" i="81"/>
  <c r="J1829" i="81"/>
  <c r="F1821" i="81"/>
  <c r="D1821" i="81"/>
  <c r="E1821" i="81"/>
  <c r="C1821" i="81"/>
  <c r="J1821" i="81"/>
  <c r="D1813" i="81"/>
  <c r="F1813" i="81"/>
  <c r="E1813" i="81"/>
  <c r="C1813" i="81"/>
  <c r="J1813" i="81"/>
  <c r="D1805" i="81"/>
  <c r="F1805" i="81"/>
  <c r="E1805" i="81"/>
  <c r="C1805" i="81"/>
  <c r="J1805" i="81"/>
  <c r="D1797" i="81"/>
  <c r="F1797" i="81"/>
  <c r="E1797" i="81"/>
  <c r="J1797" i="81"/>
  <c r="C1797" i="81"/>
  <c r="D1789" i="81"/>
  <c r="F1789" i="81"/>
  <c r="E1789" i="81"/>
  <c r="C1789" i="81"/>
  <c r="J1789" i="81"/>
  <c r="F1781" i="81"/>
  <c r="D1781" i="81"/>
  <c r="E1781" i="81"/>
  <c r="C1781" i="81"/>
  <c r="J1781" i="81"/>
  <c r="D1773" i="81"/>
  <c r="F1773" i="81"/>
  <c r="E1773" i="81"/>
  <c r="C1773" i="81"/>
  <c r="J1773" i="81"/>
  <c r="F1765" i="81"/>
  <c r="D1765" i="81"/>
  <c r="E1765" i="81"/>
  <c r="C1765" i="81"/>
  <c r="J1765" i="81"/>
  <c r="J1757" i="81"/>
  <c r="D1757" i="81"/>
  <c r="F1757" i="81"/>
  <c r="E1757" i="81"/>
  <c r="C1757" i="81"/>
  <c r="J1749" i="81"/>
  <c r="C1749" i="81"/>
  <c r="E1749" i="81"/>
  <c r="D1749" i="81"/>
  <c r="F1749" i="81"/>
  <c r="C1741" i="81"/>
  <c r="E1741" i="81"/>
  <c r="D1741" i="81"/>
  <c r="J1741" i="81"/>
  <c r="F1741" i="81"/>
  <c r="E1733" i="81"/>
  <c r="J1733" i="81"/>
  <c r="D1733" i="81"/>
  <c r="C1733" i="81"/>
  <c r="F1733" i="81"/>
  <c r="D1725" i="81"/>
  <c r="J1725" i="81"/>
  <c r="F1725" i="81"/>
  <c r="C1725" i="81"/>
  <c r="E1725" i="81"/>
  <c r="E1717" i="81"/>
  <c r="D1717" i="81"/>
  <c r="J1717" i="81"/>
  <c r="F1717" i="81"/>
  <c r="C1717" i="81"/>
  <c r="F1709" i="81"/>
  <c r="C1709" i="81"/>
  <c r="J1709" i="81"/>
  <c r="D1709" i="81"/>
  <c r="E1709" i="81"/>
  <c r="E1701" i="81"/>
  <c r="D1701" i="81"/>
  <c r="J1701" i="81"/>
  <c r="F1701" i="81"/>
  <c r="C1701" i="81"/>
  <c r="E1693" i="81"/>
  <c r="D1693" i="81"/>
  <c r="C1693" i="81"/>
  <c r="J1693" i="81"/>
  <c r="F1693" i="81"/>
  <c r="J1685" i="81"/>
  <c r="F1685" i="81"/>
  <c r="C1685" i="81"/>
  <c r="D1685" i="81"/>
  <c r="E1685" i="81"/>
  <c r="E1677" i="81"/>
  <c r="D1677" i="81"/>
  <c r="J1677" i="81"/>
  <c r="F1677" i="81"/>
  <c r="C1677" i="81"/>
  <c r="C1669" i="81"/>
  <c r="E1669" i="81"/>
  <c r="F1669" i="81"/>
  <c r="D1669" i="81"/>
  <c r="J1669" i="81"/>
  <c r="D1661" i="81"/>
  <c r="J1661" i="81"/>
  <c r="F1661" i="81"/>
  <c r="C1661" i="81"/>
  <c r="E1661" i="81"/>
  <c r="E1653" i="81"/>
  <c r="D1653" i="81"/>
  <c r="J1653" i="81"/>
  <c r="C1653" i="81"/>
  <c r="F1653" i="81"/>
  <c r="F1645" i="81"/>
  <c r="C1645" i="81"/>
  <c r="J1645" i="81"/>
  <c r="E1645" i="81"/>
  <c r="D1645" i="81"/>
  <c r="E1637" i="81"/>
  <c r="D1637" i="81"/>
  <c r="J1637" i="81"/>
  <c r="F1637" i="81"/>
  <c r="C1637" i="81"/>
  <c r="E1629" i="81"/>
  <c r="D1629" i="81"/>
  <c r="C1629" i="81"/>
  <c r="J1629" i="81"/>
  <c r="F1629" i="81"/>
  <c r="J1621" i="81"/>
  <c r="F1621" i="81"/>
  <c r="C1621" i="81"/>
  <c r="D1621" i="81"/>
  <c r="E1621" i="81"/>
  <c r="E1613" i="81"/>
  <c r="D1613" i="81"/>
  <c r="J1613" i="81"/>
  <c r="F1613" i="81"/>
  <c r="C1613" i="81"/>
  <c r="C1605" i="81"/>
  <c r="F1605" i="81"/>
  <c r="D1605" i="81"/>
  <c r="J1605" i="81"/>
  <c r="E1605" i="81"/>
  <c r="F1597" i="81"/>
  <c r="C1597" i="81"/>
  <c r="E1597" i="81"/>
  <c r="D1597" i="81"/>
  <c r="J1597" i="81"/>
  <c r="C1589" i="81"/>
  <c r="F1589" i="81"/>
  <c r="J1589" i="81"/>
  <c r="D1589" i="81"/>
  <c r="E1589" i="81"/>
  <c r="E1581" i="81"/>
  <c r="C1581" i="81"/>
  <c r="F1581" i="81"/>
  <c r="D1581" i="81"/>
  <c r="J1581" i="81"/>
  <c r="C1573" i="81"/>
  <c r="E1573" i="81"/>
  <c r="F1573" i="81"/>
  <c r="D1573" i="81"/>
  <c r="J1573" i="81"/>
  <c r="C1565" i="81"/>
  <c r="E1565" i="81"/>
  <c r="F1565" i="81"/>
  <c r="D1565" i="81"/>
  <c r="J1565" i="81"/>
  <c r="E1557" i="81"/>
  <c r="C1557" i="81"/>
  <c r="F1557" i="81"/>
  <c r="D1557" i="81"/>
  <c r="J1557" i="81"/>
  <c r="C1549" i="81"/>
  <c r="E1549" i="81"/>
  <c r="F1549" i="81"/>
  <c r="D1549" i="81"/>
  <c r="J1549" i="81"/>
  <c r="C1541" i="81"/>
  <c r="E1541" i="81"/>
  <c r="F1541" i="81"/>
  <c r="D1541" i="81"/>
  <c r="J1541" i="81"/>
  <c r="C1533" i="81"/>
  <c r="E1533" i="81"/>
  <c r="F1533" i="81"/>
  <c r="D1533" i="81"/>
  <c r="J1533" i="81"/>
  <c r="C1525" i="81"/>
  <c r="E1525" i="81"/>
  <c r="F1525" i="81"/>
  <c r="D1525" i="81"/>
  <c r="J1525" i="81"/>
  <c r="E1517" i="81"/>
  <c r="C1517" i="81"/>
  <c r="F1517" i="81"/>
  <c r="D1517" i="81"/>
  <c r="J1517" i="81"/>
  <c r="C1509" i="81"/>
  <c r="E1509" i="81"/>
  <c r="F1509" i="81"/>
  <c r="D1509" i="81"/>
  <c r="J1509" i="81"/>
  <c r="C1501" i="81"/>
  <c r="E1501" i="81"/>
  <c r="F1501" i="81"/>
  <c r="D1501" i="81"/>
  <c r="J1501" i="81"/>
  <c r="F1493" i="81"/>
  <c r="E1493" i="81"/>
  <c r="D1493" i="81"/>
  <c r="J1493" i="81"/>
  <c r="C1493" i="81"/>
  <c r="D1485" i="81"/>
  <c r="F1485" i="81"/>
  <c r="E1485" i="81"/>
  <c r="C1485" i="81"/>
  <c r="J1485" i="81"/>
  <c r="F1477" i="81"/>
  <c r="D1477" i="81"/>
  <c r="C1477" i="81"/>
  <c r="E1477" i="81"/>
  <c r="J1477" i="81"/>
  <c r="F1469" i="81"/>
  <c r="D1469" i="81"/>
  <c r="J1469" i="81"/>
  <c r="C1469" i="81"/>
  <c r="E1469" i="81"/>
  <c r="F1461" i="81"/>
  <c r="D1461" i="81"/>
  <c r="C1461" i="81"/>
  <c r="E1461" i="81"/>
  <c r="J1461" i="81"/>
  <c r="F1453" i="81"/>
  <c r="D1453" i="81"/>
  <c r="C1453" i="81"/>
  <c r="E1453" i="81"/>
  <c r="J1453" i="81"/>
  <c r="F1445" i="81"/>
  <c r="D1445" i="81"/>
  <c r="C1445" i="81"/>
  <c r="E1445" i="81"/>
  <c r="J1445" i="81"/>
  <c r="F1437" i="81"/>
  <c r="D1437" i="81"/>
  <c r="J1437" i="81"/>
  <c r="C1437" i="81"/>
  <c r="E1437" i="81"/>
  <c r="F1429" i="81"/>
  <c r="D1429" i="81"/>
  <c r="C1429" i="81"/>
  <c r="E1429" i="81"/>
  <c r="J1429" i="81"/>
  <c r="F1421" i="81"/>
  <c r="D1421" i="81"/>
  <c r="C1421" i="81"/>
  <c r="E1421" i="81"/>
  <c r="J1421" i="81"/>
  <c r="F1413" i="81"/>
  <c r="D1413" i="81"/>
  <c r="C1413" i="81"/>
  <c r="E1413" i="81"/>
  <c r="J1413" i="81"/>
  <c r="D1405" i="81"/>
  <c r="F1405" i="81"/>
  <c r="J1405" i="81"/>
  <c r="C1405" i="81"/>
  <c r="E1405" i="81"/>
  <c r="F1397" i="81"/>
  <c r="D1397" i="81"/>
  <c r="C1397" i="81"/>
  <c r="E1397" i="81"/>
  <c r="J1397" i="81"/>
  <c r="E1389" i="81"/>
  <c r="D1389" i="81"/>
  <c r="C1389" i="81"/>
  <c r="J1389" i="81"/>
  <c r="F1389" i="81"/>
  <c r="E1381" i="81"/>
  <c r="C1381" i="81"/>
  <c r="J1381" i="81"/>
  <c r="F1381" i="81"/>
  <c r="D1381" i="81"/>
  <c r="E1373" i="81"/>
  <c r="D1373" i="81"/>
  <c r="C1373" i="81"/>
  <c r="J1373" i="81"/>
  <c r="F1373" i="81"/>
  <c r="E1365" i="81"/>
  <c r="C1365" i="81"/>
  <c r="J1365" i="81"/>
  <c r="F1365" i="81"/>
  <c r="D1365" i="81"/>
  <c r="E1357" i="81"/>
  <c r="D1357" i="81"/>
  <c r="C1357" i="81"/>
  <c r="J1357" i="81"/>
  <c r="F1357" i="81"/>
  <c r="C1349" i="81"/>
  <c r="E1349" i="81"/>
  <c r="J1349" i="81"/>
  <c r="F1349" i="81"/>
  <c r="D1349" i="81"/>
  <c r="D1341" i="81"/>
  <c r="F1341" i="81"/>
  <c r="E1341" i="81"/>
  <c r="J1341" i="81"/>
  <c r="C1341" i="81"/>
  <c r="J1333" i="81"/>
  <c r="F1333" i="81"/>
  <c r="E1333" i="81"/>
  <c r="D1333" i="81"/>
  <c r="C1333" i="81"/>
  <c r="F1325" i="81"/>
  <c r="J1325" i="81"/>
  <c r="E1325" i="81"/>
  <c r="C1325" i="81"/>
  <c r="D1325" i="81"/>
  <c r="E1281" i="81"/>
  <c r="C1281" i="81"/>
  <c r="F1281" i="81"/>
  <c r="J1281" i="81"/>
  <c r="D1281" i="81"/>
  <c r="E1273" i="81"/>
  <c r="C1273" i="81"/>
  <c r="F1273" i="81"/>
  <c r="J1273" i="81"/>
  <c r="D1273" i="81"/>
  <c r="F1205" i="81"/>
  <c r="E1205" i="81"/>
  <c r="J1205" i="81"/>
  <c r="D1205" i="81"/>
  <c r="C1205" i="81"/>
  <c r="D1197" i="81"/>
  <c r="E1197" i="81"/>
  <c r="F1197" i="81"/>
  <c r="J1197" i="81"/>
  <c r="C1197" i="81"/>
  <c r="C1182" i="81"/>
  <c r="J1182" i="81"/>
  <c r="D1182" i="81"/>
  <c r="F1182" i="81"/>
  <c r="E1182" i="81"/>
  <c r="J1174" i="81"/>
  <c r="C1174" i="81"/>
  <c r="D1174" i="81"/>
  <c r="E1174" i="81"/>
  <c r="F1174" i="81"/>
  <c r="D1167" i="81"/>
  <c r="F1167" i="81"/>
  <c r="J1167" i="81"/>
  <c r="E1167" i="81"/>
  <c r="C1167" i="81"/>
  <c r="F1159" i="81"/>
  <c r="D1159" i="81"/>
  <c r="J1159" i="81"/>
  <c r="E1159" i="81"/>
  <c r="C1159" i="81"/>
  <c r="E1148" i="81"/>
  <c r="C1148" i="81"/>
  <c r="J1148" i="81"/>
  <c r="D1148" i="81"/>
  <c r="F1148" i="81"/>
  <c r="F1140" i="81"/>
  <c r="E1140" i="81"/>
  <c r="C1140" i="81"/>
  <c r="D1140" i="81"/>
  <c r="J1140" i="81"/>
  <c r="C1132" i="81"/>
  <c r="J1132" i="81"/>
  <c r="F1132" i="81"/>
  <c r="E1132" i="81"/>
  <c r="D1132" i="81"/>
  <c r="J1125" i="81"/>
  <c r="F1125" i="81"/>
  <c r="E1125" i="81"/>
  <c r="C1125" i="81"/>
  <c r="D1125" i="81"/>
  <c r="J1117" i="81"/>
  <c r="E1117" i="81"/>
  <c r="F1117" i="81"/>
  <c r="D1117" i="81"/>
  <c r="C1117" i="81"/>
  <c r="F1109" i="81"/>
  <c r="J1109" i="81"/>
  <c r="E1109" i="81"/>
  <c r="D1109" i="81"/>
  <c r="C1109" i="81"/>
  <c r="F1101" i="81"/>
  <c r="J1101" i="81"/>
  <c r="E1101" i="81"/>
  <c r="D1101" i="81"/>
  <c r="C1101" i="81"/>
  <c r="D1094" i="81"/>
  <c r="C1094" i="81"/>
  <c r="J1094" i="81"/>
  <c r="F1094" i="81"/>
  <c r="E1094" i="81"/>
  <c r="D1086" i="81"/>
  <c r="C1086" i="81"/>
  <c r="J1086" i="81"/>
  <c r="F1086" i="81"/>
  <c r="E1086" i="81"/>
  <c r="F1079" i="81"/>
  <c r="D1079" i="81"/>
  <c r="J1079" i="81"/>
  <c r="C1079" i="81"/>
  <c r="E1079" i="81"/>
  <c r="E1071" i="81"/>
  <c r="F1071" i="81"/>
  <c r="D1071" i="81"/>
  <c r="J1071" i="81"/>
  <c r="C1071" i="81"/>
  <c r="C1064" i="81"/>
  <c r="J1064" i="81"/>
  <c r="F1064" i="81"/>
  <c r="E1064" i="81"/>
  <c r="D1064" i="81"/>
  <c r="C1056" i="81"/>
  <c r="J1056" i="81"/>
  <c r="E1056" i="81"/>
  <c r="D1056" i="81"/>
  <c r="F1056" i="81"/>
  <c r="J1049" i="81"/>
  <c r="E1049" i="81"/>
  <c r="F1049" i="81"/>
  <c r="D1049" i="81"/>
  <c r="C1049" i="81"/>
  <c r="F1041" i="81"/>
  <c r="E1041" i="81"/>
  <c r="J1041" i="81"/>
  <c r="C1041" i="81"/>
  <c r="D1041" i="81"/>
  <c r="F1033" i="81"/>
  <c r="E1033" i="81"/>
  <c r="C1033" i="81"/>
  <c r="D1033" i="81"/>
  <c r="J1033" i="81"/>
  <c r="C1026" i="81"/>
  <c r="F1026" i="81"/>
  <c r="E1026" i="81"/>
  <c r="D1026" i="81"/>
  <c r="J1026" i="81"/>
  <c r="F1018" i="81"/>
  <c r="C1018" i="81"/>
  <c r="E1018" i="81"/>
  <c r="D1018" i="81"/>
  <c r="J1018" i="81"/>
  <c r="F1007" i="81"/>
  <c r="E1007" i="81"/>
  <c r="C1007" i="81"/>
  <c r="D1007" i="81"/>
  <c r="J1007" i="81"/>
  <c r="E999" i="81"/>
  <c r="F999" i="81"/>
  <c r="C999" i="81"/>
  <c r="D999" i="81"/>
  <c r="J999" i="81"/>
  <c r="F991" i="81"/>
  <c r="C991" i="81"/>
  <c r="E991" i="81"/>
  <c r="D991" i="81"/>
  <c r="J991" i="81"/>
  <c r="C984" i="81"/>
  <c r="F984" i="81"/>
  <c r="J984" i="81"/>
  <c r="E984" i="81"/>
  <c r="D984" i="81"/>
  <c r="C976" i="81"/>
  <c r="F976" i="81"/>
  <c r="E976" i="81"/>
  <c r="D976" i="81"/>
  <c r="J976" i="81"/>
  <c r="C968" i="81"/>
  <c r="F968" i="81"/>
  <c r="J968" i="81"/>
  <c r="E968" i="81"/>
  <c r="D968" i="81"/>
  <c r="F961" i="81"/>
  <c r="E961" i="81"/>
  <c r="C961" i="81"/>
  <c r="J961" i="81"/>
  <c r="D961" i="81"/>
  <c r="F953" i="81"/>
  <c r="E953" i="81"/>
  <c r="C953" i="81"/>
  <c r="D953" i="81"/>
  <c r="J953" i="81"/>
  <c r="C944" i="81"/>
  <c r="F944" i="81"/>
  <c r="E944" i="81"/>
  <c r="D944" i="81"/>
  <c r="J944" i="81"/>
  <c r="C936" i="81"/>
  <c r="F936" i="81"/>
  <c r="J936" i="81"/>
  <c r="E936" i="81"/>
  <c r="D936" i="81"/>
  <c r="J925" i="81"/>
  <c r="D925" i="81"/>
  <c r="C925" i="81"/>
  <c r="F925" i="81"/>
  <c r="E925" i="81"/>
  <c r="J917" i="81"/>
  <c r="F917" i="81"/>
  <c r="D917" i="81"/>
  <c r="C917" i="81"/>
  <c r="E917" i="81"/>
  <c r="F910" i="81"/>
  <c r="E910" i="81"/>
  <c r="J910" i="81"/>
  <c r="D910" i="81"/>
  <c r="C910" i="81"/>
  <c r="C903" i="81"/>
  <c r="E903" i="81"/>
  <c r="F903" i="81"/>
  <c r="D903" i="81"/>
  <c r="J903" i="81"/>
  <c r="F895" i="81"/>
  <c r="J895" i="81"/>
  <c r="C895" i="81"/>
  <c r="E895" i="81"/>
  <c r="D895" i="81"/>
  <c r="F888" i="81"/>
  <c r="E888" i="81"/>
  <c r="D888" i="81"/>
  <c r="C888" i="81"/>
  <c r="J888" i="81"/>
  <c r="E880" i="81"/>
  <c r="D880" i="81"/>
  <c r="C880" i="81"/>
  <c r="J880" i="81"/>
  <c r="F880" i="81"/>
  <c r="D873" i="81"/>
  <c r="E873" i="81"/>
  <c r="C873" i="81"/>
  <c r="J873" i="81"/>
  <c r="F873" i="81"/>
  <c r="E866" i="81"/>
  <c r="F866" i="81"/>
  <c r="D866" i="81"/>
  <c r="C866" i="81"/>
  <c r="J866" i="81"/>
  <c r="F859" i="81"/>
  <c r="E859" i="81"/>
  <c r="C859" i="81"/>
  <c r="J859" i="81"/>
  <c r="D859" i="81"/>
  <c r="J851" i="81"/>
  <c r="F851" i="81"/>
  <c r="E851" i="81"/>
  <c r="D851" i="81"/>
  <c r="C851" i="81"/>
  <c r="J844" i="81"/>
  <c r="D844" i="81"/>
  <c r="C844" i="81"/>
  <c r="F844" i="81"/>
  <c r="E844" i="81"/>
  <c r="E836" i="81"/>
  <c r="C836" i="81"/>
  <c r="D836" i="81"/>
  <c r="J836" i="81"/>
  <c r="F836" i="81"/>
  <c r="C829" i="81"/>
  <c r="F829" i="81"/>
  <c r="E829" i="81"/>
  <c r="D829" i="81"/>
  <c r="J829" i="81"/>
  <c r="E821" i="81"/>
  <c r="F821" i="81"/>
  <c r="J821" i="81"/>
  <c r="C821" i="81"/>
  <c r="D821" i="81"/>
  <c r="C813" i="81"/>
  <c r="E813" i="81"/>
  <c r="J813" i="81"/>
  <c r="F813" i="81"/>
  <c r="D813" i="81"/>
  <c r="F805" i="81"/>
  <c r="C805" i="81"/>
  <c r="J805" i="81"/>
  <c r="E805" i="81"/>
  <c r="D805" i="81"/>
  <c r="F797" i="81"/>
  <c r="C797" i="81"/>
  <c r="J797" i="81"/>
  <c r="E797" i="81"/>
  <c r="D797" i="81"/>
  <c r="C789" i="81"/>
  <c r="F789" i="81"/>
  <c r="J789" i="81"/>
  <c r="E789" i="81"/>
  <c r="D789" i="81"/>
  <c r="D778" i="81"/>
  <c r="J778" i="81"/>
  <c r="C778" i="81"/>
  <c r="F778" i="81"/>
  <c r="E778" i="81"/>
  <c r="D770" i="81"/>
  <c r="J770" i="81"/>
  <c r="C770" i="81"/>
  <c r="F770" i="81"/>
  <c r="E770" i="81"/>
  <c r="E762" i="81"/>
  <c r="F762" i="81"/>
  <c r="D762" i="81"/>
  <c r="J762" i="81"/>
  <c r="C762" i="81"/>
  <c r="D754" i="81"/>
  <c r="E754" i="81"/>
  <c r="F754" i="81"/>
  <c r="C754" i="81"/>
  <c r="J754" i="81"/>
  <c r="E746" i="81"/>
  <c r="J746" i="81"/>
  <c r="F746" i="81"/>
  <c r="D746" i="81"/>
  <c r="C746" i="81"/>
  <c r="E739" i="81"/>
  <c r="C739" i="81"/>
  <c r="D739" i="81"/>
  <c r="F739" i="81"/>
  <c r="J739" i="81"/>
  <c r="E733" i="81"/>
  <c r="C733" i="81"/>
  <c r="D733" i="81"/>
  <c r="J733" i="81"/>
  <c r="F733" i="81"/>
  <c r="E725" i="81"/>
  <c r="C725" i="81"/>
  <c r="D725" i="81"/>
  <c r="J725" i="81"/>
  <c r="F725" i="81"/>
  <c r="C717" i="81"/>
  <c r="J717" i="81"/>
  <c r="E717" i="81"/>
  <c r="F717" i="81"/>
  <c r="D717" i="81"/>
  <c r="C709" i="81"/>
  <c r="J709" i="81"/>
  <c r="E709" i="81"/>
  <c r="F709" i="81"/>
  <c r="D709" i="81"/>
  <c r="E701" i="81"/>
  <c r="F701" i="81"/>
  <c r="D701" i="81"/>
  <c r="C701" i="81"/>
  <c r="J701" i="81"/>
  <c r="F694" i="81"/>
  <c r="J694" i="81"/>
  <c r="C694" i="81"/>
  <c r="D694" i="81"/>
  <c r="E694" i="81"/>
  <c r="D686" i="81"/>
  <c r="C686" i="81"/>
  <c r="J686" i="81"/>
  <c r="F686" i="81"/>
  <c r="E686" i="81"/>
  <c r="C675" i="81"/>
  <c r="F675" i="81"/>
  <c r="E675" i="81"/>
  <c r="J675" i="81"/>
  <c r="D675" i="81"/>
  <c r="F667" i="81"/>
  <c r="C667" i="81"/>
  <c r="E667" i="81"/>
  <c r="J667" i="81"/>
  <c r="D667" i="81"/>
  <c r="C659" i="81"/>
  <c r="F659" i="81"/>
  <c r="E659" i="81"/>
  <c r="J659" i="81"/>
  <c r="D659" i="81"/>
  <c r="E641" i="81"/>
  <c r="C641" i="81"/>
  <c r="D641" i="81"/>
  <c r="F641" i="81"/>
  <c r="J641" i="81"/>
  <c r="C633" i="81"/>
  <c r="D633" i="81"/>
  <c r="J633" i="81"/>
  <c r="E633" i="81"/>
  <c r="F633" i="81"/>
  <c r="D625" i="81"/>
  <c r="C625" i="81"/>
  <c r="E625" i="81"/>
  <c r="F625" i="81"/>
  <c r="J625" i="81"/>
  <c r="D617" i="81"/>
  <c r="C617" i="81"/>
  <c r="J617" i="81"/>
  <c r="E617" i="81"/>
  <c r="F617" i="81"/>
  <c r="D609" i="81"/>
  <c r="C609" i="81"/>
  <c r="E609" i="81"/>
  <c r="F609" i="81"/>
  <c r="J609" i="81"/>
  <c r="C601" i="81"/>
  <c r="D601" i="81"/>
  <c r="J601" i="81"/>
  <c r="E601" i="81"/>
  <c r="F601" i="81"/>
  <c r="D593" i="81"/>
  <c r="C593" i="81"/>
  <c r="F593" i="81"/>
  <c r="J593" i="81"/>
  <c r="E593" i="81"/>
  <c r="J582" i="81"/>
  <c r="E582" i="81"/>
  <c r="C582" i="81"/>
  <c r="F582" i="81"/>
  <c r="D582" i="81"/>
  <c r="D575" i="81"/>
  <c r="E575" i="81"/>
  <c r="J575" i="81"/>
  <c r="C575" i="81"/>
  <c r="F575" i="81"/>
  <c r="E567" i="81"/>
  <c r="D567" i="81"/>
  <c r="J567" i="81"/>
  <c r="C567" i="81"/>
  <c r="F567" i="81"/>
  <c r="D557" i="81"/>
  <c r="E557" i="81"/>
  <c r="F557" i="81"/>
  <c r="C557" i="81"/>
  <c r="J557" i="81"/>
  <c r="D549" i="81"/>
  <c r="J549" i="81"/>
  <c r="F549" i="81"/>
  <c r="C549" i="81"/>
  <c r="E549" i="81"/>
  <c r="D541" i="81"/>
  <c r="F541" i="81"/>
  <c r="C541" i="81"/>
  <c r="J541" i="81"/>
  <c r="E541" i="81"/>
  <c r="D533" i="81"/>
  <c r="C533" i="81"/>
  <c r="J533" i="81"/>
  <c r="F533" i="81"/>
  <c r="E533" i="81"/>
  <c r="D526" i="81"/>
  <c r="J526" i="81"/>
  <c r="E526" i="81"/>
  <c r="C526" i="81"/>
  <c r="F526" i="81"/>
  <c r="D518" i="81"/>
  <c r="J518" i="81"/>
  <c r="E518" i="81"/>
  <c r="C518" i="81"/>
  <c r="F518" i="81"/>
  <c r="E507" i="81"/>
  <c r="D507" i="81"/>
  <c r="C507" i="81"/>
  <c r="F507" i="81"/>
  <c r="J507" i="81"/>
  <c r="E499" i="81"/>
  <c r="F499" i="81"/>
  <c r="J499" i="81"/>
  <c r="D499" i="81"/>
  <c r="C499" i="81"/>
  <c r="E485" i="81"/>
  <c r="F485" i="81"/>
  <c r="C485" i="81"/>
  <c r="D485" i="81"/>
  <c r="J485" i="81"/>
  <c r="E474" i="81"/>
  <c r="D474" i="81"/>
  <c r="J474" i="81"/>
  <c r="C474" i="81"/>
  <c r="F474" i="81"/>
  <c r="E433" i="81"/>
  <c r="F433" i="81"/>
  <c r="C433" i="81"/>
  <c r="D433" i="81"/>
  <c r="J433" i="81"/>
  <c r="D425" i="81"/>
  <c r="C425" i="81"/>
  <c r="J425" i="81"/>
  <c r="F425" i="81"/>
  <c r="E425" i="81"/>
  <c r="E377" i="81"/>
  <c r="D377" i="81"/>
  <c r="J377" i="81"/>
  <c r="F377" i="81"/>
  <c r="C377" i="81"/>
  <c r="C369" i="81"/>
  <c r="E369" i="81"/>
  <c r="D369" i="81"/>
  <c r="J369" i="81"/>
  <c r="F369" i="81"/>
  <c r="C361" i="81"/>
  <c r="J361" i="81"/>
  <c r="F361" i="81"/>
  <c r="E361" i="81"/>
  <c r="D361" i="81"/>
  <c r="C353" i="81"/>
  <c r="J353" i="81"/>
  <c r="F353" i="81"/>
  <c r="E353" i="81"/>
  <c r="D353" i="81"/>
  <c r="F309" i="81"/>
  <c r="E309" i="81"/>
  <c r="J309" i="81"/>
  <c r="C309" i="81"/>
  <c r="D309" i="81"/>
  <c r="F261" i="81"/>
  <c r="E261" i="81"/>
  <c r="C261" i="81"/>
  <c r="D261" i="81"/>
  <c r="J261" i="81"/>
  <c r="E221" i="81"/>
  <c r="F221" i="81"/>
  <c r="D221" i="81"/>
  <c r="J221" i="81"/>
  <c r="C221" i="81"/>
  <c r="E173" i="81"/>
  <c r="F173" i="81"/>
  <c r="D173" i="81"/>
  <c r="J173" i="81"/>
  <c r="C173" i="81"/>
  <c r="C140" i="81"/>
  <c r="D140" i="81"/>
  <c r="F140" i="81"/>
  <c r="E140" i="81"/>
  <c r="J140" i="81"/>
  <c r="J106" i="81"/>
  <c r="F106" i="81"/>
  <c r="E106" i="81"/>
  <c r="D106" i="81"/>
  <c r="C106" i="81"/>
  <c r="J57" i="81"/>
  <c r="E57" i="81"/>
  <c r="C57" i="81"/>
  <c r="F57" i="81"/>
  <c r="D57" i="81"/>
  <c r="E1181" i="81"/>
  <c r="D1181" i="81"/>
  <c r="F1181" i="81"/>
  <c r="J1181" i="81"/>
  <c r="C1181" i="81"/>
  <c r="D1139" i="81"/>
  <c r="E1139" i="81"/>
  <c r="F1139" i="81"/>
  <c r="J1139" i="81"/>
  <c r="C1139" i="81"/>
  <c r="C1028" i="81"/>
  <c r="F1028" i="81"/>
  <c r="E1028" i="81"/>
  <c r="D1028" i="81"/>
  <c r="J1028" i="81"/>
  <c r="C1006" i="81"/>
  <c r="F1006" i="81"/>
  <c r="E1006" i="81"/>
  <c r="D1006" i="81"/>
  <c r="J1006" i="81"/>
  <c r="F971" i="81"/>
  <c r="E971" i="81"/>
  <c r="C971" i="81"/>
  <c r="D971" i="81"/>
  <c r="J971" i="81"/>
  <c r="C952" i="81"/>
  <c r="F952" i="81"/>
  <c r="J952" i="81"/>
  <c r="E952" i="81"/>
  <c r="D952" i="81"/>
  <c r="F928" i="81"/>
  <c r="E928" i="81"/>
  <c r="D928" i="81"/>
  <c r="C928" i="81"/>
  <c r="J928" i="81"/>
  <c r="F902" i="81"/>
  <c r="J902" i="81"/>
  <c r="E902" i="81"/>
  <c r="C902" i="81"/>
  <c r="D902" i="81"/>
  <c r="E876" i="81"/>
  <c r="J876" i="81"/>
  <c r="D876" i="81"/>
  <c r="C876" i="81"/>
  <c r="F876" i="81"/>
  <c r="C828" i="81"/>
  <c r="D828" i="81"/>
  <c r="J828" i="81"/>
  <c r="E828" i="81"/>
  <c r="F828" i="81"/>
  <c r="E796" i="81"/>
  <c r="C796" i="81"/>
  <c r="J796" i="81"/>
  <c r="F796" i="81"/>
  <c r="D796" i="81"/>
  <c r="E761" i="81"/>
  <c r="D761" i="81"/>
  <c r="J761" i="81"/>
  <c r="C761" i="81"/>
  <c r="F761" i="81"/>
  <c r="F732" i="81"/>
  <c r="E732" i="81"/>
  <c r="J732" i="81"/>
  <c r="D732" i="81"/>
  <c r="C732" i="81"/>
  <c r="J712" i="81"/>
  <c r="C712" i="81"/>
  <c r="F712" i="81"/>
  <c r="D712" i="81"/>
  <c r="E712" i="81"/>
  <c r="D693" i="81"/>
  <c r="C693" i="81"/>
  <c r="J693" i="81"/>
  <c r="E693" i="81"/>
  <c r="F693" i="81"/>
  <c r="D651" i="81"/>
  <c r="F651" i="81"/>
  <c r="J651" i="81"/>
  <c r="E651" i="81"/>
  <c r="C651" i="81"/>
  <c r="E566" i="81"/>
  <c r="D566" i="81"/>
  <c r="J566" i="81"/>
  <c r="C566" i="81"/>
  <c r="F566" i="81"/>
  <c r="E525" i="81"/>
  <c r="C525" i="81"/>
  <c r="D525" i="81"/>
  <c r="J525" i="81"/>
  <c r="F525" i="81"/>
  <c r="E495" i="81"/>
  <c r="F495" i="81"/>
  <c r="J495" i="81"/>
  <c r="D495" i="81"/>
  <c r="C495" i="81"/>
  <c r="D345" i="81"/>
  <c r="F345" i="81"/>
  <c r="E345" i="81"/>
  <c r="C345" i="81"/>
  <c r="J345" i="81"/>
  <c r="J305" i="81"/>
  <c r="F305" i="81"/>
  <c r="E305" i="81"/>
  <c r="D305" i="81"/>
  <c r="C305" i="81"/>
  <c r="C253" i="81"/>
  <c r="E253" i="81"/>
  <c r="D253" i="81"/>
  <c r="F253" i="81"/>
  <c r="J253" i="81"/>
  <c r="F157" i="81"/>
  <c r="D157" i="81"/>
  <c r="E157" i="81"/>
  <c r="C157" i="81"/>
  <c r="J157" i="81"/>
  <c r="D109" i="81"/>
  <c r="F109" i="81"/>
  <c r="E109" i="81"/>
  <c r="J109" i="81"/>
  <c r="C109" i="81"/>
  <c r="F60" i="81"/>
  <c r="C60" i="81"/>
  <c r="D60" i="81"/>
  <c r="J60" i="81"/>
  <c r="E60" i="81"/>
  <c r="C1078" i="81"/>
  <c r="J1078" i="81"/>
  <c r="F1078" i="81"/>
  <c r="E1078" i="81"/>
  <c r="D1078" i="81"/>
  <c r="C1048" i="81"/>
  <c r="J1048" i="81"/>
  <c r="D1048" i="81"/>
  <c r="E1048" i="81"/>
  <c r="F1048" i="81"/>
  <c r="J2786" i="81"/>
  <c r="C2786" i="81"/>
  <c r="F2786" i="81"/>
  <c r="E2786" i="81"/>
  <c r="D2786" i="81"/>
  <c r="C2778" i="81"/>
  <c r="F2778" i="81"/>
  <c r="J2778" i="81"/>
  <c r="E2778" i="81"/>
  <c r="D2778" i="81"/>
  <c r="C2770" i="81"/>
  <c r="J2770" i="81"/>
  <c r="F2770" i="81"/>
  <c r="E2770" i="81"/>
  <c r="D2770" i="81"/>
  <c r="C2762" i="81"/>
  <c r="F2762" i="81"/>
  <c r="J2762" i="81"/>
  <c r="E2762" i="81"/>
  <c r="D2762" i="81"/>
  <c r="C2754" i="81"/>
  <c r="J2754" i="81"/>
  <c r="F2754" i="81"/>
  <c r="E2754" i="81"/>
  <c r="D2754" i="81"/>
  <c r="C2746" i="81"/>
  <c r="J2746" i="81"/>
  <c r="F2746" i="81"/>
  <c r="D2746" i="81"/>
  <c r="E2746" i="81"/>
  <c r="C2738" i="81"/>
  <c r="J2738" i="81"/>
  <c r="F2738" i="81"/>
  <c r="E2738" i="81"/>
  <c r="D2738" i="81"/>
  <c r="C2730" i="81"/>
  <c r="J2730" i="81"/>
  <c r="F2730" i="81"/>
  <c r="D2730" i="81"/>
  <c r="E2730" i="81"/>
  <c r="E2722" i="81"/>
  <c r="D2722" i="81"/>
  <c r="C2722" i="81"/>
  <c r="J2722" i="81"/>
  <c r="F2722" i="81"/>
  <c r="J2714" i="81"/>
  <c r="F2714" i="81"/>
  <c r="E2714" i="81"/>
  <c r="C2714" i="81"/>
  <c r="D2714" i="81"/>
  <c r="E2706" i="81"/>
  <c r="C2706" i="81"/>
  <c r="J2706" i="81"/>
  <c r="F2706" i="81"/>
  <c r="D2706" i="81"/>
  <c r="F2698" i="81"/>
  <c r="E2698" i="81"/>
  <c r="D2698" i="81"/>
  <c r="J2698" i="81"/>
  <c r="C2698" i="81"/>
  <c r="D2690" i="81"/>
  <c r="C2690" i="81"/>
  <c r="F2690" i="81"/>
  <c r="E2690" i="81"/>
  <c r="J2690" i="81"/>
  <c r="J2682" i="81"/>
  <c r="E2682" i="81"/>
  <c r="D2682" i="81"/>
  <c r="F2682" i="81"/>
  <c r="C2682" i="81"/>
  <c r="E2674" i="81"/>
  <c r="D2674" i="81"/>
  <c r="F2674" i="81"/>
  <c r="C2674" i="81"/>
  <c r="J2674" i="81"/>
  <c r="J2666" i="81"/>
  <c r="C2666" i="81"/>
  <c r="F2666" i="81"/>
  <c r="D2666" i="81"/>
  <c r="E2666" i="81"/>
  <c r="J2658" i="81"/>
  <c r="F2658" i="81"/>
  <c r="E2658" i="81"/>
  <c r="D2658" i="81"/>
  <c r="C2658" i="81"/>
  <c r="F2650" i="81"/>
  <c r="J2650" i="81"/>
  <c r="C2650" i="81"/>
  <c r="D2650" i="81"/>
  <c r="E2650" i="81"/>
  <c r="J2642" i="81"/>
  <c r="D2642" i="81"/>
  <c r="C2642" i="81"/>
  <c r="F2642" i="81"/>
  <c r="E2642" i="81"/>
  <c r="F2634" i="81"/>
  <c r="J2634" i="81"/>
  <c r="D2634" i="81"/>
  <c r="C2634" i="81"/>
  <c r="E2634" i="81"/>
  <c r="F2626" i="81"/>
  <c r="E2626" i="81"/>
  <c r="C2626" i="81"/>
  <c r="D2626" i="81"/>
  <c r="J2626" i="81"/>
  <c r="E2618" i="81"/>
  <c r="F2618" i="81"/>
  <c r="C2618" i="81"/>
  <c r="J2618" i="81"/>
  <c r="D2618" i="81"/>
  <c r="F2610" i="81"/>
  <c r="C2610" i="81"/>
  <c r="D2610" i="81"/>
  <c r="J2610" i="81"/>
  <c r="E2610" i="81"/>
  <c r="J2602" i="81"/>
  <c r="F2602" i="81"/>
  <c r="E2602" i="81"/>
  <c r="D2602" i="81"/>
  <c r="C2602" i="81"/>
  <c r="F2594" i="81"/>
  <c r="E2594" i="81"/>
  <c r="C2594" i="81"/>
  <c r="J2594" i="81"/>
  <c r="D2594" i="81"/>
  <c r="F2586" i="81"/>
  <c r="E2586" i="81"/>
  <c r="D2586" i="81"/>
  <c r="J2586" i="81"/>
  <c r="C2586" i="81"/>
  <c r="F2578" i="81"/>
  <c r="J2578" i="81"/>
  <c r="C2578" i="81"/>
  <c r="E2578" i="81"/>
  <c r="D2578" i="81"/>
  <c r="F2570" i="81"/>
  <c r="D2570" i="81"/>
  <c r="J2570" i="81"/>
  <c r="C2570" i="81"/>
  <c r="E2570" i="81"/>
  <c r="D2562" i="81"/>
  <c r="F2562" i="81"/>
  <c r="J2562" i="81"/>
  <c r="C2562" i="81"/>
  <c r="E2562" i="81"/>
  <c r="F2554" i="81"/>
  <c r="J2554" i="81"/>
  <c r="E2554" i="81"/>
  <c r="C2554" i="81"/>
  <c r="D2554" i="81"/>
  <c r="F2546" i="81"/>
  <c r="D2546" i="81"/>
  <c r="C2546" i="81"/>
  <c r="E2546" i="81"/>
  <c r="J2546" i="81"/>
  <c r="F2538" i="81"/>
  <c r="J2538" i="81"/>
  <c r="E2538" i="81"/>
  <c r="D2538" i="81"/>
  <c r="C2538" i="81"/>
  <c r="F2530" i="81"/>
  <c r="J2530" i="81"/>
  <c r="E2530" i="81"/>
  <c r="C2530" i="81"/>
  <c r="D2530" i="81"/>
  <c r="F2522" i="81"/>
  <c r="J2522" i="81"/>
  <c r="E2522" i="81"/>
  <c r="D2522" i="81"/>
  <c r="C2522" i="81"/>
  <c r="F2514" i="81"/>
  <c r="E2514" i="81"/>
  <c r="D2514" i="81"/>
  <c r="C2514" i="81"/>
  <c r="J2514" i="81"/>
  <c r="F2506" i="81"/>
  <c r="D2506" i="81"/>
  <c r="C2506" i="81"/>
  <c r="E2506" i="81"/>
  <c r="J2506" i="81"/>
  <c r="F2498" i="81"/>
  <c r="J2498" i="81"/>
  <c r="E2498" i="81"/>
  <c r="C2498" i="81"/>
  <c r="D2498" i="81"/>
  <c r="F2490" i="81"/>
  <c r="E2490" i="81"/>
  <c r="D2490" i="81"/>
  <c r="C2490" i="81"/>
  <c r="J2490" i="81"/>
  <c r="F2482" i="81"/>
  <c r="J2482" i="81"/>
  <c r="E2482" i="81"/>
  <c r="D2482" i="81"/>
  <c r="C2482" i="81"/>
  <c r="F2474" i="81"/>
  <c r="J2474" i="81"/>
  <c r="E2474" i="81"/>
  <c r="C2474" i="81"/>
  <c r="D2474" i="81"/>
  <c r="D2466" i="81"/>
  <c r="F2466" i="81"/>
  <c r="J2466" i="81"/>
  <c r="E2466" i="81"/>
  <c r="C2466" i="81"/>
  <c r="F2458" i="81"/>
  <c r="J2458" i="81"/>
  <c r="E2458" i="81"/>
  <c r="D2458" i="81"/>
  <c r="C2458" i="81"/>
  <c r="D2450" i="81"/>
  <c r="F2450" i="81"/>
  <c r="J2450" i="81"/>
  <c r="E2450" i="81"/>
  <c r="C2450" i="81"/>
  <c r="F2442" i="81"/>
  <c r="E2442" i="81"/>
  <c r="J2442" i="81"/>
  <c r="C2442" i="81"/>
  <c r="D2442" i="81"/>
  <c r="D2434" i="81"/>
  <c r="C2434" i="81"/>
  <c r="F2434" i="81"/>
  <c r="J2434" i="81"/>
  <c r="E2434" i="81"/>
  <c r="D2426" i="81"/>
  <c r="J2426" i="81"/>
  <c r="C2426" i="81"/>
  <c r="F2426" i="81"/>
  <c r="E2426" i="81"/>
  <c r="D2418" i="81"/>
  <c r="C2418" i="81"/>
  <c r="J2418" i="81"/>
  <c r="F2418" i="81"/>
  <c r="E2418" i="81"/>
  <c r="C2410" i="81"/>
  <c r="F2410" i="81"/>
  <c r="E2410" i="81"/>
  <c r="J2410" i="81"/>
  <c r="D2410" i="81"/>
  <c r="D2402" i="81"/>
  <c r="J2402" i="81"/>
  <c r="C2402" i="81"/>
  <c r="F2402" i="81"/>
  <c r="E2402" i="81"/>
  <c r="E2394" i="81"/>
  <c r="F2394" i="81"/>
  <c r="C2394" i="81"/>
  <c r="J2394" i="81"/>
  <c r="D2394" i="81"/>
  <c r="F2386" i="81"/>
  <c r="J2386" i="81"/>
  <c r="E2386" i="81"/>
  <c r="D2386" i="81"/>
  <c r="C2386" i="81"/>
  <c r="D2378" i="81"/>
  <c r="J2378" i="81"/>
  <c r="E2378" i="81"/>
  <c r="F2378" i="81"/>
  <c r="C2378" i="81"/>
  <c r="F2370" i="81"/>
  <c r="C2370" i="81"/>
  <c r="J2370" i="81"/>
  <c r="E2370" i="81"/>
  <c r="D2370" i="81"/>
  <c r="C2362" i="81"/>
  <c r="D2362" i="81"/>
  <c r="E2362" i="81"/>
  <c r="J2362" i="81"/>
  <c r="F2362" i="81"/>
  <c r="E2354" i="81"/>
  <c r="D2354" i="81"/>
  <c r="C2354" i="81"/>
  <c r="J2354" i="81"/>
  <c r="F2354" i="81"/>
  <c r="F2346" i="81"/>
  <c r="D2346" i="81"/>
  <c r="C2346" i="81"/>
  <c r="J2346" i="81"/>
  <c r="E2346" i="81"/>
  <c r="F2338" i="81"/>
  <c r="C2338" i="81"/>
  <c r="D2338" i="81"/>
  <c r="E2338" i="81"/>
  <c r="J2338" i="81"/>
  <c r="J2330" i="81"/>
  <c r="F2330" i="81"/>
  <c r="E2330" i="81"/>
  <c r="D2330" i="81"/>
  <c r="C2330" i="81"/>
  <c r="C2322" i="81"/>
  <c r="F2322" i="81"/>
  <c r="J2322" i="81"/>
  <c r="E2322" i="81"/>
  <c r="D2322" i="81"/>
  <c r="J2314" i="81"/>
  <c r="C2314" i="81"/>
  <c r="F2314" i="81"/>
  <c r="E2314" i="81"/>
  <c r="D2314" i="81"/>
  <c r="J2306" i="81"/>
  <c r="F2306" i="81"/>
  <c r="E2306" i="81"/>
  <c r="D2306" i="81"/>
  <c r="C2306" i="81"/>
  <c r="C2298" i="81"/>
  <c r="F2298" i="81"/>
  <c r="J2298" i="81"/>
  <c r="E2298" i="81"/>
  <c r="D2298" i="81"/>
  <c r="F2290" i="81"/>
  <c r="E2290" i="81"/>
  <c r="D2290" i="81"/>
  <c r="C2290" i="81"/>
  <c r="J2290" i="81"/>
  <c r="F2282" i="81"/>
  <c r="E2282" i="81"/>
  <c r="D2282" i="81"/>
  <c r="C2282" i="81"/>
  <c r="J2282" i="81"/>
  <c r="D2274" i="81"/>
  <c r="F2274" i="81"/>
  <c r="E2274" i="81"/>
  <c r="J2274" i="81"/>
  <c r="C2274" i="81"/>
  <c r="E2266" i="81"/>
  <c r="D2266" i="81"/>
  <c r="F2266" i="81"/>
  <c r="C2266" i="81"/>
  <c r="J2266" i="81"/>
  <c r="F2258" i="81"/>
  <c r="D2258" i="81"/>
  <c r="E2258" i="81"/>
  <c r="C2258" i="81"/>
  <c r="J2258" i="81"/>
  <c r="F2250" i="81"/>
  <c r="E2250" i="81"/>
  <c r="D2250" i="81"/>
  <c r="C2250" i="81"/>
  <c r="J2250" i="81"/>
  <c r="D2242" i="81"/>
  <c r="C2242" i="81"/>
  <c r="F2242" i="81"/>
  <c r="E2242" i="81"/>
  <c r="J2242" i="81"/>
  <c r="C2234" i="81"/>
  <c r="F2234" i="81"/>
  <c r="D2234" i="81"/>
  <c r="E2234" i="81"/>
  <c r="J2234" i="81"/>
  <c r="C2226" i="81"/>
  <c r="D2226" i="81"/>
  <c r="F2226" i="81"/>
  <c r="E2226" i="81"/>
  <c r="J2226" i="81"/>
  <c r="C2218" i="81"/>
  <c r="F2218" i="81"/>
  <c r="D2218" i="81"/>
  <c r="E2218" i="81"/>
  <c r="J2218" i="81"/>
  <c r="C2210" i="81"/>
  <c r="D2210" i="81"/>
  <c r="F2210" i="81"/>
  <c r="E2210" i="81"/>
  <c r="J2210" i="81"/>
  <c r="J1954" i="81"/>
  <c r="F1954" i="81"/>
  <c r="C1954" i="81"/>
  <c r="D1954" i="81"/>
  <c r="E1954" i="81"/>
  <c r="J1946" i="81"/>
  <c r="F1946" i="81"/>
  <c r="D1946" i="81"/>
  <c r="C1946" i="81"/>
  <c r="E1946" i="81"/>
  <c r="E1938" i="81"/>
  <c r="D1938" i="81"/>
  <c r="C1938" i="81"/>
  <c r="J1938" i="81"/>
  <c r="F1938" i="81"/>
  <c r="C1930" i="81"/>
  <c r="J1930" i="81"/>
  <c r="E1930" i="81"/>
  <c r="F1930" i="81"/>
  <c r="D1930" i="81"/>
  <c r="E1922" i="81"/>
  <c r="C1922" i="81"/>
  <c r="J1922" i="81"/>
  <c r="D1922" i="81"/>
  <c r="F1922" i="81"/>
  <c r="E1914" i="81"/>
  <c r="C1914" i="81"/>
  <c r="F1914" i="81"/>
  <c r="D1914" i="81"/>
  <c r="J1914" i="81"/>
  <c r="J1906" i="81"/>
  <c r="D1906" i="81"/>
  <c r="C1906" i="81"/>
  <c r="F1906" i="81"/>
  <c r="E1906" i="81"/>
  <c r="J1898" i="81"/>
  <c r="E1898" i="81"/>
  <c r="C1898" i="81"/>
  <c r="F1898" i="81"/>
  <c r="D1898" i="81"/>
  <c r="F1890" i="81"/>
  <c r="D1890" i="81"/>
  <c r="J1890" i="81"/>
  <c r="C1890" i="81"/>
  <c r="E1890" i="81"/>
  <c r="F1882" i="81"/>
  <c r="D1882" i="81"/>
  <c r="E1882" i="81"/>
  <c r="C1882" i="81"/>
  <c r="J1882" i="81"/>
  <c r="D1874" i="81"/>
  <c r="F1874" i="81"/>
  <c r="J1874" i="81"/>
  <c r="E1874" i="81"/>
  <c r="C1874" i="81"/>
  <c r="D1866" i="81"/>
  <c r="F1866" i="81"/>
  <c r="E1866" i="81"/>
  <c r="C1866" i="81"/>
  <c r="J1866" i="81"/>
  <c r="D1858" i="81"/>
  <c r="F1858" i="81"/>
  <c r="J1858" i="81"/>
  <c r="E1858" i="81"/>
  <c r="C1858" i="81"/>
  <c r="D1850" i="81"/>
  <c r="F1850" i="81"/>
  <c r="E1850" i="81"/>
  <c r="C1850" i="81"/>
  <c r="J1850" i="81"/>
  <c r="F1842" i="81"/>
  <c r="D1842" i="81"/>
  <c r="J1842" i="81"/>
  <c r="E1842" i="81"/>
  <c r="C1842" i="81"/>
  <c r="F1834" i="81"/>
  <c r="D1834" i="81"/>
  <c r="E1834" i="81"/>
  <c r="C1834" i="81"/>
  <c r="J1834" i="81"/>
  <c r="D1826" i="81"/>
  <c r="F1826" i="81"/>
  <c r="J1826" i="81"/>
  <c r="C1826" i="81"/>
  <c r="E1826" i="81"/>
  <c r="D1818" i="81"/>
  <c r="F1818" i="81"/>
  <c r="E1818" i="81"/>
  <c r="C1818" i="81"/>
  <c r="J1818" i="81"/>
  <c r="D1810" i="81"/>
  <c r="F1810" i="81"/>
  <c r="J1810" i="81"/>
  <c r="E1810" i="81"/>
  <c r="C1810" i="81"/>
  <c r="F1802" i="81"/>
  <c r="D1802" i="81"/>
  <c r="E1802" i="81"/>
  <c r="C1802" i="81"/>
  <c r="J1802" i="81"/>
  <c r="F1794" i="81"/>
  <c r="D1794" i="81"/>
  <c r="J1794" i="81"/>
  <c r="E1794" i="81"/>
  <c r="C1794" i="81"/>
  <c r="D1786" i="81"/>
  <c r="F1786" i="81"/>
  <c r="E1786" i="81"/>
  <c r="C1786" i="81"/>
  <c r="J1786" i="81"/>
  <c r="D1778" i="81"/>
  <c r="F1778" i="81"/>
  <c r="J1778" i="81"/>
  <c r="E1778" i="81"/>
  <c r="C1778" i="81"/>
  <c r="F1770" i="81"/>
  <c r="D1770" i="81"/>
  <c r="E1770" i="81"/>
  <c r="C1770" i="81"/>
  <c r="J1770" i="81"/>
  <c r="F1762" i="81"/>
  <c r="E1762" i="81"/>
  <c r="C1762" i="81"/>
  <c r="J1762" i="81"/>
  <c r="D1762" i="81"/>
  <c r="F1754" i="81"/>
  <c r="D1754" i="81"/>
  <c r="J1754" i="81"/>
  <c r="C1754" i="81"/>
  <c r="E1754" i="81"/>
  <c r="F1746" i="81"/>
  <c r="J1746" i="81"/>
  <c r="E1746" i="81"/>
  <c r="D1746" i="81"/>
  <c r="C1746" i="81"/>
  <c r="F1738" i="81"/>
  <c r="E1738" i="81"/>
  <c r="D1738" i="81"/>
  <c r="J1738" i="81"/>
  <c r="C1738" i="81"/>
  <c r="F1730" i="81"/>
  <c r="E1730" i="81"/>
  <c r="D1730" i="81"/>
  <c r="C1730" i="81"/>
  <c r="J1730" i="81"/>
  <c r="F1722" i="81"/>
  <c r="C1722" i="81"/>
  <c r="E1722" i="81"/>
  <c r="D1722" i="81"/>
  <c r="J1722" i="81"/>
  <c r="F1714" i="81"/>
  <c r="C1714" i="81"/>
  <c r="J1714" i="81"/>
  <c r="D1714" i="81"/>
  <c r="E1714" i="81"/>
  <c r="C1706" i="81"/>
  <c r="F1706" i="81"/>
  <c r="E1706" i="81"/>
  <c r="D1706" i="81"/>
  <c r="J1706" i="81"/>
  <c r="F1698" i="81"/>
  <c r="C1698" i="81"/>
  <c r="J1698" i="81"/>
  <c r="D1698" i="81"/>
  <c r="E1698" i="81"/>
  <c r="F1690" i="81"/>
  <c r="C1690" i="81"/>
  <c r="E1690" i="81"/>
  <c r="D1690" i="81"/>
  <c r="J1690" i="81"/>
  <c r="F1682" i="81"/>
  <c r="C1682" i="81"/>
  <c r="J1682" i="81"/>
  <c r="D1682" i="81"/>
  <c r="E1682" i="81"/>
  <c r="F1674" i="81"/>
  <c r="C1674" i="81"/>
  <c r="E1674" i="81"/>
  <c r="D1674" i="81"/>
  <c r="J1674" i="81"/>
  <c r="F1666" i="81"/>
  <c r="C1666" i="81"/>
  <c r="J1666" i="81"/>
  <c r="D1666" i="81"/>
  <c r="E1666" i="81"/>
  <c r="C1658" i="81"/>
  <c r="F1658" i="81"/>
  <c r="E1658" i="81"/>
  <c r="D1658" i="81"/>
  <c r="J1658" i="81"/>
  <c r="F1650" i="81"/>
  <c r="C1650" i="81"/>
  <c r="J1650" i="81"/>
  <c r="D1650" i="81"/>
  <c r="E1650" i="81"/>
  <c r="C1642" i="81"/>
  <c r="F1642" i="81"/>
  <c r="E1642" i="81"/>
  <c r="D1642" i="81"/>
  <c r="J1642" i="81"/>
  <c r="C1634" i="81"/>
  <c r="F1634" i="81"/>
  <c r="J1634" i="81"/>
  <c r="D1634" i="81"/>
  <c r="E1634" i="81"/>
  <c r="C1626" i="81"/>
  <c r="F1626" i="81"/>
  <c r="E1626" i="81"/>
  <c r="D1626" i="81"/>
  <c r="J1626" i="81"/>
  <c r="F1618" i="81"/>
  <c r="C1618" i="81"/>
  <c r="J1618" i="81"/>
  <c r="D1618" i="81"/>
  <c r="E1618" i="81"/>
  <c r="F1610" i="81"/>
  <c r="C1610" i="81"/>
  <c r="E1610" i="81"/>
  <c r="D1610" i="81"/>
  <c r="J1610" i="81"/>
  <c r="F1602" i="81"/>
  <c r="C1602" i="81"/>
  <c r="D1602" i="81"/>
  <c r="J1602" i="81"/>
  <c r="E1602" i="81"/>
  <c r="F1594" i="81"/>
  <c r="D1594" i="81"/>
  <c r="E1594" i="81"/>
  <c r="J1594" i="81"/>
  <c r="C1594" i="81"/>
  <c r="F1586" i="81"/>
  <c r="J1586" i="81"/>
  <c r="C1586" i="81"/>
  <c r="E1586" i="81"/>
  <c r="D1586" i="81"/>
  <c r="C1578" i="81"/>
  <c r="D1578" i="81"/>
  <c r="E1578" i="81"/>
  <c r="F1578" i="81"/>
  <c r="J1578" i="81"/>
  <c r="F1570" i="81"/>
  <c r="E1570" i="81"/>
  <c r="C1570" i="81"/>
  <c r="J1570" i="81"/>
  <c r="D1570" i="81"/>
  <c r="D1562" i="81"/>
  <c r="J1562" i="81"/>
  <c r="C1562" i="81"/>
  <c r="F1562" i="81"/>
  <c r="E1562" i="81"/>
  <c r="C1554" i="81"/>
  <c r="D1554" i="81"/>
  <c r="E1554" i="81"/>
  <c r="J1554" i="81"/>
  <c r="F1554" i="81"/>
  <c r="J1546" i="81"/>
  <c r="F1546" i="81"/>
  <c r="E1546" i="81"/>
  <c r="C1546" i="81"/>
  <c r="D1546" i="81"/>
  <c r="D1538" i="81"/>
  <c r="J1538" i="81"/>
  <c r="F1538" i="81"/>
  <c r="E1538" i="81"/>
  <c r="C1538" i="81"/>
  <c r="F1530" i="81"/>
  <c r="E1530" i="81"/>
  <c r="C1530" i="81"/>
  <c r="J1530" i="81"/>
  <c r="D1530" i="81"/>
  <c r="J1522" i="81"/>
  <c r="F1522" i="81"/>
  <c r="E1522" i="81"/>
  <c r="C1522" i="81"/>
  <c r="D1522" i="81"/>
  <c r="D1514" i="81"/>
  <c r="J1514" i="81"/>
  <c r="F1514" i="81"/>
  <c r="E1514" i="81"/>
  <c r="C1514" i="81"/>
  <c r="C1506" i="81"/>
  <c r="D1506" i="81"/>
  <c r="E1506" i="81"/>
  <c r="J1506" i="81"/>
  <c r="F1506" i="81"/>
  <c r="D1498" i="81"/>
  <c r="J1498" i="81"/>
  <c r="F1498" i="81"/>
  <c r="E1498" i="81"/>
  <c r="C1498" i="81"/>
  <c r="D1490" i="81"/>
  <c r="J1490" i="81"/>
  <c r="F1490" i="81"/>
  <c r="E1490" i="81"/>
  <c r="C1490" i="81"/>
  <c r="F1482" i="81"/>
  <c r="J1482" i="81"/>
  <c r="E1482" i="81"/>
  <c r="C1482" i="81"/>
  <c r="D1482" i="81"/>
  <c r="E1474" i="81"/>
  <c r="D1474" i="81"/>
  <c r="J1474" i="81"/>
  <c r="C1474" i="81"/>
  <c r="F1474" i="81"/>
  <c r="D1466" i="81"/>
  <c r="C1466" i="81"/>
  <c r="J1466" i="81"/>
  <c r="E1466" i="81"/>
  <c r="F1466" i="81"/>
  <c r="J1458" i="81"/>
  <c r="F1458" i="81"/>
  <c r="E1458" i="81"/>
  <c r="D1458" i="81"/>
  <c r="C1458" i="81"/>
  <c r="C1450" i="81"/>
  <c r="E1450" i="81"/>
  <c r="D1450" i="81"/>
  <c r="J1450" i="81"/>
  <c r="F1450" i="81"/>
  <c r="F1442" i="81"/>
  <c r="D1442" i="81"/>
  <c r="E1442" i="81"/>
  <c r="C1442" i="81"/>
  <c r="J1442" i="81"/>
  <c r="F1285" i="81"/>
  <c r="E1285" i="81"/>
  <c r="C1285" i="81"/>
  <c r="D1285" i="81"/>
  <c r="J1285" i="81"/>
  <c r="D1213" i="81"/>
  <c r="E1213" i="81"/>
  <c r="F1213" i="81"/>
  <c r="J1213" i="81"/>
  <c r="C1213" i="81"/>
  <c r="J1183" i="81"/>
  <c r="F1183" i="81"/>
  <c r="D1183" i="81"/>
  <c r="E1183" i="81"/>
  <c r="C1183" i="81"/>
  <c r="J1175" i="81"/>
  <c r="F1175" i="81"/>
  <c r="D1175" i="81"/>
  <c r="E1175" i="81"/>
  <c r="C1175" i="81"/>
  <c r="E1164" i="81"/>
  <c r="C1164" i="81"/>
  <c r="D1164" i="81"/>
  <c r="J1164" i="81"/>
  <c r="F1164" i="81"/>
  <c r="D1156" i="81"/>
  <c r="J1156" i="81"/>
  <c r="E1156" i="81"/>
  <c r="C1156" i="81"/>
  <c r="F1156" i="81"/>
  <c r="D1149" i="81"/>
  <c r="F1149" i="81"/>
  <c r="E1149" i="81"/>
  <c r="J1149" i="81"/>
  <c r="C1149" i="81"/>
  <c r="F1141" i="81"/>
  <c r="J1141" i="81"/>
  <c r="E1141" i="81"/>
  <c r="C1141" i="81"/>
  <c r="D1141" i="81"/>
  <c r="E1133" i="81"/>
  <c r="J1133" i="81"/>
  <c r="F1133" i="81"/>
  <c r="D1133" i="81"/>
  <c r="C1133" i="81"/>
  <c r="F1122" i="81"/>
  <c r="E1122" i="81"/>
  <c r="D1122" i="81"/>
  <c r="C1122" i="81"/>
  <c r="J1122" i="81"/>
  <c r="F1114" i="81"/>
  <c r="E1114" i="81"/>
  <c r="D1114" i="81"/>
  <c r="C1114" i="81"/>
  <c r="J1114" i="81"/>
  <c r="C1106" i="81"/>
  <c r="J1106" i="81"/>
  <c r="F1106" i="81"/>
  <c r="E1106" i="81"/>
  <c r="D1106" i="81"/>
  <c r="E1099" i="81"/>
  <c r="D1099" i="81"/>
  <c r="J1099" i="81"/>
  <c r="F1099" i="81"/>
  <c r="C1099" i="81"/>
  <c r="E1091" i="81"/>
  <c r="D1091" i="81"/>
  <c r="F1091" i="81"/>
  <c r="J1091" i="81"/>
  <c r="C1091" i="81"/>
  <c r="F1083" i="81"/>
  <c r="J1083" i="81"/>
  <c r="E1083" i="81"/>
  <c r="D1083" i="81"/>
  <c r="C1083" i="81"/>
  <c r="C1076" i="81"/>
  <c r="J1076" i="81"/>
  <c r="D1076" i="81"/>
  <c r="E1076" i="81"/>
  <c r="F1076" i="81"/>
  <c r="C1068" i="81"/>
  <c r="J1068" i="81"/>
  <c r="F1068" i="81"/>
  <c r="D1068" i="81"/>
  <c r="E1068" i="81"/>
  <c r="J1061" i="81"/>
  <c r="E1061" i="81"/>
  <c r="F1061" i="81"/>
  <c r="D1061" i="81"/>
  <c r="C1061" i="81"/>
  <c r="D1050" i="81"/>
  <c r="C1050" i="81"/>
  <c r="J1050" i="81"/>
  <c r="F1050" i="81"/>
  <c r="E1050" i="81"/>
  <c r="C1042" i="81"/>
  <c r="J1042" i="81"/>
  <c r="F1042" i="81"/>
  <c r="E1042" i="81"/>
  <c r="D1042" i="81"/>
  <c r="E1034" i="81"/>
  <c r="D1034" i="81"/>
  <c r="C1034" i="81"/>
  <c r="J1034" i="81"/>
  <c r="F1034" i="81"/>
  <c r="F1023" i="81"/>
  <c r="C1023" i="81"/>
  <c r="E1023" i="81"/>
  <c r="D1023" i="81"/>
  <c r="J1023" i="81"/>
  <c r="F1015" i="81"/>
  <c r="E1015" i="81"/>
  <c r="C1015" i="81"/>
  <c r="D1015" i="81"/>
  <c r="J1015" i="81"/>
  <c r="C1008" i="81"/>
  <c r="F1008" i="81"/>
  <c r="E1008" i="81"/>
  <c r="D1008" i="81"/>
  <c r="J1008" i="81"/>
  <c r="C1000" i="81"/>
  <c r="F1000" i="81"/>
  <c r="J1000" i="81"/>
  <c r="E1000" i="81"/>
  <c r="D1000" i="81"/>
  <c r="F992" i="81"/>
  <c r="C992" i="81"/>
  <c r="D992" i="81"/>
  <c r="J992" i="81"/>
  <c r="E992" i="81"/>
  <c r="F985" i="81"/>
  <c r="E985" i="81"/>
  <c r="C985" i="81"/>
  <c r="D985" i="81"/>
  <c r="J985" i="81"/>
  <c r="F977" i="81"/>
  <c r="E977" i="81"/>
  <c r="C977" i="81"/>
  <c r="D977" i="81"/>
  <c r="J977" i="81"/>
  <c r="F969" i="81"/>
  <c r="E969" i="81"/>
  <c r="C969" i="81"/>
  <c r="D969" i="81"/>
  <c r="J969" i="81"/>
  <c r="C958" i="81"/>
  <c r="E958" i="81"/>
  <c r="F958" i="81"/>
  <c r="J958" i="81"/>
  <c r="D958" i="81"/>
  <c r="C948" i="81"/>
  <c r="F948" i="81"/>
  <c r="E948" i="81"/>
  <c r="D948" i="81"/>
  <c r="J948" i="81"/>
  <c r="F937" i="81"/>
  <c r="E937" i="81"/>
  <c r="C937" i="81"/>
  <c r="D937" i="81"/>
  <c r="J937" i="81"/>
  <c r="J930" i="81"/>
  <c r="F930" i="81"/>
  <c r="E930" i="81"/>
  <c r="D930" i="81"/>
  <c r="C930" i="81"/>
  <c r="J922" i="81"/>
  <c r="D922" i="81"/>
  <c r="C922" i="81"/>
  <c r="F922" i="81"/>
  <c r="E922" i="81"/>
  <c r="J915" i="81"/>
  <c r="F915" i="81"/>
  <c r="C915" i="81"/>
  <c r="E915" i="81"/>
  <c r="D915" i="81"/>
  <c r="F907" i="81"/>
  <c r="E907" i="81"/>
  <c r="J907" i="81"/>
  <c r="D907" i="81"/>
  <c r="C907" i="81"/>
  <c r="F900" i="81"/>
  <c r="J900" i="81"/>
  <c r="C900" i="81"/>
  <c r="E900" i="81"/>
  <c r="D900" i="81"/>
  <c r="D893" i="81"/>
  <c r="F893" i="81"/>
  <c r="C893" i="81"/>
  <c r="J893" i="81"/>
  <c r="E893" i="81"/>
  <c r="D885" i="81"/>
  <c r="C885" i="81"/>
  <c r="J885" i="81"/>
  <c r="F885" i="81"/>
  <c r="E885" i="81"/>
  <c r="J874" i="81"/>
  <c r="F874" i="81"/>
  <c r="D874" i="81"/>
  <c r="C874" i="81"/>
  <c r="E874" i="81"/>
  <c r="C867" i="81"/>
  <c r="F867" i="81"/>
  <c r="J867" i="81"/>
  <c r="E867" i="81"/>
  <c r="D867" i="81"/>
  <c r="F856" i="81"/>
  <c r="C856" i="81"/>
  <c r="E856" i="81"/>
  <c r="D856" i="81"/>
  <c r="J856" i="81"/>
  <c r="F849" i="81"/>
  <c r="E849" i="81"/>
  <c r="D849" i="81"/>
  <c r="C849" i="81"/>
  <c r="J849" i="81"/>
  <c r="C841" i="81"/>
  <c r="E841" i="81"/>
  <c r="J841" i="81"/>
  <c r="F841" i="81"/>
  <c r="D841" i="81"/>
  <c r="D834" i="81"/>
  <c r="E834" i="81"/>
  <c r="J834" i="81"/>
  <c r="C834" i="81"/>
  <c r="F834" i="81"/>
  <c r="E826" i="81"/>
  <c r="D826" i="81"/>
  <c r="J826" i="81"/>
  <c r="C826" i="81"/>
  <c r="F826" i="81"/>
  <c r="D818" i="81"/>
  <c r="E818" i="81"/>
  <c r="J818" i="81"/>
  <c r="C818" i="81"/>
  <c r="F818" i="81"/>
  <c r="E810" i="81"/>
  <c r="C810" i="81"/>
  <c r="F810" i="81"/>
  <c r="D810" i="81"/>
  <c r="J810" i="81"/>
  <c r="D802" i="81"/>
  <c r="C802" i="81"/>
  <c r="F802" i="81"/>
  <c r="E802" i="81"/>
  <c r="J802" i="81"/>
  <c r="E794" i="81"/>
  <c r="D794" i="81"/>
  <c r="J794" i="81"/>
  <c r="C794" i="81"/>
  <c r="F794" i="81"/>
  <c r="D786" i="81"/>
  <c r="E786" i="81"/>
  <c r="J786" i="81"/>
  <c r="C786" i="81"/>
  <c r="F786" i="81"/>
  <c r="C779" i="81"/>
  <c r="J779" i="81"/>
  <c r="E779" i="81"/>
  <c r="D779" i="81"/>
  <c r="F779" i="81"/>
  <c r="C771" i="81"/>
  <c r="J771" i="81"/>
  <c r="E771" i="81"/>
  <c r="D771" i="81"/>
  <c r="F771" i="81"/>
  <c r="C763" i="81"/>
  <c r="E763" i="81"/>
  <c r="D763" i="81"/>
  <c r="F763" i="81"/>
  <c r="J763" i="81"/>
  <c r="C755" i="81"/>
  <c r="F755" i="81"/>
  <c r="J755" i="81"/>
  <c r="E755" i="81"/>
  <c r="D755" i="81"/>
  <c r="E747" i="81"/>
  <c r="C747" i="81"/>
  <c r="D747" i="81"/>
  <c r="F747" i="81"/>
  <c r="J747" i="81"/>
  <c r="D740" i="81"/>
  <c r="C740" i="81"/>
  <c r="F740" i="81"/>
  <c r="E740" i="81"/>
  <c r="J740" i="81"/>
  <c r="J734" i="81"/>
  <c r="E734" i="81"/>
  <c r="F734" i="81"/>
  <c r="C734" i="81"/>
  <c r="D734" i="81"/>
  <c r="F726" i="81"/>
  <c r="J726" i="81"/>
  <c r="E726" i="81"/>
  <c r="D726" i="81"/>
  <c r="C726" i="81"/>
  <c r="C718" i="81"/>
  <c r="J718" i="81"/>
  <c r="D718" i="81"/>
  <c r="F718" i="81"/>
  <c r="E718" i="81"/>
  <c r="F710" i="81"/>
  <c r="C710" i="81"/>
  <c r="D710" i="81"/>
  <c r="J710" i="81"/>
  <c r="E710" i="81"/>
  <c r="D702" i="81"/>
  <c r="F702" i="81"/>
  <c r="C702" i="81"/>
  <c r="J702" i="81"/>
  <c r="E702" i="81"/>
  <c r="C691" i="81"/>
  <c r="E691" i="81"/>
  <c r="J691" i="81"/>
  <c r="F691" i="81"/>
  <c r="D691" i="81"/>
  <c r="C683" i="81"/>
  <c r="E683" i="81"/>
  <c r="J683" i="81"/>
  <c r="F683" i="81"/>
  <c r="D683" i="81"/>
  <c r="D653" i="81"/>
  <c r="C653" i="81"/>
  <c r="J653" i="81"/>
  <c r="E653" i="81"/>
  <c r="F653" i="81"/>
  <c r="D646" i="81"/>
  <c r="C646" i="81"/>
  <c r="E646" i="81"/>
  <c r="F646" i="81"/>
  <c r="J646" i="81"/>
  <c r="E638" i="81"/>
  <c r="D638" i="81"/>
  <c r="C638" i="81"/>
  <c r="F638" i="81"/>
  <c r="J638" i="81"/>
  <c r="E630" i="81"/>
  <c r="J630" i="81"/>
  <c r="C630" i="81"/>
  <c r="D630" i="81"/>
  <c r="F630" i="81"/>
  <c r="E622" i="81"/>
  <c r="F622" i="81"/>
  <c r="J622" i="81"/>
  <c r="C622" i="81"/>
  <c r="D622" i="81"/>
  <c r="E614" i="81"/>
  <c r="F614" i="81"/>
  <c r="J614" i="81"/>
  <c r="D614" i="81"/>
  <c r="C614" i="81"/>
  <c r="E606" i="81"/>
  <c r="C606" i="81"/>
  <c r="D606" i="81"/>
  <c r="F606" i="81"/>
  <c r="J606" i="81"/>
  <c r="E598" i="81"/>
  <c r="D598" i="81"/>
  <c r="F598" i="81"/>
  <c r="J598" i="81"/>
  <c r="C598" i="81"/>
  <c r="E590" i="81"/>
  <c r="F590" i="81"/>
  <c r="J590" i="81"/>
  <c r="C590" i="81"/>
  <c r="D590" i="81"/>
  <c r="D583" i="81"/>
  <c r="F583" i="81"/>
  <c r="E583" i="81"/>
  <c r="J583" i="81"/>
  <c r="C583" i="81"/>
  <c r="E554" i="81"/>
  <c r="J554" i="81"/>
  <c r="C554" i="81"/>
  <c r="D554" i="81"/>
  <c r="F554" i="81"/>
  <c r="C546" i="81"/>
  <c r="E546" i="81"/>
  <c r="J546" i="81"/>
  <c r="D546" i="81"/>
  <c r="F546" i="81"/>
  <c r="E538" i="81"/>
  <c r="C538" i="81"/>
  <c r="D538" i="81"/>
  <c r="J538" i="81"/>
  <c r="F538" i="81"/>
  <c r="J530" i="81"/>
  <c r="E530" i="81"/>
  <c r="C530" i="81"/>
  <c r="D530" i="81"/>
  <c r="F530" i="81"/>
  <c r="E523" i="81"/>
  <c r="D523" i="81"/>
  <c r="C523" i="81"/>
  <c r="F523" i="81"/>
  <c r="J523" i="81"/>
  <c r="E515" i="81"/>
  <c r="F515" i="81"/>
  <c r="J515" i="81"/>
  <c r="D515" i="81"/>
  <c r="C515" i="81"/>
  <c r="E489" i="81"/>
  <c r="J489" i="81"/>
  <c r="F489" i="81"/>
  <c r="C489" i="81"/>
  <c r="D489" i="81"/>
  <c r="E482" i="81"/>
  <c r="D482" i="81"/>
  <c r="J482" i="81"/>
  <c r="C482" i="81"/>
  <c r="F482" i="81"/>
  <c r="E445" i="81"/>
  <c r="C445" i="81"/>
  <c r="D445" i="81"/>
  <c r="J445" i="81"/>
  <c r="F445" i="81"/>
  <c r="E437" i="81"/>
  <c r="F437" i="81"/>
  <c r="C437" i="81"/>
  <c r="D437" i="81"/>
  <c r="J437" i="81"/>
  <c r="E401" i="81"/>
  <c r="D401" i="81"/>
  <c r="C401" i="81"/>
  <c r="J401" i="81"/>
  <c r="F401" i="81"/>
  <c r="E393" i="81"/>
  <c r="D393" i="81"/>
  <c r="C393" i="81"/>
  <c r="J393" i="81"/>
  <c r="F393" i="81"/>
  <c r="C385" i="81"/>
  <c r="J385" i="81"/>
  <c r="F385" i="81"/>
  <c r="E385" i="81"/>
  <c r="D385" i="81"/>
  <c r="F325" i="81"/>
  <c r="E325" i="81"/>
  <c r="J325" i="81"/>
  <c r="D325" i="81"/>
  <c r="C325" i="81"/>
  <c r="F317" i="81"/>
  <c r="D317" i="81"/>
  <c r="E317" i="81"/>
  <c r="C317" i="81"/>
  <c r="J317" i="81"/>
  <c r="F277" i="81"/>
  <c r="E277" i="81"/>
  <c r="D277" i="81"/>
  <c r="J277" i="81"/>
  <c r="C277" i="81"/>
  <c r="C269" i="81"/>
  <c r="F269" i="81"/>
  <c r="D269" i="81"/>
  <c r="E269" i="81"/>
  <c r="J269" i="81"/>
  <c r="E181" i="81"/>
  <c r="C181" i="81"/>
  <c r="F181" i="81"/>
  <c r="D181" i="81"/>
  <c r="J181" i="81"/>
  <c r="D144" i="81"/>
  <c r="C144" i="81"/>
  <c r="J144" i="81"/>
  <c r="F144" i="81"/>
  <c r="E144" i="81"/>
  <c r="F137" i="81"/>
  <c r="D137" i="81"/>
  <c r="E137" i="81"/>
  <c r="J137" i="81"/>
  <c r="C137" i="81"/>
  <c r="E130" i="81"/>
  <c r="J130" i="81"/>
  <c r="D130" i="81"/>
  <c r="F130" i="81"/>
  <c r="C130" i="81"/>
  <c r="E122" i="81"/>
  <c r="J122" i="81"/>
  <c r="D122" i="81"/>
  <c r="F122" i="81"/>
  <c r="C122" i="81"/>
  <c r="J114" i="81"/>
  <c r="F114" i="81"/>
  <c r="E114" i="81"/>
  <c r="D114" i="81"/>
  <c r="C114" i="81"/>
  <c r="C100" i="81"/>
  <c r="F100" i="81"/>
  <c r="E100" i="81"/>
  <c r="J100" i="81"/>
  <c r="D100" i="81"/>
  <c r="C92" i="81"/>
  <c r="F92" i="81"/>
  <c r="D92" i="81"/>
  <c r="J92" i="81"/>
  <c r="E92" i="81"/>
  <c r="C84" i="81"/>
  <c r="F84" i="81"/>
  <c r="D84" i="81"/>
  <c r="J84" i="81"/>
  <c r="E84" i="81"/>
  <c r="E73" i="81"/>
  <c r="J73" i="81"/>
  <c r="C73" i="81"/>
  <c r="F73" i="81"/>
  <c r="D73" i="81"/>
  <c r="D66" i="81"/>
  <c r="F66" i="81"/>
  <c r="J66" i="81"/>
  <c r="E66" i="81"/>
  <c r="C66" i="81"/>
  <c r="J58" i="81"/>
  <c r="E58" i="81"/>
  <c r="F58" i="81"/>
  <c r="D58" i="81"/>
  <c r="C58" i="81"/>
  <c r="E2543" i="81"/>
  <c r="J2543" i="81"/>
  <c r="D2543" i="81"/>
  <c r="C2543" i="81"/>
  <c r="F2543" i="81"/>
  <c r="E2535" i="81"/>
  <c r="C2535" i="81"/>
  <c r="F2535" i="81"/>
  <c r="J2535" i="81"/>
  <c r="D2535" i="81"/>
  <c r="J2527" i="81"/>
  <c r="F2527" i="81"/>
  <c r="E2527" i="81"/>
  <c r="C2527" i="81"/>
  <c r="D2527" i="81"/>
  <c r="F2519" i="81"/>
  <c r="E2519" i="81"/>
  <c r="C2519" i="81"/>
  <c r="J2519" i="81"/>
  <c r="D2519" i="81"/>
  <c r="E2511" i="81"/>
  <c r="D2511" i="81"/>
  <c r="F2511" i="81"/>
  <c r="C2511" i="81"/>
  <c r="J2511" i="81"/>
  <c r="E2503" i="81"/>
  <c r="D2503" i="81"/>
  <c r="C2503" i="81"/>
  <c r="F2503" i="81"/>
  <c r="J2503" i="81"/>
  <c r="C2495" i="81"/>
  <c r="D2495" i="81"/>
  <c r="E2495" i="81"/>
  <c r="F2495" i="81"/>
  <c r="J2495" i="81"/>
  <c r="E2487" i="81"/>
  <c r="D2487" i="81"/>
  <c r="F2487" i="81"/>
  <c r="C2487" i="81"/>
  <c r="J2487" i="81"/>
  <c r="D2479" i="81"/>
  <c r="F2479" i="81"/>
  <c r="E2479" i="81"/>
  <c r="C2479" i="81"/>
  <c r="J2479" i="81"/>
  <c r="F2471" i="81"/>
  <c r="C2471" i="81"/>
  <c r="E2471" i="81"/>
  <c r="D2471" i="81"/>
  <c r="J2471" i="81"/>
  <c r="E2463" i="81"/>
  <c r="D2463" i="81"/>
  <c r="C2463" i="81"/>
  <c r="F2463" i="81"/>
  <c r="J2463" i="81"/>
  <c r="D2455" i="81"/>
  <c r="F2455" i="81"/>
  <c r="E2455" i="81"/>
  <c r="C2455" i="81"/>
  <c r="J2455" i="81"/>
  <c r="E2447" i="81"/>
  <c r="F2447" i="81"/>
  <c r="C2447" i="81"/>
  <c r="J2447" i="81"/>
  <c r="D2447" i="81"/>
  <c r="F2439" i="81"/>
  <c r="C2439" i="81"/>
  <c r="D2439" i="81"/>
  <c r="E2439" i="81"/>
  <c r="J2439" i="81"/>
  <c r="C2431" i="81"/>
  <c r="F2431" i="81"/>
  <c r="E2431" i="81"/>
  <c r="J2431" i="81"/>
  <c r="D2431" i="81"/>
  <c r="C2423" i="81"/>
  <c r="F2423" i="81"/>
  <c r="D2423" i="81"/>
  <c r="J2423" i="81"/>
  <c r="E2423" i="81"/>
  <c r="F2415" i="81"/>
  <c r="C2415" i="81"/>
  <c r="J2415" i="81"/>
  <c r="E2415" i="81"/>
  <c r="D2415" i="81"/>
  <c r="F2407" i="81"/>
  <c r="C2407" i="81"/>
  <c r="J2407" i="81"/>
  <c r="E2407" i="81"/>
  <c r="D2407" i="81"/>
  <c r="C2399" i="81"/>
  <c r="D2399" i="81"/>
  <c r="F2399" i="81"/>
  <c r="J2399" i="81"/>
  <c r="E2399" i="81"/>
  <c r="E2391" i="81"/>
  <c r="D2391" i="81"/>
  <c r="C2391" i="81"/>
  <c r="F2391" i="81"/>
  <c r="J2391" i="81"/>
  <c r="D2383" i="81"/>
  <c r="C2383" i="81"/>
  <c r="F2383" i="81"/>
  <c r="E2383" i="81"/>
  <c r="J2383" i="81"/>
  <c r="C2375" i="81"/>
  <c r="E2375" i="81"/>
  <c r="D2375" i="81"/>
  <c r="F2375" i="81"/>
  <c r="J2375" i="81"/>
  <c r="F2367" i="81"/>
  <c r="C2367" i="81"/>
  <c r="D2367" i="81"/>
  <c r="J2367" i="81"/>
  <c r="E2367" i="81"/>
  <c r="E2359" i="81"/>
  <c r="J2359" i="81"/>
  <c r="F2359" i="81"/>
  <c r="C2359" i="81"/>
  <c r="D2359" i="81"/>
  <c r="E2351" i="81"/>
  <c r="F2351" i="81"/>
  <c r="D2351" i="81"/>
  <c r="J2351" i="81"/>
  <c r="C2351" i="81"/>
  <c r="C2343" i="81"/>
  <c r="D2343" i="81"/>
  <c r="F2343" i="81"/>
  <c r="E2343" i="81"/>
  <c r="J2343" i="81"/>
  <c r="C2335" i="81"/>
  <c r="D2335" i="81"/>
  <c r="E2335" i="81"/>
  <c r="F2335" i="81"/>
  <c r="J2335" i="81"/>
  <c r="F2327" i="81"/>
  <c r="J2327" i="81"/>
  <c r="C2327" i="81"/>
  <c r="D2327" i="81"/>
  <c r="E2327" i="81"/>
  <c r="C2319" i="81"/>
  <c r="J2319" i="81"/>
  <c r="D2319" i="81"/>
  <c r="E2319" i="81"/>
  <c r="F2319" i="81"/>
  <c r="F2311" i="81"/>
  <c r="D2311" i="81"/>
  <c r="C2311" i="81"/>
  <c r="E2311" i="81"/>
  <c r="J2311" i="81"/>
  <c r="F2303" i="81"/>
  <c r="D2303" i="81"/>
  <c r="C2303" i="81"/>
  <c r="J2303" i="81"/>
  <c r="E2303" i="81"/>
  <c r="E2295" i="81"/>
  <c r="D2295" i="81"/>
  <c r="C2295" i="81"/>
  <c r="J2295" i="81"/>
  <c r="F2295" i="81"/>
  <c r="E2287" i="81"/>
  <c r="F2287" i="81"/>
  <c r="D2287" i="81"/>
  <c r="J2287" i="81"/>
  <c r="C2287" i="81"/>
  <c r="D2279" i="81"/>
  <c r="E2279" i="81"/>
  <c r="C2279" i="81"/>
  <c r="J2279" i="81"/>
  <c r="F2279" i="81"/>
  <c r="E2271" i="81"/>
  <c r="F2271" i="81"/>
  <c r="C2271" i="81"/>
  <c r="D2271" i="81"/>
  <c r="J2271" i="81"/>
  <c r="E2263" i="81"/>
  <c r="F2263" i="81"/>
  <c r="C2263" i="81"/>
  <c r="D2263" i="81"/>
  <c r="J2263" i="81"/>
  <c r="E2255" i="81"/>
  <c r="C2255" i="81"/>
  <c r="J2255" i="81"/>
  <c r="F2255" i="81"/>
  <c r="D2255" i="81"/>
  <c r="D2247" i="81"/>
  <c r="E2247" i="81"/>
  <c r="J2247" i="81"/>
  <c r="F2247" i="81"/>
  <c r="C2247" i="81"/>
  <c r="F2239" i="81"/>
  <c r="C2239" i="81"/>
  <c r="D2239" i="81"/>
  <c r="E2239" i="81"/>
  <c r="J2239" i="81"/>
  <c r="D2231" i="81"/>
  <c r="C2231" i="81"/>
  <c r="F2231" i="81"/>
  <c r="J2231" i="81"/>
  <c r="E2231" i="81"/>
  <c r="C2223" i="81"/>
  <c r="D2223" i="81"/>
  <c r="F2223" i="81"/>
  <c r="J2223" i="81"/>
  <c r="E2223" i="81"/>
  <c r="D2215" i="81"/>
  <c r="C2215" i="81"/>
  <c r="F2215" i="81"/>
  <c r="J2215" i="81"/>
  <c r="E2215" i="81"/>
  <c r="F1951" i="81"/>
  <c r="C1951" i="81"/>
  <c r="J1951" i="81"/>
  <c r="E1951" i="81"/>
  <c r="D1951" i="81"/>
  <c r="F1943" i="81"/>
  <c r="C1943" i="81"/>
  <c r="D1943" i="81"/>
  <c r="E1943" i="81"/>
  <c r="J1943" i="81"/>
  <c r="E1935" i="81"/>
  <c r="D1935" i="81"/>
  <c r="C1935" i="81"/>
  <c r="J1935" i="81"/>
  <c r="F1935" i="81"/>
  <c r="F1927" i="81"/>
  <c r="D1927" i="81"/>
  <c r="C1927" i="81"/>
  <c r="J1927" i="81"/>
  <c r="E1927" i="81"/>
  <c r="J1919" i="81"/>
  <c r="E1919" i="81"/>
  <c r="C1919" i="81"/>
  <c r="D1919" i="81"/>
  <c r="F1919" i="81"/>
  <c r="F1911" i="81"/>
  <c r="D1911" i="81"/>
  <c r="J1911" i="81"/>
  <c r="E1911" i="81"/>
  <c r="C1911" i="81"/>
  <c r="C1903" i="81"/>
  <c r="D1903" i="81"/>
  <c r="J1903" i="81"/>
  <c r="E1903" i="81"/>
  <c r="F1903" i="81"/>
  <c r="F1895" i="81"/>
  <c r="D1895" i="81"/>
  <c r="C1895" i="81"/>
  <c r="J1895" i="81"/>
  <c r="E1895" i="81"/>
  <c r="F1887" i="81"/>
  <c r="D1887" i="81"/>
  <c r="E1887" i="81"/>
  <c r="C1887" i="81"/>
  <c r="J1887" i="81"/>
  <c r="F1879" i="81"/>
  <c r="D1879" i="81"/>
  <c r="C1879" i="81"/>
  <c r="J1879" i="81"/>
  <c r="E1879" i="81"/>
  <c r="F1871" i="81"/>
  <c r="D1871" i="81"/>
  <c r="E1871" i="81"/>
  <c r="C1871" i="81"/>
  <c r="J1871" i="81"/>
  <c r="F1863" i="81"/>
  <c r="D1863" i="81"/>
  <c r="C1863" i="81"/>
  <c r="J1863" i="81"/>
  <c r="E1863" i="81"/>
  <c r="D1855" i="81"/>
  <c r="F1855" i="81"/>
  <c r="E1855" i="81"/>
  <c r="C1855" i="81"/>
  <c r="J1855" i="81"/>
  <c r="F1847" i="81"/>
  <c r="D1847" i="81"/>
  <c r="C1847" i="81"/>
  <c r="J1847" i="81"/>
  <c r="E1847" i="81"/>
  <c r="F1839" i="81"/>
  <c r="D1839" i="81"/>
  <c r="E1839" i="81"/>
  <c r="C1839" i="81"/>
  <c r="J1839" i="81"/>
  <c r="D1831" i="81"/>
  <c r="F1831" i="81"/>
  <c r="C1831" i="81"/>
  <c r="J1831" i="81"/>
  <c r="E1831" i="81"/>
  <c r="F1823" i="81"/>
  <c r="D1823" i="81"/>
  <c r="E1823" i="81"/>
  <c r="C1823" i="81"/>
  <c r="J1823" i="81"/>
  <c r="D1815" i="81"/>
  <c r="F1815" i="81"/>
  <c r="C1815" i="81"/>
  <c r="J1815" i="81"/>
  <c r="E1815" i="81"/>
  <c r="F1807" i="81"/>
  <c r="D1807" i="81"/>
  <c r="E1807" i="81"/>
  <c r="C1807" i="81"/>
  <c r="J1807" i="81"/>
  <c r="D1799" i="81"/>
  <c r="F1799" i="81"/>
  <c r="C1799" i="81"/>
  <c r="J1799" i="81"/>
  <c r="E1799" i="81"/>
  <c r="F1791" i="81"/>
  <c r="D1791" i="81"/>
  <c r="E1791" i="81"/>
  <c r="C1791" i="81"/>
  <c r="J1791" i="81"/>
  <c r="D1783" i="81"/>
  <c r="F1783" i="81"/>
  <c r="C1783" i="81"/>
  <c r="J1783" i="81"/>
  <c r="E1783" i="81"/>
  <c r="D1775" i="81"/>
  <c r="F1775" i="81"/>
  <c r="E1775" i="81"/>
  <c r="C1775" i="81"/>
  <c r="J1775" i="81"/>
  <c r="D1767" i="81"/>
  <c r="F1767" i="81"/>
  <c r="C1767" i="81"/>
  <c r="J1767" i="81"/>
  <c r="E1767" i="81"/>
  <c r="F1759" i="81"/>
  <c r="D1759" i="81"/>
  <c r="J1759" i="81"/>
  <c r="C1759" i="81"/>
  <c r="E1759" i="81"/>
  <c r="F1751" i="81"/>
  <c r="D1751" i="81"/>
  <c r="J1751" i="81"/>
  <c r="E1751" i="81"/>
  <c r="C1751" i="81"/>
  <c r="F1743" i="81"/>
  <c r="J1743" i="81"/>
  <c r="D1743" i="81"/>
  <c r="E1743" i="81"/>
  <c r="C1743" i="81"/>
  <c r="J1735" i="81"/>
  <c r="E1735" i="81"/>
  <c r="D1735" i="81"/>
  <c r="F1735" i="81"/>
  <c r="C1735" i="81"/>
  <c r="J1727" i="81"/>
  <c r="F1727" i="81"/>
  <c r="C1727" i="81"/>
  <c r="D1727" i="81"/>
  <c r="E1727" i="81"/>
  <c r="E1719" i="81"/>
  <c r="D1719" i="81"/>
  <c r="J1719" i="81"/>
  <c r="F1719" i="81"/>
  <c r="C1719" i="81"/>
  <c r="C1711" i="81"/>
  <c r="E1711" i="81"/>
  <c r="F1711" i="81"/>
  <c r="J1711" i="81"/>
  <c r="D1711" i="81"/>
  <c r="D1703" i="81"/>
  <c r="J1703" i="81"/>
  <c r="F1703" i="81"/>
  <c r="C1703" i="81"/>
  <c r="E1703" i="81"/>
  <c r="E1695" i="81"/>
  <c r="D1695" i="81"/>
  <c r="J1695" i="81"/>
  <c r="F1695" i="81"/>
  <c r="C1695" i="81"/>
  <c r="F1687" i="81"/>
  <c r="C1687" i="81"/>
  <c r="J1687" i="81"/>
  <c r="E1687" i="81"/>
  <c r="D1687" i="81"/>
  <c r="E1679" i="81"/>
  <c r="D1679" i="81"/>
  <c r="J1679" i="81"/>
  <c r="F1679" i="81"/>
  <c r="C1679" i="81"/>
  <c r="E1671" i="81"/>
  <c r="D1671" i="81"/>
  <c r="C1671" i="81"/>
  <c r="J1671" i="81"/>
  <c r="F1671" i="81"/>
  <c r="J1663" i="81"/>
  <c r="F1663" i="81"/>
  <c r="C1663" i="81"/>
  <c r="D1663" i="81"/>
  <c r="E1663" i="81"/>
  <c r="E1655" i="81"/>
  <c r="D1655" i="81"/>
  <c r="J1655" i="81"/>
  <c r="F1655" i="81"/>
  <c r="C1655" i="81"/>
  <c r="C1647" i="81"/>
  <c r="E1647" i="81"/>
  <c r="F1647" i="81"/>
  <c r="D1647" i="81"/>
  <c r="J1647" i="81"/>
  <c r="D1639" i="81"/>
  <c r="J1639" i="81"/>
  <c r="F1639" i="81"/>
  <c r="C1639" i="81"/>
  <c r="E1639" i="81"/>
  <c r="E1631" i="81"/>
  <c r="D1631" i="81"/>
  <c r="J1631" i="81"/>
  <c r="F1631" i="81"/>
  <c r="C1631" i="81"/>
  <c r="F1623" i="81"/>
  <c r="C1623" i="81"/>
  <c r="J1623" i="81"/>
  <c r="E1623" i="81"/>
  <c r="D1623" i="81"/>
  <c r="E1615" i="81"/>
  <c r="D1615" i="81"/>
  <c r="J1615" i="81"/>
  <c r="F1615" i="81"/>
  <c r="C1615" i="81"/>
  <c r="D1607" i="81"/>
  <c r="J1607" i="81"/>
  <c r="C1607" i="81"/>
  <c r="E1607" i="81"/>
  <c r="F1607" i="81"/>
  <c r="D1599" i="81"/>
  <c r="J1599" i="81"/>
  <c r="F1599" i="81"/>
  <c r="E1599" i="81"/>
  <c r="C1599" i="81"/>
  <c r="D1591" i="81"/>
  <c r="J1591" i="81"/>
  <c r="F1591" i="81"/>
  <c r="E1591" i="81"/>
  <c r="C1591" i="81"/>
  <c r="C1583" i="81"/>
  <c r="F1583" i="81"/>
  <c r="E1583" i="81"/>
  <c r="D1583" i="81"/>
  <c r="J1583" i="81"/>
  <c r="C1575" i="81"/>
  <c r="F1575" i="81"/>
  <c r="D1575" i="81"/>
  <c r="J1575" i="81"/>
  <c r="E1575" i="81"/>
  <c r="C1567" i="81"/>
  <c r="F1567" i="81"/>
  <c r="E1567" i="81"/>
  <c r="D1567" i="81"/>
  <c r="J1567" i="81"/>
  <c r="C1559" i="81"/>
  <c r="F1559" i="81"/>
  <c r="D1559" i="81"/>
  <c r="J1559" i="81"/>
  <c r="E1559" i="81"/>
  <c r="C1551" i="81"/>
  <c r="F1551" i="81"/>
  <c r="E1551" i="81"/>
  <c r="D1551" i="81"/>
  <c r="J1551" i="81"/>
  <c r="C1543" i="81"/>
  <c r="F1543" i="81"/>
  <c r="D1543" i="81"/>
  <c r="J1543" i="81"/>
  <c r="E1543" i="81"/>
  <c r="C1535" i="81"/>
  <c r="F1535" i="81"/>
  <c r="E1535" i="81"/>
  <c r="D1535" i="81"/>
  <c r="J1535" i="81"/>
  <c r="C1527" i="81"/>
  <c r="F1527" i="81"/>
  <c r="D1527" i="81"/>
  <c r="J1527" i="81"/>
  <c r="E1527" i="81"/>
  <c r="C1519" i="81"/>
  <c r="F1519" i="81"/>
  <c r="E1519" i="81"/>
  <c r="D1519" i="81"/>
  <c r="J1519" i="81"/>
  <c r="C1511" i="81"/>
  <c r="F1511" i="81"/>
  <c r="D1511" i="81"/>
  <c r="J1511" i="81"/>
  <c r="E1511" i="81"/>
  <c r="C1503" i="81"/>
  <c r="F1503" i="81"/>
  <c r="E1503" i="81"/>
  <c r="D1503" i="81"/>
  <c r="J1503" i="81"/>
  <c r="C1495" i="81"/>
  <c r="F1495" i="81"/>
  <c r="D1495" i="81"/>
  <c r="J1495" i="81"/>
  <c r="E1495" i="81"/>
  <c r="F1487" i="81"/>
  <c r="C1487" i="81"/>
  <c r="E1487" i="81"/>
  <c r="D1487" i="81"/>
  <c r="J1487" i="81"/>
  <c r="F1479" i="81"/>
  <c r="J1479" i="81"/>
  <c r="D1479" i="81"/>
  <c r="E1479" i="81"/>
  <c r="C1479" i="81"/>
  <c r="F1471" i="81"/>
  <c r="E1471" i="81"/>
  <c r="C1471" i="81"/>
  <c r="J1471" i="81"/>
  <c r="D1471" i="81"/>
  <c r="F1463" i="81"/>
  <c r="J1463" i="81"/>
  <c r="D1463" i="81"/>
  <c r="C1463" i="81"/>
  <c r="E1463" i="81"/>
  <c r="F1455" i="81"/>
  <c r="D1455" i="81"/>
  <c r="E1455" i="81"/>
  <c r="C1455" i="81"/>
  <c r="J1455" i="81"/>
  <c r="F1447" i="81"/>
  <c r="D1447" i="81"/>
  <c r="J1447" i="81"/>
  <c r="E1447" i="81"/>
  <c r="C1447" i="81"/>
  <c r="E1305" i="81"/>
  <c r="F1305" i="81"/>
  <c r="J1305" i="81"/>
  <c r="D1305" i="81"/>
  <c r="C1305" i="81"/>
  <c r="J1297" i="81"/>
  <c r="E1297" i="81"/>
  <c r="F1297" i="81"/>
  <c r="C1297" i="81"/>
  <c r="D1297" i="81"/>
  <c r="F1233" i="81"/>
  <c r="J1233" i="81"/>
  <c r="E1233" i="81"/>
  <c r="C1233" i="81"/>
  <c r="D1233" i="81"/>
  <c r="F1225" i="81"/>
  <c r="E1225" i="81"/>
  <c r="D1225" i="81"/>
  <c r="C1225" i="81"/>
  <c r="J1225" i="81"/>
  <c r="E1184" i="81"/>
  <c r="F1184" i="81"/>
  <c r="C1184" i="81"/>
  <c r="J1184" i="81"/>
  <c r="D1184" i="81"/>
  <c r="D1176" i="81"/>
  <c r="E1176" i="81"/>
  <c r="F1176" i="81"/>
  <c r="C1176" i="81"/>
  <c r="J1176" i="81"/>
  <c r="C1168" i="81"/>
  <c r="J1168" i="81"/>
  <c r="E1168" i="81"/>
  <c r="D1168" i="81"/>
  <c r="F1168" i="81"/>
  <c r="F1161" i="81"/>
  <c r="E1161" i="81"/>
  <c r="D1161" i="81"/>
  <c r="J1161" i="81"/>
  <c r="C1161" i="81"/>
  <c r="D1153" i="81"/>
  <c r="F1153" i="81"/>
  <c r="E1153" i="81"/>
  <c r="J1153" i="81"/>
  <c r="C1153" i="81"/>
  <c r="C1146" i="81"/>
  <c r="E1146" i="81"/>
  <c r="J1146" i="81"/>
  <c r="D1146" i="81"/>
  <c r="F1146" i="81"/>
  <c r="C1138" i="81"/>
  <c r="J1138" i="81"/>
  <c r="E1138" i="81"/>
  <c r="D1138" i="81"/>
  <c r="F1138" i="81"/>
  <c r="D1130" i="81"/>
  <c r="C1130" i="81"/>
  <c r="J1130" i="81"/>
  <c r="F1130" i="81"/>
  <c r="E1130" i="81"/>
  <c r="D1123" i="81"/>
  <c r="E1123" i="81"/>
  <c r="F1123" i="81"/>
  <c r="C1123" i="81"/>
  <c r="J1123" i="81"/>
  <c r="F1115" i="81"/>
  <c r="J1115" i="81"/>
  <c r="E1115" i="81"/>
  <c r="D1115" i="81"/>
  <c r="C1115" i="81"/>
  <c r="J1107" i="81"/>
  <c r="F1107" i="81"/>
  <c r="E1107" i="81"/>
  <c r="D1107" i="81"/>
  <c r="C1107" i="81"/>
  <c r="C1100" i="81"/>
  <c r="J1100" i="81"/>
  <c r="F1100" i="81"/>
  <c r="D1100" i="81"/>
  <c r="E1100" i="81"/>
  <c r="C1092" i="81"/>
  <c r="J1092" i="81"/>
  <c r="E1092" i="81"/>
  <c r="D1092" i="81"/>
  <c r="F1092" i="81"/>
  <c r="C1084" i="81"/>
  <c r="J1084" i="81"/>
  <c r="D1084" i="81"/>
  <c r="F1084" i="81"/>
  <c r="E1084" i="81"/>
  <c r="J1077" i="81"/>
  <c r="F1077" i="81"/>
  <c r="E1077" i="81"/>
  <c r="D1077" i="81"/>
  <c r="C1077" i="81"/>
  <c r="F1069" i="81"/>
  <c r="E1069" i="81"/>
  <c r="J1069" i="81"/>
  <c r="D1069" i="81"/>
  <c r="C1069" i="81"/>
  <c r="D1058" i="81"/>
  <c r="C1058" i="81"/>
  <c r="J1058" i="81"/>
  <c r="F1058" i="81"/>
  <c r="E1058" i="81"/>
  <c r="D1051" i="81"/>
  <c r="E1051" i="81"/>
  <c r="F1051" i="81"/>
  <c r="J1051" i="81"/>
  <c r="C1051" i="81"/>
  <c r="J1043" i="81"/>
  <c r="F1043" i="81"/>
  <c r="E1043" i="81"/>
  <c r="D1043" i="81"/>
  <c r="C1043" i="81"/>
  <c r="E1035" i="81"/>
  <c r="J1035" i="81"/>
  <c r="D1035" i="81"/>
  <c r="F1035" i="81"/>
  <c r="C1035" i="81"/>
  <c r="F1027" i="81"/>
  <c r="C1027" i="81"/>
  <c r="E1027" i="81"/>
  <c r="J1027" i="81"/>
  <c r="D1027" i="81"/>
  <c r="F1020" i="81"/>
  <c r="C1020" i="81"/>
  <c r="D1020" i="81"/>
  <c r="E1020" i="81"/>
  <c r="J1020" i="81"/>
  <c r="F1012" i="81"/>
  <c r="C1012" i="81"/>
  <c r="E1012" i="81"/>
  <c r="D1012" i="81"/>
  <c r="J1012" i="81"/>
  <c r="F1005" i="81"/>
  <c r="E1005" i="81"/>
  <c r="C1005" i="81"/>
  <c r="J1005" i="81"/>
  <c r="D1005" i="81"/>
  <c r="E997" i="81"/>
  <c r="F997" i="81"/>
  <c r="C997" i="81"/>
  <c r="D997" i="81"/>
  <c r="J997" i="81"/>
  <c r="F989" i="81"/>
  <c r="E989" i="81"/>
  <c r="C989" i="81"/>
  <c r="D989" i="81"/>
  <c r="J989" i="81"/>
  <c r="F978" i="81"/>
  <c r="C978" i="81"/>
  <c r="E978" i="81"/>
  <c r="J978" i="81"/>
  <c r="D978" i="81"/>
  <c r="C970" i="81"/>
  <c r="F970" i="81"/>
  <c r="D970" i="81"/>
  <c r="E970" i="81"/>
  <c r="J970" i="81"/>
  <c r="C962" i="81"/>
  <c r="F962" i="81"/>
  <c r="E962" i="81"/>
  <c r="D962" i="81"/>
  <c r="J962" i="81"/>
  <c r="F955" i="81"/>
  <c r="C955" i="81"/>
  <c r="E955" i="81"/>
  <c r="D955" i="81"/>
  <c r="J955" i="81"/>
  <c r="F949" i="81"/>
  <c r="E949" i="81"/>
  <c r="C949" i="81"/>
  <c r="J949" i="81"/>
  <c r="D949" i="81"/>
  <c r="C942" i="81"/>
  <c r="F942" i="81"/>
  <c r="E942" i="81"/>
  <c r="D942" i="81"/>
  <c r="J942" i="81"/>
  <c r="D934" i="81"/>
  <c r="F934" i="81"/>
  <c r="E934" i="81"/>
  <c r="J934" i="81"/>
  <c r="C934" i="81"/>
  <c r="D927" i="81"/>
  <c r="C927" i="81"/>
  <c r="F927" i="81"/>
  <c r="E927" i="81"/>
  <c r="J927" i="81"/>
  <c r="E919" i="81"/>
  <c r="D919" i="81"/>
  <c r="C919" i="81"/>
  <c r="F919" i="81"/>
  <c r="J919" i="81"/>
  <c r="F912" i="81"/>
  <c r="E912" i="81"/>
  <c r="D912" i="81"/>
  <c r="C912" i="81"/>
  <c r="J912" i="81"/>
  <c r="F901" i="81"/>
  <c r="C901" i="81"/>
  <c r="D901" i="81"/>
  <c r="J901" i="81"/>
  <c r="E901" i="81"/>
  <c r="J890" i="81"/>
  <c r="F890" i="81"/>
  <c r="E890" i="81"/>
  <c r="D890" i="81"/>
  <c r="C890" i="81"/>
  <c r="J882" i="81"/>
  <c r="F882" i="81"/>
  <c r="E882" i="81"/>
  <c r="D882" i="81"/>
  <c r="C882" i="81"/>
  <c r="F875" i="81"/>
  <c r="J875" i="81"/>
  <c r="E875" i="81"/>
  <c r="D875" i="81"/>
  <c r="C875" i="81"/>
  <c r="E864" i="81"/>
  <c r="F864" i="81"/>
  <c r="C864" i="81"/>
  <c r="J864" i="81"/>
  <c r="D864" i="81"/>
  <c r="F857" i="81"/>
  <c r="D857" i="81"/>
  <c r="E857" i="81"/>
  <c r="C857" i="81"/>
  <c r="J857" i="81"/>
  <c r="F850" i="81"/>
  <c r="J850" i="81"/>
  <c r="E850" i="81"/>
  <c r="D850" i="81"/>
  <c r="C850" i="81"/>
  <c r="F842" i="81"/>
  <c r="E842" i="81"/>
  <c r="D842" i="81"/>
  <c r="C842" i="81"/>
  <c r="J842" i="81"/>
  <c r="F831" i="81"/>
  <c r="J831" i="81"/>
  <c r="E831" i="81"/>
  <c r="D831" i="81"/>
  <c r="C831" i="81"/>
  <c r="F823" i="81"/>
  <c r="J823" i="81"/>
  <c r="E823" i="81"/>
  <c r="D823" i="81"/>
  <c r="C823" i="81"/>
  <c r="F815" i="81"/>
  <c r="J815" i="81"/>
  <c r="E815" i="81"/>
  <c r="D815" i="81"/>
  <c r="C815" i="81"/>
  <c r="J807" i="81"/>
  <c r="E807" i="81"/>
  <c r="D807" i="81"/>
  <c r="C807" i="81"/>
  <c r="F807" i="81"/>
  <c r="F799" i="81"/>
  <c r="J799" i="81"/>
  <c r="E799" i="81"/>
  <c r="D799" i="81"/>
  <c r="C799" i="81"/>
  <c r="J791" i="81"/>
  <c r="E791" i="81"/>
  <c r="D791" i="81"/>
  <c r="C791" i="81"/>
  <c r="F791" i="81"/>
  <c r="E784" i="81"/>
  <c r="D784" i="81"/>
  <c r="C784" i="81"/>
  <c r="J784" i="81"/>
  <c r="F784" i="81"/>
  <c r="E776" i="81"/>
  <c r="C776" i="81"/>
  <c r="D776" i="81"/>
  <c r="F776" i="81"/>
  <c r="J776" i="81"/>
  <c r="E768" i="81"/>
  <c r="D768" i="81"/>
  <c r="F768" i="81"/>
  <c r="C768" i="81"/>
  <c r="J768" i="81"/>
  <c r="F760" i="81"/>
  <c r="D760" i="81"/>
  <c r="J760" i="81"/>
  <c r="E760" i="81"/>
  <c r="C760" i="81"/>
  <c r="F752" i="81"/>
  <c r="C752" i="81"/>
  <c r="J752" i="81"/>
  <c r="E752" i="81"/>
  <c r="D752" i="81"/>
  <c r="C745" i="81"/>
  <c r="E745" i="81"/>
  <c r="D745" i="81"/>
  <c r="F745" i="81"/>
  <c r="J745" i="81"/>
  <c r="E737" i="81"/>
  <c r="C737" i="81"/>
  <c r="D737" i="81"/>
  <c r="F737" i="81"/>
  <c r="J737" i="81"/>
  <c r="C727" i="81"/>
  <c r="E727" i="81"/>
  <c r="J727" i="81"/>
  <c r="D727" i="81"/>
  <c r="F727" i="81"/>
  <c r="E719" i="81"/>
  <c r="C719" i="81"/>
  <c r="J719" i="81"/>
  <c r="F719" i="81"/>
  <c r="D719" i="81"/>
  <c r="E711" i="81"/>
  <c r="C711" i="81"/>
  <c r="J711" i="81"/>
  <c r="F711" i="81"/>
  <c r="D711" i="81"/>
  <c r="F703" i="81"/>
  <c r="D703" i="81"/>
  <c r="E703" i="81"/>
  <c r="C703" i="81"/>
  <c r="J703" i="81"/>
  <c r="F696" i="81"/>
  <c r="D696" i="81"/>
  <c r="J696" i="81"/>
  <c r="C696" i="81"/>
  <c r="E696" i="81"/>
  <c r="C688" i="81"/>
  <c r="D688" i="81"/>
  <c r="J688" i="81"/>
  <c r="F688" i="81"/>
  <c r="E688" i="81"/>
  <c r="F681" i="81"/>
  <c r="D681" i="81"/>
  <c r="C681" i="81"/>
  <c r="J681" i="81"/>
  <c r="E681" i="81"/>
  <c r="F673" i="81"/>
  <c r="D673" i="81"/>
  <c r="C673" i="81"/>
  <c r="J673" i="81"/>
  <c r="E673" i="81"/>
  <c r="F665" i="81"/>
  <c r="D665" i="81"/>
  <c r="C665" i="81"/>
  <c r="J665" i="81"/>
  <c r="E665" i="81"/>
  <c r="J654" i="81"/>
  <c r="F654" i="81"/>
  <c r="C654" i="81"/>
  <c r="D654" i="81"/>
  <c r="E654" i="81"/>
  <c r="D647" i="81"/>
  <c r="C647" i="81"/>
  <c r="F647" i="81"/>
  <c r="J647" i="81"/>
  <c r="E647" i="81"/>
  <c r="D639" i="81"/>
  <c r="J639" i="81"/>
  <c r="E639" i="81"/>
  <c r="F639" i="81"/>
  <c r="C639" i="81"/>
  <c r="D631" i="81"/>
  <c r="J631" i="81"/>
  <c r="E631" i="81"/>
  <c r="C631" i="81"/>
  <c r="F631" i="81"/>
  <c r="D623" i="81"/>
  <c r="C623" i="81"/>
  <c r="F623" i="81"/>
  <c r="J623" i="81"/>
  <c r="E623" i="81"/>
  <c r="D615" i="81"/>
  <c r="F615" i="81"/>
  <c r="J615" i="81"/>
  <c r="C615" i="81"/>
  <c r="E615" i="81"/>
  <c r="D607" i="81"/>
  <c r="F607" i="81"/>
  <c r="J607" i="81"/>
  <c r="E607" i="81"/>
  <c r="C607" i="81"/>
  <c r="D599" i="81"/>
  <c r="C599" i="81"/>
  <c r="F599" i="81"/>
  <c r="J599" i="81"/>
  <c r="E599" i="81"/>
  <c r="F591" i="81"/>
  <c r="J591" i="81"/>
  <c r="D591" i="81"/>
  <c r="E591" i="81"/>
  <c r="C591" i="81"/>
  <c r="D573" i="81"/>
  <c r="F573" i="81"/>
  <c r="J573" i="81"/>
  <c r="E573" i="81"/>
  <c r="C573" i="81"/>
  <c r="D565" i="81"/>
  <c r="J565" i="81"/>
  <c r="E565" i="81"/>
  <c r="C565" i="81"/>
  <c r="F565" i="81"/>
  <c r="E559" i="81"/>
  <c r="D559" i="81"/>
  <c r="F559" i="81"/>
  <c r="J559" i="81"/>
  <c r="C559" i="81"/>
  <c r="E551" i="81"/>
  <c r="D551" i="81"/>
  <c r="C551" i="81"/>
  <c r="J551" i="81"/>
  <c r="F551" i="81"/>
  <c r="E543" i="81"/>
  <c r="D543" i="81"/>
  <c r="F543" i="81"/>
  <c r="C543" i="81"/>
  <c r="J543" i="81"/>
  <c r="E535" i="81"/>
  <c r="D535" i="81"/>
  <c r="F535" i="81"/>
  <c r="C535" i="81"/>
  <c r="J535" i="81"/>
  <c r="E505" i="81"/>
  <c r="J505" i="81"/>
  <c r="F505" i="81"/>
  <c r="C505" i="81"/>
  <c r="D505" i="81"/>
  <c r="E497" i="81"/>
  <c r="F497" i="81"/>
  <c r="C497" i="81"/>
  <c r="D497" i="81"/>
  <c r="J497" i="81"/>
  <c r="E490" i="81"/>
  <c r="J490" i="81"/>
  <c r="D490" i="81"/>
  <c r="C490" i="81"/>
  <c r="F490" i="81"/>
  <c r="E479" i="81"/>
  <c r="F479" i="81"/>
  <c r="J479" i="81"/>
  <c r="D479" i="81"/>
  <c r="C479" i="81"/>
  <c r="E465" i="81"/>
  <c r="F465" i="81"/>
  <c r="C465" i="81"/>
  <c r="D465" i="81"/>
  <c r="J465" i="81"/>
  <c r="E457" i="81"/>
  <c r="J457" i="81"/>
  <c r="F457" i="81"/>
  <c r="C457" i="81"/>
  <c r="D457" i="81"/>
  <c r="E449" i="81"/>
  <c r="F449" i="81"/>
  <c r="C449" i="81"/>
  <c r="D449" i="81"/>
  <c r="J449" i="81"/>
  <c r="J413" i="81"/>
  <c r="F413" i="81"/>
  <c r="E413" i="81"/>
  <c r="D413" i="81"/>
  <c r="C413" i="81"/>
  <c r="F333" i="81"/>
  <c r="J333" i="81"/>
  <c r="C333" i="81"/>
  <c r="D333" i="81"/>
  <c r="E333" i="81"/>
  <c r="C285" i="81"/>
  <c r="E285" i="81"/>
  <c r="J285" i="81"/>
  <c r="F285" i="81"/>
  <c r="D285" i="81"/>
  <c r="E233" i="81"/>
  <c r="F233" i="81"/>
  <c r="D233" i="81"/>
  <c r="C233" i="81"/>
  <c r="J233" i="81"/>
  <c r="E225" i="81"/>
  <c r="F225" i="81"/>
  <c r="C225" i="81"/>
  <c r="D225" i="81"/>
  <c r="J225" i="81"/>
  <c r="E193" i="81"/>
  <c r="F193" i="81"/>
  <c r="D193" i="81"/>
  <c r="J193" i="81"/>
  <c r="C193" i="81"/>
  <c r="E185" i="81"/>
  <c r="J185" i="81"/>
  <c r="C185" i="81"/>
  <c r="F185" i="81"/>
  <c r="D185" i="81"/>
  <c r="F149" i="81"/>
  <c r="J149" i="81"/>
  <c r="D149" i="81"/>
  <c r="E149" i="81"/>
  <c r="C149" i="81"/>
  <c r="D138" i="81"/>
  <c r="E138" i="81"/>
  <c r="J138" i="81"/>
  <c r="F138" i="81"/>
  <c r="C138" i="81"/>
  <c r="C112" i="81"/>
  <c r="D112" i="81"/>
  <c r="F112" i="81"/>
  <c r="E112" i="81"/>
  <c r="J112" i="81"/>
  <c r="J105" i="81"/>
  <c r="E105" i="81"/>
  <c r="C105" i="81"/>
  <c r="F105" i="81"/>
  <c r="D105" i="81"/>
  <c r="J97" i="81"/>
  <c r="C97" i="81"/>
  <c r="E97" i="81"/>
  <c r="F97" i="81"/>
  <c r="D97" i="81"/>
  <c r="E89" i="81"/>
  <c r="C89" i="81"/>
  <c r="J89" i="81"/>
  <c r="F89" i="81"/>
  <c r="D89" i="81"/>
  <c r="J81" i="81"/>
  <c r="C81" i="81"/>
  <c r="E81" i="81"/>
  <c r="F81" i="81"/>
  <c r="D81" i="81"/>
  <c r="D74" i="81"/>
  <c r="F74" i="81"/>
  <c r="J74" i="81"/>
  <c r="E74" i="81"/>
  <c r="C74" i="81"/>
  <c r="F1856" i="81"/>
  <c r="D1856" i="81"/>
  <c r="E1856" i="81"/>
  <c r="C1856" i="81"/>
  <c r="J1856" i="81"/>
  <c r="F1848" i="81"/>
  <c r="D1848" i="81"/>
  <c r="J1848" i="81"/>
  <c r="C1848" i="81"/>
  <c r="E1848" i="81"/>
  <c r="F1836" i="81"/>
  <c r="D1836" i="81"/>
  <c r="E1836" i="81"/>
  <c r="C1836" i="81"/>
  <c r="J1836" i="81"/>
  <c r="D1788" i="81"/>
  <c r="F1788" i="81"/>
  <c r="E1788" i="81"/>
  <c r="C1788" i="81"/>
  <c r="J1788" i="81"/>
  <c r="D1760" i="81"/>
  <c r="F1760" i="81"/>
  <c r="J1760" i="81"/>
  <c r="E1760" i="81"/>
  <c r="C1760" i="81"/>
  <c r="C1736" i="81"/>
  <c r="E1736" i="81"/>
  <c r="F1736" i="81"/>
  <c r="D1736" i="81"/>
  <c r="J1736" i="81"/>
  <c r="C1712" i="81"/>
  <c r="F1712" i="81"/>
  <c r="E1712" i="81"/>
  <c r="D1712" i="81"/>
  <c r="J1712" i="81"/>
  <c r="F1680" i="81"/>
  <c r="C1680" i="81"/>
  <c r="E1680" i="81"/>
  <c r="D1680" i="81"/>
  <c r="J1680" i="81"/>
  <c r="F1664" i="81"/>
  <c r="C1664" i="81"/>
  <c r="E1664" i="81"/>
  <c r="D1664" i="81"/>
  <c r="J1664" i="81"/>
  <c r="F1648" i="81"/>
  <c r="C1648" i="81"/>
  <c r="E1648" i="81"/>
  <c r="D1648" i="81"/>
  <c r="J1648" i="81"/>
  <c r="F1616" i="81"/>
  <c r="C1616" i="81"/>
  <c r="E1616" i="81"/>
  <c r="D1616" i="81"/>
  <c r="J1616" i="81"/>
  <c r="F1596" i="81"/>
  <c r="E1596" i="81"/>
  <c r="C1596" i="81"/>
  <c r="D1596" i="81"/>
  <c r="J1596" i="81"/>
  <c r="C1540" i="81"/>
  <c r="F1540" i="81"/>
  <c r="E1540" i="81"/>
  <c r="D1540" i="81"/>
  <c r="J1540" i="81"/>
  <c r="C1520" i="81"/>
  <c r="E1520" i="81"/>
  <c r="F1520" i="81"/>
  <c r="D1520" i="81"/>
  <c r="J1520" i="81"/>
  <c r="F1492" i="81"/>
  <c r="E1492" i="81"/>
  <c r="C1492" i="81"/>
  <c r="D1492" i="81"/>
  <c r="J1492" i="81"/>
  <c r="F1476" i="81"/>
  <c r="C1476" i="81"/>
  <c r="E1476" i="81"/>
  <c r="D1476" i="81"/>
  <c r="J1476" i="81"/>
  <c r="C1452" i="81"/>
  <c r="E1452" i="81"/>
  <c r="F1452" i="81"/>
  <c r="J1452" i="81"/>
  <c r="D1452" i="81"/>
  <c r="J1249" i="81"/>
  <c r="C1249" i="81"/>
  <c r="F1249" i="81"/>
  <c r="E1249" i="81"/>
  <c r="D1249" i="81"/>
  <c r="F1151" i="81"/>
  <c r="D1151" i="81"/>
  <c r="J1151" i="81"/>
  <c r="E1151" i="81"/>
  <c r="C1151" i="81"/>
  <c r="C1112" i="81"/>
  <c r="J1112" i="81"/>
  <c r="D1112" i="81"/>
  <c r="E1112" i="81"/>
  <c r="F1112" i="81"/>
  <c r="E1074" i="81"/>
  <c r="D1074" i="81"/>
  <c r="C1074" i="81"/>
  <c r="J1074" i="81"/>
  <c r="F1074" i="81"/>
  <c r="J1055" i="81"/>
  <c r="E1055" i="81"/>
  <c r="D1055" i="81"/>
  <c r="F1055" i="81"/>
  <c r="C1055" i="81"/>
  <c r="E1017" i="81"/>
  <c r="F1017" i="81"/>
  <c r="C1017" i="81"/>
  <c r="D1017" i="81"/>
  <c r="J1017" i="81"/>
  <c r="C998" i="81"/>
  <c r="E998" i="81"/>
  <c r="D998" i="81"/>
  <c r="F998" i="81"/>
  <c r="J998" i="81"/>
  <c r="C956" i="81"/>
  <c r="F956" i="81"/>
  <c r="D956" i="81"/>
  <c r="E956" i="81"/>
  <c r="J956" i="81"/>
  <c r="F913" i="81"/>
  <c r="C913" i="81"/>
  <c r="J913" i="81"/>
  <c r="E913" i="81"/>
  <c r="D913" i="81"/>
  <c r="J898" i="81"/>
  <c r="F898" i="81"/>
  <c r="E898" i="81"/>
  <c r="D898" i="81"/>
  <c r="C898" i="81"/>
  <c r="E800" i="81"/>
  <c r="J800" i="81"/>
  <c r="D800" i="81"/>
  <c r="C800" i="81"/>
  <c r="F800" i="81"/>
  <c r="E773" i="81"/>
  <c r="F773" i="81"/>
  <c r="J773" i="81"/>
  <c r="D773" i="81"/>
  <c r="C773" i="81"/>
  <c r="E753" i="81"/>
  <c r="J753" i="81"/>
  <c r="C753" i="81"/>
  <c r="F753" i="81"/>
  <c r="D753" i="81"/>
  <c r="F678" i="81"/>
  <c r="D678" i="81"/>
  <c r="C678" i="81"/>
  <c r="J678" i="81"/>
  <c r="E678" i="81"/>
  <c r="D577" i="81"/>
  <c r="C577" i="81"/>
  <c r="F577" i="81"/>
  <c r="J577" i="81"/>
  <c r="E577" i="81"/>
  <c r="E487" i="81"/>
  <c r="C487" i="81"/>
  <c r="F487" i="81"/>
  <c r="J487" i="81"/>
  <c r="D487" i="81"/>
  <c r="E197" i="81"/>
  <c r="C197" i="81"/>
  <c r="F197" i="81"/>
  <c r="D197" i="81"/>
  <c r="J197" i="81"/>
  <c r="C2340" i="81"/>
  <c r="D2340" i="81"/>
  <c r="F2340" i="81"/>
  <c r="J2340" i="81"/>
  <c r="E2340" i="81"/>
  <c r="F1828" i="81"/>
  <c r="D1828" i="81"/>
  <c r="E1828" i="81"/>
  <c r="C1828" i="81"/>
  <c r="J1828" i="81"/>
  <c r="F1820" i="81"/>
  <c r="D1820" i="81"/>
  <c r="E1820" i="81"/>
  <c r="C1820" i="81"/>
  <c r="J1820" i="81"/>
  <c r="F1800" i="81"/>
  <c r="D1800" i="81"/>
  <c r="J1800" i="81"/>
  <c r="C1800" i="81"/>
  <c r="E1800" i="81"/>
  <c r="D1780" i="81"/>
  <c r="F1780" i="81"/>
  <c r="E1780" i="81"/>
  <c r="C1780" i="81"/>
  <c r="J1780" i="81"/>
  <c r="D1756" i="81"/>
  <c r="F1756" i="81"/>
  <c r="C1756" i="81"/>
  <c r="E1756" i="81"/>
  <c r="C1740" i="81"/>
  <c r="J1740" i="81"/>
  <c r="D1740" i="81"/>
  <c r="E1740" i="81"/>
  <c r="F1740" i="81"/>
  <c r="F1728" i="81"/>
  <c r="C1728" i="81"/>
  <c r="E1728" i="81"/>
  <c r="D1728" i="81"/>
  <c r="J1728" i="81"/>
  <c r="F1692" i="81"/>
  <c r="C1692" i="81"/>
  <c r="J1692" i="81"/>
  <c r="D1692" i="81"/>
  <c r="E1692" i="81"/>
  <c r="F1668" i="81"/>
  <c r="C1668" i="81"/>
  <c r="E1668" i="81"/>
  <c r="D1668" i="81"/>
  <c r="J1668" i="81"/>
  <c r="F1652" i="81"/>
  <c r="C1652" i="81"/>
  <c r="E1652" i="81"/>
  <c r="D1652" i="81"/>
  <c r="J1652" i="81"/>
  <c r="C1640" i="81"/>
  <c r="F1640" i="81"/>
  <c r="D1640" i="81"/>
  <c r="J1640" i="81"/>
  <c r="E1640" i="81"/>
  <c r="C1624" i="81"/>
  <c r="F1624" i="81"/>
  <c r="D1624" i="81"/>
  <c r="J1624" i="81"/>
  <c r="E1624" i="81"/>
  <c r="C1608" i="81"/>
  <c r="F1608" i="81"/>
  <c r="D1608" i="81"/>
  <c r="J1608" i="81"/>
  <c r="E1608" i="81"/>
  <c r="F1592" i="81"/>
  <c r="E1592" i="81"/>
  <c r="C1592" i="81"/>
  <c r="D1592" i="81"/>
  <c r="J1592" i="81"/>
  <c r="F1580" i="81"/>
  <c r="C1580" i="81"/>
  <c r="E1580" i="81"/>
  <c r="J1580" i="81"/>
  <c r="D1580" i="81"/>
  <c r="C1572" i="81"/>
  <c r="F1572" i="81"/>
  <c r="E1572" i="81"/>
  <c r="D1572" i="81"/>
  <c r="J1572" i="81"/>
  <c r="C1544" i="81"/>
  <c r="E1544" i="81"/>
  <c r="F1544" i="81"/>
  <c r="D1544" i="81"/>
  <c r="J1544" i="81"/>
  <c r="C1528" i="81"/>
  <c r="F1528" i="81"/>
  <c r="E1528" i="81"/>
  <c r="J1528" i="81"/>
  <c r="D1528" i="81"/>
  <c r="F1496" i="81"/>
  <c r="C1496" i="81"/>
  <c r="E1496" i="81"/>
  <c r="J1496" i="81"/>
  <c r="D1496" i="81"/>
  <c r="F1484" i="81"/>
  <c r="E1484" i="81"/>
  <c r="J1484" i="81"/>
  <c r="C1484" i="81"/>
  <c r="D1484" i="81"/>
  <c r="E1456" i="81"/>
  <c r="D1456" i="81"/>
  <c r="C1456" i="81"/>
  <c r="J1456" i="81"/>
  <c r="F1456" i="81"/>
  <c r="F1444" i="81"/>
  <c r="E1444" i="81"/>
  <c r="D1444" i="81"/>
  <c r="J1444" i="81"/>
  <c r="C1444" i="81"/>
  <c r="F1321" i="81"/>
  <c r="E1321" i="81"/>
  <c r="J1321" i="81"/>
  <c r="C1321" i="81"/>
  <c r="D1321" i="81"/>
  <c r="J1313" i="81"/>
  <c r="E1313" i="81"/>
  <c r="F1313" i="81"/>
  <c r="D1313" i="81"/>
  <c r="C1313" i="81"/>
  <c r="E1261" i="81"/>
  <c r="C1261" i="81"/>
  <c r="F1261" i="81"/>
  <c r="J1261" i="81"/>
  <c r="D1261" i="81"/>
  <c r="F1241" i="81"/>
  <c r="J1241" i="81"/>
  <c r="E1241" i="81"/>
  <c r="C1241" i="81"/>
  <c r="D1241" i="81"/>
  <c r="F1177" i="81"/>
  <c r="D1177" i="81"/>
  <c r="E1177" i="81"/>
  <c r="J1177" i="81"/>
  <c r="C1177" i="81"/>
  <c r="J1162" i="81"/>
  <c r="D1162" i="81"/>
  <c r="E1162" i="81"/>
  <c r="C1162" i="81"/>
  <c r="F1162" i="81"/>
  <c r="C1116" i="81"/>
  <c r="J1116" i="81"/>
  <c r="D1116" i="81"/>
  <c r="E1116" i="81"/>
  <c r="F1116" i="81"/>
  <c r="F1093" i="81"/>
  <c r="J1093" i="81"/>
  <c r="E1093" i="81"/>
  <c r="C1093" i="81"/>
  <c r="D1093" i="81"/>
  <c r="C986" i="81"/>
  <c r="E986" i="81"/>
  <c r="D986" i="81"/>
  <c r="F986" i="81"/>
  <c r="J986" i="81"/>
  <c r="F872" i="81"/>
  <c r="C872" i="81"/>
  <c r="D872" i="81"/>
  <c r="J872" i="81"/>
  <c r="E872" i="81"/>
  <c r="J843" i="81"/>
  <c r="F843" i="81"/>
  <c r="C843" i="81"/>
  <c r="D843" i="81"/>
  <c r="E843" i="81"/>
  <c r="E812" i="81"/>
  <c r="C812" i="81"/>
  <c r="J812" i="81"/>
  <c r="D812" i="81"/>
  <c r="F812" i="81"/>
  <c r="C720" i="81"/>
  <c r="F720" i="81"/>
  <c r="J720" i="81"/>
  <c r="E720" i="81"/>
  <c r="D720" i="81"/>
  <c r="C666" i="81"/>
  <c r="D666" i="81"/>
  <c r="J666" i="81"/>
  <c r="F666" i="81"/>
  <c r="E666" i="81"/>
  <c r="D574" i="81"/>
  <c r="J574" i="81"/>
  <c r="E574" i="81"/>
  <c r="F574" i="81"/>
  <c r="C574" i="81"/>
  <c r="E513" i="81"/>
  <c r="F513" i="81"/>
  <c r="C513" i="81"/>
  <c r="D513" i="81"/>
  <c r="J513" i="81"/>
  <c r="E469" i="81"/>
  <c r="F469" i="81"/>
  <c r="C469" i="81"/>
  <c r="D469" i="81"/>
  <c r="J469" i="81"/>
  <c r="D341" i="81"/>
  <c r="F341" i="81"/>
  <c r="E341" i="81"/>
  <c r="J341" i="81"/>
  <c r="C341" i="81"/>
  <c r="F98" i="81"/>
  <c r="J98" i="81"/>
  <c r="E98" i="81"/>
  <c r="D98" i="81"/>
  <c r="C98" i="81"/>
  <c r="F64" i="81"/>
  <c r="C64" i="81"/>
  <c r="E64" i="81"/>
  <c r="D64" i="81"/>
  <c r="J64" i="81"/>
  <c r="J2788" i="81"/>
  <c r="F2788" i="81"/>
  <c r="C2788" i="81"/>
  <c r="D2788" i="81"/>
  <c r="E2788" i="81"/>
  <c r="C2780" i="81"/>
  <c r="F2780" i="81"/>
  <c r="J2780" i="81"/>
  <c r="D2780" i="81"/>
  <c r="E2780" i="81"/>
  <c r="C2772" i="81"/>
  <c r="J2772" i="81"/>
  <c r="F2772" i="81"/>
  <c r="D2772" i="81"/>
  <c r="E2772" i="81"/>
  <c r="C2764" i="81"/>
  <c r="F2764" i="81"/>
  <c r="J2764" i="81"/>
  <c r="D2764" i="81"/>
  <c r="E2764" i="81"/>
  <c r="J2756" i="81"/>
  <c r="F2756" i="81"/>
  <c r="C2756" i="81"/>
  <c r="D2756" i="81"/>
  <c r="E2756" i="81"/>
  <c r="J2748" i="81"/>
  <c r="C2748" i="81"/>
  <c r="F2748" i="81"/>
  <c r="E2748" i="81"/>
  <c r="D2748" i="81"/>
  <c r="J2740" i="81"/>
  <c r="C2740" i="81"/>
  <c r="F2740" i="81"/>
  <c r="E2740" i="81"/>
  <c r="D2740" i="81"/>
  <c r="J2732" i="81"/>
  <c r="C2732" i="81"/>
  <c r="F2732" i="81"/>
  <c r="E2732" i="81"/>
  <c r="D2732" i="81"/>
  <c r="C2724" i="81"/>
  <c r="J2724" i="81"/>
  <c r="F2724" i="81"/>
  <c r="D2724" i="81"/>
  <c r="E2724" i="81"/>
  <c r="J2716" i="81"/>
  <c r="C2716" i="81"/>
  <c r="F2716" i="81"/>
  <c r="D2716" i="81"/>
  <c r="E2716" i="81"/>
  <c r="F2708" i="81"/>
  <c r="E2708" i="81"/>
  <c r="D2708" i="81"/>
  <c r="C2708" i="81"/>
  <c r="J2708" i="81"/>
  <c r="F2700" i="81"/>
  <c r="J2700" i="81"/>
  <c r="E2700" i="81"/>
  <c r="D2700" i="81"/>
  <c r="C2700" i="81"/>
  <c r="F2692" i="81"/>
  <c r="E2692" i="81"/>
  <c r="D2692" i="81"/>
  <c r="C2692" i="81"/>
  <c r="J2692" i="81"/>
  <c r="F2684" i="81"/>
  <c r="J2684" i="81"/>
  <c r="E2684" i="81"/>
  <c r="D2684" i="81"/>
  <c r="C2684" i="81"/>
  <c r="F2676" i="81"/>
  <c r="E2676" i="81"/>
  <c r="D2676" i="81"/>
  <c r="C2676" i="81"/>
  <c r="J2676" i="81"/>
  <c r="F2668" i="81"/>
  <c r="J2668" i="81"/>
  <c r="E2668" i="81"/>
  <c r="D2668" i="81"/>
  <c r="C2668" i="81"/>
  <c r="F2660" i="81"/>
  <c r="E2660" i="81"/>
  <c r="D2660" i="81"/>
  <c r="C2660" i="81"/>
  <c r="J2660" i="81"/>
  <c r="C2652" i="81"/>
  <c r="F2652" i="81"/>
  <c r="D2652" i="81"/>
  <c r="E2652" i="81"/>
  <c r="J2652" i="81"/>
  <c r="F2644" i="81"/>
  <c r="C2644" i="81"/>
  <c r="D2644" i="81"/>
  <c r="E2644" i="81"/>
  <c r="J2644" i="81"/>
  <c r="F2636" i="81"/>
  <c r="D2636" i="81"/>
  <c r="C2636" i="81"/>
  <c r="E2636" i="81"/>
  <c r="J2636" i="81"/>
  <c r="D2628" i="81"/>
  <c r="F2628" i="81"/>
  <c r="J2628" i="81"/>
  <c r="E2628" i="81"/>
  <c r="C2628" i="81"/>
  <c r="J2620" i="81"/>
  <c r="D2620" i="81"/>
  <c r="C2620" i="81"/>
  <c r="E2620" i="81"/>
  <c r="F2620" i="81"/>
  <c r="J2612" i="81"/>
  <c r="D2612" i="81"/>
  <c r="C2612" i="81"/>
  <c r="E2612" i="81"/>
  <c r="F2612" i="81"/>
  <c r="J2604" i="81"/>
  <c r="C2604" i="81"/>
  <c r="D2604" i="81"/>
  <c r="F2604" i="81"/>
  <c r="E2604" i="81"/>
  <c r="C2596" i="81"/>
  <c r="J2596" i="81"/>
  <c r="F2596" i="81"/>
  <c r="E2596" i="81"/>
  <c r="D2596" i="81"/>
  <c r="C2588" i="81"/>
  <c r="F2588" i="81"/>
  <c r="E2588" i="81"/>
  <c r="J2588" i="81"/>
  <c r="D2588" i="81"/>
  <c r="J2580" i="81"/>
  <c r="E2580" i="81"/>
  <c r="D2580" i="81"/>
  <c r="C2580" i="81"/>
  <c r="F2580" i="81"/>
  <c r="E2572" i="81"/>
  <c r="D2572" i="81"/>
  <c r="F2572" i="81"/>
  <c r="C2572" i="81"/>
  <c r="J2572" i="81"/>
  <c r="C2564" i="81"/>
  <c r="E2564" i="81"/>
  <c r="J2564" i="81"/>
  <c r="D2564" i="81"/>
  <c r="F2564" i="81"/>
  <c r="C2556" i="81"/>
  <c r="J2556" i="81"/>
  <c r="E2556" i="81"/>
  <c r="D2556" i="81"/>
  <c r="F2556" i="81"/>
  <c r="E2548" i="81"/>
  <c r="D2548" i="81"/>
  <c r="C2548" i="81"/>
  <c r="J2548" i="81"/>
  <c r="F2548" i="81"/>
  <c r="C2540" i="81"/>
  <c r="E2540" i="81"/>
  <c r="D2540" i="81"/>
  <c r="J2540" i="81"/>
  <c r="F2540" i="81"/>
  <c r="E2532" i="81"/>
  <c r="J2532" i="81"/>
  <c r="C2532" i="81"/>
  <c r="D2532" i="81"/>
  <c r="F2532" i="81"/>
  <c r="J2524" i="81"/>
  <c r="C2524" i="81"/>
  <c r="F2524" i="81"/>
  <c r="E2524" i="81"/>
  <c r="D2524" i="81"/>
  <c r="C2516" i="81"/>
  <c r="J2516" i="81"/>
  <c r="F2516" i="81"/>
  <c r="D2516" i="81"/>
  <c r="E2516" i="81"/>
  <c r="D2508" i="81"/>
  <c r="C2508" i="81"/>
  <c r="J2508" i="81"/>
  <c r="E2508" i="81"/>
  <c r="F2508" i="81"/>
  <c r="J2500" i="81"/>
  <c r="F2500" i="81"/>
  <c r="E2500" i="81"/>
  <c r="D2500" i="81"/>
  <c r="C2500" i="81"/>
  <c r="F2492" i="81"/>
  <c r="E2492" i="81"/>
  <c r="D2492" i="81"/>
  <c r="C2492" i="81"/>
  <c r="J2492" i="81"/>
  <c r="F2484" i="81"/>
  <c r="E2484" i="81"/>
  <c r="D2484" i="81"/>
  <c r="C2484" i="81"/>
  <c r="J2484" i="81"/>
  <c r="E2476" i="81"/>
  <c r="D2476" i="81"/>
  <c r="J2476" i="81"/>
  <c r="C2476" i="81"/>
  <c r="F2476" i="81"/>
  <c r="F2468" i="81"/>
  <c r="J2468" i="81"/>
  <c r="E2468" i="81"/>
  <c r="C2468" i="81"/>
  <c r="D2468" i="81"/>
  <c r="E2460" i="81"/>
  <c r="D2460" i="81"/>
  <c r="C2460" i="81"/>
  <c r="F2460" i="81"/>
  <c r="J2460" i="81"/>
  <c r="E2452" i="81"/>
  <c r="F2452" i="81"/>
  <c r="J2452" i="81"/>
  <c r="C2452" i="81"/>
  <c r="D2452" i="81"/>
  <c r="D2444" i="81"/>
  <c r="J2444" i="81"/>
  <c r="C2444" i="81"/>
  <c r="E2444" i="81"/>
  <c r="F2444" i="81"/>
  <c r="C2436" i="81"/>
  <c r="J2436" i="81"/>
  <c r="F2436" i="81"/>
  <c r="E2436" i="81"/>
  <c r="D2436" i="81"/>
  <c r="F2428" i="81"/>
  <c r="E2428" i="81"/>
  <c r="D2428" i="81"/>
  <c r="C2428" i="81"/>
  <c r="J2428" i="81"/>
  <c r="C2420" i="81"/>
  <c r="J2420" i="81"/>
  <c r="F2420" i="81"/>
  <c r="E2420" i="81"/>
  <c r="D2420" i="81"/>
  <c r="E2412" i="81"/>
  <c r="F2412" i="81"/>
  <c r="D2412" i="81"/>
  <c r="C2412" i="81"/>
  <c r="J2412" i="81"/>
  <c r="F2404" i="81"/>
  <c r="C2404" i="81"/>
  <c r="J2404" i="81"/>
  <c r="D2404" i="81"/>
  <c r="E2404" i="81"/>
  <c r="F2396" i="81"/>
  <c r="C2396" i="81"/>
  <c r="J2396" i="81"/>
  <c r="D2396" i="81"/>
  <c r="E2396" i="81"/>
  <c r="F2388" i="81"/>
  <c r="C2388" i="81"/>
  <c r="J2388" i="81"/>
  <c r="E2388" i="81"/>
  <c r="D2388" i="81"/>
  <c r="C2380" i="81"/>
  <c r="E2380" i="81"/>
  <c r="F2380" i="81"/>
  <c r="D2380" i="81"/>
  <c r="J2380" i="81"/>
  <c r="J2372" i="81"/>
  <c r="D2372" i="81"/>
  <c r="E2372" i="81"/>
  <c r="F2372" i="81"/>
  <c r="C2372" i="81"/>
  <c r="E2364" i="81"/>
  <c r="C2364" i="81"/>
  <c r="D2364" i="81"/>
  <c r="J2364" i="81"/>
  <c r="F2364" i="81"/>
  <c r="D2356" i="81"/>
  <c r="C2356" i="81"/>
  <c r="J2356" i="81"/>
  <c r="F2356" i="81"/>
  <c r="E2356" i="81"/>
  <c r="D2348" i="81"/>
  <c r="E2348" i="81"/>
  <c r="F2348" i="81"/>
  <c r="C2348" i="81"/>
  <c r="J2348" i="81"/>
  <c r="C2336" i="81"/>
  <c r="D2336" i="81"/>
  <c r="F2336" i="81"/>
  <c r="E2336" i="81"/>
  <c r="J2336" i="81"/>
  <c r="D2328" i="81"/>
  <c r="E2328" i="81"/>
  <c r="C2328" i="81"/>
  <c r="J2328" i="81"/>
  <c r="F2328" i="81"/>
  <c r="E2320" i="81"/>
  <c r="D2320" i="81"/>
  <c r="C2320" i="81"/>
  <c r="J2320" i="81"/>
  <c r="F2320" i="81"/>
  <c r="E2312" i="81"/>
  <c r="F2312" i="81"/>
  <c r="C2312" i="81"/>
  <c r="J2312" i="81"/>
  <c r="D2312" i="81"/>
  <c r="C2304" i="81"/>
  <c r="D2304" i="81"/>
  <c r="J2304" i="81"/>
  <c r="E2304" i="81"/>
  <c r="F2304" i="81"/>
  <c r="F2296" i="81"/>
  <c r="E2296" i="81"/>
  <c r="C2296" i="81"/>
  <c r="D2296" i="81"/>
  <c r="J2296" i="81"/>
  <c r="F2288" i="81"/>
  <c r="E2288" i="81"/>
  <c r="D2288" i="81"/>
  <c r="C2288" i="81"/>
  <c r="J2288" i="81"/>
  <c r="E2280" i="81"/>
  <c r="D2280" i="81"/>
  <c r="F2280" i="81"/>
  <c r="C2280" i="81"/>
  <c r="J2280" i="81"/>
  <c r="F2272" i="81"/>
  <c r="D2272" i="81"/>
  <c r="E2272" i="81"/>
  <c r="C2272" i="81"/>
  <c r="J2272" i="81"/>
  <c r="F2264" i="81"/>
  <c r="D2264" i="81"/>
  <c r="J2264" i="81"/>
  <c r="E2264" i="81"/>
  <c r="C2264" i="81"/>
  <c r="F2256" i="81"/>
  <c r="D2256" i="81"/>
  <c r="E2256" i="81"/>
  <c r="C2256" i="81"/>
  <c r="J2256" i="81"/>
  <c r="F2248" i="81"/>
  <c r="D2248" i="81"/>
  <c r="E2248" i="81"/>
  <c r="C2248" i="81"/>
  <c r="J2248" i="81"/>
  <c r="C2240" i="81"/>
  <c r="F2240" i="81"/>
  <c r="E2240" i="81"/>
  <c r="D2240" i="81"/>
  <c r="J2240" i="81"/>
  <c r="C2232" i="81"/>
  <c r="F2232" i="81"/>
  <c r="D2232" i="81"/>
  <c r="J2232" i="81"/>
  <c r="E2232" i="81"/>
  <c r="C2224" i="81"/>
  <c r="D2224" i="81"/>
  <c r="F2224" i="81"/>
  <c r="J2224" i="81"/>
  <c r="E2224" i="81"/>
  <c r="C2216" i="81"/>
  <c r="F2216" i="81"/>
  <c r="D2216" i="81"/>
  <c r="J2216" i="81"/>
  <c r="E2216" i="81"/>
  <c r="F1952" i="81"/>
  <c r="D1952" i="81"/>
  <c r="J1952" i="81"/>
  <c r="E1952" i="81"/>
  <c r="C1952" i="81"/>
  <c r="F1944" i="81"/>
  <c r="D1944" i="81"/>
  <c r="J1944" i="81"/>
  <c r="C1944" i="81"/>
  <c r="E1944" i="81"/>
  <c r="D1936" i="81"/>
  <c r="C1936" i="81"/>
  <c r="J1936" i="81"/>
  <c r="E1936" i="81"/>
  <c r="F1936" i="81"/>
  <c r="E1928" i="81"/>
  <c r="C1928" i="81"/>
  <c r="D1928" i="81"/>
  <c r="J1928" i="81"/>
  <c r="F1928" i="81"/>
  <c r="E1920" i="81"/>
  <c r="C1920" i="81"/>
  <c r="F1920" i="81"/>
  <c r="D1920" i="81"/>
  <c r="J1920" i="81"/>
  <c r="E1912" i="81"/>
  <c r="D1912" i="81"/>
  <c r="J1912" i="81"/>
  <c r="F1912" i="81"/>
  <c r="D1904" i="81"/>
  <c r="E1904" i="81"/>
  <c r="F1904" i="81"/>
  <c r="J1904" i="81"/>
  <c r="C1904" i="81"/>
  <c r="D1896" i="81"/>
  <c r="J1896" i="81"/>
  <c r="C1896" i="81"/>
  <c r="E1896" i="81"/>
  <c r="D1888" i="81"/>
  <c r="F1888" i="81"/>
  <c r="E1888" i="81"/>
  <c r="C1888" i="81"/>
  <c r="J1888" i="81"/>
  <c r="F1880" i="81"/>
  <c r="D1880" i="81"/>
  <c r="J1880" i="81"/>
  <c r="C1880" i="81"/>
  <c r="E1880" i="81"/>
  <c r="F1868" i="81"/>
  <c r="D1868" i="81"/>
  <c r="E1868" i="81"/>
  <c r="J1868" i="81"/>
  <c r="C1868" i="81"/>
  <c r="D1860" i="81"/>
  <c r="F1860" i="81"/>
  <c r="E1860" i="81"/>
  <c r="C1860" i="81"/>
  <c r="J1860" i="81"/>
  <c r="F1816" i="81"/>
  <c r="D1816" i="81"/>
  <c r="J1816" i="81"/>
  <c r="C1816" i="81"/>
  <c r="E1816" i="81"/>
  <c r="D1804" i="81"/>
  <c r="F1804" i="81"/>
  <c r="E1804" i="81"/>
  <c r="J1804" i="81"/>
  <c r="C1804" i="81"/>
  <c r="D1772" i="81"/>
  <c r="F1772" i="81"/>
  <c r="E1772" i="81"/>
  <c r="C1772" i="81"/>
  <c r="J1772" i="81"/>
  <c r="F1744" i="81"/>
  <c r="D1744" i="81"/>
  <c r="J1744" i="81"/>
  <c r="E1744" i="81"/>
  <c r="C1744" i="81"/>
  <c r="F1716" i="81"/>
  <c r="C1716" i="81"/>
  <c r="E1716" i="81"/>
  <c r="D1716" i="81"/>
  <c r="J1716" i="81"/>
  <c r="C1700" i="81"/>
  <c r="F1700" i="81"/>
  <c r="E1700" i="81"/>
  <c r="D1700" i="81"/>
  <c r="J1700" i="81"/>
  <c r="F1672" i="81"/>
  <c r="C1672" i="81"/>
  <c r="D1672" i="81"/>
  <c r="J1672" i="81"/>
  <c r="E1672" i="81"/>
  <c r="F1612" i="81"/>
  <c r="C1612" i="81"/>
  <c r="J1612" i="81"/>
  <c r="E1612" i="81"/>
  <c r="D1612" i="81"/>
  <c r="C1564" i="81"/>
  <c r="E1564" i="81"/>
  <c r="F1564" i="81"/>
  <c r="D1564" i="81"/>
  <c r="J1564" i="81"/>
  <c r="C1556" i="81"/>
  <c r="F1556" i="81"/>
  <c r="E1556" i="81"/>
  <c r="D1556" i="81"/>
  <c r="J1556" i="81"/>
  <c r="C1532" i="81"/>
  <c r="F1532" i="81"/>
  <c r="E1532" i="81"/>
  <c r="D1532" i="81"/>
  <c r="J1532" i="81"/>
  <c r="C1504" i="81"/>
  <c r="F1504" i="81"/>
  <c r="E1504" i="81"/>
  <c r="D1504" i="81"/>
  <c r="J1504" i="81"/>
  <c r="F1468" i="81"/>
  <c r="D1468" i="81"/>
  <c r="E1468" i="81"/>
  <c r="C1468" i="81"/>
  <c r="J1468" i="81"/>
  <c r="J1309" i="81"/>
  <c r="E1309" i="81"/>
  <c r="F1309" i="81"/>
  <c r="D1309" i="81"/>
  <c r="C1309" i="81"/>
  <c r="E1147" i="81"/>
  <c r="F1147" i="81"/>
  <c r="J1147" i="81"/>
  <c r="D1147" i="81"/>
  <c r="C1147" i="81"/>
  <c r="C1052" i="81"/>
  <c r="J1052" i="81"/>
  <c r="D1052" i="81"/>
  <c r="E1052" i="81"/>
  <c r="F1052" i="81"/>
  <c r="E1025" i="81"/>
  <c r="F1025" i="81"/>
  <c r="C1025" i="81"/>
  <c r="J1025" i="81"/>
  <c r="D1025" i="81"/>
  <c r="F983" i="81"/>
  <c r="C983" i="81"/>
  <c r="E983" i="81"/>
  <c r="D983" i="81"/>
  <c r="J983" i="81"/>
  <c r="C950" i="81"/>
  <c r="D950" i="81"/>
  <c r="F950" i="81"/>
  <c r="E950" i="81"/>
  <c r="J950" i="81"/>
  <c r="E858" i="81"/>
  <c r="J858" i="81"/>
  <c r="D858" i="81"/>
  <c r="C858" i="81"/>
  <c r="F858" i="81"/>
  <c r="E804" i="81"/>
  <c r="D804" i="81"/>
  <c r="C804" i="81"/>
  <c r="J804" i="81"/>
  <c r="F804" i="81"/>
  <c r="D757" i="81"/>
  <c r="J757" i="81"/>
  <c r="C757" i="81"/>
  <c r="E757" i="81"/>
  <c r="F757" i="81"/>
  <c r="C716" i="81"/>
  <c r="J716" i="81"/>
  <c r="D716" i="81"/>
  <c r="F716" i="81"/>
  <c r="E716" i="81"/>
  <c r="J674" i="81"/>
  <c r="F674" i="81"/>
  <c r="C674" i="81"/>
  <c r="D674" i="81"/>
  <c r="E674" i="81"/>
  <c r="D502" i="81"/>
  <c r="J502" i="81"/>
  <c r="E502" i="81"/>
  <c r="C502" i="81"/>
  <c r="F502" i="81"/>
  <c r="E473" i="81"/>
  <c r="J473" i="81"/>
  <c r="F473" i="81"/>
  <c r="C473" i="81"/>
  <c r="D473" i="81"/>
  <c r="D301" i="81"/>
  <c r="E301" i="81"/>
  <c r="F301" i="81"/>
  <c r="J301" i="81"/>
  <c r="C301" i="81"/>
  <c r="D241" i="81"/>
  <c r="J241" i="81"/>
  <c r="F241" i="81"/>
  <c r="E241" i="81"/>
  <c r="C241" i="81"/>
  <c r="E306" i="81"/>
  <c r="D306" i="81"/>
  <c r="J306" i="81"/>
  <c r="C306" i="81"/>
  <c r="F306" i="81"/>
  <c r="E238" i="81"/>
  <c r="D238" i="81"/>
  <c r="J238" i="81"/>
  <c r="F238" i="81"/>
  <c r="C238" i="81"/>
  <c r="E231" i="81"/>
  <c r="C231" i="81"/>
  <c r="D231" i="81"/>
  <c r="J231" i="81"/>
  <c r="F231" i="81"/>
  <c r="E214" i="81"/>
  <c r="C214" i="81"/>
  <c r="J214" i="81"/>
  <c r="F214" i="81"/>
  <c r="D214" i="81"/>
  <c r="E180" i="81"/>
  <c r="J180" i="81"/>
  <c r="F180" i="81"/>
  <c r="C180" i="81"/>
  <c r="D180" i="81"/>
  <c r="E158" i="81"/>
  <c r="C158" i="81"/>
  <c r="F158" i="81"/>
  <c r="D158" i="81"/>
  <c r="J158" i="81"/>
  <c r="D147" i="81"/>
  <c r="E147" i="81"/>
  <c r="F147" i="81"/>
  <c r="J147" i="81"/>
  <c r="C147" i="81"/>
  <c r="D99" i="81"/>
  <c r="E99" i="81"/>
  <c r="F99" i="81"/>
  <c r="C99" i="81"/>
  <c r="J99" i="81"/>
  <c r="D83" i="81"/>
  <c r="F83" i="81"/>
  <c r="E83" i="81"/>
  <c r="J83" i="81"/>
  <c r="C83" i="81"/>
  <c r="D1192" i="81"/>
  <c r="F1192" i="81"/>
  <c r="E1192" i="81"/>
  <c r="C1192" i="81"/>
  <c r="J1192" i="81"/>
  <c r="E648" i="81"/>
  <c r="F648" i="81"/>
  <c r="J648" i="81"/>
  <c r="D648" i="81"/>
  <c r="C648" i="81"/>
  <c r="J532" i="81"/>
  <c r="D532" i="81"/>
  <c r="C532" i="81"/>
  <c r="F532" i="81"/>
  <c r="E532" i="81"/>
  <c r="D454" i="81"/>
  <c r="J454" i="81"/>
  <c r="E454" i="81"/>
  <c r="C454" i="81"/>
  <c r="F454" i="81"/>
  <c r="E403" i="81"/>
  <c r="J403" i="81"/>
  <c r="F403" i="81"/>
  <c r="D403" i="81"/>
  <c r="C403" i="81"/>
  <c r="E379" i="81"/>
  <c r="J379" i="81"/>
  <c r="F379" i="81"/>
  <c r="D379" i="81"/>
  <c r="C379" i="81"/>
  <c r="F330" i="81"/>
  <c r="J330" i="81"/>
  <c r="D330" i="81"/>
  <c r="E330" i="81"/>
  <c r="C330" i="81"/>
  <c r="E279" i="81"/>
  <c r="C279" i="81"/>
  <c r="F279" i="81"/>
  <c r="D279" i="81"/>
  <c r="J279" i="81"/>
  <c r="E220" i="81"/>
  <c r="F220" i="81"/>
  <c r="D220" i="81"/>
  <c r="J220" i="81"/>
  <c r="C220" i="81"/>
  <c r="E176" i="81"/>
  <c r="C176" i="81"/>
  <c r="F176" i="81"/>
  <c r="D176" i="81"/>
  <c r="J176" i="81"/>
  <c r="J1318" i="81"/>
  <c r="F1318" i="81"/>
  <c r="E1318" i="81"/>
  <c r="D1318" i="81"/>
  <c r="C1318" i="81"/>
  <c r="C1310" i="81"/>
  <c r="J1310" i="81"/>
  <c r="F1310" i="81"/>
  <c r="E1310" i="81"/>
  <c r="D1310" i="81"/>
  <c r="E1303" i="81"/>
  <c r="J1303" i="81"/>
  <c r="D1303" i="81"/>
  <c r="F1303" i="81"/>
  <c r="C1303" i="81"/>
  <c r="E1295" i="81"/>
  <c r="J1295" i="81"/>
  <c r="C1295" i="81"/>
  <c r="F1295" i="81"/>
  <c r="D1295" i="81"/>
  <c r="C1288" i="81"/>
  <c r="F1288" i="81"/>
  <c r="E1288" i="81"/>
  <c r="J1288" i="81"/>
  <c r="D1288" i="81"/>
  <c r="F1266" i="81"/>
  <c r="C1266" i="81"/>
  <c r="J1266" i="81"/>
  <c r="D1266" i="81"/>
  <c r="E1266" i="81"/>
  <c r="F1258" i="81"/>
  <c r="C1258" i="81"/>
  <c r="J1258" i="81"/>
  <c r="D1258" i="81"/>
  <c r="E1258" i="81"/>
  <c r="F1250" i="81"/>
  <c r="E1250" i="81"/>
  <c r="C1250" i="81"/>
  <c r="J1250" i="81"/>
  <c r="D1250" i="81"/>
  <c r="F1242" i="81"/>
  <c r="E1242" i="81"/>
  <c r="D1242" i="81"/>
  <c r="C1242" i="81"/>
  <c r="J1242" i="81"/>
  <c r="C1231" i="81"/>
  <c r="F1231" i="81"/>
  <c r="J1231" i="81"/>
  <c r="E1231" i="81"/>
  <c r="D1231" i="81"/>
  <c r="J1223" i="81"/>
  <c r="F1223" i="81"/>
  <c r="D1223" i="81"/>
  <c r="E1223" i="81"/>
  <c r="C1223" i="81"/>
  <c r="F1212" i="81"/>
  <c r="E1212" i="81"/>
  <c r="C1212" i="81"/>
  <c r="J1212" i="81"/>
  <c r="D1212" i="81"/>
  <c r="J1190" i="81"/>
  <c r="C1190" i="81"/>
  <c r="D1190" i="81"/>
  <c r="E1190" i="81"/>
  <c r="F1190" i="81"/>
  <c r="E652" i="81"/>
  <c r="J652" i="81"/>
  <c r="D652" i="81"/>
  <c r="C652" i="81"/>
  <c r="F652" i="81"/>
  <c r="D492" i="81"/>
  <c r="J492" i="81"/>
  <c r="E492" i="81"/>
  <c r="F492" i="81"/>
  <c r="C492" i="81"/>
  <c r="E463" i="81"/>
  <c r="F463" i="81"/>
  <c r="J463" i="81"/>
  <c r="D463" i="81"/>
  <c r="C463" i="81"/>
  <c r="E455" i="81"/>
  <c r="C455" i="81"/>
  <c r="F455" i="81"/>
  <c r="J455" i="81"/>
  <c r="D455" i="81"/>
  <c r="E447" i="81"/>
  <c r="F447" i="81"/>
  <c r="J447" i="81"/>
  <c r="D447" i="81"/>
  <c r="C447" i="81"/>
  <c r="J440" i="81"/>
  <c r="E440" i="81"/>
  <c r="D440" i="81"/>
  <c r="F440" i="81"/>
  <c r="C440" i="81"/>
  <c r="E415" i="81"/>
  <c r="J415" i="81"/>
  <c r="F415" i="81"/>
  <c r="D415" i="81"/>
  <c r="C415" i="81"/>
  <c r="F407" i="81"/>
  <c r="D407" i="81"/>
  <c r="C407" i="81"/>
  <c r="E407" i="81"/>
  <c r="J407" i="81"/>
  <c r="E400" i="81"/>
  <c r="J400" i="81"/>
  <c r="D400" i="81"/>
  <c r="F400" i="81"/>
  <c r="C400" i="81"/>
  <c r="E392" i="81"/>
  <c r="J392" i="81"/>
  <c r="D392" i="81"/>
  <c r="F392" i="81"/>
  <c r="C392" i="81"/>
  <c r="E384" i="81"/>
  <c r="J384" i="81"/>
  <c r="D384" i="81"/>
  <c r="F384" i="81"/>
  <c r="C384" i="81"/>
  <c r="L2795" i="81"/>
  <c r="D346" i="81"/>
  <c r="E346" i="81"/>
  <c r="J346" i="81"/>
  <c r="C346" i="81"/>
  <c r="F346" i="81"/>
  <c r="D338" i="81"/>
  <c r="C338" i="81"/>
  <c r="F338" i="81"/>
  <c r="E338" i="81"/>
  <c r="J338" i="81"/>
  <c r="F331" i="81"/>
  <c r="C331" i="81"/>
  <c r="E331" i="81"/>
  <c r="D331" i="81"/>
  <c r="J331" i="81"/>
  <c r="E324" i="81"/>
  <c r="C324" i="81"/>
  <c r="F324" i="81"/>
  <c r="D324" i="81"/>
  <c r="J324" i="81"/>
  <c r="C316" i="81"/>
  <c r="E316" i="81"/>
  <c r="F316" i="81"/>
  <c r="D316" i="81"/>
  <c r="J316" i="81"/>
  <c r="J298" i="81"/>
  <c r="E298" i="81"/>
  <c r="D298" i="81"/>
  <c r="C298" i="81"/>
  <c r="F298" i="81"/>
  <c r="E291" i="81"/>
  <c r="D291" i="81"/>
  <c r="F291" i="81"/>
  <c r="J291" i="81"/>
  <c r="C291" i="81"/>
  <c r="E283" i="81"/>
  <c r="J283" i="81"/>
  <c r="D283" i="81"/>
  <c r="F283" i="81"/>
  <c r="C283" i="81"/>
  <c r="F272" i="81"/>
  <c r="E272" i="81"/>
  <c r="C272" i="81"/>
  <c r="J272" i="81"/>
  <c r="D272" i="81"/>
  <c r="E254" i="81"/>
  <c r="D254" i="81"/>
  <c r="J254" i="81"/>
  <c r="F254" i="81"/>
  <c r="C254" i="81"/>
  <c r="D242" i="81"/>
  <c r="J242" i="81"/>
  <c r="E242" i="81"/>
  <c r="C242" i="81"/>
  <c r="F242" i="81"/>
  <c r="E206" i="81"/>
  <c r="C206" i="81"/>
  <c r="F206" i="81"/>
  <c r="D206" i="81"/>
  <c r="J206" i="81"/>
  <c r="E198" i="81"/>
  <c r="C198" i="81"/>
  <c r="F198" i="81"/>
  <c r="D198" i="81"/>
  <c r="J198" i="81"/>
  <c r="E191" i="81"/>
  <c r="C191" i="81"/>
  <c r="F191" i="81"/>
  <c r="D191" i="81"/>
  <c r="J191" i="81"/>
  <c r="D154" i="81"/>
  <c r="J154" i="81"/>
  <c r="E154" i="81"/>
  <c r="F154" i="81"/>
  <c r="C154" i="81"/>
  <c r="D87" i="81"/>
  <c r="J87" i="81"/>
  <c r="C87" i="81"/>
  <c r="E87" i="81"/>
  <c r="F87" i="81"/>
  <c r="E636" i="81"/>
  <c r="J636" i="81"/>
  <c r="D636" i="81"/>
  <c r="C636" i="81"/>
  <c r="F636" i="81"/>
  <c r="E620" i="81"/>
  <c r="F620" i="81"/>
  <c r="J620" i="81"/>
  <c r="D620" i="81"/>
  <c r="C620" i="81"/>
  <c r="E604" i="81"/>
  <c r="J604" i="81"/>
  <c r="D604" i="81"/>
  <c r="C604" i="81"/>
  <c r="F604" i="81"/>
  <c r="D544" i="81"/>
  <c r="C544" i="81"/>
  <c r="J544" i="81"/>
  <c r="F544" i="81"/>
  <c r="E544" i="81"/>
  <c r="E458" i="81"/>
  <c r="J458" i="81"/>
  <c r="D458" i="81"/>
  <c r="C458" i="81"/>
  <c r="F458" i="81"/>
  <c r="D420" i="81"/>
  <c r="J420" i="81"/>
  <c r="E420" i="81"/>
  <c r="F420" i="81"/>
  <c r="C420" i="81"/>
  <c r="E399" i="81"/>
  <c r="J399" i="81"/>
  <c r="F399" i="81"/>
  <c r="D399" i="81"/>
  <c r="C399" i="81"/>
  <c r="J383" i="81"/>
  <c r="F383" i="81"/>
  <c r="D383" i="81"/>
  <c r="C383" i="81"/>
  <c r="E383" i="81"/>
  <c r="D360" i="81"/>
  <c r="E360" i="81"/>
  <c r="C360" i="81"/>
  <c r="F360" i="81"/>
  <c r="J360" i="81"/>
  <c r="J326" i="81"/>
  <c r="E326" i="81"/>
  <c r="F326" i="81"/>
  <c r="D326" i="81"/>
  <c r="C326" i="81"/>
  <c r="E226" i="81"/>
  <c r="C226" i="81"/>
  <c r="F226" i="81"/>
  <c r="D226" i="81"/>
  <c r="J226" i="81"/>
  <c r="E186" i="81"/>
  <c r="C186" i="81"/>
  <c r="J186" i="81"/>
  <c r="F186" i="81"/>
  <c r="D186" i="81"/>
  <c r="C2202" i="81"/>
  <c r="F2202" i="81"/>
  <c r="D2202" i="81"/>
  <c r="E2202" i="81"/>
  <c r="J2202" i="81"/>
  <c r="C2194" i="81"/>
  <c r="D2194" i="81"/>
  <c r="F2194" i="81"/>
  <c r="E2194" i="81"/>
  <c r="J2194" i="81"/>
  <c r="C2186" i="81"/>
  <c r="F2186" i="81"/>
  <c r="D2186" i="81"/>
  <c r="E2186" i="81"/>
  <c r="J2186" i="81"/>
  <c r="C2178" i="81"/>
  <c r="D2178" i="81"/>
  <c r="F2178" i="81"/>
  <c r="E2178" i="81"/>
  <c r="J2178" i="81"/>
  <c r="C2170" i="81"/>
  <c r="F2170" i="81"/>
  <c r="D2170" i="81"/>
  <c r="E2170" i="81"/>
  <c r="J2170" i="81"/>
  <c r="F2162" i="81"/>
  <c r="D2162" i="81"/>
  <c r="J2162" i="81"/>
  <c r="C2162" i="81"/>
  <c r="E2162" i="81"/>
  <c r="F2154" i="81"/>
  <c r="C2154" i="81"/>
  <c r="J2154" i="81"/>
  <c r="E2154" i="81"/>
  <c r="D2154" i="81"/>
  <c r="F2146" i="81"/>
  <c r="D2146" i="81"/>
  <c r="C2146" i="81"/>
  <c r="E2146" i="81"/>
  <c r="J2146" i="81"/>
  <c r="F2138" i="81"/>
  <c r="C2138" i="81"/>
  <c r="E2138" i="81"/>
  <c r="J2138" i="81"/>
  <c r="D2138" i="81"/>
  <c r="F2130" i="81"/>
  <c r="C2130" i="81"/>
  <c r="J2130" i="81"/>
  <c r="E2130" i="81"/>
  <c r="D2130" i="81"/>
  <c r="F2122" i="81"/>
  <c r="D2122" i="81"/>
  <c r="J2122" i="81"/>
  <c r="C2122" i="81"/>
  <c r="E2122" i="81"/>
  <c r="F2114" i="81"/>
  <c r="D2114" i="81"/>
  <c r="C2114" i="81"/>
  <c r="E2114" i="81"/>
  <c r="J2114" i="81"/>
  <c r="J2106" i="81"/>
  <c r="C2106" i="81"/>
  <c r="D2106" i="81"/>
  <c r="E2106" i="81"/>
  <c r="F2106" i="81"/>
  <c r="J2098" i="81"/>
  <c r="E2098" i="81"/>
  <c r="C2098" i="81"/>
  <c r="D2098" i="81"/>
  <c r="F2098" i="81"/>
  <c r="J2090" i="81"/>
  <c r="D2090" i="81"/>
  <c r="E2090" i="81"/>
  <c r="C2090" i="81"/>
  <c r="F2090" i="81"/>
  <c r="J2082" i="81"/>
  <c r="C2082" i="81"/>
  <c r="D2082" i="81"/>
  <c r="E2082" i="81"/>
  <c r="F2082" i="81"/>
  <c r="E2074" i="81"/>
  <c r="D2074" i="81"/>
  <c r="J2074" i="81"/>
  <c r="C2074" i="81"/>
  <c r="F2074" i="81"/>
  <c r="D2066" i="81"/>
  <c r="C2066" i="81"/>
  <c r="E2066" i="81"/>
  <c r="J2066" i="81"/>
  <c r="F2066" i="81"/>
  <c r="E2058" i="81"/>
  <c r="D2058" i="81"/>
  <c r="C2058" i="81"/>
  <c r="F2058" i="81"/>
  <c r="J2058" i="81"/>
  <c r="C2050" i="81"/>
  <c r="J2050" i="81"/>
  <c r="E2050" i="81"/>
  <c r="F2050" i="81"/>
  <c r="D2050" i="81"/>
  <c r="C2042" i="81"/>
  <c r="J2042" i="81"/>
  <c r="E2042" i="81"/>
  <c r="D2042" i="81"/>
  <c r="F2042" i="81"/>
  <c r="C2034" i="81"/>
  <c r="J2034" i="81"/>
  <c r="D2034" i="81"/>
  <c r="E2034" i="81"/>
  <c r="F2034" i="81"/>
  <c r="C2026" i="81"/>
  <c r="J2026" i="81"/>
  <c r="D2026" i="81"/>
  <c r="E2026" i="81"/>
  <c r="F2026" i="81"/>
  <c r="C2018" i="81"/>
  <c r="J2018" i="81"/>
  <c r="E2018" i="81"/>
  <c r="F2018" i="81"/>
  <c r="D2018" i="81"/>
  <c r="C2010" i="81"/>
  <c r="J2010" i="81"/>
  <c r="E2010" i="81"/>
  <c r="D2010" i="81"/>
  <c r="F2010" i="81"/>
  <c r="C2002" i="81"/>
  <c r="J2002" i="81"/>
  <c r="D2002" i="81"/>
  <c r="E2002" i="81"/>
  <c r="F2002" i="81"/>
  <c r="C1994" i="81"/>
  <c r="J1994" i="81"/>
  <c r="D1994" i="81"/>
  <c r="E1994" i="81"/>
  <c r="F1994" i="81"/>
  <c r="C1986" i="81"/>
  <c r="J1986" i="81"/>
  <c r="E1986" i="81"/>
  <c r="F1986" i="81"/>
  <c r="D1986" i="81"/>
  <c r="J1978" i="81"/>
  <c r="E1978" i="81"/>
  <c r="C1978" i="81"/>
  <c r="D1978" i="81"/>
  <c r="F1978" i="81"/>
  <c r="J1970" i="81"/>
  <c r="F1970" i="81"/>
  <c r="C1970" i="81"/>
  <c r="D1970" i="81"/>
  <c r="E1970" i="81"/>
  <c r="J1962" i="81"/>
  <c r="E1962" i="81"/>
  <c r="F1962" i="81"/>
  <c r="C1962" i="81"/>
  <c r="D1962" i="81"/>
  <c r="E1434" i="81"/>
  <c r="J1434" i="81"/>
  <c r="F1434" i="81"/>
  <c r="C1434" i="81"/>
  <c r="D1434" i="81"/>
  <c r="E1426" i="81"/>
  <c r="J1426" i="81"/>
  <c r="F1426" i="81"/>
  <c r="D1426" i="81"/>
  <c r="C1426" i="81"/>
  <c r="C1418" i="81"/>
  <c r="D1418" i="81"/>
  <c r="E1418" i="81"/>
  <c r="J1418" i="81"/>
  <c r="F1418" i="81"/>
  <c r="E1410" i="81"/>
  <c r="J1410" i="81"/>
  <c r="D1410" i="81"/>
  <c r="F1410" i="81"/>
  <c r="C1410" i="81"/>
  <c r="E1402" i="81"/>
  <c r="C1402" i="81"/>
  <c r="J1402" i="81"/>
  <c r="F1402" i="81"/>
  <c r="D1402" i="81"/>
  <c r="J1394" i="81"/>
  <c r="D1394" i="81"/>
  <c r="F1394" i="81"/>
  <c r="E1394" i="81"/>
  <c r="C1394" i="81"/>
  <c r="E1386" i="81"/>
  <c r="C1386" i="81"/>
  <c r="D1386" i="81"/>
  <c r="F1386" i="81"/>
  <c r="J1386" i="81"/>
  <c r="E1378" i="81"/>
  <c r="C1378" i="81"/>
  <c r="D1378" i="81"/>
  <c r="F1378" i="81"/>
  <c r="J1378" i="81"/>
  <c r="E1370" i="81"/>
  <c r="C1370" i="81"/>
  <c r="D1370" i="81"/>
  <c r="F1370" i="81"/>
  <c r="J1370" i="81"/>
  <c r="E1362" i="81"/>
  <c r="C1362" i="81"/>
  <c r="D1362" i="81"/>
  <c r="F1362" i="81"/>
  <c r="J1362" i="81"/>
  <c r="E1354" i="81"/>
  <c r="C1354" i="81"/>
  <c r="D1354" i="81"/>
  <c r="F1354" i="81"/>
  <c r="J1354" i="81"/>
  <c r="C1346" i="81"/>
  <c r="J1346" i="81"/>
  <c r="F1346" i="81"/>
  <c r="E1346" i="81"/>
  <c r="D1346" i="81"/>
  <c r="C1338" i="81"/>
  <c r="J1338" i="81"/>
  <c r="F1338" i="81"/>
  <c r="E1338" i="81"/>
  <c r="D1338" i="81"/>
  <c r="C1330" i="81"/>
  <c r="J1330" i="81"/>
  <c r="F1330" i="81"/>
  <c r="E1330" i="81"/>
  <c r="D1330" i="81"/>
  <c r="J1319" i="81"/>
  <c r="D1319" i="81"/>
  <c r="F1319" i="81"/>
  <c r="E1319" i="81"/>
  <c r="C1319" i="81"/>
  <c r="D1311" i="81"/>
  <c r="J1311" i="81"/>
  <c r="F1311" i="81"/>
  <c r="E1311" i="81"/>
  <c r="C1311" i="81"/>
  <c r="C1304" i="81"/>
  <c r="D1304" i="81"/>
  <c r="E1304" i="81"/>
  <c r="J1304" i="81"/>
  <c r="F1304" i="81"/>
  <c r="F1296" i="81"/>
  <c r="C1296" i="81"/>
  <c r="J1296" i="81"/>
  <c r="E1296" i="81"/>
  <c r="D1296" i="81"/>
  <c r="F1278" i="81"/>
  <c r="C1278" i="81"/>
  <c r="J1278" i="81"/>
  <c r="D1278" i="81"/>
  <c r="E1278" i="81"/>
  <c r="F1270" i="81"/>
  <c r="C1270" i="81"/>
  <c r="J1270" i="81"/>
  <c r="D1270" i="81"/>
  <c r="E1270" i="81"/>
  <c r="F1259" i="81"/>
  <c r="C1259" i="81"/>
  <c r="E1259" i="81"/>
  <c r="J1259" i="81"/>
  <c r="D1259" i="81"/>
  <c r="F1251" i="81"/>
  <c r="C1251" i="81"/>
  <c r="J1251" i="81"/>
  <c r="E1251" i="81"/>
  <c r="D1251" i="81"/>
  <c r="C1243" i="81"/>
  <c r="F1243" i="81"/>
  <c r="D1243" i="81"/>
  <c r="E1243" i="81"/>
  <c r="J1243" i="81"/>
  <c r="E1236" i="81"/>
  <c r="F1236" i="81"/>
  <c r="C1236" i="81"/>
  <c r="J1236" i="81"/>
  <c r="D1236" i="81"/>
  <c r="E1228" i="81"/>
  <c r="J1228" i="81"/>
  <c r="C1228" i="81"/>
  <c r="D1228" i="81"/>
  <c r="F1228" i="81"/>
  <c r="F1220" i="81"/>
  <c r="D1220" i="81"/>
  <c r="E1220" i="81"/>
  <c r="C1220" i="81"/>
  <c r="J1220" i="81"/>
  <c r="J1202" i="81"/>
  <c r="C1202" i="81"/>
  <c r="D1202" i="81"/>
  <c r="F1202" i="81"/>
  <c r="E1202" i="81"/>
  <c r="C1194" i="81"/>
  <c r="J1194" i="81"/>
  <c r="D1194" i="81"/>
  <c r="E1194" i="81"/>
  <c r="F1194" i="81"/>
  <c r="F676" i="81"/>
  <c r="C676" i="81"/>
  <c r="E676" i="81"/>
  <c r="D676" i="81"/>
  <c r="J676" i="81"/>
  <c r="C668" i="81"/>
  <c r="D668" i="81"/>
  <c r="J668" i="81"/>
  <c r="F668" i="81"/>
  <c r="E668" i="81"/>
  <c r="F660" i="81"/>
  <c r="C660" i="81"/>
  <c r="J660" i="81"/>
  <c r="D660" i="81"/>
  <c r="E660" i="81"/>
  <c r="D576" i="81"/>
  <c r="J576" i="81"/>
  <c r="E576" i="81"/>
  <c r="C576" i="81"/>
  <c r="F576" i="81"/>
  <c r="C568" i="81"/>
  <c r="D568" i="81"/>
  <c r="J568" i="81"/>
  <c r="F568" i="81"/>
  <c r="E568" i="81"/>
  <c r="J560" i="81"/>
  <c r="D560" i="81"/>
  <c r="C560" i="81"/>
  <c r="F560" i="81"/>
  <c r="E560" i="81"/>
  <c r="J508" i="81"/>
  <c r="D508" i="81"/>
  <c r="E508" i="81"/>
  <c r="F508" i="81"/>
  <c r="C508" i="81"/>
  <c r="D500" i="81"/>
  <c r="J500" i="81"/>
  <c r="E500" i="81"/>
  <c r="F500" i="81"/>
  <c r="C500" i="81"/>
  <c r="E475" i="81"/>
  <c r="D475" i="81"/>
  <c r="C475" i="81"/>
  <c r="F475" i="81"/>
  <c r="J475" i="81"/>
  <c r="E467" i="81"/>
  <c r="F467" i="81"/>
  <c r="J467" i="81"/>
  <c r="D467" i="81"/>
  <c r="C467" i="81"/>
  <c r="D460" i="81"/>
  <c r="J460" i="81"/>
  <c r="E460" i="81"/>
  <c r="F460" i="81"/>
  <c r="C460" i="81"/>
  <c r="J452" i="81"/>
  <c r="D452" i="81"/>
  <c r="E452" i="81"/>
  <c r="F452" i="81"/>
  <c r="C452" i="81"/>
  <c r="D430" i="81"/>
  <c r="J430" i="81"/>
  <c r="E430" i="81"/>
  <c r="C430" i="81"/>
  <c r="F430" i="81"/>
  <c r="D422" i="81"/>
  <c r="J422" i="81"/>
  <c r="E422" i="81"/>
  <c r="C422" i="81"/>
  <c r="F422" i="81"/>
  <c r="J416" i="81"/>
  <c r="E416" i="81"/>
  <c r="D416" i="81"/>
  <c r="F416" i="81"/>
  <c r="C416" i="81"/>
  <c r="J408" i="81"/>
  <c r="E408" i="81"/>
  <c r="D408" i="81"/>
  <c r="F408" i="81"/>
  <c r="C408" i="81"/>
  <c r="E378" i="81"/>
  <c r="D378" i="81"/>
  <c r="J378" i="81"/>
  <c r="C378" i="81"/>
  <c r="F378" i="81"/>
  <c r="E370" i="81"/>
  <c r="C370" i="81"/>
  <c r="D370" i="81"/>
  <c r="J370" i="81"/>
  <c r="F370" i="81"/>
  <c r="C362" i="81"/>
  <c r="E362" i="81"/>
  <c r="D362" i="81"/>
  <c r="J362" i="81"/>
  <c r="F362" i="81"/>
  <c r="E354" i="81"/>
  <c r="C354" i="81"/>
  <c r="D354" i="81"/>
  <c r="J354" i="81"/>
  <c r="F354" i="81"/>
  <c r="D347" i="81"/>
  <c r="C347" i="81"/>
  <c r="E347" i="81"/>
  <c r="J347" i="81"/>
  <c r="F347" i="81"/>
  <c r="C339" i="81"/>
  <c r="D339" i="81"/>
  <c r="F339" i="81"/>
  <c r="E339" i="81"/>
  <c r="J339" i="81"/>
  <c r="D332" i="81"/>
  <c r="F332" i="81"/>
  <c r="C332" i="81"/>
  <c r="E332" i="81"/>
  <c r="J332" i="81"/>
  <c r="F310" i="81"/>
  <c r="D310" i="81"/>
  <c r="E310" i="81"/>
  <c r="J310" i="81"/>
  <c r="C310" i="81"/>
  <c r="E303" i="81"/>
  <c r="J303" i="81"/>
  <c r="F303" i="81"/>
  <c r="C303" i="81"/>
  <c r="D303" i="81"/>
  <c r="E295" i="81"/>
  <c r="C295" i="81"/>
  <c r="F295" i="81"/>
  <c r="J295" i="81"/>
  <c r="D295" i="81"/>
  <c r="F284" i="81"/>
  <c r="E284" i="81"/>
  <c r="C284" i="81"/>
  <c r="D284" i="81"/>
  <c r="J284" i="81"/>
  <c r="J262" i="81"/>
  <c r="E262" i="81"/>
  <c r="D262" i="81"/>
  <c r="C262" i="81"/>
  <c r="F262" i="81"/>
  <c r="E255" i="81"/>
  <c r="C255" i="81"/>
  <c r="J255" i="81"/>
  <c r="F255" i="81"/>
  <c r="D255" i="81"/>
  <c r="E247" i="81"/>
  <c r="C247" i="81"/>
  <c r="J247" i="81"/>
  <c r="D247" i="81"/>
  <c r="F247" i="81"/>
  <c r="E239" i="81"/>
  <c r="F239" i="81"/>
  <c r="C239" i="81"/>
  <c r="J239" i="81"/>
  <c r="D239" i="81"/>
  <c r="E232" i="81"/>
  <c r="C232" i="81"/>
  <c r="J232" i="81"/>
  <c r="F232" i="81"/>
  <c r="D232" i="81"/>
  <c r="E224" i="81"/>
  <c r="C224" i="81"/>
  <c r="F224" i="81"/>
  <c r="D224" i="81"/>
  <c r="J224" i="81"/>
  <c r="E218" i="81"/>
  <c r="C218" i="81"/>
  <c r="J218" i="81"/>
  <c r="F218" i="81"/>
  <c r="D218" i="81"/>
  <c r="E211" i="81"/>
  <c r="C211" i="81"/>
  <c r="D211" i="81"/>
  <c r="J211" i="81"/>
  <c r="F211" i="81"/>
  <c r="C203" i="81"/>
  <c r="E203" i="81"/>
  <c r="F203" i="81"/>
  <c r="D203" i="81"/>
  <c r="J203" i="81"/>
  <c r="C195" i="81"/>
  <c r="E195" i="81"/>
  <c r="D195" i="81"/>
  <c r="J195" i="81"/>
  <c r="F195" i="81"/>
  <c r="E188" i="81"/>
  <c r="F188" i="81"/>
  <c r="D188" i="81"/>
  <c r="J188" i="81"/>
  <c r="C188" i="81"/>
  <c r="E174" i="81"/>
  <c r="C174" i="81"/>
  <c r="F174" i="81"/>
  <c r="D174" i="81"/>
  <c r="J174" i="81"/>
  <c r="E166" i="81"/>
  <c r="C166" i="81"/>
  <c r="F166" i="81"/>
  <c r="D166" i="81"/>
  <c r="J166" i="81"/>
  <c r="F159" i="81"/>
  <c r="C159" i="81"/>
  <c r="E159" i="81"/>
  <c r="D159" i="81"/>
  <c r="J159" i="81"/>
  <c r="D151" i="81"/>
  <c r="C151" i="81"/>
  <c r="J151" i="81"/>
  <c r="F151" i="81"/>
  <c r="E151" i="81"/>
  <c r="D107" i="81"/>
  <c r="F107" i="81"/>
  <c r="E107" i="81"/>
  <c r="C107" i="81"/>
  <c r="J107" i="81"/>
  <c r="C2791" i="81"/>
  <c r="F2791" i="81"/>
  <c r="J2791" i="81"/>
  <c r="D2791" i="81"/>
  <c r="E2791" i="81"/>
  <c r="C2783" i="81"/>
  <c r="F2783" i="81"/>
  <c r="J2783" i="81"/>
  <c r="D2783" i="81"/>
  <c r="E2783" i="81"/>
  <c r="C2775" i="81"/>
  <c r="F2775" i="81"/>
  <c r="J2775" i="81"/>
  <c r="D2775" i="81"/>
  <c r="E2775" i="81"/>
  <c r="C2767" i="81"/>
  <c r="F2767" i="81"/>
  <c r="J2767" i="81"/>
  <c r="D2767" i="81"/>
  <c r="E2767" i="81"/>
  <c r="C2759" i="81"/>
  <c r="F2759" i="81"/>
  <c r="J2759" i="81"/>
  <c r="D2759" i="81"/>
  <c r="E2759" i="81"/>
  <c r="C2751" i="81"/>
  <c r="F2751" i="81"/>
  <c r="J2751" i="81"/>
  <c r="D2751" i="81"/>
  <c r="E2751" i="81"/>
  <c r="C2743" i="81"/>
  <c r="F2743" i="81"/>
  <c r="E2743" i="81"/>
  <c r="D2743" i="81"/>
  <c r="J2743" i="81"/>
  <c r="C2735" i="81"/>
  <c r="D2735" i="81"/>
  <c r="J2735" i="81"/>
  <c r="E2735" i="81"/>
  <c r="F2735" i="81"/>
  <c r="C2727" i="81"/>
  <c r="F2727" i="81"/>
  <c r="E2727" i="81"/>
  <c r="J2727" i="81"/>
  <c r="D2727" i="81"/>
  <c r="C2719" i="81"/>
  <c r="F2719" i="81"/>
  <c r="E2719" i="81"/>
  <c r="D2719" i="81"/>
  <c r="J2719" i="81"/>
  <c r="C2711" i="81"/>
  <c r="E2711" i="81"/>
  <c r="D2711" i="81"/>
  <c r="J2711" i="81"/>
  <c r="F2711" i="81"/>
  <c r="F2703" i="81"/>
  <c r="E2703" i="81"/>
  <c r="D2703" i="81"/>
  <c r="C2703" i="81"/>
  <c r="J2703" i="81"/>
  <c r="F2695" i="81"/>
  <c r="E2695" i="81"/>
  <c r="D2695" i="81"/>
  <c r="C2695" i="81"/>
  <c r="J2695" i="81"/>
  <c r="F2687" i="81"/>
  <c r="E2687" i="81"/>
  <c r="D2687" i="81"/>
  <c r="C2687" i="81"/>
  <c r="J2687" i="81"/>
  <c r="E2679" i="81"/>
  <c r="D2679" i="81"/>
  <c r="C2679" i="81"/>
  <c r="J2679" i="81"/>
  <c r="F2679" i="81"/>
  <c r="F2671" i="81"/>
  <c r="E2671" i="81"/>
  <c r="D2671" i="81"/>
  <c r="J2671" i="81"/>
  <c r="C2671" i="81"/>
  <c r="F2663" i="81"/>
  <c r="C2663" i="81"/>
  <c r="J2663" i="81"/>
  <c r="D2663" i="81"/>
  <c r="E2663" i="81"/>
  <c r="C2655" i="81"/>
  <c r="E2655" i="81"/>
  <c r="D2655" i="81"/>
  <c r="J2655" i="81"/>
  <c r="F2655" i="81"/>
  <c r="F2647" i="81"/>
  <c r="D2647" i="81"/>
  <c r="C2647" i="81"/>
  <c r="J2647" i="81"/>
  <c r="E2647" i="81"/>
  <c r="C2639" i="81"/>
  <c r="E2639" i="81"/>
  <c r="J2639" i="81"/>
  <c r="D2639" i="81"/>
  <c r="F2639" i="81"/>
  <c r="D2631" i="81"/>
  <c r="C2631" i="81"/>
  <c r="E2631" i="81"/>
  <c r="F2631" i="81"/>
  <c r="J2631" i="81"/>
  <c r="J2623" i="81"/>
  <c r="C2623" i="81"/>
  <c r="F2623" i="81"/>
  <c r="E2623" i="81"/>
  <c r="D2623" i="81"/>
  <c r="J2615" i="81"/>
  <c r="C2615" i="81"/>
  <c r="F2615" i="81"/>
  <c r="E2615" i="81"/>
  <c r="D2615" i="81"/>
  <c r="J2607" i="81"/>
  <c r="C2607" i="81"/>
  <c r="F2607" i="81"/>
  <c r="E2607" i="81"/>
  <c r="D2607" i="81"/>
  <c r="C2599" i="81"/>
  <c r="F2599" i="81"/>
  <c r="E2599" i="81"/>
  <c r="D2599" i="81"/>
  <c r="J2599" i="81"/>
  <c r="C2591" i="81"/>
  <c r="F2591" i="81"/>
  <c r="E2591" i="81"/>
  <c r="D2591" i="81"/>
  <c r="J2591" i="81"/>
  <c r="F2583" i="81"/>
  <c r="E2583" i="81"/>
  <c r="C2583" i="81"/>
  <c r="D2583" i="81"/>
  <c r="J2583" i="81"/>
  <c r="F2575" i="81"/>
  <c r="C2575" i="81"/>
  <c r="D2575" i="81"/>
  <c r="J2575" i="81"/>
  <c r="E2575" i="81"/>
  <c r="F2567" i="81"/>
  <c r="E2567" i="81"/>
  <c r="J2567" i="81"/>
  <c r="C2567" i="81"/>
  <c r="D2567" i="81"/>
  <c r="C2559" i="81"/>
  <c r="F2559" i="81"/>
  <c r="E2559" i="81"/>
  <c r="J2559" i="81"/>
  <c r="D2559" i="81"/>
  <c r="E2551" i="81"/>
  <c r="C2551" i="81"/>
  <c r="F2551" i="81"/>
  <c r="J2551" i="81"/>
  <c r="D2551" i="81"/>
  <c r="D2207" i="81"/>
  <c r="C2207" i="81"/>
  <c r="F2207" i="81"/>
  <c r="J2207" i="81"/>
  <c r="E2207" i="81"/>
  <c r="D2199" i="81"/>
  <c r="C2199" i="81"/>
  <c r="F2199" i="81"/>
  <c r="J2199" i="81"/>
  <c r="E2199" i="81"/>
  <c r="C2191" i="81"/>
  <c r="D2191" i="81"/>
  <c r="F2191" i="81"/>
  <c r="J2191" i="81"/>
  <c r="E2191" i="81"/>
  <c r="D2183" i="81"/>
  <c r="C2183" i="81"/>
  <c r="F2183" i="81"/>
  <c r="J2183" i="81"/>
  <c r="E2183" i="81"/>
  <c r="D2175" i="81"/>
  <c r="C2175" i="81"/>
  <c r="F2175" i="81"/>
  <c r="J2175" i="81"/>
  <c r="E2175" i="81"/>
  <c r="D2167" i="81"/>
  <c r="C2167" i="81"/>
  <c r="F2167" i="81"/>
  <c r="J2167" i="81"/>
  <c r="E2167" i="81"/>
  <c r="F2159" i="81"/>
  <c r="D2159" i="81"/>
  <c r="C2159" i="81"/>
  <c r="J2159" i="81"/>
  <c r="E2159" i="81"/>
  <c r="F2151" i="81"/>
  <c r="E2151" i="81"/>
  <c r="D2151" i="81"/>
  <c r="C2151" i="81"/>
  <c r="J2151" i="81"/>
  <c r="F2143" i="81"/>
  <c r="D2143" i="81"/>
  <c r="E2143" i="81"/>
  <c r="C2143" i="81"/>
  <c r="J2143" i="81"/>
  <c r="C2135" i="81"/>
  <c r="J2135" i="81"/>
  <c r="E2135" i="81"/>
  <c r="F2135" i="81"/>
  <c r="D2135" i="81"/>
  <c r="D2127" i="81"/>
  <c r="F2127" i="81"/>
  <c r="C2127" i="81"/>
  <c r="J2127" i="81"/>
  <c r="E2127" i="81"/>
  <c r="C2119" i="81"/>
  <c r="J2119" i="81"/>
  <c r="F2119" i="81"/>
  <c r="D2119" i="81"/>
  <c r="E2119" i="81"/>
  <c r="F2111" i="81"/>
  <c r="D2111" i="81"/>
  <c r="J2111" i="81"/>
  <c r="E2111" i="81"/>
  <c r="C2111" i="81"/>
  <c r="D2103" i="81"/>
  <c r="F2103" i="81"/>
  <c r="E2103" i="81"/>
  <c r="J2103" i="81"/>
  <c r="C2103" i="81"/>
  <c r="E2095" i="81"/>
  <c r="D2095" i="81"/>
  <c r="J2095" i="81"/>
  <c r="C2095" i="81"/>
  <c r="F2095" i="81"/>
  <c r="E2087" i="81"/>
  <c r="D2087" i="81"/>
  <c r="J2087" i="81"/>
  <c r="C2087" i="81"/>
  <c r="F2087" i="81"/>
  <c r="E2079" i="81"/>
  <c r="C2079" i="81"/>
  <c r="D2079" i="81"/>
  <c r="J2079" i="81"/>
  <c r="F2079" i="81"/>
  <c r="E2071" i="81"/>
  <c r="C2071" i="81"/>
  <c r="J2071" i="81"/>
  <c r="F2071" i="81"/>
  <c r="D2071" i="81"/>
  <c r="E2063" i="81"/>
  <c r="C2063" i="81"/>
  <c r="D2063" i="81"/>
  <c r="J2063" i="81"/>
  <c r="F2063" i="81"/>
  <c r="F2055" i="81"/>
  <c r="E2055" i="81"/>
  <c r="J2055" i="81"/>
  <c r="D2055" i="81"/>
  <c r="C2055" i="81"/>
  <c r="D2047" i="81"/>
  <c r="F2047" i="81"/>
  <c r="E2047" i="81"/>
  <c r="C2047" i="81"/>
  <c r="J2047" i="81"/>
  <c r="D2039" i="81"/>
  <c r="F2039" i="81"/>
  <c r="E2039" i="81"/>
  <c r="J2039" i="81"/>
  <c r="C2039" i="81"/>
  <c r="D2031" i="81"/>
  <c r="F2031" i="81"/>
  <c r="E2031" i="81"/>
  <c r="C2031" i="81"/>
  <c r="J2031" i="81"/>
  <c r="D2023" i="81"/>
  <c r="F2023" i="81"/>
  <c r="E2023" i="81"/>
  <c r="C2023" i="81"/>
  <c r="J2023" i="81"/>
  <c r="D2015" i="81"/>
  <c r="F2015" i="81"/>
  <c r="E2015" i="81"/>
  <c r="C2015" i="81"/>
  <c r="J2015" i="81"/>
  <c r="D2007" i="81"/>
  <c r="F2007" i="81"/>
  <c r="E2007" i="81"/>
  <c r="J2007" i="81"/>
  <c r="C2007" i="81"/>
  <c r="D1999" i="81"/>
  <c r="F1999" i="81"/>
  <c r="E1999" i="81"/>
  <c r="C1999" i="81"/>
  <c r="J1999" i="81"/>
  <c r="D1991" i="81"/>
  <c r="F1991" i="81"/>
  <c r="E1991" i="81"/>
  <c r="C1991" i="81"/>
  <c r="J1991" i="81"/>
  <c r="D1983" i="81"/>
  <c r="F1983" i="81"/>
  <c r="E1983" i="81"/>
  <c r="J1983" i="81"/>
  <c r="C1983" i="81"/>
  <c r="F1975" i="81"/>
  <c r="E1975" i="81"/>
  <c r="C1975" i="81"/>
  <c r="D1975" i="81"/>
  <c r="J1975" i="81"/>
  <c r="F1967" i="81"/>
  <c r="E1967" i="81"/>
  <c r="J1967" i="81"/>
  <c r="D1967" i="81"/>
  <c r="C1967" i="81"/>
  <c r="F1959" i="81"/>
  <c r="E1959" i="81"/>
  <c r="C1959" i="81"/>
  <c r="D1959" i="81"/>
  <c r="J1959" i="81"/>
  <c r="F1439" i="81"/>
  <c r="E1439" i="81"/>
  <c r="C1439" i="81"/>
  <c r="J1439" i="81"/>
  <c r="D1439" i="81"/>
  <c r="F1431" i="81"/>
  <c r="J1431" i="81"/>
  <c r="D1431" i="81"/>
  <c r="C1431" i="81"/>
  <c r="E1431" i="81"/>
  <c r="F1423" i="81"/>
  <c r="D1423" i="81"/>
  <c r="E1423" i="81"/>
  <c r="C1423" i="81"/>
  <c r="J1423" i="81"/>
  <c r="F1415" i="81"/>
  <c r="D1415" i="81"/>
  <c r="J1415" i="81"/>
  <c r="E1415" i="81"/>
  <c r="C1415" i="81"/>
  <c r="F1407" i="81"/>
  <c r="E1407" i="81"/>
  <c r="C1407" i="81"/>
  <c r="J1407" i="81"/>
  <c r="D1407" i="81"/>
  <c r="F1399" i="81"/>
  <c r="J1399" i="81"/>
  <c r="D1399" i="81"/>
  <c r="C1399" i="81"/>
  <c r="E1399" i="81"/>
  <c r="F1391" i="81"/>
  <c r="E1391" i="81"/>
  <c r="D1391" i="81"/>
  <c r="C1391" i="81"/>
  <c r="J1391" i="81"/>
  <c r="C1383" i="81"/>
  <c r="F1383" i="81"/>
  <c r="E1383" i="81"/>
  <c r="D1383" i="81"/>
  <c r="J1383" i="81"/>
  <c r="F1375" i="81"/>
  <c r="E1375" i="81"/>
  <c r="D1375" i="81"/>
  <c r="J1375" i="81"/>
  <c r="C1375" i="81"/>
  <c r="C1367" i="81"/>
  <c r="F1367" i="81"/>
  <c r="E1367" i="81"/>
  <c r="D1367" i="81"/>
  <c r="J1367" i="81"/>
  <c r="C1359" i="81"/>
  <c r="F1359" i="81"/>
  <c r="E1359" i="81"/>
  <c r="D1359" i="81"/>
  <c r="J1359" i="81"/>
  <c r="D1351" i="81"/>
  <c r="J1351" i="81"/>
  <c r="C1351" i="81"/>
  <c r="F1351" i="81"/>
  <c r="E1351" i="81"/>
  <c r="J1343" i="81"/>
  <c r="E1343" i="81"/>
  <c r="D1343" i="81"/>
  <c r="F1343" i="81"/>
  <c r="C1343" i="81"/>
  <c r="D1335" i="81"/>
  <c r="J1335" i="81"/>
  <c r="E1335" i="81"/>
  <c r="F1335" i="81"/>
  <c r="C1335" i="81"/>
  <c r="J1327" i="81"/>
  <c r="E1327" i="81"/>
  <c r="D1327" i="81"/>
  <c r="F1327" i="81"/>
  <c r="C1327" i="81"/>
  <c r="C1320" i="81"/>
  <c r="D1320" i="81"/>
  <c r="F1320" i="81"/>
  <c r="E1320" i="81"/>
  <c r="J1320" i="81"/>
  <c r="J1312" i="81"/>
  <c r="F1312" i="81"/>
  <c r="D1312" i="81"/>
  <c r="C1312" i="81"/>
  <c r="E1312" i="81"/>
  <c r="F1290" i="81"/>
  <c r="J1290" i="81"/>
  <c r="D1290" i="81"/>
  <c r="E1290" i="81"/>
  <c r="C1290" i="81"/>
  <c r="F1279" i="81"/>
  <c r="C1279" i="81"/>
  <c r="E1279" i="81"/>
  <c r="D1279" i="81"/>
  <c r="J1279" i="81"/>
  <c r="F1271" i="81"/>
  <c r="J1271" i="81"/>
  <c r="D1271" i="81"/>
  <c r="E1271" i="81"/>
  <c r="C1271" i="81"/>
  <c r="C1264" i="81"/>
  <c r="E1264" i="81"/>
  <c r="F1264" i="81"/>
  <c r="D1264" i="81"/>
  <c r="J1264" i="81"/>
  <c r="C1256" i="81"/>
  <c r="E1256" i="81"/>
  <c r="D1256" i="81"/>
  <c r="J1256" i="81"/>
  <c r="F1256" i="81"/>
  <c r="E1248" i="81"/>
  <c r="C1248" i="81"/>
  <c r="D1248" i="81"/>
  <c r="J1248" i="81"/>
  <c r="F1248" i="81"/>
  <c r="E1240" i="81"/>
  <c r="D1240" i="81"/>
  <c r="C1240" i="81"/>
  <c r="F1240" i="81"/>
  <c r="J1240" i="81"/>
  <c r="J1218" i="81"/>
  <c r="D1218" i="81"/>
  <c r="C1218" i="81"/>
  <c r="F1218" i="81"/>
  <c r="E1218" i="81"/>
  <c r="C1210" i="81"/>
  <c r="J1210" i="81"/>
  <c r="D1210" i="81"/>
  <c r="E1210" i="81"/>
  <c r="F1210" i="81"/>
  <c r="J1203" i="81"/>
  <c r="F1203" i="81"/>
  <c r="E1203" i="81"/>
  <c r="C1203" i="81"/>
  <c r="D1203" i="81"/>
  <c r="J1191" i="81"/>
  <c r="F1191" i="81"/>
  <c r="D1191" i="81"/>
  <c r="E1191" i="81"/>
  <c r="C1191" i="81"/>
  <c r="J584" i="81"/>
  <c r="D584" i="81"/>
  <c r="E584" i="81"/>
  <c r="F584" i="81"/>
  <c r="C584" i="81"/>
  <c r="E528" i="81"/>
  <c r="J528" i="81"/>
  <c r="D528" i="81"/>
  <c r="F528" i="81"/>
  <c r="C528" i="81"/>
  <c r="E520" i="81"/>
  <c r="J520" i="81"/>
  <c r="D520" i="81"/>
  <c r="F520" i="81"/>
  <c r="C520" i="81"/>
  <c r="E512" i="81"/>
  <c r="J512" i="81"/>
  <c r="D512" i="81"/>
  <c r="F512" i="81"/>
  <c r="C512" i="81"/>
  <c r="J472" i="81"/>
  <c r="E472" i="81"/>
  <c r="D472" i="81"/>
  <c r="F472" i="81"/>
  <c r="C472" i="81"/>
  <c r="D438" i="81"/>
  <c r="J438" i="81"/>
  <c r="E438" i="81"/>
  <c r="C438" i="81"/>
  <c r="F438" i="81"/>
  <c r="J427" i="81"/>
  <c r="F427" i="81"/>
  <c r="D427" i="81"/>
  <c r="C427" i="81"/>
  <c r="E427" i="81"/>
  <c r="E419" i="81"/>
  <c r="J419" i="81"/>
  <c r="F419" i="81"/>
  <c r="D419" i="81"/>
  <c r="C419" i="81"/>
  <c r="D406" i="81"/>
  <c r="J406" i="81"/>
  <c r="E406" i="81"/>
  <c r="C406" i="81"/>
  <c r="F406" i="81"/>
  <c r="D398" i="81"/>
  <c r="J398" i="81"/>
  <c r="E398" i="81"/>
  <c r="C398" i="81"/>
  <c r="F398" i="81"/>
  <c r="D390" i="81"/>
  <c r="J390" i="81"/>
  <c r="E390" i="81"/>
  <c r="C390" i="81"/>
  <c r="F390" i="81"/>
  <c r="D382" i="81"/>
  <c r="J382" i="81"/>
  <c r="E382" i="81"/>
  <c r="C382" i="81"/>
  <c r="F382" i="81"/>
  <c r="C371" i="81"/>
  <c r="J371" i="81"/>
  <c r="F371" i="81"/>
  <c r="E371" i="81"/>
  <c r="D371" i="81"/>
  <c r="C363" i="81"/>
  <c r="E363" i="81"/>
  <c r="D363" i="81"/>
  <c r="J363" i="81"/>
  <c r="F363" i="81"/>
  <c r="E355" i="81"/>
  <c r="D355" i="81"/>
  <c r="J355" i="81"/>
  <c r="F355" i="81"/>
  <c r="C355" i="81"/>
  <c r="D344" i="81"/>
  <c r="C344" i="81"/>
  <c r="F344" i="81"/>
  <c r="E344" i="81"/>
  <c r="J344" i="81"/>
  <c r="E322" i="81"/>
  <c r="F322" i="81"/>
  <c r="J322" i="81"/>
  <c r="D322" i="81"/>
  <c r="C322" i="81"/>
  <c r="E311" i="81"/>
  <c r="J311" i="81"/>
  <c r="F311" i="81"/>
  <c r="C311" i="81"/>
  <c r="D311" i="81"/>
  <c r="C300" i="81"/>
  <c r="F300" i="81"/>
  <c r="E300" i="81"/>
  <c r="D300" i="81"/>
  <c r="J300" i="81"/>
  <c r="F292" i="81"/>
  <c r="E292" i="81"/>
  <c r="C292" i="81"/>
  <c r="D292" i="81"/>
  <c r="J292" i="81"/>
  <c r="J278" i="81"/>
  <c r="D278" i="81"/>
  <c r="E278" i="81"/>
  <c r="F278" i="81"/>
  <c r="C278" i="81"/>
  <c r="D270" i="81"/>
  <c r="E270" i="81"/>
  <c r="J270" i="81"/>
  <c r="F270" i="81"/>
  <c r="C270" i="81"/>
  <c r="E263" i="81"/>
  <c r="C263" i="81"/>
  <c r="F263" i="81"/>
  <c r="D263" i="81"/>
  <c r="J263" i="81"/>
  <c r="E256" i="81"/>
  <c r="C256" i="81"/>
  <c r="F256" i="81"/>
  <c r="J256" i="81"/>
  <c r="D256" i="81"/>
  <c r="E248" i="81"/>
  <c r="F248" i="81"/>
  <c r="C248" i="81"/>
  <c r="J248" i="81"/>
  <c r="D248" i="81"/>
  <c r="E240" i="81"/>
  <c r="C240" i="81"/>
  <c r="F240" i="81"/>
  <c r="J240" i="81"/>
  <c r="D240" i="81"/>
  <c r="E219" i="81"/>
  <c r="C219" i="81"/>
  <c r="F219" i="81"/>
  <c r="D219" i="81"/>
  <c r="J219" i="81"/>
  <c r="E208" i="81"/>
  <c r="C208" i="81"/>
  <c r="F208" i="81"/>
  <c r="D208" i="81"/>
  <c r="J208" i="81"/>
  <c r="E200" i="81"/>
  <c r="C200" i="81"/>
  <c r="F200" i="81"/>
  <c r="D200" i="81"/>
  <c r="J200" i="81"/>
  <c r="E178" i="81"/>
  <c r="C178" i="81"/>
  <c r="F178" i="81"/>
  <c r="D178" i="81"/>
  <c r="J178" i="81"/>
  <c r="E171" i="81"/>
  <c r="C171" i="81"/>
  <c r="F171" i="81"/>
  <c r="D171" i="81"/>
  <c r="J171" i="81"/>
  <c r="E163" i="81"/>
  <c r="C163" i="81"/>
  <c r="D163" i="81"/>
  <c r="J163" i="81"/>
  <c r="F163" i="81"/>
  <c r="D156" i="81"/>
  <c r="C156" i="81"/>
  <c r="F156" i="81"/>
  <c r="J156" i="81"/>
  <c r="E156" i="81"/>
  <c r="D127" i="81"/>
  <c r="C127" i="81"/>
  <c r="J127" i="81"/>
  <c r="E127" i="81"/>
  <c r="F127" i="81"/>
  <c r="D119" i="81"/>
  <c r="C119" i="81"/>
  <c r="J119" i="81"/>
  <c r="F119" i="81"/>
  <c r="E119" i="81"/>
  <c r="D67" i="81"/>
  <c r="E67" i="81"/>
  <c r="F67" i="81"/>
  <c r="C67" i="81"/>
  <c r="J67" i="81"/>
  <c r="D59" i="81"/>
  <c r="E59" i="81"/>
  <c r="J59" i="81"/>
  <c r="F59" i="81"/>
  <c r="C59" i="81"/>
  <c r="D51" i="81"/>
  <c r="E51" i="81"/>
  <c r="F51" i="81"/>
  <c r="J51" i="81"/>
  <c r="C51" i="81"/>
  <c r="F1432" i="81"/>
  <c r="E1432" i="81"/>
  <c r="D1432" i="81"/>
  <c r="J1432" i="81"/>
  <c r="C1432" i="81"/>
  <c r="E1412" i="81"/>
  <c r="D1412" i="81"/>
  <c r="J1412" i="81"/>
  <c r="F1412" i="81"/>
  <c r="C1412" i="81"/>
  <c r="J1356" i="81"/>
  <c r="E1356" i="81"/>
  <c r="F1356" i="81"/>
  <c r="C1356" i="81"/>
  <c r="D1356" i="81"/>
  <c r="F1287" i="81"/>
  <c r="J1287" i="81"/>
  <c r="D1287" i="81"/>
  <c r="E1287" i="81"/>
  <c r="C1287" i="81"/>
  <c r="C1268" i="81"/>
  <c r="F1268" i="81"/>
  <c r="J1268" i="81"/>
  <c r="D1268" i="81"/>
  <c r="E1268" i="81"/>
  <c r="F1226" i="81"/>
  <c r="E1226" i="81"/>
  <c r="D1226" i="81"/>
  <c r="C1226" i="81"/>
  <c r="J1226" i="81"/>
  <c r="D1200" i="81"/>
  <c r="E1200" i="81"/>
  <c r="F1200" i="81"/>
  <c r="C1200" i="81"/>
  <c r="J1200" i="81"/>
  <c r="E640" i="81"/>
  <c r="F640" i="81"/>
  <c r="J640" i="81"/>
  <c r="D640" i="81"/>
  <c r="C640" i="81"/>
  <c r="E624" i="81"/>
  <c r="F624" i="81"/>
  <c r="J624" i="81"/>
  <c r="D624" i="81"/>
  <c r="C624" i="81"/>
  <c r="E592" i="81"/>
  <c r="J592" i="81"/>
  <c r="D592" i="81"/>
  <c r="C592" i="81"/>
  <c r="F592" i="81"/>
  <c r="J556" i="81"/>
  <c r="D556" i="81"/>
  <c r="C556" i="81"/>
  <c r="F556" i="81"/>
  <c r="E556" i="81"/>
  <c r="D462" i="81"/>
  <c r="J462" i="81"/>
  <c r="E462" i="81"/>
  <c r="C462" i="81"/>
  <c r="F462" i="81"/>
  <c r="D428" i="81"/>
  <c r="J428" i="81"/>
  <c r="E428" i="81"/>
  <c r="F428" i="81"/>
  <c r="C428" i="81"/>
  <c r="E372" i="81"/>
  <c r="C372" i="81"/>
  <c r="D372" i="81"/>
  <c r="J372" i="81"/>
  <c r="F372" i="81"/>
  <c r="E312" i="81"/>
  <c r="C312" i="81"/>
  <c r="J312" i="81"/>
  <c r="D312" i="81"/>
  <c r="F312" i="81"/>
  <c r="E271" i="81"/>
  <c r="C271" i="81"/>
  <c r="F271" i="81"/>
  <c r="J271" i="81"/>
  <c r="D271" i="81"/>
  <c r="E230" i="81"/>
  <c r="C230" i="81"/>
  <c r="F230" i="81"/>
  <c r="D230" i="81"/>
  <c r="J230" i="81"/>
  <c r="D135" i="81"/>
  <c r="J135" i="81"/>
  <c r="C135" i="81"/>
  <c r="E135" i="81"/>
  <c r="F135" i="81"/>
  <c r="D75" i="81"/>
  <c r="E75" i="81"/>
  <c r="F75" i="81"/>
  <c r="J75" i="81"/>
  <c r="C75" i="81"/>
  <c r="F1428" i="81"/>
  <c r="C1428" i="81"/>
  <c r="E1428" i="81"/>
  <c r="D1428" i="81"/>
  <c r="J1428" i="81"/>
  <c r="F1416" i="81"/>
  <c r="E1416" i="81"/>
  <c r="J1416" i="81"/>
  <c r="D1416" i="81"/>
  <c r="C1416" i="81"/>
  <c r="J1392" i="81"/>
  <c r="D1392" i="81"/>
  <c r="F1392" i="81"/>
  <c r="E1392" i="81"/>
  <c r="C1392" i="81"/>
  <c r="J1384" i="81"/>
  <c r="C1384" i="81"/>
  <c r="F1384" i="81"/>
  <c r="E1384" i="81"/>
  <c r="D1384" i="81"/>
  <c r="E1376" i="81"/>
  <c r="D1376" i="81"/>
  <c r="F1376" i="81"/>
  <c r="J1376" i="81"/>
  <c r="C1376" i="81"/>
  <c r="E1364" i="81"/>
  <c r="D1364" i="81"/>
  <c r="F1364" i="81"/>
  <c r="C1364" i="81"/>
  <c r="J1364" i="81"/>
  <c r="C1348" i="81"/>
  <c r="F1348" i="81"/>
  <c r="D1348" i="81"/>
  <c r="E1348" i="81"/>
  <c r="J1348" i="81"/>
  <c r="C1280" i="81"/>
  <c r="E1280" i="81"/>
  <c r="F1280" i="81"/>
  <c r="D1280" i="81"/>
  <c r="J1280" i="81"/>
  <c r="J1230" i="81"/>
  <c r="F1230" i="81"/>
  <c r="C1230" i="81"/>
  <c r="D1230" i="81"/>
  <c r="E1230" i="81"/>
  <c r="D1208" i="81"/>
  <c r="F1208" i="81"/>
  <c r="E1208" i="81"/>
  <c r="C1208" i="81"/>
  <c r="J1208" i="81"/>
  <c r="E596" i="81"/>
  <c r="D596" i="81"/>
  <c r="C596" i="81"/>
  <c r="F596" i="81"/>
  <c r="J596" i="81"/>
  <c r="E439" i="81"/>
  <c r="C439" i="81"/>
  <c r="F439" i="81"/>
  <c r="J439" i="81"/>
  <c r="D439" i="81"/>
  <c r="D364" i="81"/>
  <c r="C364" i="81"/>
  <c r="E364" i="81"/>
  <c r="J364" i="81"/>
  <c r="F364" i="81"/>
  <c r="E267" i="81"/>
  <c r="D267" i="81"/>
  <c r="C267" i="81"/>
  <c r="F267" i="81"/>
  <c r="J267" i="81"/>
  <c r="E216" i="81"/>
  <c r="C216" i="81"/>
  <c r="F216" i="81"/>
  <c r="D216" i="81"/>
  <c r="J216" i="81"/>
  <c r="E164" i="81"/>
  <c r="F164" i="81"/>
  <c r="D164" i="81"/>
  <c r="J164" i="81"/>
  <c r="C164" i="81"/>
  <c r="D131" i="81"/>
  <c r="E131" i="81"/>
  <c r="C131" i="81"/>
  <c r="F131" i="81"/>
  <c r="J131" i="81"/>
  <c r="D79" i="81"/>
  <c r="E79" i="81"/>
  <c r="C79" i="81"/>
  <c r="F79" i="81"/>
  <c r="J79" i="81"/>
  <c r="C2208" i="81"/>
  <c r="D2208" i="81"/>
  <c r="F2208" i="81"/>
  <c r="J2208" i="81"/>
  <c r="E2208" i="81"/>
  <c r="C2200" i="81"/>
  <c r="F2200" i="81"/>
  <c r="D2200" i="81"/>
  <c r="J2200" i="81"/>
  <c r="E2200" i="81"/>
  <c r="C2192" i="81"/>
  <c r="D2192" i="81"/>
  <c r="F2192" i="81"/>
  <c r="J2192" i="81"/>
  <c r="E2192" i="81"/>
  <c r="C2184" i="81"/>
  <c r="F2184" i="81"/>
  <c r="D2184" i="81"/>
  <c r="J2184" i="81"/>
  <c r="E2184" i="81"/>
  <c r="C2176" i="81"/>
  <c r="D2176" i="81"/>
  <c r="F2176" i="81"/>
  <c r="J2176" i="81"/>
  <c r="E2176" i="81"/>
  <c r="C2168" i="81"/>
  <c r="F2168" i="81"/>
  <c r="D2168" i="81"/>
  <c r="J2168" i="81"/>
  <c r="E2168" i="81"/>
  <c r="F2160" i="81"/>
  <c r="D2160" i="81"/>
  <c r="C2160" i="81"/>
  <c r="J2160" i="81"/>
  <c r="E2160" i="81"/>
  <c r="F2152" i="81"/>
  <c r="D2152" i="81"/>
  <c r="C2152" i="81"/>
  <c r="E2152" i="81"/>
  <c r="J2152" i="81"/>
  <c r="D2144" i="81"/>
  <c r="F2144" i="81"/>
  <c r="C2144" i="81"/>
  <c r="J2144" i="81"/>
  <c r="E2144" i="81"/>
  <c r="F2136" i="81"/>
  <c r="D2136" i="81"/>
  <c r="J2136" i="81"/>
  <c r="E2136" i="81"/>
  <c r="C2136" i="81"/>
  <c r="F2128" i="81"/>
  <c r="C2128" i="81"/>
  <c r="D2128" i="81"/>
  <c r="J2128" i="81"/>
  <c r="E2128" i="81"/>
  <c r="F2120" i="81"/>
  <c r="D2120" i="81"/>
  <c r="C2120" i="81"/>
  <c r="J2120" i="81"/>
  <c r="E2120" i="81"/>
  <c r="D2112" i="81"/>
  <c r="E2112" i="81"/>
  <c r="F2112" i="81"/>
  <c r="J2112" i="81"/>
  <c r="C2112" i="81"/>
  <c r="F2104" i="81"/>
  <c r="D2104" i="81"/>
  <c r="E2104" i="81"/>
  <c r="C2104" i="81"/>
  <c r="J2104" i="81"/>
  <c r="D2096" i="81"/>
  <c r="E2096" i="81"/>
  <c r="J2096" i="81"/>
  <c r="C2096" i="81"/>
  <c r="F2096" i="81"/>
  <c r="D2088" i="81"/>
  <c r="C2088" i="81"/>
  <c r="E2088" i="81"/>
  <c r="J2088" i="81"/>
  <c r="F2088" i="81"/>
  <c r="D2080" i="81"/>
  <c r="E2080" i="81"/>
  <c r="C2080" i="81"/>
  <c r="J2080" i="81"/>
  <c r="F2080" i="81"/>
  <c r="C2072" i="81"/>
  <c r="E2072" i="81"/>
  <c r="J2072" i="81"/>
  <c r="D2072" i="81"/>
  <c r="F2072" i="81"/>
  <c r="C2064" i="81"/>
  <c r="E2064" i="81"/>
  <c r="D2064" i="81"/>
  <c r="F2064" i="81"/>
  <c r="J2064" i="81"/>
  <c r="F2056" i="81"/>
  <c r="E2056" i="81"/>
  <c r="D2056" i="81"/>
  <c r="C2056" i="81"/>
  <c r="J2056" i="81"/>
  <c r="D2048" i="81"/>
  <c r="F2048" i="81"/>
  <c r="E2048" i="81"/>
  <c r="C2048" i="81"/>
  <c r="J2048" i="81"/>
  <c r="D2040" i="81"/>
  <c r="F2040" i="81"/>
  <c r="E2040" i="81"/>
  <c r="C2040" i="81"/>
  <c r="J2040" i="81"/>
  <c r="D2032" i="81"/>
  <c r="F2032" i="81"/>
  <c r="E2032" i="81"/>
  <c r="C2032" i="81"/>
  <c r="J2032" i="81"/>
  <c r="D2024" i="81"/>
  <c r="F2024" i="81"/>
  <c r="E2024" i="81"/>
  <c r="C2024" i="81"/>
  <c r="J2024" i="81"/>
  <c r="D2016" i="81"/>
  <c r="F2016" i="81"/>
  <c r="E2016" i="81"/>
  <c r="C2016" i="81"/>
  <c r="J2016" i="81"/>
  <c r="D2008" i="81"/>
  <c r="F2008" i="81"/>
  <c r="E2008" i="81"/>
  <c r="C2008" i="81"/>
  <c r="J2008" i="81"/>
  <c r="D2000" i="81"/>
  <c r="F2000" i="81"/>
  <c r="E2000" i="81"/>
  <c r="C2000" i="81"/>
  <c r="J2000" i="81"/>
  <c r="D1992" i="81"/>
  <c r="F1992" i="81"/>
  <c r="E1992" i="81"/>
  <c r="C1992" i="81"/>
  <c r="J1992" i="81"/>
  <c r="D1984" i="81"/>
  <c r="F1984" i="81"/>
  <c r="E1984" i="81"/>
  <c r="C1984" i="81"/>
  <c r="J1984" i="81"/>
  <c r="F1976" i="81"/>
  <c r="D1976" i="81"/>
  <c r="J1976" i="81"/>
  <c r="E1976" i="81"/>
  <c r="C1976" i="81"/>
  <c r="F1968" i="81"/>
  <c r="E1968" i="81"/>
  <c r="D1968" i="81"/>
  <c r="C1968" i="81"/>
  <c r="J1968" i="81"/>
  <c r="F1960" i="81"/>
  <c r="D1960" i="81"/>
  <c r="J1960" i="81"/>
  <c r="E1960" i="81"/>
  <c r="C1960" i="81"/>
  <c r="J1408" i="81"/>
  <c r="E1408" i="81"/>
  <c r="F1408" i="81"/>
  <c r="D1408" i="81"/>
  <c r="C1408" i="81"/>
  <c r="C1372" i="81"/>
  <c r="F1372" i="81"/>
  <c r="E1372" i="81"/>
  <c r="D1372" i="81"/>
  <c r="J1372" i="81"/>
  <c r="D1336" i="81"/>
  <c r="F1336" i="81"/>
  <c r="C1336" i="81"/>
  <c r="E1336" i="81"/>
  <c r="J1336" i="81"/>
  <c r="F1328" i="81"/>
  <c r="C1328" i="81"/>
  <c r="E1328" i="81"/>
  <c r="J1328" i="81"/>
  <c r="D1328" i="81"/>
  <c r="C1298" i="81"/>
  <c r="J1298" i="81"/>
  <c r="F1298" i="81"/>
  <c r="E1298" i="81"/>
  <c r="D1298" i="81"/>
  <c r="C1272" i="81"/>
  <c r="E1272" i="81"/>
  <c r="J1272" i="81"/>
  <c r="D1272" i="81"/>
  <c r="F1272" i="81"/>
  <c r="F1215" i="81"/>
  <c r="D1215" i="81"/>
  <c r="J1215" i="81"/>
  <c r="E1215" i="81"/>
  <c r="C1215" i="81"/>
  <c r="J1196" i="81"/>
  <c r="D1196" i="81"/>
  <c r="F1196" i="81"/>
  <c r="E1196" i="81"/>
  <c r="C1196" i="81"/>
  <c r="E616" i="81"/>
  <c r="F616" i="81"/>
  <c r="J616" i="81"/>
  <c r="D616" i="81"/>
  <c r="C616" i="81"/>
  <c r="E450" i="81"/>
  <c r="J450" i="81"/>
  <c r="D450" i="81"/>
  <c r="C450" i="81"/>
  <c r="F450" i="81"/>
  <c r="J282" i="81"/>
  <c r="E282" i="81"/>
  <c r="D282" i="81"/>
  <c r="C282" i="81"/>
  <c r="F282" i="81"/>
  <c r="E172" i="81"/>
  <c r="F172" i="81"/>
  <c r="D172" i="81"/>
  <c r="J172" i="81"/>
  <c r="C172" i="81"/>
  <c r="E217" i="81"/>
  <c r="C217" i="81"/>
  <c r="F217" i="81"/>
  <c r="D217" i="81"/>
  <c r="J217" i="81"/>
  <c r="E165" i="81"/>
  <c r="J165" i="81"/>
  <c r="C165" i="81"/>
  <c r="F165" i="81"/>
  <c r="D165" i="81"/>
  <c r="D136" i="81"/>
  <c r="C136" i="81"/>
  <c r="J136" i="81"/>
  <c r="E136" i="81"/>
  <c r="F136" i="81"/>
  <c r="F129" i="81"/>
  <c r="J129" i="81"/>
  <c r="C129" i="81"/>
  <c r="D129" i="81"/>
  <c r="E129" i="81"/>
  <c r="D121" i="81"/>
  <c r="F121" i="81"/>
  <c r="E121" i="81"/>
  <c r="J121" i="81"/>
  <c r="C121" i="81"/>
  <c r="C80" i="81"/>
  <c r="F80" i="81"/>
  <c r="E80" i="81"/>
  <c r="D80" i="81"/>
  <c r="J80" i="81"/>
  <c r="E69" i="81"/>
  <c r="F69" i="81"/>
  <c r="D69" i="81"/>
  <c r="J69" i="81"/>
  <c r="C69" i="81"/>
  <c r="F53" i="81"/>
  <c r="E53" i="81"/>
  <c r="D53" i="81"/>
  <c r="J53" i="81"/>
  <c r="C53" i="81"/>
  <c r="E1173" i="81"/>
  <c r="F1173" i="81"/>
  <c r="J1173" i="81"/>
  <c r="D1173" i="81"/>
  <c r="C1173" i="81"/>
  <c r="J1158" i="81"/>
  <c r="C1158" i="81"/>
  <c r="D1158" i="81"/>
  <c r="E1158" i="81"/>
  <c r="F1158" i="81"/>
  <c r="E1135" i="81"/>
  <c r="D1135" i="81"/>
  <c r="F1135" i="81"/>
  <c r="J1135" i="81"/>
  <c r="C1135" i="81"/>
  <c r="E1097" i="81"/>
  <c r="F1097" i="81"/>
  <c r="J1097" i="81"/>
  <c r="D1097" i="81"/>
  <c r="C1097" i="81"/>
  <c r="D1059" i="81"/>
  <c r="E1059" i="81"/>
  <c r="F1059" i="81"/>
  <c r="J1059" i="81"/>
  <c r="C1059" i="81"/>
  <c r="E1021" i="81"/>
  <c r="C1021" i="81"/>
  <c r="F1021" i="81"/>
  <c r="D1021" i="81"/>
  <c r="J1021" i="81"/>
  <c r="C990" i="81"/>
  <c r="F990" i="81"/>
  <c r="E990" i="81"/>
  <c r="D990" i="81"/>
  <c r="J990" i="81"/>
  <c r="C946" i="81"/>
  <c r="F946" i="81"/>
  <c r="E946" i="81"/>
  <c r="D946" i="81"/>
  <c r="J946" i="81"/>
  <c r="C932" i="81"/>
  <c r="F932" i="81"/>
  <c r="J932" i="81"/>
  <c r="E932" i="81"/>
  <c r="D932" i="81"/>
  <c r="F894" i="81"/>
  <c r="C894" i="81"/>
  <c r="D894" i="81"/>
  <c r="J894" i="81"/>
  <c r="E894" i="81"/>
  <c r="C869" i="81"/>
  <c r="D869" i="81"/>
  <c r="J869" i="81"/>
  <c r="E869" i="81"/>
  <c r="F869" i="81"/>
  <c r="D854" i="81"/>
  <c r="J854" i="81"/>
  <c r="F854" i="81"/>
  <c r="E854" i="81"/>
  <c r="C854" i="81"/>
  <c r="D832" i="81"/>
  <c r="C832" i="81"/>
  <c r="E832" i="81"/>
  <c r="F832" i="81"/>
  <c r="J832" i="81"/>
  <c r="C816" i="81"/>
  <c r="E816" i="81"/>
  <c r="J816" i="81"/>
  <c r="D816" i="81"/>
  <c r="F816" i="81"/>
  <c r="F785" i="81"/>
  <c r="C785" i="81"/>
  <c r="J785" i="81"/>
  <c r="E785" i="81"/>
  <c r="D785" i="81"/>
  <c r="E742" i="81"/>
  <c r="J742" i="81"/>
  <c r="F742" i="81"/>
  <c r="D742" i="81"/>
  <c r="C742" i="81"/>
  <c r="F682" i="81"/>
  <c r="D682" i="81"/>
  <c r="C682" i="81"/>
  <c r="J682" i="81"/>
  <c r="E682" i="81"/>
  <c r="D662" i="81"/>
  <c r="J662" i="81"/>
  <c r="C662" i="81"/>
  <c r="F662" i="81"/>
  <c r="E662" i="81"/>
  <c r="E517" i="81"/>
  <c r="F517" i="81"/>
  <c r="C517" i="81"/>
  <c r="D517" i="81"/>
  <c r="J517" i="81"/>
  <c r="E506" i="81"/>
  <c r="D506" i="81"/>
  <c r="J506" i="81"/>
  <c r="C506" i="81"/>
  <c r="F506" i="81"/>
  <c r="D337" i="81"/>
  <c r="F337" i="81"/>
  <c r="C337" i="81"/>
  <c r="E337" i="81"/>
  <c r="J337" i="81"/>
  <c r="E245" i="81"/>
  <c r="F245" i="81"/>
  <c r="C245" i="81"/>
  <c r="J245" i="81"/>
  <c r="D245" i="81"/>
  <c r="C116" i="81"/>
  <c r="D116" i="81"/>
  <c r="F116" i="81"/>
  <c r="J116" i="81"/>
  <c r="E116" i="81"/>
  <c r="D94" i="81"/>
  <c r="E94" i="81"/>
  <c r="J94" i="81"/>
  <c r="F94" i="81"/>
  <c r="C94" i="81"/>
  <c r="C56" i="81"/>
  <c r="F56" i="81"/>
  <c r="J56" i="81"/>
  <c r="E56" i="81"/>
  <c r="D56" i="81"/>
  <c r="C2793" i="81"/>
  <c r="F2793" i="81"/>
  <c r="J2793" i="81"/>
  <c r="E2793" i="81"/>
  <c r="D2793" i="81"/>
  <c r="J2785" i="81"/>
  <c r="C2785" i="81"/>
  <c r="F2785" i="81"/>
  <c r="E2785" i="81"/>
  <c r="D2785" i="81"/>
  <c r="C2777" i="81"/>
  <c r="F2777" i="81"/>
  <c r="J2777" i="81"/>
  <c r="E2777" i="81"/>
  <c r="D2777" i="81"/>
  <c r="C2769" i="81"/>
  <c r="F2769" i="81"/>
  <c r="J2769" i="81"/>
  <c r="E2769" i="81"/>
  <c r="D2769" i="81"/>
  <c r="C2761" i="81"/>
  <c r="F2761" i="81"/>
  <c r="J2761" i="81"/>
  <c r="E2761" i="81"/>
  <c r="D2761" i="81"/>
  <c r="F2753" i="81"/>
  <c r="J2753" i="81"/>
  <c r="C2753" i="81"/>
  <c r="E2753" i="81"/>
  <c r="D2753" i="81"/>
  <c r="C2745" i="81"/>
  <c r="F2745" i="81"/>
  <c r="D2745" i="81"/>
  <c r="J2745" i="81"/>
  <c r="E2745" i="81"/>
  <c r="C2737" i="81"/>
  <c r="F2737" i="81"/>
  <c r="E2737" i="81"/>
  <c r="D2737" i="81"/>
  <c r="J2737" i="81"/>
  <c r="C2729" i="81"/>
  <c r="F2729" i="81"/>
  <c r="D2729" i="81"/>
  <c r="J2729" i="81"/>
  <c r="E2729" i="81"/>
  <c r="C2721" i="81"/>
  <c r="F2721" i="81"/>
  <c r="E2721" i="81"/>
  <c r="D2721" i="81"/>
  <c r="J2721" i="81"/>
  <c r="C2713" i="81"/>
  <c r="J2713" i="81"/>
  <c r="D2713" i="81"/>
  <c r="E2713" i="81"/>
  <c r="F2713" i="81"/>
  <c r="F2705" i="81"/>
  <c r="J2705" i="81"/>
  <c r="C2705" i="81"/>
  <c r="D2705" i="81"/>
  <c r="E2705" i="81"/>
  <c r="F2697" i="81"/>
  <c r="J2697" i="81"/>
  <c r="E2697" i="81"/>
  <c r="D2697" i="81"/>
  <c r="C2697" i="81"/>
  <c r="J2689" i="81"/>
  <c r="F2689" i="81"/>
  <c r="E2689" i="81"/>
  <c r="D2689" i="81"/>
  <c r="C2689" i="81"/>
  <c r="J2681" i="81"/>
  <c r="F2681" i="81"/>
  <c r="E2681" i="81"/>
  <c r="C2681" i="81"/>
  <c r="D2681" i="81"/>
  <c r="J2673" i="81"/>
  <c r="F2673" i="81"/>
  <c r="E2673" i="81"/>
  <c r="D2673" i="81"/>
  <c r="C2673" i="81"/>
  <c r="F2665" i="81"/>
  <c r="J2665" i="81"/>
  <c r="D2665" i="81"/>
  <c r="C2665" i="81"/>
  <c r="E2665" i="81"/>
  <c r="F2657" i="81"/>
  <c r="J2657" i="81"/>
  <c r="E2657" i="81"/>
  <c r="D2657" i="81"/>
  <c r="C2657" i="81"/>
  <c r="F2649" i="81"/>
  <c r="C2649" i="81"/>
  <c r="J2649" i="81"/>
  <c r="E2649" i="81"/>
  <c r="D2649" i="81"/>
  <c r="F2641" i="81"/>
  <c r="C2641" i="81"/>
  <c r="J2641" i="81"/>
  <c r="E2641" i="81"/>
  <c r="D2641" i="81"/>
  <c r="C2633" i="81"/>
  <c r="E2633" i="81"/>
  <c r="D2633" i="81"/>
  <c r="F2633" i="81"/>
  <c r="J2633" i="81"/>
  <c r="F2625" i="81"/>
  <c r="C2625" i="81"/>
  <c r="D2625" i="81"/>
  <c r="E2625" i="81"/>
  <c r="J2625" i="81"/>
  <c r="J2617" i="81"/>
  <c r="E2617" i="81"/>
  <c r="D2617" i="81"/>
  <c r="C2617" i="81"/>
  <c r="F2617" i="81"/>
  <c r="D2609" i="81"/>
  <c r="F2609" i="81"/>
  <c r="J2609" i="81"/>
  <c r="E2609" i="81"/>
  <c r="C2609" i="81"/>
  <c r="F2601" i="81"/>
  <c r="D2601" i="81"/>
  <c r="C2601" i="81"/>
  <c r="J2601" i="81"/>
  <c r="E2601" i="81"/>
  <c r="J2593" i="81"/>
  <c r="C2593" i="81"/>
  <c r="F2593" i="81"/>
  <c r="E2593" i="81"/>
  <c r="D2593" i="81"/>
  <c r="F2585" i="81"/>
  <c r="E2585" i="81"/>
  <c r="D2585" i="81"/>
  <c r="J2585" i="81"/>
  <c r="C2585" i="81"/>
  <c r="D2577" i="81"/>
  <c r="C2577" i="81"/>
  <c r="E2577" i="81"/>
  <c r="J2577" i="81"/>
  <c r="F2577" i="81"/>
  <c r="J2569" i="81"/>
  <c r="E2569" i="81"/>
  <c r="D2569" i="81"/>
  <c r="C2569" i="81"/>
  <c r="F2569" i="81"/>
  <c r="E2561" i="81"/>
  <c r="D2561" i="81"/>
  <c r="C2561" i="81"/>
  <c r="J2561" i="81"/>
  <c r="F2561" i="81"/>
  <c r="F2553" i="81"/>
  <c r="J2553" i="81"/>
  <c r="E2553" i="81"/>
  <c r="C2553" i="81"/>
  <c r="D2553" i="81"/>
  <c r="E2545" i="81"/>
  <c r="F2545" i="81"/>
  <c r="J2545" i="81"/>
  <c r="C2545" i="81"/>
  <c r="D2545" i="81"/>
  <c r="F2537" i="81"/>
  <c r="E2537" i="81"/>
  <c r="J2537" i="81"/>
  <c r="D2537" i="81"/>
  <c r="C2537" i="81"/>
  <c r="E2529" i="81"/>
  <c r="J2529" i="81"/>
  <c r="F2529" i="81"/>
  <c r="D2529" i="81"/>
  <c r="C2529" i="81"/>
  <c r="E2521" i="81"/>
  <c r="J2521" i="81"/>
  <c r="D2521" i="81"/>
  <c r="C2521" i="81"/>
  <c r="F2521" i="81"/>
  <c r="E2513" i="81"/>
  <c r="J2513" i="81"/>
  <c r="D2513" i="81"/>
  <c r="C2513" i="81"/>
  <c r="F2513" i="81"/>
  <c r="E2505" i="81"/>
  <c r="F2505" i="81"/>
  <c r="J2505" i="81"/>
  <c r="D2505" i="81"/>
  <c r="C2505" i="81"/>
  <c r="F2497" i="81"/>
  <c r="E2497" i="81"/>
  <c r="J2497" i="81"/>
  <c r="D2497" i="81"/>
  <c r="C2497" i="81"/>
  <c r="F2489" i="81"/>
  <c r="J2489" i="81"/>
  <c r="E2489" i="81"/>
  <c r="D2489" i="81"/>
  <c r="C2489" i="81"/>
  <c r="E2481" i="81"/>
  <c r="F2481" i="81"/>
  <c r="D2481" i="81"/>
  <c r="C2481" i="81"/>
  <c r="J2481" i="81"/>
  <c r="E2473" i="81"/>
  <c r="F2473" i="81"/>
  <c r="C2473" i="81"/>
  <c r="J2473" i="81"/>
  <c r="D2473" i="81"/>
  <c r="F2465" i="81"/>
  <c r="J2465" i="81"/>
  <c r="D2465" i="81"/>
  <c r="E2465" i="81"/>
  <c r="C2465" i="81"/>
  <c r="F2457" i="81"/>
  <c r="C2457" i="81"/>
  <c r="E2457" i="81"/>
  <c r="J2457" i="81"/>
  <c r="D2457" i="81"/>
  <c r="F2449" i="81"/>
  <c r="E2449" i="81"/>
  <c r="C2449" i="81"/>
  <c r="J2449" i="81"/>
  <c r="D2449" i="81"/>
  <c r="D2441" i="81"/>
  <c r="C2441" i="81"/>
  <c r="F2441" i="81"/>
  <c r="E2441" i="81"/>
  <c r="J2441" i="81"/>
  <c r="J2433" i="81"/>
  <c r="C2433" i="81"/>
  <c r="D2433" i="81"/>
  <c r="E2433" i="81"/>
  <c r="F2433" i="81"/>
  <c r="D2425" i="81"/>
  <c r="J2425" i="81"/>
  <c r="C2425" i="81"/>
  <c r="E2425" i="81"/>
  <c r="F2425" i="81"/>
  <c r="J2417" i="81"/>
  <c r="C2417" i="81"/>
  <c r="E2417" i="81"/>
  <c r="D2417" i="81"/>
  <c r="F2417" i="81"/>
  <c r="F2409" i="81"/>
  <c r="E2409" i="81"/>
  <c r="J2409" i="81"/>
  <c r="D2409" i="81"/>
  <c r="C2409" i="81"/>
  <c r="F2401" i="81"/>
  <c r="E2401" i="81"/>
  <c r="C2401" i="81"/>
  <c r="J2401" i="81"/>
  <c r="D2401" i="81"/>
  <c r="F2393" i="81"/>
  <c r="D2393" i="81"/>
  <c r="E2393" i="81"/>
  <c r="J2393" i="81"/>
  <c r="C2393" i="81"/>
  <c r="F2385" i="81"/>
  <c r="D2385" i="81"/>
  <c r="C2385" i="81"/>
  <c r="J2385" i="81"/>
  <c r="E2385" i="81"/>
  <c r="F2377" i="81"/>
  <c r="C2377" i="81"/>
  <c r="J2377" i="81"/>
  <c r="D2377" i="81"/>
  <c r="E2377" i="81"/>
  <c r="D2369" i="81"/>
  <c r="J2369" i="81"/>
  <c r="E2369" i="81"/>
  <c r="F2369" i="81"/>
  <c r="C2369" i="81"/>
  <c r="E2361" i="81"/>
  <c r="C2361" i="81"/>
  <c r="F2361" i="81"/>
  <c r="D2361" i="81"/>
  <c r="J2361" i="81"/>
  <c r="C2353" i="81"/>
  <c r="F2353" i="81"/>
  <c r="J2353" i="81"/>
  <c r="D2353" i="81"/>
  <c r="E2353" i="81"/>
  <c r="J2345" i="81"/>
  <c r="D2345" i="81"/>
  <c r="E2345" i="81"/>
  <c r="F2345" i="81"/>
  <c r="C2345" i="81"/>
  <c r="J2337" i="81"/>
  <c r="C2337" i="81"/>
  <c r="F2337" i="81"/>
  <c r="E2337" i="81"/>
  <c r="D2337" i="81"/>
  <c r="C2329" i="81"/>
  <c r="F2329" i="81"/>
  <c r="J2329" i="81"/>
  <c r="D2329" i="81"/>
  <c r="E2329" i="81"/>
  <c r="F2321" i="81"/>
  <c r="E2321" i="81"/>
  <c r="D2321" i="81"/>
  <c r="C2321" i="81"/>
  <c r="J2321" i="81"/>
  <c r="F2313" i="81"/>
  <c r="J2313" i="81"/>
  <c r="D2313" i="81"/>
  <c r="E2313" i="81"/>
  <c r="C2313" i="81"/>
  <c r="D2305" i="81"/>
  <c r="J2305" i="81"/>
  <c r="F2305" i="81"/>
  <c r="E2305" i="81"/>
  <c r="C2305" i="81"/>
  <c r="F2297" i="81"/>
  <c r="C2297" i="81"/>
  <c r="J2297" i="81"/>
  <c r="E2297" i="81"/>
  <c r="D2297" i="81"/>
  <c r="D2289" i="81"/>
  <c r="J2289" i="81"/>
  <c r="E2289" i="81"/>
  <c r="F2289" i="81"/>
  <c r="C2289" i="81"/>
  <c r="F2281" i="81"/>
  <c r="D2281" i="81"/>
  <c r="C2281" i="81"/>
  <c r="E2281" i="81"/>
  <c r="J2281" i="81"/>
  <c r="D2273" i="81"/>
  <c r="E2273" i="81"/>
  <c r="C2273" i="81"/>
  <c r="J2273" i="81"/>
  <c r="F2273" i="81"/>
  <c r="F2265" i="81"/>
  <c r="D2265" i="81"/>
  <c r="C2265" i="81"/>
  <c r="J2265" i="81"/>
  <c r="E2265" i="81"/>
  <c r="J2257" i="81"/>
  <c r="E2257" i="81"/>
  <c r="F2257" i="81"/>
  <c r="C2257" i="81"/>
  <c r="D2257" i="81"/>
  <c r="F2249" i="81"/>
  <c r="D2249" i="81"/>
  <c r="E2249" i="81"/>
  <c r="C2249" i="81"/>
  <c r="J2249" i="81"/>
  <c r="F2241" i="81"/>
  <c r="C2241" i="81"/>
  <c r="E2241" i="81"/>
  <c r="D2241" i="81"/>
  <c r="J2241" i="81"/>
  <c r="D2233" i="81"/>
  <c r="C2233" i="81"/>
  <c r="F2233" i="81"/>
  <c r="E2233" i="81"/>
  <c r="J2233" i="81"/>
  <c r="D2225" i="81"/>
  <c r="C2225" i="81"/>
  <c r="F2225" i="81"/>
  <c r="E2225" i="81"/>
  <c r="J2225" i="81"/>
  <c r="C2217" i="81"/>
  <c r="D2217" i="81"/>
  <c r="F2217" i="81"/>
  <c r="E2217" i="81"/>
  <c r="J2217" i="81"/>
  <c r="C2209" i="81"/>
  <c r="D2209" i="81"/>
  <c r="F2209" i="81"/>
  <c r="E2209" i="81"/>
  <c r="J2209" i="81"/>
  <c r="D2201" i="81"/>
  <c r="C2201" i="81"/>
  <c r="F2201" i="81"/>
  <c r="E2201" i="81"/>
  <c r="J2201" i="81"/>
  <c r="D2193" i="81"/>
  <c r="C2193" i="81"/>
  <c r="F2193" i="81"/>
  <c r="E2193" i="81"/>
  <c r="J2193" i="81"/>
  <c r="C2185" i="81"/>
  <c r="D2185" i="81"/>
  <c r="F2185" i="81"/>
  <c r="E2185" i="81"/>
  <c r="J2185" i="81"/>
  <c r="C2177" i="81"/>
  <c r="D2177" i="81"/>
  <c r="F2177" i="81"/>
  <c r="E2177" i="81"/>
  <c r="J2177" i="81"/>
  <c r="D2169" i="81"/>
  <c r="C2169" i="81"/>
  <c r="F2169" i="81"/>
  <c r="E2169" i="81"/>
  <c r="J2169" i="81"/>
  <c r="D2161" i="81"/>
  <c r="F2161" i="81"/>
  <c r="C2161" i="81"/>
  <c r="E2161" i="81"/>
  <c r="J2161" i="81"/>
  <c r="D2153" i="81"/>
  <c r="F2153" i="81"/>
  <c r="C2153" i="81"/>
  <c r="J2153" i="81"/>
  <c r="E2153" i="81"/>
  <c r="F2145" i="81"/>
  <c r="D2145" i="81"/>
  <c r="J2145" i="81"/>
  <c r="E2145" i="81"/>
  <c r="C2145" i="81"/>
  <c r="F2137" i="81"/>
  <c r="D2137" i="81"/>
  <c r="C2137" i="81"/>
  <c r="J2137" i="81"/>
  <c r="E2137" i="81"/>
  <c r="D2129" i="81"/>
  <c r="F2129" i="81"/>
  <c r="C2129" i="81"/>
  <c r="J2129" i="81"/>
  <c r="E2129" i="81"/>
  <c r="D2121" i="81"/>
  <c r="F2121" i="81"/>
  <c r="E2121" i="81"/>
  <c r="J2121" i="81"/>
  <c r="C2121" i="81"/>
  <c r="D2113" i="81"/>
  <c r="F2113" i="81"/>
  <c r="C2113" i="81"/>
  <c r="J2113" i="81"/>
  <c r="E2113" i="81"/>
  <c r="D2105" i="81"/>
  <c r="E2105" i="81"/>
  <c r="F2105" i="81"/>
  <c r="J2105" i="81"/>
  <c r="C2105" i="81"/>
  <c r="C2097" i="81"/>
  <c r="E2097" i="81"/>
  <c r="D2097" i="81"/>
  <c r="J2097" i="81"/>
  <c r="F2097" i="81"/>
  <c r="D2089" i="81"/>
  <c r="C2089" i="81"/>
  <c r="E2089" i="81"/>
  <c r="J2089" i="81"/>
  <c r="F2089" i="81"/>
  <c r="D2081" i="81"/>
  <c r="E2081" i="81"/>
  <c r="C2081" i="81"/>
  <c r="J2081" i="81"/>
  <c r="F2081" i="81"/>
  <c r="E2073" i="81"/>
  <c r="F2073" i="81"/>
  <c r="C2073" i="81"/>
  <c r="D2073" i="81"/>
  <c r="J2073" i="81"/>
  <c r="E2065" i="81"/>
  <c r="J2065" i="81"/>
  <c r="F2065" i="81"/>
  <c r="D2065" i="81"/>
  <c r="C2065" i="81"/>
  <c r="F2057" i="81"/>
  <c r="C2057" i="81"/>
  <c r="D2057" i="81"/>
  <c r="J2057" i="81"/>
  <c r="E2057" i="81"/>
  <c r="D2049" i="81"/>
  <c r="F2049" i="81"/>
  <c r="E2049" i="81"/>
  <c r="C2049" i="81"/>
  <c r="J2049" i="81"/>
  <c r="D2041" i="81"/>
  <c r="F2041" i="81"/>
  <c r="E2041" i="81"/>
  <c r="C2041" i="81"/>
  <c r="J2041" i="81"/>
  <c r="D2033" i="81"/>
  <c r="F2033" i="81"/>
  <c r="E2033" i="81"/>
  <c r="J2033" i="81"/>
  <c r="C2033" i="81"/>
  <c r="D2025" i="81"/>
  <c r="F2025" i="81"/>
  <c r="E2025" i="81"/>
  <c r="C2025" i="81"/>
  <c r="J2025" i="81"/>
  <c r="D2017" i="81"/>
  <c r="F2017" i="81"/>
  <c r="E2017" i="81"/>
  <c r="C2017" i="81"/>
  <c r="J2017" i="81"/>
  <c r="D2009" i="81"/>
  <c r="F2009" i="81"/>
  <c r="E2009" i="81"/>
  <c r="C2009" i="81"/>
  <c r="J2009" i="81"/>
  <c r="D2001" i="81"/>
  <c r="F2001" i="81"/>
  <c r="E2001" i="81"/>
  <c r="C2001" i="81"/>
  <c r="J2001" i="81"/>
  <c r="D1993" i="81"/>
  <c r="F1993" i="81"/>
  <c r="E1993" i="81"/>
  <c r="J1993" i="81"/>
  <c r="C1993" i="81"/>
  <c r="D1985" i="81"/>
  <c r="F1985" i="81"/>
  <c r="E1985" i="81"/>
  <c r="C1985" i="81"/>
  <c r="J1985" i="81"/>
  <c r="F1977" i="81"/>
  <c r="E1977" i="81"/>
  <c r="D1977" i="81"/>
  <c r="C1977" i="81"/>
  <c r="J1977" i="81"/>
  <c r="F1969" i="81"/>
  <c r="E1969" i="81"/>
  <c r="C1969" i="81"/>
  <c r="J1969" i="81"/>
  <c r="D1969" i="81"/>
  <c r="F1961" i="81"/>
  <c r="E1961" i="81"/>
  <c r="C1961" i="81"/>
  <c r="D1961" i="81"/>
  <c r="J1961" i="81"/>
  <c r="F1953" i="81"/>
  <c r="C1953" i="81"/>
  <c r="J1953" i="81"/>
  <c r="E1953" i="81"/>
  <c r="D1953" i="81"/>
  <c r="F1945" i="81"/>
  <c r="D1945" i="81"/>
  <c r="C1945" i="81"/>
  <c r="J1945" i="81"/>
  <c r="E1945" i="81"/>
  <c r="E1937" i="81"/>
  <c r="D1937" i="81"/>
  <c r="C1937" i="81"/>
  <c r="J1937" i="81"/>
  <c r="F1937" i="81"/>
  <c r="F1929" i="81"/>
  <c r="D1929" i="81"/>
  <c r="J1929" i="81"/>
  <c r="E1929" i="81"/>
  <c r="C1929" i="81"/>
  <c r="E1921" i="81"/>
  <c r="C1921" i="81"/>
  <c r="F1921" i="81"/>
  <c r="D1921" i="81"/>
  <c r="J1921" i="81"/>
  <c r="F1913" i="81"/>
  <c r="D1913" i="81"/>
  <c r="J1913" i="81"/>
  <c r="E1913" i="81"/>
  <c r="C1913" i="81"/>
  <c r="E1905" i="81"/>
  <c r="D1905" i="81"/>
  <c r="F1905" i="81"/>
  <c r="C1905" i="81"/>
  <c r="J1905" i="81"/>
  <c r="E1897" i="81"/>
  <c r="C1897" i="81"/>
  <c r="J1897" i="81"/>
  <c r="D1897" i="81"/>
  <c r="F1897" i="81"/>
  <c r="D1889" i="81"/>
  <c r="F1889" i="81"/>
  <c r="J1889" i="81"/>
  <c r="C1889" i="81"/>
  <c r="E1889" i="81"/>
  <c r="F1881" i="81"/>
  <c r="D1881" i="81"/>
  <c r="E1881" i="81"/>
  <c r="C1881" i="81"/>
  <c r="J1881" i="81"/>
  <c r="F1873" i="81"/>
  <c r="D1873" i="81"/>
  <c r="J1873" i="81"/>
  <c r="C1873" i="81"/>
  <c r="E1873" i="81"/>
  <c r="F1865" i="81"/>
  <c r="D1865" i="81"/>
  <c r="E1865" i="81"/>
  <c r="C1865" i="81"/>
  <c r="J1865" i="81"/>
  <c r="F1857" i="81"/>
  <c r="D1857" i="81"/>
  <c r="J1857" i="81"/>
  <c r="C1857" i="81"/>
  <c r="E1857" i="81"/>
  <c r="F1849" i="81"/>
  <c r="D1849" i="81"/>
  <c r="E1849" i="81"/>
  <c r="C1849" i="81"/>
  <c r="J1849" i="81"/>
  <c r="F1841" i="81"/>
  <c r="D1841" i="81"/>
  <c r="J1841" i="81"/>
  <c r="C1841" i="81"/>
  <c r="E1841" i="81"/>
  <c r="D1833" i="81"/>
  <c r="F1833" i="81"/>
  <c r="E1833" i="81"/>
  <c r="C1833" i="81"/>
  <c r="J1833" i="81"/>
  <c r="F1825" i="81"/>
  <c r="D1825" i="81"/>
  <c r="J1825" i="81"/>
  <c r="C1825" i="81"/>
  <c r="E1825" i="81"/>
  <c r="D1817" i="81"/>
  <c r="F1817" i="81"/>
  <c r="E1817" i="81"/>
  <c r="C1817" i="81"/>
  <c r="J1817" i="81"/>
  <c r="D1809" i="81"/>
  <c r="F1809" i="81"/>
  <c r="J1809" i="81"/>
  <c r="C1809" i="81"/>
  <c r="E1809" i="81"/>
  <c r="F1801" i="81"/>
  <c r="D1801" i="81"/>
  <c r="E1801" i="81"/>
  <c r="C1801" i="81"/>
  <c r="J1801" i="81"/>
  <c r="D1793" i="81"/>
  <c r="F1793" i="81"/>
  <c r="J1793" i="81"/>
  <c r="C1793" i="81"/>
  <c r="E1793" i="81"/>
  <c r="F1785" i="81"/>
  <c r="D1785" i="81"/>
  <c r="E1785" i="81"/>
  <c r="C1785" i="81"/>
  <c r="J1785" i="81"/>
  <c r="D1777" i="81"/>
  <c r="F1777" i="81"/>
  <c r="J1777" i="81"/>
  <c r="C1777" i="81"/>
  <c r="E1777" i="81"/>
  <c r="F1769" i="81"/>
  <c r="D1769" i="81"/>
  <c r="E1769" i="81"/>
  <c r="C1769" i="81"/>
  <c r="J1769" i="81"/>
  <c r="D1761" i="81"/>
  <c r="J1761" i="81"/>
  <c r="F1761" i="81"/>
  <c r="C1761" i="81"/>
  <c r="E1761" i="81"/>
  <c r="E1753" i="81"/>
  <c r="C1753" i="81"/>
  <c r="F1753" i="81"/>
  <c r="D1753" i="81"/>
  <c r="J1753" i="81"/>
  <c r="E1745" i="81"/>
  <c r="C1745" i="81"/>
  <c r="J1745" i="81"/>
  <c r="F1745" i="81"/>
  <c r="D1745" i="81"/>
  <c r="C1737" i="81"/>
  <c r="E1737" i="81"/>
  <c r="D1737" i="81"/>
  <c r="J1737" i="81"/>
  <c r="F1737" i="81"/>
  <c r="F1729" i="81"/>
  <c r="J1729" i="81"/>
  <c r="C1729" i="81"/>
  <c r="E1729" i="81"/>
  <c r="D1729" i="81"/>
  <c r="E1721" i="81"/>
  <c r="D1721" i="81"/>
  <c r="C1721" i="81"/>
  <c r="J1721" i="81"/>
  <c r="F1721" i="81"/>
  <c r="J1713" i="81"/>
  <c r="F1713" i="81"/>
  <c r="C1713" i="81"/>
  <c r="D1713" i="81"/>
  <c r="E1713" i="81"/>
  <c r="E1705" i="81"/>
  <c r="D1705" i="81"/>
  <c r="J1705" i="81"/>
  <c r="F1705" i="81"/>
  <c r="C1705" i="81"/>
  <c r="C1697" i="81"/>
  <c r="E1697" i="81"/>
  <c r="F1697" i="81"/>
  <c r="D1697" i="81"/>
  <c r="J1697" i="81"/>
  <c r="D1689" i="81"/>
  <c r="J1689" i="81"/>
  <c r="F1689" i="81"/>
  <c r="C1689" i="81"/>
  <c r="E1689" i="81"/>
  <c r="E1681" i="81"/>
  <c r="D1681" i="81"/>
  <c r="J1681" i="81"/>
  <c r="F1681" i="81"/>
  <c r="C1681" i="81"/>
  <c r="F1673" i="81"/>
  <c r="C1673" i="81"/>
  <c r="J1673" i="81"/>
  <c r="E1673" i="81"/>
  <c r="D1673" i="81"/>
  <c r="E1665" i="81"/>
  <c r="D1665" i="81"/>
  <c r="J1665" i="81"/>
  <c r="F1665" i="81"/>
  <c r="C1665" i="81"/>
  <c r="E1657" i="81"/>
  <c r="D1657" i="81"/>
  <c r="C1657" i="81"/>
  <c r="F1657" i="81"/>
  <c r="J1657" i="81"/>
  <c r="J1649" i="81"/>
  <c r="F1649" i="81"/>
  <c r="C1649" i="81"/>
  <c r="D1649" i="81"/>
  <c r="E1649" i="81"/>
  <c r="E1641" i="81"/>
  <c r="D1641" i="81"/>
  <c r="J1641" i="81"/>
  <c r="F1641" i="81"/>
  <c r="C1641" i="81"/>
  <c r="C1633" i="81"/>
  <c r="E1633" i="81"/>
  <c r="F1633" i="81"/>
  <c r="D1633" i="81"/>
  <c r="J1633" i="81"/>
  <c r="D1625" i="81"/>
  <c r="J1625" i="81"/>
  <c r="F1625" i="81"/>
  <c r="C1625" i="81"/>
  <c r="E1625" i="81"/>
  <c r="E1617" i="81"/>
  <c r="D1617" i="81"/>
  <c r="J1617" i="81"/>
  <c r="F1617" i="81"/>
  <c r="C1617" i="81"/>
  <c r="F1609" i="81"/>
  <c r="C1609" i="81"/>
  <c r="J1609" i="81"/>
  <c r="D1609" i="81"/>
  <c r="E1609" i="81"/>
  <c r="F1601" i="81"/>
  <c r="C1601" i="81"/>
  <c r="E1601" i="81"/>
  <c r="J1601" i="81"/>
  <c r="D1601" i="81"/>
  <c r="C1593" i="81"/>
  <c r="F1593" i="81"/>
  <c r="E1593" i="81"/>
  <c r="D1593" i="81"/>
  <c r="J1593" i="81"/>
  <c r="C1585" i="81"/>
  <c r="E1585" i="81"/>
  <c r="F1585" i="81"/>
  <c r="D1585" i="81"/>
  <c r="J1585" i="81"/>
  <c r="C1577" i="81"/>
  <c r="E1577" i="81"/>
  <c r="F1577" i="81"/>
  <c r="J1577" i="81"/>
  <c r="D1577" i="81"/>
  <c r="C1569" i="81"/>
  <c r="E1569" i="81"/>
  <c r="F1569" i="81"/>
  <c r="D1569" i="81"/>
  <c r="J1569" i="81"/>
  <c r="F1561" i="81"/>
  <c r="E1561" i="81"/>
  <c r="C1561" i="81"/>
  <c r="J1561" i="81"/>
  <c r="D1561" i="81"/>
  <c r="C1553" i="81"/>
  <c r="E1553" i="81"/>
  <c r="F1553" i="81"/>
  <c r="D1553" i="81"/>
  <c r="J1553" i="81"/>
  <c r="F1545" i="81"/>
  <c r="E1545" i="81"/>
  <c r="C1545" i="81"/>
  <c r="J1545" i="81"/>
  <c r="D1545" i="81"/>
  <c r="E1537" i="81"/>
  <c r="C1537" i="81"/>
  <c r="F1537" i="81"/>
  <c r="D1537" i="81"/>
  <c r="J1537" i="81"/>
  <c r="F1529" i="81"/>
  <c r="E1529" i="81"/>
  <c r="C1529" i="81"/>
  <c r="J1529" i="81"/>
  <c r="D1529" i="81"/>
  <c r="C1521" i="81"/>
  <c r="F1521" i="81"/>
  <c r="E1521" i="81"/>
  <c r="D1521" i="81"/>
  <c r="J1521" i="81"/>
  <c r="F1513" i="81"/>
  <c r="E1513" i="81"/>
  <c r="C1513" i="81"/>
  <c r="J1513" i="81"/>
  <c r="D1513" i="81"/>
  <c r="E1505" i="81"/>
  <c r="C1505" i="81"/>
  <c r="F1505" i="81"/>
  <c r="D1505" i="81"/>
  <c r="J1505" i="81"/>
  <c r="F1497" i="81"/>
  <c r="E1497" i="81"/>
  <c r="C1497" i="81"/>
  <c r="J1497" i="81"/>
  <c r="D1497" i="81"/>
  <c r="E1489" i="81"/>
  <c r="F1489" i="81"/>
  <c r="D1489" i="81"/>
  <c r="J1489" i="81"/>
  <c r="C1489" i="81"/>
  <c r="J1481" i="81"/>
  <c r="D1481" i="81"/>
  <c r="F1481" i="81"/>
  <c r="E1481" i="81"/>
  <c r="C1481" i="81"/>
  <c r="F1473" i="81"/>
  <c r="D1473" i="81"/>
  <c r="C1473" i="81"/>
  <c r="E1473" i="81"/>
  <c r="J1473" i="81"/>
  <c r="F1465" i="81"/>
  <c r="D1465" i="81"/>
  <c r="C1465" i="81"/>
  <c r="E1465" i="81"/>
  <c r="J1465" i="81"/>
  <c r="F1457" i="81"/>
  <c r="D1457" i="81"/>
  <c r="C1457" i="81"/>
  <c r="E1457" i="81"/>
  <c r="J1457" i="81"/>
  <c r="F1449" i="81"/>
  <c r="D1449" i="81"/>
  <c r="E1449" i="81"/>
  <c r="J1449" i="81"/>
  <c r="C1449" i="81"/>
  <c r="F1441" i="81"/>
  <c r="D1441" i="81"/>
  <c r="C1441" i="81"/>
  <c r="E1441" i="81"/>
  <c r="J1441" i="81"/>
  <c r="F1433" i="81"/>
  <c r="D1433" i="81"/>
  <c r="C1433" i="81"/>
  <c r="E1433" i="81"/>
  <c r="J1433" i="81"/>
  <c r="F1425" i="81"/>
  <c r="D1425" i="81"/>
  <c r="C1425" i="81"/>
  <c r="E1425" i="81"/>
  <c r="J1425" i="81"/>
  <c r="F1417" i="81"/>
  <c r="D1417" i="81"/>
  <c r="E1417" i="81"/>
  <c r="J1417" i="81"/>
  <c r="C1417" i="81"/>
  <c r="F1409" i="81"/>
  <c r="D1409" i="81"/>
  <c r="C1409" i="81"/>
  <c r="E1409" i="81"/>
  <c r="J1409" i="81"/>
  <c r="F1401" i="81"/>
  <c r="D1401" i="81"/>
  <c r="C1401" i="81"/>
  <c r="E1401" i="81"/>
  <c r="J1401" i="81"/>
  <c r="F1393" i="81"/>
  <c r="E1393" i="81"/>
  <c r="J1393" i="81"/>
  <c r="D1393" i="81"/>
  <c r="C1393" i="81"/>
  <c r="D1385" i="81"/>
  <c r="F1385" i="81"/>
  <c r="C1385" i="81"/>
  <c r="J1385" i="81"/>
  <c r="E1385" i="81"/>
  <c r="F1377" i="81"/>
  <c r="D1377" i="81"/>
  <c r="C1377" i="81"/>
  <c r="J1377" i="81"/>
  <c r="E1377" i="81"/>
  <c r="F1369" i="81"/>
  <c r="D1369" i="81"/>
  <c r="E1369" i="81"/>
  <c r="C1369" i="81"/>
  <c r="J1369" i="81"/>
  <c r="F1361" i="81"/>
  <c r="D1361" i="81"/>
  <c r="E1361" i="81"/>
  <c r="C1361" i="81"/>
  <c r="J1361" i="81"/>
  <c r="D1353" i="81"/>
  <c r="F1353" i="81"/>
  <c r="C1353" i="81"/>
  <c r="E1353" i="81"/>
  <c r="J1353" i="81"/>
  <c r="D1345" i="81"/>
  <c r="E1345" i="81"/>
  <c r="F1345" i="81"/>
  <c r="J1345" i="81"/>
  <c r="C1345" i="81"/>
  <c r="E1337" i="81"/>
  <c r="J1337" i="81"/>
  <c r="F1337" i="81"/>
  <c r="D1337" i="81"/>
  <c r="C1337" i="81"/>
  <c r="J1329" i="81"/>
  <c r="F1329" i="81"/>
  <c r="E1329" i="81"/>
  <c r="C1329" i="81"/>
  <c r="D1329" i="81"/>
  <c r="C1277" i="81"/>
  <c r="F1277" i="81"/>
  <c r="E1277" i="81"/>
  <c r="J1277" i="81"/>
  <c r="D1277" i="81"/>
  <c r="F1269" i="81"/>
  <c r="E1269" i="81"/>
  <c r="C1269" i="81"/>
  <c r="D1269" i="81"/>
  <c r="J1269" i="81"/>
  <c r="F1209" i="81"/>
  <c r="D1209" i="81"/>
  <c r="E1209" i="81"/>
  <c r="J1209" i="81"/>
  <c r="C1209" i="81"/>
  <c r="E1201" i="81"/>
  <c r="F1201" i="81"/>
  <c r="D1201" i="81"/>
  <c r="J1201" i="81"/>
  <c r="C1201" i="81"/>
  <c r="F1193" i="81"/>
  <c r="D1193" i="81"/>
  <c r="E1193" i="81"/>
  <c r="J1193" i="81"/>
  <c r="C1193" i="81"/>
  <c r="C1178" i="81"/>
  <c r="J1178" i="81"/>
  <c r="D1178" i="81"/>
  <c r="E1178" i="81"/>
  <c r="F1178" i="81"/>
  <c r="J1170" i="81"/>
  <c r="C1170" i="81"/>
  <c r="E1170" i="81"/>
  <c r="D1170" i="81"/>
  <c r="F1170" i="81"/>
  <c r="D1163" i="81"/>
  <c r="F1163" i="81"/>
  <c r="J1163" i="81"/>
  <c r="E1163" i="81"/>
  <c r="C1163" i="81"/>
  <c r="F1155" i="81"/>
  <c r="D1155" i="81"/>
  <c r="J1155" i="81"/>
  <c r="E1155" i="81"/>
  <c r="C1155" i="81"/>
  <c r="C1144" i="81"/>
  <c r="F1144" i="81"/>
  <c r="E1144" i="81"/>
  <c r="D1144" i="81"/>
  <c r="J1144" i="81"/>
  <c r="F1136" i="81"/>
  <c r="J1136" i="81"/>
  <c r="E1136" i="81"/>
  <c r="D1136" i="81"/>
  <c r="C1136" i="81"/>
  <c r="F1129" i="81"/>
  <c r="E1129" i="81"/>
  <c r="J1129" i="81"/>
  <c r="D1129" i="81"/>
  <c r="C1129" i="81"/>
  <c r="E1121" i="81"/>
  <c r="J1121" i="81"/>
  <c r="F1121" i="81"/>
  <c r="C1121" i="81"/>
  <c r="D1121" i="81"/>
  <c r="E1113" i="81"/>
  <c r="J1113" i="81"/>
  <c r="F1113" i="81"/>
  <c r="D1113" i="81"/>
  <c r="C1113" i="81"/>
  <c r="J1105" i="81"/>
  <c r="F1105" i="81"/>
  <c r="E1105" i="81"/>
  <c r="D1105" i="81"/>
  <c r="C1105" i="81"/>
  <c r="J1098" i="81"/>
  <c r="F1098" i="81"/>
  <c r="E1098" i="81"/>
  <c r="D1098" i="81"/>
  <c r="C1098" i="81"/>
  <c r="C1090" i="81"/>
  <c r="J1090" i="81"/>
  <c r="F1090" i="81"/>
  <c r="E1090" i="81"/>
  <c r="D1090" i="81"/>
  <c r="C1082" i="81"/>
  <c r="J1082" i="81"/>
  <c r="F1082" i="81"/>
  <c r="E1082" i="81"/>
  <c r="D1082" i="81"/>
  <c r="J1075" i="81"/>
  <c r="E1075" i="81"/>
  <c r="D1075" i="81"/>
  <c r="F1075" i="81"/>
  <c r="C1075" i="81"/>
  <c r="D1067" i="81"/>
  <c r="J1067" i="81"/>
  <c r="E1067" i="81"/>
  <c r="F1067" i="81"/>
  <c r="C1067" i="81"/>
  <c r="C1060" i="81"/>
  <c r="J1060" i="81"/>
  <c r="E1060" i="81"/>
  <c r="D1060" i="81"/>
  <c r="F1060" i="81"/>
  <c r="E1053" i="81"/>
  <c r="J1053" i="81"/>
  <c r="F1053" i="81"/>
  <c r="C1053" i="81"/>
  <c r="D1053" i="81"/>
  <c r="J1045" i="81"/>
  <c r="F1045" i="81"/>
  <c r="E1045" i="81"/>
  <c r="C1045" i="81"/>
  <c r="D1045" i="81"/>
  <c r="E1037" i="81"/>
  <c r="J1037" i="81"/>
  <c r="F1037" i="81"/>
  <c r="D1037" i="81"/>
  <c r="C1037" i="81"/>
  <c r="F1029" i="81"/>
  <c r="E1029" i="81"/>
  <c r="C1029" i="81"/>
  <c r="D1029" i="81"/>
  <c r="J1029" i="81"/>
  <c r="C1022" i="81"/>
  <c r="E1022" i="81"/>
  <c r="F1022" i="81"/>
  <c r="J1022" i="81"/>
  <c r="D1022" i="81"/>
  <c r="F1014" i="81"/>
  <c r="C1014" i="81"/>
  <c r="D1014" i="81"/>
  <c r="E1014" i="81"/>
  <c r="J1014" i="81"/>
  <c r="C1003" i="81"/>
  <c r="F1003" i="81"/>
  <c r="E1003" i="81"/>
  <c r="D1003" i="81"/>
  <c r="J1003" i="81"/>
  <c r="C995" i="81"/>
  <c r="E995" i="81"/>
  <c r="F995" i="81"/>
  <c r="J995" i="81"/>
  <c r="D995" i="81"/>
  <c r="E987" i="81"/>
  <c r="C987" i="81"/>
  <c r="F987" i="81"/>
  <c r="D987" i="81"/>
  <c r="J987" i="81"/>
  <c r="F980" i="81"/>
  <c r="C980" i="81"/>
  <c r="E980" i="81"/>
  <c r="J980" i="81"/>
  <c r="D980" i="81"/>
  <c r="C972" i="81"/>
  <c r="F972" i="81"/>
  <c r="D972" i="81"/>
  <c r="J972" i="81"/>
  <c r="E972" i="81"/>
  <c r="C964" i="81"/>
  <c r="F964" i="81"/>
  <c r="E964" i="81"/>
  <c r="D964" i="81"/>
  <c r="J964" i="81"/>
  <c r="E957" i="81"/>
  <c r="F957" i="81"/>
  <c r="C957" i="81"/>
  <c r="D957" i="81"/>
  <c r="J957" i="81"/>
  <c r="F947" i="81"/>
  <c r="E947" i="81"/>
  <c r="C947" i="81"/>
  <c r="D947" i="81"/>
  <c r="J947" i="81"/>
  <c r="C940" i="81"/>
  <c r="F940" i="81"/>
  <c r="D940" i="81"/>
  <c r="J940" i="81"/>
  <c r="E940" i="81"/>
  <c r="C929" i="81"/>
  <c r="J929" i="81"/>
  <c r="F929" i="81"/>
  <c r="E929" i="81"/>
  <c r="D929" i="81"/>
  <c r="D921" i="81"/>
  <c r="C921" i="81"/>
  <c r="J921" i="81"/>
  <c r="F921" i="81"/>
  <c r="E921" i="81"/>
  <c r="C914" i="81"/>
  <c r="J914" i="81"/>
  <c r="F914" i="81"/>
  <c r="E914" i="81"/>
  <c r="D914" i="81"/>
  <c r="F906" i="81"/>
  <c r="E906" i="81"/>
  <c r="D906" i="81"/>
  <c r="C906" i="81"/>
  <c r="J906" i="81"/>
  <c r="E899" i="81"/>
  <c r="F899" i="81"/>
  <c r="J899" i="81"/>
  <c r="D899" i="81"/>
  <c r="C899" i="81"/>
  <c r="F892" i="81"/>
  <c r="C892" i="81"/>
  <c r="J892" i="81"/>
  <c r="E892" i="81"/>
  <c r="D892" i="81"/>
  <c r="C884" i="81"/>
  <c r="F884" i="81"/>
  <c r="J884" i="81"/>
  <c r="E884" i="81"/>
  <c r="D884" i="81"/>
  <c r="C877" i="81"/>
  <c r="J877" i="81"/>
  <c r="E877" i="81"/>
  <c r="F877" i="81"/>
  <c r="D877" i="81"/>
  <c r="D870" i="81"/>
  <c r="E870" i="81"/>
  <c r="C870" i="81"/>
  <c r="J870" i="81"/>
  <c r="F870" i="81"/>
  <c r="F862" i="81"/>
  <c r="D862" i="81"/>
  <c r="E862" i="81"/>
  <c r="C862" i="81"/>
  <c r="J862" i="81"/>
  <c r="J855" i="81"/>
  <c r="E855" i="81"/>
  <c r="C855" i="81"/>
  <c r="D855" i="81"/>
  <c r="F855" i="81"/>
  <c r="F848" i="81"/>
  <c r="C848" i="81"/>
  <c r="D848" i="81"/>
  <c r="J848" i="81"/>
  <c r="E848" i="81"/>
  <c r="E840" i="81"/>
  <c r="D840" i="81"/>
  <c r="C840" i="81"/>
  <c r="J840" i="81"/>
  <c r="F840" i="81"/>
  <c r="C833" i="81"/>
  <c r="F833" i="81"/>
  <c r="J833" i="81"/>
  <c r="E833" i="81"/>
  <c r="D833" i="81"/>
  <c r="E825" i="81"/>
  <c r="C825" i="81"/>
  <c r="F825" i="81"/>
  <c r="J825" i="81"/>
  <c r="D825" i="81"/>
  <c r="C817" i="81"/>
  <c r="F817" i="81"/>
  <c r="E817" i="81"/>
  <c r="J817" i="81"/>
  <c r="D817" i="81"/>
  <c r="E809" i="81"/>
  <c r="F809" i="81"/>
  <c r="C809" i="81"/>
  <c r="J809" i="81"/>
  <c r="D809" i="81"/>
  <c r="F801" i="81"/>
  <c r="E801" i="81"/>
  <c r="C801" i="81"/>
  <c r="J801" i="81"/>
  <c r="D801" i="81"/>
  <c r="E793" i="81"/>
  <c r="J793" i="81"/>
  <c r="F793" i="81"/>
  <c r="C793" i="81"/>
  <c r="D793" i="81"/>
  <c r="D782" i="81"/>
  <c r="E782" i="81"/>
  <c r="J782" i="81"/>
  <c r="C782" i="81"/>
  <c r="F782" i="81"/>
  <c r="E774" i="81"/>
  <c r="D774" i="81"/>
  <c r="J774" i="81"/>
  <c r="C774" i="81"/>
  <c r="F774" i="81"/>
  <c r="E766" i="81"/>
  <c r="D766" i="81"/>
  <c r="F766" i="81"/>
  <c r="J766" i="81"/>
  <c r="C766" i="81"/>
  <c r="D758" i="81"/>
  <c r="C758" i="81"/>
  <c r="F758" i="81"/>
  <c r="E758" i="81"/>
  <c r="J758" i="81"/>
  <c r="F750" i="81"/>
  <c r="E750" i="81"/>
  <c r="J750" i="81"/>
  <c r="D750" i="81"/>
  <c r="C750" i="81"/>
  <c r="E743" i="81"/>
  <c r="J743" i="81"/>
  <c r="C743" i="81"/>
  <c r="D743" i="81"/>
  <c r="F743" i="81"/>
  <c r="C735" i="81"/>
  <c r="J735" i="81"/>
  <c r="E735" i="81"/>
  <c r="D735" i="81"/>
  <c r="F735" i="81"/>
  <c r="E729" i="81"/>
  <c r="C729" i="81"/>
  <c r="D729" i="81"/>
  <c r="J729" i="81"/>
  <c r="F729" i="81"/>
  <c r="F721" i="81"/>
  <c r="D721" i="81"/>
  <c r="C721" i="81"/>
  <c r="J721" i="81"/>
  <c r="E721" i="81"/>
  <c r="J713" i="81"/>
  <c r="E713" i="81"/>
  <c r="F713" i="81"/>
  <c r="D713" i="81"/>
  <c r="C713" i="81"/>
  <c r="E705" i="81"/>
  <c r="F705" i="81"/>
  <c r="D705" i="81"/>
  <c r="C705" i="81"/>
  <c r="J705" i="81"/>
  <c r="D698" i="81"/>
  <c r="F698" i="81"/>
  <c r="J698" i="81"/>
  <c r="C698" i="81"/>
  <c r="E698" i="81"/>
  <c r="F690" i="81"/>
  <c r="J690" i="81"/>
  <c r="C690" i="81"/>
  <c r="D690" i="81"/>
  <c r="E690" i="81"/>
  <c r="F679" i="81"/>
  <c r="C679" i="81"/>
  <c r="E679" i="81"/>
  <c r="J679" i="81"/>
  <c r="D679" i="81"/>
  <c r="F671" i="81"/>
  <c r="E671" i="81"/>
  <c r="C671" i="81"/>
  <c r="J671" i="81"/>
  <c r="D671" i="81"/>
  <c r="C663" i="81"/>
  <c r="F663" i="81"/>
  <c r="E663" i="81"/>
  <c r="J663" i="81"/>
  <c r="D663" i="81"/>
  <c r="E645" i="81"/>
  <c r="D645" i="81"/>
  <c r="C645" i="81"/>
  <c r="F645" i="81"/>
  <c r="J645" i="81"/>
  <c r="E637" i="81"/>
  <c r="C637" i="81"/>
  <c r="D637" i="81"/>
  <c r="F637" i="81"/>
  <c r="J637" i="81"/>
  <c r="D629" i="81"/>
  <c r="E629" i="81"/>
  <c r="C629" i="81"/>
  <c r="F629" i="81"/>
  <c r="J629" i="81"/>
  <c r="D621" i="81"/>
  <c r="F621" i="81"/>
  <c r="J621" i="81"/>
  <c r="C621" i="81"/>
  <c r="E621" i="81"/>
  <c r="D613" i="81"/>
  <c r="E613" i="81"/>
  <c r="C613" i="81"/>
  <c r="F613" i="81"/>
  <c r="J613" i="81"/>
  <c r="D605" i="81"/>
  <c r="F605" i="81"/>
  <c r="J605" i="81"/>
  <c r="C605" i="81"/>
  <c r="E605" i="81"/>
  <c r="D597" i="81"/>
  <c r="F597" i="81"/>
  <c r="J597" i="81"/>
  <c r="C597" i="81"/>
  <c r="E597" i="81"/>
  <c r="D589" i="81"/>
  <c r="C589" i="81"/>
  <c r="F589" i="81"/>
  <c r="J589" i="81"/>
  <c r="E589" i="81"/>
  <c r="J578" i="81"/>
  <c r="D578" i="81"/>
  <c r="E578" i="81"/>
  <c r="F578" i="81"/>
  <c r="C578" i="81"/>
  <c r="E571" i="81"/>
  <c r="D571" i="81"/>
  <c r="F571" i="81"/>
  <c r="J571" i="81"/>
  <c r="C571" i="81"/>
  <c r="E563" i="81"/>
  <c r="D563" i="81"/>
  <c r="C563" i="81"/>
  <c r="J563" i="81"/>
  <c r="F563" i="81"/>
  <c r="D553" i="81"/>
  <c r="C553" i="81"/>
  <c r="F553" i="81"/>
  <c r="J553" i="81"/>
  <c r="E553" i="81"/>
  <c r="D545" i="81"/>
  <c r="F545" i="81"/>
  <c r="C545" i="81"/>
  <c r="J545" i="81"/>
  <c r="E545" i="81"/>
  <c r="D537" i="81"/>
  <c r="E537" i="81"/>
  <c r="F537" i="81"/>
  <c r="J537" i="81"/>
  <c r="C537" i="81"/>
  <c r="E529" i="81"/>
  <c r="F529" i="81"/>
  <c r="C529" i="81"/>
  <c r="D529" i="81"/>
  <c r="J529" i="81"/>
  <c r="E522" i="81"/>
  <c r="J522" i="81"/>
  <c r="D522" i="81"/>
  <c r="C522" i="81"/>
  <c r="F522" i="81"/>
  <c r="E514" i="81"/>
  <c r="J514" i="81"/>
  <c r="D514" i="81"/>
  <c r="C514" i="81"/>
  <c r="F514" i="81"/>
  <c r="E503" i="81"/>
  <c r="C503" i="81"/>
  <c r="F503" i="81"/>
  <c r="J503" i="81"/>
  <c r="D503" i="81"/>
  <c r="E481" i="81"/>
  <c r="F481" i="81"/>
  <c r="C481" i="81"/>
  <c r="D481" i="81"/>
  <c r="J481" i="81"/>
  <c r="D429" i="81"/>
  <c r="C429" i="81"/>
  <c r="J429" i="81"/>
  <c r="F429" i="81"/>
  <c r="E429" i="81"/>
  <c r="E421" i="81"/>
  <c r="D421" i="81"/>
  <c r="C421" i="81"/>
  <c r="J421" i="81"/>
  <c r="F421" i="81"/>
  <c r="C373" i="81"/>
  <c r="D373" i="81"/>
  <c r="J373" i="81"/>
  <c r="E373" i="81"/>
  <c r="F373" i="81"/>
  <c r="C365" i="81"/>
  <c r="E365" i="81"/>
  <c r="D365" i="81"/>
  <c r="J365" i="81"/>
  <c r="F365" i="81"/>
  <c r="C357" i="81"/>
  <c r="E357" i="81"/>
  <c r="D357" i="81"/>
  <c r="J357" i="81"/>
  <c r="F357" i="81"/>
  <c r="E313" i="81"/>
  <c r="D313" i="81"/>
  <c r="J313" i="81"/>
  <c r="C313" i="81"/>
  <c r="F313" i="81"/>
  <c r="F257" i="81"/>
  <c r="E257" i="81"/>
  <c r="J257" i="81"/>
  <c r="D257" i="81"/>
  <c r="C257" i="81"/>
  <c r="E169" i="81"/>
  <c r="F169" i="81"/>
  <c r="D169" i="81"/>
  <c r="C169" i="81"/>
  <c r="J169" i="81"/>
  <c r="F117" i="81"/>
  <c r="D117" i="81"/>
  <c r="E117" i="81"/>
  <c r="J117" i="81"/>
  <c r="C117" i="81"/>
  <c r="C65" i="81"/>
  <c r="E65" i="81"/>
  <c r="J65" i="81"/>
  <c r="F65" i="81"/>
  <c r="D65" i="81"/>
  <c r="J1154" i="81"/>
  <c r="C1154" i="81"/>
  <c r="E1154" i="81"/>
  <c r="D1154" i="81"/>
  <c r="F1154" i="81"/>
  <c r="D1131" i="81"/>
  <c r="E1131" i="81"/>
  <c r="J1131" i="81"/>
  <c r="F1131" i="81"/>
  <c r="C1131" i="81"/>
  <c r="F1013" i="81"/>
  <c r="E1013" i="81"/>
  <c r="C1013" i="81"/>
  <c r="D1013" i="81"/>
  <c r="J1013" i="81"/>
  <c r="F975" i="81"/>
  <c r="C975" i="81"/>
  <c r="D975" i="81"/>
  <c r="J975" i="81"/>
  <c r="E975" i="81"/>
  <c r="C960" i="81"/>
  <c r="F960" i="81"/>
  <c r="D960" i="81"/>
  <c r="J960" i="81"/>
  <c r="E960" i="81"/>
  <c r="E935" i="81"/>
  <c r="D935" i="81"/>
  <c r="C935" i="81"/>
  <c r="F935" i="81"/>
  <c r="J935" i="81"/>
  <c r="D909" i="81"/>
  <c r="C909" i="81"/>
  <c r="J909" i="81"/>
  <c r="F909" i="81"/>
  <c r="E909" i="81"/>
  <c r="E883" i="81"/>
  <c r="F883" i="81"/>
  <c r="J883" i="81"/>
  <c r="D883" i="81"/>
  <c r="C883" i="81"/>
  <c r="F839" i="81"/>
  <c r="J839" i="81"/>
  <c r="E839" i="81"/>
  <c r="D839" i="81"/>
  <c r="C839" i="81"/>
  <c r="C808" i="81"/>
  <c r="D808" i="81"/>
  <c r="E808" i="81"/>
  <c r="J808" i="81"/>
  <c r="F808" i="81"/>
  <c r="E769" i="81"/>
  <c r="C769" i="81"/>
  <c r="J769" i="81"/>
  <c r="D769" i="81"/>
  <c r="F769" i="81"/>
  <c r="J738" i="81"/>
  <c r="F738" i="81"/>
  <c r="E738" i="81"/>
  <c r="D738" i="81"/>
  <c r="C738" i="81"/>
  <c r="C728" i="81"/>
  <c r="J728" i="81"/>
  <c r="F728" i="81"/>
  <c r="E728" i="81"/>
  <c r="D728" i="81"/>
  <c r="C700" i="81"/>
  <c r="D700" i="81"/>
  <c r="J700" i="81"/>
  <c r="F700" i="81"/>
  <c r="E700" i="81"/>
  <c r="J685" i="81"/>
  <c r="E685" i="81"/>
  <c r="F685" i="81"/>
  <c r="D685" i="81"/>
  <c r="C685" i="81"/>
  <c r="D581" i="81"/>
  <c r="C581" i="81"/>
  <c r="F581" i="81"/>
  <c r="J581" i="81"/>
  <c r="E581" i="81"/>
  <c r="E498" i="81"/>
  <c r="D498" i="81"/>
  <c r="J498" i="81"/>
  <c r="C498" i="81"/>
  <c r="F498" i="81"/>
  <c r="E213" i="81"/>
  <c r="F213" i="81"/>
  <c r="D213" i="81"/>
  <c r="C213" i="81"/>
  <c r="J213" i="81"/>
  <c r="D124" i="81"/>
  <c r="C124" i="81"/>
  <c r="F124" i="81"/>
  <c r="J124" i="81"/>
  <c r="E124" i="81"/>
  <c r="F90" i="81"/>
  <c r="D90" i="81"/>
  <c r="J90" i="81"/>
  <c r="E90" i="81"/>
  <c r="C90" i="81"/>
  <c r="C1128" i="81"/>
  <c r="J1128" i="81"/>
  <c r="F1128" i="81"/>
  <c r="E1128" i="81"/>
  <c r="D1128" i="81"/>
  <c r="C1070" i="81"/>
  <c r="J1070" i="81"/>
  <c r="F1070" i="81"/>
  <c r="E1070" i="81"/>
  <c r="D1070" i="81"/>
  <c r="J2790" i="81"/>
  <c r="C2790" i="81"/>
  <c r="F2790" i="81"/>
  <c r="D2790" i="81"/>
  <c r="E2790" i="81"/>
  <c r="C2782" i="81"/>
  <c r="J2782" i="81"/>
  <c r="F2782" i="81"/>
  <c r="D2782" i="81"/>
  <c r="E2782" i="81"/>
  <c r="C2774" i="81"/>
  <c r="J2774" i="81"/>
  <c r="F2774" i="81"/>
  <c r="D2774" i="81"/>
  <c r="E2774" i="81"/>
  <c r="C2766" i="81"/>
  <c r="J2766" i="81"/>
  <c r="F2766" i="81"/>
  <c r="D2766" i="81"/>
  <c r="E2766" i="81"/>
  <c r="J2758" i="81"/>
  <c r="F2758" i="81"/>
  <c r="C2758" i="81"/>
  <c r="D2758" i="81"/>
  <c r="E2758" i="81"/>
  <c r="J2750" i="81"/>
  <c r="C2750" i="81"/>
  <c r="F2750" i="81"/>
  <c r="E2750" i="81"/>
  <c r="D2750" i="81"/>
  <c r="J2742" i="81"/>
  <c r="C2742" i="81"/>
  <c r="E2742" i="81"/>
  <c r="D2742" i="81"/>
  <c r="F2742" i="81"/>
  <c r="J2734" i="81"/>
  <c r="C2734" i="81"/>
  <c r="F2734" i="81"/>
  <c r="E2734" i="81"/>
  <c r="D2734" i="81"/>
  <c r="J2726" i="81"/>
  <c r="F2726" i="81"/>
  <c r="E2726" i="81"/>
  <c r="D2726" i="81"/>
  <c r="C2726" i="81"/>
  <c r="C2718" i="81"/>
  <c r="J2718" i="81"/>
  <c r="F2718" i="81"/>
  <c r="E2718" i="81"/>
  <c r="D2718" i="81"/>
  <c r="C2710" i="81"/>
  <c r="F2710" i="81"/>
  <c r="E2710" i="81"/>
  <c r="D2710" i="81"/>
  <c r="J2710" i="81"/>
  <c r="F2702" i="81"/>
  <c r="E2702" i="81"/>
  <c r="J2702" i="81"/>
  <c r="D2702" i="81"/>
  <c r="C2702" i="81"/>
  <c r="F2694" i="81"/>
  <c r="C2694" i="81"/>
  <c r="J2694" i="81"/>
  <c r="D2694" i="81"/>
  <c r="E2694" i="81"/>
  <c r="F2686" i="81"/>
  <c r="J2686" i="81"/>
  <c r="E2686" i="81"/>
  <c r="D2686" i="81"/>
  <c r="C2686" i="81"/>
  <c r="F2678" i="81"/>
  <c r="C2678" i="81"/>
  <c r="J2678" i="81"/>
  <c r="D2678" i="81"/>
  <c r="E2678" i="81"/>
  <c r="F2670" i="81"/>
  <c r="E2670" i="81"/>
  <c r="D2670" i="81"/>
  <c r="C2670" i="81"/>
  <c r="J2670" i="81"/>
  <c r="F2662" i="81"/>
  <c r="C2662" i="81"/>
  <c r="J2662" i="81"/>
  <c r="D2662" i="81"/>
  <c r="E2662" i="81"/>
  <c r="E2654" i="81"/>
  <c r="C2654" i="81"/>
  <c r="F2654" i="81"/>
  <c r="J2654" i="81"/>
  <c r="D2654" i="81"/>
  <c r="E2646" i="81"/>
  <c r="C2646" i="81"/>
  <c r="D2646" i="81"/>
  <c r="J2646" i="81"/>
  <c r="F2646" i="81"/>
  <c r="F2638" i="81"/>
  <c r="E2638" i="81"/>
  <c r="C2638" i="81"/>
  <c r="D2638" i="81"/>
  <c r="J2638" i="81"/>
  <c r="F2630" i="81"/>
  <c r="E2630" i="81"/>
  <c r="C2630" i="81"/>
  <c r="J2630" i="81"/>
  <c r="D2630" i="81"/>
  <c r="E2622" i="81"/>
  <c r="F2622" i="81"/>
  <c r="C2622" i="81"/>
  <c r="J2622" i="81"/>
  <c r="D2622" i="81"/>
  <c r="F2614" i="81"/>
  <c r="E2614" i="81"/>
  <c r="C2614" i="81"/>
  <c r="J2614" i="81"/>
  <c r="D2614" i="81"/>
  <c r="E2606" i="81"/>
  <c r="C2606" i="81"/>
  <c r="D2606" i="81"/>
  <c r="F2606" i="81"/>
  <c r="J2606" i="81"/>
  <c r="D2598" i="81"/>
  <c r="J2598" i="81"/>
  <c r="F2598" i="81"/>
  <c r="E2598" i="81"/>
  <c r="C2598" i="81"/>
  <c r="C2590" i="81"/>
  <c r="D2590" i="81"/>
  <c r="J2590" i="81"/>
  <c r="E2590" i="81"/>
  <c r="F2590" i="81"/>
  <c r="F2582" i="81"/>
  <c r="D2582" i="81"/>
  <c r="J2582" i="81"/>
  <c r="C2582" i="81"/>
  <c r="E2582" i="81"/>
  <c r="F2574" i="81"/>
  <c r="D2574" i="81"/>
  <c r="J2574" i="81"/>
  <c r="C2574" i="81"/>
  <c r="E2574" i="81"/>
  <c r="D2566" i="81"/>
  <c r="F2566" i="81"/>
  <c r="C2566" i="81"/>
  <c r="E2566" i="81"/>
  <c r="J2566" i="81"/>
  <c r="D2558" i="81"/>
  <c r="C2558" i="81"/>
  <c r="J2558" i="81"/>
  <c r="E2558" i="81"/>
  <c r="F2558" i="81"/>
  <c r="D2550" i="81"/>
  <c r="C2550" i="81"/>
  <c r="J2550" i="81"/>
  <c r="F2550" i="81"/>
  <c r="E2550" i="81"/>
  <c r="D2542" i="81"/>
  <c r="C2542" i="81"/>
  <c r="J2542" i="81"/>
  <c r="E2542" i="81"/>
  <c r="F2542" i="81"/>
  <c r="D2534" i="81"/>
  <c r="C2534" i="81"/>
  <c r="J2534" i="81"/>
  <c r="E2534" i="81"/>
  <c r="F2534" i="81"/>
  <c r="J2526" i="81"/>
  <c r="D2526" i="81"/>
  <c r="C2526" i="81"/>
  <c r="E2526" i="81"/>
  <c r="F2526" i="81"/>
  <c r="D2518" i="81"/>
  <c r="J2518" i="81"/>
  <c r="C2518" i="81"/>
  <c r="F2518" i="81"/>
  <c r="E2518" i="81"/>
  <c r="C2510" i="81"/>
  <c r="D2510" i="81"/>
  <c r="F2510" i="81"/>
  <c r="J2510" i="81"/>
  <c r="E2510" i="81"/>
  <c r="D2502" i="81"/>
  <c r="C2502" i="81"/>
  <c r="F2502" i="81"/>
  <c r="E2502" i="81"/>
  <c r="J2502" i="81"/>
  <c r="C2494" i="81"/>
  <c r="F2494" i="81"/>
  <c r="D2494" i="81"/>
  <c r="E2494" i="81"/>
  <c r="J2494" i="81"/>
  <c r="C2486" i="81"/>
  <c r="D2486" i="81"/>
  <c r="F2486" i="81"/>
  <c r="J2486" i="81"/>
  <c r="E2486" i="81"/>
  <c r="D2478" i="81"/>
  <c r="C2478" i="81"/>
  <c r="F2478" i="81"/>
  <c r="J2478" i="81"/>
  <c r="E2478" i="81"/>
  <c r="C2470" i="81"/>
  <c r="D2470" i="81"/>
  <c r="F2470" i="81"/>
  <c r="E2470" i="81"/>
  <c r="J2470" i="81"/>
  <c r="F2462" i="81"/>
  <c r="D2462" i="81"/>
  <c r="C2462" i="81"/>
  <c r="E2462" i="81"/>
  <c r="J2462" i="81"/>
  <c r="C2454" i="81"/>
  <c r="D2454" i="81"/>
  <c r="E2454" i="81"/>
  <c r="F2454" i="81"/>
  <c r="J2454" i="81"/>
  <c r="D2446" i="81"/>
  <c r="C2446" i="81"/>
  <c r="J2446" i="81"/>
  <c r="F2446" i="81"/>
  <c r="E2446" i="81"/>
  <c r="F2438" i="81"/>
  <c r="J2438" i="81"/>
  <c r="C2438" i="81"/>
  <c r="D2438" i="81"/>
  <c r="E2438" i="81"/>
  <c r="F2430" i="81"/>
  <c r="C2430" i="81"/>
  <c r="D2430" i="81"/>
  <c r="J2430" i="81"/>
  <c r="E2430" i="81"/>
  <c r="C2422" i="81"/>
  <c r="D2422" i="81"/>
  <c r="J2422" i="81"/>
  <c r="F2422" i="81"/>
  <c r="E2422" i="81"/>
  <c r="D2414" i="81"/>
  <c r="C2414" i="81"/>
  <c r="J2414" i="81"/>
  <c r="F2414" i="81"/>
  <c r="E2414" i="81"/>
  <c r="F2406" i="81"/>
  <c r="D2406" i="81"/>
  <c r="E2406" i="81"/>
  <c r="J2406" i="81"/>
  <c r="C2406" i="81"/>
  <c r="F2398" i="81"/>
  <c r="E2398" i="81"/>
  <c r="C2398" i="81"/>
  <c r="J2398" i="81"/>
  <c r="D2398" i="81"/>
  <c r="F2390" i="81"/>
  <c r="D2390" i="81"/>
  <c r="C2390" i="81"/>
  <c r="J2390" i="81"/>
  <c r="E2390" i="81"/>
  <c r="C2382" i="81"/>
  <c r="J2382" i="81"/>
  <c r="F2382" i="81"/>
  <c r="E2382" i="81"/>
  <c r="D2382" i="81"/>
  <c r="E2374" i="81"/>
  <c r="J2374" i="81"/>
  <c r="F2374" i="81"/>
  <c r="C2374" i="81"/>
  <c r="D2374" i="81"/>
  <c r="E2366" i="81"/>
  <c r="J2366" i="81"/>
  <c r="F2366" i="81"/>
  <c r="D2366" i="81"/>
  <c r="C2366" i="81"/>
  <c r="E2358" i="81"/>
  <c r="D2358" i="81"/>
  <c r="C2358" i="81"/>
  <c r="J2358" i="81"/>
  <c r="F2358" i="81"/>
  <c r="D2350" i="81"/>
  <c r="E2350" i="81"/>
  <c r="C2350" i="81"/>
  <c r="J2350" i="81"/>
  <c r="F2350" i="81"/>
  <c r="E2342" i="81"/>
  <c r="C2342" i="81"/>
  <c r="J2342" i="81"/>
  <c r="D2342" i="81"/>
  <c r="F2342" i="81"/>
  <c r="E2334" i="81"/>
  <c r="J2334" i="81"/>
  <c r="C2334" i="81"/>
  <c r="F2334" i="81"/>
  <c r="D2334" i="81"/>
  <c r="J2326" i="81"/>
  <c r="E2326" i="81"/>
  <c r="C2326" i="81"/>
  <c r="D2326" i="81"/>
  <c r="F2326" i="81"/>
  <c r="J2318" i="81"/>
  <c r="F2318" i="81"/>
  <c r="C2318" i="81"/>
  <c r="D2318" i="81"/>
  <c r="E2318" i="81"/>
  <c r="C2310" i="81"/>
  <c r="D2310" i="81"/>
  <c r="F2310" i="81"/>
  <c r="E2310" i="81"/>
  <c r="J2310" i="81"/>
  <c r="C2302" i="81"/>
  <c r="F2302" i="81"/>
  <c r="E2302" i="81"/>
  <c r="D2302" i="81"/>
  <c r="J2302" i="81"/>
  <c r="E2294" i="81"/>
  <c r="C2294" i="81"/>
  <c r="F2294" i="81"/>
  <c r="D2294" i="81"/>
  <c r="J2294" i="81"/>
  <c r="E2286" i="81"/>
  <c r="D2286" i="81"/>
  <c r="F2286" i="81"/>
  <c r="J2286" i="81"/>
  <c r="C2286" i="81"/>
  <c r="E2278" i="81"/>
  <c r="C2278" i="81"/>
  <c r="J2278" i="81"/>
  <c r="D2278" i="81"/>
  <c r="F2278" i="81"/>
  <c r="E2270" i="81"/>
  <c r="C2270" i="81"/>
  <c r="J2270" i="81"/>
  <c r="D2270" i="81"/>
  <c r="F2270" i="81"/>
  <c r="E2262" i="81"/>
  <c r="J2262" i="81"/>
  <c r="D2262" i="81"/>
  <c r="F2262" i="81"/>
  <c r="C2262" i="81"/>
  <c r="E2254" i="81"/>
  <c r="C2254" i="81"/>
  <c r="J2254" i="81"/>
  <c r="D2254" i="81"/>
  <c r="F2254" i="81"/>
  <c r="E2246" i="81"/>
  <c r="C2246" i="81"/>
  <c r="J2246" i="81"/>
  <c r="D2246" i="81"/>
  <c r="F2246" i="81"/>
  <c r="F2238" i="81"/>
  <c r="D2238" i="81"/>
  <c r="E2238" i="81"/>
  <c r="J2238" i="81"/>
  <c r="C2238" i="81"/>
  <c r="C2230" i="81"/>
  <c r="F2230" i="81"/>
  <c r="D2230" i="81"/>
  <c r="J2230" i="81"/>
  <c r="E2230" i="81"/>
  <c r="C2222" i="81"/>
  <c r="D2222" i="81"/>
  <c r="F2222" i="81"/>
  <c r="J2222" i="81"/>
  <c r="E2222" i="81"/>
  <c r="C2214" i="81"/>
  <c r="F2214" i="81"/>
  <c r="D2214" i="81"/>
  <c r="J2214" i="81"/>
  <c r="E2214" i="81"/>
  <c r="C1950" i="81"/>
  <c r="F1950" i="81"/>
  <c r="D1950" i="81"/>
  <c r="E1950" i="81"/>
  <c r="J1950" i="81"/>
  <c r="C1942" i="81"/>
  <c r="D1942" i="81"/>
  <c r="F1942" i="81"/>
  <c r="E1942" i="81"/>
  <c r="J1942" i="81"/>
  <c r="F1934" i="81"/>
  <c r="E1934" i="81"/>
  <c r="J1934" i="81"/>
  <c r="D1934" i="81"/>
  <c r="C1934" i="81"/>
  <c r="E1926" i="81"/>
  <c r="C1926" i="81"/>
  <c r="F1926" i="81"/>
  <c r="J1926" i="81"/>
  <c r="D1926" i="81"/>
  <c r="C1918" i="81"/>
  <c r="E1918" i="81"/>
  <c r="F1918" i="81"/>
  <c r="D1918" i="81"/>
  <c r="J1918" i="81"/>
  <c r="E1910" i="81"/>
  <c r="C1910" i="81"/>
  <c r="F1910" i="81"/>
  <c r="D1910" i="81"/>
  <c r="J1910" i="81"/>
  <c r="D1902" i="81"/>
  <c r="F1902" i="81"/>
  <c r="E1902" i="81"/>
  <c r="J1902" i="81"/>
  <c r="C1902" i="81"/>
  <c r="D1894" i="81"/>
  <c r="F1894" i="81"/>
  <c r="E1894" i="81"/>
  <c r="C1894" i="81"/>
  <c r="J1894" i="81"/>
  <c r="D1886" i="81"/>
  <c r="F1886" i="81"/>
  <c r="C1886" i="81"/>
  <c r="J1886" i="81"/>
  <c r="E1886" i="81"/>
  <c r="D1878" i="81"/>
  <c r="F1878" i="81"/>
  <c r="E1878" i="81"/>
  <c r="C1878" i="81"/>
  <c r="J1878" i="81"/>
  <c r="F1870" i="81"/>
  <c r="D1870" i="81"/>
  <c r="C1870" i="81"/>
  <c r="J1870" i="81"/>
  <c r="E1870" i="81"/>
  <c r="D1862" i="81"/>
  <c r="F1862" i="81"/>
  <c r="E1862" i="81"/>
  <c r="C1862" i="81"/>
  <c r="J1862" i="81"/>
  <c r="F1854" i="81"/>
  <c r="D1854" i="81"/>
  <c r="C1854" i="81"/>
  <c r="J1854" i="81"/>
  <c r="E1854" i="81"/>
  <c r="D1846" i="81"/>
  <c r="F1846" i="81"/>
  <c r="E1846" i="81"/>
  <c r="C1846" i="81"/>
  <c r="J1846" i="81"/>
  <c r="D1838" i="81"/>
  <c r="F1838" i="81"/>
  <c r="C1838" i="81"/>
  <c r="J1838" i="81"/>
  <c r="E1838" i="81"/>
  <c r="F1830" i="81"/>
  <c r="D1830" i="81"/>
  <c r="E1830" i="81"/>
  <c r="C1830" i="81"/>
  <c r="J1830" i="81"/>
  <c r="D1822" i="81"/>
  <c r="F1822" i="81"/>
  <c r="C1822" i="81"/>
  <c r="J1822" i="81"/>
  <c r="E1822" i="81"/>
  <c r="F1814" i="81"/>
  <c r="D1814" i="81"/>
  <c r="E1814" i="81"/>
  <c r="C1814" i="81"/>
  <c r="J1814" i="81"/>
  <c r="D1806" i="81"/>
  <c r="F1806" i="81"/>
  <c r="C1806" i="81"/>
  <c r="J1806" i="81"/>
  <c r="E1806" i="81"/>
  <c r="F1798" i="81"/>
  <c r="D1798" i="81"/>
  <c r="E1798" i="81"/>
  <c r="C1798" i="81"/>
  <c r="J1798" i="81"/>
  <c r="D1790" i="81"/>
  <c r="F1790" i="81"/>
  <c r="C1790" i="81"/>
  <c r="J1790" i="81"/>
  <c r="E1790" i="81"/>
  <c r="F1782" i="81"/>
  <c r="D1782" i="81"/>
  <c r="E1782" i="81"/>
  <c r="C1782" i="81"/>
  <c r="J1782" i="81"/>
  <c r="D1774" i="81"/>
  <c r="F1774" i="81"/>
  <c r="C1774" i="81"/>
  <c r="J1774" i="81"/>
  <c r="E1774" i="81"/>
  <c r="F1766" i="81"/>
  <c r="D1766" i="81"/>
  <c r="E1766" i="81"/>
  <c r="C1766" i="81"/>
  <c r="J1766" i="81"/>
  <c r="F1758" i="81"/>
  <c r="E1758" i="81"/>
  <c r="J1758" i="81"/>
  <c r="C1758" i="81"/>
  <c r="D1758" i="81"/>
  <c r="F1750" i="81"/>
  <c r="E1750" i="81"/>
  <c r="C1750" i="81"/>
  <c r="D1750" i="81"/>
  <c r="J1750" i="81"/>
  <c r="F1742" i="81"/>
  <c r="C1742" i="81"/>
  <c r="J1742" i="81"/>
  <c r="D1742" i="81"/>
  <c r="E1742" i="81"/>
  <c r="F1734" i="81"/>
  <c r="C1734" i="81"/>
  <c r="E1734" i="81"/>
  <c r="D1734" i="81"/>
  <c r="J1734" i="81"/>
  <c r="C1726" i="81"/>
  <c r="F1726" i="81"/>
  <c r="E1726" i="81"/>
  <c r="D1726" i="81"/>
  <c r="J1726" i="81"/>
  <c r="F1718" i="81"/>
  <c r="C1718" i="81"/>
  <c r="E1718" i="81"/>
  <c r="D1718" i="81"/>
  <c r="J1718" i="81"/>
  <c r="F1710" i="81"/>
  <c r="C1710" i="81"/>
  <c r="E1710" i="81"/>
  <c r="D1710" i="81"/>
  <c r="J1710" i="81"/>
  <c r="F1702" i="81"/>
  <c r="C1702" i="81"/>
  <c r="E1702" i="81"/>
  <c r="D1702" i="81"/>
  <c r="J1702" i="81"/>
  <c r="F1694" i="81"/>
  <c r="C1694" i="81"/>
  <c r="E1694" i="81"/>
  <c r="D1694" i="81"/>
  <c r="J1694" i="81"/>
  <c r="F1686" i="81"/>
  <c r="C1686" i="81"/>
  <c r="E1686" i="81"/>
  <c r="D1686" i="81"/>
  <c r="J1686" i="81"/>
  <c r="C1678" i="81"/>
  <c r="F1678" i="81"/>
  <c r="E1678" i="81"/>
  <c r="D1678" i="81"/>
  <c r="J1678" i="81"/>
  <c r="C1670" i="81"/>
  <c r="F1670" i="81"/>
  <c r="E1670" i="81"/>
  <c r="J1670" i="81"/>
  <c r="D1670" i="81"/>
  <c r="F1662" i="81"/>
  <c r="C1662" i="81"/>
  <c r="E1662" i="81"/>
  <c r="D1662" i="81"/>
  <c r="J1662" i="81"/>
  <c r="C1654" i="81"/>
  <c r="F1654" i="81"/>
  <c r="E1654" i="81"/>
  <c r="D1654" i="81"/>
  <c r="J1654" i="81"/>
  <c r="F1646" i="81"/>
  <c r="C1646" i="81"/>
  <c r="E1646" i="81"/>
  <c r="D1646" i="81"/>
  <c r="J1646" i="81"/>
  <c r="F1638" i="81"/>
  <c r="C1638" i="81"/>
  <c r="E1638" i="81"/>
  <c r="D1638" i="81"/>
  <c r="J1638" i="81"/>
  <c r="F1630" i="81"/>
  <c r="C1630" i="81"/>
  <c r="E1630" i="81"/>
  <c r="D1630" i="81"/>
  <c r="J1630" i="81"/>
  <c r="F1622" i="81"/>
  <c r="C1622" i="81"/>
  <c r="E1622" i="81"/>
  <c r="D1622" i="81"/>
  <c r="J1622" i="81"/>
  <c r="F1614" i="81"/>
  <c r="C1614" i="81"/>
  <c r="E1614" i="81"/>
  <c r="D1614" i="81"/>
  <c r="J1614" i="81"/>
  <c r="F1606" i="81"/>
  <c r="C1606" i="81"/>
  <c r="D1606" i="81"/>
  <c r="E1606" i="81"/>
  <c r="J1606" i="81"/>
  <c r="F1598" i="81"/>
  <c r="C1598" i="81"/>
  <c r="J1598" i="81"/>
  <c r="E1598" i="81"/>
  <c r="D1598" i="81"/>
  <c r="C1590" i="81"/>
  <c r="F1590" i="81"/>
  <c r="E1590" i="81"/>
  <c r="D1590" i="81"/>
  <c r="J1590" i="81"/>
  <c r="J1582" i="81"/>
  <c r="F1582" i="81"/>
  <c r="E1582" i="81"/>
  <c r="C1582" i="81"/>
  <c r="D1582" i="81"/>
  <c r="C1574" i="81"/>
  <c r="D1574" i="81"/>
  <c r="E1574" i="81"/>
  <c r="J1574" i="81"/>
  <c r="F1574" i="81"/>
  <c r="D1566" i="81"/>
  <c r="J1566" i="81"/>
  <c r="F1566" i="81"/>
  <c r="E1566" i="81"/>
  <c r="C1566" i="81"/>
  <c r="E1558" i="81"/>
  <c r="C1558" i="81"/>
  <c r="F1558" i="81"/>
  <c r="D1558" i="81"/>
  <c r="J1558" i="81"/>
  <c r="D1550" i="81"/>
  <c r="J1550" i="81"/>
  <c r="F1550" i="81"/>
  <c r="E1550" i="81"/>
  <c r="C1550" i="81"/>
  <c r="J1542" i="81"/>
  <c r="F1542" i="81"/>
  <c r="E1542" i="81"/>
  <c r="C1542" i="81"/>
  <c r="D1542" i="81"/>
  <c r="F1534" i="81"/>
  <c r="E1534" i="81"/>
  <c r="C1534" i="81"/>
  <c r="J1534" i="81"/>
  <c r="D1534" i="81"/>
  <c r="D1526" i="81"/>
  <c r="J1526" i="81"/>
  <c r="F1526" i="81"/>
  <c r="E1526" i="81"/>
  <c r="C1526" i="81"/>
  <c r="E1518" i="81"/>
  <c r="C1518" i="81"/>
  <c r="F1518" i="81"/>
  <c r="J1518" i="81"/>
  <c r="D1518" i="81"/>
  <c r="D1510" i="81"/>
  <c r="J1510" i="81"/>
  <c r="F1510" i="81"/>
  <c r="C1510" i="81"/>
  <c r="E1510" i="81"/>
  <c r="D1502" i="81"/>
  <c r="J1502" i="81"/>
  <c r="F1502" i="81"/>
  <c r="E1502" i="81"/>
  <c r="C1502" i="81"/>
  <c r="D1494" i="81"/>
  <c r="J1494" i="81"/>
  <c r="C1494" i="81"/>
  <c r="F1494" i="81"/>
  <c r="E1494" i="81"/>
  <c r="J1486" i="81"/>
  <c r="E1486" i="81"/>
  <c r="F1486" i="81"/>
  <c r="C1486" i="81"/>
  <c r="D1486" i="81"/>
  <c r="E1478" i="81"/>
  <c r="D1478" i="81"/>
  <c r="C1478" i="81"/>
  <c r="J1478" i="81"/>
  <c r="F1478" i="81"/>
  <c r="E1470" i="81"/>
  <c r="D1470" i="81"/>
  <c r="C1470" i="81"/>
  <c r="J1470" i="81"/>
  <c r="F1470" i="81"/>
  <c r="C1462" i="81"/>
  <c r="J1462" i="81"/>
  <c r="F1462" i="81"/>
  <c r="E1462" i="81"/>
  <c r="D1462" i="81"/>
  <c r="E1454" i="81"/>
  <c r="J1454" i="81"/>
  <c r="F1454" i="81"/>
  <c r="D1454" i="81"/>
  <c r="C1454" i="81"/>
  <c r="E1446" i="81"/>
  <c r="C1446" i="81"/>
  <c r="J1446" i="81"/>
  <c r="F1446" i="81"/>
  <c r="D1446" i="81"/>
  <c r="C1289" i="81"/>
  <c r="F1289" i="81"/>
  <c r="E1289" i="81"/>
  <c r="J1289" i="81"/>
  <c r="D1289" i="81"/>
  <c r="D1217" i="81"/>
  <c r="F1217" i="81"/>
  <c r="E1217" i="81"/>
  <c r="J1217" i="81"/>
  <c r="C1217" i="81"/>
  <c r="J1179" i="81"/>
  <c r="F1179" i="81"/>
  <c r="D1179" i="81"/>
  <c r="E1179" i="81"/>
  <c r="C1179" i="81"/>
  <c r="F1171" i="81"/>
  <c r="D1171" i="81"/>
  <c r="E1171" i="81"/>
  <c r="C1171" i="81"/>
  <c r="J1171" i="81"/>
  <c r="D1160" i="81"/>
  <c r="C1160" i="81"/>
  <c r="J1160" i="81"/>
  <c r="E1160" i="81"/>
  <c r="F1160" i="81"/>
  <c r="C1152" i="81"/>
  <c r="E1152" i="81"/>
  <c r="D1152" i="81"/>
  <c r="J1152" i="81"/>
  <c r="F1152" i="81"/>
  <c r="F1145" i="81"/>
  <c r="J1145" i="81"/>
  <c r="D1145" i="81"/>
  <c r="E1145" i="81"/>
  <c r="C1145" i="81"/>
  <c r="J1137" i="81"/>
  <c r="E1137" i="81"/>
  <c r="F1137" i="81"/>
  <c r="C1137" i="81"/>
  <c r="D1137" i="81"/>
  <c r="C1126" i="81"/>
  <c r="J1126" i="81"/>
  <c r="F1126" i="81"/>
  <c r="E1126" i="81"/>
  <c r="D1126" i="81"/>
  <c r="C1118" i="81"/>
  <c r="J1118" i="81"/>
  <c r="F1118" i="81"/>
  <c r="E1118" i="81"/>
  <c r="D1118" i="81"/>
  <c r="E1110" i="81"/>
  <c r="D1110" i="81"/>
  <c r="C1110" i="81"/>
  <c r="J1110" i="81"/>
  <c r="F1110" i="81"/>
  <c r="J1102" i="81"/>
  <c r="F1102" i="81"/>
  <c r="E1102" i="81"/>
  <c r="D1102" i="81"/>
  <c r="C1102" i="81"/>
  <c r="E1095" i="81"/>
  <c r="D1095" i="81"/>
  <c r="J1095" i="81"/>
  <c r="F1095" i="81"/>
  <c r="C1095" i="81"/>
  <c r="J1087" i="81"/>
  <c r="E1087" i="81"/>
  <c r="F1087" i="81"/>
  <c r="D1087" i="81"/>
  <c r="C1087" i="81"/>
  <c r="C1080" i="81"/>
  <c r="J1080" i="81"/>
  <c r="D1080" i="81"/>
  <c r="E1080" i="81"/>
  <c r="F1080" i="81"/>
  <c r="C1072" i="81"/>
  <c r="J1072" i="81"/>
  <c r="E1072" i="81"/>
  <c r="F1072" i="81"/>
  <c r="D1072" i="81"/>
  <c r="E1065" i="81"/>
  <c r="F1065" i="81"/>
  <c r="J1065" i="81"/>
  <c r="D1065" i="81"/>
  <c r="C1065" i="81"/>
  <c r="J1057" i="81"/>
  <c r="E1057" i="81"/>
  <c r="F1057" i="81"/>
  <c r="C1057" i="81"/>
  <c r="D1057" i="81"/>
  <c r="C1046" i="81"/>
  <c r="J1046" i="81"/>
  <c r="F1046" i="81"/>
  <c r="E1046" i="81"/>
  <c r="D1046" i="81"/>
  <c r="E1038" i="81"/>
  <c r="D1038" i="81"/>
  <c r="C1038" i="81"/>
  <c r="J1038" i="81"/>
  <c r="F1038" i="81"/>
  <c r="C1030" i="81"/>
  <c r="E1030" i="81"/>
  <c r="D1030" i="81"/>
  <c r="F1030" i="81"/>
  <c r="J1030" i="81"/>
  <c r="E1019" i="81"/>
  <c r="C1019" i="81"/>
  <c r="F1019" i="81"/>
  <c r="D1019" i="81"/>
  <c r="J1019" i="81"/>
  <c r="F1011" i="81"/>
  <c r="E1011" i="81"/>
  <c r="C1011" i="81"/>
  <c r="D1011" i="81"/>
  <c r="J1011" i="81"/>
  <c r="C1004" i="81"/>
  <c r="F1004" i="81"/>
  <c r="D1004" i="81"/>
  <c r="J1004" i="81"/>
  <c r="E1004" i="81"/>
  <c r="C996" i="81"/>
  <c r="F996" i="81"/>
  <c r="E996" i="81"/>
  <c r="D996" i="81"/>
  <c r="J996" i="81"/>
  <c r="C988" i="81"/>
  <c r="F988" i="81"/>
  <c r="D988" i="81"/>
  <c r="E988" i="81"/>
  <c r="J988" i="81"/>
  <c r="F981" i="81"/>
  <c r="E981" i="81"/>
  <c r="C981" i="81"/>
  <c r="D981" i="81"/>
  <c r="J981" i="81"/>
  <c r="F973" i="81"/>
  <c r="E973" i="81"/>
  <c r="C973" i="81"/>
  <c r="J973" i="81"/>
  <c r="D973" i="81"/>
  <c r="F965" i="81"/>
  <c r="E965" i="81"/>
  <c r="C965" i="81"/>
  <c r="D965" i="81"/>
  <c r="J965" i="81"/>
  <c r="C954" i="81"/>
  <c r="F954" i="81"/>
  <c r="E954" i="81"/>
  <c r="D954" i="81"/>
  <c r="J954" i="81"/>
  <c r="F941" i="81"/>
  <c r="E941" i="81"/>
  <c r="C941" i="81"/>
  <c r="J941" i="81"/>
  <c r="D941" i="81"/>
  <c r="C933" i="81"/>
  <c r="D933" i="81"/>
  <c r="J933" i="81"/>
  <c r="F933" i="81"/>
  <c r="E933" i="81"/>
  <c r="F926" i="81"/>
  <c r="D926" i="81"/>
  <c r="E926" i="81"/>
  <c r="J926" i="81"/>
  <c r="C926" i="81"/>
  <c r="E918" i="81"/>
  <c r="J918" i="81"/>
  <c r="D918" i="81"/>
  <c r="C918" i="81"/>
  <c r="F918" i="81"/>
  <c r="C911" i="81"/>
  <c r="E911" i="81"/>
  <c r="F911" i="81"/>
  <c r="D911" i="81"/>
  <c r="J911" i="81"/>
  <c r="F904" i="81"/>
  <c r="E904" i="81"/>
  <c r="C904" i="81"/>
  <c r="J904" i="81"/>
  <c r="D904" i="81"/>
  <c r="F896" i="81"/>
  <c r="D896" i="81"/>
  <c r="C896" i="81"/>
  <c r="J896" i="81"/>
  <c r="E896" i="81"/>
  <c r="F889" i="81"/>
  <c r="E889" i="81"/>
  <c r="D889" i="81"/>
  <c r="C889" i="81"/>
  <c r="J889" i="81"/>
  <c r="F881" i="81"/>
  <c r="E881" i="81"/>
  <c r="D881" i="81"/>
  <c r="C881" i="81"/>
  <c r="J881" i="81"/>
  <c r="D871" i="81"/>
  <c r="C871" i="81"/>
  <c r="F871" i="81"/>
  <c r="E871" i="81"/>
  <c r="J871" i="81"/>
  <c r="D863" i="81"/>
  <c r="F863" i="81"/>
  <c r="C863" i="81"/>
  <c r="E863" i="81"/>
  <c r="J863" i="81"/>
  <c r="J852" i="81"/>
  <c r="C852" i="81"/>
  <c r="F852" i="81"/>
  <c r="E852" i="81"/>
  <c r="D852" i="81"/>
  <c r="E845" i="81"/>
  <c r="F845" i="81"/>
  <c r="D845" i="81"/>
  <c r="C845" i="81"/>
  <c r="J845" i="81"/>
  <c r="F837" i="81"/>
  <c r="E837" i="81"/>
  <c r="C837" i="81"/>
  <c r="J837" i="81"/>
  <c r="D837" i="81"/>
  <c r="E830" i="81"/>
  <c r="D830" i="81"/>
  <c r="J830" i="81"/>
  <c r="C830" i="81"/>
  <c r="F830" i="81"/>
  <c r="E822" i="81"/>
  <c r="J822" i="81"/>
  <c r="C822" i="81"/>
  <c r="F822" i="81"/>
  <c r="D822" i="81"/>
  <c r="E814" i="81"/>
  <c r="D814" i="81"/>
  <c r="J814" i="81"/>
  <c r="C814" i="81"/>
  <c r="F814" i="81"/>
  <c r="E806" i="81"/>
  <c r="J806" i="81"/>
  <c r="C806" i="81"/>
  <c r="F806" i="81"/>
  <c r="D806" i="81"/>
  <c r="E798" i="81"/>
  <c r="D798" i="81"/>
  <c r="J798" i="81"/>
  <c r="C798" i="81"/>
  <c r="F798" i="81"/>
  <c r="E790" i="81"/>
  <c r="J790" i="81"/>
  <c r="C790" i="81"/>
  <c r="F790" i="81"/>
  <c r="D790" i="81"/>
  <c r="F783" i="81"/>
  <c r="C783" i="81"/>
  <c r="J783" i="81"/>
  <c r="E783" i="81"/>
  <c r="D783" i="81"/>
  <c r="F775" i="81"/>
  <c r="C775" i="81"/>
  <c r="J775" i="81"/>
  <c r="E775" i="81"/>
  <c r="D775" i="81"/>
  <c r="C767" i="81"/>
  <c r="F767" i="81"/>
  <c r="D767" i="81"/>
  <c r="J767" i="81"/>
  <c r="E767" i="81"/>
  <c r="C759" i="81"/>
  <c r="F759" i="81"/>
  <c r="E759" i="81"/>
  <c r="J759" i="81"/>
  <c r="D759" i="81"/>
  <c r="C751" i="81"/>
  <c r="E751" i="81"/>
  <c r="J751" i="81"/>
  <c r="D751" i="81"/>
  <c r="F751" i="81"/>
  <c r="F744" i="81"/>
  <c r="D744" i="81"/>
  <c r="C744" i="81"/>
  <c r="E744" i="81"/>
  <c r="J744" i="81"/>
  <c r="D736" i="81"/>
  <c r="C736" i="81"/>
  <c r="J736" i="81"/>
  <c r="F736" i="81"/>
  <c r="E736" i="81"/>
  <c r="E730" i="81"/>
  <c r="J730" i="81"/>
  <c r="F730" i="81"/>
  <c r="D730" i="81"/>
  <c r="C730" i="81"/>
  <c r="D722" i="81"/>
  <c r="C722" i="81"/>
  <c r="F722" i="81"/>
  <c r="E722" i="81"/>
  <c r="J722" i="81"/>
  <c r="F714" i="81"/>
  <c r="D714" i="81"/>
  <c r="C714" i="81"/>
  <c r="J714" i="81"/>
  <c r="E714" i="81"/>
  <c r="J706" i="81"/>
  <c r="C706" i="81"/>
  <c r="F706" i="81"/>
  <c r="D706" i="81"/>
  <c r="E706" i="81"/>
  <c r="C695" i="81"/>
  <c r="E695" i="81"/>
  <c r="J695" i="81"/>
  <c r="F695" i="81"/>
  <c r="D695" i="81"/>
  <c r="C687" i="81"/>
  <c r="E687" i="81"/>
  <c r="J687" i="81"/>
  <c r="F687" i="81"/>
  <c r="D687" i="81"/>
  <c r="E657" i="81"/>
  <c r="F657" i="81"/>
  <c r="D657" i="81"/>
  <c r="C657" i="81"/>
  <c r="J657" i="81"/>
  <c r="D649" i="81"/>
  <c r="C649" i="81"/>
  <c r="E649" i="81"/>
  <c r="J649" i="81"/>
  <c r="F649" i="81"/>
  <c r="D642" i="81"/>
  <c r="E642" i="81"/>
  <c r="C642" i="81"/>
  <c r="F642" i="81"/>
  <c r="J642" i="81"/>
  <c r="E634" i="81"/>
  <c r="D634" i="81"/>
  <c r="F634" i="81"/>
  <c r="J634" i="81"/>
  <c r="C634" i="81"/>
  <c r="E626" i="81"/>
  <c r="D626" i="81"/>
  <c r="F626" i="81"/>
  <c r="J626" i="81"/>
  <c r="C626" i="81"/>
  <c r="E618" i="81"/>
  <c r="D618" i="81"/>
  <c r="F618" i="81"/>
  <c r="J618" i="81"/>
  <c r="C618" i="81"/>
  <c r="D610" i="81"/>
  <c r="E610" i="81"/>
  <c r="J610" i="81"/>
  <c r="C610" i="81"/>
  <c r="F610" i="81"/>
  <c r="D602" i="81"/>
  <c r="E602" i="81"/>
  <c r="F602" i="81"/>
  <c r="J602" i="81"/>
  <c r="C602" i="81"/>
  <c r="D594" i="81"/>
  <c r="E594" i="81"/>
  <c r="F594" i="81"/>
  <c r="J594" i="81"/>
  <c r="C594" i="81"/>
  <c r="F586" i="81"/>
  <c r="E586" i="81"/>
  <c r="J586" i="81"/>
  <c r="D586" i="81"/>
  <c r="C586" i="81"/>
  <c r="D579" i="81"/>
  <c r="F579" i="81"/>
  <c r="E579" i="81"/>
  <c r="J579" i="81"/>
  <c r="C579" i="81"/>
  <c r="E558" i="81"/>
  <c r="C558" i="81"/>
  <c r="J558" i="81"/>
  <c r="D558" i="81"/>
  <c r="F558" i="81"/>
  <c r="E550" i="81"/>
  <c r="D550" i="81"/>
  <c r="J550" i="81"/>
  <c r="C550" i="81"/>
  <c r="F550" i="81"/>
  <c r="J542" i="81"/>
  <c r="E542" i="81"/>
  <c r="D542" i="81"/>
  <c r="C542" i="81"/>
  <c r="F542" i="81"/>
  <c r="E534" i="81"/>
  <c r="D534" i="81"/>
  <c r="J534" i="81"/>
  <c r="C534" i="81"/>
  <c r="F534" i="81"/>
  <c r="E527" i="81"/>
  <c r="F527" i="81"/>
  <c r="J527" i="81"/>
  <c r="D527" i="81"/>
  <c r="C527" i="81"/>
  <c r="E519" i="81"/>
  <c r="C519" i="81"/>
  <c r="F519" i="81"/>
  <c r="J519" i="81"/>
  <c r="D519" i="81"/>
  <c r="E511" i="81"/>
  <c r="F511" i="81"/>
  <c r="J511" i="81"/>
  <c r="D511" i="81"/>
  <c r="C511" i="81"/>
  <c r="E493" i="81"/>
  <c r="C493" i="81"/>
  <c r="D493" i="81"/>
  <c r="J493" i="81"/>
  <c r="F493" i="81"/>
  <c r="D486" i="81"/>
  <c r="J486" i="81"/>
  <c r="E486" i="81"/>
  <c r="C486" i="81"/>
  <c r="F486" i="81"/>
  <c r="D478" i="81"/>
  <c r="J478" i="81"/>
  <c r="E478" i="81"/>
  <c r="C478" i="81"/>
  <c r="F478" i="81"/>
  <c r="E441" i="81"/>
  <c r="J441" i="81"/>
  <c r="F441" i="81"/>
  <c r="C441" i="81"/>
  <c r="D441" i="81"/>
  <c r="E405" i="81"/>
  <c r="D405" i="81"/>
  <c r="C405" i="81"/>
  <c r="J405" i="81"/>
  <c r="F405" i="81"/>
  <c r="E397" i="81"/>
  <c r="D397" i="81"/>
  <c r="C397" i="81"/>
  <c r="J397" i="81"/>
  <c r="F397" i="81"/>
  <c r="C389" i="81"/>
  <c r="J389" i="81"/>
  <c r="F389" i="81"/>
  <c r="E389" i="81"/>
  <c r="D389" i="81"/>
  <c r="E381" i="81"/>
  <c r="D381" i="81"/>
  <c r="C381" i="81"/>
  <c r="J381" i="81"/>
  <c r="F381" i="81"/>
  <c r="F321" i="81"/>
  <c r="E321" i="81"/>
  <c r="C321" i="81"/>
  <c r="J321" i="81"/>
  <c r="D321" i="81"/>
  <c r="J273" i="81"/>
  <c r="E273" i="81"/>
  <c r="F273" i="81"/>
  <c r="C273" i="81"/>
  <c r="D273" i="81"/>
  <c r="J265" i="81"/>
  <c r="D265" i="81"/>
  <c r="C265" i="81"/>
  <c r="E265" i="81"/>
  <c r="F265" i="81"/>
  <c r="E177" i="81"/>
  <c r="F177" i="81"/>
  <c r="D177" i="81"/>
  <c r="J177" i="81"/>
  <c r="C177" i="81"/>
  <c r="D148" i="81"/>
  <c r="C148" i="81"/>
  <c r="F148" i="81"/>
  <c r="J148" i="81"/>
  <c r="E148" i="81"/>
  <c r="F141" i="81"/>
  <c r="D141" i="81"/>
  <c r="E141" i="81"/>
  <c r="C141" i="81"/>
  <c r="J141" i="81"/>
  <c r="F133" i="81"/>
  <c r="J133" i="81"/>
  <c r="D133" i="81"/>
  <c r="E133" i="81"/>
  <c r="C133" i="81"/>
  <c r="E126" i="81"/>
  <c r="J126" i="81"/>
  <c r="D126" i="81"/>
  <c r="F126" i="81"/>
  <c r="C126" i="81"/>
  <c r="E118" i="81"/>
  <c r="J118" i="81"/>
  <c r="D118" i="81"/>
  <c r="F118" i="81"/>
  <c r="C118" i="81"/>
  <c r="C104" i="81"/>
  <c r="F104" i="81"/>
  <c r="J104" i="81"/>
  <c r="E104" i="81"/>
  <c r="D104" i="81"/>
  <c r="C96" i="81"/>
  <c r="F96" i="81"/>
  <c r="E96" i="81"/>
  <c r="D96" i="81"/>
  <c r="J96" i="81"/>
  <c r="F88" i="81"/>
  <c r="C88" i="81"/>
  <c r="J88" i="81"/>
  <c r="E88" i="81"/>
  <c r="D88" i="81"/>
  <c r="E77" i="81"/>
  <c r="F77" i="81"/>
  <c r="D77" i="81"/>
  <c r="J77" i="81"/>
  <c r="C77" i="81"/>
  <c r="F70" i="81"/>
  <c r="E70" i="81"/>
  <c r="J70" i="81"/>
  <c r="D70" i="81"/>
  <c r="C70" i="81"/>
  <c r="F62" i="81"/>
  <c r="D62" i="81"/>
  <c r="J62" i="81"/>
  <c r="E62" i="81"/>
  <c r="C62" i="81"/>
  <c r="F54" i="81"/>
  <c r="D54" i="81"/>
  <c r="J54" i="81"/>
  <c r="E54" i="81"/>
  <c r="C54" i="81"/>
  <c r="J2523" i="81"/>
  <c r="F2523" i="81"/>
  <c r="E2523" i="81"/>
  <c r="D2523" i="81"/>
  <c r="C2523" i="81"/>
  <c r="E2491" i="81"/>
  <c r="D2491" i="81"/>
  <c r="C2491" i="81"/>
  <c r="F2491" i="81"/>
  <c r="J2491" i="81"/>
  <c r="E2459" i="81"/>
  <c r="J2459" i="81"/>
  <c r="F2459" i="81"/>
  <c r="D2459" i="81"/>
  <c r="C2459" i="81"/>
  <c r="E2451" i="81"/>
  <c r="D2451" i="81"/>
  <c r="J2451" i="81"/>
  <c r="C2451" i="81"/>
  <c r="F2451" i="81"/>
  <c r="E2443" i="81"/>
  <c r="F2443" i="81"/>
  <c r="J2443" i="81"/>
  <c r="D2443" i="81"/>
  <c r="C2443" i="81"/>
  <c r="F2435" i="81"/>
  <c r="C2435" i="81"/>
  <c r="E2435" i="81"/>
  <c r="J2435" i="81"/>
  <c r="D2435" i="81"/>
  <c r="F2427" i="81"/>
  <c r="C2427" i="81"/>
  <c r="E2427" i="81"/>
  <c r="D2427" i="81"/>
  <c r="J2427" i="81"/>
  <c r="F2419" i="81"/>
  <c r="C2419" i="81"/>
  <c r="J2419" i="81"/>
  <c r="E2419" i="81"/>
  <c r="D2419" i="81"/>
  <c r="C2411" i="81"/>
  <c r="F2411" i="81"/>
  <c r="E2411" i="81"/>
  <c r="D2411" i="81"/>
  <c r="J2411" i="81"/>
  <c r="F2403" i="81"/>
  <c r="E2403" i="81"/>
  <c r="D2403" i="81"/>
  <c r="J2403" i="81"/>
  <c r="C2403" i="81"/>
  <c r="E2395" i="81"/>
  <c r="D2395" i="81"/>
  <c r="F2395" i="81"/>
  <c r="J2395" i="81"/>
  <c r="C2395" i="81"/>
  <c r="D2387" i="81"/>
  <c r="F2387" i="81"/>
  <c r="J2387" i="81"/>
  <c r="E2387" i="81"/>
  <c r="C2387" i="81"/>
  <c r="F2379" i="81"/>
  <c r="D2379" i="81"/>
  <c r="E2379" i="81"/>
  <c r="J2379" i="81"/>
  <c r="C2379" i="81"/>
  <c r="E2371" i="81"/>
  <c r="J2371" i="81"/>
  <c r="F2371" i="81"/>
  <c r="C2371" i="81"/>
  <c r="D2371" i="81"/>
  <c r="E2363" i="81"/>
  <c r="F2363" i="81"/>
  <c r="D2363" i="81"/>
  <c r="J2363" i="81"/>
  <c r="C2363" i="81"/>
  <c r="E2355" i="81"/>
  <c r="F2355" i="81"/>
  <c r="D2355" i="81"/>
  <c r="C2355" i="81"/>
  <c r="J2355" i="81"/>
  <c r="C2347" i="81"/>
  <c r="F2347" i="81"/>
  <c r="E2347" i="81"/>
  <c r="D2347" i="81"/>
  <c r="J2347" i="81"/>
  <c r="C2339" i="81"/>
  <c r="E2339" i="81"/>
  <c r="D2339" i="81"/>
  <c r="F2339" i="81"/>
  <c r="J2339" i="81"/>
  <c r="F2331" i="81"/>
  <c r="D2331" i="81"/>
  <c r="C2331" i="81"/>
  <c r="E2331" i="81"/>
  <c r="J2331" i="81"/>
  <c r="J2323" i="81"/>
  <c r="C2323" i="81"/>
  <c r="F2323" i="81"/>
  <c r="D2323" i="81"/>
  <c r="E2323" i="81"/>
  <c r="J2315" i="81"/>
  <c r="D2315" i="81"/>
  <c r="C2315" i="81"/>
  <c r="E2315" i="81"/>
  <c r="F2315" i="81"/>
  <c r="F2307" i="81"/>
  <c r="E2307" i="81"/>
  <c r="D2307" i="81"/>
  <c r="C2307" i="81"/>
  <c r="J2307" i="81"/>
  <c r="J2299" i="81"/>
  <c r="F2299" i="81"/>
  <c r="E2299" i="81"/>
  <c r="C2299" i="81"/>
  <c r="D2299" i="81"/>
  <c r="E2291" i="81"/>
  <c r="D2291" i="81"/>
  <c r="F2291" i="81"/>
  <c r="J2291" i="81"/>
  <c r="C2291" i="81"/>
  <c r="E2283" i="81"/>
  <c r="F2283" i="81"/>
  <c r="D2283" i="81"/>
  <c r="C2283" i="81"/>
  <c r="J2283" i="81"/>
  <c r="F2275" i="81"/>
  <c r="E2275" i="81"/>
  <c r="D2275" i="81"/>
  <c r="C2275" i="81"/>
  <c r="J2275" i="81"/>
  <c r="F2267" i="81"/>
  <c r="E2267" i="81"/>
  <c r="D2267" i="81"/>
  <c r="C2267" i="81"/>
  <c r="J2267" i="81"/>
  <c r="F2259" i="81"/>
  <c r="E2259" i="81"/>
  <c r="D2259" i="81"/>
  <c r="J2259" i="81"/>
  <c r="C2259" i="81"/>
  <c r="E2251" i="81"/>
  <c r="D2251" i="81"/>
  <c r="F2251" i="81"/>
  <c r="C2251" i="81"/>
  <c r="J2251" i="81"/>
  <c r="E2243" i="81"/>
  <c r="C2243" i="81"/>
  <c r="J2243" i="81"/>
  <c r="D2243" i="81"/>
  <c r="F2243" i="81"/>
  <c r="E2235" i="81"/>
  <c r="J2235" i="81"/>
  <c r="C2235" i="81"/>
  <c r="D2235" i="81"/>
  <c r="F2235" i="81"/>
  <c r="C2227" i="81"/>
  <c r="D2227" i="81"/>
  <c r="F2227" i="81"/>
  <c r="E2227" i="81"/>
  <c r="J2227" i="81"/>
  <c r="D2219" i="81"/>
  <c r="C2219" i="81"/>
  <c r="F2219" i="81"/>
  <c r="E2219" i="81"/>
  <c r="J2219" i="81"/>
  <c r="D2211" i="81"/>
  <c r="C2211" i="81"/>
  <c r="F2211" i="81"/>
  <c r="E2211" i="81"/>
  <c r="J2211" i="81"/>
  <c r="F1947" i="81"/>
  <c r="J1947" i="81"/>
  <c r="D1947" i="81"/>
  <c r="C1947" i="81"/>
  <c r="E1947" i="81"/>
  <c r="J1939" i="81"/>
  <c r="F1939" i="81"/>
  <c r="C1939" i="81"/>
  <c r="E1939" i="81"/>
  <c r="D1939" i="81"/>
  <c r="F1931" i="81"/>
  <c r="E1931" i="81"/>
  <c r="D1931" i="81"/>
  <c r="C1931" i="81"/>
  <c r="J1931" i="81"/>
  <c r="J1923" i="81"/>
  <c r="E1923" i="81"/>
  <c r="C1923" i="81"/>
  <c r="D1923" i="81"/>
  <c r="F1923" i="81"/>
  <c r="F1915" i="81"/>
  <c r="D1915" i="81"/>
  <c r="J1915" i="81"/>
  <c r="E1915" i="81"/>
  <c r="C1915" i="81"/>
  <c r="C1907" i="81"/>
  <c r="F1907" i="81"/>
  <c r="E1907" i="81"/>
  <c r="J1907" i="81"/>
  <c r="D1907" i="81"/>
  <c r="J1899" i="81"/>
  <c r="D1899" i="81"/>
  <c r="E1899" i="81"/>
  <c r="C1899" i="81"/>
  <c r="F1899" i="81"/>
  <c r="F1891" i="81"/>
  <c r="D1891" i="81"/>
  <c r="E1891" i="81"/>
  <c r="C1891" i="81"/>
  <c r="J1891" i="81"/>
  <c r="D1883" i="81"/>
  <c r="F1883" i="81"/>
  <c r="J1883" i="81"/>
  <c r="C1883" i="81"/>
  <c r="E1883" i="81"/>
  <c r="F1875" i="81"/>
  <c r="D1875" i="81"/>
  <c r="E1875" i="81"/>
  <c r="C1875" i="81"/>
  <c r="J1875" i="81"/>
  <c r="F1867" i="81"/>
  <c r="D1867" i="81"/>
  <c r="J1867" i="81"/>
  <c r="E1867" i="81"/>
  <c r="C1867" i="81"/>
  <c r="F1859" i="81"/>
  <c r="D1859" i="81"/>
  <c r="E1859" i="81"/>
  <c r="C1859" i="81"/>
  <c r="J1859" i="81"/>
  <c r="F1851" i="81"/>
  <c r="D1851" i="81"/>
  <c r="J1851" i="81"/>
  <c r="E1851" i="81"/>
  <c r="C1851" i="81"/>
  <c r="F1843" i="81"/>
  <c r="D1843" i="81"/>
  <c r="E1843" i="81"/>
  <c r="C1843" i="81"/>
  <c r="J1843" i="81"/>
  <c r="F1835" i="81"/>
  <c r="D1835" i="81"/>
  <c r="J1835" i="81"/>
  <c r="E1835" i="81"/>
  <c r="C1835" i="81"/>
  <c r="F1827" i="81"/>
  <c r="D1827" i="81"/>
  <c r="E1827" i="81"/>
  <c r="C1827" i="81"/>
  <c r="J1827" i="81"/>
  <c r="D1819" i="81"/>
  <c r="F1819" i="81"/>
  <c r="J1819" i="81"/>
  <c r="C1819" i="81"/>
  <c r="E1819" i="81"/>
  <c r="F1811" i="81"/>
  <c r="D1811" i="81"/>
  <c r="E1811" i="81"/>
  <c r="C1811" i="81"/>
  <c r="J1811" i="81"/>
  <c r="F1803" i="81"/>
  <c r="D1803" i="81"/>
  <c r="J1803" i="81"/>
  <c r="E1803" i="81"/>
  <c r="C1803" i="81"/>
  <c r="F1795" i="81"/>
  <c r="D1795" i="81"/>
  <c r="E1795" i="81"/>
  <c r="C1795" i="81"/>
  <c r="J1795" i="81"/>
  <c r="F1787" i="81"/>
  <c r="D1787" i="81"/>
  <c r="J1787" i="81"/>
  <c r="E1787" i="81"/>
  <c r="C1787" i="81"/>
  <c r="F1779" i="81"/>
  <c r="D1779" i="81"/>
  <c r="E1779" i="81"/>
  <c r="C1779" i="81"/>
  <c r="J1779" i="81"/>
  <c r="F1771" i="81"/>
  <c r="D1771" i="81"/>
  <c r="J1771" i="81"/>
  <c r="E1771" i="81"/>
  <c r="C1771" i="81"/>
  <c r="F1763" i="81"/>
  <c r="D1763" i="81"/>
  <c r="E1763" i="81"/>
  <c r="C1763" i="81"/>
  <c r="J1763" i="81"/>
  <c r="F1755" i="81"/>
  <c r="D1755" i="81"/>
  <c r="J1755" i="81"/>
  <c r="C1755" i="81"/>
  <c r="E1755" i="81"/>
  <c r="F1747" i="81"/>
  <c r="D1747" i="81"/>
  <c r="E1747" i="81"/>
  <c r="C1747" i="81"/>
  <c r="J1747" i="81"/>
  <c r="E1739" i="81"/>
  <c r="J1739" i="81"/>
  <c r="F1739" i="81"/>
  <c r="D1739" i="81"/>
  <c r="C1739" i="81"/>
  <c r="E1731" i="81"/>
  <c r="D1731" i="81"/>
  <c r="C1731" i="81"/>
  <c r="J1731" i="81"/>
  <c r="F1731" i="81"/>
  <c r="C1723" i="81"/>
  <c r="E1723" i="81"/>
  <c r="F1723" i="81"/>
  <c r="J1723" i="81"/>
  <c r="D1723" i="81"/>
  <c r="D1715" i="81"/>
  <c r="J1715" i="81"/>
  <c r="F1715" i="81"/>
  <c r="C1715" i="81"/>
  <c r="E1715" i="81"/>
  <c r="E1707" i="81"/>
  <c r="D1707" i="81"/>
  <c r="J1707" i="81"/>
  <c r="F1707" i="81"/>
  <c r="C1707" i="81"/>
  <c r="F1699" i="81"/>
  <c r="C1699" i="81"/>
  <c r="J1699" i="81"/>
  <c r="E1699" i="81"/>
  <c r="D1699" i="81"/>
  <c r="E1691" i="81"/>
  <c r="D1691" i="81"/>
  <c r="J1691" i="81"/>
  <c r="F1691" i="81"/>
  <c r="C1691" i="81"/>
  <c r="E1683" i="81"/>
  <c r="D1683" i="81"/>
  <c r="C1683" i="81"/>
  <c r="J1683" i="81"/>
  <c r="F1683" i="81"/>
  <c r="J1675" i="81"/>
  <c r="F1675" i="81"/>
  <c r="C1675" i="81"/>
  <c r="D1675" i="81"/>
  <c r="E1675" i="81"/>
  <c r="E1667" i="81"/>
  <c r="D1667" i="81"/>
  <c r="J1667" i="81"/>
  <c r="F1667" i="81"/>
  <c r="C1667" i="81"/>
  <c r="C1659" i="81"/>
  <c r="E1659" i="81"/>
  <c r="F1659" i="81"/>
  <c r="D1659" i="81"/>
  <c r="J1659" i="81"/>
  <c r="D1651" i="81"/>
  <c r="J1651" i="81"/>
  <c r="F1651" i="81"/>
  <c r="C1651" i="81"/>
  <c r="E1651" i="81"/>
  <c r="E1643" i="81"/>
  <c r="D1643" i="81"/>
  <c r="J1643" i="81"/>
  <c r="F1643" i="81"/>
  <c r="C1643" i="81"/>
  <c r="F1635" i="81"/>
  <c r="C1635" i="81"/>
  <c r="J1635" i="81"/>
  <c r="E1635" i="81"/>
  <c r="D1635" i="81"/>
  <c r="E1627" i="81"/>
  <c r="D1627" i="81"/>
  <c r="J1627" i="81"/>
  <c r="F1627" i="81"/>
  <c r="C1627" i="81"/>
  <c r="E1619" i="81"/>
  <c r="D1619" i="81"/>
  <c r="C1619" i="81"/>
  <c r="F1619" i="81"/>
  <c r="J1619" i="81"/>
  <c r="J1611" i="81"/>
  <c r="F1611" i="81"/>
  <c r="C1611" i="81"/>
  <c r="D1611" i="81"/>
  <c r="E1611" i="81"/>
  <c r="E1603" i="81"/>
  <c r="F1603" i="81"/>
  <c r="C1603" i="81"/>
  <c r="D1603" i="81"/>
  <c r="J1603" i="81"/>
  <c r="C1595" i="81"/>
  <c r="E1595" i="81"/>
  <c r="F1595" i="81"/>
  <c r="D1595" i="81"/>
  <c r="J1595" i="81"/>
  <c r="C1587" i="81"/>
  <c r="F1587" i="81"/>
  <c r="E1587" i="81"/>
  <c r="D1587" i="81"/>
  <c r="J1587" i="81"/>
  <c r="C1579" i="81"/>
  <c r="F1579" i="81"/>
  <c r="D1579" i="81"/>
  <c r="J1579" i="81"/>
  <c r="E1579" i="81"/>
  <c r="C1571" i="81"/>
  <c r="F1571" i="81"/>
  <c r="E1571" i="81"/>
  <c r="J1571" i="81"/>
  <c r="D1571" i="81"/>
  <c r="C1563" i="81"/>
  <c r="F1563" i="81"/>
  <c r="E1563" i="81"/>
  <c r="D1563" i="81"/>
  <c r="J1563" i="81"/>
  <c r="C1555" i="81"/>
  <c r="F1555" i="81"/>
  <c r="E1555" i="81"/>
  <c r="J1555" i="81"/>
  <c r="D1555" i="81"/>
  <c r="C1547" i="81"/>
  <c r="F1547" i="81"/>
  <c r="D1547" i="81"/>
  <c r="J1547" i="81"/>
  <c r="E1547" i="81"/>
  <c r="C1539" i="81"/>
  <c r="F1539" i="81"/>
  <c r="E1539" i="81"/>
  <c r="J1539" i="81"/>
  <c r="D1539" i="81"/>
  <c r="C1531" i="81"/>
  <c r="F1531" i="81"/>
  <c r="E1531" i="81"/>
  <c r="D1531" i="81"/>
  <c r="J1531" i="81"/>
  <c r="C1523" i="81"/>
  <c r="F1523" i="81"/>
  <c r="E1523" i="81"/>
  <c r="J1523" i="81"/>
  <c r="D1523" i="81"/>
  <c r="C1515" i="81"/>
  <c r="F1515" i="81"/>
  <c r="D1515" i="81"/>
  <c r="J1515" i="81"/>
  <c r="E1515" i="81"/>
  <c r="C1507" i="81"/>
  <c r="F1507" i="81"/>
  <c r="E1507" i="81"/>
  <c r="J1507" i="81"/>
  <c r="D1507" i="81"/>
  <c r="C1499" i="81"/>
  <c r="F1499" i="81"/>
  <c r="E1499" i="81"/>
  <c r="D1499" i="81"/>
  <c r="J1499" i="81"/>
  <c r="C1491" i="81"/>
  <c r="F1491" i="81"/>
  <c r="E1491" i="81"/>
  <c r="J1491" i="81"/>
  <c r="D1491" i="81"/>
  <c r="J1483" i="81"/>
  <c r="D1483" i="81"/>
  <c r="F1483" i="81"/>
  <c r="E1483" i="81"/>
  <c r="C1483" i="81"/>
  <c r="F1475" i="81"/>
  <c r="E1475" i="81"/>
  <c r="C1475" i="81"/>
  <c r="J1475" i="81"/>
  <c r="D1475" i="81"/>
  <c r="F1467" i="81"/>
  <c r="E1467" i="81"/>
  <c r="C1467" i="81"/>
  <c r="J1467" i="81"/>
  <c r="D1467" i="81"/>
  <c r="F1459" i="81"/>
  <c r="D1459" i="81"/>
  <c r="E1459" i="81"/>
  <c r="C1459" i="81"/>
  <c r="J1459" i="81"/>
  <c r="F1451" i="81"/>
  <c r="D1451" i="81"/>
  <c r="J1451" i="81"/>
  <c r="E1451" i="81"/>
  <c r="C1451" i="81"/>
  <c r="F1443" i="81"/>
  <c r="D1443" i="81"/>
  <c r="E1443" i="81"/>
  <c r="C1443" i="81"/>
  <c r="J1443" i="81"/>
  <c r="F1301" i="81"/>
  <c r="J1301" i="81"/>
  <c r="E1301" i="81"/>
  <c r="D1301" i="81"/>
  <c r="C1301" i="81"/>
  <c r="E1293" i="81"/>
  <c r="D1293" i="81"/>
  <c r="F1293" i="81"/>
  <c r="J1293" i="81"/>
  <c r="C1293" i="81"/>
  <c r="J1237" i="81"/>
  <c r="F1237" i="81"/>
  <c r="E1237" i="81"/>
  <c r="C1237" i="81"/>
  <c r="D1237" i="81"/>
  <c r="F1229" i="81"/>
  <c r="J1229" i="81"/>
  <c r="D1229" i="81"/>
  <c r="E1229" i="81"/>
  <c r="C1229" i="81"/>
  <c r="F1221" i="81"/>
  <c r="E1221" i="81"/>
  <c r="D1221" i="81"/>
  <c r="J1221" i="81"/>
  <c r="C1221" i="81"/>
  <c r="E1180" i="81"/>
  <c r="C1180" i="81"/>
  <c r="J1180" i="81"/>
  <c r="D1180" i="81"/>
  <c r="F1180" i="81"/>
  <c r="E1172" i="81"/>
  <c r="J1172" i="81"/>
  <c r="D1172" i="81"/>
  <c r="C1172" i="81"/>
  <c r="F1172" i="81"/>
  <c r="F1165" i="81"/>
  <c r="E1165" i="81"/>
  <c r="D1165" i="81"/>
  <c r="J1165" i="81"/>
  <c r="C1165" i="81"/>
  <c r="D1157" i="81"/>
  <c r="F1157" i="81"/>
  <c r="E1157" i="81"/>
  <c r="J1157" i="81"/>
  <c r="C1157" i="81"/>
  <c r="J1150" i="81"/>
  <c r="C1150" i="81"/>
  <c r="D1150" i="81"/>
  <c r="E1150" i="81"/>
  <c r="F1150" i="81"/>
  <c r="J1142" i="81"/>
  <c r="E1142" i="81"/>
  <c r="C1142" i="81"/>
  <c r="D1142" i="81"/>
  <c r="F1142" i="81"/>
  <c r="D1134" i="81"/>
  <c r="E1134" i="81"/>
  <c r="C1134" i="81"/>
  <c r="J1134" i="81"/>
  <c r="F1134" i="81"/>
  <c r="E1127" i="81"/>
  <c r="F1127" i="81"/>
  <c r="D1127" i="81"/>
  <c r="C1127" i="81"/>
  <c r="J1127" i="81"/>
  <c r="J1119" i="81"/>
  <c r="E1119" i="81"/>
  <c r="F1119" i="81"/>
  <c r="D1119" i="81"/>
  <c r="C1119" i="81"/>
  <c r="D1111" i="81"/>
  <c r="F1111" i="81"/>
  <c r="J1111" i="81"/>
  <c r="E1111" i="81"/>
  <c r="C1111" i="81"/>
  <c r="E1103" i="81"/>
  <c r="F1103" i="81"/>
  <c r="D1103" i="81"/>
  <c r="J1103" i="81"/>
  <c r="C1103" i="81"/>
  <c r="C1096" i="81"/>
  <c r="J1096" i="81"/>
  <c r="F1096" i="81"/>
  <c r="E1096" i="81"/>
  <c r="D1096" i="81"/>
  <c r="C1088" i="81"/>
  <c r="J1088" i="81"/>
  <c r="E1088" i="81"/>
  <c r="D1088" i="81"/>
  <c r="F1088" i="81"/>
  <c r="J1081" i="81"/>
  <c r="E1081" i="81"/>
  <c r="F1081" i="81"/>
  <c r="D1081" i="81"/>
  <c r="C1081" i="81"/>
  <c r="F1073" i="81"/>
  <c r="E1073" i="81"/>
  <c r="J1073" i="81"/>
  <c r="D1073" i="81"/>
  <c r="C1073" i="81"/>
  <c r="J1062" i="81"/>
  <c r="F1062" i="81"/>
  <c r="E1062" i="81"/>
  <c r="D1062" i="81"/>
  <c r="C1062" i="81"/>
  <c r="J1054" i="81"/>
  <c r="F1054" i="81"/>
  <c r="E1054" i="81"/>
  <c r="D1054" i="81"/>
  <c r="C1054" i="81"/>
  <c r="D1047" i="81"/>
  <c r="J1047" i="81"/>
  <c r="F1047" i="81"/>
  <c r="E1047" i="81"/>
  <c r="C1047" i="81"/>
  <c r="D1039" i="81"/>
  <c r="E1039" i="81"/>
  <c r="F1039" i="81"/>
  <c r="J1039" i="81"/>
  <c r="C1039" i="81"/>
  <c r="F1031" i="81"/>
  <c r="E1031" i="81"/>
  <c r="C1031" i="81"/>
  <c r="D1031" i="81"/>
  <c r="J1031" i="81"/>
  <c r="F1024" i="81"/>
  <c r="C1024" i="81"/>
  <c r="D1024" i="81"/>
  <c r="J1024" i="81"/>
  <c r="E1024" i="81"/>
  <c r="F1016" i="81"/>
  <c r="C1016" i="81"/>
  <c r="J1016" i="81"/>
  <c r="E1016" i="81"/>
  <c r="D1016" i="81"/>
  <c r="F1009" i="81"/>
  <c r="E1009" i="81"/>
  <c r="C1009" i="81"/>
  <c r="D1009" i="81"/>
  <c r="J1009" i="81"/>
  <c r="F1001" i="81"/>
  <c r="E1001" i="81"/>
  <c r="C1001" i="81"/>
  <c r="D1001" i="81"/>
  <c r="J1001" i="81"/>
  <c r="E993" i="81"/>
  <c r="F993" i="81"/>
  <c r="C993" i="81"/>
  <c r="J993" i="81"/>
  <c r="D993" i="81"/>
  <c r="C982" i="81"/>
  <c r="F982" i="81"/>
  <c r="D982" i="81"/>
  <c r="E982" i="81"/>
  <c r="J982" i="81"/>
  <c r="C974" i="81"/>
  <c r="F974" i="81"/>
  <c r="E974" i="81"/>
  <c r="D974" i="81"/>
  <c r="J974" i="81"/>
  <c r="C966" i="81"/>
  <c r="E966" i="81"/>
  <c r="D966" i="81"/>
  <c r="F966" i="81"/>
  <c r="J966" i="81"/>
  <c r="C959" i="81"/>
  <c r="F959" i="81"/>
  <c r="E959" i="81"/>
  <c r="D959" i="81"/>
  <c r="J959" i="81"/>
  <c r="F951" i="81"/>
  <c r="C951" i="81"/>
  <c r="E951" i="81"/>
  <c r="D951" i="81"/>
  <c r="J951" i="81"/>
  <c r="E945" i="81"/>
  <c r="F945" i="81"/>
  <c r="C945" i="81"/>
  <c r="D945" i="81"/>
  <c r="J945" i="81"/>
  <c r="C938" i="81"/>
  <c r="D938" i="81"/>
  <c r="E938" i="81"/>
  <c r="F938" i="81"/>
  <c r="J938" i="81"/>
  <c r="E931" i="81"/>
  <c r="D931" i="81"/>
  <c r="F931" i="81"/>
  <c r="C931" i="81"/>
  <c r="J931" i="81"/>
  <c r="E923" i="81"/>
  <c r="F923" i="81"/>
  <c r="C923" i="81"/>
  <c r="J923" i="81"/>
  <c r="D923" i="81"/>
  <c r="F916" i="81"/>
  <c r="C916" i="81"/>
  <c r="J916" i="81"/>
  <c r="D916" i="81"/>
  <c r="E916" i="81"/>
  <c r="F908" i="81"/>
  <c r="J908" i="81"/>
  <c r="C908" i="81"/>
  <c r="E908" i="81"/>
  <c r="D908" i="81"/>
  <c r="F897" i="81"/>
  <c r="C897" i="81"/>
  <c r="J897" i="81"/>
  <c r="E897" i="81"/>
  <c r="D897" i="81"/>
  <c r="D886" i="81"/>
  <c r="C886" i="81"/>
  <c r="E886" i="81"/>
  <c r="J886" i="81"/>
  <c r="F886" i="81"/>
  <c r="C878" i="81"/>
  <c r="D878" i="81"/>
  <c r="F878" i="81"/>
  <c r="E878" i="81"/>
  <c r="J878" i="81"/>
  <c r="C868" i="81"/>
  <c r="F868" i="81"/>
  <c r="E868" i="81"/>
  <c r="D868" i="81"/>
  <c r="J868" i="81"/>
  <c r="C860" i="81"/>
  <c r="J860" i="81"/>
  <c r="F860" i="81"/>
  <c r="E860" i="81"/>
  <c r="D860" i="81"/>
  <c r="E853" i="81"/>
  <c r="J853" i="81"/>
  <c r="C853" i="81"/>
  <c r="D853" i="81"/>
  <c r="F853" i="81"/>
  <c r="F846" i="81"/>
  <c r="C846" i="81"/>
  <c r="E846" i="81"/>
  <c r="D846" i="81"/>
  <c r="J846" i="81"/>
  <c r="E838" i="81"/>
  <c r="J838" i="81"/>
  <c r="C838" i="81"/>
  <c r="F838" i="81"/>
  <c r="D838" i="81"/>
  <c r="F827" i="81"/>
  <c r="J827" i="81"/>
  <c r="E827" i="81"/>
  <c r="D827" i="81"/>
  <c r="C827" i="81"/>
  <c r="F819" i="81"/>
  <c r="J819" i="81"/>
  <c r="E819" i="81"/>
  <c r="D819" i="81"/>
  <c r="C819" i="81"/>
  <c r="F811" i="81"/>
  <c r="J811" i="81"/>
  <c r="E811" i="81"/>
  <c r="D811" i="81"/>
  <c r="C811" i="81"/>
  <c r="F803" i="81"/>
  <c r="J803" i="81"/>
  <c r="E803" i="81"/>
  <c r="D803" i="81"/>
  <c r="C803" i="81"/>
  <c r="F795" i="81"/>
  <c r="J795" i="81"/>
  <c r="E795" i="81"/>
  <c r="D795" i="81"/>
  <c r="C795" i="81"/>
  <c r="F787" i="81"/>
  <c r="C787" i="81"/>
  <c r="J787" i="81"/>
  <c r="E787" i="81"/>
  <c r="D787" i="81"/>
  <c r="E780" i="81"/>
  <c r="D780" i="81"/>
  <c r="J780" i="81"/>
  <c r="C780" i="81"/>
  <c r="F780" i="81"/>
  <c r="D772" i="81"/>
  <c r="C772" i="81"/>
  <c r="F772" i="81"/>
  <c r="E772" i="81"/>
  <c r="J772" i="81"/>
  <c r="C764" i="81"/>
  <c r="E764" i="81"/>
  <c r="D764" i="81"/>
  <c r="J764" i="81"/>
  <c r="F764" i="81"/>
  <c r="C756" i="81"/>
  <c r="D756" i="81"/>
  <c r="J756" i="81"/>
  <c r="F756" i="81"/>
  <c r="E756" i="81"/>
  <c r="F748" i="81"/>
  <c r="D748" i="81"/>
  <c r="C748" i="81"/>
  <c r="J748" i="81"/>
  <c r="E748" i="81"/>
  <c r="E741" i="81"/>
  <c r="C741" i="81"/>
  <c r="F741" i="81"/>
  <c r="D741" i="81"/>
  <c r="J741" i="81"/>
  <c r="E731" i="81"/>
  <c r="C731" i="81"/>
  <c r="D731" i="81"/>
  <c r="F731" i="81"/>
  <c r="J731" i="81"/>
  <c r="C723" i="81"/>
  <c r="F723" i="81"/>
  <c r="D723" i="81"/>
  <c r="J723" i="81"/>
  <c r="E723" i="81"/>
  <c r="E715" i="81"/>
  <c r="C715" i="81"/>
  <c r="J715" i="81"/>
  <c r="F715" i="81"/>
  <c r="D715" i="81"/>
  <c r="C707" i="81"/>
  <c r="J707" i="81"/>
  <c r="F707" i="81"/>
  <c r="D707" i="81"/>
  <c r="E707" i="81"/>
  <c r="C699" i="81"/>
  <c r="E699" i="81"/>
  <c r="J699" i="81"/>
  <c r="F699" i="81"/>
  <c r="D699" i="81"/>
  <c r="C692" i="81"/>
  <c r="J692" i="81"/>
  <c r="D692" i="81"/>
  <c r="F692" i="81"/>
  <c r="E692" i="81"/>
  <c r="C677" i="81"/>
  <c r="J677" i="81"/>
  <c r="E677" i="81"/>
  <c r="F677" i="81"/>
  <c r="D677" i="81"/>
  <c r="D669" i="81"/>
  <c r="C669" i="81"/>
  <c r="J669" i="81"/>
  <c r="E669" i="81"/>
  <c r="F669" i="81"/>
  <c r="E661" i="81"/>
  <c r="F661" i="81"/>
  <c r="D661" i="81"/>
  <c r="C661" i="81"/>
  <c r="J661" i="81"/>
  <c r="D650" i="81"/>
  <c r="C650" i="81"/>
  <c r="E650" i="81"/>
  <c r="F650" i="81"/>
  <c r="J650" i="81"/>
  <c r="D643" i="81"/>
  <c r="C643" i="81"/>
  <c r="F643" i="81"/>
  <c r="J643" i="81"/>
  <c r="E643" i="81"/>
  <c r="D635" i="81"/>
  <c r="C635" i="81"/>
  <c r="F635" i="81"/>
  <c r="J635" i="81"/>
  <c r="E635" i="81"/>
  <c r="D627" i="81"/>
  <c r="C627" i="81"/>
  <c r="F627" i="81"/>
  <c r="J627" i="81"/>
  <c r="E627" i="81"/>
  <c r="D619" i="81"/>
  <c r="C619" i="81"/>
  <c r="J619" i="81"/>
  <c r="E619" i="81"/>
  <c r="F619" i="81"/>
  <c r="D611" i="81"/>
  <c r="C611" i="81"/>
  <c r="F611" i="81"/>
  <c r="J611" i="81"/>
  <c r="E611" i="81"/>
  <c r="C603" i="81"/>
  <c r="D603" i="81"/>
  <c r="F603" i="81"/>
  <c r="J603" i="81"/>
  <c r="E603" i="81"/>
  <c r="C595" i="81"/>
  <c r="D595" i="81"/>
  <c r="F595" i="81"/>
  <c r="J595" i="81"/>
  <c r="E595" i="81"/>
  <c r="C587" i="81"/>
  <c r="D587" i="81"/>
  <c r="J587" i="81"/>
  <c r="E587" i="81"/>
  <c r="F587" i="81"/>
  <c r="D569" i="81"/>
  <c r="C569" i="81"/>
  <c r="F569" i="81"/>
  <c r="J569" i="81"/>
  <c r="E569" i="81"/>
  <c r="D561" i="81"/>
  <c r="F561" i="81"/>
  <c r="J561" i="81"/>
  <c r="C561" i="81"/>
  <c r="E561" i="81"/>
  <c r="E555" i="81"/>
  <c r="D555" i="81"/>
  <c r="J555" i="81"/>
  <c r="F555" i="81"/>
  <c r="C555" i="81"/>
  <c r="D547" i="81"/>
  <c r="F547" i="81"/>
  <c r="C547" i="81"/>
  <c r="J547" i="81"/>
  <c r="E539" i="81"/>
  <c r="D539" i="81"/>
  <c r="J539" i="81"/>
  <c r="C539" i="81"/>
  <c r="F539" i="81"/>
  <c r="E531" i="81"/>
  <c r="D531" i="81"/>
  <c r="C531" i="81"/>
  <c r="F531" i="81"/>
  <c r="J531" i="81"/>
  <c r="E509" i="81"/>
  <c r="C509" i="81"/>
  <c r="D509" i="81"/>
  <c r="J509" i="81"/>
  <c r="F509" i="81"/>
  <c r="E501" i="81"/>
  <c r="F501" i="81"/>
  <c r="C501" i="81"/>
  <c r="D501" i="81"/>
  <c r="J501" i="81"/>
  <c r="D494" i="81"/>
  <c r="J494" i="81"/>
  <c r="E494" i="81"/>
  <c r="C494" i="81"/>
  <c r="F494" i="81"/>
  <c r="E483" i="81"/>
  <c r="F483" i="81"/>
  <c r="J483" i="81"/>
  <c r="D483" i="81"/>
  <c r="C483" i="81"/>
  <c r="E461" i="81"/>
  <c r="C461" i="81"/>
  <c r="D461" i="81"/>
  <c r="J461" i="81"/>
  <c r="F461" i="81"/>
  <c r="E453" i="81"/>
  <c r="F453" i="81"/>
  <c r="C453" i="81"/>
  <c r="D453" i="81"/>
  <c r="J453" i="81"/>
  <c r="E417" i="81"/>
  <c r="D417" i="81"/>
  <c r="C417" i="81"/>
  <c r="J417" i="81"/>
  <c r="F417" i="81"/>
  <c r="J409" i="81"/>
  <c r="F409" i="81"/>
  <c r="E409" i="81"/>
  <c r="D409" i="81"/>
  <c r="C409" i="81"/>
  <c r="C329" i="81"/>
  <c r="J329" i="81"/>
  <c r="F329" i="81"/>
  <c r="E329" i="81"/>
  <c r="D329" i="81"/>
  <c r="F289" i="81"/>
  <c r="E289" i="81"/>
  <c r="J289" i="81"/>
  <c r="C289" i="81"/>
  <c r="D289" i="81"/>
  <c r="J281" i="81"/>
  <c r="E281" i="81"/>
  <c r="D281" i="81"/>
  <c r="C281" i="81"/>
  <c r="F281" i="81"/>
  <c r="E237" i="81"/>
  <c r="F237" i="81"/>
  <c r="D237" i="81"/>
  <c r="J237" i="81"/>
  <c r="C237" i="81"/>
  <c r="E229" i="81"/>
  <c r="J229" i="81"/>
  <c r="C229" i="81"/>
  <c r="F229" i="81"/>
  <c r="D229" i="81"/>
  <c r="E189" i="81"/>
  <c r="D189" i="81"/>
  <c r="J189" i="81"/>
  <c r="C189" i="81"/>
  <c r="F189" i="81"/>
  <c r="F145" i="81"/>
  <c r="J145" i="81"/>
  <c r="D145" i="81"/>
  <c r="E145" i="81"/>
  <c r="C145" i="81"/>
  <c r="E134" i="81"/>
  <c r="J134" i="81"/>
  <c r="D134" i="81"/>
  <c r="F134" i="81"/>
  <c r="C134" i="81"/>
  <c r="C108" i="81"/>
  <c r="D108" i="81"/>
  <c r="F108" i="81"/>
  <c r="E108" i="81"/>
  <c r="J108" i="81"/>
  <c r="E101" i="81"/>
  <c r="C101" i="81"/>
  <c r="F101" i="81"/>
  <c r="D101" i="81"/>
  <c r="J101" i="81"/>
  <c r="E93" i="81"/>
  <c r="F93" i="81"/>
  <c r="D93" i="81"/>
  <c r="C93" i="81"/>
  <c r="J93" i="81"/>
  <c r="E85" i="81"/>
  <c r="F85" i="81"/>
  <c r="D85" i="81"/>
  <c r="J85" i="81"/>
  <c r="C85" i="81"/>
  <c r="F78" i="81"/>
  <c r="D78" i="81"/>
  <c r="J78" i="81"/>
  <c r="E78" i="81"/>
  <c r="C78" i="81"/>
  <c r="F1876" i="81"/>
  <c r="D1876" i="81"/>
  <c r="E1876" i="81"/>
  <c r="C1876" i="81"/>
  <c r="J1876" i="81"/>
  <c r="D1852" i="81"/>
  <c r="F1852" i="81"/>
  <c r="E1852" i="81"/>
  <c r="C1852" i="81"/>
  <c r="J1852" i="81"/>
  <c r="F1840" i="81"/>
  <c r="D1840" i="81"/>
  <c r="E1840" i="81"/>
  <c r="C1840" i="81"/>
  <c r="J1840" i="81"/>
  <c r="F1792" i="81"/>
  <c r="D1792" i="81"/>
  <c r="E1792" i="81"/>
  <c r="C1792" i="81"/>
  <c r="J1792" i="81"/>
  <c r="F1776" i="81"/>
  <c r="D1776" i="81"/>
  <c r="E1776" i="81"/>
  <c r="C1776" i="81"/>
  <c r="J1776" i="81"/>
  <c r="J1748" i="81"/>
  <c r="D1748" i="81"/>
  <c r="F1748" i="81"/>
  <c r="E1748" i="81"/>
  <c r="C1748" i="81"/>
  <c r="F1724" i="81"/>
  <c r="C1724" i="81"/>
  <c r="J1724" i="81"/>
  <c r="E1724" i="81"/>
  <c r="D1724" i="81"/>
  <c r="F1688" i="81"/>
  <c r="C1688" i="81"/>
  <c r="D1688" i="81"/>
  <c r="J1688" i="81"/>
  <c r="E1688" i="81"/>
  <c r="F1676" i="81"/>
  <c r="C1676" i="81"/>
  <c r="J1676" i="81"/>
  <c r="E1676" i="81"/>
  <c r="D1676" i="81"/>
  <c r="C1660" i="81"/>
  <c r="F1660" i="81"/>
  <c r="J1660" i="81"/>
  <c r="E1660" i="81"/>
  <c r="D1660" i="81"/>
  <c r="F1636" i="81"/>
  <c r="C1636" i="81"/>
  <c r="E1636" i="81"/>
  <c r="D1636" i="81"/>
  <c r="J1636" i="81"/>
  <c r="C1600" i="81"/>
  <c r="F1600" i="81"/>
  <c r="E1600" i="81"/>
  <c r="D1600" i="81"/>
  <c r="J1600" i="81"/>
  <c r="C1584" i="81"/>
  <c r="E1584" i="81"/>
  <c r="F1584" i="81"/>
  <c r="D1584" i="81"/>
  <c r="J1584" i="81"/>
  <c r="F1524" i="81"/>
  <c r="C1524" i="81"/>
  <c r="E1524" i="81"/>
  <c r="D1524" i="81"/>
  <c r="J1524" i="81"/>
  <c r="C1512" i="81"/>
  <c r="E1512" i="81"/>
  <c r="F1512" i="81"/>
  <c r="D1512" i="81"/>
  <c r="J1512" i="81"/>
  <c r="F1480" i="81"/>
  <c r="E1480" i="81"/>
  <c r="C1480" i="81"/>
  <c r="J1480" i="81"/>
  <c r="D1480" i="81"/>
  <c r="F1464" i="81"/>
  <c r="E1464" i="81"/>
  <c r="D1464" i="81"/>
  <c r="J1464" i="81"/>
  <c r="C1464" i="81"/>
  <c r="F1257" i="81"/>
  <c r="C1257" i="81"/>
  <c r="E1257" i="81"/>
  <c r="J1257" i="81"/>
  <c r="D1257" i="81"/>
  <c r="F1245" i="81"/>
  <c r="J1245" i="81"/>
  <c r="D1245" i="81"/>
  <c r="C1245" i="81"/>
  <c r="E1245" i="81"/>
  <c r="D1185" i="81"/>
  <c r="F1185" i="81"/>
  <c r="E1185" i="81"/>
  <c r="J1185" i="81"/>
  <c r="C1185" i="81"/>
  <c r="C1120" i="81"/>
  <c r="J1120" i="81"/>
  <c r="E1120" i="81"/>
  <c r="D1120" i="81"/>
  <c r="F1120" i="81"/>
  <c r="E1085" i="81"/>
  <c r="J1085" i="81"/>
  <c r="F1085" i="81"/>
  <c r="D1085" i="81"/>
  <c r="C1085" i="81"/>
  <c r="E1063" i="81"/>
  <c r="F1063" i="81"/>
  <c r="J1063" i="81"/>
  <c r="C1063" i="81"/>
  <c r="D1063" i="81"/>
  <c r="C1040" i="81"/>
  <c r="J1040" i="81"/>
  <c r="E1040" i="81"/>
  <c r="F1040" i="81"/>
  <c r="D1040" i="81"/>
  <c r="C1010" i="81"/>
  <c r="E1010" i="81"/>
  <c r="F1010" i="81"/>
  <c r="D1010" i="81"/>
  <c r="J1010" i="81"/>
  <c r="E963" i="81"/>
  <c r="F963" i="81"/>
  <c r="C963" i="81"/>
  <c r="J963" i="81"/>
  <c r="D963" i="81"/>
  <c r="C924" i="81"/>
  <c r="J924" i="81"/>
  <c r="F924" i="81"/>
  <c r="E924" i="81"/>
  <c r="D924" i="81"/>
  <c r="F905" i="81"/>
  <c r="J905" i="81"/>
  <c r="E905" i="81"/>
  <c r="D905" i="81"/>
  <c r="C905" i="81"/>
  <c r="F891" i="81"/>
  <c r="J891" i="81"/>
  <c r="C891" i="81"/>
  <c r="E891" i="81"/>
  <c r="D891" i="81"/>
  <c r="E781" i="81"/>
  <c r="F781" i="81"/>
  <c r="C781" i="81"/>
  <c r="J781" i="81"/>
  <c r="D781" i="81"/>
  <c r="F765" i="81"/>
  <c r="E765" i="81"/>
  <c r="J765" i="81"/>
  <c r="D765" i="81"/>
  <c r="C765" i="81"/>
  <c r="E697" i="81"/>
  <c r="F697" i="81"/>
  <c r="D697" i="81"/>
  <c r="C697" i="81"/>
  <c r="J697" i="81"/>
  <c r="F655" i="81"/>
  <c r="D655" i="81"/>
  <c r="C655" i="81"/>
  <c r="E655" i="81"/>
  <c r="J655" i="81"/>
  <c r="D585" i="81"/>
  <c r="E585" i="81"/>
  <c r="C585" i="81"/>
  <c r="F585" i="81"/>
  <c r="J585" i="81"/>
  <c r="E570" i="81"/>
  <c r="D570" i="81"/>
  <c r="J570" i="81"/>
  <c r="C570" i="81"/>
  <c r="F570" i="81"/>
  <c r="E297" i="81"/>
  <c r="J297" i="81"/>
  <c r="F297" i="81"/>
  <c r="D297" i="81"/>
  <c r="C297" i="81"/>
  <c r="E209" i="81"/>
  <c r="D209" i="81"/>
  <c r="J209" i="81"/>
  <c r="C209" i="81"/>
  <c r="F209" i="81"/>
  <c r="D142" i="81"/>
  <c r="E142" i="81"/>
  <c r="J142" i="81"/>
  <c r="F142" i="81"/>
  <c r="C142" i="81"/>
  <c r="D120" i="81"/>
  <c r="C120" i="81"/>
  <c r="E120" i="81"/>
  <c r="J120" i="81"/>
  <c r="F120" i="81"/>
  <c r="C68" i="81"/>
  <c r="F68" i="81"/>
  <c r="D68" i="81"/>
  <c r="E68" i="81"/>
  <c r="J68" i="81"/>
  <c r="D1844" i="81"/>
  <c r="F1844" i="81"/>
  <c r="E1844" i="81"/>
  <c r="C1844" i="81"/>
  <c r="J1844" i="81"/>
  <c r="F1824" i="81"/>
  <c r="D1824" i="81"/>
  <c r="E1824" i="81"/>
  <c r="C1824" i="81"/>
  <c r="J1824" i="81"/>
  <c r="F1812" i="81"/>
  <c r="D1812" i="81"/>
  <c r="E1812" i="81"/>
  <c r="C1812" i="81"/>
  <c r="J1812" i="81"/>
  <c r="F1796" i="81"/>
  <c r="D1796" i="81"/>
  <c r="E1796" i="81"/>
  <c r="C1796" i="81"/>
  <c r="J1796" i="81"/>
  <c r="D1764" i="81"/>
  <c r="F1764" i="81"/>
  <c r="E1764" i="81"/>
  <c r="C1764" i="81"/>
  <c r="J1764" i="81"/>
  <c r="D1752" i="81"/>
  <c r="F1752" i="81"/>
  <c r="J1752" i="81"/>
  <c r="C1752" i="81"/>
  <c r="E1752" i="81"/>
  <c r="C1732" i="81"/>
  <c r="E1732" i="81"/>
  <c r="F1732" i="81"/>
  <c r="J1732" i="81"/>
  <c r="D1732" i="81"/>
  <c r="F1708" i="81"/>
  <c r="C1708" i="81"/>
  <c r="J1708" i="81"/>
  <c r="E1708" i="81"/>
  <c r="D1708" i="81"/>
  <c r="F1684" i="81"/>
  <c r="C1684" i="81"/>
  <c r="E1684" i="81"/>
  <c r="D1684" i="81"/>
  <c r="J1684" i="81"/>
  <c r="F1656" i="81"/>
  <c r="C1656" i="81"/>
  <c r="D1656" i="81"/>
  <c r="J1656" i="81"/>
  <c r="E1656" i="81"/>
  <c r="F1644" i="81"/>
  <c r="C1644" i="81"/>
  <c r="J1644" i="81"/>
  <c r="E1644" i="81"/>
  <c r="D1644" i="81"/>
  <c r="F1632" i="81"/>
  <c r="C1632" i="81"/>
  <c r="E1632" i="81"/>
  <c r="D1632" i="81"/>
  <c r="J1632" i="81"/>
  <c r="F1620" i="81"/>
  <c r="C1620" i="81"/>
  <c r="E1620" i="81"/>
  <c r="D1620" i="81"/>
  <c r="J1620" i="81"/>
  <c r="E1604" i="81"/>
  <c r="F1604" i="81"/>
  <c r="D1604" i="81"/>
  <c r="J1604" i="81"/>
  <c r="C1604" i="81"/>
  <c r="F1588" i="81"/>
  <c r="E1588" i="81"/>
  <c r="D1588" i="81"/>
  <c r="J1588" i="81"/>
  <c r="C1588" i="81"/>
  <c r="C1576" i="81"/>
  <c r="F1576" i="81"/>
  <c r="E1576" i="81"/>
  <c r="D1576" i="81"/>
  <c r="J1576" i="81"/>
  <c r="E1548" i="81"/>
  <c r="C1548" i="81"/>
  <c r="F1548" i="81"/>
  <c r="J1548" i="81"/>
  <c r="D1548" i="81"/>
  <c r="C1536" i="81"/>
  <c r="E1536" i="81"/>
  <c r="F1536" i="81"/>
  <c r="D1536" i="81"/>
  <c r="J1536" i="81"/>
  <c r="C1516" i="81"/>
  <c r="F1516" i="81"/>
  <c r="E1516" i="81"/>
  <c r="J1516" i="81"/>
  <c r="D1516" i="81"/>
  <c r="C1488" i="81"/>
  <c r="E1488" i="81"/>
  <c r="F1488" i="81"/>
  <c r="D1488" i="81"/>
  <c r="J1488" i="81"/>
  <c r="E1472" i="81"/>
  <c r="D1472" i="81"/>
  <c r="J1472" i="81"/>
  <c r="F1472" i="81"/>
  <c r="C1472" i="81"/>
  <c r="F1448" i="81"/>
  <c r="J1448" i="81"/>
  <c r="C1448" i="81"/>
  <c r="E1448" i="81"/>
  <c r="D1448" i="81"/>
  <c r="F1317" i="81"/>
  <c r="E1317" i="81"/>
  <c r="J1317" i="81"/>
  <c r="C1317" i="81"/>
  <c r="D1317" i="81"/>
  <c r="F1265" i="81"/>
  <c r="E1265" i="81"/>
  <c r="C1265" i="81"/>
  <c r="J1265" i="81"/>
  <c r="D1265" i="81"/>
  <c r="J1253" i="81"/>
  <c r="F1253" i="81"/>
  <c r="E1253" i="81"/>
  <c r="C1253" i="81"/>
  <c r="D1253" i="81"/>
  <c r="F1169" i="81"/>
  <c r="E1169" i="81"/>
  <c r="D1169" i="81"/>
  <c r="J1169" i="81"/>
  <c r="C1169" i="81"/>
  <c r="C1124" i="81"/>
  <c r="J1124" i="81"/>
  <c r="E1124" i="81"/>
  <c r="D1124" i="81"/>
  <c r="F1124" i="81"/>
  <c r="C1104" i="81"/>
  <c r="J1104" i="81"/>
  <c r="E1104" i="81"/>
  <c r="F1104" i="81"/>
  <c r="D1104" i="81"/>
  <c r="C1032" i="81"/>
  <c r="F1032" i="81"/>
  <c r="J1032" i="81"/>
  <c r="E1032" i="81"/>
  <c r="D1032" i="81"/>
  <c r="F879" i="81"/>
  <c r="D879" i="81"/>
  <c r="E879" i="81"/>
  <c r="C879" i="81"/>
  <c r="J879" i="81"/>
  <c r="D865" i="81"/>
  <c r="E865" i="81"/>
  <c r="C865" i="81"/>
  <c r="J865" i="81"/>
  <c r="F865" i="81"/>
  <c r="F835" i="81"/>
  <c r="J835" i="81"/>
  <c r="E835" i="81"/>
  <c r="D835" i="81"/>
  <c r="C835" i="81"/>
  <c r="C777" i="81"/>
  <c r="E777" i="81"/>
  <c r="J777" i="81"/>
  <c r="D777" i="81"/>
  <c r="F777" i="81"/>
  <c r="J704" i="81"/>
  <c r="C704" i="81"/>
  <c r="D704" i="81"/>
  <c r="F704" i="81"/>
  <c r="E704" i="81"/>
  <c r="E521" i="81"/>
  <c r="J521" i="81"/>
  <c r="F521" i="81"/>
  <c r="C521" i="81"/>
  <c r="D521" i="81"/>
  <c r="E477" i="81"/>
  <c r="C477" i="81"/>
  <c r="D477" i="81"/>
  <c r="J477" i="81"/>
  <c r="F477" i="81"/>
  <c r="E201" i="81"/>
  <c r="C201" i="81"/>
  <c r="F201" i="81"/>
  <c r="D201" i="81"/>
  <c r="J201" i="81"/>
  <c r="J146" i="81"/>
  <c r="D146" i="81"/>
  <c r="E146" i="81"/>
  <c r="F146" i="81"/>
  <c r="C146" i="81"/>
  <c r="D113" i="81"/>
  <c r="F113" i="81"/>
  <c r="J113" i="81"/>
  <c r="E113" i="81"/>
  <c r="C113" i="81"/>
  <c r="D86" i="81"/>
  <c r="E86" i="81"/>
  <c r="F86" i="81"/>
  <c r="J86" i="81"/>
  <c r="C86" i="81"/>
  <c r="F72" i="81"/>
  <c r="C72" i="81"/>
  <c r="J72" i="81"/>
  <c r="E72" i="81"/>
  <c r="D72" i="81"/>
  <c r="J2792" i="81"/>
  <c r="C2792" i="81"/>
  <c r="F2792" i="81"/>
  <c r="D2792" i="81"/>
  <c r="E2792" i="81"/>
  <c r="C2784" i="81"/>
  <c r="J2784" i="81"/>
  <c r="F2784" i="81"/>
  <c r="D2784" i="81"/>
  <c r="E2784" i="81"/>
  <c r="J2776" i="81"/>
  <c r="C2776" i="81"/>
  <c r="F2776" i="81"/>
  <c r="D2776" i="81"/>
  <c r="E2776" i="81"/>
  <c r="C2768" i="81"/>
  <c r="J2768" i="81"/>
  <c r="F2768" i="81"/>
  <c r="D2768" i="81"/>
  <c r="E2768" i="81"/>
  <c r="C2760" i="81"/>
  <c r="J2760" i="81"/>
  <c r="F2760" i="81"/>
  <c r="D2760" i="81"/>
  <c r="E2760" i="81"/>
  <c r="C2752" i="81"/>
  <c r="J2752" i="81"/>
  <c r="F2752" i="81"/>
  <c r="D2752" i="81"/>
  <c r="E2752" i="81"/>
  <c r="C2744" i="81"/>
  <c r="J2744" i="81"/>
  <c r="F2744" i="81"/>
  <c r="E2744" i="81"/>
  <c r="D2744" i="81"/>
  <c r="C2736" i="81"/>
  <c r="J2736" i="81"/>
  <c r="D2736" i="81"/>
  <c r="E2736" i="81"/>
  <c r="F2736" i="81"/>
  <c r="E2728" i="81"/>
  <c r="D2728" i="81"/>
  <c r="C2728" i="81"/>
  <c r="J2728" i="81"/>
  <c r="F2728" i="81"/>
  <c r="D2720" i="81"/>
  <c r="C2720" i="81"/>
  <c r="J2720" i="81"/>
  <c r="E2720" i="81"/>
  <c r="F2720" i="81"/>
  <c r="F2712" i="81"/>
  <c r="E2712" i="81"/>
  <c r="J2712" i="81"/>
  <c r="D2712" i="81"/>
  <c r="C2712" i="81"/>
  <c r="J2704" i="81"/>
  <c r="F2704" i="81"/>
  <c r="E2704" i="81"/>
  <c r="D2704" i="81"/>
  <c r="C2704" i="81"/>
  <c r="J2696" i="81"/>
  <c r="F2696" i="81"/>
  <c r="C2696" i="81"/>
  <c r="D2696" i="81"/>
  <c r="E2696" i="81"/>
  <c r="J2688" i="81"/>
  <c r="F2688" i="81"/>
  <c r="E2688" i="81"/>
  <c r="D2688" i="81"/>
  <c r="C2688" i="81"/>
  <c r="F2680" i="81"/>
  <c r="J2680" i="81"/>
  <c r="E2680" i="81"/>
  <c r="D2680" i="81"/>
  <c r="C2680" i="81"/>
  <c r="F2672" i="81"/>
  <c r="J2672" i="81"/>
  <c r="D2672" i="81"/>
  <c r="C2672" i="81"/>
  <c r="E2672" i="81"/>
  <c r="F2664" i="81"/>
  <c r="J2664" i="81"/>
  <c r="E2664" i="81"/>
  <c r="D2664" i="81"/>
  <c r="C2664" i="81"/>
  <c r="J2656" i="81"/>
  <c r="F2656" i="81"/>
  <c r="E2656" i="81"/>
  <c r="C2656" i="81"/>
  <c r="D2656" i="81"/>
  <c r="J2648" i="81"/>
  <c r="C2648" i="81"/>
  <c r="E2648" i="81"/>
  <c r="F2648" i="81"/>
  <c r="D2648" i="81"/>
  <c r="J2640" i="81"/>
  <c r="E2640" i="81"/>
  <c r="F2640" i="81"/>
  <c r="D2640" i="81"/>
  <c r="C2640" i="81"/>
  <c r="E2632" i="81"/>
  <c r="J2632" i="81"/>
  <c r="C2632" i="81"/>
  <c r="F2632" i="81"/>
  <c r="D2632" i="81"/>
  <c r="J2624" i="81"/>
  <c r="D2624" i="81"/>
  <c r="C2624" i="81"/>
  <c r="E2624" i="81"/>
  <c r="F2624" i="81"/>
  <c r="J2616" i="81"/>
  <c r="D2616" i="81"/>
  <c r="C2616" i="81"/>
  <c r="E2616" i="81"/>
  <c r="F2616" i="81"/>
  <c r="J2608" i="81"/>
  <c r="C2608" i="81"/>
  <c r="D2608" i="81"/>
  <c r="E2608" i="81"/>
  <c r="F2608" i="81"/>
  <c r="C2600" i="81"/>
  <c r="J2600" i="81"/>
  <c r="D2600" i="81"/>
  <c r="F2600" i="81"/>
  <c r="E2600" i="81"/>
  <c r="C2592" i="81"/>
  <c r="J2592" i="81"/>
  <c r="E2592" i="81"/>
  <c r="F2592" i="81"/>
  <c r="D2592" i="81"/>
  <c r="J2584" i="81"/>
  <c r="E2584" i="81"/>
  <c r="D2584" i="81"/>
  <c r="C2584" i="81"/>
  <c r="F2584" i="81"/>
  <c r="F2576" i="81"/>
  <c r="E2576" i="81"/>
  <c r="D2576" i="81"/>
  <c r="C2576" i="81"/>
  <c r="J2576" i="81"/>
  <c r="E2568" i="81"/>
  <c r="C2568" i="81"/>
  <c r="F2568" i="81"/>
  <c r="J2568" i="81"/>
  <c r="D2568" i="81"/>
  <c r="F2560" i="81"/>
  <c r="E2560" i="81"/>
  <c r="J2560" i="81"/>
  <c r="D2560" i="81"/>
  <c r="C2560" i="81"/>
  <c r="E2552" i="81"/>
  <c r="F2552" i="81"/>
  <c r="D2552" i="81"/>
  <c r="J2552" i="81"/>
  <c r="C2552" i="81"/>
  <c r="E2544" i="81"/>
  <c r="D2544" i="81"/>
  <c r="F2544" i="81"/>
  <c r="J2544" i="81"/>
  <c r="C2544" i="81"/>
  <c r="F2536" i="81"/>
  <c r="E2536" i="81"/>
  <c r="D2536" i="81"/>
  <c r="J2536" i="81"/>
  <c r="C2536" i="81"/>
  <c r="F2528" i="81"/>
  <c r="J2528" i="81"/>
  <c r="D2528" i="81"/>
  <c r="E2528" i="81"/>
  <c r="C2528" i="81"/>
  <c r="J2520" i="81"/>
  <c r="F2520" i="81"/>
  <c r="D2520" i="81"/>
  <c r="E2520" i="81"/>
  <c r="C2520" i="81"/>
  <c r="J2512" i="81"/>
  <c r="F2512" i="81"/>
  <c r="E2512" i="81"/>
  <c r="D2512" i="81"/>
  <c r="C2512" i="81"/>
  <c r="F2504" i="81"/>
  <c r="J2504" i="81"/>
  <c r="E2504" i="81"/>
  <c r="D2504" i="81"/>
  <c r="C2504" i="81"/>
  <c r="D2496" i="81"/>
  <c r="F2496" i="81"/>
  <c r="J2496" i="81"/>
  <c r="E2496" i="81"/>
  <c r="C2496" i="81"/>
  <c r="J2488" i="81"/>
  <c r="E2488" i="81"/>
  <c r="D2488" i="81"/>
  <c r="F2488" i="81"/>
  <c r="C2488" i="81"/>
  <c r="E2480" i="81"/>
  <c r="D2480" i="81"/>
  <c r="F2480" i="81"/>
  <c r="J2480" i="81"/>
  <c r="C2480" i="81"/>
  <c r="F2472" i="81"/>
  <c r="E2472" i="81"/>
  <c r="J2472" i="81"/>
  <c r="D2472" i="81"/>
  <c r="C2472" i="81"/>
  <c r="F2464" i="81"/>
  <c r="E2464" i="81"/>
  <c r="D2464" i="81"/>
  <c r="J2464" i="81"/>
  <c r="C2464" i="81"/>
  <c r="J2456" i="81"/>
  <c r="D2456" i="81"/>
  <c r="F2456" i="81"/>
  <c r="E2456" i="81"/>
  <c r="C2456" i="81"/>
  <c r="J2448" i="81"/>
  <c r="D2448" i="81"/>
  <c r="E2448" i="81"/>
  <c r="F2448" i="81"/>
  <c r="C2448" i="81"/>
  <c r="J2440" i="81"/>
  <c r="E2440" i="81"/>
  <c r="F2440" i="81"/>
  <c r="C2440" i="81"/>
  <c r="D2440" i="81"/>
  <c r="E2432" i="81"/>
  <c r="F2432" i="81"/>
  <c r="D2432" i="81"/>
  <c r="J2432" i="81"/>
  <c r="C2432" i="81"/>
  <c r="E2424" i="81"/>
  <c r="D2424" i="81"/>
  <c r="C2424" i="81"/>
  <c r="J2424" i="81"/>
  <c r="F2424" i="81"/>
  <c r="F2416" i="81"/>
  <c r="C2416" i="81"/>
  <c r="J2416" i="81"/>
  <c r="E2416" i="81"/>
  <c r="D2416" i="81"/>
  <c r="D2408" i="81"/>
  <c r="F2408" i="81"/>
  <c r="E2408" i="81"/>
  <c r="C2408" i="81"/>
  <c r="J2408" i="81"/>
  <c r="D2400" i="81"/>
  <c r="J2400" i="81"/>
  <c r="F2400" i="81"/>
  <c r="E2400" i="81"/>
  <c r="C2400" i="81"/>
  <c r="D2392" i="81"/>
  <c r="F2392" i="81"/>
  <c r="E2392" i="81"/>
  <c r="C2392" i="81"/>
  <c r="J2392" i="81"/>
  <c r="C2384" i="81"/>
  <c r="J2384" i="81"/>
  <c r="D2384" i="81"/>
  <c r="F2384" i="81"/>
  <c r="E2384" i="81"/>
  <c r="D2376" i="81"/>
  <c r="F2376" i="81"/>
  <c r="E2376" i="81"/>
  <c r="J2376" i="81"/>
  <c r="C2376" i="81"/>
  <c r="C2368" i="81"/>
  <c r="F2368" i="81"/>
  <c r="J2368" i="81"/>
  <c r="E2368" i="81"/>
  <c r="D2368" i="81"/>
  <c r="E2360" i="81"/>
  <c r="C2360" i="81"/>
  <c r="F2360" i="81"/>
  <c r="J2360" i="81"/>
  <c r="D2360" i="81"/>
  <c r="D2352" i="81"/>
  <c r="E2352" i="81"/>
  <c r="C2352" i="81"/>
  <c r="F2352" i="81"/>
  <c r="J2352" i="81"/>
  <c r="J2344" i="81"/>
  <c r="D2344" i="81"/>
  <c r="C2344" i="81"/>
  <c r="E2344" i="81"/>
  <c r="F2344" i="81"/>
  <c r="F2332" i="81"/>
  <c r="D2332" i="81"/>
  <c r="C2332" i="81"/>
  <c r="E2332" i="81"/>
  <c r="J2332" i="81"/>
  <c r="J2324" i="81"/>
  <c r="F2324" i="81"/>
  <c r="D2324" i="81"/>
  <c r="C2324" i="81"/>
  <c r="E2324" i="81"/>
  <c r="E2316" i="81"/>
  <c r="D2316" i="81"/>
  <c r="J2316" i="81"/>
  <c r="C2316" i="81"/>
  <c r="F2316" i="81"/>
  <c r="C2308" i="81"/>
  <c r="D2308" i="81"/>
  <c r="E2308" i="81"/>
  <c r="J2308" i="81"/>
  <c r="F2308" i="81"/>
  <c r="F2300" i="81"/>
  <c r="E2300" i="81"/>
  <c r="C2300" i="81"/>
  <c r="J2300" i="81"/>
  <c r="D2300" i="81"/>
  <c r="D2292" i="81"/>
  <c r="C2292" i="81"/>
  <c r="J2292" i="81"/>
  <c r="F2292" i="81"/>
  <c r="E2292" i="81"/>
  <c r="D2284" i="81"/>
  <c r="C2284" i="81"/>
  <c r="J2284" i="81"/>
  <c r="F2284" i="81"/>
  <c r="E2284" i="81"/>
  <c r="D2276" i="81"/>
  <c r="C2276" i="81"/>
  <c r="J2276" i="81"/>
  <c r="F2276" i="81"/>
  <c r="E2276" i="81"/>
  <c r="D2268" i="81"/>
  <c r="J2268" i="81"/>
  <c r="F2268" i="81"/>
  <c r="E2268" i="81"/>
  <c r="C2268" i="81"/>
  <c r="D2260" i="81"/>
  <c r="J2260" i="81"/>
  <c r="F2260" i="81"/>
  <c r="E2260" i="81"/>
  <c r="C2260" i="81"/>
  <c r="D2252" i="81"/>
  <c r="J2252" i="81"/>
  <c r="E2252" i="81"/>
  <c r="F2252" i="81"/>
  <c r="C2252" i="81"/>
  <c r="D2244" i="81"/>
  <c r="J2244" i="81"/>
  <c r="F2244" i="81"/>
  <c r="E2244" i="81"/>
  <c r="C2244" i="81"/>
  <c r="F2236" i="81"/>
  <c r="C2236" i="81"/>
  <c r="E2236" i="81"/>
  <c r="D2236" i="81"/>
  <c r="J2236" i="81"/>
  <c r="C2228" i="81"/>
  <c r="F2228" i="81"/>
  <c r="D2228" i="81"/>
  <c r="J2228" i="81"/>
  <c r="E2228" i="81"/>
  <c r="C2220" i="81"/>
  <c r="D2220" i="81"/>
  <c r="F2220" i="81"/>
  <c r="J2220" i="81"/>
  <c r="E2220" i="81"/>
  <c r="C2212" i="81"/>
  <c r="F2212" i="81"/>
  <c r="D2212" i="81"/>
  <c r="J2212" i="81"/>
  <c r="E2212" i="81"/>
  <c r="F2132" i="81"/>
  <c r="F1948" i="81"/>
  <c r="C1948" i="81"/>
  <c r="E1948" i="81"/>
  <c r="D1948" i="81"/>
  <c r="J1948" i="81"/>
  <c r="F1940" i="81"/>
  <c r="E1940" i="81"/>
  <c r="J1940" i="81"/>
  <c r="D1940" i="81"/>
  <c r="C1940" i="81"/>
  <c r="F1932" i="81"/>
  <c r="E1932" i="81"/>
  <c r="D1932" i="81"/>
  <c r="C1932" i="81"/>
  <c r="J1932" i="81"/>
  <c r="E1924" i="81"/>
  <c r="C1924" i="81"/>
  <c r="F1924" i="81"/>
  <c r="D1924" i="81"/>
  <c r="J1924" i="81"/>
  <c r="E1916" i="81"/>
  <c r="C1916" i="81"/>
  <c r="J1916" i="81"/>
  <c r="F1916" i="81"/>
  <c r="D1916" i="81"/>
  <c r="F1908" i="81"/>
  <c r="C1908" i="81"/>
  <c r="E1908" i="81"/>
  <c r="J1908" i="81"/>
  <c r="D1908" i="81"/>
  <c r="D1900" i="81"/>
  <c r="E1900" i="81"/>
  <c r="F1900" i="81"/>
  <c r="J1900" i="81"/>
  <c r="C1900" i="81"/>
  <c r="F1892" i="81"/>
  <c r="D1892" i="81"/>
  <c r="E1892" i="81"/>
  <c r="C1892" i="81"/>
  <c r="J1892" i="81"/>
  <c r="D1884" i="81"/>
  <c r="F1884" i="81"/>
  <c r="E1884" i="81"/>
  <c r="C1884" i="81"/>
  <c r="J1884" i="81"/>
  <c r="D1872" i="81"/>
  <c r="F1872" i="81"/>
  <c r="E1872" i="81"/>
  <c r="C1872" i="81"/>
  <c r="J1872" i="81"/>
  <c r="F1864" i="81"/>
  <c r="D1864" i="81"/>
  <c r="J1864" i="81"/>
  <c r="C1864" i="81"/>
  <c r="E1864" i="81"/>
  <c r="F1832" i="81"/>
  <c r="D1832" i="81"/>
  <c r="J1832" i="81"/>
  <c r="C1832" i="81"/>
  <c r="E1832" i="81"/>
  <c r="D1808" i="81"/>
  <c r="E1808" i="81"/>
  <c r="C1808" i="81"/>
  <c r="J1808" i="81"/>
  <c r="F1784" i="81"/>
  <c r="D1784" i="81"/>
  <c r="J1784" i="81"/>
  <c r="C1784" i="81"/>
  <c r="E1784" i="81"/>
  <c r="F1768" i="81"/>
  <c r="D1768" i="81"/>
  <c r="J1768" i="81"/>
  <c r="C1768" i="81"/>
  <c r="E1768" i="81"/>
  <c r="F1720" i="81"/>
  <c r="C1720" i="81"/>
  <c r="D1720" i="81"/>
  <c r="J1720" i="81"/>
  <c r="E1720" i="81"/>
  <c r="F1704" i="81"/>
  <c r="C1704" i="81"/>
  <c r="D1704" i="81"/>
  <c r="J1704" i="81"/>
  <c r="E1704" i="81"/>
  <c r="F1696" i="81"/>
  <c r="C1696" i="81"/>
  <c r="E1696" i="81"/>
  <c r="D1696" i="81"/>
  <c r="J1696" i="81"/>
  <c r="F1628" i="81"/>
  <c r="C1628" i="81"/>
  <c r="J1628" i="81"/>
  <c r="D1628" i="81"/>
  <c r="E1628" i="81"/>
  <c r="C1568" i="81"/>
  <c r="F1568" i="81"/>
  <c r="E1568" i="81"/>
  <c r="D1568" i="81"/>
  <c r="J1568" i="81"/>
  <c r="C1560" i="81"/>
  <c r="F1560" i="81"/>
  <c r="E1560" i="81"/>
  <c r="J1560" i="81"/>
  <c r="D1560" i="81"/>
  <c r="C1552" i="81"/>
  <c r="E1552" i="81"/>
  <c r="F1552" i="81"/>
  <c r="D1552" i="81"/>
  <c r="J1552" i="81"/>
  <c r="C1508" i="81"/>
  <c r="F1508" i="81"/>
  <c r="E1508" i="81"/>
  <c r="D1508" i="81"/>
  <c r="J1508" i="81"/>
  <c r="C1500" i="81"/>
  <c r="E1500" i="81"/>
  <c r="F1500" i="81"/>
  <c r="D1500" i="81"/>
  <c r="J1500" i="81"/>
  <c r="F1460" i="81"/>
  <c r="C1460" i="81"/>
  <c r="E1460" i="81"/>
  <c r="D1460" i="81"/>
  <c r="J1460" i="81"/>
  <c r="F1189" i="81"/>
  <c r="E1189" i="81"/>
  <c r="D1189" i="81"/>
  <c r="J1189" i="81"/>
  <c r="C1189" i="81"/>
  <c r="C1066" i="81"/>
  <c r="J1066" i="81"/>
  <c r="F1066" i="81"/>
  <c r="E1066" i="81"/>
  <c r="D1066" i="81"/>
  <c r="C1036" i="81"/>
  <c r="J1036" i="81"/>
  <c r="F1036" i="81"/>
  <c r="D1036" i="81"/>
  <c r="E1036" i="81"/>
  <c r="C994" i="81"/>
  <c r="F994" i="81"/>
  <c r="E994" i="81"/>
  <c r="D994" i="81"/>
  <c r="J994" i="81"/>
  <c r="F967" i="81"/>
  <c r="E967" i="81"/>
  <c r="C967" i="81"/>
  <c r="D967" i="81"/>
  <c r="J967" i="81"/>
  <c r="E943" i="81"/>
  <c r="C943" i="81"/>
  <c r="F943" i="81"/>
  <c r="D943" i="81"/>
  <c r="J943" i="81"/>
  <c r="E824" i="81"/>
  <c r="D824" i="81"/>
  <c r="J824" i="81"/>
  <c r="C824" i="81"/>
  <c r="F824" i="81"/>
  <c r="C788" i="81"/>
  <c r="E788" i="81"/>
  <c r="J788" i="81"/>
  <c r="D788" i="81"/>
  <c r="F788" i="81"/>
  <c r="J724" i="81"/>
  <c r="D724" i="81"/>
  <c r="C724" i="81"/>
  <c r="F724" i="81"/>
  <c r="E724" i="81"/>
  <c r="J708" i="81"/>
  <c r="F708" i="81"/>
  <c r="D708" i="81"/>
  <c r="C708" i="81"/>
  <c r="E708" i="81"/>
  <c r="F658" i="81"/>
  <c r="D658" i="81"/>
  <c r="C658" i="81"/>
  <c r="J658" i="81"/>
  <c r="E658" i="81"/>
  <c r="J562" i="81"/>
  <c r="E562" i="81"/>
  <c r="C562" i="81"/>
  <c r="D562" i="81"/>
  <c r="F562" i="81"/>
  <c r="E491" i="81"/>
  <c r="D491" i="81"/>
  <c r="C491" i="81"/>
  <c r="F491" i="81"/>
  <c r="J491" i="81"/>
  <c r="D249" i="81"/>
  <c r="J249" i="81"/>
  <c r="C249" i="81"/>
  <c r="E249" i="81"/>
  <c r="F249" i="81"/>
  <c r="E205" i="81"/>
  <c r="F205" i="81"/>
  <c r="C205" i="81"/>
  <c r="D205" i="81"/>
  <c r="J205" i="81"/>
  <c r="C161" i="81"/>
  <c r="F161" i="81"/>
  <c r="D161" i="81"/>
  <c r="E161" i="81"/>
  <c r="J161" i="81"/>
  <c r="J246" i="81"/>
  <c r="D246" i="81"/>
  <c r="E246" i="81"/>
  <c r="F246" i="81"/>
  <c r="C246" i="81"/>
  <c r="E235" i="81"/>
  <c r="C235" i="81"/>
  <c r="F235" i="81"/>
  <c r="D235" i="81"/>
  <c r="J235" i="81"/>
  <c r="E183" i="81"/>
  <c r="C183" i="81"/>
  <c r="D183" i="81"/>
  <c r="J183" i="81"/>
  <c r="F183" i="81"/>
  <c r="J150" i="81"/>
  <c r="E150" i="81"/>
  <c r="D150" i="81"/>
  <c r="F150" i="81"/>
  <c r="C150" i="81"/>
  <c r="D103" i="81"/>
  <c r="J103" i="81"/>
  <c r="C103" i="81"/>
  <c r="E103" i="81"/>
  <c r="F103" i="81"/>
  <c r="D91" i="81"/>
  <c r="F91" i="81"/>
  <c r="E91" i="81"/>
  <c r="J91" i="81"/>
  <c r="C91" i="81"/>
  <c r="F1211" i="81"/>
  <c r="D1211" i="81"/>
  <c r="J1211" i="81"/>
  <c r="E1211" i="81"/>
  <c r="C1211" i="81"/>
  <c r="D552" i="81"/>
  <c r="J552" i="81"/>
  <c r="C552" i="81"/>
  <c r="F552" i="81"/>
  <c r="E552" i="81"/>
  <c r="E443" i="81"/>
  <c r="D443" i="81"/>
  <c r="C443" i="81"/>
  <c r="F443" i="81"/>
  <c r="J443" i="81"/>
  <c r="F387" i="81"/>
  <c r="D387" i="81"/>
  <c r="C387" i="81"/>
  <c r="E387" i="81"/>
  <c r="J387" i="81"/>
  <c r="E368" i="81"/>
  <c r="D368" i="81"/>
  <c r="C368" i="81"/>
  <c r="J368" i="81"/>
  <c r="F368" i="81"/>
  <c r="C308" i="81"/>
  <c r="E308" i="81"/>
  <c r="F308" i="81"/>
  <c r="D308" i="81"/>
  <c r="J308" i="81"/>
  <c r="F286" i="81"/>
  <c r="E286" i="81"/>
  <c r="J286" i="81"/>
  <c r="D286" i="81"/>
  <c r="C286" i="81"/>
  <c r="E190" i="81"/>
  <c r="C190" i="81"/>
  <c r="F190" i="81"/>
  <c r="D190" i="81"/>
  <c r="J190" i="81"/>
  <c r="E168" i="81"/>
  <c r="C168" i="81"/>
  <c r="J168" i="81"/>
  <c r="F168" i="81"/>
  <c r="D168" i="81"/>
  <c r="D139" i="81"/>
  <c r="F139" i="81"/>
  <c r="E139" i="81"/>
  <c r="C139" i="81"/>
  <c r="J139" i="81"/>
  <c r="E1322" i="81"/>
  <c r="D1322" i="81"/>
  <c r="C1322" i="81"/>
  <c r="J1322" i="81"/>
  <c r="F1322" i="81"/>
  <c r="C1314" i="81"/>
  <c r="J1314" i="81"/>
  <c r="F1314" i="81"/>
  <c r="E1314" i="81"/>
  <c r="D1314" i="81"/>
  <c r="E1306" i="81"/>
  <c r="D1306" i="81"/>
  <c r="C1306" i="81"/>
  <c r="J1306" i="81"/>
  <c r="F1306" i="81"/>
  <c r="D1299" i="81"/>
  <c r="J1299" i="81"/>
  <c r="E1299" i="81"/>
  <c r="F1299" i="81"/>
  <c r="C1299" i="81"/>
  <c r="D1292" i="81"/>
  <c r="C1292" i="81"/>
  <c r="F1292" i="81"/>
  <c r="E1292" i="81"/>
  <c r="J1292" i="81"/>
  <c r="C1284" i="81"/>
  <c r="J1284" i="81"/>
  <c r="D1284" i="81"/>
  <c r="F1284" i="81"/>
  <c r="E1284" i="81"/>
  <c r="F1262" i="81"/>
  <c r="C1262" i="81"/>
  <c r="J1262" i="81"/>
  <c r="E1262" i="81"/>
  <c r="D1262" i="81"/>
  <c r="J1254" i="81"/>
  <c r="D1254" i="81"/>
  <c r="F1254" i="81"/>
  <c r="E1254" i="81"/>
  <c r="C1254" i="81"/>
  <c r="J1246" i="81"/>
  <c r="F1246" i="81"/>
  <c r="C1246" i="81"/>
  <c r="E1246" i="81"/>
  <c r="D1246" i="81"/>
  <c r="F1235" i="81"/>
  <c r="C1235" i="81"/>
  <c r="J1235" i="81"/>
  <c r="D1235" i="81"/>
  <c r="E1235" i="81"/>
  <c r="C1227" i="81"/>
  <c r="F1227" i="81"/>
  <c r="D1227" i="81"/>
  <c r="E1227" i="81"/>
  <c r="J1227" i="81"/>
  <c r="J1216" i="81"/>
  <c r="D1216" i="81"/>
  <c r="F1216" i="81"/>
  <c r="E1216" i="81"/>
  <c r="C1216" i="81"/>
  <c r="J1186" i="81"/>
  <c r="C1186" i="81"/>
  <c r="D1186" i="81"/>
  <c r="F1186" i="81"/>
  <c r="E1186" i="81"/>
  <c r="D656" i="81"/>
  <c r="C656" i="81"/>
  <c r="J656" i="81"/>
  <c r="F656" i="81"/>
  <c r="E656" i="81"/>
  <c r="E496" i="81"/>
  <c r="J496" i="81"/>
  <c r="D496" i="81"/>
  <c r="F496" i="81"/>
  <c r="C496" i="81"/>
  <c r="E488" i="81"/>
  <c r="J488" i="81"/>
  <c r="D488" i="81"/>
  <c r="F488" i="81"/>
  <c r="C488" i="81"/>
  <c r="D470" i="81"/>
  <c r="J470" i="81"/>
  <c r="E470" i="81"/>
  <c r="C470" i="81"/>
  <c r="F470" i="81"/>
  <c r="E459" i="81"/>
  <c r="D459" i="81"/>
  <c r="C459" i="81"/>
  <c r="F459" i="81"/>
  <c r="J459" i="81"/>
  <c r="E451" i="81"/>
  <c r="F451" i="81"/>
  <c r="J451" i="81"/>
  <c r="D451" i="81"/>
  <c r="C451" i="81"/>
  <c r="D444" i="81"/>
  <c r="J444" i="81"/>
  <c r="E444" i="81"/>
  <c r="F444" i="81"/>
  <c r="C444" i="81"/>
  <c r="J436" i="81"/>
  <c r="D436" i="81"/>
  <c r="E436" i="81"/>
  <c r="F436" i="81"/>
  <c r="C436" i="81"/>
  <c r="D411" i="81"/>
  <c r="C411" i="81"/>
  <c r="E411" i="81"/>
  <c r="J411" i="81"/>
  <c r="F411" i="81"/>
  <c r="D404" i="81"/>
  <c r="J404" i="81"/>
  <c r="E404" i="81"/>
  <c r="C404" i="81"/>
  <c r="F404" i="81"/>
  <c r="D396" i="81"/>
  <c r="J396" i="81"/>
  <c r="E396" i="81"/>
  <c r="F396" i="81"/>
  <c r="C396" i="81"/>
  <c r="J388" i="81"/>
  <c r="D388" i="81"/>
  <c r="E388" i="81"/>
  <c r="F388" i="81"/>
  <c r="C388" i="81"/>
  <c r="D380" i="81"/>
  <c r="J380" i="81"/>
  <c r="E380" i="81"/>
  <c r="F380" i="81"/>
  <c r="C380" i="81"/>
  <c r="E350" i="81"/>
  <c r="C350" i="81"/>
  <c r="D350" i="81"/>
  <c r="J350" i="81"/>
  <c r="F350" i="81"/>
  <c r="D342" i="81"/>
  <c r="E342" i="81"/>
  <c r="J342" i="81"/>
  <c r="C342" i="81"/>
  <c r="F342" i="81"/>
  <c r="C335" i="81"/>
  <c r="D335" i="81"/>
  <c r="F335" i="81"/>
  <c r="E335" i="81"/>
  <c r="J335" i="81"/>
  <c r="D327" i="81"/>
  <c r="E327" i="81"/>
  <c r="C327" i="81"/>
  <c r="F327" i="81"/>
  <c r="J327" i="81"/>
  <c r="E320" i="81"/>
  <c r="C320" i="81"/>
  <c r="J320" i="81"/>
  <c r="D320" i="81"/>
  <c r="F320" i="81"/>
  <c r="D302" i="81"/>
  <c r="J302" i="81"/>
  <c r="E302" i="81"/>
  <c r="F302" i="81"/>
  <c r="C302" i="81"/>
  <c r="J294" i="81"/>
  <c r="E294" i="81"/>
  <c r="D294" i="81"/>
  <c r="F294" i="81"/>
  <c r="C294" i="81"/>
  <c r="E287" i="81"/>
  <c r="F287" i="81"/>
  <c r="C287" i="81"/>
  <c r="D287" i="81"/>
  <c r="J287" i="81"/>
  <c r="C276" i="81"/>
  <c r="F276" i="81"/>
  <c r="E276" i="81"/>
  <c r="D276" i="81"/>
  <c r="J276" i="81"/>
  <c r="F268" i="81"/>
  <c r="E268" i="81"/>
  <c r="C268" i="81"/>
  <c r="D268" i="81"/>
  <c r="J268" i="81"/>
  <c r="J250" i="81"/>
  <c r="D250" i="81"/>
  <c r="E250" i="81"/>
  <c r="C250" i="81"/>
  <c r="F250" i="81"/>
  <c r="E227" i="81"/>
  <c r="C227" i="81"/>
  <c r="D227" i="81"/>
  <c r="J227" i="81"/>
  <c r="F227" i="81"/>
  <c r="E210" i="81"/>
  <c r="C210" i="81"/>
  <c r="F210" i="81"/>
  <c r="D210" i="81"/>
  <c r="J210" i="81"/>
  <c r="E202" i="81"/>
  <c r="C202" i="81"/>
  <c r="J202" i="81"/>
  <c r="F202" i="81"/>
  <c r="D202" i="81"/>
  <c r="E194" i="81"/>
  <c r="C194" i="81"/>
  <c r="F194" i="81"/>
  <c r="D194" i="81"/>
  <c r="J194" i="81"/>
  <c r="E187" i="81"/>
  <c r="C187" i="81"/>
  <c r="F187" i="81"/>
  <c r="D187" i="81"/>
  <c r="J187" i="81"/>
  <c r="D143" i="81"/>
  <c r="J143" i="81"/>
  <c r="E143" i="81"/>
  <c r="F143" i="81"/>
  <c r="C143" i="81"/>
  <c r="D95" i="81"/>
  <c r="J95" i="81"/>
  <c r="E95" i="81"/>
  <c r="F95" i="81"/>
  <c r="C95" i="81"/>
  <c r="D1294" i="81"/>
  <c r="F1294" i="81"/>
  <c r="J1294" i="81"/>
  <c r="E1294" i="81"/>
  <c r="C1294" i="81"/>
  <c r="E644" i="81"/>
  <c r="J644" i="81"/>
  <c r="D644" i="81"/>
  <c r="C644" i="81"/>
  <c r="F644" i="81"/>
  <c r="E628" i="81"/>
  <c r="D628" i="81"/>
  <c r="C628" i="81"/>
  <c r="F628" i="81"/>
  <c r="J628" i="81"/>
  <c r="E612" i="81"/>
  <c r="F612" i="81"/>
  <c r="J612" i="81"/>
  <c r="D612" i="81"/>
  <c r="C612" i="81"/>
  <c r="D548" i="81"/>
  <c r="C548" i="81"/>
  <c r="J548" i="81"/>
  <c r="F548" i="81"/>
  <c r="E548" i="81"/>
  <c r="C540" i="81"/>
  <c r="D540" i="81"/>
  <c r="J540" i="81"/>
  <c r="F540" i="81"/>
  <c r="E540" i="81"/>
  <c r="D484" i="81"/>
  <c r="J484" i="81"/>
  <c r="E484" i="81"/>
  <c r="F484" i="81"/>
  <c r="C484" i="81"/>
  <c r="E432" i="81"/>
  <c r="J432" i="81"/>
  <c r="D432" i="81"/>
  <c r="F432" i="81"/>
  <c r="C432" i="81"/>
  <c r="D414" i="81"/>
  <c r="J414" i="81"/>
  <c r="E414" i="81"/>
  <c r="C414" i="81"/>
  <c r="F414" i="81"/>
  <c r="C391" i="81"/>
  <c r="E391" i="81"/>
  <c r="J391" i="81"/>
  <c r="F391" i="81"/>
  <c r="D391" i="81"/>
  <c r="E376" i="81"/>
  <c r="D376" i="81"/>
  <c r="C376" i="81"/>
  <c r="F376" i="81"/>
  <c r="J376" i="81"/>
  <c r="D352" i="81"/>
  <c r="C352" i="81"/>
  <c r="E352" i="81"/>
  <c r="J352" i="81"/>
  <c r="F352" i="81"/>
  <c r="D334" i="81"/>
  <c r="C334" i="81"/>
  <c r="F334" i="81"/>
  <c r="E334" i="81"/>
  <c r="J334" i="81"/>
  <c r="E319" i="81"/>
  <c r="C319" i="81"/>
  <c r="F319" i="81"/>
  <c r="J319" i="81"/>
  <c r="D319" i="81"/>
  <c r="E275" i="81"/>
  <c r="J275" i="81"/>
  <c r="F275" i="81"/>
  <c r="D275" i="81"/>
  <c r="C275" i="81"/>
  <c r="E234" i="81"/>
  <c r="C234" i="81"/>
  <c r="J234" i="81"/>
  <c r="F234" i="81"/>
  <c r="D234" i="81"/>
  <c r="E179" i="81"/>
  <c r="C179" i="81"/>
  <c r="D179" i="81"/>
  <c r="J179" i="81"/>
  <c r="F179" i="81"/>
  <c r="C2206" i="81"/>
  <c r="D2206" i="81"/>
  <c r="F2206" i="81"/>
  <c r="J2206" i="81"/>
  <c r="E2206" i="81"/>
  <c r="C2198" i="81"/>
  <c r="F2198" i="81"/>
  <c r="D2198" i="81"/>
  <c r="J2198" i="81"/>
  <c r="E2198" i="81"/>
  <c r="C2190" i="81"/>
  <c r="D2190" i="81"/>
  <c r="F2190" i="81"/>
  <c r="J2190" i="81"/>
  <c r="E2190" i="81"/>
  <c r="C2182" i="81"/>
  <c r="F2182" i="81"/>
  <c r="D2182" i="81"/>
  <c r="J2182" i="81"/>
  <c r="E2182" i="81"/>
  <c r="C2174" i="81"/>
  <c r="D2174" i="81"/>
  <c r="F2174" i="81"/>
  <c r="J2174" i="81"/>
  <c r="E2174" i="81"/>
  <c r="C2166" i="81"/>
  <c r="F2166" i="81"/>
  <c r="D2166" i="81"/>
  <c r="J2166" i="81"/>
  <c r="E2166" i="81"/>
  <c r="F2158" i="81"/>
  <c r="D2158" i="81"/>
  <c r="C2158" i="81"/>
  <c r="J2158" i="81"/>
  <c r="E2158" i="81"/>
  <c r="F2150" i="81"/>
  <c r="D2150" i="81"/>
  <c r="E2150" i="81"/>
  <c r="J2150" i="81"/>
  <c r="C2150" i="81"/>
  <c r="D2142" i="81"/>
  <c r="F2142" i="81"/>
  <c r="C2142" i="81"/>
  <c r="J2142" i="81"/>
  <c r="E2142" i="81"/>
  <c r="F2134" i="81"/>
  <c r="C2134" i="81"/>
  <c r="J2134" i="81"/>
  <c r="E2134" i="81"/>
  <c r="D2134" i="81"/>
  <c r="D2126" i="81"/>
  <c r="F2126" i="81"/>
  <c r="C2126" i="81"/>
  <c r="E2126" i="81"/>
  <c r="J2126" i="81"/>
  <c r="D2118" i="81"/>
  <c r="C2118" i="81"/>
  <c r="J2118" i="81"/>
  <c r="E2118" i="81"/>
  <c r="F2118" i="81"/>
  <c r="D2110" i="81"/>
  <c r="F2110" i="81"/>
  <c r="J2110" i="81"/>
  <c r="E2110" i="81"/>
  <c r="C2110" i="81"/>
  <c r="C2102" i="81"/>
  <c r="E2102" i="81"/>
  <c r="F2102" i="81"/>
  <c r="D2102" i="81"/>
  <c r="J2102" i="81"/>
  <c r="J2094" i="81"/>
  <c r="D2094" i="81"/>
  <c r="C2094" i="81"/>
  <c r="E2094" i="81"/>
  <c r="F2094" i="81"/>
  <c r="J2086" i="81"/>
  <c r="D2086" i="81"/>
  <c r="C2086" i="81"/>
  <c r="E2086" i="81"/>
  <c r="F2086" i="81"/>
  <c r="J2078" i="81"/>
  <c r="D2078" i="81"/>
  <c r="C2078" i="81"/>
  <c r="E2078" i="81"/>
  <c r="F2078" i="81"/>
  <c r="E2070" i="81"/>
  <c r="D2070" i="81"/>
  <c r="C2070" i="81"/>
  <c r="J2070" i="81"/>
  <c r="F2070" i="81"/>
  <c r="E2062" i="81"/>
  <c r="D2062" i="81"/>
  <c r="C2062" i="81"/>
  <c r="J2062" i="81"/>
  <c r="F2062" i="81"/>
  <c r="F2054" i="81"/>
  <c r="E2054" i="81"/>
  <c r="D2054" i="81"/>
  <c r="C2054" i="81"/>
  <c r="J2054" i="81"/>
  <c r="F2046" i="81"/>
  <c r="E2046" i="81"/>
  <c r="C2046" i="81"/>
  <c r="D2046" i="81"/>
  <c r="J2046" i="81"/>
  <c r="F2038" i="81"/>
  <c r="E2038" i="81"/>
  <c r="C2038" i="81"/>
  <c r="D2038" i="81"/>
  <c r="J2038" i="81"/>
  <c r="F2030" i="81"/>
  <c r="E2030" i="81"/>
  <c r="C2030" i="81"/>
  <c r="D2030" i="81"/>
  <c r="J2030" i="81"/>
  <c r="D2022" i="81"/>
  <c r="F2022" i="81"/>
  <c r="E2022" i="81"/>
  <c r="C2022" i="81"/>
  <c r="J2022" i="81"/>
  <c r="F2014" i="81"/>
  <c r="E2014" i="81"/>
  <c r="C2014" i="81"/>
  <c r="D2014" i="81"/>
  <c r="J2014" i="81"/>
  <c r="F2006" i="81"/>
  <c r="E2006" i="81"/>
  <c r="C2006" i="81"/>
  <c r="D2006" i="81"/>
  <c r="J2006" i="81"/>
  <c r="F1998" i="81"/>
  <c r="E1998" i="81"/>
  <c r="C1998" i="81"/>
  <c r="J1998" i="81"/>
  <c r="D1998" i="81"/>
  <c r="D1990" i="81"/>
  <c r="F1990" i="81"/>
  <c r="E1990" i="81"/>
  <c r="C1990" i="81"/>
  <c r="J1990" i="81"/>
  <c r="E1982" i="81"/>
  <c r="F1982" i="81"/>
  <c r="C1982" i="81"/>
  <c r="J1982" i="81"/>
  <c r="D1982" i="81"/>
  <c r="E1974" i="81"/>
  <c r="C1974" i="81"/>
  <c r="F1974" i="81"/>
  <c r="J1974" i="81"/>
  <c r="D1974" i="81"/>
  <c r="F1966" i="81"/>
  <c r="E1966" i="81"/>
  <c r="D1966" i="81"/>
  <c r="J1966" i="81"/>
  <c r="C1966" i="81"/>
  <c r="F1958" i="81"/>
  <c r="C1958" i="81"/>
  <c r="D1958" i="81"/>
  <c r="E1958" i="81"/>
  <c r="J1958" i="81"/>
  <c r="F1438" i="81"/>
  <c r="D1438" i="81"/>
  <c r="C1438" i="81"/>
  <c r="E1438" i="81"/>
  <c r="J1438" i="81"/>
  <c r="C1430" i="81"/>
  <c r="E1430" i="81"/>
  <c r="J1430" i="81"/>
  <c r="D1430" i="81"/>
  <c r="F1430" i="81"/>
  <c r="E1422" i="81"/>
  <c r="J1422" i="81"/>
  <c r="D1422" i="81"/>
  <c r="C1422" i="81"/>
  <c r="F1422" i="81"/>
  <c r="C1414" i="81"/>
  <c r="E1414" i="81"/>
  <c r="D1414" i="81"/>
  <c r="J1414" i="81"/>
  <c r="F1414" i="81"/>
  <c r="E1406" i="81"/>
  <c r="D1406" i="81"/>
  <c r="J1406" i="81"/>
  <c r="F1406" i="81"/>
  <c r="C1406" i="81"/>
  <c r="J1398" i="81"/>
  <c r="C1398" i="81"/>
  <c r="F1398" i="81"/>
  <c r="D1398" i="81"/>
  <c r="E1398" i="81"/>
  <c r="F1390" i="81"/>
  <c r="J1390" i="81"/>
  <c r="C1390" i="81"/>
  <c r="E1390" i="81"/>
  <c r="D1390" i="81"/>
  <c r="F1382" i="81"/>
  <c r="J1382" i="81"/>
  <c r="D1382" i="81"/>
  <c r="E1382" i="81"/>
  <c r="C1382" i="81"/>
  <c r="F1374" i="81"/>
  <c r="J1374" i="81"/>
  <c r="C1374" i="81"/>
  <c r="D1374" i="81"/>
  <c r="E1374" i="81"/>
  <c r="F1366" i="81"/>
  <c r="J1366" i="81"/>
  <c r="E1366" i="81"/>
  <c r="C1366" i="81"/>
  <c r="D1366" i="81"/>
  <c r="J1358" i="81"/>
  <c r="F1358" i="81"/>
  <c r="C1358" i="81"/>
  <c r="D1358" i="81"/>
  <c r="E1358" i="81"/>
  <c r="D1350" i="81"/>
  <c r="F1350" i="81"/>
  <c r="J1350" i="81"/>
  <c r="C1350" i="81"/>
  <c r="E1350" i="81"/>
  <c r="C1342" i="81"/>
  <c r="J1342" i="81"/>
  <c r="F1342" i="81"/>
  <c r="E1342" i="81"/>
  <c r="D1342" i="81"/>
  <c r="J1334" i="81"/>
  <c r="F1334" i="81"/>
  <c r="E1334" i="81"/>
  <c r="D1334" i="81"/>
  <c r="C1334" i="81"/>
  <c r="C1326" i="81"/>
  <c r="J1326" i="81"/>
  <c r="F1326" i="81"/>
  <c r="E1326" i="81"/>
  <c r="D1326" i="81"/>
  <c r="E1315" i="81"/>
  <c r="J1315" i="81"/>
  <c r="D1315" i="81"/>
  <c r="F1315" i="81"/>
  <c r="C1315" i="81"/>
  <c r="D1307" i="81"/>
  <c r="J1307" i="81"/>
  <c r="E1307" i="81"/>
  <c r="F1307" i="81"/>
  <c r="C1307" i="81"/>
  <c r="C1300" i="81"/>
  <c r="E1300" i="81"/>
  <c r="F1300" i="81"/>
  <c r="J1300" i="81"/>
  <c r="D1300" i="81"/>
  <c r="F1282" i="81"/>
  <c r="D1282" i="81"/>
  <c r="C1282" i="81"/>
  <c r="J1282" i="81"/>
  <c r="E1282" i="81"/>
  <c r="F1274" i="81"/>
  <c r="D1274" i="81"/>
  <c r="C1274" i="81"/>
  <c r="J1274" i="81"/>
  <c r="E1274" i="81"/>
  <c r="F1263" i="81"/>
  <c r="C1263" i="81"/>
  <c r="E1263" i="81"/>
  <c r="J1263" i="81"/>
  <c r="D1263" i="81"/>
  <c r="C1255" i="81"/>
  <c r="J1255" i="81"/>
  <c r="F1255" i="81"/>
  <c r="E1255" i="81"/>
  <c r="D1255" i="81"/>
  <c r="C1247" i="81"/>
  <c r="F1247" i="81"/>
  <c r="E1247" i="81"/>
  <c r="J1247" i="81"/>
  <c r="D1247" i="81"/>
  <c r="C1239" i="81"/>
  <c r="E1239" i="81"/>
  <c r="D1239" i="81"/>
  <c r="F1239" i="81"/>
  <c r="J1239" i="81"/>
  <c r="E1232" i="81"/>
  <c r="C1232" i="81"/>
  <c r="D1232" i="81"/>
  <c r="F1232" i="81"/>
  <c r="J1232" i="81"/>
  <c r="F1224" i="81"/>
  <c r="E1224" i="81"/>
  <c r="D1224" i="81"/>
  <c r="C1224" i="81"/>
  <c r="J1224" i="81"/>
  <c r="J1206" i="81"/>
  <c r="C1206" i="81"/>
  <c r="D1206" i="81"/>
  <c r="F1206" i="81"/>
  <c r="E1206" i="81"/>
  <c r="F1199" i="81"/>
  <c r="D1199" i="81"/>
  <c r="J1199" i="81"/>
  <c r="E1199" i="81"/>
  <c r="C1199" i="81"/>
  <c r="J1187" i="81"/>
  <c r="F1187" i="81"/>
  <c r="D1187" i="81"/>
  <c r="E1187" i="81"/>
  <c r="C1187" i="81"/>
  <c r="D680" i="81"/>
  <c r="C680" i="81"/>
  <c r="F680" i="81"/>
  <c r="J680" i="81"/>
  <c r="E680" i="81"/>
  <c r="C672" i="81"/>
  <c r="J672" i="81"/>
  <c r="D672" i="81"/>
  <c r="E672" i="81"/>
  <c r="F672" i="81"/>
  <c r="F664" i="81"/>
  <c r="J664" i="81"/>
  <c r="D664" i="81"/>
  <c r="C664" i="81"/>
  <c r="E664" i="81"/>
  <c r="C572" i="81"/>
  <c r="J572" i="81"/>
  <c r="F572" i="81"/>
  <c r="D572" i="81"/>
  <c r="E572" i="81"/>
  <c r="D564" i="81"/>
  <c r="C564" i="81"/>
  <c r="J564" i="81"/>
  <c r="F564" i="81"/>
  <c r="E564" i="81"/>
  <c r="J504" i="81"/>
  <c r="E504" i="81"/>
  <c r="D504" i="81"/>
  <c r="F504" i="81"/>
  <c r="C504" i="81"/>
  <c r="E471" i="81"/>
  <c r="C471" i="81"/>
  <c r="F471" i="81"/>
  <c r="J471" i="81"/>
  <c r="D471" i="81"/>
  <c r="J464" i="81"/>
  <c r="E464" i="81"/>
  <c r="D464" i="81"/>
  <c r="F464" i="81"/>
  <c r="C464" i="81"/>
  <c r="E456" i="81"/>
  <c r="J456" i="81"/>
  <c r="D456" i="81"/>
  <c r="F456" i="81"/>
  <c r="C456" i="81"/>
  <c r="J448" i="81"/>
  <c r="E448" i="81"/>
  <c r="D448" i="81"/>
  <c r="F448" i="81"/>
  <c r="C448" i="81"/>
  <c r="E434" i="81"/>
  <c r="D434" i="81"/>
  <c r="J434" i="81"/>
  <c r="C434" i="81"/>
  <c r="F434" i="81"/>
  <c r="E426" i="81"/>
  <c r="J426" i="81"/>
  <c r="D426" i="81"/>
  <c r="C426" i="81"/>
  <c r="F426" i="81"/>
  <c r="E418" i="81"/>
  <c r="J418" i="81"/>
  <c r="D418" i="81"/>
  <c r="C418" i="81"/>
  <c r="F418" i="81"/>
  <c r="J412" i="81"/>
  <c r="D412" i="81"/>
  <c r="E412" i="81"/>
  <c r="F412" i="81"/>
  <c r="C412" i="81"/>
  <c r="D374" i="81"/>
  <c r="C374" i="81"/>
  <c r="E374" i="81"/>
  <c r="J374" i="81"/>
  <c r="F374" i="81"/>
  <c r="D366" i="81"/>
  <c r="E366" i="81"/>
  <c r="C366" i="81"/>
  <c r="J366" i="81"/>
  <c r="F366" i="81"/>
  <c r="C358" i="81"/>
  <c r="E358" i="81"/>
  <c r="D358" i="81"/>
  <c r="J358" i="81"/>
  <c r="F358" i="81"/>
  <c r="C351" i="81"/>
  <c r="E351" i="81"/>
  <c r="D351" i="81"/>
  <c r="J351" i="81"/>
  <c r="F351" i="81"/>
  <c r="C343" i="81"/>
  <c r="D343" i="81"/>
  <c r="F343" i="81"/>
  <c r="E343" i="81"/>
  <c r="J343" i="81"/>
  <c r="C336" i="81"/>
  <c r="D336" i="81"/>
  <c r="F336" i="81"/>
  <c r="E336" i="81"/>
  <c r="J336" i="81"/>
  <c r="E328" i="81"/>
  <c r="J328" i="81"/>
  <c r="F328" i="81"/>
  <c r="D328" i="81"/>
  <c r="C328" i="81"/>
  <c r="J314" i="81"/>
  <c r="E314" i="81"/>
  <c r="F314" i="81"/>
  <c r="C314" i="81"/>
  <c r="D314" i="81"/>
  <c r="E307" i="81"/>
  <c r="D307" i="81"/>
  <c r="F307" i="81"/>
  <c r="C307" i="81"/>
  <c r="J307" i="81"/>
  <c r="E299" i="81"/>
  <c r="C299" i="81"/>
  <c r="J299" i="81"/>
  <c r="F299" i="81"/>
  <c r="D299" i="81"/>
  <c r="F288" i="81"/>
  <c r="E288" i="81"/>
  <c r="C288" i="81"/>
  <c r="J288" i="81"/>
  <c r="D288" i="81"/>
  <c r="E280" i="81"/>
  <c r="F280" i="81"/>
  <c r="C280" i="81"/>
  <c r="J280" i="81"/>
  <c r="D280" i="81"/>
  <c r="J258" i="81"/>
  <c r="D258" i="81"/>
  <c r="E258" i="81"/>
  <c r="C258" i="81"/>
  <c r="F258" i="81"/>
  <c r="E251" i="81"/>
  <c r="C251" i="81"/>
  <c r="D251" i="81"/>
  <c r="F251" i="81"/>
  <c r="J251" i="81"/>
  <c r="E243" i="81"/>
  <c r="D243" i="81"/>
  <c r="F243" i="81"/>
  <c r="C243" i="81"/>
  <c r="J243" i="81"/>
  <c r="E236" i="81"/>
  <c r="F236" i="81"/>
  <c r="D236" i="81"/>
  <c r="J236" i="81"/>
  <c r="C236" i="81"/>
  <c r="E228" i="81"/>
  <c r="F228" i="81"/>
  <c r="D228" i="81"/>
  <c r="J228" i="81"/>
  <c r="C228" i="81"/>
  <c r="E222" i="81"/>
  <c r="C222" i="81"/>
  <c r="F222" i="81"/>
  <c r="D222" i="81"/>
  <c r="J222" i="81"/>
  <c r="E215" i="81"/>
  <c r="C215" i="81"/>
  <c r="D215" i="81"/>
  <c r="J215" i="81"/>
  <c r="F215" i="81"/>
  <c r="E207" i="81"/>
  <c r="C207" i="81"/>
  <c r="F207" i="81"/>
  <c r="D207" i="81"/>
  <c r="J207" i="81"/>
  <c r="E199" i="81"/>
  <c r="C199" i="81"/>
  <c r="D199" i="81"/>
  <c r="J199" i="81"/>
  <c r="F199" i="81"/>
  <c r="E192" i="81"/>
  <c r="C192" i="81"/>
  <c r="D192" i="81"/>
  <c r="J192" i="81"/>
  <c r="F192" i="81"/>
  <c r="E184" i="81"/>
  <c r="C184" i="81"/>
  <c r="F184" i="81"/>
  <c r="D184" i="81"/>
  <c r="J184" i="81"/>
  <c r="E170" i="81"/>
  <c r="C170" i="81"/>
  <c r="J170" i="81"/>
  <c r="F170" i="81"/>
  <c r="D170" i="81"/>
  <c r="C162" i="81"/>
  <c r="F162" i="81"/>
  <c r="E162" i="81"/>
  <c r="D162" i="81"/>
  <c r="J162" i="81"/>
  <c r="D155" i="81"/>
  <c r="E155" i="81"/>
  <c r="F155" i="81"/>
  <c r="J155" i="81"/>
  <c r="C155" i="81"/>
  <c r="D111" i="81"/>
  <c r="J111" i="81"/>
  <c r="E111" i="81"/>
  <c r="F111" i="81"/>
  <c r="C111" i="81"/>
  <c r="C2787" i="81"/>
  <c r="J2787" i="81"/>
  <c r="F2787" i="81"/>
  <c r="E2787" i="81"/>
  <c r="D2787" i="81"/>
  <c r="C2779" i="81"/>
  <c r="J2779" i="81"/>
  <c r="F2779" i="81"/>
  <c r="E2779" i="81"/>
  <c r="D2779" i="81"/>
  <c r="C2771" i="81"/>
  <c r="F2771" i="81"/>
  <c r="J2771" i="81"/>
  <c r="E2771" i="81"/>
  <c r="D2771" i="81"/>
  <c r="C2763" i="81"/>
  <c r="F2763" i="81"/>
  <c r="J2763" i="81"/>
  <c r="E2763" i="81"/>
  <c r="D2763" i="81"/>
  <c r="C2755" i="81"/>
  <c r="F2755" i="81"/>
  <c r="J2755" i="81"/>
  <c r="E2755" i="81"/>
  <c r="D2755" i="81"/>
  <c r="C2747" i="81"/>
  <c r="F2747" i="81"/>
  <c r="J2747" i="81"/>
  <c r="E2747" i="81"/>
  <c r="D2747" i="81"/>
  <c r="C2739" i="81"/>
  <c r="F2739" i="81"/>
  <c r="J2739" i="81"/>
  <c r="E2739" i="81"/>
  <c r="D2739" i="81"/>
  <c r="C2731" i="81"/>
  <c r="F2731" i="81"/>
  <c r="J2731" i="81"/>
  <c r="E2731" i="81"/>
  <c r="D2731" i="81"/>
  <c r="C2723" i="81"/>
  <c r="F2723" i="81"/>
  <c r="E2723" i="81"/>
  <c r="J2723" i="81"/>
  <c r="D2723" i="81"/>
  <c r="J2715" i="81"/>
  <c r="C2715" i="81"/>
  <c r="F2715" i="81"/>
  <c r="E2715" i="81"/>
  <c r="D2715" i="81"/>
  <c r="J2707" i="81"/>
  <c r="F2707" i="81"/>
  <c r="E2707" i="81"/>
  <c r="C2707" i="81"/>
  <c r="D2707" i="81"/>
  <c r="J2699" i="81"/>
  <c r="F2699" i="81"/>
  <c r="E2699" i="81"/>
  <c r="D2699" i="81"/>
  <c r="C2699" i="81"/>
  <c r="J2691" i="81"/>
  <c r="F2691" i="81"/>
  <c r="D2691" i="81"/>
  <c r="C2691" i="81"/>
  <c r="E2691" i="81"/>
  <c r="F2683" i="81"/>
  <c r="J2683" i="81"/>
  <c r="E2683" i="81"/>
  <c r="D2683" i="81"/>
  <c r="C2683" i="81"/>
  <c r="F2675" i="81"/>
  <c r="J2675" i="81"/>
  <c r="E2675" i="81"/>
  <c r="D2675" i="81"/>
  <c r="C2675" i="81"/>
  <c r="J2667" i="81"/>
  <c r="F2667" i="81"/>
  <c r="C2667" i="81"/>
  <c r="D2667" i="81"/>
  <c r="E2667" i="81"/>
  <c r="J2659" i="81"/>
  <c r="F2659" i="81"/>
  <c r="E2659" i="81"/>
  <c r="D2659" i="81"/>
  <c r="C2659" i="81"/>
  <c r="E2651" i="81"/>
  <c r="J2651" i="81"/>
  <c r="D2651" i="81"/>
  <c r="C2651" i="81"/>
  <c r="F2651" i="81"/>
  <c r="J2643" i="81"/>
  <c r="E2643" i="81"/>
  <c r="D2643" i="81"/>
  <c r="F2643" i="81"/>
  <c r="C2643" i="81"/>
  <c r="J2635" i="81"/>
  <c r="E2635" i="81"/>
  <c r="D2635" i="81"/>
  <c r="C2635" i="81"/>
  <c r="F2635" i="81"/>
  <c r="J2627" i="81"/>
  <c r="C2627" i="81"/>
  <c r="F2627" i="81"/>
  <c r="D2627" i="81"/>
  <c r="E2627" i="81"/>
  <c r="D2619" i="81"/>
  <c r="J2619" i="81"/>
  <c r="C2619" i="81"/>
  <c r="E2619" i="81"/>
  <c r="F2619" i="81"/>
  <c r="C2611" i="81"/>
  <c r="F2611" i="81"/>
  <c r="E2611" i="81"/>
  <c r="D2611" i="81"/>
  <c r="J2611" i="81"/>
  <c r="D2603" i="81"/>
  <c r="C2603" i="81"/>
  <c r="E2603" i="81"/>
  <c r="J2603" i="81"/>
  <c r="F2603" i="81"/>
  <c r="D2595" i="81"/>
  <c r="C2595" i="81"/>
  <c r="J2595" i="81"/>
  <c r="E2595" i="81"/>
  <c r="F2595" i="81"/>
  <c r="E2587" i="81"/>
  <c r="D2587" i="81"/>
  <c r="J2587" i="81"/>
  <c r="F2587" i="81"/>
  <c r="C2587" i="81"/>
  <c r="F2579" i="81"/>
  <c r="C2579" i="81"/>
  <c r="D2579" i="81"/>
  <c r="J2579" i="81"/>
  <c r="E2579" i="81"/>
  <c r="F2571" i="81"/>
  <c r="D2571" i="81"/>
  <c r="E2571" i="81"/>
  <c r="J2571" i="81"/>
  <c r="C2571" i="81"/>
  <c r="F2563" i="81"/>
  <c r="J2563" i="81"/>
  <c r="C2563" i="81"/>
  <c r="D2563" i="81"/>
  <c r="E2563" i="81"/>
  <c r="E2555" i="81"/>
  <c r="D2555" i="81"/>
  <c r="C2555" i="81"/>
  <c r="F2555" i="81"/>
  <c r="J2555" i="81"/>
  <c r="J2547" i="81"/>
  <c r="F2547" i="81"/>
  <c r="E2547" i="81"/>
  <c r="D2547" i="81"/>
  <c r="C2547" i="81"/>
  <c r="J2539" i="81"/>
  <c r="F2539" i="81"/>
  <c r="E2539" i="81"/>
  <c r="D2539" i="81"/>
  <c r="C2539" i="81"/>
  <c r="J2531" i="81"/>
  <c r="F2531" i="81"/>
  <c r="E2531" i="81"/>
  <c r="D2531" i="81"/>
  <c r="C2531" i="81"/>
  <c r="C2515" i="81"/>
  <c r="J2515" i="81"/>
  <c r="F2515" i="81"/>
  <c r="D2515" i="81"/>
  <c r="E2515" i="81"/>
  <c r="J2507" i="81"/>
  <c r="F2507" i="81"/>
  <c r="E2507" i="81"/>
  <c r="D2507" i="81"/>
  <c r="C2507" i="81"/>
  <c r="F2499" i="81"/>
  <c r="E2499" i="81"/>
  <c r="D2499" i="81"/>
  <c r="C2499" i="81"/>
  <c r="J2499" i="81"/>
  <c r="C2483" i="81"/>
  <c r="J2483" i="81"/>
  <c r="F2483" i="81"/>
  <c r="D2483" i="81"/>
  <c r="E2483" i="81"/>
  <c r="E2475" i="81"/>
  <c r="J2475" i="81"/>
  <c r="F2475" i="81"/>
  <c r="D2475" i="81"/>
  <c r="C2475" i="81"/>
  <c r="E2467" i="81"/>
  <c r="J2467" i="81"/>
  <c r="F2467" i="81"/>
  <c r="C2467" i="81"/>
  <c r="D2467" i="81"/>
  <c r="D2203" i="81"/>
  <c r="C2203" i="81"/>
  <c r="F2203" i="81"/>
  <c r="E2203" i="81"/>
  <c r="J2203" i="81"/>
  <c r="C2195" i="81"/>
  <c r="D2195" i="81"/>
  <c r="F2195" i="81"/>
  <c r="E2195" i="81"/>
  <c r="J2195" i="81"/>
  <c r="D2187" i="81"/>
  <c r="C2187" i="81"/>
  <c r="F2187" i="81"/>
  <c r="E2187" i="81"/>
  <c r="J2187" i="81"/>
  <c r="D2179" i="81"/>
  <c r="C2179" i="81"/>
  <c r="F2179" i="81"/>
  <c r="E2179" i="81"/>
  <c r="J2179" i="81"/>
  <c r="D2171" i="81"/>
  <c r="C2171" i="81"/>
  <c r="F2171" i="81"/>
  <c r="E2171" i="81"/>
  <c r="J2171" i="81"/>
  <c r="C2163" i="81"/>
  <c r="D2163" i="81"/>
  <c r="F2163" i="81"/>
  <c r="E2163" i="81"/>
  <c r="J2163" i="81"/>
  <c r="C2155" i="81"/>
  <c r="J2155" i="81"/>
  <c r="E2155" i="81"/>
  <c r="F2155" i="81"/>
  <c r="D2155" i="81"/>
  <c r="C2147" i="81"/>
  <c r="F2147" i="81"/>
  <c r="E2147" i="81"/>
  <c r="D2147" i="81"/>
  <c r="J2147" i="81"/>
  <c r="C2139" i="81"/>
  <c r="J2139" i="81"/>
  <c r="E2139" i="81"/>
  <c r="F2139" i="81"/>
  <c r="D2139" i="81"/>
  <c r="J2131" i="81"/>
  <c r="D2131" i="81"/>
  <c r="C2131" i="81"/>
  <c r="E2131" i="81"/>
  <c r="F2131" i="81"/>
  <c r="C2123" i="81"/>
  <c r="J2123" i="81"/>
  <c r="E2123" i="81"/>
  <c r="F2123" i="81"/>
  <c r="D2123" i="81"/>
  <c r="C2115" i="81"/>
  <c r="E2115" i="81"/>
  <c r="D2115" i="81"/>
  <c r="F2115" i="81"/>
  <c r="J2115" i="81"/>
  <c r="D2107" i="81"/>
  <c r="F2107" i="81"/>
  <c r="C2107" i="81"/>
  <c r="E2107" i="81"/>
  <c r="J2107" i="81"/>
  <c r="C2099" i="81"/>
  <c r="J2099" i="81"/>
  <c r="E2099" i="81"/>
  <c r="D2099" i="81"/>
  <c r="F2099" i="81"/>
  <c r="J2091" i="81"/>
  <c r="E2091" i="81"/>
  <c r="C2091" i="81"/>
  <c r="D2091" i="81"/>
  <c r="F2091" i="81"/>
  <c r="J2083" i="81"/>
  <c r="E2083" i="81"/>
  <c r="C2083" i="81"/>
  <c r="D2083" i="81"/>
  <c r="F2083" i="81"/>
  <c r="J2075" i="81"/>
  <c r="E2075" i="81"/>
  <c r="C2075" i="81"/>
  <c r="D2075" i="81"/>
  <c r="F2075" i="81"/>
  <c r="E2067" i="81"/>
  <c r="C2067" i="81"/>
  <c r="F2067" i="81"/>
  <c r="D2067" i="81"/>
  <c r="J2067" i="81"/>
  <c r="E2059" i="81"/>
  <c r="D2059" i="81"/>
  <c r="C2059" i="81"/>
  <c r="J2059" i="81"/>
  <c r="F2059" i="81"/>
  <c r="D2051" i="81"/>
  <c r="E2051" i="81"/>
  <c r="C2051" i="81"/>
  <c r="J2051" i="81"/>
  <c r="F2051" i="81"/>
  <c r="D2043" i="81"/>
  <c r="E2043" i="81"/>
  <c r="C2043" i="81"/>
  <c r="J2043" i="81"/>
  <c r="F2043" i="81"/>
  <c r="D2035" i="81"/>
  <c r="E2035" i="81"/>
  <c r="C2035" i="81"/>
  <c r="J2035" i="81"/>
  <c r="F2035" i="81"/>
  <c r="D2027" i="81"/>
  <c r="E2027" i="81"/>
  <c r="C2027" i="81"/>
  <c r="J2027" i="81"/>
  <c r="F2027" i="81"/>
  <c r="D2019" i="81"/>
  <c r="E2019" i="81"/>
  <c r="C2019" i="81"/>
  <c r="J2019" i="81"/>
  <c r="F2019" i="81"/>
  <c r="D2011" i="81"/>
  <c r="E2011" i="81"/>
  <c r="C2011" i="81"/>
  <c r="J2011" i="81"/>
  <c r="F2011" i="81"/>
  <c r="D2003" i="81"/>
  <c r="E2003" i="81"/>
  <c r="C2003" i="81"/>
  <c r="J2003" i="81"/>
  <c r="F2003" i="81"/>
  <c r="D1995" i="81"/>
  <c r="E1995" i="81"/>
  <c r="C1995" i="81"/>
  <c r="J1995" i="81"/>
  <c r="F1995" i="81"/>
  <c r="D1987" i="81"/>
  <c r="E1987" i="81"/>
  <c r="C1987" i="81"/>
  <c r="J1987" i="81"/>
  <c r="F1987" i="81"/>
  <c r="F1979" i="81"/>
  <c r="E1979" i="81"/>
  <c r="J1979" i="81"/>
  <c r="C1979" i="81"/>
  <c r="D1979" i="81"/>
  <c r="F1971" i="81"/>
  <c r="J1971" i="81"/>
  <c r="C1971" i="81"/>
  <c r="D1971" i="81"/>
  <c r="E1971" i="81"/>
  <c r="F1963" i="81"/>
  <c r="E1963" i="81"/>
  <c r="J1963" i="81"/>
  <c r="C1963" i="81"/>
  <c r="D1963" i="81"/>
  <c r="F1955" i="81"/>
  <c r="J1955" i="81"/>
  <c r="D1955" i="81"/>
  <c r="C1955" i="81"/>
  <c r="E1955" i="81"/>
  <c r="F1435" i="81"/>
  <c r="E1435" i="81"/>
  <c r="C1435" i="81"/>
  <c r="J1435" i="81"/>
  <c r="D1435" i="81"/>
  <c r="F1427" i="81"/>
  <c r="D1427" i="81"/>
  <c r="E1427" i="81"/>
  <c r="C1427" i="81"/>
  <c r="J1427" i="81"/>
  <c r="F1419" i="81"/>
  <c r="D1419" i="81"/>
  <c r="J1419" i="81"/>
  <c r="E1419" i="81"/>
  <c r="C1419" i="81"/>
  <c r="F1411" i="81"/>
  <c r="D1411" i="81"/>
  <c r="E1411" i="81"/>
  <c r="C1411" i="81"/>
  <c r="J1411" i="81"/>
  <c r="F1403" i="81"/>
  <c r="E1403" i="81"/>
  <c r="C1403" i="81"/>
  <c r="J1403" i="81"/>
  <c r="D1403" i="81"/>
  <c r="D1395" i="81"/>
  <c r="C1395" i="81"/>
  <c r="J1395" i="81"/>
  <c r="F1395" i="81"/>
  <c r="E1395" i="81"/>
  <c r="D1387" i="81"/>
  <c r="J1387" i="81"/>
  <c r="C1387" i="81"/>
  <c r="F1387" i="81"/>
  <c r="E1387" i="81"/>
  <c r="J1379" i="81"/>
  <c r="D1379" i="81"/>
  <c r="C1379" i="81"/>
  <c r="F1379" i="81"/>
  <c r="E1379" i="81"/>
  <c r="D1371" i="81"/>
  <c r="J1371" i="81"/>
  <c r="C1371" i="81"/>
  <c r="F1371" i="81"/>
  <c r="E1371" i="81"/>
  <c r="J1363" i="81"/>
  <c r="D1363" i="81"/>
  <c r="E1363" i="81"/>
  <c r="C1363" i="81"/>
  <c r="F1363" i="81"/>
  <c r="J1355" i="81"/>
  <c r="D1355" i="81"/>
  <c r="F1355" i="81"/>
  <c r="E1355" i="81"/>
  <c r="C1355" i="81"/>
  <c r="D1347" i="81"/>
  <c r="J1347" i="81"/>
  <c r="F1347" i="81"/>
  <c r="E1347" i="81"/>
  <c r="C1347" i="81"/>
  <c r="E1339" i="81"/>
  <c r="J1339" i="81"/>
  <c r="D1339" i="81"/>
  <c r="F1339" i="81"/>
  <c r="C1339" i="81"/>
  <c r="F1331" i="81"/>
  <c r="D1331" i="81"/>
  <c r="J1331" i="81"/>
  <c r="E1331" i="81"/>
  <c r="C1331" i="81"/>
  <c r="J1323" i="81"/>
  <c r="D1323" i="81"/>
  <c r="E1323" i="81"/>
  <c r="F1323" i="81"/>
  <c r="C1323" i="81"/>
  <c r="C1316" i="81"/>
  <c r="E1316" i="81"/>
  <c r="J1316" i="81"/>
  <c r="D1316" i="81"/>
  <c r="F1316" i="81"/>
  <c r="D1308" i="81"/>
  <c r="F1308" i="81"/>
  <c r="C1308" i="81"/>
  <c r="E1308" i="81"/>
  <c r="J1308" i="81"/>
  <c r="F1286" i="81"/>
  <c r="E1286" i="81"/>
  <c r="C1286" i="81"/>
  <c r="J1286" i="81"/>
  <c r="D1286" i="81"/>
  <c r="F1275" i="81"/>
  <c r="J1275" i="81"/>
  <c r="D1275" i="81"/>
  <c r="C1275" i="81"/>
  <c r="E1275" i="81"/>
  <c r="F1267" i="81"/>
  <c r="D1267" i="81"/>
  <c r="E1267" i="81"/>
  <c r="C1267" i="81"/>
  <c r="J1267" i="81"/>
  <c r="C1260" i="81"/>
  <c r="F1260" i="81"/>
  <c r="J1260" i="81"/>
  <c r="E1260" i="81"/>
  <c r="D1260" i="81"/>
  <c r="E1252" i="81"/>
  <c r="F1252" i="81"/>
  <c r="C1252" i="81"/>
  <c r="J1252" i="81"/>
  <c r="D1252" i="81"/>
  <c r="E1244" i="81"/>
  <c r="D1244" i="81"/>
  <c r="F1244" i="81"/>
  <c r="J1244" i="81"/>
  <c r="C1244" i="81"/>
  <c r="C1214" i="81"/>
  <c r="J1214" i="81"/>
  <c r="D1214" i="81"/>
  <c r="E1214" i="81"/>
  <c r="F1214" i="81"/>
  <c r="J1207" i="81"/>
  <c r="F1207" i="81"/>
  <c r="D1207" i="81"/>
  <c r="E1207" i="81"/>
  <c r="C1207" i="81"/>
  <c r="F1195" i="81"/>
  <c r="D1195" i="81"/>
  <c r="J1195" i="81"/>
  <c r="E1195" i="81"/>
  <c r="C1195" i="81"/>
  <c r="E1188" i="81"/>
  <c r="F1188" i="81"/>
  <c r="D1188" i="81"/>
  <c r="C1188" i="81"/>
  <c r="J1188" i="81"/>
  <c r="C684" i="81"/>
  <c r="J684" i="81"/>
  <c r="F684" i="81"/>
  <c r="D684" i="81"/>
  <c r="E684" i="81"/>
  <c r="J580" i="81"/>
  <c r="E580" i="81"/>
  <c r="D580" i="81"/>
  <c r="C580" i="81"/>
  <c r="F580" i="81"/>
  <c r="D524" i="81"/>
  <c r="J524" i="81"/>
  <c r="E524" i="81"/>
  <c r="F524" i="81"/>
  <c r="C524" i="81"/>
  <c r="J516" i="81"/>
  <c r="D516" i="81"/>
  <c r="E516" i="81"/>
  <c r="F516" i="81"/>
  <c r="C516" i="81"/>
  <c r="D476" i="81"/>
  <c r="J476" i="81"/>
  <c r="E476" i="81"/>
  <c r="F476" i="81"/>
  <c r="C476" i="81"/>
  <c r="D468" i="81"/>
  <c r="J468" i="81"/>
  <c r="E468" i="81"/>
  <c r="F468" i="81"/>
  <c r="C468" i="81"/>
  <c r="E442" i="81"/>
  <c r="D442" i="81"/>
  <c r="J442" i="81"/>
  <c r="C442" i="81"/>
  <c r="F442" i="81"/>
  <c r="D431" i="81"/>
  <c r="C431" i="81"/>
  <c r="E431" i="81"/>
  <c r="J431" i="81"/>
  <c r="F431" i="81"/>
  <c r="E423" i="81"/>
  <c r="J423" i="81"/>
  <c r="F423" i="81"/>
  <c r="D423" i="81"/>
  <c r="C423" i="81"/>
  <c r="E402" i="81"/>
  <c r="J402" i="81"/>
  <c r="D402" i="81"/>
  <c r="C402" i="81"/>
  <c r="F402" i="81"/>
  <c r="E394" i="81"/>
  <c r="J394" i="81"/>
  <c r="D394" i="81"/>
  <c r="C394" i="81"/>
  <c r="F394" i="81"/>
  <c r="E386" i="81"/>
  <c r="J386" i="81"/>
  <c r="D386" i="81"/>
  <c r="C386" i="81"/>
  <c r="F386" i="81"/>
  <c r="C375" i="81"/>
  <c r="E375" i="81"/>
  <c r="J375" i="81"/>
  <c r="F375" i="81"/>
  <c r="D375" i="81"/>
  <c r="C367" i="81"/>
  <c r="E367" i="81"/>
  <c r="D367" i="81"/>
  <c r="J367" i="81"/>
  <c r="F367" i="81"/>
  <c r="C359" i="81"/>
  <c r="D359" i="81"/>
  <c r="J359" i="81"/>
  <c r="F359" i="81"/>
  <c r="E359" i="81"/>
  <c r="D348" i="81"/>
  <c r="C348" i="81"/>
  <c r="F348" i="81"/>
  <c r="E348" i="81"/>
  <c r="J348" i="81"/>
  <c r="C340" i="81"/>
  <c r="D340" i="81"/>
  <c r="F340" i="81"/>
  <c r="E340" i="81"/>
  <c r="J340" i="81"/>
  <c r="D318" i="81"/>
  <c r="F318" i="81"/>
  <c r="J318" i="81"/>
  <c r="E318" i="81"/>
  <c r="C318" i="81"/>
  <c r="E304" i="81"/>
  <c r="C304" i="81"/>
  <c r="J304" i="81"/>
  <c r="D304" i="81"/>
  <c r="F304" i="81"/>
  <c r="E296" i="81"/>
  <c r="C296" i="81"/>
  <c r="J296" i="81"/>
  <c r="F296" i="81"/>
  <c r="D296" i="81"/>
  <c r="J274" i="81"/>
  <c r="E274" i="81"/>
  <c r="D274" i="81"/>
  <c r="C274" i="81"/>
  <c r="F274" i="81"/>
  <c r="D266" i="81"/>
  <c r="J266" i="81"/>
  <c r="E266" i="81"/>
  <c r="C266" i="81"/>
  <c r="F266" i="81"/>
  <c r="E259" i="81"/>
  <c r="F259" i="81"/>
  <c r="J259" i="81"/>
  <c r="C259" i="81"/>
  <c r="D259" i="81"/>
  <c r="E252" i="81"/>
  <c r="F252" i="81"/>
  <c r="C252" i="81"/>
  <c r="D252" i="81"/>
  <c r="J252" i="81"/>
  <c r="C244" i="81"/>
  <c r="F244" i="81"/>
  <c r="E244" i="81"/>
  <c r="D244" i="81"/>
  <c r="J244" i="81"/>
  <c r="E223" i="81"/>
  <c r="C223" i="81"/>
  <c r="F223" i="81"/>
  <c r="D223" i="81"/>
  <c r="J223" i="81"/>
  <c r="E212" i="81"/>
  <c r="F212" i="81"/>
  <c r="D212" i="81"/>
  <c r="J212" i="81"/>
  <c r="C212" i="81"/>
  <c r="E204" i="81"/>
  <c r="D204" i="81"/>
  <c r="J204" i="81"/>
  <c r="F204" i="81"/>
  <c r="C204" i="81"/>
  <c r="E196" i="81"/>
  <c r="F196" i="81"/>
  <c r="D196" i="81"/>
  <c r="J196" i="81"/>
  <c r="C196" i="81"/>
  <c r="E182" i="81"/>
  <c r="C182" i="81"/>
  <c r="F182" i="81"/>
  <c r="D182" i="81"/>
  <c r="J182" i="81"/>
  <c r="E175" i="81"/>
  <c r="C175" i="81"/>
  <c r="F175" i="81"/>
  <c r="D175" i="81"/>
  <c r="J175" i="81"/>
  <c r="E167" i="81"/>
  <c r="C167" i="81"/>
  <c r="D167" i="81"/>
  <c r="J167" i="81"/>
  <c r="F167" i="81"/>
  <c r="E160" i="81"/>
  <c r="F160" i="81"/>
  <c r="C160" i="81"/>
  <c r="D160" i="81"/>
  <c r="J160" i="81"/>
  <c r="D152" i="81"/>
  <c r="C152" i="81"/>
  <c r="E152" i="81"/>
  <c r="J152" i="81"/>
  <c r="F152" i="81"/>
  <c r="D123" i="81"/>
  <c r="E123" i="81"/>
  <c r="F123" i="81"/>
  <c r="J123" i="81"/>
  <c r="C123" i="81"/>
  <c r="D115" i="81"/>
  <c r="E115" i="81"/>
  <c r="F115" i="81"/>
  <c r="J115" i="81"/>
  <c r="C115" i="81"/>
  <c r="D71" i="81"/>
  <c r="C71" i="81"/>
  <c r="J71" i="81"/>
  <c r="E71" i="81"/>
  <c r="F71" i="81"/>
  <c r="D63" i="81"/>
  <c r="J63" i="81"/>
  <c r="E63" i="81"/>
  <c r="F63" i="81"/>
  <c r="C63" i="81"/>
  <c r="D55" i="81"/>
  <c r="C55" i="81"/>
  <c r="J55" i="81"/>
  <c r="E55" i="81"/>
  <c r="F55" i="81"/>
  <c r="F1436" i="81"/>
  <c r="D1436" i="81"/>
  <c r="J1436" i="81"/>
  <c r="C1436" i="81"/>
  <c r="E1436" i="81"/>
  <c r="J1424" i="81"/>
  <c r="D1424" i="81"/>
  <c r="E1424" i="81"/>
  <c r="F1424" i="81"/>
  <c r="C1424" i="81"/>
  <c r="F1396" i="81"/>
  <c r="C1396" i="81"/>
  <c r="E1396" i="81"/>
  <c r="D1396" i="81"/>
  <c r="J1396" i="81"/>
  <c r="C1352" i="81"/>
  <c r="J1352" i="81"/>
  <c r="F1352" i="81"/>
  <c r="E1352" i="81"/>
  <c r="D1352" i="81"/>
  <c r="F1283" i="81"/>
  <c r="D1283" i="81"/>
  <c r="E1283" i="81"/>
  <c r="C1283" i="81"/>
  <c r="J1283" i="81"/>
  <c r="J1222" i="81"/>
  <c r="C1222" i="81"/>
  <c r="D1222" i="81"/>
  <c r="F1222" i="81"/>
  <c r="E1222" i="81"/>
  <c r="E632" i="81"/>
  <c r="F632" i="81"/>
  <c r="J632" i="81"/>
  <c r="D632" i="81"/>
  <c r="C632" i="81"/>
  <c r="E600" i="81"/>
  <c r="D600" i="81"/>
  <c r="C600" i="81"/>
  <c r="F600" i="81"/>
  <c r="J600" i="81"/>
  <c r="D536" i="81"/>
  <c r="J536" i="81"/>
  <c r="C536" i="81"/>
  <c r="F536" i="81"/>
  <c r="E536" i="81"/>
  <c r="E480" i="81"/>
  <c r="J480" i="81"/>
  <c r="D480" i="81"/>
  <c r="F480" i="81"/>
  <c r="C480" i="81"/>
  <c r="E435" i="81"/>
  <c r="F435" i="81"/>
  <c r="J435" i="81"/>
  <c r="D435" i="81"/>
  <c r="C435" i="81"/>
  <c r="E410" i="81"/>
  <c r="J410" i="81"/>
  <c r="D410" i="81"/>
  <c r="C410" i="81"/>
  <c r="F410" i="81"/>
  <c r="E323" i="81"/>
  <c r="J323" i="81"/>
  <c r="F323" i="81"/>
  <c r="D323" i="81"/>
  <c r="C323" i="81"/>
  <c r="F264" i="81"/>
  <c r="E264" i="81"/>
  <c r="C264" i="81"/>
  <c r="J264" i="81"/>
  <c r="D264" i="81"/>
  <c r="J1440" i="81"/>
  <c r="D1440" i="81"/>
  <c r="E1440" i="81"/>
  <c r="C1440" i="81"/>
  <c r="F1440" i="81"/>
  <c r="C1420" i="81"/>
  <c r="F1420" i="81"/>
  <c r="J1420" i="81"/>
  <c r="E1420" i="81"/>
  <c r="D1420" i="81"/>
  <c r="F1400" i="81"/>
  <c r="E1400" i="81"/>
  <c r="D1400" i="81"/>
  <c r="J1400" i="81"/>
  <c r="C1400" i="81"/>
  <c r="F1388" i="81"/>
  <c r="E1388" i="81"/>
  <c r="J1388" i="81"/>
  <c r="C1388" i="81"/>
  <c r="D1388" i="81"/>
  <c r="C1380" i="81"/>
  <c r="E1380" i="81"/>
  <c r="F1380" i="81"/>
  <c r="D1380" i="81"/>
  <c r="J1380" i="81"/>
  <c r="C1368" i="81"/>
  <c r="E1368" i="81"/>
  <c r="F1368" i="81"/>
  <c r="D1368" i="81"/>
  <c r="J1368" i="81"/>
  <c r="F1360" i="81"/>
  <c r="J1360" i="81"/>
  <c r="E1360" i="81"/>
  <c r="D1360" i="81"/>
  <c r="C1360" i="81"/>
  <c r="F1344" i="81"/>
  <c r="D1344" i="81"/>
  <c r="C1344" i="81"/>
  <c r="E1344" i="81"/>
  <c r="J1344" i="81"/>
  <c r="C1291" i="81"/>
  <c r="J1291" i="81"/>
  <c r="E1291" i="81"/>
  <c r="F1291" i="81"/>
  <c r="D1291" i="81"/>
  <c r="E1234" i="81"/>
  <c r="F1234" i="81"/>
  <c r="C1234" i="81"/>
  <c r="J1234" i="81"/>
  <c r="D1234" i="81"/>
  <c r="J1219" i="81"/>
  <c r="F1219" i="81"/>
  <c r="D1219" i="81"/>
  <c r="E1219" i="81"/>
  <c r="C1219" i="81"/>
  <c r="C1198" i="81"/>
  <c r="J1198" i="81"/>
  <c r="D1198" i="81"/>
  <c r="E1198" i="81"/>
  <c r="F1198" i="81"/>
  <c r="E608" i="81"/>
  <c r="F608" i="81"/>
  <c r="J608" i="81"/>
  <c r="D608" i="81"/>
  <c r="C608" i="81"/>
  <c r="E588" i="81"/>
  <c r="F588" i="81"/>
  <c r="J588" i="81"/>
  <c r="D588" i="81"/>
  <c r="C588" i="81"/>
  <c r="D446" i="81"/>
  <c r="J446" i="81"/>
  <c r="E446" i="81"/>
  <c r="C446" i="81"/>
  <c r="F446" i="81"/>
  <c r="E395" i="81"/>
  <c r="J395" i="81"/>
  <c r="F395" i="81"/>
  <c r="D395" i="81"/>
  <c r="C395" i="81"/>
  <c r="E356" i="81"/>
  <c r="C356" i="81"/>
  <c r="D356" i="81"/>
  <c r="J356" i="81"/>
  <c r="F356" i="81"/>
  <c r="E315" i="81"/>
  <c r="D315" i="81"/>
  <c r="F315" i="81"/>
  <c r="C315" i="81"/>
  <c r="J315" i="81"/>
  <c r="C260" i="81"/>
  <c r="E260" i="81"/>
  <c r="F260" i="81"/>
  <c r="D260" i="81"/>
  <c r="J260" i="81"/>
  <c r="C2204" i="81"/>
  <c r="D2204" i="81"/>
  <c r="F2204" i="81"/>
  <c r="J2204" i="81"/>
  <c r="E2204" i="81"/>
  <c r="C2196" i="81"/>
  <c r="F2196" i="81"/>
  <c r="D2196" i="81"/>
  <c r="J2196" i="81"/>
  <c r="E2196" i="81"/>
  <c r="C2188" i="81"/>
  <c r="D2188" i="81"/>
  <c r="F2188" i="81"/>
  <c r="J2188" i="81"/>
  <c r="E2188" i="81"/>
  <c r="C2180" i="81"/>
  <c r="F2180" i="81"/>
  <c r="D2180" i="81"/>
  <c r="J2180" i="81"/>
  <c r="E2180" i="81"/>
  <c r="C2172" i="81"/>
  <c r="D2172" i="81"/>
  <c r="F2172" i="81"/>
  <c r="J2172" i="81"/>
  <c r="E2172" i="81"/>
  <c r="C2164" i="81"/>
  <c r="F2164" i="81"/>
  <c r="D2164" i="81"/>
  <c r="J2164" i="81"/>
  <c r="E2164" i="81"/>
  <c r="F2156" i="81"/>
  <c r="D2156" i="81"/>
  <c r="C2156" i="81"/>
  <c r="J2156" i="81"/>
  <c r="E2156" i="81"/>
  <c r="D2148" i="81"/>
  <c r="F2148" i="81"/>
  <c r="C2148" i="81"/>
  <c r="E2148" i="81"/>
  <c r="J2148" i="81"/>
  <c r="F2140" i="81"/>
  <c r="D2140" i="81"/>
  <c r="C2140" i="81"/>
  <c r="J2140" i="81"/>
  <c r="E2140" i="81"/>
  <c r="D2132" i="81"/>
  <c r="J2132" i="81"/>
  <c r="E2132" i="81"/>
  <c r="C2132" i="81"/>
  <c r="D2124" i="81"/>
  <c r="F2124" i="81"/>
  <c r="C2124" i="81"/>
  <c r="J2124" i="81"/>
  <c r="E2124" i="81"/>
  <c r="F2116" i="81"/>
  <c r="D2116" i="81"/>
  <c r="C2116" i="81"/>
  <c r="J2116" i="81"/>
  <c r="E2116" i="81"/>
  <c r="F2108" i="81"/>
  <c r="D2108" i="81"/>
  <c r="C2108" i="81"/>
  <c r="E2108" i="81"/>
  <c r="J2108" i="81"/>
  <c r="F2100" i="81"/>
  <c r="D2100" i="81"/>
  <c r="E2100" i="81"/>
  <c r="C2100" i="81"/>
  <c r="J2100" i="81"/>
  <c r="J2092" i="81"/>
  <c r="E2092" i="81"/>
  <c r="D2092" i="81"/>
  <c r="C2092" i="81"/>
  <c r="F2092" i="81"/>
  <c r="E2084" i="81"/>
  <c r="D2084" i="81"/>
  <c r="C2084" i="81"/>
  <c r="J2084" i="81"/>
  <c r="F2084" i="81"/>
  <c r="J2076" i="81"/>
  <c r="E2076" i="81"/>
  <c r="D2076" i="81"/>
  <c r="C2076" i="81"/>
  <c r="F2076" i="81"/>
  <c r="C2068" i="81"/>
  <c r="E2068" i="81"/>
  <c r="J2068" i="81"/>
  <c r="F2068" i="81"/>
  <c r="D2068" i="81"/>
  <c r="E2060" i="81"/>
  <c r="C2060" i="81"/>
  <c r="F2060" i="81"/>
  <c r="D2060" i="81"/>
  <c r="J2060" i="81"/>
  <c r="C2052" i="81"/>
  <c r="J2052" i="81"/>
  <c r="D2052" i="81"/>
  <c r="E2052" i="81"/>
  <c r="F2052" i="81"/>
  <c r="D2044" i="81"/>
  <c r="J2044" i="81"/>
  <c r="C2044" i="81"/>
  <c r="F2044" i="81"/>
  <c r="E2044" i="81"/>
  <c r="D2036" i="81"/>
  <c r="J2036" i="81"/>
  <c r="C2036" i="81"/>
  <c r="F2036" i="81"/>
  <c r="E2036" i="81"/>
  <c r="D2028" i="81"/>
  <c r="J2028" i="81"/>
  <c r="C2028" i="81"/>
  <c r="F2028" i="81"/>
  <c r="E2028" i="81"/>
  <c r="D2020" i="81"/>
  <c r="J2020" i="81"/>
  <c r="C2020" i="81"/>
  <c r="E2020" i="81"/>
  <c r="F2020" i="81"/>
  <c r="D2012" i="81"/>
  <c r="J2012" i="81"/>
  <c r="C2012" i="81"/>
  <c r="F2012" i="81"/>
  <c r="E2012" i="81"/>
  <c r="D2004" i="81"/>
  <c r="J2004" i="81"/>
  <c r="C2004" i="81"/>
  <c r="F2004" i="81"/>
  <c r="E2004" i="81"/>
  <c r="D1996" i="81"/>
  <c r="J1996" i="81"/>
  <c r="C1996" i="81"/>
  <c r="F1996" i="81"/>
  <c r="E1996" i="81"/>
  <c r="D1988" i="81"/>
  <c r="J1988" i="81"/>
  <c r="C1988" i="81"/>
  <c r="E1988" i="81"/>
  <c r="F1988" i="81"/>
  <c r="F1980" i="81"/>
  <c r="C1980" i="81"/>
  <c r="E1980" i="81"/>
  <c r="D1980" i="81"/>
  <c r="J1980" i="81"/>
  <c r="F1972" i="81"/>
  <c r="E1972" i="81"/>
  <c r="C1972" i="81"/>
  <c r="J1972" i="81"/>
  <c r="D1972" i="81"/>
  <c r="F1964" i="81"/>
  <c r="C1964" i="81"/>
  <c r="E1964" i="81"/>
  <c r="D1964" i="81"/>
  <c r="J1964" i="81"/>
  <c r="F1956" i="81"/>
  <c r="C1956" i="81"/>
  <c r="D1956" i="81"/>
  <c r="E1956" i="81"/>
  <c r="J1956" i="81"/>
  <c r="C1404" i="81"/>
  <c r="E1404" i="81"/>
  <c r="D1404" i="81"/>
  <c r="F1404" i="81"/>
  <c r="J1404" i="81"/>
  <c r="C1340" i="81"/>
  <c r="F1340" i="81"/>
  <c r="D1340" i="81"/>
  <c r="J1340" i="81"/>
  <c r="E1340" i="81"/>
  <c r="C1332" i="81"/>
  <c r="E1332" i="81"/>
  <c r="F1332" i="81"/>
  <c r="D1332" i="81"/>
  <c r="J1332" i="81"/>
  <c r="E1324" i="81"/>
  <c r="J1324" i="81"/>
  <c r="F1324" i="81"/>
  <c r="D1324" i="81"/>
  <c r="C1324" i="81"/>
  <c r="J1302" i="81"/>
  <c r="F1302" i="81"/>
  <c r="E1302" i="81"/>
  <c r="D1302" i="81"/>
  <c r="C1302" i="81"/>
  <c r="C1276" i="81"/>
  <c r="F1276" i="81"/>
  <c r="E1276" i="81"/>
  <c r="J1276" i="81"/>
  <c r="D1276" i="81"/>
  <c r="J1238" i="81"/>
  <c r="D1238" i="81"/>
  <c r="F1238" i="81"/>
  <c r="E1238" i="81"/>
  <c r="C1238" i="81"/>
  <c r="F1204" i="81"/>
  <c r="E1204" i="81"/>
  <c r="D1204" i="81"/>
  <c r="C1204" i="81"/>
  <c r="J1204" i="81"/>
  <c r="E466" i="81"/>
  <c r="D466" i="81"/>
  <c r="J466" i="81"/>
  <c r="C466" i="81"/>
  <c r="F466" i="81"/>
  <c r="E424" i="81"/>
  <c r="J424" i="81"/>
  <c r="D424" i="81"/>
  <c r="F424" i="81"/>
  <c r="C424" i="81"/>
  <c r="E290" i="81"/>
  <c r="D290" i="81"/>
  <c r="J290" i="81"/>
  <c r="C290" i="81"/>
  <c r="F290" i="81"/>
  <c r="C49" i="81"/>
  <c r="E49" i="81"/>
  <c r="D49" i="81"/>
  <c r="J49" i="81"/>
  <c r="F49" i="81"/>
  <c r="D43" i="81"/>
  <c r="E43" i="81"/>
  <c r="C43" i="81"/>
  <c r="F43" i="81"/>
  <c r="J43" i="81"/>
  <c r="D44" i="81"/>
  <c r="C44" i="81"/>
  <c r="E44" i="81"/>
  <c r="J44" i="81"/>
  <c r="F44" i="81"/>
  <c r="J36" i="81"/>
  <c r="E36" i="81"/>
  <c r="F36" i="81"/>
  <c r="D36" i="81"/>
  <c r="C36" i="81"/>
  <c r="C41" i="81"/>
  <c r="F41" i="81"/>
  <c r="E41" i="81"/>
  <c r="D41" i="81"/>
  <c r="J41" i="81"/>
  <c r="J42" i="81"/>
  <c r="D42" i="81"/>
  <c r="F42" i="81"/>
  <c r="C42" i="81"/>
  <c r="E42" i="81"/>
  <c r="C34" i="81"/>
  <c r="E34" i="81"/>
  <c r="F34" i="81"/>
  <c r="J34" i="81"/>
  <c r="D34" i="81"/>
  <c r="D35" i="81"/>
  <c r="E35" i="81"/>
  <c r="J35" i="81"/>
  <c r="C35" i="81"/>
  <c r="F35" i="81"/>
  <c r="C39" i="81"/>
  <c r="J39" i="81"/>
  <c r="D39" i="81"/>
  <c r="E39" i="81"/>
  <c r="F39" i="81"/>
  <c r="E48" i="81"/>
  <c r="D48" i="81"/>
  <c r="F48" i="81"/>
  <c r="C48" i="81"/>
  <c r="J48" i="81"/>
  <c r="D40" i="81"/>
  <c r="E40" i="81"/>
  <c r="J40" i="81"/>
  <c r="C40" i="81"/>
  <c r="F40" i="81"/>
  <c r="C45" i="81"/>
  <c r="F45" i="81"/>
  <c r="D45" i="81"/>
  <c r="J45" i="81"/>
  <c r="E45" i="81"/>
  <c r="E37" i="81"/>
  <c r="J37" i="81"/>
  <c r="D37" i="81"/>
  <c r="F37" i="81"/>
  <c r="C37" i="81"/>
  <c r="C46" i="81"/>
  <c r="D46" i="81"/>
  <c r="E46" i="81"/>
  <c r="J46" i="81"/>
  <c r="F46" i="81"/>
  <c r="J38" i="81"/>
  <c r="E38" i="81"/>
  <c r="F38" i="81"/>
  <c r="C38" i="81"/>
  <c r="D38" i="81"/>
  <c r="J47" i="81"/>
  <c r="F47" i="81"/>
  <c r="D47" i="81"/>
  <c r="C47" i="81"/>
  <c r="E47" i="81"/>
  <c r="F21" i="81"/>
  <c r="J21" i="81"/>
  <c r="C21" i="81"/>
  <c r="D21" i="81"/>
  <c r="E21" i="81"/>
  <c r="E27" i="81"/>
  <c r="D27" i="81"/>
  <c r="F27" i="81"/>
  <c r="J27" i="81"/>
  <c r="C27" i="81"/>
  <c r="D19" i="81"/>
  <c r="J19" i="81"/>
  <c r="C19" i="81"/>
  <c r="E19" i="81"/>
  <c r="F19" i="81"/>
  <c r="D32" i="81"/>
  <c r="E32" i="81"/>
  <c r="F32" i="81"/>
  <c r="C32" i="81"/>
  <c r="J32" i="81"/>
  <c r="J33" i="81"/>
  <c r="D33" i="81"/>
  <c r="F33" i="81"/>
  <c r="C33" i="81"/>
  <c r="E33" i="81"/>
  <c r="F22" i="81"/>
  <c r="J22" i="81"/>
  <c r="C22" i="81"/>
  <c r="E22" i="81"/>
  <c r="D22" i="81"/>
  <c r="D24" i="81"/>
  <c r="F24" i="81"/>
  <c r="J24" i="81"/>
  <c r="C24" i="81"/>
  <c r="E24" i="81"/>
  <c r="F31" i="81"/>
  <c r="D31" i="81"/>
  <c r="C31" i="81"/>
  <c r="E31" i="81"/>
  <c r="J31" i="81"/>
  <c r="F25" i="81"/>
  <c r="E25" i="81"/>
  <c r="D25" i="81"/>
  <c r="J25" i="81"/>
  <c r="C25" i="81"/>
  <c r="D17" i="81"/>
  <c r="F17" i="81"/>
  <c r="J17" i="81"/>
  <c r="C17" i="81"/>
  <c r="E17" i="81"/>
  <c r="F26" i="81"/>
  <c r="D26" i="81"/>
  <c r="J26" i="81"/>
  <c r="C26" i="81"/>
  <c r="E26" i="81"/>
  <c r="E18" i="81"/>
  <c r="D18" i="81"/>
  <c r="F18" i="81"/>
  <c r="J18" i="81"/>
  <c r="C18" i="81"/>
  <c r="D23" i="81"/>
  <c r="F23" i="81"/>
  <c r="J23" i="81"/>
  <c r="C23" i="81"/>
  <c r="E23" i="81"/>
  <c r="E30" i="81"/>
  <c r="C30" i="81"/>
  <c r="J30" i="81"/>
  <c r="F30" i="81"/>
  <c r="D30" i="81"/>
  <c r="E20" i="81"/>
  <c r="J20" i="81"/>
  <c r="C20" i="81"/>
  <c r="D20" i="81"/>
  <c r="F20" i="81"/>
  <c r="AF12" i="82"/>
  <c r="C13" i="82"/>
  <c r="AF13" i="82" s="1"/>
  <c r="X12" i="82"/>
  <c r="E29" i="81"/>
  <c r="F29" i="81"/>
  <c r="J29" i="81"/>
  <c r="C29" i="81"/>
  <c r="D29" i="81"/>
  <c r="E28" i="81"/>
  <c r="J28" i="81"/>
  <c r="F28" i="81"/>
  <c r="C28" i="81"/>
  <c r="D28" i="81"/>
  <c r="A140" i="98"/>
  <c r="A139" i="66"/>
  <c r="F139" i="66" l="1"/>
  <c r="E139" i="66"/>
  <c r="G139" i="66"/>
  <c r="D139" i="66"/>
  <c r="C139" i="66"/>
  <c r="B139" i="66"/>
  <c r="I138" i="66"/>
  <c r="H138" i="66"/>
  <c r="C140" i="98"/>
  <c r="G140" i="98"/>
  <c r="D140" i="98"/>
  <c r="B140" i="98"/>
  <c r="E140" i="98"/>
  <c r="H140" i="98"/>
  <c r="F140" i="98"/>
  <c r="I140" i="98" s="1"/>
  <c r="C14" i="82"/>
  <c r="X13" i="82"/>
  <c r="A141" i="98"/>
  <c r="A140" i="66"/>
  <c r="G140" i="66" l="1"/>
  <c r="E140" i="66"/>
  <c r="D140" i="66"/>
  <c r="C140" i="66"/>
  <c r="F140" i="66"/>
  <c r="B140" i="66"/>
  <c r="I139" i="66"/>
  <c r="H139" i="66"/>
  <c r="B141" i="98"/>
  <c r="F141" i="98"/>
  <c r="I141" i="98" s="1"/>
  <c r="E141" i="98"/>
  <c r="D141" i="98"/>
  <c r="C141" i="98"/>
  <c r="H141" i="98"/>
  <c r="G141" i="98"/>
  <c r="C15" i="82"/>
  <c r="AF15" i="82" s="1"/>
  <c r="AF14" i="82"/>
  <c r="X14" i="82"/>
  <c r="A142" i="98"/>
  <c r="A141" i="66"/>
  <c r="F141" i="66" l="1"/>
  <c r="G141" i="66"/>
  <c r="D141" i="66"/>
  <c r="C141" i="66"/>
  <c r="E141" i="66"/>
  <c r="B141" i="66"/>
  <c r="H140" i="66"/>
  <c r="I140" i="66"/>
  <c r="E142" i="98"/>
  <c r="G142" i="98"/>
  <c r="F142" i="98"/>
  <c r="I142" i="98" s="1"/>
  <c r="D142" i="98"/>
  <c r="C142" i="98"/>
  <c r="B142" i="98"/>
  <c r="H142" i="98"/>
  <c r="C16" i="82"/>
  <c r="AF16" i="82" s="1"/>
  <c r="X15" i="82"/>
  <c r="A142" i="66"/>
  <c r="A143" i="98"/>
  <c r="X16" i="82" l="1"/>
  <c r="C142" i="66"/>
  <c r="G142" i="66"/>
  <c r="E142" i="66"/>
  <c r="B142" i="66"/>
  <c r="F142" i="66"/>
  <c r="D142" i="66"/>
  <c r="I141" i="66"/>
  <c r="H141" i="66"/>
  <c r="H143" i="98"/>
  <c r="D143" i="98"/>
  <c r="G143" i="98"/>
  <c r="F143" i="98"/>
  <c r="I143" i="98" s="1"/>
  <c r="E143" i="98"/>
  <c r="C143" i="98"/>
  <c r="B143" i="98"/>
  <c r="P218" i="13"/>
  <c r="L218" i="13"/>
  <c r="L412" i="13"/>
  <c r="P412" i="13"/>
  <c r="P554" i="13"/>
  <c r="L554" i="13"/>
  <c r="L729" i="13"/>
  <c r="P729" i="13"/>
  <c r="L945" i="13"/>
  <c r="P945" i="13"/>
  <c r="A143" i="66"/>
  <c r="A144" i="98"/>
  <c r="B143" i="66" l="1"/>
  <c r="G143" i="66"/>
  <c r="F143" i="66"/>
  <c r="D143" i="66"/>
  <c r="E143" i="66"/>
  <c r="C143" i="66"/>
  <c r="H142" i="66"/>
  <c r="I142" i="66"/>
  <c r="G144" i="98"/>
  <c r="F144" i="98"/>
  <c r="I144" i="98" s="1"/>
  <c r="C144" i="98"/>
  <c r="H144" i="98"/>
  <c r="E144" i="98"/>
  <c r="B144" i="98"/>
  <c r="D144" i="98"/>
  <c r="I18" i="66"/>
  <c r="A144" i="66"/>
  <c r="A145" i="98"/>
  <c r="F144" i="66" l="1"/>
  <c r="E144" i="66"/>
  <c r="C144" i="66"/>
  <c r="G144" i="66"/>
  <c r="D144" i="66"/>
  <c r="B144" i="66"/>
  <c r="H143" i="66"/>
  <c r="I143" i="66"/>
  <c r="F145" i="98"/>
  <c r="I145" i="98" s="1"/>
  <c r="E145" i="98"/>
  <c r="B145" i="98"/>
  <c r="C145" i="98"/>
  <c r="H145" i="98"/>
  <c r="G145" i="98"/>
  <c r="D145" i="98"/>
  <c r="O980" i="13"/>
  <c r="M980" i="13"/>
  <c r="M1005" i="13"/>
  <c r="O1005" i="13"/>
  <c r="A146" i="98"/>
  <c r="A145" i="66"/>
  <c r="E145" i="66" l="1"/>
  <c r="D145" i="66"/>
  <c r="B145" i="66"/>
  <c r="F145" i="66"/>
  <c r="C145" i="66"/>
  <c r="G145" i="66"/>
  <c r="I144" i="66"/>
  <c r="H144" i="66"/>
  <c r="E146" i="98"/>
  <c r="D146" i="98"/>
  <c r="G146" i="98"/>
  <c r="F146" i="98"/>
  <c r="I146" i="98" s="1"/>
  <c r="C146" i="98"/>
  <c r="B146" i="98"/>
  <c r="H146" i="98"/>
  <c r="M956" i="13"/>
  <c r="O956" i="13"/>
  <c r="A146" i="66"/>
  <c r="A147" i="98"/>
  <c r="G146" i="66" l="1"/>
  <c r="D146" i="66"/>
  <c r="C146" i="66"/>
  <c r="F146" i="66"/>
  <c r="E146" i="66"/>
  <c r="B146" i="66"/>
  <c r="H145" i="66"/>
  <c r="I145" i="66"/>
  <c r="D147" i="98"/>
  <c r="C147" i="98"/>
  <c r="H147" i="98"/>
  <c r="G147" i="98"/>
  <c r="F147" i="98"/>
  <c r="I147" i="98" s="1"/>
  <c r="E147" i="98"/>
  <c r="B147" i="98"/>
  <c r="O927" i="13"/>
  <c r="M927" i="13"/>
  <c r="O939" i="13"/>
  <c r="M939" i="13"/>
  <c r="O911" i="13"/>
  <c r="M911" i="13"/>
  <c r="A148" i="98"/>
  <c r="A147" i="66"/>
  <c r="F147" i="66" l="1"/>
  <c r="C147" i="66"/>
  <c r="B147" i="66"/>
  <c r="D147" i="66"/>
  <c r="G147" i="66"/>
  <c r="E147" i="66"/>
  <c r="I146" i="66"/>
  <c r="H146" i="66"/>
  <c r="C148" i="98"/>
  <c r="B148" i="98"/>
  <c r="G148" i="98"/>
  <c r="H148" i="98"/>
  <c r="F148" i="98"/>
  <c r="I148" i="98" s="1"/>
  <c r="D148" i="98"/>
  <c r="E148" i="98"/>
  <c r="O866" i="13"/>
  <c r="M866" i="13"/>
  <c r="O872" i="13"/>
  <c r="M872" i="13"/>
  <c r="O888" i="13"/>
  <c r="M888" i="13"/>
  <c r="O899" i="13"/>
  <c r="M899" i="13"/>
  <c r="A148" i="66"/>
  <c r="A149" i="98"/>
  <c r="E148" i="66" l="1"/>
  <c r="B148" i="66"/>
  <c r="G148" i="66"/>
  <c r="D148" i="66"/>
  <c r="C148" i="66"/>
  <c r="F148" i="66"/>
  <c r="H147" i="66"/>
  <c r="I147" i="66"/>
  <c r="B149" i="98"/>
  <c r="F149" i="98"/>
  <c r="I149" i="98" s="1"/>
  <c r="E149" i="98"/>
  <c r="D149" i="98"/>
  <c r="C149" i="98"/>
  <c r="H149" i="98"/>
  <c r="G149" i="98"/>
  <c r="O854" i="13"/>
  <c r="M854" i="13"/>
  <c r="M845" i="13"/>
  <c r="O845" i="13"/>
  <c r="A150" i="98"/>
  <c r="A149" i="66"/>
  <c r="D149" i="66" l="1"/>
  <c r="F149" i="66"/>
  <c r="B149" i="66"/>
  <c r="C149" i="66"/>
  <c r="G149" i="66"/>
  <c r="E149" i="66"/>
  <c r="I148" i="66"/>
  <c r="H148" i="66"/>
  <c r="H150" i="98"/>
  <c r="E150" i="98"/>
  <c r="G150" i="98"/>
  <c r="F150" i="98"/>
  <c r="I150" i="98" s="1"/>
  <c r="D150" i="98"/>
  <c r="C150" i="98"/>
  <c r="B150" i="98"/>
  <c r="M829" i="13"/>
  <c r="O829" i="13"/>
  <c r="A150" i="66"/>
  <c r="A151" i="98"/>
  <c r="C150" i="66" l="1"/>
  <c r="G150" i="66"/>
  <c r="E150" i="66"/>
  <c r="F150" i="66"/>
  <c r="B150" i="66"/>
  <c r="D150" i="66"/>
  <c r="I149" i="66"/>
  <c r="H149" i="66"/>
  <c r="H151" i="98"/>
  <c r="G151" i="98"/>
  <c r="F151" i="98"/>
  <c r="I151" i="98" s="1"/>
  <c r="D151" i="98"/>
  <c r="B151" i="98"/>
  <c r="E151" i="98"/>
  <c r="C151" i="98"/>
  <c r="M780" i="13"/>
  <c r="O780" i="13"/>
  <c r="O740" i="13"/>
  <c r="M740" i="13"/>
  <c r="A151" i="66"/>
  <c r="A152" i="98"/>
  <c r="B151" i="66" l="1"/>
  <c r="G151" i="66"/>
  <c r="F151" i="66"/>
  <c r="D151" i="66"/>
  <c r="E151" i="66"/>
  <c r="C151" i="66"/>
  <c r="H150" i="66"/>
  <c r="I150" i="66"/>
  <c r="G152" i="98"/>
  <c r="F152" i="98"/>
  <c r="I152" i="98" s="1"/>
  <c r="E152" i="98"/>
  <c r="D152" i="98"/>
  <c r="C152" i="98"/>
  <c r="H152" i="98"/>
  <c r="B152" i="98"/>
  <c r="M945" i="13"/>
  <c r="O945" i="13"/>
  <c r="M693" i="13"/>
  <c r="O693" i="13"/>
  <c r="O571" i="13"/>
  <c r="M571" i="13"/>
  <c r="M580" i="13"/>
  <c r="O580" i="13"/>
  <c r="M677" i="13"/>
  <c r="O677" i="13"/>
  <c r="A152" i="66"/>
  <c r="A153" i="98"/>
  <c r="F152" i="66" l="1"/>
  <c r="E152" i="66"/>
  <c r="C152" i="66"/>
  <c r="G152" i="66"/>
  <c r="D152" i="66"/>
  <c r="B152" i="66"/>
  <c r="I151" i="66"/>
  <c r="H151" i="66"/>
  <c r="F153" i="98"/>
  <c r="I153" i="98" s="1"/>
  <c r="E153" i="98"/>
  <c r="D153" i="98"/>
  <c r="C153" i="98"/>
  <c r="B153" i="98"/>
  <c r="H153" i="98"/>
  <c r="G153" i="98"/>
  <c r="O643" i="13"/>
  <c r="M643" i="13"/>
  <c r="O652" i="13"/>
  <c r="M652" i="13"/>
  <c r="A154" i="98"/>
  <c r="A153" i="66"/>
  <c r="E153" i="66" l="1"/>
  <c r="D153" i="66"/>
  <c r="B153" i="66"/>
  <c r="G153" i="66"/>
  <c r="F153" i="66"/>
  <c r="C153" i="66"/>
  <c r="I152" i="66"/>
  <c r="H152" i="66"/>
  <c r="E154" i="98"/>
  <c r="D154" i="98"/>
  <c r="C154" i="98"/>
  <c r="B154" i="98"/>
  <c r="H154" i="98"/>
  <c r="G154" i="98"/>
  <c r="F154" i="98"/>
  <c r="I154" i="98" s="1"/>
  <c r="M472" i="13"/>
  <c r="O472" i="13"/>
  <c r="O491" i="13"/>
  <c r="M491" i="13"/>
  <c r="M729" i="13"/>
  <c r="O729" i="13"/>
  <c r="O429" i="13"/>
  <c r="M429" i="13"/>
  <c r="O523" i="13"/>
  <c r="M523" i="13"/>
  <c r="M401" i="13"/>
  <c r="O401" i="13"/>
  <c r="O481" i="13"/>
  <c r="M481" i="13"/>
  <c r="M440" i="13"/>
  <c r="O440" i="13"/>
  <c r="O505" i="13"/>
  <c r="M505" i="13"/>
  <c r="M373" i="13"/>
  <c r="O373" i="13"/>
  <c r="M461" i="13"/>
  <c r="O461" i="13"/>
  <c r="A154" i="66"/>
  <c r="A155" i="98"/>
  <c r="G154" i="66" l="1"/>
  <c r="D154" i="66"/>
  <c r="C154" i="66"/>
  <c r="E154" i="66"/>
  <c r="B154" i="66"/>
  <c r="F154" i="66"/>
  <c r="H153" i="66"/>
  <c r="I153" i="66"/>
  <c r="D155" i="98"/>
  <c r="C155" i="98"/>
  <c r="B155" i="98"/>
  <c r="H155" i="98"/>
  <c r="E155" i="98"/>
  <c r="G155" i="98"/>
  <c r="F155" i="98"/>
  <c r="I155" i="98" s="1"/>
  <c r="O108" i="13"/>
  <c r="M108" i="13"/>
  <c r="M125" i="13"/>
  <c r="O125" i="13"/>
  <c r="O136" i="13"/>
  <c r="M136" i="13"/>
  <c r="O251" i="13"/>
  <c r="M251" i="13"/>
  <c r="O346" i="13"/>
  <c r="M346" i="13"/>
  <c r="O320" i="13"/>
  <c r="M320" i="13"/>
  <c r="O331" i="13"/>
  <c r="M331" i="13"/>
  <c r="O144" i="13"/>
  <c r="M144" i="13"/>
  <c r="O554" i="13"/>
  <c r="M554" i="13"/>
  <c r="O67" i="13"/>
  <c r="M67" i="13"/>
  <c r="O286" i="13"/>
  <c r="M286" i="13"/>
  <c r="M156" i="13"/>
  <c r="O156" i="13"/>
  <c r="O171" i="13"/>
  <c r="M171" i="13"/>
  <c r="O75" i="13"/>
  <c r="M75" i="13"/>
  <c r="M177" i="13"/>
  <c r="O177" i="13"/>
  <c r="O302" i="13"/>
  <c r="M302" i="13"/>
  <c r="O210" i="13"/>
  <c r="M210" i="13"/>
  <c r="M232" i="13"/>
  <c r="O232" i="13"/>
  <c r="M24" i="13"/>
  <c r="O24" i="13"/>
  <c r="O259" i="13"/>
  <c r="M259" i="13"/>
  <c r="M45" i="13"/>
  <c r="O45" i="13"/>
  <c r="O274" i="13"/>
  <c r="M274" i="13"/>
  <c r="O100" i="13"/>
  <c r="M100" i="13"/>
  <c r="O188" i="13"/>
  <c r="M188" i="13"/>
  <c r="M309" i="13"/>
  <c r="O309" i="13"/>
  <c r="A155" i="66"/>
  <c r="A156" i="98"/>
  <c r="F155" i="66" l="1"/>
  <c r="C155" i="66"/>
  <c r="B155" i="66"/>
  <c r="E155" i="66"/>
  <c r="D155" i="66"/>
  <c r="G155" i="66"/>
  <c r="I154" i="66"/>
  <c r="H154" i="66"/>
  <c r="C156" i="98"/>
  <c r="B156" i="98"/>
  <c r="H156" i="98"/>
  <c r="G156" i="98"/>
  <c r="F156" i="98"/>
  <c r="I156" i="98" s="1"/>
  <c r="E156" i="98"/>
  <c r="D156" i="98"/>
  <c r="M412" i="13"/>
  <c r="O412" i="13"/>
  <c r="O218" i="13"/>
  <c r="M218" i="13"/>
  <c r="A156" i="66"/>
  <c r="A157" i="98"/>
  <c r="E156" i="66" l="1"/>
  <c r="B156" i="66"/>
  <c r="G156" i="66"/>
  <c r="C156" i="66"/>
  <c r="D156" i="66"/>
  <c r="F156" i="66"/>
  <c r="H155" i="66"/>
  <c r="I155" i="66"/>
  <c r="B157" i="98"/>
  <c r="H157" i="98"/>
  <c r="G157" i="98"/>
  <c r="F157" i="98"/>
  <c r="I157" i="98" s="1"/>
  <c r="E157" i="98"/>
  <c r="D157" i="98"/>
  <c r="C157" i="98"/>
  <c r="C35" i="51"/>
  <c r="J35" i="51"/>
  <c r="A157" i="66"/>
  <c r="A158" i="98"/>
  <c r="D157" i="66" l="1"/>
  <c r="F157" i="66"/>
  <c r="G157" i="66"/>
  <c r="C157" i="66"/>
  <c r="B157" i="66"/>
  <c r="E157" i="66"/>
  <c r="I156" i="66"/>
  <c r="H156" i="66"/>
  <c r="H158" i="98"/>
  <c r="G158" i="98"/>
  <c r="F158" i="98"/>
  <c r="I158" i="98" s="1"/>
  <c r="E158" i="98"/>
  <c r="C158" i="98"/>
  <c r="D158" i="98"/>
  <c r="B158" i="98"/>
  <c r="L11" i="13"/>
  <c r="A158" i="66"/>
  <c r="A159" i="98"/>
  <c r="C158" i="66" l="1"/>
  <c r="G158" i="66"/>
  <c r="E158" i="66"/>
  <c r="F158" i="66"/>
  <c r="D158" i="66"/>
  <c r="B158" i="66"/>
  <c r="I157" i="66"/>
  <c r="H157" i="66"/>
  <c r="H159" i="98"/>
  <c r="G159" i="98"/>
  <c r="F159" i="98"/>
  <c r="I159" i="98" s="1"/>
  <c r="E159" i="98"/>
  <c r="D159" i="98"/>
  <c r="C159" i="98"/>
  <c r="B159" i="98"/>
  <c r="H26" i="51"/>
  <c r="A159" i="66"/>
  <c r="A160" i="98"/>
  <c r="B159" i="66" l="1"/>
  <c r="G159" i="66"/>
  <c r="F159" i="66"/>
  <c r="D159" i="66"/>
  <c r="E159" i="66"/>
  <c r="C159" i="66"/>
  <c r="H158" i="66"/>
  <c r="I158" i="66"/>
  <c r="G160" i="98"/>
  <c r="F160" i="98"/>
  <c r="I160" i="98" s="1"/>
  <c r="E160" i="98"/>
  <c r="D160" i="98"/>
  <c r="C160" i="98"/>
  <c r="H160" i="98"/>
  <c r="B160" i="98"/>
  <c r="H29" i="51"/>
  <c r="A160" i="66"/>
  <c r="A161" i="98"/>
  <c r="F160" i="66" l="1"/>
  <c r="E160" i="66"/>
  <c r="C160" i="66"/>
  <c r="G160" i="66"/>
  <c r="D160" i="66"/>
  <c r="B160" i="66"/>
  <c r="H159" i="66"/>
  <c r="I159" i="66"/>
  <c r="F161" i="98"/>
  <c r="I161" i="98" s="1"/>
  <c r="E161" i="98"/>
  <c r="D161" i="98"/>
  <c r="C161" i="98"/>
  <c r="B161" i="98"/>
  <c r="H161" i="98"/>
  <c r="G161" i="98"/>
  <c r="P11" i="13"/>
  <c r="O11" i="13"/>
  <c r="N11" i="13"/>
  <c r="I27" i="51" s="1"/>
  <c r="J27" i="51" s="1"/>
  <c r="E10" i="103" s="1"/>
  <c r="A162" i="98"/>
  <c r="A161" i="66"/>
  <c r="E161" i="66" l="1"/>
  <c r="D161" i="66"/>
  <c r="B161" i="66"/>
  <c r="F161" i="66"/>
  <c r="C161" i="66"/>
  <c r="G161" i="66"/>
  <c r="I160" i="66"/>
  <c r="H160" i="66"/>
  <c r="E162" i="98"/>
  <c r="D162" i="98"/>
  <c r="C162" i="98"/>
  <c r="B162" i="98"/>
  <c r="F162" i="98"/>
  <c r="I162" i="98" s="1"/>
  <c r="H162" i="98"/>
  <c r="G162" i="98"/>
  <c r="I28" i="51"/>
  <c r="J28" i="51" s="1"/>
  <c r="E11" i="103" s="1"/>
  <c r="M11" i="13"/>
  <c r="K11" i="13"/>
  <c r="A162" i="66"/>
  <c r="A163" i="98"/>
  <c r="G162" i="66" l="1"/>
  <c r="D162" i="66"/>
  <c r="C162" i="66"/>
  <c r="F162" i="66"/>
  <c r="E162" i="66"/>
  <c r="B162" i="66"/>
  <c r="H161" i="66"/>
  <c r="I161" i="66"/>
  <c r="D163" i="98"/>
  <c r="C163" i="98"/>
  <c r="B163" i="98"/>
  <c r="H163" i="98"/>
  <c r="G163" i="98"/>
  <c r="F163" i="98"/>
  <c r="I163" i="98" s="1"/>
  <c r="E163" i="98"/>
  <c r="I9" i="51"/>
  <c r="K28" i="51"/>
  <c r="H9" i="103"/>
  <c r="H11" i="103" s="1"/>
  <c r="I10" i="51"/>
  <c r="J10" i="51" s="1"/>
  <c r="I11" i="51"/>
  <c r="J11" i="51" s="1"/>
  <c r="H16" i="81"/>
  <c r="H2795" i="81" s="1"/>
  <c r="G16" i="81"/>
  <c r="A163" i="66"/>
  <c r="A164" i="98"/>
  <c r="F163" i="66" l="1"/>
  <c r="C163" i="66"/>
  <c r="B163" i="66"/>
  <c r="D163" i="66"/>
  <c r="E163" i="66"/>
  <c r="G163" i="66"/>
  <c r="I162" i="66"/>
  <c r="H162" i="66"/>
  <c r="C164" i="98"/>
  <c r="B164" i="98"/>
  <c r="H164" i="98"/>
  <c r="G164" i="98"/>
  <c r="F164" i="98"/>
  <c r="I164" i="98" s="1"/>
  <c r="E164" i="98"/>
  <c r="D164" i="98"/>
  <c r="E13" i="103"/>
  <c r="H10" i="103" s="1"/>
  <c r="H12" i="103" s="1"/>
  <c r="I17" i="87"/>
  <c r="I17" i="88"/>
  <c r="F16" i="81"/>
  <c r="C16" i="81"/>
  <c r="D16" i="81"/>
  <c r="I16" i="81"/>
  <c r="I17" i="81" s="1"/>
  <c r="I18" i="81" s="1"/>
  <c r="I19" i="81" s="1"/>
  <c r="I20" i="81" s="1"/>
  <c r="I21" i="81" s="1"/>
  <c r="I22" i="81" s="1"/>
  <c r="I23" i="81" s="1"/>
  <c r="I24" i="81" s="1"/>
  <c r="I25" i="81" s="1"/>
  <c r="I26" i="81" s="1"/>
  <c r="I27" i="81" s="1"/>
  <c r="I28" i="81" s="1"/>
  <c r="I29" i="81" s="1"/>
  <c r="I30" i="81" s="1"/>
  <c r="I31" i="81" s="1"/>
  <c r="I32" i="81" s="1"/>
  <c r="I33" i="81" s="1"/>
  <c r="I34" i="81" s="1"/>
  <c r="I35" i="81" s="1"/>
  <c r="I36" i="81" s="1"/>
  <c r="I37" i="81" s="1"/>
  <c r="I38" i="81" s="1"/>
  <c r="I39" i="81" s="1"/>
  <c r="I40" i="81" s="1"/>
  <c r="I41" i="81" s="1"/>
  <c r="I42" i="81" s="1"/>
  <c r="I43" i="81" s="1"/>
  <c r="I44" i="81" s="1"/>
  <c r="I45" i="81" s="1"/>
  <c r="I46" i="81" s="1"/>
  <c r="I47" i="81" s="1"/>
  <c r="I48" i="81" s="1"/>
  <c r="I49" i="81" s="1"/>
  <c r="I50" i="81" s="1"/>
  <c r="I51" i="81" s="1"/>
  <c r="I52" i="81" s="1"/>
  <c r="I53" i="81" s="1"/>
  <c r="I54" i="81" s="1"/>
  <c r="I55" i="81" s="1"/>
  <c r="I56" i="81" s="1"/>
  <c r="I57" i="81" s="1"/>
  <c r="I58" i="81" s="1"/>
  <c r="I59" i="81" s="1"/>
  <c r="I60" i="81" s="1"/>
  <c r="I61" i="81" s="1"/>
  <c r="I62" i="81" s="1"/>
  <c r="I63" i="81" s="1"/>
  <c r="I64" i="81" s="1"/>
  <c r="I65" i="81" s="1"/>
  <c r="I66" i="81" s="1"/>
  <c r="I67" i="81" s="1"/>
  <c r="I68" i="81" s="1"/>
  <c r="I69" i="81" s="1"/>
  <c r="I70" i="81" s="1"/>
  <c r="I71" i="81" s="1"/>
  <c r="I72" i="81" s="1"/>
  <c r="I73" i="81" s="1"/>
  <c r="I74" i="81" s="1"/>
  <c r="I75" i="81" s="1"/>
  <c r="I76" i="81" s="1"/>
  <c r="I77" i="81" s="1"/>
  <c r="I78" i="81" s="1"/>
  <c r="I79" i="81" s="1"/>
  <c r="I80" i="81" s="1"/>
  <c r="I81" i="81" s="1"/>
  <c r="I82" i="81" s="1"/>
  <c r="I83" i="81" s="1"/>
  <c r="I84" i="81" s="1"/>
  <c r="I85" i="81" s="1"/>
  <c r="I86" i="81" s="1"/>
  <c r="I87" i="81" s="1"/>
  <c r="I88" i="81" s="1"/>
  <c r="I89" i="81" s="1"/>
  <c r="I90" i="81" s="1"/>
  <c r="I91" i="81" s="1"/>
  <c r="I92" i="81" s="1"/>
  <c r="I93" i="81" s="1"/>
  <c r="I94" i="81" s="1"/>
  <c r="I95" i="81" s="1"/>
  <c r="I96" i="81" s="1"/>
  <c r="I97" i="81" s="1"/>
  <c r="I98" i="81" s="1"/>
  <c r="I99" i="81" s="1"/>
  <c r="I100" i="81" s="1"/>
  <c r="I101" i="81" s="1"/>
  <c r="I102" i="81" s="1"/>
  <c r="I103" i="81" s="1"/>
  <c r="I104" i="81" s="1"/>
  <c r="I105" i="81" s="1"/>
  <c r="I106" i="81" s="1"/>
  <c r="I107" i="81" s="1"/>
  <c r="I108" i="81" s="1"/>
  <c r="I109" i="81" s="1"/>
  <c r="I110" i="81" s="1"/>
  <c r="I111" i="81" s="1"/>
  <c r="I112" i="81" s="1"/>
  <c r="I113" i="81" s="1"/>
  <c r="I114" i="81" s="1"/>
  <c r="I115" i="81" s="1"/>
  <c r="I116" i="81" s="1"/>
  <c r="I117" i="81" s="1"/>
  <c r="I118" i="81" s="1"/>
  <c r="I119" i="81" s="1"/>
  <c r="I120" i="81" s="1"/>
  <c r="I121" i="81" s="1"/>
  <c r="I122" i="81" s="1"/>
  <c r="I123" i="81" s="1"/>
  <c r="I124" i="81" s="1"/>
  <c r="I125" i="81" s="1"/>
  <c r="I126" i="81" s="1"/>
  <c r="I127" i="81" s="1"/>
  <c r="I128" i="81" s="1"/>
  <c r="I129" i="81" s="1"/>
  <c r="I130" i="81" s="1"/>
  <c r="I131" i="81" s="1"/>
  <c r="I132" i="81" s="1"/>
  <c r="I133" i="81" s="1"/>
  <c r="I134" i="81" s="1"/>
  <c r="I135" i="81" s="1"/>
  <c r="I136" i="81" s="1"/>
  <c r="I137" i="81" s="1"/>
  <c r="I138" i="81" s="1"/>
  <c r="I139" i="81" s="1"/>
  <c r="I140" i="81" s="1"/>
  <c r="I141" i="81" s="1"/>
  <c r="I142" i="81" s="1"/>
  <c r="I143" i="81" s="1"/>
  <c r="I144" i="81" s="1"/>
  <c r="I145" i="81" s="1"/>
  <c r="I146" i="81" s="1"/>
  <c r="I147" i="81" s="1"/>
  <c r="I148" i="81" s="1"/>
  <c r="I149" i="81" s="1"/>
  <c r="I150" i="81" s="1"/>
  <c r="I151" i="81" s="1"/>
  <c r="I152" i="81" s="1"/>
  <c r="I153" i="81" s="1"/>
  <c r="I154" i="81" s="1"/>
  <c r="I155" i="81" s="1"/>
  <c r="I156" i="81" s="1"/>
  <c r="I157" i="81" s="1"/>
  <c r="I158" i="81" s="1"/>
  <c r="I159" i="81" s="1"/>
  <c r="I160" i="81" s="1"/>
  <c r="I161" i="81" s="1"/>
  <c r="I162" i="81" s="1"/>
  <c r="I163" i="81" s="1"/>
  <c r="I164" i="81" s="1"/>
  <c r="I165" i="81" s="1"/>
  <c r="I166" i="81" s="1"/>
  <c r="I167" i="81" s="1"/>
  <c r="I168" i="81" s="1"/>
  <c r="I169" i="81" s="1"/>
  <c r="I170" i="81" s="1"/>
  <c r="I171" i="81" s="1"/>
  <c r="I172" i="81" s="1"/>
  <c r="I173" i="81" s="1"/>
  <c r="I174" i="81" s="1"/>
  <c r="I175" i="81" s="1"/>
  <c r="I176" i="81" s="1"/>
  <c r="I177" i="81" s="1"/>
  <c r="I178" i="81" s="1"/>
  <c r="I179" i="81" s="1"/>
  <c r="I180" i="81" s="1"/>
  <c r="I181" i="81" s="1"/>
  <c r="I182" i="81" s="1"/>
  <c r="I183" i="81" s="1"/>
  <c r="I184" i="81" s="1"/>
  <c r="I185" i="81" s="1"/>
  <c r="I186" i="81" s="1"/>
  <c r="I187" i="81" s="1"/>
  <c r="I188" i="81" s="1"/>
  <c r="I189" i="81" s="1"/>
  <c r="I190" i="81" s="1"/>
  <c r="I191" i="81" s="1"/>
  <c r="I192" i="81" s="1"/>
  <c r="I193" i="81" s="1"/>
  <c r="I194" i="81" s="1"/>
  <c r="I195" i="81" s="1"/>
  <c r="I196" i="81" s="1"/>
  <c r="I197" i="81" s="1"/>
  <c r="I198" i="81" s="1"/>
  <c r="I199" i="81" s="1"/>
  <c r="I200" i="81" s="1"/>
  <c r="I201" i="81" s="1"/>
  <c r="I202" i="81" s="1"/>
  <c r="I203" i="81" s="1"/>
  <c r="I204" i="81" s="1"/>
  <c r="I205" i="81" s="1"/>
  <c r="I206" i="81" s="1"/>
  <c r="I207" i="81" s="1"/>
  <c r="I208" i="81" s="1"/>
  <c r="I209" i="81" s="1"/>
  <c r="I210" i="81" s="1"/>
  <c r="I211" i="81" s="1"/>
  <c r="I212" i="81" s="1"/>
  <c r="I213" i="81" s="1"/>
  <c r="I214" i="81" s="1"/>
  <c r="I215" i="81" s="1"/>
  <c r="I216" i="81" s="1"/>
  <c r="I217" i="81" s="1"/>
  <c r="I218" i="81" s="1"/>
  <c r="I219" i="81" s="1"/>
  <c r="I220" i="81" s="1"/>
  <c r="I221" i="81" s="1"/>
  <c r="I222" i="81" s="1"/>
  <c r="I223" i="81" s="1"/>
  <c r="I224" i="81" s="1"/>
  <c r="I225" i="81" s="1"/>
  <c r="I226" i="81" s="1"/>
  <c r="I227" i="81" s="1"/>
  <c r="I228" i="81" s="1"/>
  <c r="I229" i="81" s="1"/>
  <c r="I230" i="81" s="1"/>
  <c r="I231" i="81" s="1"/>
  <c r="I232" i="81" s="1"/>
  <c r="I233" i="81" s="1"/>
  <c r="I234" i="81" s="1"/>
  <c r="I235" i="81" s="1"/>
  <c r="I236" i="81" s="1"/>
  <c r="I237" i="81" s="1"/>
  <c r="I238" i="81" s="1"/>
  <c r="I239" i="81" s="1"/>
  <c r="I240" i="81" s="1"/>
  <c r="I241" i="81" s="1"/>
  <c r="I242" i="81" s="1"/>
  <c r="I243" i="81" s="1"/>
  <c r="I244" i="81" s="1"/>
  <c r="I245" i="81" s="1"/>
  <c r="I246" i="81" s="1"/>
  <c r="I247" i="81" s="1"/>
  <c r="I248" i="81" s="1"/>
  <c r="I249" i="81" s="1"/>
  <c r="I250" i="81" s="1"/>
  <c r="I251" i="81" s="1"/>
  <c r="I252" i="81" s="1"/>
  <c r="I253" i="81" s="1"/>
  <c r="I254" i="81" s="1"/>
  <c r="I255" i="81" s="1"/>
  <c r="I256" i="81" s="1"/>
  <c r="I257" i="81" s="1"/>
  <c r="I258" i="81" s="1"/>
  <c r="I259" i="81" s="1"/>
  <c r="I260" i="81" s="1"/>
  <c r="I261" i="81" s="1"/>
  <c r="I262" i="81" s="1"/>
  <c r="I263" i="81" s="1"/>
  <c r="I264" i="81" s="1"/>
  <c r="I265" i="81" s="1"/>
  <c r="I266" i="81" s="1"/>
  <c r="I267" i="81" s="1"/>
  <c r="I268" i="81" s="1"/>
  <c r="I269" i="81" s="1"/>
  <c r="I270" i="81" s="1"/>
  <c r="I271" i="81" s="1"/>
  <c r="I272" i="81" s="1"/>
  <c r="I273" i="81" s="1"/>
  <c r="I274" i="81" s="1"/>
  <c r="I275" i="81" s="1"/>
  <c r="I276" i="81" s="1"/>
  <c r="I277" i="81" s="1"/>
  <c r="I278" i="81" s="1"/>
  <c r="I279" i="81" s="1"/>
  <c r="I280" i="81" s="1"/>
  <c r="I281" i="81" s="1"/>
  <c r="I282" i="81" s="1"/>
  <c r="I283" i="81" s="1"/>
  <c r="I284" i="81" s="1"/>
  <c r="I285" i="81" s="1"/>
  <c r="I286" i="81" s="1"/>
  <c r="I287" i="81" s="1"/>
  <c r="I288" i="81" s="1"/>
  <c r="I289" i="81" s="1"/>
  <c r="I290" i="81" s="1"/>
  <c r="I291" i="81" s="1"/>
  <c r="I292" i="81" s="1"/>
  <c r="I293" i="81" s="1"/>
  <c r="I294" i="81" s="1"/>
  <c r="I295" i="81" s="1"/>
  <c r="I296" i="81" s="1"/>
  <c r="I297" i="81" s="1"/>
  <c r="I298" i="81" s="1"/>
  <c r="I299" i="81" s="1"/>
  <c r="I300" i="81" s="1"/>
  <c r="I301" i="81" s="1"/>
  <c r="I302" i="81" s="1"/>
  <c r="I303" i="81" s="1"/>
  <c r="I304" i="81" s="1"/>
  <c r="I305" i="81" s="1"/>
  <c r="I306" i="81" s="1"/>
  <c r="I307" i="81" s="1"/>
  <c r="I308" i="81" s="1"/>
  <c r="I309" i="81" s="1"/>
  <c r="I310" i="81" s="1"/>
  <c r="I311" i="81" s="1"/>
  <c r="I312" i="81" s="1"/>
  <c r="I313" i="81" s="1"/>
  <c r="I314" i="81" s="1"/>
  <c r="I315" i="81" s="1"/>
  <c r="I316" i="81" s="1"/>
  <c r="I317" i="81" s="1"/>
  <c r="I318" i="81" s="1"/>
  <c r="I319" i="81" s="1"/>
  <c r="I320" i="81" s="1"/>
  <c r="I321" i="81" s="1"/>
  <c r="I322" i="81" s="1"/>
  <c r="I323" i="81" s="1"/>
  <c r="I324" i="81" s="1"/>
  <c r="I325" i="81" s="1"/>
  <c r="I326" i="81" s="1"/>
  <c r="I327" i="81" s="1"/>
  <c r="I328" i="81" s="1"/>
  <c r="I329" i="81" s="1"/>
  <c r="I330" i="81" s="1"/>
  <c r="I331" i="81" s="1"/>
  <c r="I332" i="81" s="1"/>
  <c r="I333" i="81" s="1"/>
  <c r="I334" i="81" s="1"/>
  <c r="I335" i="81" s="1"/>
  <c r="I336" i="81" s="1"/>
  <c r="I337" i="81" s="1"/>
  <c r="I338" i="81" s="1"/>
  <c r="I339" i="81" s="1"/>
  <c r="I340" i="81" s="1"/>
  <c r="I341" i="81" s="1"/>
  <c r="I342" i="81" s="1"/>
  <c r="I343" i="81" s="1"/>
  <c r="I344" i="81" s="1"/>
  <c r="I345" i="81" s="1"/>
  <c r="I346" i="81" s="1"/>
  <c r="I347" i="81" s="1"/>
  <c r="I348" i="81" s="1"/>
  <c r="I349" i="81" s="1"/>
  <c r="I350" i="81" s="1"/>
  <c r="I351" i="81" s="1"/>
  <c r="I352" i="81" s="1"/>
  <c r="I353" i="81" s="1"/>
  <c r="I354" i="81" s="1"/>
  <c r="I355" i="81" s="1"/>
  <c r="I356" i="81" s="1"/>
  <c r="I357" i="81" s="1"/>
  <c r="I358" i="81" s="1"/>
  <c r="I359" i="81" s="1"/>
  <c r="I360" i="81" s="1"/>
  <c r="I361" i="81" s="1"/>
  <c r="I362" i="81" s="1"/>
  <c r="I363" i="81" s="1"/>
  <c r="I364" i="81" s="1"/>
  <c r="I365" i="81" s="1"/>
  <c r="I366" i="81" s="1"/>
  <c r="I367" i="81" s="1"/>
  <c r="I368" i="81" s="1"/>
  <c r="I369" i="81" s="1"/>
  <c r="I370" i="81" s="1"/>
  <c r="I371" i="81" s="1"/>
  <c r="I372" i="81" s="1"/>
  <c r="I373" i="81" s="1"/>
  <c r="I374" i="81" s="1"/>
  <c r="I375" i="81" s="1"/>
  <c r="I376" i="81" s="1"/>
  <c r="I377" i="81" s="1"/>
  <c r="I378" i="81" s="1"/>
  <c r="I379" i="81" s="1"/>
  <c r="I380" i="81" s="1"/>
  <c r="I381" i="81" s="1"/>
  <c r="I382" i="81" s="1"/>
  <c r="I383" i="81" s="1"/>
  <c r="I384" i="81" s="1"/>
  <c r="I385" i="81" s="1"/>
  <c r="I386" i="81" s="1"/>
  <c r="I387" i="81" s="1"/>
  <c r="I388" i="81" s="1"/>
  <c r="I389" i="81" s="1"/>
  <c r="I390" i="81" s="1"/>
  <c r="I391" i="81" s="1"/>
  <c r="I392" i="81" s="1"/>
  <c r="I393" i="81" s="1"/>
  <c r="I394" i="81" s="1"/>
  <c r="I395" i="81" s="1"/>
  <c r="I396" i="81" s="1"/>
  <c r="I397" i="81" s="1"/>
  <c r="I398" i="81" s="1"/>
  <c r="I399" i="81" s="1"/>
  <c r="I400" i="81" s="1"/>
  <c r="I401" i="81" s="1"/>
  <c r="I402" i="81" s="1"/>
  <c r="I403" i="81" s="1"/>
  <c r="I404" i="81" s="1"/>
  <c r="I405" i="81" s="1"/>
  <c r="I406" i="81" s="1"/>
  <c r="I407" i="81" s="1"/>
  <c r="I408" i="81" s="1"/>
  <c r="I409" i="81" s="1"/>
  <c r="I410" i="81" s="1"/>
  <c r="I411" i="81" s="1"/>
  <c r="I412" i="81" s="1"/>
  <c r="I413" i="81" s="1"/>
  <c r="I414" i="81" s="1"/>
  <c r="I415" i="81" s="1"/>
  <c r="I416" i="81" s="1"/>
  <c r="I417" i="81" s="1"/>
  <c r="I418" i="81" s="1"/>
  <c r="I419" i="81" s="1"/>
  <c r="I420" i="81" s="1"/>
  <c r="I421" i="81" s="1"/>
  <c r="I422" i="81" s="1"/>
  <c r="I423" i="81" s="1"/>
  <c r="I424" i="81" s="1"/>
  <c r="I425" i="81" s="1"/>
  <c r="I426" i="81" s="1"/>
  <c r="I427" i="81" s="1"/>
  <c r="I428" i="81" s="1"/>
  <c r="I429" i="81" s="1"/>
  <c r="I430" i="81" s="1"/>
  <c r="I431" i="81" s="1"/>
  <c r="I432" i="81" s="1"/>
  <c r="I433" i="81" s="1"/>
  <c r="I434" i="81" s="1"/>
  <c r="I435" i="81" s="1"/>
  <c r="I436" i="81" s="1"/>
  <c r="I437" i="81" s="1"/>
  <c r="I438" i="81" s="1"/>
  <c r="I439" i="81" s="1"/>
  <c r="I440" i="81" s="1"/>
  <c r="I441" i="81" s="1"/>
  <c r="I442" i="81" s="1"/>
  <c r="I443" i="81" s="1"/>
  <c r="I444" i="81" s="1"/>
  <c r="I445" i="81" s="1"/>
  <c r="I446" i="81" s="1"/>
  <c r="I447" i="81" s="1"/>
  <c r="I448" i="81" s="1"/>
  <c r="I449" i="81" s="1"/>
  <c r="I450" i="81" s="1"/>
  <c r="I451" i="81" s="1"/>
  <c r="I452" i="81" s="1"/>
  <c r="I453" i="81" s="1"/>
  <c r="I454" i="81" s="1"/>
  <c r="I455" i="81" s="1"/>
  <c r="I456" i="81" s="1"/>
  <c r="I457" i="81" s="1"/>
  <c r="I458" i="81" s="1"/>
  <c r="I459" i="81" s="1"/>
  <c r="I460" i="81" s="1"/>
  <c r="I461" i="81" s="1"/>
  <c r="I462" i="81" s="1"/>
  <c r="I463" i="81" s="1"/>
  <c r="I464" i="81" s="1"/>
  <c r="I465" i="81" s="1"/>
  <c r="I466" i="81" s="1"/>
  <c r="I467" i="81" s="1"/>
  <c r="I468" i="81" s="1"/>
  <c r="I469" i="81" s="1"/>
  <c r="I470" i="81" s="1"/>
  <c r="I471" i="81" s="1"/>
  <c r="I472" i="81" s="1"/>
  <c r="I473" i="81" s="1"/>
  <c r="I474" i="81" s="1"/>
  <c r="I475" i="81" s="1"/>
  <c r="I476" i="81" s="1"/>
  <c r="I477" i="81" s="1"/>
  <c r="I478" i="81" s="1"/>
  <c r="I479" i="81" s="1"/>
  <c r="I480" i="81" s="1"/>
  <c r="I481" i="81" s="1"/>
  <c r="I482" i="81" s="1"/>
  <c r="I483" i="81" s="1"/>
  <c r="I484" i="81" s="1"/>
  <c r="I485" i="81" s="1"/>
  <c r="I486" i="81" s="1"/>
  <c r="I487" i="81" s="1"/>
  <c r="I488" i="81" s="1"/>
  <c r="I489" i="81" s="1"/>
  <c r="I490" i="81" s="1"/>
  <c r="I491" i="81" s="1"/>
  <c r="I492" i="81" s="1"/>
  <c r="I493" i="81" s="1"/>
  <c r="I494" i="81" s="1"/>
  <c r="I495" i="81" s="1"/>
  <c r="I496" i="81" s="1"/>
  <c r="I497" i="81" s="1"/>
  <c r="I498" i="81" s="1"/>
  <c r="I499" i="81" s="1"/>
  <c r="I500" i="81" s="1"/>
  <c r="I501" i="81" s="1"/>
  <c r="I502" i="81" s="1"/>
  <c r="I503" i="81" s="1"/>
  <c r="I504" i="81" s="1"/>
  <c r="I505" i="81" s="1"/>
  <c r="I506" i="81" s="1"/>
  <c r="I507" i="81" s="1"/>
  <c r="I508" i="81" s="1"/>
  <c r="I509" i="81" s="1"/>
  <c r="I510" i="81" s="1"/>
  <c r="I511" i="81" s="1"/>
  <c r="I512" i="81" s="1"/>
  <c r="I513" i="81" s="1"/>
  <c r="I514" i="81" s="1"/>
  <c r="I515" i="81" s="1"/>
  <c r="I516" i="81" s="1"/>
  <c r="I517" i="81" s="1"/>
  <c r="I518" i="81" s="1"/>
  <c r="I519" i="81" s="1"/>
  <c r="I520" i="81" s="1"/>
  <c r="I521" i="81" s="1"/>
  <c r="I522" i="81" s="1"/>
  <c r="I523" i="81" s="1"/>
  <c r="I524" i="81" s="1"/>
  <c r="I525" i="81" s="1"/>
  <c r="I526" i="81" s="1"/>
  <c r="I527" i="81" s="1"/>
  <c r="I528" i="81" s="1"/>
  <c r="I529" i="81" s="1"/>
  <c r="I530" i="81" s="1"/>
  <c r="I531" i="81" s="1"/>
  <c r="I532" i="81" s="1"/>
  <c r="I533" i="81" s="1"/>
  <c r="I534" i="81" s="1"/>
  <c r="I535" i="81" s="1"/>
  <c r="I536" i="81" s="1"/>
  <c r="I537" i="81" s="1"/>
  <c r="I538" i="81" s="1"/>
  <c r="I539" i="81" s="1"/>
  <c r="I540" i="81" s="1"/>
  <c r="I541" i="81" s="1"/>
  <c r="I542" i="81" s="1"/>
  <c r="I543" i="81" s="1"/>
  <c r="I544" i="81" s="1"/>
  <c r="I545" i="81" s="1"/>
  <c r="I546" i="81" s="1"/>
  <c r="I547" i="81" s="1"/>
  <c r="I548" i="81" s="1"/>
  <c r="I549" i="81" s="1"/>
  <c r="I550" i="81" s="1"/>
  <c r="I551" i="81" s="1"/>
  <c r="I552" i="81" s="1"/>
  <c r="I553" i="81" s="1"/>
  <c r="I554" i="81" s="1"/>
  <c r="I555" i="81" s="1"/>
  <c r="I556" i="81" s="1"/>
  <c r="I557" i="81" s="1"/>
  <c r="I558" i="81" s="1"/>
  <c r="I559" i="81" s="1"/>
  <c r="I560" i="81" s="1"/>
  <c r="I561" i="81" s="1"/>
  <c r="I562" i="81" s="1"/>
  <c r="I563" i="81" s="1"/>
  <c r="I564" i="81" s="1"/>
  <c r="I565" i="81" s="1"/>
  <c r="I566" i="81" s="1"/>
  <c r="I567" i="81" s="1"/>
  <c r="I568" i="81" s="1"/>
  <c r="I569" i="81" s="1"/>
  <c r="I570" i="81" s="1"/>
  <c r="I571" i="81" s="1"/>
  <c r="I572" i="81" s="1"/>
  <c r="I573" i="81" s="1"/>
  <c r="I574" i="81" s="1"/>
  <c r="I575" i="81" s="1"/>
  <c r="I576" i="81" s="1"/>
  <c r="I577" i="81" s="1"/>
  <c r="I578" i="81" s="1"/>
  <c r="I579" i="81" s="1"/>
  <c r="I580" i="81" s="1"/>
  <c r="I581" i="81" s="1"/>
  <c r="I582" i="81" s="1"/>
  <c r="I583" i="81" s="1"/>
  <c r="I584" i="81" s="1"/>
  <c r="I585" i="81" s="1"/>
  <c r="I586" i="81" s="1"/>
  <c r="I587" i="81" s="1"/>
  <c r="I588" i="81" s="1"/>
  <c r="I589" i="81" s="1"/>
  <c r="I590" i="81" s="1"/>
  <c r="I591" i="81" s="1"/>
  <c r="I592" i="81" s="1"/>
  <c r="I593" i="81" s="1"/>
  <c r="I594" i="81" s="1"/>
  <c r="I595" i="81" s="1"/>
  <c r="I596" i="81" s="1"/>
  <c r="I597" i="81" s="1"/>
  <c r="I598" i="81" s="1"/>
  <c r="I599" i="81" s="1"/>
  <c r="I600" i="81" s="1"/>
  <c r="I601" i="81" s="1"/>
  <c r="I602" i="81" s="1"/>
  <c r="I603" i="81" s="1"/>
  <c r="I604" i="81" s="1"/>
  <c r="I605" i="81" s="1"/>
  <c r="I606" i="81" s="1"/>
  <c r="I607" i="81" s="1"/>
  <c r="I608" i="81" s="1"/>
  <c r="I609" i="81" s="1"/>
  <c r="I610" i="81" s="1"/>
  <c r="I611" i="81" s="1"/>
  <c r="I612" i="81" s="1"/>
  <c r="I613" i="81" s="1"/>
  <c r="I614" i="81" s="1"/>
  <c r="I615" i="81" s="1"/>
  <c r="I616" i="81" s="1"/>
  <c r="I617" i="81" s="1"/>
  <c r="I618" i="81" s="1"/>
  <c r="I619" i="81" s="1"/>
  <c r="I620" i="81" s="1"/>
  <c r="I621" i="81" s="1"/>
  <c r="I622" i="81" s="1"/>
  <c r="I623" i="81" s="1"/>
  <c r="I624" i="81" s="1"/>
  <c r="I625" i="81" s="1"/>
  <c r="I626" i="81" s="1"/>
  <c r="I627" i="81" s="1"/>
  <c r="I628" i="81" s="1"/>
  <c r="I629" i="81" s="1"/>
  <c r="I630" i="81" s="1"/>
  <c r="I631" i="81" s="1"/>
  <c r="I632" i="81" s="1"/>
  <c r="I633" i="81" s="1"/>
  <c r="I634" i="81" s="1"/>
  <c r="I635" i="81" s="1"/>
  <c r="I636" i="81" s="1"/>
  <c r="I637" i="81" s="1"/>
  <c r="I638" i="81" s="1"/>
  <c r="I639" i="81" s="1"/>
  <c r="I640" i="81" s="1"/>
  <c r="I641" i="81" s="1"/>
  <c r="I642" i="81" s="1"/>
  <c r="I643" i="81" s="1"/>
  <c r="I644" i="81" s="1"/>
  <c r="I645" i="81" s="1"/>
  <c r="I646" i="81" s="1"/>
  <c r="I647" i="81" s="1"/>
  <c r="I648" i="81" s="1"/>
  <c r="I649" i="81" s="1"/>
  <c r="I650" i="81" s="1"/>
  <c r="I651" i="81" s="1"/>
  <c r="I652" i="81" s="1"/>
  <c r="I653" i="81" s="1"/>
  <c r="I654" i="81" s="1"/>
  <c r="I655" i="81" s="1"/>
  <c r="I656" i="81" s="1"/>
  <c r="I657" i="81" s="1"/>
  <c r="I658" i="81" s="1"/>
  <c r="I659" i="81" s="1"/>
  <c r="I660" i="81" s="1"/>
  <c r="I661" i="81" s="1"/>
  <c r="I662" i="81" s="1"/>
  <c r="I663" i="81" s="1"/>
  <c r="I664" i="81" s="1"/>
  <c r="I665" i="81" s="1"/>
  <c r="I666" i="81" s="1"/>
  <c r="I667" i="81" s="1"/>
  <c r="I668" i="81" s="1"/>
  <c r="I669" i="81" s="1"/>
  <c r="I670" i="81" s="1"/>
  <c r="I671" i="81" s="1"/>
  <c r="I672" i="81" s="1"/>
  <c r="I673" i="81" s="1"/>
  <c r="I674" i="81" s="1"/>
  <c r="I675" i="81" s="1"/>
  <c r="I676" i="81" s="1"/>
  <c r="I677" i="81" s="1"/>
  <c r="I678" i="81" s="1"/>
  <c r="I679" i="81" s="1"/>
  <c r="I680" i="81" s="1"/>
  <c r="I681" i="81" s="1"/>
  <c r="I682" i="81" s="1"/>
  <c r="I683" i="81" s="1"/>
  <c r="I684" i="81" s="1"/>
  <c r="I685" i="81" s="1"/>
  <c r="I686" i="81" s="1"/>
  <c r="I687" i="81" s="1"/>
  <c r="I688" i="81" s="1"/>
  <c r="I689" i="81" s="1"/>
  <c r="I690" i="81" s="1"/>
  <c r="I691" i="81" s="1"/>
  <c r="I692" i="81" s="1"/>
  <c r="I693" i="81" s="1"/>
  <c r="I694" i="81" s="1"/>
  <c r="I695" i="81" s="1"/>
  <c r="I696" i="81" s="1"/>
  <c r="I697" i="81" s="1"/>
  <c r="I698" i="81" s="1"/>
  <c r="I699" i="81" s="1"/>
  <c r="I700" i="81" s="1"/>
  <c r="I701" i="81" s="1"/>
  <c r="I702" i="81" s="1"/>
  <c r="I703" i="81" s="1"/>
  <c r="I704" i="81" s="1"/>
  <c r="I705" i="81" s="1"/>
  <c r="I706" i="81" s="1"/>
  <c r="I707" i="81" s="1"/>
  <c r="I708" i="81" s="1"/>
  <c r="I709" i="81" s="1"/>
  <c r="I710" i="81" s="1"/>
  <c r="I711" i="81" s="1"/>
  <c r="I712" i="81" s="1"/>
  <c r="I713" i="81" s="1"/>
  <c r="I714" i="81" s="1"/>
  <c r="I715" i="81" s="1"/>
  <c r="I716" i="81" s="1"/>
  <c r="I717" i="81" s="1"/>
  <c r="I718" i="81" s="1"/>
  <c r="I719" i="81" s="1"/>
  <c r="I720" i="81" s="1"/>
  <c r="I721" i="81" s="1"/>
  <c r="I722" i="81" s="1"/>
  <c r="I723" i="81" s="1"/>
  <c r="I724" i="81" s="1"/>
  <c r="I725" i="81" s="1"/>
  <c r="I726" i="81" s="1"/>
  <c r="I727" i="81" s="1"/>
  <c r="I728" i="81" s="1"/>
  <c r="I729" i="81" s="1"/>
  <c r="I730" i="81" s="1"/>
  <c r="I731" i="81" s="1"/>
  <c r="I732" i="81" s="1"/>
  <c r="I733" i="81" s="1"/>
  <c r="I734" i="81" s="1"/>
  <c r="I735" i="81" s="1"/>
  <c r="I736" i="81" s="1"/>
  <c r="I737" i="81" s="1"/>
  <c r="I738" i="81" s="1"/>
  <c r="I739" i="81" s="1"/>
  <c r="I740" i="81" s="1"/>
  <c r="I741" i="81" s="1"/>
  <c r="I742" i="81" s="1"/>
  <c r="I743" i="81" s="1"/>
  <c r="I744" i="81" s="1"/>
  <c r="I745" i="81" s="1"/>
  <c r="I746" i="81" s="1"/>
  <c r="I747" i="81" s="1"/>
  <c r="I748" i="81" s="1"/>
  <c r="I749" i="81" s="1"/>
  <c r="I750" i="81" s="1"/>
  <c r="I751" i="81" s="1"/>
  <c r="I752" i="81" s="1"/>
  <c r="I753" i="81" s="1"/>
  <c r="I754" i="81" s="1"/>
  <c r="I755" i="81" s="1"/>
  <c r="I756" i="81" s="1"/>
  <c r="I757" i="81" s="1"/>
  <c r="I758" i="81" s="1"/>
  <c r="I759" i="81" s="1"/>
  <c r="I760" i="81" s="1"/>
  <c r="I761" i="81" s="1"/>
  <c r="I762" i="81" s="1"/>
  <c r="I763" i="81" s="1"/>
  <c r="I764" i="81" s="1"/>
  <c r="I765" i="81" s="1"/>
  <c r="I766" i="81" s="1"/>
  <c r="I767" i="81" s="1"/>
  <c r="I768" i="81" s="1"/>
  <c r="I769" i="81" s="1"/>
  <c r="I770" i="81" s="1"/>
  <c r="I771" i="81" s="1"/>
  <c r="I772" i="81" s="1"/>
  <c r="I773" i="81" s="1"/>
  <c r="I774" i="81" s="1"/>
  <c r="I775" i="81" s="1"/>
  <c r="I776" i="81" s="1"/>
  <c r="I777" i="81" s="1"/>
  <c r="I778" i="81" s="1"/>
  <c r="I779" i="81" s="1"/>
  <c r="I780" i="81" s="1"/>
  <c r="I781" i="81" s="1"/>
  <c r="I782" i="81" s="1"/>
  <c r="I783" i="81" s="1"/>
  <c r="I784" i="81" s="1"/>
  <c r="I785" i="81" s="1"/>
  <c r="I786" i="81" s="1"/>
  <c r="I787" i="81" s="1"/>
  <c r="I788" i="81" s="1"/>
  <c r="I789" i="81" s="1"/>
  <c r="I790" i="81" s="1"/>
  <c r="I791" i="81" s="1"/>
  <c r="I792" i="81" s="1"/>
  <c r="I793" i="81" s="1"/>
  <c r="I794" i="81" s="1"/>
  <c r="I795" i="81" s="1"/>
  <c r="I796" i="81" s="1"/>
  <c r="I797" i="81" s="1"/>
  <c r="I798" i="81" s="1"/>
  <c r="I799" i="81" s="1"/>
  <c r="I800" i="81" s="1"/>
  <c r="I801" i="81" s="1"/>
  <c r="I802" i="81" s="1"/>
  <c r="I803" i="81" s="1"/>
  <c r="I804" i="81" s="1"/>
  <c r="I805" i="81" s="1"/>
  <c r="I806" i="81" s="1"/>
  <c r="I807" i="81" s="1"/>
  <c r="I808" i="81" s="1"/>
  <c r="I809" i="81" s="1"/>
  <c r="I810" i="81" s="1"/>
  <c r="I811" i="81" s="1"/>
  <c r="I812" i="81" s="1"/>
  <c r="I813" i="81" s="1"/>
  <c r="I814" i="81" s="1"/>
  <c r="I815" i="81" s="1"/>
  <c r="I816" i="81" s="1"/>
  <c r="I817" i="81" s="1"/>
  <c r="I818" i="81" s="1"/>
  <c r="I819" i="81" s="1"/>
  <c r="I820" i="81" s="1"/>
  <c r="I821" i="81" s="1"/>
  <c r="I822" i="81" s="1"/>
  <c r="I823" i="81" s="1"/>
  <c r="I824" i="81" s="1"/>
  <c r="I825" i="81" s="1"/>
  <c r="I826" i="81" s="1"/>
  <c r="I827" i="81" s="1"/>
  <c r="I828" i="81" s="1"/>
  <c r="I829" i="81" s="1"/>
  <c r="I830" i="81" s="1"/>
  <c r="I831" i="81" s="1"/>
  <c r="I832" i="81" s="1"/>
  <c r="I833" i="81" s="1"/>
  <c r="I834" i="81" s="1"/>
  <c r="I835" i="81" s="1"/>
  <c r="I836" i="81" s="1"/>
  <c r="I837" i="81" s="1"/>
  <c r="I838" i="81" s="1"/>
  <c r="I839" i="81" s="1"/>
  <c r="I840" i="81" s="1"/>
  <c r="I841" i="81" s="1"/>
  <c r="I842" i="81" s="1"/>
  <c r="I843" i="81" s="1"/>
  <c r="I844" i="81" s="1"/>
  <c r="I845" i="81" s="1"/>
  <c r="I846" i="81" s="1"/>
  <c r="I847" i="81" s="1"/>
  <c r="I848" i="81" s="1"/>
  <c r="I849" i="81" s="1"/>
  <c r="I850" i="81" s="1"/>
  <c r="I851" i="81" s="1"/>
  <c r="I852" i="81" s="1"/>
  <c r="I853" i="81" s="1"/>
  <c r="I854" i="81" s="1"/>
  <c r="I855" i="81" s="1"/>
  <c r="I856" i="81" s="1"/>
  <c r="I857" i="81" s="1"/>
  <c r="I858" i="81" s="1"/>
  <c r="I859" i="81" s="1"/>
  <c r="I860" i="81" s="1"/>
  <c r="I861" i="81" s="1"/>
  <c r="I862" i="81" s="1"/>
  <c r="I863" i="81" s="1"/>
  <c r="I864" i="81" s="1"/>
  <c r="I865" i="81" s="1"/>
  <c r="I866" i="81" s="1"/>
  <c r="I867" i="81" s="1"/>
  <c r="I868" i="81" s="1"/>
  <c r="I869" i="81" s="1"/>
  <c r="I870" i="81" s="1"/>
  <c r="I871" i="81" s="1"/>
  <c r="I872" i="81" s="1"/>
  <c r="I873" i="81" s="1"/>
  <c r="I874" i="81" s="1"/>
  <c r="I875" i="81" s="1"/>
  <c r="I876" i="81" s="1"/>
  <c r="I877" i="81" s="1"/>
  <c r="I878" i="81" s="1"/>
  <c r="I879" i="81" s="1"/>
  <c r="I880" i="81" s="1"/>
  <c r="I881" i="81" s="1"/>
  <c r="I882" i="81" s="1"/>
  <c r="I883" i="81" s="1"/>
  <c r="I884" i="81" s="1"/>
  <c r="I885" i="81" s="1"/>
  <c r="I886" i="81" s="1"/>
  <c r="I887" i="81" s="1"/>
  <c r="I888" i="81" s="1"/>
  <c r="I889" i="81" s="1"/>
  <c r="I890" i="81" s="1"/>
  <c r="I891" i="81" s="1"/>
  <c r="I892" i="81" s="1"/>
  <c r="I893" i="81" s="1"/>
  <c r="I894" i="81" s="1"/>
  <c r="I895" i="81" s="1"/>
  <c r="I896" i="81" s="1"/>
  <c r="I897" i="81" s="1"/>
  <c r="I898" i="81" s="1"/>
  <c r="I899" i="81" s="1"/>
  <c r="I900" i="81" s="1"/>
  <c r="I901" i="81" s="1"/>
  <c r="I902" i="81" s="1"/>
  <c r="I903" i="81" s="1"/>
  <c r="I904" i="81" s="1"/>
  <c r="I905" i="81" s="1"/>
  <c r="I906" i="81" s="1"/>
  <c r="I907" i="81" s="1"/>
  <c r="I908" i="81" s="1"/>
  <c r="I909" i="81" s="1"/>
  <c r="I910" i="81" s="1"/>
  <c r="I911" i="81" s="1"/>
  <c r="I912" i="81" s="1"/>
  <c r="I913" i="81" s="1"/>
  <c r="I914" i="81" s="1"/>
  <c r="I915" i="81" s="1"/>
  <c r="I916" i="81" s="1"/>
  <c r="I917" i="81" s="1"/>
  <c r="I918" i="81" s="1"/>
  <c r="I919" i="81" s="1"/>
  <c r="I920" i="81" s="1"/>
  <c r="I921" i="81" s="1"/>
  <c r="I922" i="81" s="1"/>
  <c r="I923" i="81" s="1"/>
  <c r="I924" i="81" s="1"/>
  <c r="I925" i="81" s="1"/>
  <c r="I926" i="81" s="1"/>
  <c r="I927" i="81" s="1"/>
  <c r="I928" i="81" s="1"/>
  <c r="I929" i="81" s="1"/>
  <c r="I930" i="81" s="1"/>
  <c r="I931" i="81" s="1"/>
  <c r="I932" i="81" s="1"/>
  <c r="I933" i="81" s="1"/>
  <c r="I934" i="81" s="1"/>
  <c r="I935" i="81" s="1"/>
  <c r="I936" i="81" s="1"/>
  <c r="I937" i="81" s="1"/>
  <c r="I938" i="81" s="1"/>
  <c r="I939" i="81" s="1"/>
  <c r="I940" i="81" s="1"/>
  <c r="I941" i="81" s="1"/>
  <c r="I942" i="81" s="1"/>
  <c r="I943" i="81" s="1"/>
  <c r="I944" i="81" s="1"/>
  <c r="I945" i="81" s="1"/>
  <c r="I946" i="81" s="1"/>
  <c r="I947" i="81" s="1"/>
  <c r="I948" i="81" s="1"/>
  <c r="I949" i="81" s="1"/>
  <c r="I950" i="81" s="1"/>
  <c r="I951" i="81" s="1"/>
  <c r="I952" i="81" s="1"/>
  <c r="I953" i="81" s="1"/>
  <c r="I954" i="81" s="1"/>
  <c r="I955" i="81" s="1"/>
  <c r="I956" i="81" s="1"/>
  <c r="I957" i="81" s="1"/>
  <c r="I958" i="81" s="1"/>
  <c r="I959" i="81" s="1"/>
  <c r="I960" i="81" s="1"/>
  <c r="I961" i="81" s="1"/>
  <c r="I962" i="81" s="1"/>
  <c r="I963" i="81" s="1"/>
  <c r="I964" i="81" s="1"/>
  <c r="I965" i="81" s="1"/>
  <c r="I966" i="81" s="1"/>
  <c r="I967" i="81" s="1"/>
  <c r="I968" i="81" s="1"/>
  <c r="I969" i="81" s="1"/>
  <c r="I970" i="81" s="1"/>
  <c r="I971" i="81" s="1"/>
  <c r="I972" i="81" s="1"/>
  <c r="I973" i="81" s="1"/>
  <c r="I974" i="81" s="1"/>
  <c r="I975" i="81" s="1"/>
  <c r="I976" i="81" s="1"/>
  <c r="I977" i="81" s="1"/>
  <c r="I978" i="81" s="1"/>
  <c r="I979" i="81" s="1"/>
  <c r="I980" i="81" s="1"/>
  <c r="I981" i="81" s="1"/>
  <c r="I982" i="81" s="1"/>
  <c r="I983" i="81" s="1"/>
  <c r="I984" i="81" s="1"/>
  <c r="I985" i="81" s="1"/>
  <c r="I986" i="81" s="1"/>
  <c r="I987" i="81" s="1"/>
  <c r="I988" i="81" s="1"/>
  <c r="I989" i="81" s="1"/>
  <c r="I990" i="81" s="1"/>
  <c r="I991" i="81" s="1"/>
  <c r="I992" i="81" s="1"/>
  <c r="I993" i="81" s="1"/>
  <c r="I994" i="81" s="1"/>
  <c r="I995" i="81" s="1"/>
  <c r="I996" i="81" s="1"/>
  <c r="I997" i="81" s="1"/>
  <c r="I998" i="81" s="1"/>
  <c r="I999" i="81" s="1"/>
  <c r="I1000" i="81" s="1"/>
  <c r="I1001" i="81" s="1"/>
  <c r="I1002" i="81" s="1"/>
  <c r="I1003" i="81" s="1"/>
  <c r="I1004" i="81" s="1"/>
  <c r="I1005" i="81" s="1"/>
  <c r="I1006" i="81" s="1"/>
  <c r="I1007" i="81" s="1"/>
  <c r="I1008" i="81" s="1"/>
  <c r="I1009" i="81" s="1"/>
  <c r="I1010" i="81" s="1"/>
  <c r="I1011" i="81" s="1"/>
  <c r="I1012" i="81" s="1"/>
  <c r="I1013" i="81" s="1"/>
  <c r="I1014" i="81" s="1"/>
  <c r="I1015" i="81" s="1"/>
  <c r="I1016" i="81" s="1"/>
  <c r="I1017" i="81" s="1"/>
  <c r="I1018" i="81" s="1"/>
  <c r="I1019" i="81" s="1"/>
  <c r="I1020" i="81" s="1"/>
  <c r="I1021" i="81" s="1"/>
  <c r="I1022" i="81" s="1"/>
  <c r="I1023" i="81" s="1"/>
  <c r="I1024" i="81" s="1"/>
  <c r="I1025" i="81" s="1"/>
  <c r="I1026" i="81" s="1"/>
  <c r="I1027" i="81" s="1"/>
  <c r="I1028" i="81" s="1"/>
  <c r="I1029" i="81" s="1"/>
  <c r="I1030" i="81" s="1"/>
  <c r="I1031" i="81" s="1"/>
  <c r="I1032" i="81" s="1"/>
  <c r="I1033" i="81" s="1"/>
  <c r="I1034" i="81" s="1"/>
  <c r="I1035" i="81" s="1"/>
  <c r="I1036" i="81" s="1"/>
  <c r="I1037" i="81" s="1"/>
  <c r="I1038" i="81" s="1"/>
  <c r="I1039" i="81" s="1"/>
  <c r="I1040" i="81" s="1"/>
  <c r="I1041" i="81" s="1"/>
  <c r="I1042" i="81" s="1"/>
  <c r="I1043" i="81" s="1"/>
  <c r="I1044" i="81" s="1"/>
  <c r="I1045" i="81" s="1"/>
  <c r="I1046" i="81" s="1"/>
  <c r="I1047" i="81" s="1"/>
  <c r="I1048" i="81" s="1"/>
  <c r="I1049" i="81" s="1"/>
  <c r="I1050" i="81" s="1"/>
  <c r="I1051" i="81" s="1"/>
  <c r="I1052" i="81" s="1"/>
  <c r="I1053" i="81" s="1"/>
  <c r="I1054" i="81" s="1"/>
  <c r="I1055" i="81" s="1"/>
  <c r="I1056" i="81" s="1"/>
  <c r="I1057" i="81" s="1"/>
  <c r="I1058" i="81" s="1"/>
  <c r="I1059" i="81" s="1"/>
  <c r="I1060" i="81" s="1"/>
  <c r="I1061" i="81" s="1"/>
  <c r="I1062" i="81" s="1"/>
  <c r="I1063" i="81" s="1"/>
  <c r="I1064" i="81" s="1"/>
  <c r="I1065" i="81" s="1"/>
  <c r="I1066" i="81" s="1"/>
  <c r="I1067" i="81" s="1"/>
  <c r="I1068" i="81" s="1"/>
  <c r="I1069" i="81" s="1"/>
  <c r="I1070" i="81" s="1"/>
  <c r="I1071" i="81" s="1"/>
  <c r="I1072" i="81" s="1"/>
  <c r="I1073" i="81" s="1"/>
  <c r="I1074" i="81" s="1"/>
  <c r="I1075" i="81" s="1"/>
  <c r="I1076" i="81" s="1"/>
  <c r="I1077" i="81" s="1"/>
  <c r="I1078" i="81" s="1"/>
  <c r="I1079" i="81" s="1"/>
  <c r="I1080" i="81" s="1"/>
  <c r="I1081" i="81" s="1"/>
  <c r="I1082" i="81" s="1"/>
  <c r="I1083" i="81" s="1"/>
  <c r="I1084" i="81" s="1"/>
  <c r="I1085" i="81" s="1"/>
  <c r="I1086" i="81" s="1"/>
  <c r="I1087" i="81" s="1"/>
  <c r="I1088" i="81" s="1"/>
  <c r="I1089" i="81" s="1"/>
  <c r="I1090" i="81" s="1"/>
  <c r="I1091" i="81" s="1"/>
  <c r="I1092" i="81" s="1"/>
  <c r="I1093" i="81" s="1"/>
  <c r="I1094" i="81" s="1"/>
  <c r="I1095" i="81" s="1"/>
  <c r="I1096" i="81" s="1"/>
  <c r="I1097" i="81" s="1"/>
  <c r="I1098" i="81" s="1"/>
  <c r="I1099" i="81" s="1"/>
  <c r="I1100" i="81" s="1"/>
  <c r="I1101" i="81" s="1"/>
  <c r="I1102" i="81" s="1"/>
  <c r="I1103" i="81" s="1"/>
  <c r="I1104" i="81" s="1"/>
  <c r="I1105" i="81" s="1"/>
  <c r="I1106" i="81" s="1"/>
  <c r="I1107" i="81" s="1"/>
  <c r="I1108" i="81" s="1"/>
  <c r="I1109" i="81" s="1"/>
  <c r="I1110" i="81" s="1"/>
  <c r="I1111" i="81" s="1"/>
  <c r="I1112" i="81" s="1"/>
  <c r="I1113" i="81" s="1"/>
  <c r="I1114" i="81" s="1"/>
  <c r="I1115" i="81" s="1"/>
  <c r="I1116" i="81" s="1"/>
  <c r="I1117" i="81" s="1"/>
  <c r="I1118" i="81" s="1"/>
  <c r="I1119" i="81" s="1"/>
  <c r="I1120" i="81" s="1"/>
  <c r="I1121" i="81" s="1"/>
  <c r="I1122" i="81" s="1"/>
  <c r="I1123" i="81" s="1"/>
  <c r="I1124" i="81" s="1"/>
  <c r="I1125" i="81" s="1"/>
  <c r="I1126" i="81" s="1"/>
  <c r="I1127" i="81" s="1"/>
  <c r="I1128" i="81" s="1"/>
  <c r="I1129" i="81" s="1"/>
  <c r="I1130" i="81" s="1"/>
  <c r="I1131" i="81" s="1"/>
  <c r="I1132" i="81" s="1"/>
  <c r="I1133" i="81" s="1"/>
  <c r="I1134" i="81" s="1"/>
  <c r="I1135" i="81" s="1"/>
  <c r="I1136" i="81" s="1"/>
  <c r="I1137" i="81" s="1"/>
  <c r="I1138" i="81" s="1"/>
  <c r="I1139" i="81" s="1"/>
  <c r="I1140" i="81" s="1"/>
  <c r="I1141" i="81" s="1"/>
  <c r="I1142" i="81" s="1"/>
  <c r="I1143" i="81" s="1"/>
  <c r="I1144" i="81" s="1"/>
  <c r="I1145" i="81" s="1"/>
  <c r="I1146" i="81" s="1"/>
  <c r="I1147" i="81" s="1"/>
  <c r="I1148" i="81" s="1"/>
  <c r="I1149" i="81" s="1"/>
  <c r="I1150" i="81" s="1"/>
  <c r="I1151" i="81" s="1"/>
  <c r="I1152" i="81" s="1"/>
  <c r="I1153" i="81" s="1"/>
  <c r="I1154" i="81" s="1"/>
  <c r="I1155" i="81" s="1"/>
  <c r="I1156" i="81" s="1"/>
  <c r="I1157" i="81" s="1"/>
  <c r="I1158" i="81" s="1"/>
  <c r="I1159" i="81" s="1"/>
  <c r="I1160" i="81" s="1"/>
  <c r="I1161" i="81" s="1"/>
  <c r="I1162" i="81" s="1"/>
  <c r="I1163" i="81" s="1"/>
  <c r="I1164" i="81" s="1"/>
  <c r="I1165" i="81" s="1"/>
  <c r="I1166" i="81" s="1"/>
  <c r="I1167" i="81" s="1"/>
  <c r="I1168" i="81" s="1"/>
  <c r="I1169" i="81" s="1"/>
  <c r="I1170" i="81" s="1"/>
  <c r="I1171" i="81" s="1"/>
  <c r="I1172" i="81" s="1"/>
  <c r="I1173" i="81" s="1"/>
  <c r="I1174" i="81" s="1"/>
  <c r="I1175" i="81" s="1"/>
  <c r="I1176" i="81" s="1"/>
  <c r="I1177" i="81" s="1"/>
  <c r="I1178" i="81" s="1"/>
  <c r="I1179" i="81" s="1"/>
  <c r="I1180" i="81" s="1"/>
  <c r="I1181" i="81" s="1"/>
  <c r="I1182" i="81" s="1"/>
  <c r="I1183" i="81" s="1"/>
  <c r="I1184" i="81" s="1"/>
  <c r="I1185" i="81" s="1"/>
  <c r="I1186" i="81" s="1"/>
  <c r="I1187" i="81" s="1"/>
  <c r="I1188" i="81" s="1"/>
  <c r="I1189" i="81" s="1"/>
  <c r="I1190" i="81" s="1"/>
  <c r="I1191" i="81" s="1"/>
  <c r="I1192" i="81" s="1"/>
  <c r="I1193" i="81" s="1"/>
  <c r="I1194" i="81" s="1"/>
  <c r="I1195" i="81" s="1"/>
  <c r="I1196" i="81" s="1"/>
  <c r="I1197" i="81" s="1"/>
  <c r="I1198" i="81" s="1"/>
  <c r="I1199" i="81" s="1"/>
  <c r="I1200" i="81" s="1"/>
  <c r="I1201" i="81" s="1"/>
  <c r="I1202" i="81" s="1"/>
  <c r="I1203" i="81" s="1"/>
  <c r="I1204" i="81" s="1"/>
  <c r="I1205" i="81" s="1"/>
  <c r="I1206" i="81" s="1"/>
  <c r="I1207" i="81" s="1"/>
  <c r="I1208" i="81" s="1"/>
  <c r="I1209" i="81" s="1"/>
  <c r="I1210" i="81" s="1"/>
  <c r="I1211" i="81" s="1"/>
  <c r="I1212" i="81" s="1"/>
  <c r="I1213" i="81" s="1"/>
  <c r="I1214" i="81" s="1"/>
  <c r="I1215" i="81" s="1"/>
  <c r="I1216" i="81" s="1"/>
  <c r="I1217" i="81" s="1"/>
  <c r="I1218" i="81" s="1"/>
  <c r="I1219" i="81" s="1"/>
  <c r="I1220" i="81" s="1"/>
  <c r="I1221" i="81" s="1"/>
  <c r="I1222" i="81" s="1"/>
  <c r="I1223" i="81" s="1"/>
  <c r="I1224" i="81" s="1"/>
  <c r="I1225" i="81" s="1"/>
  <c r="I1226" i="81" s="1"/>
  <c r="I1227" i="81" s="1"/>
  <c r="I1228" i="81" s="1"/>
  <c r="I1229" i="81" s="1"/>
  <c r="I1230" i="81" s="1"/>
  <c r="I1231" i="81" s="1"/>
  <c r="I1232" i="81" s="1"/>
  <c r="I1233" i="81" s="1"/>
  <c r="I1234" i="81" s="1"/>
  <c r="I1235" i="81" s="1"/>
  <c r="I1236" i="81" s="1"/>
  <c r="I1237" i="81" s="1"/>
  <c r="I1238" i="81" s="1"/>
  <c r="I1239" i="81" s="1"/>
  <c r="I1240" i="81" s="1"/>
  <c r="I1241" i="81" s="1"/>
  <c r="I1242" i="81" s="1"/>
  <c r="I1243" i="81" s="1"/>
  <c r="I1244" i="81" s="1"/>
  <c r="I1245" i="81" s="1"/>
  <c r="I1246" i="81" s="1"/>
  <c r="I1247" i="81" s="1"/>
  <c r="I1248" i="81" s="1"/>
  <c r="I1249" i="81" s="1"/>
  <c r="I1250" i="81" s="1"/>
  <c r="I1251" i="81" s="1"/>
  <c r="I1252" i="81" s="1"/>
  <c r="I1253" i="81" s="1"/>
  <c r="I1254" i="81" s="1"/>
  <c r="I1255" i="81" s="1"/>
  <c r="I1256" i="81" s="1"/>
  <c r="I1257" i="81" s="1"/>
  <c r="I1258" i="81" s="1"/>
  <c r="I1259" i="81" s="1"/>
  <c r="I1260" i="81" s="1"/>
  <c r="I1261" i="81" s="1"/>
  <c r="I1262" i="81" s="1"/>
  <c r="I1263" i="81" s="1"/>
  <c r="I1264" i="81" s="1"/>
  <c r="I1265" i="81" s="1"/>
  <c r="I1266" i="81" s="1"/>
  <c r="I1267" i="81" s="1"/>
  <c r="I1268" i="81" s="1"/>
  <c r="I1269" i="81" s="1"/>
  <c r="I1270" i="81" s="1"/>
  <c r="I1271" i="81" s="1"/>
  <c r="I1272" i="81" s="1"/>
  <c r="I1273" i="81" s="1"/>
  <c r="I1274" i="81" s="1"/>
  <c r="I1275" i="81" s="1"/>
  <c r="I1276" i="81" s="1"/>
  <c r="I1277" i="81" s="1"/>
  <c r="I1278" i="81" s="1"/>
  <c r="I1279" i="81" s="1"/>
  <c r="I1280" i="81" s="1"/>
  <c r="I1281" i="81" s="1"/>
  <c r="I1282" i="81" s="1"/>
  <c r="I1283" i="81" s="1"/>
  <c r="I1284" i="81" s="1"/>
  <c r="I1285" i="81" s="1"/>
  <c r="I1286" i="81" s="1"/>
  <c r="I1287" i="81" s="1"/>
  <c r="I1288" i="81" s="1"/>
  <c r="I1289" i="81" s="1"/>
  <c r="I1290" i="81" s="1"/>
  <c r="I1291" i="81" s="1"/>
  <c r="I1292" i="81" s="1"/>
  <c r="I1293" i="81" s="1"/>
  <c r="I1294" i="81" s="1"/>
  <c r="I1295" i="81" s="1"/>
  <c r="I1296" i="81" s="1"/>
  <c r="I1297" i="81" s="1"/>
  <c r="I1298" i="81" s="1"/>
  <c r="I1299" i="81" s="1"/>
  <c r="I1300" i="81" s="1"/>
  <c r="I1301" i="81" s="1"/>
  <c r="I1302" i="81" s="1"/>
  <c r="I1303" i="81" s="1"/>
  <c r="I1304" i="81" s="1"/>
  <c r="I1305" i="81" s="1"/>
  <c r="I1306" i="81" s="1"/>
  <c r="I1307" i="81" s="1"/>
  <c r="I1308" i="81" s="1"/>
  <c r="I1309" i="81" s="1"/>
  <c r="I1310" i="81" s="1"/>
  <c r="I1311" i="81" s="1"/>
  <c r="I1312" i="81" s="1"/>
  <c r="I1313" i="81" s="1"/>
  <c r="I1314" i="81" s="1"/>
  <c r="I1315" i="81" s="1"/>
  <c r="I1316" i="81" s="1"/>
  <c r="I1317" i="81" s="1"/>
  <c r="I1318" i="81" s="1"/>
  <c r="I1319" i="81" s="1"/>
  <c r="I1320" i="81" s="1"/>
  <c r="I1321" i="81" s="1"/>
  <c r="I1322" i="81" s="1"/>
  <c r="I1323" i="81" s="1"/>
  <c r="I1324" i="81" s="1"/>
  <c r="I1325" i="81" s="1"/>
  <c r="I1326" i="81" s="1"/>
  <c r="I1327" i="81" s="1"/>
  <c r="I1328" i="81" s="1"/>
  <c r="I1329" i="81" s="1"/>
  <c r="I1330" i="81" s="1"/>
  <c r="I1331" i="81" s="1"/>
  <c r="I1332" i="81" s="1"/>
  <c r="I1333" i="81" s="1"/>
  <c r="I1334" i="81" s="1"/>
  <c r="I1335" i="81" s="1"/>
  <c r="I1336" i="81" s="1"/>
  <c r="I1337" i="81" s="1"/>
  <c r="I1338" i="81" s="1"/>
  <c r="I1339" i="81" s="1"/>
  <c r="I1340" i="81" s="1"/>
  <c r="I1341" i="81" s="1"/>
  <c r="I1342" i="81" s="1"/>
  <c r="I1343" i="81" s="1"/>
  <c r="I1344" i="81" s="1"/>
  <c r="I1345" i="81" s="1"/>
  <c r="I1346" i="81" s="1"/>
  <c r="I1347" i="81" s="1"/>
  <c r="I1348" i="81" s="1"/>
  <c r="I1349" i="81" s="1"/>
  <c r="I1350" i="81" s="1"/>
  <c r="I1351" i="81" s="1"/>
  <c r="I1352" i="81" s="1"/>
  <c r="I1353" i="81" s="1"/>
  <c r="I1354" i="81" s="1"/>
  <c r="I1355" i="81" s="1"/>
  <c r="I1356" i="81" s="1"/>
  <c r="I1357" i="81" s="1"/>
  <c r="I1358" i="81" s="1"/>
  <c r="I1359" i="81" s="1"/>
  <c r="I1360" i="81" s="1"/>
  <c r="I1361" i="81" s="1"/>
  <c r="I1362" i="81" s="1"/>
  <c r="I1363" i="81" s="1"/>
  <c r="I1364" i="81" s="1"/>
  <c r="I1365" i="81" s="1"/>
  <c r="I1366" i="81" s="1"/>
  <c r="I1367" i="81" s="1"/>
  <c r="I1368" i="81" s="1"/>
  <c r="I1369" i="81" s="1"/>
  <c r="I1370" i="81" s="1"/>
  <c r="I1371" i="81" s="1"/>
  <c r="I1372" i="81" s="1"/>
  <c r="I1373" i="81" s="1"/>
  <c r="I1374" i="81" s="1"/>
  <c r="I1375" i="81" s="1"/>
  <c r="I1376" i="81" s="1"/>
  <c r="I1377" i="81" s="1"/>
  <c r="I1378" i="81" s="1"/>
  <c r="I1379" i="81" s="1"/>
  <c r="I1380" i="81" s="1"/>
  <c r="I1381" i="81" s="1"/>
  <c r="I1382" i="81" s="1"/>
  <c r="I1383" i="81" s="1"/>
  <c r="I1384" i="81" s="1"/>
  <c r="I1385" i="81" s="1"/>
  <c r="I1386" i="81" s="1"/>
  <c r="I1387" i="81" s="1"/>
  <c r="I1388" i="81" s="1"/>
  <c r="I1389" i="81" s="1"/>
  <c r="I1390" i="81" s="1"/>
  <c r="I1391" i="81" s="1"/>
  <c r="I1392" i="81" s="1"/>
  <c r="I1393" i="81" s="1"/>
  <c r="I1394" i="81" s="1"/>
  <c r="I1395" i="81" s="1"/>
  <c r="I1396" i="81" s="1"/>
  <c r="I1397" i="81" s="1"/>
  <c r="I1398" i="81" s="1"/>
  <c r="I1399" i="81" s="1"/>
  <c r="I1400" i="81" s="1"/>
  <c r="I1401" i="81" s="1"/>
  <c r="I1402" i="81" s="1"/>
  <c r="I1403" i="81" s="1"/>
  <c r="I1404" i="81" s="1"/>
  <c r="I1405" i="81" s="1"/>
  <c r="I1406" i="81" s="1"/>
  <c r="I1407" i="81" s="1"/>
  <c r="I1408" i="81" s="1"/>
  <c r="I1409" i="81" s="1"/>
  <c r="I1410" i="81" s="1"/>
  <c r="I1411" i="81" s="1"/>
  <c r="I1412" i="81" s="1"/>
  <c r="I1413" i="81" s="1"/>
  <c r="I1414" i="81" s="1"/>
  <c r="I1415" i="81" s="1"/>
  <c r="I1416" i="81" s="1"/>
  <c r="I1417" i="81" s="1"/>
  <c r="I1418" i="81" s="1"/>
  <c r="I1419" i="81" s="1"/>
  <c r="I1420" i="81" s="1"/>
  <c r="I1421" i="81" s="1"/>
  <c r="I1422" i="81" s="1"/>
  <c r="I1423" i="81" s="1"/>
  <c r="I1424" i="81" s="1"/>
  <c r="I1425" i="81" s="1"/>
  <c r="I1426" i="81" s="1"/>
  <c r="I1427" i="81" s="1"/>
  <c r="I1428" i="81" s="1"/>
  <c r="I1429" i="81" s="1"/>
  <c r="I1430" i="81" s="1"/>
  <c r="I1431" i="81" s="1"/>
  <c r="I1432" i="81" s="1"/>
  <c r="I1433" i="81" s="1"/>
  <c r="I1434" i="81" s="1"/>
  <c r="I1435" i="81" s="1"/>
  <c r="I1436" i="81" s="1"/>
  <c r="I1437" i="81" s="1"/>
  <c r="I1438" i="81" s="1"/>
  <c r="I1439" i="81" s="1"/>
  <c r="I1440" i="81" s="1"/>
  <c r="I1441" i="81" s="1"/>
  <c r="I1442" i="81" s="1"/>
  <c r="I1443" i="81" s="1"/>
  <c r="I1444" i="81" s="1"/>
  <c r="I1445" i="81" s="1"/>
  <c r="I1446" i="81" s="1"/>
  <c r="I1447" i="81" s="1"/>
  <c r="I1448" i="81" s="1"/>
  <c r="I1449" i="81" s="1"/>
  <c r="I1450" i="81" s="1"/>
  <c r="I1451" i="81" s="1"/>
  <c r="I1452" i="81" s="1"/>
  <c r="I1453" i="81" s="1"/>
  <c r="I1454" i="81" s="1"/>
  <c r="I1455" i="81" s="1"/>
  <c r="I1456" i="81" s="1"/>
  <c r="I1457" i="81" s="1"/>
  <c r="I1458" i="81" s="1"/>
  <c r="I1459" i="81" s="1"/>
  <c r="I1460" i="81" s="1"/>
  <c r="I1461" i="81" s="1"/>
  <c r="I1462" i="81" s="1"/>
  <c r="I1463" i="81" s="1"/>
  <c r="I1464" i="81" s="1"/>
  <c r="I1465" i="81" s="1"/>
  <c r="I1466" i="81" s="1"/>
  <c r="I1467" i="81" s="1"/>
  <c r="I1468" i="81" s="1"/>
  <c r="I1469" i="81" s="1"/>
  <c r="I1470" i="81" s="1"/>
  <c r="I1471" i="81" s="1"/>
  <c r="I1472" i="81" s="1"/>
  <c r="I1473" i="81" s="1"/>
  <c r="I1474" i="81" s="1"/>
  <c r="I1475" i="81" s="1"/>
  <c r="I1476" i="81" s="1"/>
  <c r="I1477" i="81" s="1"/>
  <c r="I1478" i="81" s="1"/>
  <c r="I1479" i="81" s="1"/>
  <c r="I1480" i="81" s="1"/>
  <c r="I1481" i="81" s="1"/>
  <c r="I1482" i="81" s="1"/>
  <c r="I1483" i="81" s="1"/>
  <c r="I1484" i="81" s="1"/>
  <c r="I1485" i="81" s="1"/>
  <c r="I1486" i="81" s="1"/>
  <c r="I1487" i="81" s="1"/>
  <c r="I1488" i="81" s="1"/>
  <c r="I1489" i="81" s="1"/>
  <c r="I1490" i="81" s="1"/>
  <c r="I1491" i="81" s="1"/>
  <c r="I1492" i="81" s="1"/>
  <c r="I1493" i="81" s="1"/>
  <c r="I1494" i="81" s="1"/>
  <c r="I1495" i="81" s="1"/>
  <c r="I1496" i="81" s="1"/>
  <c r="I1497" i="81" s="1"/>
  <c r="I1498" i="81" s="1"/>
  <c r="I1499" i="81" s="1"/>
  <c r="I1500" i="81" s="1"/>
  <c r="I1501" i="81" s="1"/>
  <c r="I1502" i="81" s="1"/>
  <c r="I1503" i="81" s="1"/>
  <c r="I1504" i="81" s="1"/>
  <c r="I1505" i="81" s="1"/>
  <c r="I1506" i="81" s="1"/>
  <c r="I1507" i="81" s="1"/>
  <c r="I1508" i="81" s="1"/>
  <c r="I1509" i="81" s="1"/>
  <c r="I1510" i="81" s="1"/>
  <c r="I1511" i="81" s="1"/>
  <c r="I1512" i="81" s="1"/>
  <c r="I1513" i="81" s="1"/>
  <c r="I1514" i="81" s="1"/>
  <c r="I1515" i="81" s="1"/>
  <c r="I1516" i="81" s="1"/>
  <c r="I1517" i="81" s="1"/>
  <c r="I1518" i="81" s="1"/>
  <c r="I1519" i="81" s="1"/>
  <c r="I1520" i="81" s="1"/>
  <c r="I1521" i="81" s="1"/>
  <c r="I1522" i="81" s="1"/>
  <c r="I1523" i="81" s="1"/>
  <c r="I1524" i="81" s="1"/>
  <c r="I1525" i="81" s="1"/>
  <c r="I1526" i="81" s="1"/>
  <c r="I1527" i="81" s="1"/>
  <c r="I1528" i="81" s="1"/>
  <c r="I1529" i="81" s="1"/>
  <c r="I1530" i="81" s="1"/>
  <c r="I1531" i="81" s="1"/>
  <c r="I1532" i="81" s="1"/>
  <c r="I1533" i="81" s="1"/>
  <c r="I1534" i="81" s="1"/>
  <c r="I1535" i="81" s="1"/>
  <c r="I1536" i="81" s="1"/>
  <c r="I1537" i="81" s="1"/>
  <c r="I1538" i="81" s="1"/>
  <c r="I1539" i="81" s="1"/>
  <c r="I1540" i="81" s="1"/>
  <c r="I1541" i="81" s="1"/>
  <c r="I1542" i="81" s="1"/>
  <c r="I1543" i="81" s="1"/>
  <c r="I1544" i="81" s="1"/>
  <c r="I1545" i="81" s="1"/>
  <c r="I1546" i="81" s="1"/>
  <c r="I1547" i="81" s="1"/>
  <c r="I1548" i="81" s="1"/>
  <c r="I1549" i="81" s="1"/>
  <c r="I1550" i="81" s="1"/>
  <c r="I1551" i="81" s="1"/>
  <c r="I1552" i="81" s="1"/>
  <c r="I1553" i="81" s="1"/>
  <c r="I1554" i="81" s="1"/>
  <c r="I1555" i="81" s="1"/>
  <c r="I1556" i="81" s="1"/>
  <c r="I1557" i="81" s="1"/>
  <c r="I1558" i="81" s="1"/>
  <c r="I1559" i="81" s="1"/>
  <c r="I1560" i="81" s="1"/>
  <c r="I1561" i="81" s="1"/>
  <c r="I1562" i="81" s="1"/>
  <c r="I1563" i="81" s="1"/>
  <c r="I1564" i="81" s="1"/>
  <c r="I1565" i="81" s="1"/>
  <c r="I1566" i="81" s="1"/>
  <c r="I1567" i="81" s="1"/>
  <c r="I1568" i="81" s="1"/>
  <c r="I1569" i="81" s="1"/>
  <c r="I1570" i="81" s="1"/>
  <c r="I1571" i="81" s="1"/>
  <c r="I1572" i="81" s="1"/>
  <c r="I1573" i="81" s="1"/>
  <c r="I1574" i="81" s="1"/>
  <c r="I1575" i="81" s="1"/>
  <c r="I1576" i="81" s="1"/>
  <c r="I1577" i="81" s="1"/>
  <c r="I1578" i="81" s="1"/>
  <c r="I1579" i="81" s="1"/>
  <c r="I1580" i="81" s="1"/>
  <c r="I1581" i="81" s="1"/>
  <c r="I1582" i="81" s="1"/>
  <c r="I1583" i="81" s="1"/>
  <c r="I1584" i="81" s="1"/>
  <c r="I1585" i="81" s="1"/>
  <c r="I1586" i="81" s="1"/>
  <c r="I1587" i="81" s="1"/>
  <c r="I1588" i="81" s="1"/>
  <c r="I1589" i="81" s="1"/>
  <c r="I1590" i="81" s="1"/>
  <c r="I1591" i="81" s="1"/>
  <c r="I1592" i="81" s="1"/>
  <c r="I1593" i="81" s="1"/>
  <c r="I1594" i="81" s="1"/>
  <c r="I1595" i="81" s="1"/>
  <c r="I1596" i="81" s="1"/>
  <c r="I1597" i="81" s="1"/>
  <c r="I1598" i="81" s="1"/>
  <c r="I1599" i="81" s="1"/>
  <c r="I1600" i="81" s="1"/>
  <c r="I1601" i="81" s="1"/>
  <c r="I1602" i="81" s="1"/>
  <c r="I1603" i="81" s="1"/>
  <c r="I1604" i="81" s="1"/>
  <c r="I1605" i="81" s="1"/>
  <c r="I1606" i="81" s="1"/>
  <c r="I1607" i="81" s="1"/>
  <c r="I1608" i="81" s="1"/>
  <c r="I1609" i="81" s="1"/>
  <c r="I1610" i="81" s="1"/>
  <c r="I1611" i="81" s="1"/>
  <c r="I1612" i="81" s="1"/>
  <c r="I1613" i="81" s="1"/>
  <c r="I1614" i="81" s="1"/>
  <c r="I1615" i="81" s="1"/>
  <c r="I1616" i="81" s="1"/>
  <c r="I1617" i="81" s="1"/>
  <c r="I1618" i="81" s="1"/>
  <c r="I1619" i="81" s="1"/>
  <c r="I1620" i="81" s="1"/>
  <c r="I1621" i="81" s="1"/>
  <c r="I1622" i="81" s="1"/>
  <c r="I1623" i="81" s="1"/>
  <c r="I1624" i="81" s="1"/>
  <c r="I1625" i="81" s="1"/>
  <c r="I1626" i="81" s="1"/>
  <c r="I1627" i="81" s="1"/>
  <c r="I1628" i="81" s="1"/>
  <c r="I1629" i="81" s="1"/>
  <c r="I1630" i="81" s="1"/>
  <c r="I1631" i="81" s="1"/>
  <c r="I1632" i="81" s="1"/>
  <c r="I1633" i="81" s="1"/>
  <c r="I1634" i="81" s="1"/>
  <c r="I1635" i="81" s="1"/>
  <c r="I1636" i="81" s="1"/>
  <c r="I1637" i="81" s="1"/>
  <c r="I1638" i="81" s="1"/>
  <c r="I1639" i="81" s="1"/>
  <c r="I1640" i="81" s="1"/>
  <c r="I1641" i="81" s="1"/>
  <c r="I1642" i="81" s="1"/>
  <c r="I1643" i="81" s="1"/>
  <c r="I1644" i="81" s="1"/>
  <c r="I1645" i="81" s="1"/>
  <c r="I1646" i="81" s="1"/>
  <c r="I1647" i="81" s="1"/>
  <c r="I1648" i="81" s="1"/>
  <c r="I1649" i="81" s="1"/>
  <c r="I1650" i="81" s="1"/>
  <c r="I1651" i="81" s="1"/>
  <c r="I1652" i="81" s="1"/>
  <c r="I1653" i="81" s="1"/>
  <c r="I1654" i="81" s="1"/>
  <c r="I1655" i="81" s="1"/>
  <c r="I1656" i="81" s="1"/>
  <c r="I1657" i="81" s="1"/>
  <c r="I1658" i="81" s="1"/>
  <c r="I1659" i="81" s="1"/>
  <c r="I1660" i="81" s="1"/>
  <c r="I1661" i="81" s="1"/>
  <c r="I1662" i="81" s="1"/>
  <c r="I1663" i="81" s="1"/>
  <c r="I1664" i="81" s="1"/>
  <c r="I1665" i="81" s="1"/>
  <c r="I1666" i="81" s="1"/>
  <c r="I1667" i="81" s="1"/>
  <c r="I1668" i="81" s="1"/>
  <c r="I1669" i="81" s="1"/>
  <c r="I1670" i="81" s="1"/>
  <c r="I1671" i="81" s="1"/>
  <c r="I1672" i="81" s="1"/>
  <c r="I1673" i="81" s="1"/>
  <c r="I1674" i="81" s="1"/>
  <c r="I1675" i="81" s="1"/>
  <c r="I1676" i="81" s="1"/>
  <c r="I1677" i="81" s="1"/>
  <c r="I1678" i="81" s="1"/>
  <c r="I1679" i="81" s="1"/>
  <c r="I1680" i="81" s="1"/>
  <c r="I1681" i="81" s="1"/>
  <c r="I1682" i="81" s="1"/>
  <c r="I1683" i="81" s="1"/>
  <c r="I1684" i="81" s="1"/>
  <c r="I1685" i="81" s="1"/>
  <c r="I1686" i="81" s="1"/>
  <c r="I1687" i="81" s="1"/>
  <c r="I1688" i="81" s="1"/>
  <c r="I1689" i="81" s="1"/>
  <c r="I1690" i="81" s="1"/>
  <c r="I1691" i="81" s="1"/>
  <c r="I1692" i="81" s="1"/>
  <c r="I1693" i="81" s="1"/>
  <c r="I1694" i="81" s="1"/>
  <c r="I1695" i="81" s="1"/>
  <c r="I1696" i="81" s="1"/>
  <c r="I1697" i="81" s="1"/>
  <c r="I1698" i="81" s="1"/>
  <c r="I1699" i="81" s="1"/>
  <c r="I1700" i="81" s="1"/>
  <c r="I1701" i="81" s="1"/>
  <c r="I1702" i="81" s="1"/>
  <c r="I1703" i="81" s="1"/>
  <c r="I1704" i="81" s="1"/>
  <c r="I1705" i="81" s="1"/>
  <c r="I1706" i="81" s="1"/>
  <c r="I1707" i="81" s="1"/>
  <c r="I1708" i="81" s="1"/>
  <c r="I1709" i="81" s="1"/>
  <c r="I1710" i="81" s="1"/>
  <c r="I1711" i="81" s="1"/>
  <c r="I1712" i="81" s="1"/>
  <c r="I1713" i="81" s="1"/>
  <c r="I1714" i="81" s="1"/>
  <c r="I1715" i="81" s="1"/>
  <c r="I1716" i="81" s="1"/>
  <c r="I1717" i="81" s="1"/>
  <c r="I1718" i="81" s="1"/>
  <c r="I1719" i="81" s="1"/>
  <c r="I1720" i="81" s="1"/>
  <c r="I1721" i="81" s="1"/>
  <c r="I1722" i="81" s="1"/>
  <c r="I1723" i="81" s="1"/>
  <c r="I1724" i="81" s="1"/>
  <c r="I1725" i="81" s="1"/>
  <c r="I1726" i="81" s="1"/>
  <c r="I1727" i="81" s="1"/>
  <c r="I1728" i="81" s="1"/>
  <c r="I1729" i="81" s="1"/>
  <c r="I1730" i="81" s="1"/>
  <c r="I1731" i="81" s="1"/>
  <c r="I1732" i="81" s="1"/>
  <c r="I1733" i="81" s="1"/>
  <c r="I1734" i="81" s="1"/>
  <c r="I1735" i="81" s="1"/>
  <c r="I1736" i="81" s="1"/>
  <c r="I1737" i="81" s="1"/>
  <c r="I1738" i="81" s="1"/>
  <c r="I1739" i="81" s="1"/>
  <c r="I1740" i="81" s="1"/>
  <c r="I1741" i="81" s="1"/>
  <c r="I1742" i="81" s="1"/>
  <c r="I1743" i="81" s="1"/>
  <c r="I1744" i="81" s="1"/>
  <c r="I1745" i="81" s="1"/>
  <c r="I1746" i="81" s="1"/>
  <c r="I1747" i="81" s="1"/>
  <c r="I1748" i="81" s="1"/>
  <c r="I1749" i="81" s="1"/>
  <c r="I1750" i="81" s="1"/>
  <c r="I1751" i="81" s="1"/>
  <c r="I1752" i="81" s="1"/>
  <c r="I1753" i="81" s="1"/>
  <c r="I1754" i="81" s="1"/>
  <c r="I1755" i="81" s="1"/>
  <c r="I1756" i="81" s="1"/>
  <c r="I1757" i="81" s="1"/>
  <c r="I1758" i="81" s="1"/>
  <c r="I1759" i="81" s="1"/>
  <c r="I1760" i="81" s="1"/>
  <c r="I1761" i="81" s="1"/>
  <c r="I1762" i="81" s="1"/>
  <c r="I1763" i="81" s="1"/>
  <c r="I1764" i="81" s="1"/>
  <c r="I1765" i="81" s="1"/>
  <c r="I1766" i="81" s="1"/>
  <c r="I1767" i="81" s="1"/>
  <c r="I1768" i="81" s="1"/>
  <c r="I1769" i="81" s="1"/>
  <c r="I1770" i="81" s="1"/>
  <c r="I1771" i="81" s="1"/>
  <c r="I1772" i="81" s="1"/>
  <c r="I1773" i="81" s="1"/>
  <c r="I1774" i="81" s="1"/>
  <c r="I1775" i="81" s="1"/>
  <c r="I1776" i="81" s="1"/>
  <c r="I1777" i="81" s="1"/>
  <c r="I1778" i="81" s="1"/>
  <c r="I1779" i="81" s="1"/>
  <c r="I1780" i="81" s="1"/>
  <c r="I1781" i="81" s="1"/>
  <c r="I1782" i="81" s="1"/>
  <c r="I1783" i="81" s="1"/>
  <c r="I1784" i="81" s="1"/>
  <c r="I1785" i="81" s="1"/>
  <c r="I1786" i="81" s="1"/>
  <c r="I1787" i="81" s="1"/>
  <c r="I1788" i="81" s="1"/>
  <c r="I1789" i="81" s="1"/>
  <c r="I1790" i="81" s="1"/>
  <c r="I1791" i="81" s="1"/>
  <c r="I1792" i="81" s="1"/>
  <c r="I1793" i="81" s="1"/>
  <c r="I1794" i="81" s="1"/>
  <c r="I1795" i="81" s="1"/>
  <c r="I1796" i="81" s="1"/>
  <c r="I1797" i="81" s="1"/>
  <c r="I1798" i="81" s="1"/>
  <c r="I1799" i="81" s="1"/>
  <c r="I1800" i="81" s="1"/>
  <c r="I1801" i="81" s="1"/>
  <c r="I1802" i="81" s="1"/>
  <c r="I1803" i="81" s="1"/>
  <c r="I1804" i="81" s="1"/>
  <c r="I1805" i="81" s="1"/>
  <c r="I1806" i="81" s="1"/>
  <c r="I1807" i="81" s="1"/>
  <c r="I1808" i="81" s="1"/>
  <c r="I1809" i="81" s="1"/>
  <c r="I1810" i="81" s="1"/>
  <c r="I1811" i="81" s="1"/>
  <c r="I1812" i="81" s="1"/>
  <c r="I1813" i="81" s="1"/>
  <c r="I1814" i="81" s="1"/>
  <c r="I1815" i="81" s="1"/>
  <c r="I1816" i="81" s="1"/>
  <c r="I1817" i="81" s="1"/>
  <c r="I1818" i="81" s="1"/>
  <c r="I1819" i="81" s="1"/>
  <c r="I1820" i="81" s="1"/>
  <c r="I1821" i="81" s="1"/>
  <c r="I1822" i="81" s="1"/>
  <c r="I1823" i="81" s="1"/>
  <c r="I1824" i="81" s="1"/>
  <c r="I1825" i="81" s="1"/>
  <c r="I1826" i="81" s="1"/>
  <c r="I1827" i="81" s="1"/>
  <c r="I1828" i="81" s="1"/>
  <c r="I1829" i="81" s="1"/>
  <c r="I1830" i="81" s="1"/>
  <c r="I1831" i="81" s="1"/>
  <c r="I1832" i="81" s="1"/>
  <c r="I1833" i="81" s="1"/>
  <c r="I1834" i="81" s="1"/>
  <c r="I1835" i="81" s="1"/>
  <c r="I1836" i="81" s="1"/>
  <c r="I1837" i="81" s="1"/>
  <c r="I1838" i="81" s="1"/>
  <c r="I1839" i="81" s="1"/>
  <c r="I1840" i="81" s="1"/>
  <c r="I1841" i="81" s="1"/>
  <c r="I1842" i="81" s="1"/>
  <c r="I1843" i="81" s="1"/>
  <c r="I1844" i="81" s="1"/>
  <c r="I1845" i="81" s="1"/>
  <c r="I1846" i="81" s="1"/>
  <c r="I1847" i="81" s="1"/>
  <c r="I1848" i="81" s="1"/>
  <c r="I1849" i="81" s="1"/>
  <c r="I1850" i="81" s="1"/>
  <c r="I1851" i="81" s="1"/>
  <c r="I1852" i="81" s="1"/>
  <c r="I1853" i="81" s="1"/>
  <c r="I1854" i="81" s="1"/>
  <c r="I1855" i="81" s="1"/>
  <c r="I1856" i="81" s="1"/>
  <c r="I1857" i="81" s="1"/>
  <c r="I1858" i="81" s="1"/>
  <c r="I1859" i="81" s="1"/>
  <c r="I1860" i="81" s="1"/>
  <c r="I1861" i="81" s="1"/>
  <c r="I1862" i="81" s="1"/>
  <c r="I1863" i="81" s="1"/>
  <c r="I1864" i="81" s="1"/>
  <c r="I1865" i="81" s="1"/>
  <c r="I1866" i="81" s="1"/>
  <c r="I1867" i="81" s="1"/>
  <c r="I1868" i="81" s="1"/>
  <c r="I1869" i="81" s="1"/>
  <c r="I1870" i="81" s="1"/>
  <c r="I1871" i="81" s="1"/>
  <c r="I1872" i="81" s="1"/>
  <c r="I1873" i="81" s="1"/>
  <c r="I1874" i="81" s="1"/>
  <c r="I1875" i="81" s="1"/>
  <c r="I1876" i="81" s="1"/>
  <c r="I1877" i="81" s="1"/>
  <c r="I1878" i="81" s="1"/>
  <c r="I1879" i="81" s="1"/>
  <c r="I1880" i="81" s="1"/>
  <c r="I1881" i="81" s="1"/>
  <c r="I1882" i="81" s="1"/>
  <c r="I1883" i="81" s="1"/>
  <c r="I1884" i="81" s="1"/>
  <c r="I1885" i="81" s="1"/>
  <c r="I1886" i="81" s="1"/>
  <c r="I1887" i="81" s="1"/>
  <c r="I1888" i="81" s="1"/>
  <c r="I1889" i="81" s="1"/>
  <c r="I1890" i="81" s="1"/>
  <c r="I1891" i="81" s="1"/>
  <c r="I1892" i="81" s="1"/>
  <c r="I1893" i="81" s="1"/>
  <c r="I1894" i="81" s="1"/>
  <c r="I1895" i="81" s="1"/>
  <c r="I1896" i="81" s="1"/>
  <c r="I1897" i="81" s="1"/>
  <c r="I1898" i="81" s="1"/>
  <c r="I1899" i="81" s="1"/>
  <c r="I1900" i="81" s="1"/>
  <c r="I1901" i="81" s="1"/>
  <c r="I1902" i="81" s="1"/>
  <c r="I1903" i="81" s="1"/>
  <c r="I1904" i="81" s="1"/>
  <c r="I1905" i="81" s="1"/>
  <c r="I1906" i="81" s="1"/>
  <c r="I1907" i="81" s="1"/>
  <c r="I1908" i="81" s="1"/>
  <c r="I1909" i="81" s="1"/>
  <c r="I1910" i="81" s="1"/>
  <c r="I1911" i="81" s="1"/>
  <c r="I1912" i="81" s="1"/>
  <c r="I1913" i="81" s="1"/>
  <c r="I1914" i="81" s="1"/>
  <c r="I1915" i="81" s="1"/>
  <c r="I1916" i="81" s="1"/>
  <c r="I1917" i="81" s="1"/>
  <c r="I1918" i="81" s="1"/>
  <c r="I1919" i="81" s="1"/>
  <c r="I1920" i="81" s="1"/>
  <c r="I1921" i="81" s="1"/>
  <c r="I1922" i="81" s="1"/>
  <c r="I1923" i="81" s="1"/>
  <c r="I1924" i="81" s="1"/>
  <c r="I1925" i="81" s="1"/>
  <c r="I1926" i="81" s="1"/>
  <c r="I1927" i="81" s="1"/>
  <c r="I1928" i="81" s="1"/>
  <c r="I1929" i="81" s="1"/>
  <c r="I1930" i="81" s="1"/>
  <c r="I1931" i="81" s="1"/>
  <c r="I1932" i="81" s="1"/>
  <c r="I1933" i="81" s="1"/>
  <c r="I1934" i="81" s="1"/>
  <c r="I1935" i="81" s="1"/>
  <c r="I1936" i="81" s="1"/>
  <c r="I1937" i="81" s="1"/>
  <c r="I1938" i="81" s="1"/>
  <c r="I1939" i="81" s="1"/>
  <c r="I1940" i="81" s="1"/>
  <c r="I1941" i="81" s="1"/>
  <c r="I1942" i="81" s="1"/>
  <c r="I1943" i="81" s="1"/>
  <c r="I1944" i="81" s="1"/>
  <c r="I1945" i="81" s="1"/>
  <c r="I1946" i="81" s="1"/>
  <c r="I1947" i="81" s="1"/>
  <c r="I1948" i="81" s="1"/>
  <c r="I1949" i="81" s="1"/>
  <c r="I1950" i="81" s="1"/>
  <c r="I1951" i="81" s="1"/>
  <c r="I1952" i="81" s="1"/>
  <c r="I1953" i="81" s="1"/>
  <c r="I1954" i="81" s="1"/>
  <c r="I1955" i="81" s="1"/>
  <c r="I1956" i="81" s="1"/>
  <c r="I1957" i="81" s="1"/>
  <c r="I1958" i="81" s="1"/>
  <c r="I1959" i="81" s="1"/>
  <c r="I1960" i="81" s="1"/>
  <c r="I1961" i="81" s="1"/>
  <c r="I1962" i="81" s="1"/>
  <c r="I1963" i="81" s="1"/>
  <c r="I1964" i="81" s="1"/>
  <c r="I1965" i="81" s="1"/>
  <c r="I1966" i="81" s="1"/>
  <c r="I1967" i="81" s="1"/>
  <c r="I1968" i="81" s="1"/>
  <c r="I1969" i="81" s="1"/>
  <c r="I1970" i="81" s="1"/>
  <c r="I1971" i="81" s="1"/>
  <c r="I1972" i="81" s="1"/>
  <c r="I1973" i="81" s="1"/>
  <c r="I1974" i="81" s="1"/>
  <c r="I1975" i="81" s="1"/>
  <c r="I1976" i="81" s="1"/>
  <c r="I1977" i="81" s="1"/>
  <c r="I1978" i="81" s="1"/>
  <c r="I1979" i="81" s="1"/>
  <c r="I1980" i="81" s="1"/>
  <c r="I1981" i="81" s="1"/>
  <c r="I1982" i="81" s="1"/>
  <c r="I1983" i="81" s="1"/>
  <c r="I1984" i="81" s="1"/>
  <c r="I1985" i="81" s="1"/>
  <c r="I1986" i="81" s="1"/>
  <c r="I1987" i="81" s="1"/>
  <c r="I1988" i="81" s="1"/>
  <c r="I1989" i="81" s="1"/>
  <c r="I1990" i="81" s="1"/>
  <c r="I1991" i="81" s="1"/>
  <c r="I1992" i="81" s="1"/>
  <c r="I1993" i="81" s="1"/>
  <c r="I1994" i="81" s="1"/>
  <c r="I1995" i="81" s="1"/>
  <c r="I1996" i="81" s="1"/>
  <c r="I1997" i="81" s="1"/>
  <c r="I1998" i="81" s="1"/>
  <c r="I1999" i="81" s="1"/>
  <c r="I2000" i="81" s="1"/>
  <c r="I2001" i="81" s="1"/>
  <c r="I2002" i="81" s="1"/>
  <c r="I2003" i="81" s="1"/>
  <c r="I2004" i="81" s="1"/>
  <c r="I2005" i="81" s="1"/>
  <c r="I2006" i="81" s="1"/>
  <c r="I2007" i="81" s="1"/>
  <c r="I2008" i="81" s="1"/>
  <c r="I2009" i="81" s="1"/>
  <c r="I2010" i="81" s="1"/>
  <c r="I2011" i="81" s="1"/>
  <c r="I2012" i="81" s="1"/>
  <c r="I2013" i="81" s="1"/>
  <c r="I2014" i="81" s="1"/>
  <c r="I2015" i="81" s="1"/>
  <c r="I2016" i="81" s="1"/>
  <c r="I2017" i="81" s="1"/>
  <c r="I2018" i="81" s="1"/>
  <c r="I2019" i="81" s="1"/>
  <c r="I2020" i="81" s="1"/>
  <c r="I2021" i="81" s="1"/>
  <c r="I2022" i="81" s="1"/>
  <c r="I2023" i="81" s="1"/>
  <c r="I2024" i="81" s="1"/>
  <c r="I2025" i="81" s="1"/>
  <c r="I2026" i="81" s="1"/>
  <c r="I2027" i="81" s="1"/>
  <c r="I2028" i="81" s="1"/>
  <c r="I2029" i="81" s="1"/>
  <c r="I2030" i="81" s="1"/>
  <c r="I2031" i="81" s="1"/>
  <c r="I2032" i="81" s="1"/>
  <c r="I2033" i="81" s="1"/>
  <c r="I2034" i="81" s="1"/>
  <c r="I2035" i="81" s="1"/>
  <c r="I2036" i="81" s="1"/>
  <c r="I2037" i="81" s="1"/>
  <c r="I2038" i="81" s="1"/>
  <c r="I2039" i="81" s="1"/>
  <c r="I2040" i="81" s="1"/>
  <c r="I2041" i="81" s="1"/>
  <c r="I2042" i="81" s="1"/>
  <c r="I2043" i="81" s="1"/>
  <c r="I2044" i="81" s="1"/>
  <c r="I2045" i="81" s="1"/>
  <c r="I2046" i="81" s="1"/>
  <c r="I2047" i="81" s="1"/>
  <c r="I2048" i="81" s="1"/>
  <c r="I2049" i="81" s="1"/>
  <c r="I2050" i="81" s="1"/>
  <c r="I2051" i="81" s="1"/>
  <c r="I2052" i="81" s="1"/>
  <c r="I2053" i="81" s="1"/>
  <c r="I2054" i="81" s="1"/>
  <c r="I2055" i="81" s="1"/>
  <c r="I2056" i="81" s="1"/>
  <c r="I2057" i="81" s="1"/>
  <c r="I2058" i="81" s="1"/>
  <c r="I2059" i="81" s="1"/>
  <c r="I2060" i="81" s="1"/>
  <c r="I2061" i="81" s="1"/>
  <c r="I2062" i="81" s="1"/>
  <c r="I2063" i="81" s="1"/>
  <c r="I2064" i="81" s="1"/>
  <c r="I2065" i="81" s="1"/>
  <c r="I2066" i="81" s="1"/>
  <c r="I2067" i="81" s="1"/>
  <c r="I2068" i="81" s="1"/>
  <c r="I2069" i="81" s="1"/>
  <c r="I2070" i="81" s="1"/>
  <c r="I2071" i="81" s="1"/>
  <c r="I2072" i="81" s="1"/>
  <c r="I2073" i="81" s="1"/>
  <c r="I2074" i="81" s="1"/>
  <c r="I2075" i="81" s="1"/>
  <c r="I2076" i="81" s="1"/>
  <c r="I2077" i="81" s="1"/>
  <c r="I2078" i="81" s="1"/>
  <c r="I2079" i="81" s="1"/>
  <c r="I2080" i="81" s="1"/>
  <c r="I2081" i="81" s="1"/>
  <c r="I2082" i="81" s="1"/>
  <c r="I2083" i="81" s="1"/>
  <c r="I2084" i="81" s="1"/>
  <c r="I2085" i="81" s="1"/>
  <c r="I2086" i="81" s="1"/>
  <c r="I2087" i="81" s="1"/>
  <c r="I2088" i="81" s="1"/>
  <c r="I2089" i="81" s="1"/>
  <c r="I2090" i="81" s="1"/>
  <c r="I2091" i="81" s="1"/>
  <c r="I2092" i="81" s="1"/>
  <c r="I2093" i="81" s="1"/>
  <c r="I2094" i="81" s="1"/>
  <c r="I2095" i="81" s="1"/>
  <c r="I2096" i="81" s="1"/>
  <c r="I2097" i="81" s="1"/>
  <c r="I2098" i="81" s="1"/>
  <c r="I2099" i="81" s="1"/>
  <c r="I2100" i="81" s="1"/>
  <c r="I2101" i="81" s="1"/>
  <c r="I2102" i="81" s="1"/>
  <c r="I2103" i="81" s="1"/>
  <c r="I2104" i="81" s="1"/>
  <c r="I2105" i="81" s="1"/>
  <c r="I2106" i="81" s="1"/>
  <c r="I2107" i="81" s="1"/>
  <c r="I2108" i="81" s="1"/>
  <c r="I2109" i="81" s="1"/>
  <c r="I2110" i="81" s="1"/>
  <c r="I2111" i="81" s="1"/>
  <c r="I2112" i="81" s="1"/>
  <c r="I2113" i="81" s="1"/>
  <c r="I2114" i="81" s="1"/>
  <c r="I2115" i="81" s="1"/>
  <c r="I2116" i="81" s="1"/>
  <c r="I2117" i="81" s="1"/>
  <c r="I2118" i="81" s="1"/>
  <c r="I2119" i="81" s="1"/>
  <c r="I2120" i="81" s="1"/>
  <c r="I2121" i="81" s="1"/>
  <c r="I2122" i="81" s="1"/>
  <c r="I2123" i="81" s="1"/>
  <c r="I2124" i="81" s="1"/>
  <c r="I2125" i="81" s="1"/>
  <c r="I2126" i="81" s="1"/>
  <c r="I2127" i="81" s="1"/>
  <c r="I2128" i="81" s="1"/>
  <c r="I2129" i="81" s="1"/>
  <c r="I2130" i="81" s="1"/>
  <c r="I2131" i="81" s="1"/>
  <c r="I2132" i="81" s="1"/>
  <c r="I2133" i="81" s="1"/>
  <c r="I2134" i="81" s="1"/>
  <c r="I2135" i="81" s="1"/>
  <c r="I2136" i="81" s="1"/>
  <c r="I2137" i="81" s="1"/>
  <c r="I2138" i="81" s="1"/>
  <c r="I2139" i="81" s="1"/>
  <c r="I2140" i="81" s="1"/>
  <c r="I2141" i="81" s="1"/>
  <c r="I2142" i="81" s="1"/>
  <c r="I2143" i="81" s="1"/>
  <c r="I2144" i="81" s="1"/>
  <c r="I2145" i="81" s="1"/>
  <c r="I2146" i="81" s="1"/>
  <c r="I2147" i="81" s="1"/>
  <c r="I2148" i="81" s="1"/>
  <c r="I2149" i="81" s="1"/>
  <c r="I2150" i="81" s="1"/>
  <c r="I2151" i="81" s="1"/>
  <c r="I2152" i="81" s="1"/>
  <c r="I2153" i="81" s="1"/>
  <c r="I2154" i="81" s="1"/>
  <c r="I2155" i="81" s="1"/>
  <c r="I2156" i="81" s="1"/>
  <c r="I2157" i="81" s="1"/>
  <c r="I2158" i="81" s="1"/>
  <c r="I2159" i="81" s="1"/>
  <c r="I2160" i="81" s="1"/>
  <c r="I2161" i="81" s="1"/>
  <c r="I2162" i="81" s="1"/>
  <c r="I2163" i="81" s="1"/>
  <c r="I2164" i="81" s="1"/>
  <c r="I2165" i="81" s="1"/>
  <c r="I2166" i="81" s="1"/>
  <c r="I2167" i="81" s="1"/>
  <c r="I2168" i="81" s="1"/>
  <c r="I2169" i="81" s="1"/>
  <c r="I2170" i="81" s="1"/>
  <c r="I2171" i="81" s="1"/>
  <c r="I2172" i="81" s="1"/>
  <c r="I2173" i="81" s="1"/>
  <c r="I2174" i="81" s="1"/>
  <c r="I2175" i="81" s="1"/>
  <c r="I2176" i="81" s="1"/>
  <c r="I2177" i="81" s="1"/>
  <c r="I2178" i="81" s="1"/>
  <c r="I2179" i="81" s="1"/>
  <c r="I2180" i="81" s="1"/>
  <c r="I2181" i="81" s="1"/>
  <c r="I2182" i="81" s="1"/>
  <c r="I2183" i="81" s="1"/>
  <c r="I2184" i="81" s="1"/>
  <c r="I2185" i="81" s="1"/>
  <c r="I2186" i="81" s="1"/>
  <c r="I2187" i="81" s="1"/>
  <c r="I2188" i="81" s="1"/>
  <c r="I2189" i="81" s="1"/>
  <c r="I2190" i="81" s="1"/>
  <c r="I2191" i="81" s="1"/>
  <c r="I2192" i="81" s="1"/>
  <c r="I2193" i="81" s="1"/>
  <c r="I2194" i="81" s="1"/>
  <c r="I2195" i="81" s="1"/>
  <c r="I2196" i="81" s="1"/>
  <c r="I2197" i="81" s="1"/>
  <c r="I2198" i="81" s="1"/>
  <c r="I2199" i="81" s="1"/>
  <c r="I2200" i="81" s="1"/>
  <c r="I2201" i="81" s="1"/>
  <c r="I2202" i="81" s="1"/>
  <c r="I2203" i="81" s="1"/>
  <c r="I2204" i="81" s="1"/>
  <c r="I2205" i="81" s="1"/>
  <c r="I2206" i="81" s="1"/>
  <c r="I2207" i="81" s="1"/>
  <c r="I2208" i="81" s="1"/>
  <c r="I2209" i="81" s="1"/>
  <c r="I2210" i="81" s="1"/>
  <c r="I2211" i="81" s="1"/>
  <c r="I2212" i="81" s="1"/>
  <c r="I2213" i="81" s="1"/>
  <c r="I2214" i="81" s="1"/>
  <c r="I2215" i="81" s="1"/>
  <c r="I2216" i="81" s="1"/>
  <c r="I2217" i="81" s="1"/>
  <c r="I2218" i="81" s="1"/>
  <c r="I2219" i="81" s="1"/>
  <c r="I2220" i="81" s="1"/>
  <c r="I2221" i="81" s="1"/>
  <c r="I2222" i="81" s="1"/>
  <c r="I2223" i="81" s="1"/>
  <c r="I2224" i="81" s="1"/>
  <c r="I2225" i="81" s="1"/>
  <c r="I2226" i="81" s="1"/>
  <c r="I2227" i="81" s="1"/>
  <c r="I2228" i="81" s="1"/>
  <c r="I2229" i="81" s="1"/>
  <c r="I2230" i="81" s="1"/>
  <c r="I2231" i="81" s="1"/>
  <c r="I2232" i="81" s="1"/>
  <c r="I2233" i="81" s="1"/>
  <c r="I2234" i="81" s="1"/>
  <c r="I2235" i="81" s="1"/>
  <c r="I2236" i="81" s="1"/>
  <c r="I2237" i="81" s="1"/>
  <c r="I2238" i="81" s="1"/>
  <c r="I2239" i="81" s="1"/>
  <c r="I2240" i="81" s="1"/>
  <c r="I2241" i="81" s="1"/>
  <c r="I2242" i="81" s="1"/>
  <c r="I2243" i="81" s="1"/>
  <c r="I2244" i="81" s="1"/>
  <c r="I2245" i="81" s="1"/>
  <c r="I2246" i="81" s="1"/>
  <c r="I2247" i="81" s="1"/>
  <c r="I2248" i="81" s="1"/>
  <c r="I2249" i="81" s="1"/>
  <c r="I2250" i="81" s="1"/>
  <c r="I2251" i="81" s="1"/>
  <c r="I2252" i="81" s="1"/>
  <c r="I2253" i="81" s="1"/>
  <c r="I2254" i="81" s="1"/>
  <c r="I2255" i="81" s="1"/>
  <c r="I2256" i="81" s="1"/>
  <c r="I2257" i="81" s="1"/>
  <c r="I2258" i="81" s="1"/>
  <c r="I2259" i="81" s="1"/>
  <c r="I2260" i="81" s="1"/>
  <c r="I2261" i="81" s="1"/>
  <c r="I2262" i="81" s="1"/>
  <c r="I2263" i="81" s="1"/>
  <c r="I2264" i="81" s="1"/>
  <c r="I2265" i="81" s="1"/>
  <c r="I2266" i="81" s="1"/>
  <c r="I2267" i="81" s="1"/>
  <c r="I2268" i="81" s="1"/>
  <c r="I2269" i="81" s="1"/>
  <c r="I2270" i="81" s="1"/>
  <c r="I2271" i="81" s="1"/>
  <c r="I2272" i="81" s="1"/>
  <c r="I2273" i="81" s="1"/>
  <c r="I2274" i="81" s="1"/>
  <c r="I2275" i="81" s="1"/>
  <c r="I2276" i="81" s="1"/>
  <c r="I2277" i="81" s="1"/>
  <c r="I2278" i="81" s="1"/>
  <c r="I2279" i="81" s="1"/>
  <c r="I2280" i="81" s="1"/>
  <c r="I2281" i="81" s="1"/>
  <c r="I2282" i="81" s="1"/>
  <c r="I2283" i="81" s="1"/>
  <c r="I2284" i="81" s="1"/>
  <c r="I2285" i="81" s="1"/>
  <c r="I2286" i="81" s="1"/>
  <c r="I2287" i="81" s="1"/>
  <c r="I2288" i="81" s="1"/>
  <c r="I2289" i="81" s="1"/>
  <c r="I2290" i="81" s="1"/>
  <c r="I2291" i="81" s="1"/>
  <c r="I2292" i="81" s="1"/>
  <c r="I2293" i="81" s="1"/>
  <c r="I2294" i="81" s="1"/>
  <c r="I2295" i="81" s="1"/>
  <c r="I2296" i="81" s="1"/>
  <c r="I2297" i="81" s="1"/>
  <c r="I2298" i="81" s="1"/>
  <c r="I2299" i="81" s="1"/>
  <c r="I2300" i="81" s="1"/>
  <c r="I2301" i="81" s="1"/>
  <c r="I2302" i="81" s="1"/>
  <c r="I2303" i="81" s="1"/>
  <c r="I2304" i="81" s="1"/>
  <c r="I2305" i="81" s="1"/>
  <c r="I2306" i="81" s="1"/>
  <c r="I2307" i="81" s="1"/>
  <c r="I2308" i="81" s="1"/>
  <c r="I2309" i="81" s="1"/>
  <c r="I2310" i="81" s="1"/>
  <c r="I2311" i="81" s="1"/>
  <c r="I2312" i="81" s="1"/>
  <c r="I2313" i="81" s="1"/>
  <c r="I2314" i="81" s="1"/>
  <c r="I2315" i="81" s="1"/>
  <c r="I2316" i="81" s="1"/>
  <c r="I2317" i="81" s="1"/>
  <c r="I2318" i="81" s="1"/>
  <c r="I2319" i="81" s="1"/>
  <c r="I2320" i="81" s="1"/>
  <c r="I2321" i="81" s="1"/>
  <c r="I2322" i="81" s="1"/>
  <c r="I2323" i="81" s="1"/>
  <c r="I2324" i="81" s="1"/>
  <c r="I2325" i="81" s="1"/>
  <c r="I2326" i="81" s="1"/>
  <c r="I2327" i="81" s="1"/>
  <c r="I2328" i="81" s="1"/>
  <c r="I2329" i="81" s="1"/>
  <c r="I2330" i="81" s="1"/>
  <c r="I2331" i="81" s="1"/>
  <c r="I2332" i="81" s="1"/>
  <c r="I2333" i="81" s="1"/>
  <c r="I2334" i="81" s="1"/>
  <c r="I2335" i="81" s="1"/>
  <c r="I2336" i="81" s="1"/>
  <c r="I2337" i="81" s="1"/>
  <c r="I2338" i="81" s="1"/>
  <c r="I2339" i="81" s="1"/>
  <c r="I2340" i="81" s="1"/>
  <c r="I2341" i="81" s="1"/>
  <c r="I2342" i="81" s="1"/>
  <c r="I2343" i="81" s="1"/>
  <c r="I2344" i="81" s="1"/>
  <c r="I2345" i="81" s="1"/>
  <c r="I2346" i="81" s="1"/>
  <c r="I2347" i="81" s="1"/>
  <c r="I2348" i="81" s="1"/>
  <c r="I2349" i="81" s="1"/>
  <c r="I2350" i="81" s="1"/>
  <c r="I2351" i="81" s="1"/>
  <c r="I2352" i="81" s="1"/>
  <c r="I2353" i="81" s="1"/>
  <c r="I2354" i="81" s="1"/>
  <c r="I2355" i="81" s="1"/>
  <c r="I2356" i="81" s="1"/>
  <c r="I2357" i="81" s="1"/>
  <c r="I2358" i="81" s="1"/>
  <c r="I2359" i="81" s="1"/>
  <c r="I2360" i="81" s="1"/>
  <c r="I2361" i="81" s="1"/>
  <c r="I2362" i="81" s="1"/>
  <c r="I2363" i="81" s="1"/>
  <c r="I2364" i="81" s="1"/>
  <c r="I2365" i="81" s="1"/>
  <c r="I2366" i="81" s="1"/>
  <c r="I2367" i="81" s="1"/>
  <c r="I2368" i="81" s="1"/>
  <c r="I2369" i="81" s="1"/>
  <c r="I2370" i="81" s="1"/>
  <c r="I2371" i="81" s="1"/>
  <c r="I2372" i="81" s="1"/>
  <c r="I2373" i="81" s="1"/>
  <c r="I2374" i="81" s="1"/>
  <c r="I2375" i="81" s="1"/>
  <c r="I2376" i="81" s="1"/>
  <c r="I2377" i="81" s="1"/>
  <c r="I2378" i="81" s="1"/>
  <c r="I2379" i="81" s="1"/>
  <c r="I2380" i="81" s="1"/>
  <c r="I2381" i="81" s="1"/>
  <c r="I2382" i="81" s="1"/>
  <c r="I2383" i="81" s="1"/>
  <c r="I2384" i="81" s="1"/>
  <c r="I2385" i="81" s="1"/>
  <c r="I2386" i="81" s="1"/>
  <c r="I2387" i="81" s="1"/>
  <c r="I2388" i="81" s="1"/>
  <c r="I2389" i="81" s="1"/>
  <c r="I2390" i="81" s="1"/>
  <c r="I2391" i="81" s="1"/>
  <c r="I2392" i="81" s="1"/>
  <c r="I2393" i="81" s="1"/>
  <c r="I2394" i="81" s="1"/>
  <c r="I2395" i="81" s="1"/>
  <c r="I2396" i="81" s="1"/>
  <c r="I2397" i="81" s="1"/>
  <c r="I2398" i="81" s="1"/>
  <c r="I2399" i="81" s="1"/>
  <c r="I2400" i="81" s="1"/>
  <c r="I2401" i="81" s="1"/>
  <c r="I2402" i="81" s="1"/>
  <c r="I2403" i="81" s="1"/>
  <c r="I2404" i="81" s="1"/>
  <c r="I2405" i="81" s="1"/>
  <c r="I2406" i="81" s="1"/>
  <c r="I2407" i="81" s="1"/>
  <c r="I2408" i="81" s="1"/>
  <c r="I2409" i="81" s="1"/>
  <c r="I2410" i="81" s="1"/>
  <c r="I2411" i="81" s="1"/>
  <c r="I2412" i="81" s="1"/>
  <c r="I2413" i="81" s="1"/>
  <c r="I2414" i="81" s="1"/>
  <c r="I2415" i="81" s="1"/>
  <c r="I2416" i="81" s="1"/>
  <c r="I2417" i="81" s="1"/>
  <c r="I2418" i="81" s="1"/>
  <c r="I2419" i="81" s="1"/>
  <c r="I2420" i="81" s="1"/>
  <c r="I2421" i="81" s="1"/>
  <c r="I2422" i="81" s="1"/>
  <c r="I2423" i="81" s="1"/>
  <c r="I2424" i="81" s="1"/>
  <c r="I2425" i="81" s="1"/>
  <c r="I2426" i="81" s="1"/>
  <c r="I2427" i="81" s="1"/>
  <c r="I2428" i="81" s="1"/>
  <c r="I2429" i="81" s="1"/>
  <c r="I2430" i="81" s="1"/>
  <c r="I2431" i="81" s="1"/>
  <c r="I2432" i="81" s="1"/>
  <c r="I2433" i="81" s="1"/>
  <c r="I2434" i="81" s="1"/>
  <c r="I2435" i="81" s="1"/>
  <c r="I2436" i="81" s="1"/>
  <c r="I2437" i="81" s="1"/>
  <c r="I2438" i="81" s="1"/>
  <c r="I2439" i="81" s="1"/>
  <c r="I2440" i="81" s="1"/>
  <c r="I2441" i="81" s="1"/>
  <c r="I2442" i="81" s="1"/>
  <c r="I2443" i="81" s="1"/>
  <c r="I2444" i="81" s="1"/>
  <c r="I2445" i="81" s="1"/>
  <c r="I2446" i="81" s="1"/>
  <c r="I2447" i="81" s="1"/>
  <c r="I2448" i="81" s="1"/>
  <c r="I2449" i="81" s="1"/>
  <c r="I2450" i="81" s="1"/>
  <c r="I2451" i="81" s="1"/>
  <c r="I2452" i="81" s="1"/>
  <c r="I2453" i="81" s="1"/>
  <c r="I2454" i="81" s="1"/>
  <c r="I2455" i="81" s="1"/>
  <c r="I2456" i="81" s="1"/>
  <c r="I2457" i="81" s="1"/>
  <c r="I2458" i="81" s="1"/>
  <c r="I2459" i="81" s="1"/>
  <c r="I2460" i="81" s="1"/>
  <c r="I2461" i="81" s="1"/>
  <c r="I2462" i="81" s="1"/>
  <c r="I2463" i="81" s="1"/>
  <c r="I2464" i="81" s="1"/>
  <c r="I2465" i="81" s="1"/>
  <c r="I2466" i="81" s="1"/>
  <c r="I2467" i="81" s="1"/>
  <c r="I2468" i="81" s="1"/>
  <c r="I2469" i="81" s="1"/>
  <c r="I2470" i="81" s="1"/>
  <c r="I2471" i="81" s="1"/>
  <c r="I2472" i="81" s="1"/>
  <c r="I2473" i="81" s="1"/>
  <c r="I2474" i="81" s="1"/>
  <c r="I2475" i="81" s="1"/>
  <c r="I2476" i="81" s="1"/>
  <c r="I2477" i="81" s="1"/>
  <c r="I2478" i="81" s="1"/>
  <c r="I2479" i="81" s="1"/>
  <c r="I2480" i="81" s="1"/>
  <c r="I2481" i="81" s="1"/>
  <c r="I2482" i="81" s="1"/>
  <c r="I2483" i="81" s="1"/>
  <c r="I2484" i="81" s="1"/>
  <c r="I2485" i="81" s="1"/>
  <c r="I2486" i="81" s="1"/>
  <c r="I2487" i="81" s="1"/>
  <c r="I2488" i="81" s="1"/>
  <c r="I2489" i="81" s="1"/>
  <c r="I2490" i="81" s="1"/>
  <c r="I2491" i="81" s="1"/>
  <c r="I2492" i="81" s="1"/>
  <c r="I2493" i="81" s="1"/>
  <c r="I2494" i="81" s="1"/>
  <c r="I2495" i="81" s="1"/>
  <c r="I2496" i="81" s="1"/>
  <c r="I2497" i="81" s="1"/>
  <c r="I2498" i="81" s="1"/>
  <c r="I2499" i="81" s="1"/>
  <c r="I2500" i="81" s="1"/>
  <c r="I2501" i="81" s="1"/>
  <c r="I2502" i="81" s="1"/>
  <c r="I2503" i="81" s="1"/>
  <c r="I2504" i="81" s="1"/>
  <c r="I2505" i="81" s="1"/>
  <c r="I2506" i="81" s="1"/>
  <c r="I2507" i="81" s="1"/>
  <c r="I2508" i="81" s="1"/>
  <c r="I2509" i="81" s="1"/>
  <c r="I2510" i="81" s="1"/>
  <c r="I2511" i="81" s="1"/>
  <c r="I2512" i="81" s="1"/>
  <c r="I2513" i="81" s="1"/>
  <c r="I2514" i="81" s="1"/>
  <c r="I2515" i="81" s="1"/>
  <c r="I2516" i="81" s="1"/>
  <c r="I2517" i="81" s="1"/>
  <c r="I2518" i="81" s="1"/>
  <c r="I2519" i="81" s="1"/>
  <c r="I2520" i="81" s="1"/>
  <c r="I2521" i="81" s="1"/>
  <c r="I2522" i="81" s="1"/>
  <c r="I2523" i="81" s="1"/>
  <c r="I2524" i="81" s="1"/>
  <c r="I2525" i="81" s="1"/>
  <c r="I2526" i="81" s="1"/>
  <c r="I2527" i="81" s="1"/>
  <c r="I2528" i="81" s="1"/>
  <c r="I2529" i="81" s="1"/>
  <c r="I2530" i="81" s="1"/>
  <c r="I2531" i="81" s="1"/>
  <c r="I2532" i="81" s="1"/>
  <c r="I2533" i="81" s="1"/>
  <c r="I2534" i="81" s="1"/>
  <c r="I2535" i="81" s="1"/>
  <c r="I2536" i="81" s="1"/>
  <c r="I2537" i="81" s="1"/>
  <c r="I2538" i="81" s="1"/>
  <c r="I2539" i="81" s="1"/>
  <c r="I2540" i="81" s="1"/>
  <c r="I2541" i="81" s="1"/>
  <c r="I2542" i="81" s="1"/>
  <c r="I2543" i="81" s="1"/>
  <c r="I2544" i="81" s="1"/>
  <c r="I2545" i="81" s="1"/>
  <c r="I2546" i="81" s="1"/>
  <c r="I2547" i="81" s="1"/>
  <c r="I2548" i="81" s="1"/>
  <c r="I2549" i="81" s="1"/>
  <c r="I2550" i="81" s="1"/>
  <c r="I2551" i="81" s="1"/>
  <c r="I2552" i="81" s="1"/>
  <c r="I2553" i="81" s="1"/>
  <c r="I2554" i="81" s="1"/>
  <c r="I2555" i="81" s="1"/>
  <c r="I2556" i="81" s="1"/>
  <c r="I2557" i="81" s="1"/>
  <c r="I2558" i="81" s="1"/>
  <c r="I2559" i="81" s="1"/>
  <c r="I2560" i="81" s="1"/>
  <c r="I2561" i="81" s="1"/>
  <c r="I2562" i="81" s="1"/>
  <c r="I2563" i="81" s="1"/>
  <c r="I2564" i="81" s="1"/>
  <c r="I2565" i="81" s="1"/>
  <c r="I2566" i="81" s="1"/>
  <c r="I2567" i="81" s="1"/>
  <c r="I2568" i="81" s="1"/>
  <c r="I2569" i="81" s="1"/>
  <c r="I2570" i="81" s="1"/>
  <c r="I2571" i="81" s="1"/>
  <c r="I2572" i="81" s="1"/>
  <c r="I2573" i="81" s="1"/>
  <c r="I2574" i="81" s="1"/>
  <c r="I2575" i="81" s="1"/>
  <c r="I2576" i="81" s="1"/>
  <c r="I2577" i="81" s="1"/>
  <c r="I2578" i="81" s="1"/>
  <c r="I2579" i="81" s="1"/>
  <c r="I2580" i="81" s="1"/>
  <c r="I2581" i="81" s="1"/>
  <c r="I2582" i="81" s="1"/>
  <c r="I2583" i="81" s="1"/>
  <c r="I2584" i="81" s="1"/>
  <c r="I2585" i="81" s="1"/>
  <c r="I2586" i="81" s="1"/>
  <c r="I2587" i="81" s="1"/>
  <c r="I2588" i="81" s="1"/>
  <c r="I2589" i="81" s="1"/>
  <c r="I2590" i="81" s="1"/>
  <c r="I2591" i="81" s="1"/>
  <c r="I2592" i="81" s="1"/>
  <c r="I2593" i="81" s="1"/>
  <c r="I2594" i="81" s="1"/>
  <c r="I2595" i="81" s="1"/>
  <c r="I2596" i="81" s="1"/>
  <c r="I2597" i="81" s="1"/>
  <c r="I2598" i="81" s="1"/>
  <c r="I2599" i="81" s="1"/>
  <c r="I2600" i="81" s="1"/>
  <c r="I2601" i="81" s="1"/>
  <c r="I2602" i="81" s="1"/>
  <c r="I2603" i="81" s="1"/>
  <c r="I2604" i="81" s="1"/>
  <c r="I2605" i="81" s="1"/>
  <c r="I2606" i="81" s="1"/>
  <c r="I2607" i="81" s="1"/>
  <c r="I2608" i="81" s="1"/>
  <c r="I2609" i="81" s="1"/>
  <c r="I2610" i="81" s="1"/>
  <c r="I2611" i="81" s="1"/>
  <c r="I2612" i="81" s="1"/>
  <c r="I2613" i="81" s="1"/>
  <c r="I2614" i="81" s="1"/>
  <c r="I2615" i="81" s="1"/>
  <c r="I2616" i="81" s="1"/>
  <c r="I2617" i="81" s="1"/>
  <c r="I2618" i="81" s="1"/>
  <c r="I2619" i="81" s="1"/>
  <c r="I2620" i="81" s="1"/>
  <c r="I2621" i="81" s="1"/>
  <c r="I2622" i="81" s="1"/>
  <c r="I2623" i="81" s="1"/>
  <c r="I2624" i="81" s="1"/>
  <c r="I2625" i="81" s="1"/>
  <c r="I2626" i="81" s="1"/>
  <c r="I2627" i="81" s="1"/>
  <c r="I2628" i="81" s="1"/>
  <c r="I2629" i="81" s="1"/>
  <c r="I2630" i="81" s="1"/>
  <c r="I2631" i="81" s="1"/>
  <c r="I2632" i="81" s="1"/>
  <c r="I2633" i="81" s="1"/>
  <c r="I2634" i="81" s="1"/>
  <c r="I2635" i="81" s="1"/>
  <c r="I2636" i="81" s="1"/>
  <c r="I2637" i="81" s="1"/>
  <c r="I2638" i="81" s="1"/>
  <c r="I2639" i="81" s="1"/>
  <c r="I2640" i="81" s="1"/>
  <c r="I2641" i="81" s="1"/>
  <c r="I2642" i="81" s="1"/>
  <c r="I2643" i="81" s="1"/>
  <c r="I2644" i="81" s="1"/>
  <c r="I2645" i="81" s="1"/>
  <c r="I2646" i="81" s="1"/>
  <c r="I2647" i="81" s="1"/>
  <c r="I2648" i="81" s="1"/>
  <c r="I2649" i="81" s="1"/>
  <c r="I2650" i="81" s="1"/>
  <c r="I2651" i="81" s="1"/>
  <c r="I2652" i="81" s="1"/>
  <c r="I2653" i="81" s="1"/>
  <c r="I2654" i="81" s="1"/>
  <c r="I2655" i="81" s="1"/>
  <c r="I2656" i="81" s="1"/>
  <c r="I2657" i="81" s="1"/>
  <c r="I2658" i="81" s="1"/>
  <c r="I2659" i="81" s="1"/>
  <c r="I2660" i="81" s="1"/>
  <c r="I2661" i="81" s="1"/>
  <c r="I2662" i="81" s="1"/>
  <c r="I2663" i="81" s="1"/>
  <c r="I2664" i="81" s="1"/>
  <c r="I2665" i="81" s="1"/>
  <c r="I2666" i="81" s="1"/>
  <c r="I2667" i="81" s="1"/>
  <c r="I2668" i="81" s="1"/>
  <c r="I2669" i="81" s="1"/>
  <c r="I2670" i="81" s="1"/>
  <c r="I2671" i="81" s="1"/>
  <c r="I2672" i="81" s="1"/>
  <c r="I2673" i="81" s="1"/>
  <c r="I2674" i="81" s="1"/>
  <c r="I2675" i="81" s="1"/>
  <c r="I2676" i="81" s="1"/>
  <c r="I2677" i="81" s="1"/>
  <c r="I2678" i="81" s="1"/>
  <c r="I2679" i="81" s="1"/>
  <c r="I2680" i="81" s="1"/>
  <c r="I2681" i="81" s="1"/>
  <c r="I2682" i="81" s="1"/>
  <c r="I2683" i="81" s="1"/>
  <c r="I2684" i="81" s="1"/>
  <c r="I2685" i="81" s="1"/>
  <c r="I2686" i="81" s="1"/>
  <c r="I2687" i="81" s="1"/>
  <c r="I2688" i="81" s="1"/>
  <c r="I2689" i="81" s="1"/>
  <c r="I2690" i="81" s="1"/>
  <c r="I2691" i="81" s="1"/>
  <c r="I2692" i="81" s="1"/>
  <c r="I2693" i="81" s="1"/>
  <c r="I2694" i="81" s="1"/>
  <c r="I2695" i="81" s="1"/>
  <c r="I2696" i="81" s="1"/>
  <c r="I2697" i="81" s="1"/>
  <c r="I2698" i="81" s="1"/>
  <c r="I2699" i="81" s="1"/>
  <c r="I2700" i="81" s="1"/>
  <c r="I2701" i="81" s="1"/>
  <c r="I2702" i="81" s="1"/>
  <c r="I2703" i="81" s="1"/>
  <c r="I2704" i="81" s="1"/>
  <c r="I2705" i="81" s="1"/>
  <c r="I2706" i="81" s="1"/>
  <c r="I2707" i="81" s="1"/>
  <c r="I2708" i="81" s="1"/>
  <c r="I2709" i="81" s="1"/>
  <c r="I2710" i="81" s="1"/>
  <c r="I2711" i="81" s="1"/>
  <c r="I2712" i="81" s="1"/>
  <c r="I2713" i="81" s="1"/>
  <c r="I2714" i="81" s="1"/>
  <c r="I2715" i="81" s="1"/>
  <c r="I2716" i="81" s="1"/>
  <c r="I2717" i="81" s="1"/>
  <c r="I2718" i="81" s="1"/>
  <c r="I2719" i="81" s="1"/>
  <c r="I2720" i="81" s="1"/>
  <c r="I2721" i="81" s="1"/>
  <c r="I2722" i="81" s="1"/>
  <c r="I2723" i="81" s="1"/>
  <c r="I2724" i="81" s="1"/>
  <c r="I2725" i="81" s="1"/>
  <c r="I2726" i="81" s="1"/>
  <c r="I2727" i="81" s="1"/>
  <c r="I2728" i="81" s="1"/>
  <c r="I2729" i="81" s="1"/>
  <c r="I2730" i="81" s="1"/>
  <c r="I2731" i="81" s="1"/>
  <c r="I2732" i="81" s="1"/>
  <c r="I2733" i="81" s="1"/>
  <c r="I2734" i="81" s="1"/>
  <c r="I2735" i="81" s="1"/>
  <c r="I2736" i="81" s="1"/>
  <c r="I2737" i="81" s="1"/>
  <c r="I2738" i="81" s="1"/>
  <c r="I2739" i="81" s="1"/>
  <c r="I2740" i="81" s="1"/>
  <c r="I2741" i="81" s="1"/>
  <c r="I2742" i="81" s="1"/>
  <c r="I2743" i="81" s="1"/>
  <c r="I2744" i="81" s="1"/>
  <c r="I2745" i="81" s="1"/>
  <c r="I2746" i="81" s="1"/>
  <c r="I2747" i="81" s="1"/>
  <c r="I2748" i="81" s="1"/>
  <c r="I2749" i="81" s="1"/>
  <c r="I2750" i="81" s="1"/>
  <c r="I2751" i="81" s="1"/>
  <c r="I2752" i="81" s="1"/>
  <c r="I2753" i="81" s="1"/>
  <c r="I2754" i="81" s="1"/>
  <c r="I2755" i="81" s="1"/>
  <c r="I2756" i="81" s="1"/>
  <c r="I2757" i="81" s="1"/>
  <c r="I2758" i="81" s="1"/>
  <c r="I2759" i="81" s="1"/>
  <c r="I2760" i="81" s="1"/>
  <c r="I2761" i="81" s="1"/>
  <c r="I2762" i="81" s="1"/>
  <c r="I2763" i="81" s="1"/>
  <c r="I2764" i="81" s="1"/>
  <c r="I2765" i="81" s="1"/>
  <c r="I2766" i="81" s="1"/>
  <c r="I2767" i="81" s="1"/>
  <c r="I2768" i="81" s="1"/>
  <c r="I2769" i="81" s="1"/>
  <c r="I2770" i="81" s="1"/>
  <c r="I2771" i="81" s="1"/>
  <c r="I2772" i="81" s="1"/>
  <c r="I2773" i="81" s="1"/>
  <c r="I2774" i="81" s="1"/>
  <c r="I2775" i="81" s="1"/>
  <c r="I2776" i="81" s="1"/>
  <c r="I2777" i="81" s="1"/>
  <c r="I2778" i="81" s="1"/>
  <c r="I2779" i="81" s="1"/>
  <c r="I2780" i="81" s="1"/>
  <c r="I2781" i="81" s="1"/>
  <c r="I2782" i="81" s="1"/>
  <c r="I2783" i="81" s="1"/>
  <c r="I2784" i="81" s="1"/>
  <c r="I2785" i="81" s="1"/>
  <c r="I2786" i="81" s="1"/>
  <c r="I2787" i="81" s="1"/>
  <c r="I2788" i="81" s="1"/>
  <c r="I2789" i="81" s="1"/>
  <c r="I2790" i="81" s="1"/>
  <c r="I2791" i="81" s="1"/>
  <c r="I2792" i="81" s="1"/>
  <c r="I2793" i="81" s="1"/>
  <c r="I2795" i="81" s="1"/>
  <c r="I11" i="81" s="1"/>
  <c r="J16" i="81"/>
  <c r="E16" i="81"/>
  <c r="G2795" i="81"/>
  <c r="I17" i="66"/>
  <c r="A165" i="98"/>
  <c r="A164" i="66"/>
  <c r="E164" i="66" l="1"/>
  <c r="B164" i="66"/>
  <c r="G164" i="66"/>
  <c r="D164" i="66"/>
  <c r="C164" i="66"/>
  <c r="F164" i="66"/>
  <c r="H163" i="66"/>
  <c r="I163" i="66"/>
  <c r="B165" i="98"/>
  <c r="H165" i="98"/>
  <c r="G165" i="98"/>
  <c r="F165" i="98"/>
  <c r="I165" i="98" s="1"/>
  <c r="E165" i="98"/>
  <c r="C165" i="98"/>
  <c r="D165" i="98"/>
  <c r="I21" i="51"/>
  <c r="J21" i="51" s="1"/>
  <c r="I18" i="51"/>
  <c r="I14" i="51"/>
  <c r="J14" i="51" s="1"/>
  <c r="I13" i="51"/>
  <c r="J13" i="51" s="1"/>
  <c r="I12" i="51"/>
  <c r="J12" i="51" s="1"/>
  <c r="A165" i="66"/>
  <c r="A166" i="98"/>
  <c r="D165" i="66" l="1"/>
  <c r="F165" i="66"/>
  <c r="B165" i="66"/>
  <c r="G165" i="66"/>
  <c r="E165" i="66"/>
  <c r="C165" i="66"/>
  <c r="I164" i="66"/>
  <c r="H164" i="66"/>
  <c r="H166" i="98"/>
  <c r="G166" i="98"/>
  <c r="F166" i="98"/>
  <c r="I166" i="98" s="1"/>
  <c r="E166" i="98"/>
  <c r="D166" i="98"/>
  <c r="C166" i="98"/>
  <c r="B166" i="98"/>
  <c r="J18" i="51"/>
  <c r="F21" i="74" s="1"/>
  <c r="E15" i="77"/>
  <c r="J9" i="51"/>
  <c r="K15" i="51" s="1"/>
  <c r="F19" i="74" s="1"/>
  <c r="E20" i="73" s="1"/>
  <c r="E13" i="77"/>
  <c r="E14" i="77" s="1"/>
  <c r="I22" i="51"/>
  <c r="J22" i="51" s="1"/>
  <c r="I19" i="51"/>
  <c r="I20" i="51"/>
  <c r="I23" i="51"/>
  <c r="A166" i="66"/>
  <c r="A167" i="98"/>
  <c r="C166" i="66" l="1"/>
  <c r="G166" i="66"/>
  <c r="E166" i="66"/>
  <c r="F166" i="66"/>
  <c r="B166" i="66"/>
  <c r="D166" i="66"/>
  <c r="I165" i="66"/>
  <c r="H165" i="66"/>
  <c r="H167" i="98"/>
  <c r="G167" i="98"/>
  <c r="F167" i="98"/>
  <c r="I167" i="98" s="1"/>
  <c r="E167" i="98"/>
  <c r="D167" i="98"/>
  <c r="B167" i="98"/>
  <c r="C167" i="98"/>
  <c r="J19" i="51"/>
  <c r="F22" i="74" s="1"/>
  <c r="E16" i="77"/>
  <c r="J20" i="51"/>
  <c r="F23" i="74" s="1"/>
  <c r="E17" i="77"/>
  <c r="A167" i="66"/>
  <c r="A168" i="98"/>
  <c r="B167" i="66" l="1"/>
  <c r="G167" i="66"/>
  <c r="F167" i="66"/>
  <c r="D167" i="66"/>
  <c r="E167" i="66"/>
  <c r="C167" i="66"/>
  <c r="H166" i="66"/>
  <c r="I166" i="66"/>
  <c r="G168" i="98"/>
  <c r="F168" i="98"/>
  <c r="I168" i="98" s="1"/>
  <c r="E168" i="98"/>
  <c r="D168" i="98"/>
  <c r="C168" i="98"/>
  <c r="H168" i="98"/>
  <c r="B168" i="98"/>
  <c r="E18" i="77"/>
  <c r="F24" i="74"/>
  <c r="A168" i="66"/>
  <c r="A169" i="98"/>
  <c r="F168" i="66" l="1"/>
  <c r="E168" i="66"/>
  <c r="C168" i="66"/>
  <c r="G168" i="66"/>
  <c r="D168" i="66"/>
  <c r="B168" i="66"/>
  <c r="I167" i="66"/>
  <c r="H167" i="66"/>
  <c r="F169" i="98"/>
  <c r="I169" i="98" s="1"/>
  <c r="E169" i="98"/>
  <c r="D169" i="98"/>
  <c r="C169" i="98"/>
  <c r="B169" i="98"/>
  <c r="G169" i="98"/>
  <c r="H169" i="98"/>
  <c r="E19" i="77"/>
  <c r="F25" i="74"/>
  <c r="AB17" i="74" s="1"/>
  <c r="E22" i="73"/>
  <c r="E24" i="73" s="1"/>
  <c r="A169" i="66"/>
  <c r="A170" i="98"/>
  <c r="E169" i="66" l="1"/>
  <c r="D169" i="66"/>
  <c r="B169" i="66"/>
  <c r="G169" i="66"/>
  <c r="F169" i="66"/>
  <c r="C169" i="66"/>
  <c r="I168" i="66"/>
  <c r="H168" i="66"/>
  <c r="E170" i="98"/>
  <c r="D170" i="98"/>
  <c r="C170" i="98"/>
  <c r="B170" i="98"/>
  <c r="H170" i="98"/>
  <c r="G170" i="98"/>
  <c r="F170" i="98"/>
  <c r="I170" i="98" s="1"/>
  <c r="AB19" i="74"/>
  <c r="AB21" i="74"/>
  <c r="AA21" i="74" s="1"/>
  <c r="AB25" i="74" s="1"/>
  <c r="AB18" i="74"/>
  <c r="AB20" i="74"/>
  <c r="J30" i="51"/>
  <c r="D4" i="51"/>
  <c r="D5" i="51"/>
  <c r="A171" i="98"/>
  <c r="A170" i="66"/>
  <c r="G170" i="66" l="1"/>
  <c r="D170" i="66"/>
  <c r="C170" i="66"/>
  <c r="E170" i="66"/>
  <c r="B170" i="66"/>
  <c r="F170" i="66"/>
  <c r="H169" i="66"/>
  <c r="I169" i="66"/>
  <c r="D171" i="98"/>
  <c r="C171" i="98"/>
  <c r="B171" i="98"/>
  <c r="H171" i="98"/>
  <c r="G171" i="98"/>
  <c r="F171" i="98"/>
  <c r="I171" i="98" s="1"/>
  <c r="E171" i="98"/>
  <c r="AA19" i="74"/>
  <c r="AB23" i="74"/>
  <c r="AA20" i="74"/>
  <c r="AB24" i="74" s="1"/>
  <c r="AA18" i="74"/>
  <c r="AB22" i="74"/>
  <c r="C6" i="77"/>
  <c r="A172" i="98"/>
  <c r="A171" i="66"/>
  <c r="F171" i="66" l="1"/>
  <c r="C171" i="66"/>
  <c r="B171" i="66"/>
  <c r="E171" i="66"/>
  <c r="D171" i="66"/>
  <c r="G171" i="66"/>
  <c r="I170" i="66"/>
  <c r="H170" i="66"/>
  <c r="C172" i="98"/>
  <c r="B172" i="98"/>
  <c r="H172" i="98"/>
  <c r="G172" i="98"/>
  <c r="F172" i="98"/>
  <c r="I172" i="98" s="1"/>
  <c r="E172" i="98"/>
  <c r="D172" i="98"/>
  <c r="AB26" i="74"/>
  <c r="A10" i="75" s="1"/>
  <c r="C6" i="66"/>
  <c r="A173" i="98"/>
  <c r="A172" i="66"/>
  <c r="B35" i="74" l="1"/>
  <c r="E172" i="66"/>
  <c r="B172" i="66"/>
  <c r="G172" i="66"/>
  <c r="C172" i="66"/>
  <c r="F172" i="66"/>
  <c r="D172" i="66"/>
  <c r="H171" i="66"/>
  <c r="I171" i="66"/>
  <c r="B173" i="98"/>
  <c r="H173" i="98"/>
  <c r="G173" i="98"/>
  <c r="F173" i="98"/>
  <c r="I173" i="98" s="1"/>
  <c r="E173" i="98"/>
  <c r="D173" i="98"/>
  <c r="C173" i="98"/>
  <c r="J23" i="51"/>
  <c r="K24" i="51" s="1"/>
  <c r="A173" i="66"/>
  <c r="A174" i="98"/>
  <c r="D173" i="66" l="1"/>
  <c r="F173" i="66"/>
  <c r="G173" i="66"/>
  <c r="C173" i="66"/>
  <c r="B173" i="66"/>
  <c r="E173" i="66"/>
  <c r="I172" i="66"/>
  <c r="H172" i="66"/>
  <c r="H174" i="98"/>
  <c r="G174" i="98"/>
  <c r="F174" i="98"/>
  <c r="I174" i="98" s="1"/>
  <c r="E174" i="98"/>
  <c r="C174" i="98"/>
  <c r="B174" i="98"/>
  <c r="D174" i="98"/>
  <c r="K26" i="51"/>
  <c r="K29" i="51" s="1"/>
  <c r="M29" i="51" s="1"/>
  <c r="A174" i="66"/>
  <c r="A175" i="98"/>
  <c r="C174" i="66" l="1"/>
  <c r="G174" i="66"/>
  <c r="E174" i="66"/>
  <c r="B174" i="66"/>
  <c r="F174" i="66"/>
  <c r="D174" i="66"/>
  <c r="I173" i="66"/>
  <c r="H173" i="66"/>
  <c r="H175" i="98"/>
  <c r="G175" i="98"/>
  <c r="F175" i="98"/>
  <c r="I175" i="98" s="1"/>
  <c r="E175" i="98"/>
  <c r="D175" i="98"/>
  <c r="C175" i="98"/>
  <c r="B175" i="98"/>
  <c r="H254" i="101"/>
  <c r="I254" i="101" s="1"/>
  <c r="G32" i="102" s="1"/>
  <c r="H44" i="101"/>
  <c r="A3" i="90"/>
  <c r="B3" i="91" s="1"/>
  <c r="A3" i="101"/>
  <c r="A3" i="99"/>
  <c r="A5" i="90"/>
  <c r="A3" i="102"/>
  <c r="B5" i="91"/>
  <c r="A5" i="99"/>
  <c r="A5" i="101"/>
  <c r="G54" i="101"/>
  <c r="G166" i="101"/>
  <c r="G138" i="101"/>
  <c r="I188" i="90"/>
  <c r="I16" i="90"/>
  <c r="Z16" i="101" s="1"/>
  <c r="I119" i="90"/>
  <c r="Z119" i="101" s="1"/>
  <c r="G37" i="101"/>
  <c r="I102" i="90"/>
  <c r="Z102" i="101" s="1"/>
  <c r="I156" i="90"/>
  <c r="Z156" i="101" s="1"/>
  <c r="I41" i="90"/>
  <c r="Z41" i="101" s="1"/>
  <c r="I17" i="90"/>
  <c r="Z17" i="101" s="1"/>
  <c r="I157" i="90"/>
  <c r="Z157" i="101" s="1"/>
  <c r="I180" i="90"/>
  <c r="G68" i="101"/>
  <c r="I200" i="90"/>
  <c r="Z200" i="101" s="1"/>
  <c r="I97" i="90"/>
  <c r="Z97" i="101" s="1"/>
  <c r="I112" i="90"/>
  <c r="Z112" i="101" s="1"/>
  <c r="I83" i="90"/>
  <c r="Z83" i="101" s="1"/>
  <c r="I21" i="90"/>
  <c r="Z21" i="101" s="1"/>
  <c r="G47" i="101"/>
  <c r="G90" i="101"/>
  <c r="I78" i="90"/>
  <c r="Z78" i="101" s="1"/>
  <c r="G145" i="101"/>
  <c r="I199" i="90"/>
  <c r="Z199" i="101" s="1"/>
  <c r="I32" i="90"/>
  <c r="Z32" i="101" s="1"/>
  <c r="I150" i="90"/>
  <c r="Z150" i="101" s="1"/>
  <c r="G51" i="101"/>
  <c r="I92" i="90"/>
  <c r="Z92" i="101" s="1"/>
  <c r="G137" i="101"/>
  <c r="I186" i="90"/>
  <c r="Z186" i="101" s="1"/>
  <c r="I49" i="90"/>
  <c r="Z49" i="101" s="1"/>
  <c r="H37" i="90"/>
  <c r="I37" i="90"/>
  <c r="Z37" i="101" s="1"/>
  <c r="I136" i="90"/>
  <c r="Z136" i="101" s="1"/>
  <c r="I108" i="90"/>
  <c r="Z108" i="101" s="1"/>
  <c r="I141" i="90"/>
  <c r="Z141" i="101" s="1"/>
  <c r="I76" i="90"/>
  <c r="Z76" i="101" s="1"/>
  <c r="I63" i="90"/>
  <c r="Z63" i="101" s="1"/>
  <c r="H33" i="90"/>
  <c r="I56" i="90"/>
  <c r="Z56" i="101" s="1"/>
  <c r="I94" i="90"/>
  <c r="Z94" i="101" s="1"/>
  <c r="I168" i="90"/>
  <c r="Z168" i="101" s="1"/>
  <c r="I85" i="90"/>
  <c r="Z85" i="101" s="1"/>
  <c r="I62" i="90"/>
  <c r="Z62" i="101" s="1"/>
  <c r="I87" i="90"/>
  <c r="Z87" i="101" s="1"/>
  <c r="I46" i="90"/>
  <c r="Z46" i="101" s="1"/>
  <c r="I67" i="90"/>
  <c r="I163" i="90"/>
  <c r="Z163" i="101" s="1"/>
  <c r="I176" i="90"/>
  <c r="Z176" i="101" s="1"/>
  <c r="I47" i="90"/>
  <c r="Z47" i="101" s="1"/>
  <c r="I183" i="90"/>
  <c r="Z183" i="101" s="1"/>
  <c r="G33" i="101"/>
  <c r="G144" i="101"/>
  <c r="I33" i="90"/>
  <c r="Z33" i="101" s="1"/>
  <c r="G131" i="101"/>
  <c r="I167" i="90"/>
  <c r="Z167" i="101" s="1"/>
  <c r="I140" i="90"/>
  <c r="Z140" i="101" s="1"/>
  <c r="I53" i="90"/>
  <c r="Z53" i="101" s="1"/>
  <c r="I177" i="90"/>
  <c r="Z177" i="101" s="1"/>
  <c r="H145" i="90"/>
  <c r="I45" i="90"/>
  <c r="Z45" i="101" s="1"/>
  <c r="H137" i="90"/>
  <c r="I77" i="90"/>
  <c r="Z77" i="101" s="1"/>
  <c r="I109" i="90"/>
  <c r="Z109" i="101" s="1"/>
  <c r="I55" i="90"/>
  <c r="Z55" i="101" s="1"/>
  <c r="I95" i="90"/>
  <c r="Z95" i="101" s="1"/>
  <c r="I151" i="90"/>
  <c r="Z151" i="101" s="1"/>
  <c r="I89" i="90"/>
  <c r="Z89" i="101" s="1"/>
  <c r="I170" i="90"/>
  <c r="Z170" i="101" s="1"/>
  <c r="I120" i="90"/>
  <c r="Z120" i="101" s="1"/>
  <c r="I24" i="90"/>
  <c r="Z24" i="101" s="1"/>
  <c r="H138" i="90"/>
  <c r="I107" i="90"/>
  <c r="Z107" i="101" s="1"/>
  <c r="I110" i="90"/>
  <c r="Z110" i="101" s="1"/>
  <c r="H188" i="90"/>
  <c r="G49" i="101"/>
  <c r="G84" i="101"/>
  <c r="G136" i="101"/>
  <c r="H120" i="90"/>
  <c r="G178" i="101"/>
  <c r="G158" i="101"/>
  <c r="G59" i="101"/>
  <c r="H89" i="90"/>
  <c r="H159" i="90"/>
  <c r="G85" i="101"/>
  <c r="G152" i="101"/>
  <c r="G96" i="101"/>
  <c r="G201" i="101"/>
  <c r="G169" i="101"/>
  <c r="H61" i="90"/>
  <c r="H144" i="90"/>
  <c r="H171" i="90"/>
  <c r="G83" i="101"/>
  <c r="H44" i="90"/>
  <c r="H127" i="90"/>
  <c r="H76" i="90"/>
  <c r="H30" i="90"/>
  <c r="G69" i="101"/>
  <c r="G108" i="101"/>
  <c r="G78" i="101"/>
  <c r="G146" i="101"/>
  <c r="G188" i="101"/>
  <c r="I188" i="101" s="1"/>
  <c r="H196" i="90"/>
  <c r="I139" i="90"/>
  <c r="Z139" i="101" s="1"/>
  <c r="H49" i="90"/>
  <c r="G17" i="101"/>
  <c r="I86" i="90"/>
  <c r="Z86" i="101" s="1"/>
  <c r="H158" i="90"/>
  <c r="I104" i="90"/>
  <c r="Z104" i="101" s="1"/>
  <c r="H54" i="90"/>
  <c r="I91" i="90"/>
  <c r="Z91" i="101" s="1"/>
  <c r="I152" i="90"/>
  <c r="Z152" i="101" s="1"/>
  <c r="G42" i="101"/>
  <c r="G199" i="101"/>
  <c r="G122" i="101"/>
  <c r="I38" i="90"/>
  <c r="Z38" i="101" s="1"/>
  <c r="G73" i="101"/>
  <c r="I11" i="90"/>
  <c r="Z11" i="101" s="1"/>
  <c r="G159" i="101"/>
  <c r="H48" i="90"/>
  <c r="G117" i="101"/>
  <c r="I69" i="90"/>
  <c r="Z69" i="101" s="1"/>
  <c r="I197" i="90"/>
  <c r="Z197" i="101" s="1"/>
  <c r="G207" i="101"/>
  <c r="I207" i="101" s="1"/>
  <c r="G174" i="101"/>
  <c r="I134" i="90"/>
  <c r="Z134" i="101" s="1"/>
  <c r="H42" i="90"/>
  <c r="H84" i="90"/>
  <c r="H198" i="90"/>
  <c r="G147" i="101"/>
  <c r="I129" i="90"/>
  <c r="Z129" i="101" s="1"/>
  <c r="G181" i="101"/>
  <c r="G177" i="101"/>
  <c r="G205" i="101"/>
  <c r="I205" i="101" s="1"/>
  <c r="G196" i="101"/>
  <c r="I192" i="90"/>
  <c r="Z192" i="101" s="1"/>
  <c r="G76" i="101"/>
  <c r="I82" i="90"/>
  <c r="Z82" i="101" s="1"/>
  <c r="I72" i="90"/>
  <c r="Z72" i="101" s="1"/>
  <c r="I184" i="90"/>
  <c r="Z184" i="101" s="1"/>
  <c r="I171" i="90"/>
  <c r="Z171" i="101" s="1"/>
  <c r="H195" i="90"/>
  <c r="G187" i="101"/>
  <c r="H90" i="90"/>
  <c r="G171" i="101"/>
  <c r="I64" i="90"/>
  <c r="Z64" i="101" s="1"/>
  <c r="I99" i="90"/>
  <c r="Z99" i="101" s="1"/>
  <c r="H166" i="90"/>
  <c r="I143" i="90"/>
  <c r="Z143" i="101" s="1"/>
  <c r="I147" i="90"/>
  <c r="Z147" i="101" s="1"/>
  <c r="I178" i="90"/>
  <c r="Z178" i="101" s="1"/>
  <c r="G102" i="101"/>
  <c r="I198" i="90"/>
  <c r="Z198" i="101" s="1"/>
  <c r="I113" i="90"/>
  <c r="Z113" i="101" s="1"/>
  <c r="I118" i="90"/>
  <c r="Z118" i="101" s="1"/>
  <c r="I196" i="90"/>
  <c r="Z196" i="101" s="1"/>
  <c r="H109" i="90"/>
  <c r="I59" i="90"/>
  <c r="Z59" i="101" s="1"/>
  <c r="H83" i="90"/>
  <c r="I146" i="90"/>
  <c r="Z146" i="101" s="1"/>
  <c r="I145" i="90"/>
  <c r="Z145" i="101" s="1"/>
  <c r="G204" i="101"/>
  <c r="I204" i="101" s="1"/>
  <c r="I116" i="90"/>
  <c r="Z116" i="101" s="1"/>
  <c r="H122" i="90"/>
  <c r="I28" i="90"/>
  <c r="Z28" i="101" s="1"/>
  <c r="G140" i="101"/>
  <c r="H73" i="90"/>
  <c r="I39" i="90"/>
  <c r="Z39" i="101" s="1"/>
  <c r="H52" i="90"/>
  <c r="G48" i="101"/>
  <c r="G172" i="101"/>
  <c r="I74" i="90"/>
  <c r="G176" i="101"/>
  <c r="H152" i="90"/>
  <c r="I71" i="90"/>
  <c r="Z71" i="101" s="1"/>
  <c r="I26" i="90"/>
  <c r="Z26" i="101" s="1"/>
  <c r="G99" i="101"/>
  <c r="H17" i="90"/>
  <c r="H147" i="90"/>
  <c r="I98" i="90"/>
  <c r="Z98" i="101" s="1"/>
  <c r="I34" i="90"/>
  <c r="Z34" i="101" s="1"/>
  <c r="G107" i="101"/>
  <c r="H177" i="90"/>
  <c r="I131" i="90"/>
  <c r="Z131" i="101" s="1"/>
  <c r="H199" i="90"/>
  <c r="H64" i="90"/>
  <c r="H92" i="90"/>
  <c r="G36" i="101"/>
  <c r="H173" i="90"/>
  <c r="H50" i="90"/>
  <c r="H129" i="90"/>
  <c r="G74" i="101"/>
  <c r="I74" i="101" s="1"/>
  <c r="I172" i="90"/>
  <c r="Z172" i="101" s="1"/>
  <c r="G100" i="101"/>
  <c r="H10" i="90"/>
  <c r="G94" i="101"/>
  <c r="G125" i="101"/>
  <c r="G97" i="101"/>
  <c r="I105" i="90"/>
  <c r="Z105" i="101" s="1"/>
  <c r="H102" i="90"/>
  <c r="I190" i="90"/>
  <c r="Z190" i="101" s="1"/>
  <c r="I70" i="90"/>
  <c r="Z70" i="101" s="1"/>
  <c r="I174" i="90"/>
  <c r="Z174" i="101" s="1"/>
  <c r="I138" i="90"/>
  <c r="Z138" i="101" s="1"/>
  <c r="G109" i="101"/>
  <c r="I90" i="90"/>
  <c r="Z90" i="101" s="1"/>
  <c r="I203" i="90"/>
  <c r="Z203" i="101" s="1"/>
  <c r="G120" i="101"/>
  <c r="H178" i="90"/>
  <c r="H143" i="90"/>
  <c r="I111" i="90"/>
  <c r="Z111" i="101" s="1"/>
  <c r="I50" i="90"/>
  <c r="Z50" i="101" s="1"/>
  <c r="H59" i="90"/>
  <c r="G89" i="101"/>
  <c r="H140" i="90"/>
  <c r="G52" i="101"/>
  <c r="H94" i="90"/>
  <c r="G64" i="101"/>
  <c r="H80" i="90"/>
  <c r="I125" i="90"/>
  <c r="Z125" i="101" s="1"/>
  <c r="I68" i="90"/>
  <c r="Z68" i="101" s="1"/>
  <c r="I31" i="90"/>
  <c r="Z31" i="101" s="1"/>
  <c r="H136" i="90"/>
  <c r="I100" i="90"/>
  <c r="Z100" i="101" s="1"/>
  <c r="I30" i="90"/>
  <c r="H155" i="90"/>
  <c r="I173" i="90"/>
  <c r="Z173" i="101" s="1"/>
  <c r="I115" i="90"/>
  <c r="Z115" i="101" s="1"/>
  <c r="I42" i="90"/>
  <c r="Z42" i="101" s="1"/>
  <c r="G61" i="101"/>
  <c r="I169" i="90"/>
  <c r="Z169" i="101" s="1"/>
  <c r="I48" i="90"/>
  <c r="Z48" i="101" s="1"/>
  <c r="I40" i="90"/>
  <c r="Z40" i="101" s="1"/>
  <c r="H117" i="90"/>
  <c r="G198" i="101"/>
  <c r="H47" i="90"/>
  <c r="I155" i="90"/>
  <c r="Z155" i="101" s="1"/>
  <c r="I101" i="90"/>
  <c r="Z101" i="101" s="1"/>
  <c r="H68" i="90"/>
  <c r="I130" i="90"/>
  <c r="Z130" i="101" s="1"/>
  <c r="I201" i="90"/>
  <c r="Z201" i="101" s="1"/>
  <c r="I181" i="90"/>
  <c r="Z181" i="101" s="1"/>
  <c r="H107" i="90"/>
  <c r="H131" i="90"/>
  <c r="I149" i="90"/>
  <c r="Z149" i="101" s="1"/>
  <c r="I12" i="90"/>
  <c r="Z12" i="101" s="1"/>
  <c r="I122" i="90"/>
  <c r="Z122" i="101" s="1"/>
  <c r="I187" i="90"/>
  <c r="Z187" i="101" s="1"/>
  <c r="I36" i="90"/>
  <c r="Z36" i="101" s="1"/>
  <c r="H21" i="90"/>
  <c r="I60" i="90"/>
  <c r="Z60" i="101" s="1"/>
  <c r="I158" i="90"/>
  <c r="Z158" i="101" s="1"/>
  <c r="I124" i="90"/>
  <c r="Z124" i="101" s="1"/>
  <c r="G127" i="101"/>
  <c r="I127" i="101" s="1"/>
  <c r="H181" i="90"/>
  <c r="G92" i="101"/>
  <c r="G173" i="101"/>
  <c r="G50" i="101"/>
  <c r="H108" i="90"/>
  <c r="G129" i="101"/>
  <c r="H78" i="90"/>
  <c r="H74" i="90"/>
  <c r="I202" i="90"/>
  <c r="Z202" i="101" s="1"/>
  <c r="I135" i="90"/>
  <c r="Z135" i="101" s="1"/>
  <c r="I189" i="90"/>
  <c r="Z189" i="101" s="1"/>
  <c r="I52" i="90"/>
  <c r="Z52" i="101" s="1"/>
  <c r="I81" i="90"/>
  <c r="Z81" i="101" s="1"/>
  <c r="H58" i="90"/>
  <c r="I96" i="90"/>
  <c r="Z96" i="101" s="1"/>
  <c r="H85" i="90"/>
  <c r="G149" i="101"/>
  <c r="H115" i="90"/>
  <c r="G88" i="101"/>
  <c r="H69" i="90"/>
  <c r="H124" i="90"/>
  <c r="G77" i="101"/>
  <c r="H70" i="90"/>
  <c r="H87" i="90"/>
  <c r="G113" i="101"/>
  <c r="H149" i="90"/>
  <c r="G16" i="101"/>
  <c r="G135" i="101"/>
  <c r="G126" i="101"/>
  <c r="G189" i="101"/>
  <c r="G62" i="101"/>
  <c r="G25" i="101"/>
  <c r="G11" i="101"/>
  <c r="H38" i="90"/>
  <c r="G86" i="101"/>
  <c r="H97" i="90"/>
  <c r="G81" i="101"/>
  <c r="G200" i="101"/>
  <c r="G32" i="101"/>
  <c r="I23" i="90"/>
  <c r="Z23" i="101" s="1"/>
  <c r="G143" i="101"/>
  <c r="G23" i="101"/>
  <c r="G191" i="101"/>
  <c r="G45" i="101"/>
  <c r="G15" i="101"/>
  <c r="G26" i="101"/>
  <c r="G163" i="101"/>
  <c r="H202" i="90"/>
  <c r="G130" i="101"/>
  <c r="G206" i="101"/>
  <c r="I206" i="101" s="1"/>
  <c r="H203" i="90"/>
  <c r="I14" i="90"/>
  <c r="Z14" i="101" s="1"/>
  <c r="I195" i="90"/>
  <c r="Z195" i="101" s="1"/>
  <c r="H176" i="90"/>
  <c r="H134" i="90"/>
  <c r="I126" i="90"/>
  <c r="Z126" i="101" s="1"/>
  <c r="H88" i="90"/>
  <c r="H82" i="90"/>
  <c r="G70" i="101"/>
  <c r="G87" i="101"/>
  <c r="H28" i="90"/>
  <c r="I44" i="90"/>
  <c r="H146" i="90"/>
  <c r="H193" i="90"/>
  <c r="H34" i="90"/>
  <c r="G12" i="101"/>
  <c r="G182" i="101"/>
  <c r="G183" i="101"/>
  <c r="G14" i="101"/>
  <c r="H13" i="90"/>
  <c r="H36" i="90"/>
  <c r="H135" i="90"/>
  <c r="I22" i="90"/>
  <c r="Z22" i="101" s="1"/>
  <c r="G151" i="101"/>
  <c r="G186" i="101"/>
  <c r="I88" i="90"/>
  <c r="Z88" i="101" s="1"/>
  <c r="G38" i="101"/>
  <c r="H18" i="90"/>
  <c r="G34" i="101"/>
  <c r="I153" i="90"/>
  <c r="Z153" i="101" s="1"/>
  <c r="H187" i="90"/>
  <c r="H105" i="90"/>
  <c r="G35" i="101"/>
  <c r="I58" i="90"/>
  <c r="Z58" i="101" s="1"/>
  <c r="G40" i="101"/>
  <c r="H167" i="90"/>
  <c r="G22" i="101"/>
  <c r="G39" i="101"/>
  <c r="H46" i="90"/>
  <c r="H23" i="90"/>
  <c r="H191" i="90"/>
  <c r="G56" i="101"/>
  <c r="G91" i="101"/>
  <c r="H111" i="90"/>
  <c r="G63" i="101"/>
  <c r="H175" i="90"/>
  <c r="I35" i="90"/>
  <c r="Z35" i="101" s="1"/>
  <c r="G106" i="101"/>
  <c r="H184" i="90"/>
  <c r="G170" i="101"/>
  <c r="G41" i="101"/>
  <c r="I164" i="90"/>
  <c r="Z164" i="101" s="1"/>
  <c r="H119" i="90"/>
  <c r="H35" i="90"/>
  <c r="I27" i="90"/>
  <c r="Z27" i="101" s="1"/>
  <c r="G203" i="101"/>
  <c r="H156" i="90"/>
  <c r="I19" i="90"/>
  <c r="Z19" i="101" s="1"/>
  <c r="I182" i="90"/>
  <c r="Z182" i="101" s="1"/>
  <c r="H12" i="90"/>
  <c r="G80" i="101"/>
  <c r="I80" i="101" s="1"/>
  <c r="G115" i="101"/>
  <c r="H121" i="90"/>
  <c r="G82" i="101"/>
  <c r="I54" i="90"/>
  <c r="Z54" i="101" s="1"/>
  <c r="H53" i="90"/>
  <c r="I159" i="90"/>
  <c r="Z159" i="101" s="1"/>
  <c r="H180" i="90"/>
  <c r="H182" i="90"/>
  <c r="G116" i="101"/>
  <c r="H32" i="90"/>
  <c r="G13" i="101"/>
  <c r="G75" i="101"/>
  <c r="H60" i="90"/>
  <c r="G55" i="101"/>
  <c r="H153" i="90"/>
  <c r="I166" i="90"/>
  <c r="Z166" i="101" s="1"/>
  <c r="H190" i="90"/>
  <c r="I84" i="90"/>
  <c r="Z84" i="101" s="1"/>
  <c r="I10" i="90"/>
  <c r="H19" i="90"/>
  <c r="G157" i="101"/>
  <c r="G18" i="101"/>
  <c r="G21" i="101"/>
  <c r="H125" i="90"/>
  <c r="H98" i="90"/>
  <c r="H101" i="90"/>
  <c r="I162" i="90"/>
  <c r="H110" i="90"/>
  <c r="G71" i="101"/>
  <c r="H56" i="90"/>
  <c r="G105" i="101"/>
  <c r="G98" i="101"/>
  <c r="G167" i="101"/>
  <c r="H185" i="90"/>
  <c r="G156" i="101"/>
  <c r="G197" i="101"/>
  <c r="I51" i="90"/>
  <c r="Z51" i="101" s="1"/>
  <c r="I80" i="90"/>
  <c r="G31" i="101"/>
  <c r="H72" i="90"/>
  <c r="I165" i="90"/>
  <c r="Z165" i="101" s="1"/>
  <c r="G46" i="101"/>
  <c r="H192" i="90"/>
  <c r="G67" i="101"/>
  <c r="I67" i="101" s="1"/>
  <c r="H15" i="90"/>
  <c r="G150" i="101"/>
  <c r="H128" i="90"/>
  <c r="H96" i="90"/>
  <c r="G111" i="101"/>
  <c r="H164" i="90"/>
  <c r="G175" i="101"/>
  <c r="I175" i="101" s="1"/>
  <c r="H168" i="90"/>
  <c r="H170" i="90"/>
  <c r="H106" i="90"/>
  <c r="H24" i="90"/>
  <c r="G184" i="101"/>
  <c r="G195" i="101"/>
  <c r="H165" i="90"/>
  <c r="G119" i="101"/>
  <c r="H112" i="90"/>
  <c r="H162" i="90"/>
  <c r="I18" i="90"/>
  <c r="Z18" i="101" s="1"/>
  <c r="H91" i="90"/>
  <c r="H201" i="90"/>
  <c r="H139" i="90"/>
  <c r="H197" i="90"/>
  <c r="H77" i="90"/>
  <c r="H172" i="90"/>
  <c r="H55" i="90"/>
  <c r="H116" i="90"/>
  <c r="G162" i="101"/>
  <c r="I162" i="101" s="1"/>
  <c r="H174" i="90"/>
  <c r="G121" i="101"/>
  <c r="H148" i="90"/>
  <c r="H183" i="90"/>
  <c r="H99" i="90"/>
  <c r="G139" i="101"/>
  <c r="H150" i="90"/>
  <c r="H169" i="90"/>
  <c r="H22" i="90"/>
  <c r="G53" i="101"/>
  <c r="I15" i="90"/>
  <c r="Z15" i="101" s="1"/>
  <c r="H113" i="90"/>
  <c r="H51" i="90"/>
  <c r="I25" i="90"/>
  <c r="Z25" i="101" s="1"/>
  <c r="G141" i="101"/>
  <c r="H16" i="90"/>
  <c r="G180" i="101"/>
  <c r="I180" i="101" s="1"/>
  <c r="H189" i="90"/>
  <c r="H62" i="90"/>
  <c r="G104" i="101"/>
  <c r="I128" i="90"/>
  <c r="Z128" i="101" s="1"/>
  <c r="G60" i="101"/>
  <c r="H25" i="90"/>
  <c r="G153" i="101"/>
  <c r="H11" i="90"/>
  <c r="G190" i="101"/>
  <c r="H27" i="90"/>
  <c r="G19" i="101"/>
  <c r="I61" i="90"/>
  <c r="Z61" i="101" s="1"/>
  <c r="G168" i="101"/>
  <c r="I148" i="90"/>
  <c r="Z148" i="101" s="1"/>
  <c r="G101" i="101"/>
  <c r="H41" i="90"/>
  <c r="H39" i="90"/>
  <c r="H95" i="90"/>
  <c r="I10" i="101"/>
  <c r="I144" i="90"/>
  <c r="Z144" i="101" s="1"/>
  <c r="H63" i="90"/>
  <c r="H71" i="90"/>
  <c r="I75" i="90"/>
  <c r="Z75" i="101" s="1"/>
  <c r="H81" i="90"/>
  <c r="H200" i="90"/>
  <c r="I185" i="90"/>
  <c r="Z185" i="101" s="1"/>
  <c r="H14" i="90"/>
  <c r="H157" i="90"/>
  <c r="H126" i="90"/>
  <c r="G192" i="101"/>
  <c r="H186" i="90"/>
  <c r="H118" i="90"/>
  <c r="G185" i="101"/>
  <c r="G193" i="101"/>
  <c r="H141" i="90"/>
  <c r="I175" i="90"/>
  <c r="H151" i="90"/>
  <c r="I13" i="90"/>
  <c r="Z13" i="101" s="1"/>
  <c r="I121" i="90"/>
  <c r="Z121" i="101" s="1"/>
  <c r="H31" i="90"/>
  <c r="G72" i="101"/>
  <c r="I127" i="90"/>
  <c r="G28" i="101"/>
  <c r="G95" i="101"/>
  <c r="H40" i="90"/>
  <c r="I106" i="90"/>
  <c r="Z106" i="101" s="1"/>
  <c r="H104" i="90"/>
  <c r="H75" i="90"/>
  <c r="H100" i="90"/>
  <c r="H67" i="90"/>
  <c r="G128" i="101"/>
  <c r="H86" i="90"/>
  <c r="H45" i="90"/>
  <c r="G164" i="101"/>
  <c r="I117" i="90"/>
  <c r="Z117" i="101" s="1"/>
  <c r="H26" i="90"/>
  <c r="H163" i="90"/>
  <c r="I193" i="90"/>
  <c r="Z193" i="101" s="1"/>
  <c r="I137" i="90"/>
  <c r="Z137" i="101" s="1"/>
  <c r="I191" i="90"/>
  <c r="Z191" i="101" s="1"/>
  <c r="I73" i="90"/>
  <c r="Z73" i="101" s="1"/>
  <c r="G165" i="101"/>
  <c r="H130" i="90"/>
  <c r="G112" i="101"/>
  <c r="A175" i="66"/>
  <c r="A176" i="98"/>
  <c r="B175" i="66" l="1"/>
  <c r="G175" i="66"/>
  <c r="F175" i="66"/>
  <c r="D175" i="66"/>
  <c r="E175" i="66"/>
  <c r="C175" i="66"/>
  <c r="H174" i="66"/>
  <c r="I174" i="66"/>
  <c r="G176" i="98"/>
  <c r="F176" i="98"/>
  <c r="I176" i="98" s="1"/>
  <c r="E176" i="98"/>
  <c r="D176" i="98"/>
  <c r="C176" i="98"/>
  <c r="H176" i="98"/>
  <c r="B176" i="98"/>
  <c r="V145" i="89"/>
  <c r="V24" i="89"/>
  <c r="V75" i="89"/>
  <c r="H75" i="101"/>
  <c r="I75" i="101" s="1"/>
  <c r="V96" i="89"/>
  <c r="H96" i="101"/>
  <c r="I96" i="101" s="1"/>
  <c r="V42" i="89"/>
  <c r="H42" i="101"/>
  <c r="I42" i="101" s="1"/>
  <c r="H77" i="101"/>
  <c r="I77" i="101" s="1"/>
  <c r="V19" i="89"/>
  <c r="H19" i="101"/>
  <c r="V60" i="89"/>
  <c r="H60" i="101"/>
  <c r="I60" i="101" s="1"/>
  <c r="V111" i="89"/>
  <c r="H111" i="101"/>
  <c r="I111" i="101" s="1"/>
  <c r="V89" i="89"/>
  <c r="H89" i="101"/>
  <c r="I89" i="101" s="1"/>
  <c r="V191" i="89"/>
  <c r="H191" i="101"/>
  <c r="I191" i="101" s="1"/>
  <c r="V144" i="89"/>
  <c r="H144" i="101"/>
  <c r="I144" i="101" s="1"/>
  <c r="V61" i="89"/>
  <c r="H61" i="101"/>
  <c r="I61" i="101" s="1"/>
  <c r="V128" i="89"/>
  <c r="H128" i="101"/>
  <c r="I128" i="101" s="1"/>
  <c r="V58" i="89"/>
  <c r="H58" i="101"/>
  <c r="V88" i="89"/>
  <c r="H88" i="101"/>
  <c r="I88" i="101" s="1"/>
  <c r="V14" i="89"/>
  <c r="H14" i="101"/>
  <c r="I14" i="101" s="1"/>
  <c r="V181" i="89"/>
  <c r="H181" i="101"/>
  <c r="I181" i="101" s="1"/>
  <c r="V70" i="89"/>
  <c r="H70" i="101"/>
  <c r="I70" i="101" s="1"/>
  <c r="V116" i="89"/>
  <c r="H116" i="101"/>
  <c r="I116" i="101" s="1"/>
  <c r="V118" i="89"/>
  <c r="H118" i="101"/>
  <c r="V99" i="89"/>
  <c r="H99" i="101"/>
  <c r="I99" i="101" s="1"/>
  <c r="V72" i="89"/>
  <c r="H72" i="101"/>
  <c r="V197" i="89"/>
  <c r="H197" i="101"/>
  <c r="I197" i="101" s="1"/>
  <c r="V86" i="89"/>
  <c r="H86" i="101"/>
  <c r="I86" i="101" s="1"/>
  <c r="V151" i="89"/>
  <c r="H151" i="101"/>
  <c r="I151" i="101" s="1"/>
  <c r="V177" i="89"/>
  <c r="H177" i="101"/>
  <c r="I177" i="101" s="1"/>
  <c r="V183" i="89"/>
  <c r="H183" i="101"/>
  <c r="I183" i="101" s="1"/>
  <c r="V85" i="89"/>
  <c r="H85" i="101"/>
  <c r="I85" i="101" s="1"/>
  <c r="H108" i="101"/>
  <c r="I108" i="101" s="1"/>
  <c r="V21" i="89"/>
  <c r="H21" i="101"/>
  <c r="I21" i="101" s="1"/>
  <c r="V17" i="89"/>
  <c r="H17" i="101"/>
  <c r="I17" i="101" s="1"/>
  <c r="V149" i="89"/>
  <c r="H149" i="101"/>
  <c r="I149" i="101" s="1"/>
  <c r="V68" i="89"/>
  <c r="H68" i="101"/>
  <c r="I68" i="101" s="1"/>
  <c r="V174" i="89"/>
  <c r="H174" i="101"/>
  <c r="I174" i="101" s="1"/>
  <c r="V51" i="89"/>
  <c r="V38" i="89"/>
  <c r="H38" i="101"/>
  <c r="I38" i="101" s="1"/>
  <c r="V141" i="89"/>
  <c r="H141" i="101"/>
  <c r="I141" i="101" s="1"/>
  <c r="V92" i="89"/>
  <c r="H92" i="101"/>
  <c r="I92" i="101" s="1"/>
  <c r="V157" i="89"/>
  <c r="H157" i="101"/>
  <c r="I157" i="101" s="1"/>
  <c r="V137" i="89"/>
  <c r="H137" i="101"/>
  <c r="I137" i="101" s="1"/>
  <c r="I19" i="101"/>
  <c r="V189" i="89"/>
  <c r="H189" i="101"/>
  <c r="I189" i="101" s="1"/>
  <c r="V36" i="89"/>
  <c r="H36" i="101"/>
  <c r="I36" i="101" s="1"/>
  <c r="V201" i="89"/>
  <c r="H201" i="101"/>
  <c r="I201" i="101" s="1"/>
  <c r="V40" i="89"/>
  <c r="H40" i="101"/>
  <c r="I40" i="101" s="1"/>
  <c r="H135" i="101"/>
  <c r="I135" i="101" s="1"/>
  <c r="V190" i="89"/>
  <c r="H190" i="101"/>
  <c r="V172" i="89"/>
  <c r="H172" i="101"/>
  <c r="I172" i="101" s="1"/>
  <c r="V113" i="89"/>
  <c r="H113" i="101"/>
  <c r="I113" i="101" s="1"/>
  <c r="V64" i="89"/>
  <c r="H64" i="101"/>
  <c r="I64" i="101" s="1"/>
  <c r="V82" i="89"/>
  <c r="H82" i="101"/>
  <c r="I82" i="101" s="1"/>
  <c r="V69" i="89"/>
  <c r="H69" i="101"/>
  <c r="I69" i="101" s="1"/>
  <c r="V110" i="89"/>
  <c r="H110" i="101"/>
  <c r="V95" i="89"/>
  <c r="H95" i="101"/>
  <c r="I95" i="101" s="1"/>
  <c r="V53" i="89"/>
  <c r="H53" i="101"/>
  <c r="V47" i="89"/>
  <c r="H47" i="101"/>
  <c r="I47" i="101" s="1"/>
  <c r="V168" i="89"/>
  <c r="H168" i="101"/>
  <c r="I168" i="101" s="1"/>
  <c r="V150" i="89"/>
  <c r="H150" i="101"/>
  <c r="I150" i="101" s="1"/>
  <c r="V83" i="89"/>
  <c r="H83" i="101"/>
  <c r="V41" i="89"/>
  <c r="H41" i="101"/>
  <c r="I41" i="101" s="1"/>
  <c r="V121" i="89"/>
  <c r="H121" i="101"/>
  <c r="I121" i="101" s="1"/>
  <c r="V184" i="89"/>
  <c r="H184" i="101"/>
  <c r="I184" i="101" s="1"/>
  <c r="V193" i="89"/>
  <c r="H193" i="101"/>
  <c r="I193" i="101" s="1"/>
  <c r="V185" i="89"/>
  <c r="H185" i="101"/>
  <c r="I185" i="101" s="1"/>
  <c r="H37" i="101"/>
  <c r="I37" i="101" s="1"/>
  <c r="V15" i="89"/>
  <c r="H15" i="101"/>
  <c r="I15" i="101" s="1"/>
  <c r="V84" i="89"/>
  <c r="H84" i="101"/>
  <c r="I84" i="101" s="1"/>
  <c r="V129" i="89"/>
  <c r="V27" i="89"/>
  <c r="H27" i="101"/>
  <c r="I27" i="101" s="1"/>
  <c r="V187" i="89"/>
  <c r="H187" i="101"/>
  <c r="I187" i="101" s="1"/>
  <c r="V130" i="89"/>
  <c r="H130" i="101"/>
  <c r="I130" i="101" s="1"/>
  <c r="V48" i="89"/>
  <c r="H48" i="101"/>
  <c r="I48" i="101" s="1"/>
  <c r="V100" i="89"/>
  <c r="H100" i="101"/>
  <c r="I100" i="101" s="1"/>
  <c r="V131" i="89"/>
  <c r="H131" i="101"/>
  <c r="I131" i="101" s="1"/>
  <c r="H124" i="101"/>
  <c r="V26" i="89"/>
  <c r="H26" i="101"/>
  <c r="I26" i="101" s="1"/>
  <c r="V49" i="89"/>
  <c r="V39" i="89"/>
  <c r="H39" i="101"/>
  <c r="I39" i="101" s="1"/>
  <c r="V198" i="89"/>
  <c r="H198" i="101"/>
  <c r="I198" i="101" s="1"/>
  <c r="V107" i="89"/>
  <c r="H107" i="101"/>
  <c r="I107" i="101" s="1"/>
  <c r="V55" i="89"/>
  <c r="H55" i="101"/>
  <c r="I55" i="101" s="1"/>
  <c r="V140" i="89"/>
  <c r="H140" i="101"/>
  <c r="I140" i="101" s="1"/>
  <c r="V176" i="89"/>
  <c r="H176" i="101"/>
  <c r="I176" i="101" s="1"/>
  <c r="V94" i="89"/>
  <c r="H94" i="101"/>
  <c r="I94" i="101" s="1"/>
  <c r="V32" i="89"/>
  <c r="H32" i="101"/>
  <c r="I32" i="101" s="1"/>
  <c r="V112" i="89"/>
  <c r="H112" i="101"/>
  <c r="I112" i="101" s="1"/>
  <c r="V156" i="89"/>
  <c r="H156" i="101"/>
  <c r="I156" i="101" s="1"/>
  <c r="V155" i="89"/>
  <c r="H155" i="101"/>
  <c r="H305" i="101"/>
  <c r="I305" i="101" s="1"/>
  <c r="G38" i="102" s="1"/>
  <c r="G31" i="102" s="1"/>
  <c r="V34" i="89"/>
  <c r="H34" i="101"/>
  <c r="I34" i="101" s="1"/>
  <c r="V195" i="89"/>
  <c r="H195" i="101"/>
  <c r="I195" i="101" s="1"/>
  <c r="V81" i="89"/>
  <c r="H81" i="101"/>
  <c r="I81" i="101" s="1"/>
  <c r="V173" i="89"/>
  <c r="H173" i="101"/>
  <c r="I173" i="101" s="1"/>
  <c r="V196" i="89"/>
  <c r="H196" i="101"/>
  <c r="I196" i="101" s="1"/>
  <c r="V62" i="89"/>
  <c r="H62" i="101"/>
  <c r="I62" i="101" s="1"/>
  <c r="I72" i="101"/>
  <c r="I190" i="101"/>
  <c r="I53" i="101"/>
  <c r="V165" i="89"/>
  <c r="H165" i="101"/>
  <c r="I165" i="101" s="1"/>
  <c r="V35" i="89"/>
  <c r="H35" i="101"/>
  <c r="I35" i="101" s="1"/>
  <c r="H115" i="101"/>
  <c r="I115" i="101" s="1"/>
  <c r="V22" i="89"/>
  <c r="H22" i="101"/>
  <c r="I22" i="101" s="1"/>
  <c r="V202" i="89"/>
  <c r="H202" i="101"/>
  <c r="V122" i="89"/>
  <c r="H122" i="101"/>
  <c r="I122" i="101" s="1"/>
  <c r="V169" i="89"/>
  <c r="H169" i="101"/>
  <c r="I169" i="101" s="1"/>
  <c r="V203" i="89"/>
  <c r="H203" i="101"/>
  <c r="I203" i="101" s="1"/>
  <c r="V105" i="89"/>
  <c r="H105" i="101"/>
  <c r="I105" i="101" s="1"/>
  <c r="V71" i="89"/>
  <c r="H71" i="101"/>
  <c r="I71" i="101" s="1"/>
  <c r="H146" i="101"/>
  <c r="I146" i="101" s="1"/>
  <c r="V146" i="89"/>
  <c r="V192" i="89"/>
  <c r="H192" i="101"/>
  <c r="I192" i="101" s="1"/>
  <c r="V152" i="89"/>
  <c r="H152" i="101"/>
  <c r="I152" i="101" s="1"/>
  <c r="V139" i="89"/>
  <c r="H139" i="101"/>
  <c r="I139" i="101" s="1"/>
  <c r="V109" i="89"/>
  <c r="H109" i="101"/>
  <c r="I109" i="101" s="1"/>
  <c r="V167" i="89"/>
  <c r="H167" i="101"/>
  <c r="I167" i="101" s="1"/>
  <c r="V163" i="89"/>
  <c r="H163" i="101"/>
  <c r="I163" i="101" s="1"/>
  <c r="V56" i="89"/>
  <c r="H56" i="101"/>
  <c r="I56" i="101" s="1"/>
  <c r="V199" i="89"/>
  <c r="H199" i="101"/>
  <c r="I199" i="101" s="1"/>
  <c r="V97" i="89"/>
  <c r="H97" i="101"/>
  <c r="I97" i="101" s="1"/>
  <c r="V102" i="89"/>
  <c r="H102" i="101"/>
  <c r="I102" i="101" s="1"/>
  <c r="V73" i="89"/>
  <c r="H73" i="101"/>
  <c r="I73" i="101" s="1"/>
  <c r="V25" i="89"/>
  <c r="H25" i="101"/>
  <c r="I25" i="101" s="1"/>
  <c r="V166" i="89"/>
  <c r="H166" i="101"/>
  <c r="I166" i="101" s="1"/>
  <c r="V153" i="89"/>
  <c r="H153" i="101"/>
  <c r="I153" i="101" s="1"/>
  <c r="V126" i="89"/>
  <c r="H126" i="101"/>
  <c r="I126" i="101" s="1"/>
  <c r="H117" i="101"/>
  <c r="I117" i="101" s="1"/>
  <c r="V23" i="89"/>
  <c r="H23" i="101"/>
  <c r="I23" i="101" s="1"/>
  <c r="V52" i="89"/>
  <c r="V12" i="89"/>
  <c r="H12" i="101"/>
  <c r="I12" i="101" s="1"/>
  <c r="V101" i="89"/>
  <c r="H101" i="101"/>
  <c r="I101" i="101" s="1"/>
  <c r="H136" i="101"/>
  <c r="I136" i="101" s="1"/>
  <c r="V31" i="89"/>
  <c r="H31" i="101"/>
  <c r="I31" i="101" s="1"/>
  <c r="V90" i="89"/>
  <c r="H90" i="101"/>
  <c r="I90" i="101" s="1"/>
  <c r="V178" i="89"/>
  <c r="H178" i="101"/>
  <c r="I178" i="101" s="1"/>
  <c r="V91" i="89"/>
  <c r="H91" i="101"/>
  <c r="I91" i="101" s="1"/>
  <c r="V200" i="89"/>
  <c r="H200" i="101"/>
  <c r="I200" i="101" s="1"/>
  <c r="V59" i="89"/>
  <c r="H59" i="101"/>
  <c r="I59" i="101" s="1"/>
  <c r="V147" i="89"/>
  <c r="H147" i="101"/>
  <c r="I147" i="101" s="1"/>
  <c r="V134" i="89"/>
  <c r="H134" i="101"/>
  <c r="V11" i="89"/>
  <c r="H11" i="101"/>
  <c r="I11" i="101" s="1"/>
  <c r="V120" i="89"/>
  <c r="H120" i="101"/>
  <c r="I120" i="101" s="1"/>
  <c r="H76" i="101"/>
  <c r="I76" i="101" s="1"/>
  <c r="V33" i="89"/>
  <c r="H33" i="101"/>
  <c r="I33" i="101" s="1"/>
  <c r="V46" i="89"/>
  <c r="H46" i="101"/>
  <c r="I46" i="101" s="1"/>
  <c r="V63" i="89"/>
  <c r="H63" i="101"/>
  <c r="I63" i="101" s="1"/>
  <c r="V186" i="89"/>
  <c r="H186" i="101"/>
  <c r="I186" i="101" s="1"/>
  <c r="V78" i="89"/>
  <c r="H78" i="101"/>
  <c r="I78" i="101" s="1"/>
  <c r="V119" i="89"/>
  <c r="H119" i="101"/>
  <c r="I119" i="101" s="1"/>
  <c r="V106" i="89"/>
  <c r="H106" i="101"/>
  <c r="I106" i="101" s="1"/>
  <c r="V54" i="89"/>
  <c r="V13" i="89"/>
  <c r="H13" i="101"/>
  <c r="I13" i="101" s="1"/>
  <c r="V148" i="89"/>
  <c r="H148" i="101"/>
  <c r="V18" i="89"/>
  <c r="H18" i="101"/>
  <c r="I18" i="101" s="1"/>
  <c r="V159" i="89"/>
  <c r="H159" i="101"/>
  <c r="I159" i="101" s="1"/>
  <c r="V182" i="89"/>
  <c r="H182" i="101"/>
  <c r="I182" i="101" s="1"/>
  <c r="V164" i="89"/>
  <c r="H164" i="101"/>
  <c r="I164" i="101" s="1"/>
  <c r="V158" i="89"/>
  <c r="H158" i="101"/>
  <c r="I158" i="101" s="1"/>
  <c r="V125" i="89"/>
  <c r="H125" i="101"/>
  <c r="I125" i="101" s="1"/>
  <c r="V50" i="89"/>
  <c r="H50" i="101"/>
  <c r="I50" i="101" s="1"/>
  <c r="V138" i="89"/>
  <c r="H138" i="101"/>
  <c r="I138" i="101" s="1"/>
  <c r="V98" i="89"/>
  <c r="H98" i="101"/>
  <c r="I98" i="101" s="1"/>
  <c r="H145" i="101"/>
  <c r="I145" i="101" s="1"/>
  <c r="V28" i="89"/>
  <c r="H28" i="101"/>
  <c r="I28" i="101" s="1"/>
  <c r="V143" i="89"/>
  <c r="H143" i="101"/>
  <c r="I143" i="101" s="1"/>
  <c r="V171" i="89"/>
  <c r="H171" i="101"/>
  <c r="I171" i="101" s="1"/>
  <c r="V104" i="89"/>
  <c r="H104" i="101"/>
  <c r="I104" i="101" s="1"/>
  <c r="I83" i="101"/>
  <c r="V170" i="89"/>
  <c r="H170" i="101"/>
  <c r="I170" i="101" s="1"/>
  <c r="V45" i="89"/>
  <c r="H45" i="101"/>
  <c r="I45" i="101" s="1"/>
  <c r="V87" i="89"/>
  <c r="H87" i="101"/>
  <c r="I87" i="101" s="1"/>
  <c r="V16" i="89"/>
  <c r="H16" i="101"/>
  <c r="I16" i="101" s="1"/>
  <c r="V115" i="89"/>
  <c r="V136" i="89"/>
  <c r="V76" i="89"/>
  <c r="V108" i="89"/>
  <c r="H52" i="101"/>
  <c r="I52" i="101" s="1"/>
  <c r="H54" i="101"/>
  <c r="I54" i="101" s="1"/>
  <c r="C22" i="102"/>
  <c r="F22" i="102" s="1"/>
  <c r="C16" i="102"/>
  <c r="F16" i="102" s="1"/>
  <c r="G155" i="101"/>
  <c r="C8" i="102"/>
  <c r="F8" i="102" s="1"/>
  <c r="C17" i="102"/>
  <c r="F17" i="102" s="1"/>
  <c r="C20" i="102"/>
  <c r="C11" i="102"/>
  <c r="F11" i="102" s="1"/>
  <c r="G110" i="101"/>
  <c r="C24" i="102"/>
  <c r="F24" i="102" s="1"/>
  <c r="C21" i="102"/>
  <c r="F21" i="102" s="1"/>
  <c r="C13" i="102"/>
  <c r="F13" i="102" s="1"/>
  <c r="C18" i="102"/>
  <c r="F18" i="102" s="1"/>
  <c r="G118" i="101"/>
  <c r="C26" i="102"/>
  <c r="F26" i="102" s="1"/>
  <c r="C15" i="102"/>
  <c r="F15" i="102" s="1"/>
  <c r="G24" i="101"/>
  <c r="C14" i="102"/>
  <c r="F14" i="102" s="1"/>
  <c r="C9" i="102"/>
  <c r="F9" i="102" s="1"/>
  <c r="C10" i="102"/>
  <c r="F10" i="102" s="1"/>
  <c r="G58" i="101"/>
  <c r="I58" i="101" s="1"/>
  <c r="C7" i="102"/>
  <c r="F7" i="102" s="1"/>
  <c r="C25" i="102"/>
  <c r="F25" i="102" s="1"/>
  <c r="H129" i="101"/>
  <c r="I129" i="101" s="1"/>
  <c r="V305" i="89"/>
  <c r="H49" i="101"/>
  <c r="I49" i="101" s="1"/>
  <c r="V77" i="89"/>
  <c r="G148" i="101"/>
  <c r="G134" i="101"/>
  <c r="V135" i="89"/>
  <c r="H51" i="101"/>
  <c r="I51" i="101" s="1"/>
  <c r="G44" i="101"/>
  <c r="I44" i="101" s="1"/>
  <c r="G124" i="101"/>
  <c r="V124" i="89"/>
  <c r="V117" i="89"/>
  <c r="D312" i="101"/>
  <c r="V37" i="89"/>
  <c r="H24" i="101"/>
  <c r="G30" i="101"/>
  <c r="I30" i="101" s="1"/>
  <c r="G202" i="101"/>
  <c r="A177" i="98"/>
  <c r="A176" i="66"/>
  <c r="F176" i="66" l="1"/>
  <c r="E176" i="66"/>
  <c r="C176" i="66"/>
  <c r="G176" i="66"/>
  <c r="D176" i="66"/>
  <c r="B176" i="66"/>
  <c r="H175" i="66"/>
  <c r="I175" i="66"/>
  <c r="F177" i="98"/>
  <c r="I177" i="98" s="1"/>
  <c r="E177" i="98"/>
  <c r="D177" i="98"/>
  <c r="C177" i="98"/>
  <c r="B177" i="98"/>
  <c r="H177" i="98"/>
  <c r="G177" i="98"/>
  <c r="I110" i="101"/>
  <c r="G16" i="102" s="1"/>
  <c r="I118" i="101"/>
  <c r="I155" i="101"/>
  <c r="I124" i="101"/>
  <c r="G7" i="102"/>
  <c r="G24" i="102"/>
  <c r="G14" i="102"/>
  <c r="G15" i="102"/>
  <c r="G25" i="102"/>
  <c r="I134" i="101"/>
  <c r="G20" i="102" s="1"/>
  <c r="I148" i="101"/>
  <c r="G21" i="102" s="1"/>
  <c r="G11" i="102"/>
  <c r="G22" i="102"/>
  <c r="I202" i="101"/>
  <c r="G26" i="102" s="1"/>
  <c r="G13" i="102"/>
  <c r="C19" i="102"/>
  <c r="F20" i="102"/>
  <c r="F19" i="102" s="1"/>
  <c r="G17" i="102"/>
  <c r="I24" i="101"/>
  <c r="G8" i="102" s="1"/>
  <c r="C12" i="102"/>
  <c r="G9" i="102"/>
  <c r="F6" i="102"/>
  <c r="C6" i="102"/>
  <c r="C23" i="102"/>
  <c r="F12" i="102"/>
  <c r="F23" i="102"/>
  <c r="G18" i="102"/>
  <c r="G312" i="101"/>
  <c r="G10" i="102"/>
  <c r="A178" i="98"/>
  <c r="A177" i="66"/>
  <c r="E177" i="66" l="1"/>
  <c r="D177" i="66"/>
  <c r="B177" i="66"/>
  <c r="F177" i="66"/>
  <c r="C177" i="66"/>
  <c r="G177" i="66"/>
  <c r="I176" i="66"/>
  <c r="H176" i="66"/>
  <c r="E178" i="98"/>
  <c r="D178" i="98"/>
  <c r="C178" i="98"/>
  <c r="B178" i="98"/>
  <c r="H178" i="98"/>
  <c r="G178" i="98"/>
  <c r="F178" i="98"/>
  <c r="I178" i="98" s="1"/>
  <c r="G6" i="102"/>
  <c r="G23" i="102"/>
  <c r="I312" i="101"/>
  <c r="C39" i="102"/>
  <c r="G12" i="102"/>
  <c r="G19" i="102"/>
  <c r="F39" i="102"/>
  <c r="A178" i="66"/>
  <c r="A179" i="98"/>
  <c r="G178" i="66" l="1"/>
  <c r="D178" i="66"/>
  <c r="C178" i="66"/>
  <c r="F178" i="66"/>
  <c r="E178" i="66"/>
  <c r="B178" i="66"/>
  <c r="H177" i="66"/>
  <c r="I177" i="66"/>
  <c r="D179" i="98"/>
  <c r="C179" i="98"/>
  <c r="B179" i="98"/>
  <c r="H179" i="98"/>
  <c r="G179" i="98"/>
  <c r="F179" i="98"/>
  <c r="I179" i="98" s="1"/>
  <c r="E179" i="98"/>
  <c r="G39" i="102"/>
  <c r="A180" i="98"/>
  <c r="A179" i="66"/>
  <c r="F179" i="66" l="1"/>
  <c r="C179" i="66"/>
  <c r="B179" i="66"/>
  <c r="D179" i="66"/>
  <c r="G179" i="66"/>
  <c r="E179" i="66"/>
  <c r="I178" i="66"/>
  <c r="H178" i="66"/>
  <c r="C180" i="98"/>
  <c r="B180" i="98"/>
  <c r="H180" i="98"/>
  <c r="G180" i="98"/>
  <c r="F180" i="98"/>
  <c r="I180" i="98" s="1"/>
  <c r="E180" i="98"/>
  <c r="D180" i="98"/>
  <c r="A181" i="98"/>
  <c r="A180" i="66"/>
  <c r="E180" i="66" l="1"/>
  <c r="B180" i="66"/>
  <c r="G180" i="66"/>
  <c r="D180" i="66"/>
  <c r="C180" i="66"/>
  <c r="F180" i="66"/>
  <c r="H179" i="66"/>
  <c r="I179" i="66"/>
  <c r="B181" i="98"/>
  <c r="H181" i="98"/>
  <c r="G181" i="98"/>
  <c r="F181" i="98"/>
  <c r="I181" i="98" s="1"/>
  <c r="D181" i="98"/>
  <c r="C181" i="98"/>
  <c r="E181" i="98"/>
  <c r="A182" i="98"/>
  <c r="A181" i="66"/>
  <c r="D181" i="66" l="1"/>
  <c r="F181" i="66"/>
  <c r="B181" i="66"/>
  <c r="C181" i="66"/>
  <c r="G181" i="66"/>
  <c r="E181" i="66"/>
  <c r="I180" i="66"/>
  <c r="H180" i="66"/>
  <c r="H182" i="98"/>
  <c r="G182" i="98"/>
  <c r="F182" i="98"/>
  <c r="I182" i="98" s="1"/>
  <c r="E182" i="98"/>
  <c r="D182" i="98"/>
  <c r="B182" i="98"/>
  <c r="C182" i="98"/>
  <c r="A182" i="66"/>
  <c r="A183" i="98"/>
  <c r="C182" i="66" l="1"/>
  <c r="G182" i="66"/>
  <c r="E182" i="66"/>
  <c r="F182" i="66"/>
  <c r="B182" i="66"/>
  <c r="D182" i="66"/>
  <c r="I181" i="66"/>
  <c r="H181" i="66"/>
  <c r="H183" i="98"/>
  <c r="G183" i="98"/>
  <c r="F183" i="98"/>
  <c r="I183" i="98" s="1"/>
  <c r="E183" i="98"/>
  <c r="D183" i="98"/>
  <c r="C183" i="98"/>
  <c r="B183" i="98"/>
  <c r="A183" i="66"/>
  <c r="A184" i="98"/>
  <c r="B183" i="66" l="1"/>
  <c r="G183" i="66"/>
  <c r="F183" i="66"/>
  <c r="D183" i="66"/>
  <c r="E183" i="66"/>
  <c r="C183" i="66"/>
  <c r="H182" i="66"/>
  <c r="I182" i="66"/>
  <c r="G184" i="98"/>
  <c r="F184" i="98"/>
  <c r="I184" i="98" s="1"/>
  <c r="E184" i="98"/>
  <c r="D184" i="98"/>
  <c r="C184" i="98"/>
  <c r="H184" i="98"/>
  <c r="B184" i="98"/>
  <c r="A184" i="66"/>
  <c r="A185" i="98"/>
  <c r="F184" i="66" l="1"/>
  <c r="E184" i="66"/>
  <c r="C184" i="66"/>
  <c r="G184" i="66"/>
  <c r="D184" i="66"/>
  <c r="B184" i="66"/>
  <c r="I183" i="66"/>
  <c r="H183" i="66"/>
  <c r="F185" i="98"/>
  <c r="I185" i="98" s="1"/>
  <c r="E185" i="98"/>
  <c r="D185" i="98"/>
  <c r="C185" i="98"/>
  <c r="B185" i="98"/>
  <c r="H185" i="98"/>
  <c r="G185" i="98"/>
  <c r="A185" i="66"/>
  <c r="A186" i="98"/>
  <c r="E185" i="66" l="1"/>
  <c r="D185" i="66"/>
  <c r="B185" i="66"/>
  <c r="G185" i="66"/>
  <c r="F185" i="66"/>
  <c r="C185" i="66"/>
  <c r="I184" i="66"/>
  <c r="H184" i="66"/>
  <c r="E186" i="98"/>
  <c r="D186" i="98"/>
  <c r="C186" i="98"/>
  <c r="B186" i="98"/>
  <c r="H186" i="98"/>
  <c r="G186" i="98"/>
  <c r="F186" i="98"/>
  <c r="I186" i="98" s="1"/>
  <c r="A187" i="98"/>
  <c r="A186" i="66"/>
  <c r="G186" i="66" l="1"/>
  <c r="D186" i="66"/>
  <c r="C186" i="66"/>
  <c r="E186" i="66"/>
  <c r="B186" i="66"/>
  <c r="F186" i="66"/>
  <c r="H185" i="66"/>
  <c r="I185" i="66"/>
  <c r="D187" i="98"/>
  <c r="C187" i="98"/>
  <c r="B187" i="98"/>
  <c r="H187" i="98"/>
  <c r="G187" i="98"/>
  <c r="F187" i="98"/>
  <c r="I187" i="98" s="1"/>
  <c r="E187" i="98"/>
  <c r="A187" i="66"/>
  <c r="A188" i="98"/>
  <c r="F187" i="66" l="1"/>
  <c r="C187" i="66"/>
  <c r="B187" i="66"/>
  <c r="E187" i="66"/>
  <c r="D187" i="66"/>
  <c r="G187" i="66"/>
  <c r="I186" i="66"/>
  <c r="H186" i="66"/>
  <c r="C188" i="98"/>
  <c r="B188" i="98"/>
  <c r="H188" i="98"/>
  <c r="G188" i="98"/>
  <c r="E188" i="98"/>
  <c r="D188" i="98"/>
  <c r="F188" i="98"/>
  <c r="I188" i="98" s="1"/>
  <c r="A188" i="66"/>
  <c r="A189" i="98"/>
  <c r="E188" i="66" l="1"/>
  <c r="B188" i="66"/>
  <c r="G188" i="66"/>
  <c r="C188" i="66"/>
  <c r="D188" i="66"/>
  <c r="F188" i="66"/>
  <c r="H187" i="66"/>
  <c r="I187" i="66"/>
  <c r="B189" i="98"/>
  <c r="H189" i="98"/>
  <c r="G189" i="98"/>
  <c r="F189" i="98"/>
  <c r="I189" i="98" s="1"/>
  <c r="E189" i="98"/>
  <c r="D189" i="98"/>
  <c r="C189" i="98"/>
  <c r="A190" i="98"/>
  <c r="A189" i="66"/>
  <c r="D189" i="66" l="1"/>
  <c r="F189" i="66"/>
  <c r="G189" i="66"/>
  <c r="C189" i="66"/>
  <c r="B189" i="66"/>
  <c r="E189" i="66"/>
  <c r="I188" i="66"/>
  <c r="H188" i="66"/>
  <c r="H190" i="98"/>
  <c r="G190" i="98"/>
  <c r="F190" i="98"/>
  <c r="I190" i="98" s="1"/>
  <c r="E190" i="98"/>
  <c r="D190" i="98"/>
  <c r="C190" i="98"/>
  <c r="B190" i="98"/>
  <c r="A190" i="66"/>
  <c r="A191" i="98"/>
  <c r="C190" i="66" l="1"/>
  <c r="G190" i="66"/>
  <c r="E190" i="66"/>
  <c r="F190" i="66"/>
  <c r="D190" i="66"/>
  <c r="B190" i="66"/>
  <c r="I189" i="66"/>
  <c r="H189" i="66"/>
  <c r="H191" i="98"/>
  <c r="G191" i="98"/>
  <c r="F191" i="98"/>
  <c r="I191" i="98" s="1"/>
  <c r="E191" i="98"/>
  <c r="D191" i="98"/>
  <c r="C191" i="98"/>
  <c r="B191" i="98"/>
  <c r="A191" i="66"/>
  <c r="A192" i="98"/>
  <c r="B191" i="66" l="1"/>
  <c r="G191" i="66"/>
  <c r="F191" i="66"/>
  <c r="D191" i="66"/>
  <c r="E191" i="66"/>
  <c r="C191" i="66"/>
  <c r="H190" i="66"/>
  <c r="I190" i="66"/>
  <c r="G192" i="98"/>
  <c r="F192" i="98"/>
  <c r="I192" i="98" s="1"/>
  <c r="E192" i="98"/>
  <c r="D192" i="98"/>
  <c r="C192" i="98"/>
  <c r="H192" i="98"/>
  <c r="B192" i="98"/>
  <c r="A192" i="66"/>
  <c r="A193" i="98"/>
  <c r="F192" i="66" l="1"/>
  <c r="E192" i="66"/>
  <c r="C192" i="66"/>
  <c r="G192" i="66"/>
  <c r="D192" i="66"/>
  <c r="B192" i="66"/>
  <c r="H191" i="66"/>
  <c r="I191" i="66"/>
  <c r="F193" i="98"/>
  <c r="I193" i="98" s="1"/>
  <c r="E193" i="98"/>
  <c r="D193" i="98"/>
  <c r="C193" i="98"/>
  <c r="B193" i="98"/>
  <c r="H193" i="98"/>
  <c r="G193" i="98"/>
  <c r="A193" i="66"/>
  <c r="A194" i="98"/>
  <c r="E193" i="66" l="1"/>
  <c r="D193" i="66"/>
  <c r="B193" i="66"/>
  <c r="F193" i="66"/>
  <c r="C193" i="66"/>
  <c r="G193" i="66"/>
  <c r="I192" i="66"/>
  <c r="H192" i="66"/>
  <c r="E194" i="98"/>
  <c r="D194" i="98"/>
  <c r="C194" i="98"/>
  <c r="B194" i="98"/>
  <c r="H194" i="98"/>
  <c r="G194" i="98"/>
  <c r="F194" i="98"/>
  <c r="I194" i="98" s="1"/>
  <c r="A195" i="98"/>
  <c r="A194" i="66"/>
  <c r="G194" i="66" l="1"/>
  <c r="D194" i="66"/>
  <c r="C194" i="66"/>
  <c r="F194" i="66"/>
  <c r="E194" i="66"/>
  <c r="B194" i="66"/>
  <c r="H193" i="66"/>
  <c r="I193" i="66"/>
  <c r="D195" i="98"/>
  <c r="C195" i="98"/>
  <c r="B195" i="98"/>
  <c r="H195" i="98"/>
  <c r="F195" i="98"/>
  <c r="I195" i="98" s="1"/>
  <c r="E195" i="98"/>
  <c r="G195" i="98"/>
  <c r="A196" i="98"/>
  <c r="A195" i="66"/>
  <c r="F195" i="66" l="1"/>
  <c r="C195" i="66"/>
  <c r="B195" i="66"/>
  <c r="D195" i="66"/>
  <c r="E195" i="66"/>
  <c r="G195" i="66"/>
  <c r="I194" i="66"/>
  <c r="H194" i="66"/>
  <c r="C196" i="98"/>
  <c r="B196" i="98"/>
  <c r="H196" i="98"/>
  <c r="G196" i="98"/>
  <c r="F196" i="98"/>
  <c r="I196" i="98" s="1"/>
  <c r="D196" i="98"/>
  <c r="E196" i="98"/>
  <c r="A197" i="98"/>
  <c r="A196" i="66"/>
  <c r="E196" i="66" l="1"/>
  <c r="B196" i="66"/>
  <c r="G196" i="66"/>
  <c r="D196" i="66"/>
  <c r="C196" i="66"/>
  <c r="F196" i="66"/>
  <c r="H195" i="66"/>
  <c r="I195" i="66"/>
  <c r="B197" i="98"/>
  <c r="H197" i="98"/>
  <c r="G197" i="98"/>
  <c r="F197" i="98"/>
  <c r="I197" i="98" s="1"/>
  <c r="E197" i="98"/>
  <c r="D197" i="98"/>
  <c r="C197" i="98"/>
  <c r="A197" i="66"/>
  <c r="A198" i="98"/>
  <c r="D197" i="66" l="1"/>
  <c r="F197" i="66"/>
  <c r="B197" i="66"/>
  <c r="G197" i="66"/>
  <c r="E197" i="66"/>
  <c r="C197" i="66"/>
  <c r="I196" i="66"/>
  <c r="H196" i="66"/>
  <c r="H198" i="98"/>
  <c r="G198" i="98"/>
  <c r="F198" i="98"/>
  <c r="I198" i="98" s="1"/>
  <c r="E198" i="98"/>
  <c r="B198" i="98"/>
  <c r="D198" i="98"/>
  <c r="C198" i="98"/>
  <c r="A198" i="66"/>
  <c r="A199" i="98"/>
  <c r="C198" i="66" l="1"/>
  <c r="G198" i="66"/>
  <c r="E198" i="66"/>
  <c r="F198" i="66"/>
  <c r="B198" i="66"/>
  <c r="D198" i="66"/>
  <c r="I197" i="66"/>
  <c r="H197" i="66"/>
  <c r="H199" i="98"/>
  <c r="G199" i="98"/>
  <c r="F199" i="98"/>
  <c r="I199" i="98" s="1"/>
  <c r="E199" i="98"/>
  <c r="D199" i="98"/>
  <c r="C199" i="98"/>
  <c r="B199" i="98"/>
  <c r="A199" i="66"/>
  <c r="A200" i="98"/>
  <c r="B199" i="66" l="1"/>
  <c r="G199" i="66"/>
  <c r="F199" i="66"/>
  <c r="D199" i="66"/>
  <c r="E199" i="66"/>
  <c r="C199" i="66"/>
  <c r="H198" i="66"/>
  <c r="I198" i="66"/>
  <c r="G200" i="98"/>
  <c r="F200" i="98"/>
  <c r="I200" i="98" s="1"/>
  <c r="E200" i="98"/>
  <c r="D200" i="98"/>
  <c r="C200" i="98"/>
  <c r="B200" i="98"/>
  <c r="H200" i="98"/>
  <c r="A200" i="66"/>
  <c r="A201" i="98"/>
  <c r="F200" i="66" l="1"/>
  <c r="E200" i="66"/>
  <c r="C200" i="66"/>
  <c r="G200" i="66"/>
  <c r="D200" i="66"/>
  <c r="B200" i="66"/>
  <c r="I199" i="66"/>
  <c r="H199" i="66"/>
  <c r="F201" i="98"/>
  <c r="I201" i="98" s="1"/>
  <c r="E201" i="98"/>
  <c r="D201" i="98"/>
  <c r="C201" i="98"/>
  <c r="B201" i="98"/>
  <c r="H201" i="98"/>
  <c r="G201" i="98"/>
  <c r="A202" i="98"/>
  <c r="A201" i="66"/>
  <c r="E201" i="66" l="1"/>
  <c r="D201" i="66"/>
  <c r="B201" i="66"/>
  <c r="G201" i="66"/>
  <c r="F201" i="66"/>
  <c r="C201" i="66"/>
  <c r="I200" i="66"/>
  <c r="H200" i="66"/>
  <c r="E202" i="98"/>
  <c r="D202" i="98"/>
  <c r="C202" i="98"/>
  <c r="B202" i="98"/>
  <c r="G202" i="98"/>
  <c r="F202" i="98"/>
  <c r="I202" i="98" s="1"/>
  <c r="H202" i="98"/>
  <c r="A202" i="66"/>
  <c r="A203" i="98"/>
  <c r="G202" i="66" l="1"/>
  <c r="D202" i="66"/>
  <c r="C202" i="66"/>
  <c r="E202" i="66"/>
  <c r="B202" i="66"/>
  <c r="F202" i="66"/>
  <c r="H201" i="66"/>
  <c r="I201" i="66"/>
  <c r="D203" i="98"/>
  <c r="C203" i="98"/>
  <c r="B203" i="98"/>
  <c r="H203" i="98"/>
  <c r="G203" i="98"/>
  <c r="F203" i="98"/>
  <c r="I203" i="98" s="1"/>
  <c r="E203" i="98"/>
  <c r="A204" i="98"/>
  <c r="A203" i="66"/>
  <c r="F203" i="66" l="1"/>
  <c r="C203" i="66"/>
  <c r="B203" i="66"/>
  <c r="E203" i="66"/>
  <c r="D203" i="66"/>
  <c r="G203" i="66"/>
  <c r="I202" i="66"/>
  <c r="H202" i="66"/>
  <c r="C204" i="98"/>
  <c r="B204" i="98"/>
  <c r="H204" i="98"/>
  <c r="G204" i="98"/>
  <c r="F204" i="98"/>
  <c r="I204" i="98" s="1"/>
  <c r="E204" i="98"/>
  <c r="D204" i="98"/>
  <c r="A204" i="66"/>
  <c r="A205" i="98"/>
  <c r="E204" i="66" l="1"/>
  <c r="B204" i="66"/>
  <c r="G204" i="66"/>
  <c r="C204" i="66"/>
  <c r="F204" i="66"/>
  <c r="D204" i="66"/>
  <c r="H203" i="66"/>
  <c r="I203" i="66"/>
  <c r="B205" i="98"/>
  <c r="H205" i="98"/>
  <c r="G205" i="98"/>
  <c r="F205" i="98"/>
  <c r="I205" i="98" s="1"/>
  <c r="C205" i="98"/>
  <c r="E205" i="98"/>
  <c r="D205" i="98"/>
  <c r="A205" i="66"/>
  <c r="A206" i="98"/>
  <c r="D205" i="66" l="1"/>
  <c r="F205" i="66"/>
  <c r="G205" i="66"/>
  <c r="C205" i="66"/>
  <c r="B205" i="66"/>
  <c r="E205" i="66"/>
  <c r="I204" i="66"/>
  <c r="H204" i="66"/>
  <c r="H206" i="98"/>
  <c r="G206" i="98"/>
  <c r="F206" i="98"/>
  <c r="I206" i="98" s="1"/>
  <c r="E206" i="98"/>
  <c r="D206" i="98"/>
  <c r="C206" i="98"/>
  <c r="B206" i="98"/>
  <c r="A206" i="66"/>
  <c r="A207" i="98"/>
  <c r="C206" i="66" l="1"/>
  <c r="G206" i="66"/>
  <c r="E206" i="66"/>
  <c r="B206" i="66"/>
  <c r="F206" i="66"/>
  <c r="D206" i="66"/>
  <c r="I205" i="66"/>
  <c r="H205" i="66"/>
  <c r="H207" i="98"/>
  <c r="G207" i="98"/>
  <c r="F207" i="98"/>
  <c r="I207" i="98" s="1"/>
  <c r="E207" i="98"/>
  <c r="D207" i="98"/>
  <c r="C207" i="98"/>
  <c r="B207" i="98"/>
  <c r="A207" i="66"/>
  <c r="A208" i="98"/>
  <c r="B207" i="66" l="1"/>
  <c r="G207" i="66"/>
  <c r="F207" i="66"/>
  <c r="D207" i="66"/>
  <c r="E207" i="66"/>
  <c r="C207" i="66"/>
  <c r="H206" i="66"/>
  <c r="I206" i="66"/>
  <c r="G208" i="98"/>
  <c r="F208" i="98"/>
  <c r="I208" i="98" s="1"/>
  <c r="E208" i="98"/>
  <c r="D208" i="98"/>
  <c r="C208" i="98"/>
  <c r="H208" i="98"/>
  <c r="B208" i="98"/>
  <c r="A208" i="66"/>
  <c r="A209" i="98"/>
  <c r="F208" i="66" l="1"/>
  <c r="E208" i="66"/>
  <c r="C208" i="66"/>
  <c r="G208" i="66"/>
  <c r="D208" i="66"/>
  <c r="B208" i="66"/>
  <c r="H207" i="66"/>
  <c r="I207" i="66"/>
  <c r="F209" i="98"/>
  <c r="I209" i="98" s="1"/>
  <c r="E209" i="98"/>
  <c r="D209" i="98"/>
  <c r="C209" i="98"/>
  <c r="B209" i="98"/>
  <c r="H209" i="98"/>
  <c r="G209" i="98"/>
  <c r="A209" i="66"/>
  <c r="A210" i="98"/>
  <c r="E209" i="66" l="1"/>
  <c r="D209" i="66"/>
  <c r="B209" i="66"/>
  <c r="F209" i="66"/>
  <c r="C209" i="66"/>
  <c r="G209" i="66"/>
  <c r="I208" i="66"/>
  <c r="H208" i="66"/>
  <c r="E210" i="98"/>
  <c r="D210" i="98"/>
  <c r="C210" i="98"/>
  <c r="B210" i="98"/>
  <c r="H210" i="98"/>
  <c r="G210" i="98"/>
  <c r="F210" i="98"/>
  <c r="I210" i="98" s="1"/>
  <c r="A210" i="66"/>
  <c r="A211" i="98"/>
  <c r="G210" i="66" l="1"/>
  <c r="D210" i="66"/>
  <c r="C210" i="66"/>
  <c r="F210" i="66"/>
  <c r="E210" i="66"/>
  <c r="B210" i="66"/>
  <c r="H209" i="66"/>
  <c r="I209" i="66"/>
  <c r="D211" i="98"/>
  <c r="C211" i="98"/>
  <c r="B211" i="98"/>
  <c r="H211" i="98"/>
  <c r="G211" i="98"/>
  <c r="F211" i="98"/>
  <c r="I211" i="98" s="1"/>
  <c r="E211" i="98"/>
  <c r="A212" i="98"/>
  <c r="A211" i="66"/>
  <c r="F211" i="66" l="1"/>
  <c r="C211" i="66"/>
  <c r="B211" i="66"/>
  <c r="D211" i="66"/>
  <c r="G211" i="66"/>
  <c r="E211" i="66"/>
  <c r="I210" i="66"/>
  <c r="H210" i="66"/>
  <c r="C212" i="98"/>
  <c r="B212" i="98"/>
  <c r="H212" i="98"/>
  <c r="G212" i="98"/>
  <c r="D212" i="98"/>
  <c r="F212" i="98"/>
  <c r="I212" i="98" s="1"/>
  <c r="E212" i="98"/>
  <c r="A212" i="66"/>
  <c r="A213" i="98"/>
  <c r="E212" i="66" l="1"/>
  <c r="B212" i="66"/>
  <c r="G212" i="66"/>
  <c r="D212" i="66"/>
  <c r="C212" i="66"/>
  <c r="F212" i="66"/>
  <c r="H211" i="66"/>
  <c r="I211" i="66"/>
  <c r="C213" i="98"/>
  <c r="B213" i="98"/>
  <c r="D213" i="98"/>
  <c r="H213" i="98"/>
  <c r="G213" i="98"/>
  <c r="F213" i="98"/>
  <c r="I213" i="98" s="1"/>
  <c r="E213" i="98"/>
  <c r="A213" i="66"/>
  <c r="A214" i="98"/>
  <c r="D213" i="66" l="1"/>
  <c r="F213" i="66"/>
  <c r="B213" i="66"/>
  <c r="C213" i="66"/>
  <c r="G213" i="66"/>
  <c r="E213" i="66"/>
  <c r="I212" i="66"/>
  <c r="H212" i="66"/>
  <c r="B214" i="98"/>
  <c r="H214" i="98"/>
  <c r="G214" i="98"/>
  <c r="F214" i="98"/>
  <c r="I214" i="98" s="1"/>
  <c r="E214" i="98"/>
  <c r="C214" i="98"/>
  <c r="D214" i="98"/>
  <c r="A215" i="98"/>
  <c r="A214" i="66"/>
  <c r="C214" i="66" l="1"/>
  <c r="G214" i="66"/>
  <c r="E214" i="66"/>
  <c r="F214" i="66"/>
  <c r="B214" i="66"/>
  <c r="D214" i="66"/>
  <c r="I213" i="66"/>
  <c r="H213" i="66"/>
  <c r="H215" i="98"/>
  <c r="G215" i="98"/>
  <c r="B215" i="98"/>
  <c r="F215" i="98"/>
  <c r="I215" i="98" s="1"/>
  <c r="E215" i="98"/>
  <c r="D215" i="98"/>
  <c r="C215" i="98"/>
  <c r="A215" i="66"/>
  <c r="I11" i="98" l="1"/>
  <c r="B215" i="66"/>
  <c r="G215" i="66"/>
  <c r="F215" i="66"/>
  <c r="D215" i="66"/>
  <c r="E215" i="66"/>
  <c r="C215" i="66"/>
  <c r="H214" i="66"/>
  <c r="I214" i="66"/>
  <c r="A216" i="66"/>
  <c r="F216" i="66" l="1"/>
  <c r="E216" i="66"/>
  <c r="C216" i="66"/>
  <c r="G216" i="66"/>
  <c r="H11" i="66" s="1"/>
  <c r="D216" i="66"/>
  <c r="B216" i="66"/>
  <c r="I215" i="66"/>
  <c r="H215" i="66"/>
  <c r="I216" i="66" l="1"/>
  <c r="H216" i="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tc={5BB23341-49DA-47AB-8A44-77E8AE2C8062}</author>
    <author>YP Al Chasanah</author>
  </authors>
  <commentList>
    <comment ref="G149" authorId="0" shapeId="0" xr:uid="{5BB23341-49DA-47AB-8A44-77E8AE2C8062}">
      <text>
        <r>
          <rPr>
            <sz val="8"/>
            <rFont val="Tahoma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Nihil</t>
        </r>
      </text>
    </comment>
    <comment ref="G632" authorId="1" shapeId="0" xr:uid="{307FC0CA-B0C1-4169-A975-23FE36869686}">
      <text>
        <r>
          <rPr>
            <b/>
            <sz val="9"/>
            <color indexed="81"/>
            <rFont val="Tahoma"/>
            <family val="2"/>
          </rPr>
          <t>YP Al Chasanah:</t>
        </r>
        <r>
          <rPr>
            <sz val="9"/>
            <color indexed="81"/>
            <rFont val="Tahoma"/>
            <family val="2"/>
          </rPr>
          <t xml:space="preserve">
Nihil</t>
        </r>
      </text>
    </comment>
    <comment ref="H647" authorId="1" shapeId="0" xr:uid="{3F1F47D7-DEDF-4BA1-92A3-7EC650E7AEC7}">
      <text>
        <r>
          <rPr>
            <b/>
            <sz val="9"/>
            <color indexed="81"/>
            <rFont val="Tahoma"/>
            <family val="2"/>
          </rPr>
          <t>YP Al Chasanah:</t>
        </r>
        <r>
          <rPr>
            <sz val="9"/>
            <color indexed="81"/>
            <rFont val="Tahoma"/>
            <family val="2"/>
          </rPr>
          <t xml:space="preserve">
Kelebihan Bayar sebesar Rp. 1.152.000</t>
        </r>
      </text>
    </comment>
  </commentList>
</comments>
</file>

<file path=xl/sharedStrings.xml><?xml version="1.0" encoding="utf-8"?>
<sst xmlns="http://schemas.openxmlformats.org/spreadsheetml/2006/main" count="2392" uniqueCount="981">
  <si>
    <t>versi04@2025</t>
  </si>
  <si>
    <t xml:space="preserve"> </t>
  </si>
  <si>
    <t>BUKU KAS UMUM (BKU)</t>
  </si>
  <si>
    <t>SETUP USER</t>
  </si>
  <si>
    <t>SP TANGGUNG JAWAB</t>
  </si>
  <si>
    <t>SALDO AWAL BUKU</t>
  </si>
  <si>
    <t>BP - BAHAN BAKU</t>
  </si>
  <si>
    <t>BAP SISA DANA</t>
  </si>
  <si>
    <t>PENERIMAAN BARANG</t>
  </si>
  <si>
    <t>ANGGARAN</t>
  </si>
  <si>
    <t>BP - OPERASIONAL</t>
  </si>
  <si>
    <t>DAFTAR NOMINATIF</t>
  </si>
  <si>
    <t>PENGELUARAN BARANG</t>
  </si>
  <si>
    <t>TRANSAKSI</t>
  </si>
  <si>
    <t>BP - INSENTIF FASILITAS</t>
  </si>
  <si>
    <t>CATATAN PENGELUARAN</t>
  </si>
  <si>
    <t>LAPORAN STOCK BARANG</t>
  </si>
  <si>
    <t>ITEM</t>
  </si>
  <si>
    <t>URAIAN</t>
  </si>
  <si>
    <t>Nama Lembaga</t>
  </si>
  <si>
    <t>Nama Bln</t>
  </si>
  <si>
    <t>Nama Akun</t>
  </si>
  <si>
    <t>Password</t>
  </si>
  <si>
    <t>Alamat</t>
  </si>
  <si>
    <t>Januari</t>
  </si>
  <si>
    <t>Menu</t>
  </si>
  <si>
    <t>menu</t>
  </si>
  <si>
    <t>Nama Kepala SPPG</t>
  </si>
  <si>
    <t>Februari</t>
  </si>
  <si>
    <t>Setup</t>
  </si>
  <si>
    <t>setup</t>
  </si>
  <si>
    <t>Nama Akuntan SPPG</t>
  </si>
  <si>
    <t>Maret</t>
  </si>
  <si>
    <t>Saldo Buku</t>
  </si>
  <si>
    <t>saldo</t>
  </si>
  <si>
    <t>Nama Yayasan</t>
  </si>
  <si>
    <t>April</t>
  </si>
  <si>
    <t>Transaksi</t>
  </si>
  <si>
    <t>transaksi</t>
  </si>
  <si>
    <t>Ketua Yayasan/yang mewakili</t>
  </si>
  <si>
    <t>Mei</t>
  </si>
  <si>
    <t>BKU</t>
  </si>
  <si>
    <t>bku</t>
  </si>
  <si>
    <t>Nomor Rekening/VA</t>
  </si>
  <si>
    <t>Juni</t>
  </si>
  <si>
    <t>BP Kas</t>
  </si>
  <si>
    <t>Tahun Anggaran</t>
  </si>
  <si>
    <t>Juli</t>
  </si>
  <si>
    <t>Bahan Baku</t>
  </si>
  <si>
    <t>bahan</t>
  </si>
  <si>
    <t>Agustus</t>
  </si>
  <si>
    <t>Operasional</t>
  </si>
  <si>
    <t>operasional</t>
  </si>
  <si>
    <r>
      <t xml:space="preserve">Awal periode berikutnya </t>
    </r>
    <r>
      <rPr>
        <sz val="10"/>
        <color rgb="FF0000CC"/>
        <rFont val="Arial"/>
        <family val="2"/>
      </rPr>
      <t>(format text)</t>
    </r>
  </si>
  <si>
    <t>September</t>
  </si>
  <si>
    <t>Fasilitas</t>
  </si>
  <si>
    <t>fasilitas</t>
  </si>
  <si>
    <r>
      <t xml:space="preserve">Tanggal Pelaporan </t>
    </r>
    <r>
      <rPr>
        <sz val="10"/>
        <color rgb="FF0000CC"/>
        <rFont val="Arial"/>
        <family val="2"/>
      </rPr>
      <t>(format text)</t>
    </r>
  </si>
  <si>
    <t>Oktober</t>
  </si>
  <si>
    <t>LPA</t>
  </si>
  <si>
    <t>lpa</t>
  </si>
  <si>
    <t>Tempat Pelaporan</t>
  </si>
  <si>
    <t>November</t>
  </si>
  <si>
    <t>SPTJ</t>
  </si>
  <si>
    <t>sptj</t>
  </si>
  <si>
    <t>Desember</t>
  </si>
  <si>
    <t>BAPSD</t>
  </si>
  <si>
    <t>bapsd</t>
  </si>
  <si>
    <t>Saldo Brg</t>
  </si>
  <si>
    <t>brg</t>
  </si>
  <si>
    <t>Masuk</t>
  </si>
  <si>
    <t>masuk</t>
  </si>
  <si>
    <t>Keluar</t>
  </si>
  <si>
    <t>keluar</t>
  </si>
  <si>
    <t>KODE</t>
  </si>
  <si>
    <t>NAMA AKUN</t>
  </si>
  <si>
    <t>SALDO AWAL</t>
  </si>
  <si>
    <t>SALDO AKHIR</t>
  </si>
  <si>
    <t>CEK SALDO</t>
  </si>
  <si>
    <t>Saldo Awal</t>
  </si>
  <si>
    <t>Saldo Akhir</t>
  </si>
  <si>
    <t>BUKU KAS UMUM</t>
  </si>
  <si>
    <t>BUKU PEMBANTU KAS</t>
  </si>
  <si>
    <t>Kas di Bank</t>
  </si>
  <si>
    <t>BUKU PEMBANTU JENIS DANA</t>
  </si>
  <si>
    <t>Saldo BKU = petty cash/cash in hand + Kas di Bank</t>
  </si>
  <si>
    <t>Pungutan/Setoran PPN</t>
  </si>
  <si>
    <t>Pungutan/Setoran PPh 21</t>
  </si>
  <si>
    <t>Pungutan/Setoran PPh 22</t>
  </si>
  <si>
    <t>Pungutan/Setoran PPh 23</t>
  </si>
  <si>
    <t>Pungutan/Setoran PPh pasal 4 ayat (2)</t>
  </si>
  <si>
    <t>Biaya Bahan Baku</t>
  </si>
  <si>
    <t>Biaya Operasional</t>
  </si>
  <si>
    <t>Biaya Insentif Fasilitas</t>
  </si>
  <si>
    <t>Biaya Lainnya</t>
  </si>
  <si>
    <t>1. ANGGARAN BAHAN MAKANAN</t>
  </si>
  <si>
    <t>2. ANGGARAN OPERASIONAL</t>
  </si>
  <si>
    <t>3. ANGGARAN INSENTIF FASILITAS</t>
  </si>
  <si>
    <t>Hari/Tanggal</t>
  </si>
  <si>
    <t>Jumlah Paket MBG</t>
  </si>
  <si>
    <t>Balita</t>
  </si>
  <si>
    <t>Bumil</t>
  </si>
  <si>
    <t>Busui</t>
  </si>
  <si>
    <t>Harga Satuan Paket MBG</t>
  </si>
  <si>
    <t>Harga Satuan Paket MBG2</t>
  </si>
  <si>
    <t>Rencana Anggaran Biaya (RAB)</t>
  </si>
  <si>
    <t>Aktual</t>
  </si>
  <si>
    <t>Selisih</t>
  </si>
  <si>
    <t>Keterangan</t>
  </si>
  <si>
    <t>Surplus/Utang</t>
  </si>
  <si>
    <t>Surplus/ Utang</t>
  </si>
  <si>
    <t>Total</t>
  </si>
  <si>
    <t>-</t>
  </si>
  <si>
    <t xml:space="preserve"> - </t>
  </si>
  <si>
    <t>INPUT DATA TRANSAKSI</t>
  </si>
  <si>
    <t>Daftar Kode Transaksi</t>
  </si>
  <si>
    <t>Bulan</t>
  </si>
  <si>
    <t>Tgl</t>
  </si>
  <si>
    <t>Nomor Bukti</t>
  </si>
  <si>
    <t>Uraian Transaksi</t>
  </si>
  <si>
    <t>Debet (D)</t>
  </si>
  <si>
    <t>Kredit (K)</t>
  </si>
  <si>
    <t>Jenis Buku Pembantu</t>
  </si>
  <si>
    <r>
      <rPr>
        <b/>
        <sz val="9"/>
        <color rgb="FF0000CC"/>
        <rFont val="Arial"/>
        <family val="2"/>
      </rPr>
      <t>Jika (D), masuk ke mana?</t>
    </r>
    <r>
      <rPr>
        <b/>
        <sz val="9"/>
        <rFont val="Arial"/>
        <family val="2"/>
      </rPr>
      <t xml:space="preserve">, 
</t>
    </r>
    <r>
      <rPr>
        <b/>
        <sz val="9"/>
        <color rgb="FFFF0000"/>
        <rFont val="Arial"/>
        <family val="2"/>
      </rPr>
      <t>Jika (K), keluar dari mana?</t>
    </r>
  </si>
  <si>
    <t>Akun Penerimaan/Pengeluaran</t>
  </si>
  <si>
    <t>Akun Kas</t>
  </si>
  <si>
    <t>Catatan Pengeluaran</t>
  </si>
  <si>
    <t>ROW</t>
  </si>
  <si>
    <t>1</t>
  </si>
  <si>
    <t>AKUN</t>
  </si>
  <si>
    <t>Debet</t>
  </si>
  <si>
    <t>Kredit</t>
  </si>
  <si>
    <t>xx</t>
  </si>
  <si>
    <t xml:space="preserve">Saldo Akhir </t>
  </si>
  <si>
    <t>No. Bukti</t>
  </si>
  <si>
    <t>Saldo</t>
  </si>
  <si>
    <t>4</t>
  </si>
  <si>
    <t>5</t>
  </si>
  <si>
    <t>6</t>
  </si>
  <si>
    <t>7</t>
  </si>
  <si>
    <t>R</t>
  </si>
  <si>
    <t>x</t>
  </si>
  <si>
    <t>SALDO AWAL BULAN BERJALAN</t>
  </si>
  <si>
    <t>Transaksi!</t>
  </si>
  <si>
    <t>J</t>
  </si>
  <si>
    <t>W1000</t>
  </si>
  <si>
    <t>Row</t>
  </si>
  <si>
    <t>Next</t>
  </si>
  <si>
    <t>U</t>
  </si>
  <si>
    <t>Jenis Buku Pembantu :</t>
  </si>
  <si>
    <t>BUKU PEMBANTU DANA OPERASIONAL</t>
  </si>
  <si>
    <t>BUKU PEMBANTU DANA INSENTIF FASILITAS</t>
  </si>
  <si>
    <t>Insentif Fasilitas</t>
  </si>
  <si>
    <t>BUKU PEMBANTU PAJAK</t>
  </si>
  <si>
    <t>Jenis Pajak :</t>
  </si>
  <si>
    <t>TOTAL</t>
  </si>
  <si>
    <t>LAPORAN/RESUME PENERIMAAN DAN PENGELUARAN</t>
  </si>
  <si>
    <t>Jumlah Periode sebelumya</t>
  </si>
  <si>
    <t>On Going</t>
  </si>
  <si>
    <t>Jumlah</t>
  </si>
  <si>
    <t>PENERIMAAN</t>
  </si>
  <si>
    <t>TOTAL PENERIMAAN</t>
  </si>
  <si>
    <t>PENGELUARAN</t>
  </si>
  <si>
    <t>TOTAL PENGELUARAN</t>
  </si>
  <si>
    <t>Mengetahui</t>
  </si>
  <si>
    <t>Kop surat SPPG</t>
  </si>
  <si>
    <t>Yang bertanda tangan di bawah ini:</t>
  </si>
  <si>
    <t>Nama</t>
  </si>
  <si>
    <t>:</t>
  </si>
  <si>
    <t>Jabatan</t>
  </si>
  <si>
    <t>SPPG</t>
  </si>
  <si>
    <t>Dengan ini menyatakan bahwa laporan penggunaan dana sebagai berikut:</t>
  </si>
  <si>
    <t>II. KETERANGAN</t>
  </si>
  <si>
    <t>Dana yang telah digunakan sesuai dengan kebutuhan kegiatan yang telah direncanakan, dengan rincian</t>
  </si>
  <si>
    <t>sebagai berikut:</t>
  </si>
  <si>
    <t>Pengadaan bahan baku utama untuk pelaksanaan kegiatan</t>
  </si>
  <si>
    <t>Nomor rekening/Virtual Account</t>
  </si>
  <si>
    <t>Pengalihan sisa dana ini bertujuan untuk mendukung kegiatan yang telah direncanakan.</t>
  </si>
  <si>
    <t>Pihak Pertama,</t>
  </si>
  <si>
    <t>Pihak Kedua,</t>
  </si>
  <si>
    <t>Ketua/Mewakili</t>
  </si>
  <si>
    <t>Mengetahui,</t>
  </si>
  <si>
    <t>SURAT PERNYATAAN TANGGUNG JAWAB</t>
  </si>
  <si>
    <t>Saya yang bertanda tangan di bawah ini:</t>
  </si>
  <si>
    <t>menyatakan bertanggung jawab secara formal dan material atas penerimaan dan pengeluaran dana yang</t>
  </si>
  <si>
    <t>dengan mata anggaran sebagai Bantuan Pemerintah untuk Program Makan Bergizi Gratis. Sebagaimana</t>
  </si>
  <si>
    <t>beserta bukti-bukti pengeluaran yang sah dengan rincian:</t>
  </si>
  <si>
    <t>1. Jumlah Penerimaan</t>
  </si>
  <si>
    <t>2. Jumlah Pengeluaran</t>
  </si>
  <si>
    <t>3. Sisa Dana</t>
  </si>
  <si>
    <t>Demikian surat ini saya buat untuk dapat dipergunakan sebagaimana mestinya dan untuk dapat</t>
  </si>
  <si>
    <t>dipertanggungjawabkan.</t>
  </si>
  <si>
    <t>BERITA ACARA PENGALIHAN SISA DANA</t>
  </si>
  <si>
    <t>Pengalihan sisa dana ini bertujuan untuk mendukung kegiatan yang direncanakan pada periode berikutnya.</t>
  </si>
  <si>
    <t>V</t>
  </si>
  <si>
    <t>Belanja</t>
  </si>
  <si>
    <t>Sisa dana yang lalu</t>
  </si>
  <si>
    <t>Dana yang diterima saat ini</t>
  </si>
  <si>
    <t>Jumlah dana tersedia</t>
  </si>
  <si>
    <t>Biaya bahan baku</t>
  </si>
  <si>
    <t>Biaya operasional</t>
  </si>
  <si>
    <t>Biaya insentif fasilitas</t>
  </si>
  <si>
    <t>Total pengeluaran</t>
  </si>
  <si>
    <t>Sisa dana saat ini</t>
  </si>
  <si>
    <t>SESUAI SURAT KEPUTUSAN/TUGAS NOMOR … TANGGAL …</t>
  </si>
  <si>
    <t>No</t>
  </si>
  <si>
    <t>JENIS</t>
  </si>
  <si>
    <t>NAMA</t>
  </si>
  <si>
    <t>HONORARIUM</t>
  </si>
  <si>
    <t>DANA</t>
  </si>
  <si>
    <t>TK</t>
  </si>
  <si>
    <t>PJ</t>
  </si>
  <si>
    <t>PEKERJAAN</t>
  </si>
  <si>
    <t>SUKARELAWAN</t>
  </si>
  <si>
    <t>KESEHATAN</t>
  </si>
  <si>
    <t>UPAH</t>
  </si>
  <si>
    <t>Asisten Lapangan</t>
  </si>
  <si>
    <t>Persiapan Bahan Makanan</t>
  </si>
  <si>
    <t>Pengolahan Bahan Makanan (bagian memasak</t>
  </si>
  <si>
    <t>Pemorsian</t>
  </si>
  <si>
    <t>Distribusi</t>
  </si>
  <si>
    <t>Keamanan</t>
  </si>
  <si>
    <t>Petugas Kebersihan</t>
  </si>
  <si>
    <t>Pencuci Alat Makan</t>
  </si>
  <si>
    <t>Nama Barang</t>
  </si>
  <si>
    <t>Satuan</t>
  </si>
  <si>
    <t>Harga Beli Awal</t>
  </si>
  <si>
    <t>kg</t>
  </si>
  <si>
    <t>Beras jagung</t>
  </si>
  <si>
    <t>Roti gandum</t>
  </si>
  <si>
    <t>Biskuit</t>
  </si>
  <si>
    <t>pcs</t>
  </si>
  <si>
    <t>Bubur bayi</t>
  </si>
  <si>
    <t>Kentang</t>
  </si>
  <si>
    <t>Sosis sapi</t>
  </si>
  <si>
    <t>pak</t>
  </si>
  <si>
    <t>Sosis ayam</t>
  </si>
  <si>
    <t>Kacang hijau</t>
  </si>
  <si>
    <t>Kacang merah</t>
  </si>
  <si>
    <t>Tempe</t>
  </si>
  <si>
    <t>Telur puyuh</t>
  </si>
  <si>
    <t>dus</t>
  </si>
  <si>
    <t>Fillet dada ayam</t>
  </si>
  <si>
    <t>Tanggal</t>
  </si>
  <si>
    <t>Nama Supplier</t>
  </si>
  <si>
    <t>Column1</t>
  </si>
  <si>
    <t>Vol</t>
  </si>
  <si>
    <t>Harga Beli</t>
  </si>
  <si>
    <t>JANGAN LUPA....!!!!</t>
  </si>
  <si>
    <t>Setelah Input data PEMBELIAN/PENERIMAAN,</t>
  </si>
  <si>
    <t>langsung ke menu REFRESH, dengan klik</t>
  </si>
  <si>
    <t>Petugas</t>
  </si>
  <si>
    <t>Volume</t>
  </si>
  <si>
    <t>REFRESH HARGA BELI BARANG</t>
  </si>
  <si>
    <t>Row Labels</t>
  </si>
  <si>
    <t>CARA REFRESH:</t>
  </si>
  <si>
    <t>- Tempatkan mouse/kursor pada area tabel</t>
  </si>
  <si>
    <r>
      <t xml:space="preserve">- Klik kanan mouse, pilih </t>
    </r>
    <r>
      <rPr>
        <b/>
        <sz val="10"/>
        <color rgb="FF000099"/>
        <rFont val="Arial"/>
        <family val="2"/>
      </rPr>
      <t>REFRESH</t>
    </r>
  </si>
  <si>
    <r>
      <t xml:space="preserve">- Klik kiri menu </t>
    </r>
    <r>
      <rPr>
        <b/>
        <sz val="10"/>
        <color rgb="FF000099"/>
        <rFont val="Arial"/>
        <family val="2"/>
      </rPr>
      <t>REFRESH</t>
    </r>
  </si>
  <si>
    <t>(blank)</t>
  </si>
  <si>
    <t>Grand Total</t>
  </si>
  <si>
    <t>No Max</t>
  </si>
  <si>
    <t>Dt Harga Beli</t>
  </si>
  <si>
    <t>Nama Sheet</t>
  </si>
  <si>
    <t>Nomor LPA</t>
  </si>
  <si>
    <t>Nomor BAPSD</t>
  </si>
  <si>
    <t>REFERENSI BARANG PERSEDIAAN</t>
  </si>
  <si>
    <t>Kode</t>
  </si>
  <si>
    <t>KH</t>
  </si>
  <si>
    <t>KARBOHIDRAT</t>
  </si>
  <si>
    <t>KH.01</t>
  </si>
  <si>
    <t>PH</t>
  </si>
  <si>
    <t>PROTEIN HEWANI</t>
  </si>
  <si>
    <t>PH.01</t>
  </si>
  <si>
    <t>Beras putih (medium)</t>
  </si>
  <si>
    <t>Beras putih (premium)</t>
  </si>
  <si>
    <t>Beras merah</t>
  </si>
  <si>
    <t>Beras hitam</t>
  </si>
  <si>
    <t>Beras ketan putih</t>
  </si>
  <si>
    <t>Beras ketan hitam</t>
  </si>
  <si>
    <t>Tepung beras</t>
  </si>
  <si>
    <t>Tepung ketan</t>
  </si>
  <si>
    <t>Jagung pipil kering</t>
  </si>
  <si>
    <t>Jagung pipil segar</t>
  </si>
  <si>
    <t>Jagung manis segar</t>
  </si>
  <si>
    <t>Tepung jagung (maizena)</t>
  </si>
  <si>
    <t>Tepung jagung lokal (cornmeal)</t>
  </si>
  <si>
    <t>Singkong segar</t>
  </si>
  <si>
    <t>Mocaf</t>
  </si>
  <si>
    <t>Ubi jalar putih</t>
  </si>
  <si>
    <t>Ubi jalar kuning/oranye</t>
  </si>
  <si>
    <t>Ubi jalar ungu</t>
  </si>
  <si>
    <t>Talas</t>
  </si>
  <si>
    <t>Ganyong</t>
  </si>
  <si>
    <t>Sagu basah</t>
  </si>
  <si>
    <t>Tepung sagu</t>
  </si>
  <si>
    <t>Tepung terigu protein rendah</t>
  </si>
  <si>
    <t>Tepung terigu protein sedang</t>
  </si>
  <si>
    <t>Tepung terigu protein tinggi</t>
  </si>
  <si>
    <t>Mie kering (non-instan)</t>
  </si>
  <si>
    <t>Roti tawar</t>
  </si>
  <si>
    <t>Oat (rolled oats)</t>
  </si>
  <si>
    <t>Oat instan</t>
  </si>
  <si>
    <t>Sorgum biji</t>
  </si>
  <si>
    <t>Tepung sorgum</t>
  </si>
  <si>
    <t>Millet/jewawut biji</t>
  </si>
  <si>
    <t>Tepung millet</t>
  </si>
  <si>
    <t>Ayam broiler utuh</t>
  </si>
  <si>
    <t>Paha ayam atas</t>
  </si>
  <si>
    <t>Sayap ayam</t>
  </si>
  <si>
    <t>Hati ayam</t>
  </si>
  <si>
    <t>Ampela ayam</t>
  </si>
  <si>
    <t>Telur ayam kampung</t>
  </si>
  <si>
    <t>Daging sapi segar (has luar/sirloin)</t>
  </si>
  <si>
    <t>Daging sapi segar (has dalam/tenderloin)</t>
  </si>
  <si>
    <t>Daging sapi segar (sandung lamur/brisket)</t>
  </si>
  <si>
    <t>Daging sapi segar (paha)</t>
  </si>
  <si>
    <t>Daging sapi giling</t>
  </si>
  <si>
    <t>Hati sapi</t>
  </si>
  <si>
    <t>Iga sapi</t>
  </si>
  <si>
    <t>Daging kerbau segar</t>
  </si>
  <si>
    <t>Daging kambing segar</t>
  </si>
  <si>
    <t>Daging domba segar</t>
  </si>
  <si>
    <t>Hati kambing</t>
  </si>
  <si>
    <t>Lele</t>
  </si>
  <si>
    <t>Nila</t>
  </si>
  <si>
    <t>Mujair</t>
  </si>
  <si>
    <t>Patin</t>
  </si>
  <si>
    <t>Gurame</t>
  </si>
  <si>
    <t>Mas</t>
  </si>
  <si>
    <t>Gabus</t>
  </si>
  <si>
    <t>Kembung</t>
  </si>
  <si>
    <t>Tongkol</t>
  </si>
  <si>
    <t>Cakalang</t>
  </si>
  <si>
    <t>Tuna</t>
  </si>
  <si>
    <t>Sarden/lemuru</t>
  </si>
  <si>
    <t>Bandeng</t>
  </si>
  <si>
    <t>Tenggiri</t>
  </si>
  <si>
    <t>Kakap</t>
  </si>
  <si>
    <t>Udang segar</t>
  </si>
  <si>
    <t>Udang beku</t>
  </si>
  <si>
    <t>Cumi-cumi</t>
  </si>
  <si>
    <t>Sotong</t>
  </si>
  <si>
    <t>Kepiting/rajungan</t>
  </si>
  <si>
    <t>Kerang hijau</t>
  </si>
  <si>
    <t>Susu UHT full cream</t>
  </si>
  <si>
    <t>Susu UHT rendah lemak</t>
  </si>
  <si>
    <t>Susu pasteurisasi</t>
  </si>
  <si>
    <t>Susu bubuk</t>
  </si>
  <si>
    <t>Yogurt plain</t>
  </si>
  <si>
    <t>Keju cheddar</t>
  </si>
  <si>
    <t>Keju olahan (slice)</t>
  </si>
  <si>
    <t>Kedelai biji kering</t>
  </si>
  <si>
    <t>Tahu putih</t>
  </si>
  <si>
    <t>Tahu kuning</t>
  </si>
  <si>
    <t>Tahu sutra</t>
  </si>
  <si>
    <t>Susu kedelai</t>
  </si>
  <si>
    <t>Tepung kedelai</t>
  </si>
  <si>
    <t>Kacang tanah kupas</t>
  </si>
  <si>
    <t>Kacang tanah dengan kulit</t>
  </si>
  <si>
    <t>Kacang tolo/tunggak</t>
  </si>
  <si>
    <t>Kacang hitam</t>
  </si>
  <si>
    <t>Kacang arab/chickpea</t>
  </si>
  <si>
    <t>Kacang polong/pea</t>
  </si>
  <si>
    <t>Kacang mede</t>
  </si>
  <si>
    <t>Wijen</t>
  </si>
  <si>
    <t>Biji bunga matahari</t>
  </si>
  <si>
    <t>Bayam</t>
  </si>
  <si>
    <t>Kangkung</t>
  </si>
  <si>
    <t>Sawi hijau</t>
  </si>
  <si>
    <t>Sawi putih</t>
  </si>
  <si>
    <t>Pakcoy</t>
  </si>
  <si>
    <t>Selada</t>
  </si>
  <si>
    <t>Daun singkong</t>
  </si>
  <si>
    <t>Daun pepaya</t>
  </si>
  <si>
    <t>Kelor</t>
  </si>
  <si>
    <t>Katuk</t>
  </si>
  <si>
    <t>Seledri daun</t>
  </si>
  <si>
    <t>Brokoli</t>
  </si>
  <si>
    <t>Kembang kol</t>
  </si>
  <si>
    <t>Buncis</t>
  </si>
  <si>
    <t>Seledri batang</t>
  </si>
  <si>
    <t>Tomat</t>
  </si>
  <si>
    <t>Mentimun</t>
  </si>
  <si>
    <t>Terong ungu</t>
  </si>
  <si>
    <t>Terong hijau</t>
  </si>
  <si>
    <t>Labu siam</t>
  </si>
  <si>
    <t>Pare</t>
  </si>
  <si>
    <t>Wortel</t>
  </si>
  <si>
    <t>Lobak putih</t>
  </si>
  <si>
    <t>Bawang merah</t>
  </si>
  <si>
    <t>Bawang putih</t>
  </si>
  <si>
    <t>Bawang bombai</t>
  </si>
  <si>
    <t>Daun bawang</t>
  </si>
  <si>
    <t>Bawang prei</t>
  </si>
  <si>
    <t>Jahe</t>
  </si>
  <si>
    <t>Kunyit</t>
  </si>
  <si>
    <t>Kencur</t>
  </si>
  <si>
    <t>Serai</t>
  </si>
  <si>
    <t>Temu kunci</t>
  </si>
  <si>
    <t>Jamur tiram</t>
  </si>
  <si>
    <t>Jamur kancing</t>
  </si>
  <si>
    <t>Jamur kuping</t>
  </si>
  <si>
    <t>Pisang ambon</t>
  </si>
  <si>
    <t>Pisang kepok</t>
  </si>
  <si>
    <t>Pisang raja</t>
  </si>
  <si>
    <t>Pepaya</t>
  </si>
  <si>
    <t>Semangka</t>
  </si>
  <si>
    <t>Melon</t>
  </si>
  <si>
    <t>Mangga harum manis</t>
  </si>
  <si>
    <t>Jeruk manis</t>
  </si>
  <si>
    <t>Jeruk keprok</t>
  </si>
  <si>
    <t>Jambu air</t>
  </si>
  <si>
    <t>Nanas</t>
  </si>
  <si>
    <t>Salak</t>
  </si>
  <si>
    <t>Rambutan</t>
  </si>
  <si>
    <t>Sirsak</t>
  </si>
  <si>
    <t>Durian</t>
  </si>
  <si>
    <t>Manggis</t>
  </si>
  <si>
    <t>Alpukat</t>
  </si>
  <si>
    <t>Buah naga merah</t>
  </si>
  <si>
    <t>Buah naga putih</t>
  </si>
  <si>
    <t>Kedondong</t>
  </si>
  <si>
    <t>Markisa</t>
  </si>
  <si>
    <t>Belimbing</t>
  </si>
  <si>
    <t>Sawo</t>
  </si>
  <si>
    <t>Apel</t>
  </si>
  <si>
    <t>Anggur merah</t>
  </si>
  <si>
    <t>Anggur hijau</t>
  </si>
  <si>
    <t>Kiwi</t>
  </si>
  <si>
    <t>Minyak goreng sawit</t>
  </si>
  <si>
    <t>Minyak goreng campuran</t>
  </si>
  <si>
    <t>Minyak kelapa</t>
  </si>
  <si>
    <t>Margarin</t>
  </si>
  <si>
    <t>Mentega (butter)</t>
  </si>
  <si>
    <t>Garam beryodium</t>
  </si>
  <si>
    <t>Gula pasir</t>
  </si>
  <si>
    <t>Gula merah/aren</t>
  </si>
  <si>
    <t>Lada/merica bubuk</t>
  </si>
  <si>
    <t>Ketumbar bubuk</t>
  </si>
  <si>
    <t>Jinten bubuk</t>
  </si>
  <si>
    <t>Pala bubuk</t>
  </si>
  <si>
    <t>Kayu manis</t>
  </si>
  <si>
    <t>Cengkeh</t>
  </si>
  <si>
    <t>Kapulaga</t>
  </si>
  <si>
    <t>Daun salam kering</t>
  </si>
  <si>
    <t>Kecap manis</t>
  </si>
  <si>
    <t>Kecap asin</t>
  </si>
  <si>
    <t>Saus sambal</t>
  </si>
  <si>
    <t>Saus tomat</t>
  </si>
  <si>
    <t>Saus tiram</t>
  </si>
  <si>
    <t>Cuka makan</t>
  </si>
  <si>
    <t>Santan segar</t>
  </si>
  <si>
    <t>Santan instan cair</t>
  </si>
  <si>
    <t>Santan bubuk</t>
  </si>
  <si>
    <t>Kaldu bubuk ayam</t>
  </si>
  <si>
    <t>Kaldu bubuk sapi</t>
  </si>
  <si>
    <t>Kaldu jamur</t>
  </si>
  <si>
    <t>Agar-agar bubuk</t>
  </si>
  <si>
    <t>Terasi</t>
  </si>
  <si>
    <t>Tauco</t>
  </si>
  <si>
    <t>Ragi roti</t>
  </si>
  <si>
    <t>Baking powder</t>
  </si>
  <si>
    <t>Beras dan Olahan Padi</t>
  </si>
  <si>
    <t>Mie beras</t>
  </si>
  <si>
    <t>KH.02</t>
  </si>
  <si>
    <t>Jagung dan Olahannya</t>
  </si>
  <si>
    <t>Jagung giling</t>
  </si>
  <si>
    <t>KH.03</t>
  </si>
  <si>
    <t>Umbi-umbian</t>
  </si>
  <si>
    <t>KH.04</t>
  </si>
  <si>
    <t>Gandum dan Olahan Tepung</t>
  </si>
  <si>
    <t>Tepung panir</t>
  </si>
  <si>
    <t>Spageti</t>
  </si>
  <si>
    <t>Makaroni</t>
  </si>
  <si>
    <t>KH.05</t>
  </si>
  <si>
    <t>PH.02</t>
  </si>
  <si>
    <t>PH.03</t>
  </si>
  <si>
    <t>PH.04</t>
  </si>
  <si>
    <t>Ikan Air Tawar</t>
  </si>
  <si>
    <t>PH.05</t>
  </si>
  <si>
    <t>Ikan Laut</t>
  </si>
  <si>
    <t>PH.06</t>
  </si>
  <si>
    <t>Susu dan Olahannya</t>
  </si>
  <si>
    <t>PN</t>
  </si>
  <si>
    <t>PROTEIN NABATI</t>
  </si>
  <si>
    <t>PN.01</t>
  </si>
  <si>
    <t>Kedelai dan Olahannya</t>
  </si>
  <si>
    <t>PN.02</t>
  </si>
  <si>
    <t>Kacang-kacangan</t>
  </si>
  <si>
    <t>Kacang almond</t>
  </si>
  <si>
    <t>PN.03</t>
  </si>
  <si>
    <t>Biji-bijian dan Produknya</t>
  </si>
  <si>
    <t>Chia seed</t>
  </si>
  <si>
    <t>Flaxseed</t>
  </si>
  <si>
    <t>SY</t>
  </si>
  <si>
    <t>SAYURAN</t>
  </si>
  <si>
    <t>SY.01</t>
  </si>
  <si>
    <t>SY.02</t>
  </si>
  <si>
    <t>Asparagus</t>
  </si>
  <si>
    <t>SY.03</t>
  </si>
  <si>
    <t>Cabai merah besar</t>
  </si>
  <si>
    <t>Cabai rawit</t>
  </si>
  <si>
    <t>Okra</t>
  </si>
  <si>
    <t>Paprika</t>
  </si>
  <si>
    <t>SY.04</t>
  </si>
  <si>
    <t>Bit</t>
  </si>
  <si>
    <t>Sayuran Bawang dan Aromatik</t>
  </si>
  <si>
    <t>Lengkuas</t>
  </si>
  <si>
    <t>Kemiri</t>
  </si>
  <si>
    <t>Jamur</t>
  </si>
  <si>
    <t>Jamur shiitake</t>
  </si>
  <si>
    <t>BU</t>
  </si>
  <si>
    <t>BU.01</t>
  </si>
  <si>
    <t>Buah Lokal</t>
  </si>
  <si>
    <t>Mangga gedong</t>
  </si>
  <si>
    <t>Duku</t>
  </si>
  <si>
    <t>Matoa</t>
  </si>
  <si>
    <t>BU.02</t>
  </si>
  <si>
    <t>Buah Impor</t>
  </si>
  <si>
    <t>BB</t>
  </si>
  <si>
    <t>BAHAN BAKU LAIN</t>
  </si>
  <si>
    <t>BB.01</t>
  </si>
  <si>
    <t>BB.02</t>
  </si>
  <si>
    <t>Minyak dan Lemak</t>
  </si>
  <si>
    <t>Madu</t>
  </si>
  <si>
    <t>BB.03</t>
  </si>
  <si>
    <t>Bumbu Kering (Rempah)</t>
  </si>
  <si>
    <t>Oregano</t>
  </si>
  <si>
    <t>BB.04</t>
  </si>
  <si>
    <t>Mayones</t>
  </si>
  <si>
    <t>BB.05</t>
  </si>
  <si>
    <t>BB.06</t>
  </si>
  <si>
    <t>BB.07</t>
  </si>
  <si>
    <t>Produk Olahan Dasar</t>
  </si>
  <si>
    <t>Gelatin</t>
  </si>
  <si>
    <t>Bahan Fermentasi/Pelengkap</t>
  </si>
  <si>
    <t>Bahan Minuman Pendamping</t>
  </si>
  <si>
    <t>Susu kental manis</t>
  </si>
  <si>
    <t>Air minum kemasan galon</t>
  </si>
  <si>
    <t>Air minum kemasan botol 2 liter</t>
  </si>
  <si>
    <t>Air minum kemasan botol 1,5 liter</t>
  </si>
  <si>
    <t>Air minum kemasan botol 600 ml</t>
  </si>
  <si>
    <t>Air minum kemasan botol 330 ml</t>
  </si>
  <si>
    <t>Air minum kemasan cup</t>
  </si>
  <si>
    <t>Singkong kering/gaplek</t>
  </si>
  <si>
    <t>Sereal</t>
  </si>
  <si>
    <t>Daging Sapi/Kerbau/Kambing/Domba</t>
  </si>
  <si>
    <t>Kerang dara</t>
  </si>
  <si>
    <t>Produk perikanan lain-lainnya</t>
  </si>
  <si>
    <t>Sayuran Daun/Batang/Bunga</t>
  </si>
  <si>
    <t>Sayuran daun/batang/bunga-lainnya</t>
  </si>
  <si>
    <t>Sayuran Buah/Umbi/Akar</t>
  </si>
  <si>
    <t>SY.02.001</t>
  </si>
  <si>
    <t>SY.02.002</t>
  </si>
  <si>
    <t>SY.02.003</t>
  </si>
  <si>
    <t>SY.02.004</t>
  </si>
  <si>
    <t>SY.02.005</t>
  </si>
  <si>
    <t>SY.02.006</t>
  </si>
  <si>
    <t>SY.02.007</t>
  </si>
  <si>
    <t>SY.02.008</t>
  </si>
  <si>
    <t>SY.02.009</t>
  </si>
  <si>
    <t>SY.02.010</t>
  </si>
  <si>
    <t>Sayuran buah/umbi/akar-lainnya</t>
  </si>
  <si>
    <t>SY.02.011</t>
  </si>
  <si>
    <t>SY.02.012</t>
  </si>
  <si>
    <t>SY.02.013</t>
  </si>
  <si>
    <t>Sayuran bawang dan aromatik lainnya</t>
  </si>
  <si>
    <t>Jamur-lainnya</t>
  </si>
  <si>
    <t>BUAH-BUAHAN</t>
  </si>
  <si>
    <t>Buah lokal-lainnya</t>
  </si>
  <si>
    <t>Buah impor-lainnya</t>
  </si>
  <si>
    <t>Minyak dan lemak-lainnya</t>
  </si>
  <si>
    <t>Garam, gula, dan pemanis-lainnya</t>
  </si>
  <si>
    <t>Bumbu kering (rempah)-lainnya</t>
  </si>
  <si>
    <t>Tepung singkong (tapioka)</t>
  </si>
  <si>
    <t>Produk olahan dasar-lainnya</t>
  </si>
  <si>
    <t>Bahan fermentasi/pelengkap-lainnya</t>
  </si>
  <si>
    <t>Bahan minuman pendamping-lainnya</t>
  </si>
  <si>
    <t>KH.01.001</t>
  </si>
  <si>
    <t>KH.01.002</t>
  </si>
  <si>
    <t>KH.01.003</t>
  </si>
  <si>
    <t>KH.01.004</t>
  </si>
  <si>
    <t>KH.01.005</t>
  </si>
  <si>
    <t>KH.01.006</t>
  </si>
  <si>
    <t>KH.01.007</t>
  </si>
  <si>
    <t>KH.01.008</t>
  </si>
  <si>
    <t>KH.01.009</t>
  </si>
  <si>
    <t>KH.01.099</t>
  </si>
  <si>
    <t>KH.02.001</t>
  </si>
  <si>
    <t>KH.02.002</t>
  </si>
  <si>
    <t>KH.02.003</t>
  </si>
  <si>
    <t>KH.02.004</t>
  </si>
  <si>
    <t>KH.02.005</t>
  </si>
  <si>
    <t>KH.02.006</t>
  </si>
  <si>
    <t>KH.02.007</t>
  </si>
  <si>
    <t>Beras dan olahan padi-lainnya</t>
  </si>
  <si>
    <t>Jagung dan olahan-lainnya</t>
  </si>
  <si>
    <t>KH.02.099</t>
  </si>
  <si>
    <t>KH.03.001</t>
  </si>
  <si>
    <t>KH.03.002</t>
  </si>
  <si>
    <t>KH.03.003</t>
  </si>
  <si>
    <t>KH.03.004</t>
  </si>
  <si>
    <t>KH.03.005</t>
  </si>
  <si>
    <t>KH.03.006</t>
  </si>
  <si>
    <t>KH.03.007</t>
  </si>
  <si>
    <t>KH.03.008</t>
  </si>
  <si>
    <t>KH.03.009</t>
  </si>
  <si>
    <t>KH.03.010</t>
  </si>
  <si>
    <t>KH.03.011</t>
  </si>
  <si>
    <t>KH.03.012</t>
  </si>
  <si>
    <t>KH.03.099</t>
  </si>
  <si>
    <t>KH.04.001</t>
  </si>
  <si>
    <t>KH.04.002</t>
  </si>
  <si>
    <t>KH.04.003</t>
  </si>
  <si>
    <t>KH.04.004</t>
  </si>
  <si>
    <t>KH.04.005</t>
  </si>
  <si>
    <t>KH.04.006</t>
  </si>
  <si>
    <t>KH.04.007</t>
  </si>
  <si>
    <t>KH.04.008</t>
  </si>
  <si>
    <t>KH.04.009</t>
  </si>
  <si>
    <t>KH.04.010</t>
  </si>
  <si>
    <t>KH.04.011</t>
  </si>
  <si>
    <t>KH.04.099</t>
  </si>
  <si>
    <t>Gandum dan olahan tepung-lainnya</t>
  </si>
  <si>
    <t>KH.05.001</t>
  </si>
  <si>
    <t>KH.05.002</t>
  </si>
  <si>
    <t>KH.05.003</t>
  </si>
  <si>
    <t>KH.05.004</t>
  </si>
  <si>
    <t>KH.05.005</t>
  </si>
  <si>
    <t>KH.05.006</t>
  </si>
  <si>
    <t>KH.05.099</t>
  </si>
  <si>
    <t>Sereal-lainnya</t>
  </si>
  <si>
    <t>PH.01.001</t>
  </si>
  <si>
    <t>PH.01.002</t>
  </si>
  <si>
    <t>PH.01.003</t>
  </si>
  <si>
    <t>PH.01.004</t>
  </si>
  <si>
    <t>PH.01.005</t>
  </si>
  <si>
    <t>PH.01.006</t>
  </si>
  <si>
    <t>PH.01.007</t>
  </si>
  <si>
    <t>PH.01.008</t>
  </si>
  <si>
    <t>PH.01.009</t>
  </si>
  <si>
    <t>PH.01.010</t>
  </si>
  <si>
    <t>PH.01.011</t>
  </si>
  <si>
    <t>PH.01.099</t>
  </si>
  <si>
    <t>PH.02.001</t>
  </si>
  <si>
    <t>PH.02.002</t>
  </si>
  <si>
    <t>PH.02.003</t>
  </si>
  <si>
    <t>PH.02.004</t>
  </si>
  <si>
    <t>PH.02.005</t>
  </si>
  <si>
    <t>PH.02.006</t>
  </si>
  <si>
    <t>PH.02.007</t>
  </si>
  <si>
    <t>PH.02.008</t>
  </si>
  <si>
    <t>PH.02.009</t>
  </si>
  <si>
    <t>PH.02.010</t>
  </si>
  <si>
    <t>PH.02.011</t>
  </si>
  <si>
    <t>PH.02.012</t>
  </si>
  <si>
    <t>PH.02.099</t>
  </si>
  <si>
    <t>PH.03.001</t>
  </si>
  <si>
    <t>PH.03.002</t>
  </si>
  <si>
    <t>PH.03.003</t>
  </si>
  <si>
    <t>PH.03.004</t>
  </si>
  <si>
    <t>PH.03.005</t>
  </si>
  <si>
    <t>PH.03.006</t>
  </si>
  <si>
    <t>PH.03.007</t>
  </si>
  <si>
    <t>PH.03.008</t>
  </si>
  <si>
    <t>PH.03.099</t>
  </si>
  <si>
    <t>Ikan air tawar-lainnya</t>
  </si>
  <si>
    <t>PH.04.001</t>
  </si>
  <si>
    <t>PH.04.002</t>
  </si>
  <si>
    <t>PH.04.003</t>
  </si>
  <si>
    <t>PH.04.004</t>
  </si>
  <si>
    <t>PH.04.005</t>
  </si>
  <si>
    <t>PH.04.006</t>
  </si>
  <si>
    <t>PH.04.007</t>
  </si>
  <si>
    <t>PH.04.008</t>
  </si>
  <si>
    <t>PH.04.009</t>
  </si>
  <si>
    <t>PH.04.010</t>
  </si>
  <si>
    <t>Ikan laut-lainnya</t>
  </si>
  <si>
    <t>PH.05.001</t>
  </si>
  <si>
    <t>PH.05.002</t>
  </si>
  <si>
    <t>PH.05.003</t>
  </si>
  <si>
    <t>PH.05.004</t>
  </si>
  <si>
    <t>PH.05.005</t>
  </si>
  <si>
    <t>PH.05.006</t>
  </si>
  <si>
    <t>PH.05.007</t>
  </si>
  <si>
    <t>PH.05.099</t>
  </si>
  <si>
    <t>PH.06.001</t>
  </si>
  <si>
    <t>PH.06.002</t>
  </si>
  <si>
    <t>PH.06.003</t>
  </si>
  <si>
    <t>PH.06.004</t>
  </si>
  <si>
    <t>PH.06.005</t>
  </si>
  <si>
    <t>PH.06.006</t>
  </si>
  <si>
    <t>PH.06.007</t>
  </si>
  <si>
    <t>PH.06.099</t>
  </si>
  <si>
    <t>PN.01.001</t>
  </si>
  <si>
    <t>PN.01.002</t>
  </si>
  <si>
    <t>PN.01.003</t>
  </si>
  <si>
    <t>PN.01.004</t>
  </si>
  <si>
    <t>PN.01.005</t>
  </si>
  <si>
    <t>PN.01.006</t>
  </si>
  <si>
    <t>PN.01.007</t>
  </si>
  <si>
    <t>PN.01.099</t>
  </si>
  <si>
    <t>Kedelai dan olahannya-lainnya</t>
  </si>
  <si>
    <t>PN.02.001</t>
  </si>
  <si>
    <t>PN.02.002</t>
  </si>
  <si>
    <t>PN.02.003</t>
  </si>
  <si>
    <t>PN.02.004</t>
  </si>
  <si>
    <t>PN.02.005</t>
  </si>
  <si>
    <t>PN.02.006</t>
  </si>
  <si>
    <t>PN.02.007</t>
  </si>
  <si>
    <t>PN.02.008</t>
  </si>
  <si>
    <t>PN.02.009</t>
  </si>
  <si>
    <t>PN.02.010</t>
  </si>
  <si>
    <t>PN.02.099</t>
  </si>
  <si>
    <t>PN.03.001</t>
  </si>
  <si>
    <t>PN.03.002</t>
  </si>
  <si>
    <t>PN.03.003</t>
  </si>
  <si>
    <t>PN.03.004</t>
  </si>
  <si>
    <t>PN.03.099</t>
  </si>
  <si>
    <t>SY.01.001</t>
  </si>
  <si>
    <t>SY.01.002</t>
  </si>
  <si>
    <t>SY.01.003</t>
  </si>
  <si>
    <t>SY.01.004</t>
  </si>
  <si>
    <t>SY.01.005</t>
  </si>
  <si>
    <t>SY.01.006</t>
  </si>
  <si>
    <t>SY.01.007</t>
  </si>
  <si>
    <t>SY.01.008</t>
  </si>
  <si>
    <t>SY.01.009</t>
  </si>
  <si>
    <t>SY.01.010</t>
  </si>
  <si>
    <t>SY.01.011</t>
  </si>
  <si>
    <t>SY.01.012</t>
  </si>
  <si>
    <t>SY.01.013</t>
  </si>
  <si>
    <t>SY.01.014</t>
  </si>
  <si>
    <t>SY.01.015</t>
  </si>
  <si>
    <t>SY.01.016</t>
  </si>
  <si>
    <t>SY.01.099</t>
  </si>
  <si>
    <t>SY.02.099</t>
  </si>
  <si>
    <t>SY.03.001</t>
  </si>
  <si>
    <t>SY.03.002</t>
  </si>
  <si>
    <t>SY.03.003</t>
  </si>
  <si>
    <t>SY.03.004</t>
  </si>
  <si>
    <t>SY.03.005</t>
  </si>
  <si>
    <t>SY.03.006</t>
  </si>
  <si>
    <t>SY.03.007</t>
  </si>
  <si>
    <t>SY.03.008</t>
  </si>
  <si>
    <t>SY.03.009</t>
  </si>
  <si>
    <t>SY.03.010</t>
  </si>
  <si>
    <t>SY.03.011</t>
  </si>
  <si>
    <t>SY.03.012</t>
  </si>
  <si>
    <t>SY.03.099</t>
  </si>
  <si>
    <t>SY.04.001</t>
  </si>
  <si>
    <t>SY.04.002</t>
  </si>
  <si>
    <t>SY.04.003</t>
  </si>
  <si>
    <t>SY.04.004</t>
  </si>
  <si>
    <t>SY.04.099</t>
  </si>
  <si>
    <t>BU.01.001</t>
  </si>
  <si>
    <t>BU.01.002</t>
  </si>
  <si>
    <t>BU.01.003</t>
  </si>
  <si>
    <t>BU.01.004</t>
  </si>
  <si>
    <t>BU.01.005</t>
  </si>
  <si>
    <t>BU.01.006</t>
  </si>
  <si>
    <t>BU.01.007</t>
  </si>
  <si>
    <t>BU.01.008</t>
  </si>
  <si>
    <t>BU.01.009</t>
  </si>
  <si>
    <t>BU.01.010</t>
  </si>
  <si>
    <t>BU.01.011</t>
  </si>
  <si>
    <t>BU.01.012</t>
  </si>
  <si>
    <t>BU.01.013</t>
  </si>
  <si>
    <t>BU.01.014</t>
  </si>
  <si>
    <t>BU.01.015</t>
  </si>
  <si>
    <t>BU.01.016</t>
  </si>
  <si>
    <t>BU.01.017</t>
  </si>
  <si>
    <t>BU.01.018</t>
  </si>
  <si>
    <t>BU.01.019</t>
  </si>
  <si>
    <t>BU.01.020</t>
  </si>
  <si>
    <t>BU.01.021</t>
  </si>
  <si>
    <t>BU.01.022</t>
  </si>
  <si>
    <t>BU.01.023</t>
  </si>
  <si>
    <t>BU.01.024</t>
  </si>
  <si>
    <t>BU.01.025</t>
  </si>
  <si>
    <t>BU.01.026</t>
  </si>
  <si>
    <t>BU.01.027</t>
  </si>
  <si>
    <t>BU.01.028</t>
  </si>
  <si>
    <t>BU.01.099</t>
  </si>
  <si>
    <t>BU.02.001</t>
  </si>
  <si>
    <t>BU.02.002</t>
  </si>
  <si>
    <t>BU.02.003</t>
  </si>
  <si>
    <t>BU.02.004</t>
  </si>
  <si>
    <t>BU.02.005</t>
  </si>
  <si>
    <t>Pear</t>
  </si>
  <si>
    <t>BU.02.099</t>
  </si>
  <si>
    <t>BB.01.001</t>
  </si>
  <si>
    <t>BB.01.002</t>
  </si>
  <si>
    <t>BB.01.003</t>
  </si>
  <si>
    <t>BB.01.004</t>
  </si>
  <si>
    <t>BB.01.005</t>
  </si>
  <si>
    <t>BB.01.099</t>
  </si>
  <si>
    <t>BB.02.001</t>
  </si>
  <si>
    <t>BB.02.002</t>
  </si>
  <si>
    <t>BB.02.003</t>
  </si>
  <si>
    <t>BB.02.004</t>
  </si>
  <si>
    <t>BB.02.099</t>
  </si>
  <si>
    <t>BB.03.001</t>
  </si>
  <si>
    <t>BB.03.002</t>
  </si>
  <si>
    <t>BB.03.003</t>
  </si>
  <si>
    <t>BB.03.004</t>
  </si>
  <si>
    <t>BB.03.005</t>
  </si>
  <si>
    <t>BB.03.006</t>
  </si>
  <si>
    <t>BB.03.007</t>
  </si>
  <si>
    <t>BB.03.008</t>
  </si>
  <si>
    <t>BB.03.009</t>
  </si>
  <si>
    <t>BB.04.001</t>
  </si>
  <si>
    <t>BB.04.002</t>
  </si>
  <si>
    <t>BB.04.003</t>
  </si>
  <si>
    <t>BB.04.004</t>
  </si>
  <si>
    <t>BB.04.005</t>
  </si>
  <si>
    <t>BB.04.006</t>
  </si>
  <si>
    <t>BB.04.007</t>
  </si>
  <si>
    <t>BB.04.099</t>
  </si>
  <si>
    <t>BB.03.099</t>
  </si>
  <si>
    <t>BB.05.001</t>
  </si>
  <si>
    <t>BB.05.002</t>
  </si>
  <si>
    <t>BB.05.003</t>
  </si>
  <si>
    <t>BB.05.004</t>
  </si>
  <si>
    <t>BB.05.005</t>
  </si>
  <si>
    <t>BB.05.006</t>
  </si>
  <si>
    <t>BB.05.007</t>
  </si>
  <si>
    <t>BB.05.008</t>
  </si>
  <si>
    <t>BB.05.099</t>
  </si>
  <si>
    <t>BB.06.001</t>
  </si>
  <si>
    <t>BB.06.002</t>
  </si>
  <si>
    <t>BB.06.003</t>
  </si>
  <si>
    <t>BB.06.004</t>
  </si>
  <si>
    <t>BB.06.099</t>
  </si>
  <si>
    <t>BB.07.001</t>
  </si>
  <si>
    <t>BB.07.002</t>
  </si>
  <si>
    <t>BB.07.003</t>
  </si>
  <si>
    <t>BB.07.004</t>
  </si>
  <si>
    <t>BB.07.005</t>
  </si>
  <si>
    <t>BB.07.006</t>
  </si>
  <si>
    <t>BB.07.007</t>
  </si>
  <si>
    <t>BB.07.008</t>
  </si>
  <si>
    <t>BB.07.099</t>
  </si>
  <si>
    <t>Umbi umbian-lainnya</t>
  </si>
  <si>
    <t>Paha ayam bawah (drumstick)</t>
  </si>
  <si>
    <t>Fillet ikan tawar</t>
  </si>
  <si>
    <t>Fillet ikan laut</t>
  </si>
  <si>
    <t>liter</t>
  </si>
  <si>
    <t>Kacang kacangan-lainnya</t>
  </si>
  <si>
    <t>ikat</t>
  </si>
  <si>
    <t>Jambu biji</t>
  </si>
  <si>
    <t>botol</t>
  </si>
  <si>
    <t>BERAS DAN OLAHAN PADI</t>
  </si>
  <si>
    <t>JAGUNG DAN OLAHANNYA</t>
  </si>
  <si>
    <t>UMBI-UMBIAN</t>
  </si>
  <si>
    <t>GANDUM DAN OLAHAN TEPUNG</t>
  </si>
  <si>
    <t>SEREAL</t>
  </si>
  <si>
    <t>Ayam dan olahannya-lainnya</t>
  </si>
  <si>
    <t>IKAN AIR TAWAR</t>
  </si>
  <si>
    <t>IKAN LAUT</t>
  </si>
  <si>
    <t>PRODUK PERIKANAN LAIN</t>
  </si>
  <si>
    <t>SUSU DAN OLAHANNYA</t>
  </si>
  <si>
    <t>KEDELAI DAN OLAHANNYA</t>
  </si>
  <si>
    <t>KACANG-KACANGAN</t>
  </si>
  <si>
    <t>BIJI-BIJIAN DAN PRODUKNYA</t>
  </si>
  <si>
    <t>SAYURAN DAUN/BATANG/BUNGA</t>
  </si>
  <si>
    <t>SAYURAN BUAH/UMBI/AKAR</t>
  </si>
  <si>
    <t>SAYURAN BAWANG DAN AROMATIK</t>
  </si>
  <si>
    <t>JAMUR</t>
  </si>
  <si>
    <t>BUAH LOKAL</t>
  </si>
  <si>
    <t>BUAH IMPOR</t>
  </si>
  <si>
    <t>MINYAK DAN LEMAK</t>
  </si>
  <si>
    <t>BUMBU KERING (REMPAH)</t>
  </si>
  <si>
    <t>PRODUK OLAHAN DASAR</t>
  </si>
  <si>
    <t>BAHAN FERMENTASI/PELENGKAP</t>
  </si>
  <si>
    <t>BAHAN MINUMAN PENDAMPING</t>
  </si>
  <si>
    <t>UNGGAS DAN OLAHANNYA</t>
  </si>
  <si>
    <t>Telur ayam ras/negeri</t>
  </si>
  <si>
    <t>Apel malang</t>
  </si>
  <si>
    <t>KH.04.012</t>
  </si>
  <si>
    <t>Tepung semolina</t>
  </si>
  <si>
    <t>Minuman kemasan botol/kaleng</t>
  </si>
  <si>
    <t>Unggas dan Olahannya</t>
  </si>
  <si>
    <t>Produk Perikanan Lainnya</t>
  </si>
  <si>
    <t>Susu dan olahan-lainnya</t>
  </si>
  <si>
    <t>Biji-bijian dan produknya-lainnya</t>
  </si>
  <si>
    <t>Garam, Gula, dan Pemanis</t>
  </si>
  <si>
    <t>Bumbu Cair, Saus, dan Kondimen</t>
  </si>
  <si>
    <t>Bumbu cair, saus, dan kondimen-lainnya</t>
  </si>
  <si>
    <t>JUMLAH</t>
  </si>
  <si>
    <t>LAPORAN STOCK BARANG (DETIL)</t>
  </si>
  <si>
    <t>LAPORAN STOCK BARANG (REKAP)</t>
  </si>
  <si>
    <t>Kode Brg</t>
  </si>
  <si>
    <t>REFERENSI BARANG</t>
  </si>
  <si>
    <t>SALDO AWAL BARANG</t>
  </si>
  <si>
    <t>GARAM, GULA, DAN PEMANIS</t>
  </si>
  <si>
    <t>BUMBU CAIR, SAUS, DAN KONDIMEN</t>
  </si>
  <si>
    <t>PEMBAYARAN INSENTIF RELAWAN</t>
  </si>
  <si>
    <t>Yayasan</t>
  </si>
  <si>
    <t>ID SPPG</t>
  </si>
  <si>
    <t>Kepala SPPG</t>
  </si>
  <si>
    <t>I. RINCIAN KEUANGAN</t>
  </si>
  <si>
    <t>Dana Pemasukan</t>
  </si>
  <si>
    <t>Realisasi Anggaran</t>
  </si>
  <si>
    <t>Sisa Anggaran</t>
  </si>
  <si>
    <t>Bangunan, dan lain-lain.</t>
  </si>
  <si>
    <t>Staf Pengawas Keuangan</t>
  </si>
  <si>
    <t>Nama SPPG</t>
  </si>
  <si>
    <t>Dana Bantuan Pemerintah</t>
  </si>
  <si>
    <t>Total Belanja</t>
  </si>
  <si>
    <t>3</t>
  </si>
  <si>
    <t>(termasuk saldo akhir periode yang lalu)</t>
  </si>
  <si>
    <r>
      <t xml:space="preserve">Surat Pernyataan Tanggung Jawab penggunaan anggaran </t>
    </r>
    <r>
      <rPr>
        <b/>
        <sz val="10"/>
        <rFont val="Arial"/>
        <family val="2"/>
      </rPr>
      <t>Bahan Baku/Operasional/Insentif Fasilitas</t>
    </r>
  </si>
  <si>
    <r>
      <rPr>
        <b/>
        <sz val="10"/>
        <color rgb="FFFF0000"/>
        <rFont val="Arial"/>
        <family val="2"/>
      </rPr>
      <t>INGAT</t>
    </r>
    <r>
      <rPr>
        <b/>
        <sz val="10"/>
        <rFont val="Arial"/>
        <family val="2"/>
      </rPr>
      <t>: isi angka hanya di sel warna kuning</t>
    </r>
  </si>
  <si>
    <t>BP Banper</t>
  </si>
  <si>
    <t>Buku Pembantu Kas (dapat dipilih):</t>
  </si>
  <si>
    <t>Biaya transportasi, ATK, bahan bakar, dan keperluan teknis lainnya.</t>
  </si>
  <si>
    <t>Kop surat Yayasan</t>
  </si>
  <si>
    <t>Max of Row</t>
  </si>
  <si>
    <t>PEMBELIAN/PENERIMAAN BARANG</t>
  </si>
  <si>
    <t>PENGELUARAN/PEMAKAIAN BARANG</t>
  </si>
  <si>
    <t>Jumlah Harga</t>
  </si>
  <si>
    <t/>
  </si>
  <si>
    <t>Harga Beli Akhir</t>
  </si>
  <si>
    <t>DAGING SAPI/KERBAU/KAMBING</t>
  </si>
  <si>
    <t>Daging sapi/kerbau/kambing-lainnya</t>
  </si>
  <si>
    <t>Stock Brg Detil</t>
  </si>
  <si>
    <t>Stock Brg Rekap</t>
  </si>
  <si>
    <t>stockd</t>
  </si>
  <si>
    <t>stockr</t>
  </si>
  <si>
    <t>tombol REFRESH.</t>
  </si>
  <si>
    <t>CATATAN:</t>
  </si>
  <si>
    <t>Pengguna aplikasi hanya bisa</t>
  </si>
  <si>
    <t>Barang persediaan diklasifikasikan</t>
  </si>
  <si>
    <t>ke dalam 3 level, yaitu kelompok,</t>
  </si>
  <si>
    <t>sub kelompok, dan sub-sub kelompok.</t>
  </si>
  <si>
    <t>(warna hitam)</t>
  </si>
  <si>
    <t>mengubah sub-sub kelompok barang.</t>
  </si>
  <si>
    <t>SALDO AWAL BARANG PERSEDIAAN</t>
  </si>
  <si>
    <t>Referensi Brg</t>
  </si>
  <si>
    <t>referensi</t>
  </si>
  <si>
    <t>Saldo BKU = Saldo Bantuan Pemerintah</t>
  </si>
  <si>
    <t>LP DANA/ANGGARAN</t>
  </si>
  <si>
    <t>LAPORAN PENGGUNAAN DANA DUA PEKANAN</t>
  </si>
  <si>
    <t>CATATAN PENGELUARAN HARIAN</t>
  </si>
  <si>
    <t>Total Pengeluaran</t>
  </si>
  <si>
    <r>
      <t xml:space="preserve">Tanggal
</t>
    </r>
    <r>
      <rPr>
        <b/>
        <sz val="10"/>
        <color rgb="FF0000CC"/>
        <rFont val="Arial"/>
        <family val="2"/>
      </rPr>
      <t>(dd-mm-yyyy)</t>
    </r>
  </si>
  <si>
    <t>BUKU PEMBANTU KAS DI BANK</t>
  </si>
  <si>
    <t>BUKU PEMBANTU PETTY CASH</t>
  </si>
  <si>
    <t>BP - KAS DI BANK</t>
  </si>
  <si>
    <t>BP - PETTY CASH</t>
  </si>
  <si>
    <t>2</t>
  </si>
  <si>
    <t>BUKU PEMBANTU DANA BAHAN BAKU/PANGAN</t>
  </si>
  <si>
    <t>BP Kas di Bank</t>
  </si>
  <si>
    <t>bank</t>
  </si>
  <si>
    <t>BP Petty Cash</t>
  </si>
  <si>
    <t>petty</t>
  </si>
  <si>
    <t>Jangan lupa, input tanggal awal periode, pada sel</t>
  </si>
  <si>
    <t>warna kuning dgn format dd-mm-yyyy</t>
  </si>
  <si>
    <t>contoh: '05-01-2026</t>
  </si>
  <si>
    <t>contoh: '17-01-2026</t>
  </si>
  <si>
    <r>
      <t xml:space="preserve">Tgl awal periode ini </t>
    </r>
    <r>
      <rPr>
        <sz val="10"/>
        <color rgb="FF0000CC"/>
        <rFont val="Arial"/>
        <family val="2"/>
      </rPr>
      <t>(dd-mm-yyyy; format text)</t>
    </r>
  </si>
  <si>
    <r>
      <t xml:space="preserve">Tgl akhir periode ini </t>
    </r>
    <r>
      <rPr>
        <sz val="10"/>
        <color rgb="FF0000CC"/>
        <rFont val="Arial"/>
        <family val="2"/>
      </rPr>
      <t>(dd-mm-yyyy; format text)</t>
    </r>
  </si>
  <si>
    <t>contoh: '19 Januari 2026</t>
  </si>
  <si>
    <t>contoh: '17 Januari 2026</t>
  </si>
  <si>
    <t>Input Nama SPPG di sini</t>
  </si>
  <si>
    <t>Petty Cash</t>
  </si>
  <si>
    <t>SD/MI 
1-3</t>
  </si>
  <si>
    <t>SD/MI 
4-6</t>
  </si>
  <si>
    <t>SMP/
MTs</t>
  </si>
  <si>
    <t>SLB</t>
  </si>
  <si>
    <t>PAUD/
TK/RA</t>
  </si>
  <si>
    <t>SMA/
MA/
SMK</t>
  </si>
  <si>
    <t>Santri</t>
  </si>
  <si>
    <t>Pend/
TK</t>
  </si>
  <si>
    <t>Lain
nya</t>
  </si>
  <si>
    <t>05-01-2026</t>
  </si>
  <si>
    <t>17-01-2026</t>
  </si>
  <si>
    <t>newest</t>
  </si>
  <si>
    <t>13/03/26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</si>
</sst>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1" formatCode="_(* #,##0_);_(* \(#,##0\);_(* &quot;-&quot;_);_(@_)"/>
    <numFmt numFmtId="43" formatCode="_(* #,##0.00_);_(* \(#,##0.00\);_(* &quot;-&quot;??_);_(@_)"/>
    <numFmt numFmtId="164" formatCode="&quot;Rp&quot;#,##0;[Red]\-&quot;Rp&quot;#,##0"/>
    <numFmt numFmtId="165" formatCode="_-&quot;Rp&quot;* #,##0_-;\-&quot;Rp&quot;* #,##0_-;_-&quot;Rp&quot;* &quot;-&quot;_-;_-@_-"/>
    <numFmt numFmtId="166" formatCode="_-* #,##0_-;\-* #,##0_-;_-* &quot;-&quot;_-;_-@_-"/>
    <numFmt numFmtId="167" formatCode="_-* #,##0.00_-;\-* #,##0.00_-;_-* &quot;-&quot;??_-;_-@_-"/>
    <numFmt numFmtId="168" formatCode="_(* #,##0.00_);_(* \(#,##0.00\);_(* &quot;-&quot;_);_(@_)"/>
    <numFmt numFmtId="169" formatCode="dd\ mmm\ yy"/>
    <numFmt numFmtId="170" formatCode="dd\ mmm\ yyyy"/>
    <numFmt numFmtId="171" formatCode="&quot;&quot;"/>
    <numFmt numFmtId="172" formatCode="_(* #,##0_);_(* \(#,##0\);_(* &quot;-&quot;??_);_(@_)"/>
    <numFmt numFmtId="173" formatCode="dd\ mmmm\ yyyy"/>
    <numFmt numFmtId="174" formatCode="[$-421]ddd\,\ d\ mmmm\ yyyy;@"/>
    <numFmt numFmtId="175" formatCode="_-&quot;Rp&quot;* #,##0_-;\-&quot;Rp&quot;* #,##0_-;_-&quot;Rp&quot;* &quot;-&quot;??_-;_-@_-"/>
    <numFmt numFmtId="176" formatCode="[$-421]ddd\,\ d\ mmm\ yyyy;@"/>
    <numFmt numFmtId="177" formatCode="[$-421]dd\ mmmm\ yyyy;@"/>
    <numFmt numFmtId="178" formatCode="#,##0_ ;[Red]\-#,##0\ "/>
    <numFmt numFmtId="179" formatCode="dd\-mm\-yyyy"/>
  </numFmts>
  <fonts count="110">
    <font>
      <sz val="8"/>
      <name val="Tahoma"/>
      <charset val="1"/>
    </font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sz val="11"/>
      <color theme="1"/>
      <name val="Rockwell"/>
      <family val="2"/>
      <charset val="1"/>
      <scheme val="minor"/>
    </font>
    <font>
      <sz val="8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color indexed="9"/>
      <name val="Tahoma"/>
      <family val="2"/>
    </font>
    <font>
      <sz val="8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56"/>
      <name val="Arial"/>
      <family val="2"/>
    </font>
    <font>
      <b/>
      <sz val="12"/>
      <color indexed="10"/>
      <name val="Arial"/>
      <family val="2"/>
    </font>
    <font>
      <sz val="8"/>
      <color indexed="5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i/>
      <sz val="7"/>
      <name val="Arial"/>
      <family val="2"/>
    </font>
    <font>
      <sz val="11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CC"/>
      <name val="Arial"/>
      <family val="2"/>
    </font>
    <font>
      <sz val="11"/>
      <color theme="1"/>
      <name val="Rockwell"/>
      <family val="2"/>
      <scheme val="minor"/>
    </font>
    <font>
      <sz val="9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b/>
      <sz val="10"/>
      <color indexed="56"/>
      <name val="Arial"/>
      <family val="2"/>
    </font>
    <font>
      <sz val="10"/>
      <color indexed="9"/>
      <name val="Arial"/>
      <family val="2"/>
    </font>
    <font>
      <sz val="8"/>
      <name val="Tahoma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0000CC"/>
      <name val="Arial"/>
      <family val="2"/>
    </font>
    <font>
      <b/>
      <sz val="9"/>
      <color rgb="FF0000CC"/>
      <name val="Arial"/>
      <family val="2"/>
    </font>
    <font>
      <sz val="10"/>
      <color theme="1"/>
      <name val="Arial"/>
      <family val="2"/>
    </font>
    <font>
      <sz val="18"/>
      <color theme="3"/>
      <name val="Rockwell"/>
      <family val="2"/>
      <scheme val="major"/>
    </font>
    <font>
      <b/>
      <sz val="15"/>
      <color theme="3"/>
      <name val="Rockwell"/>
      <family val="2"/>
      <scheme val="minor"/>
    </font>
    <font>
      <b/>
      <sz val="13"/>
      <color theme="3"/>
      <name val="Rockwell"/>
      <family val="2"/>
      <scheme val="minor"/>
    </font>
    <font>
      <b/>
      <sz val="11"/>
      <color theme="3"/>
      <name val="Rockwell"/>
      <family val="2"/>
      <scheme val="minor"/>
    </font>
    <font>
      <sz val="11"/>
      <color rgb="FF006100"/>
      <name val="Rockwell"/>
      <family val="2"/>
      <scheme val="minor"/>
    </font>
    <font>
      <sz val="11"/>
      <color rgb="FF9C0006"/>
      <name val="Rockwell"/>
      <family val="2"/>
      <scheme val="minor"/>
    </font>
    <font>
      <sz val="11"/>
      <color rgb="FF9C5700"/>
      <name val="Rockwell"/>
      <family val="2"/>
      <scheme val="minor"/>
    </font>
    <font>
      <sz val="11"/>
      <color rgb="FF3F3F76"/>
      <name val="Rockwell"/>
      <family val="2"/>
      <scheme val="minor"/>
    </font>
    <font>
      <b/>
      <sz val="11"/>
      <color rgb="FF3F3F3F"/>
      <name val="Rockwell"/>
      <family val="2"/>
      <scheme val="minor"/>
    </font>
    <font>
      <b/>
      <sz val="11"/>
      <color rgb="FFFA7D00"/>
      <name val="Rockwell"/>
      <family val="2"/>
      <scheme val="minor"/>
    </font>
    <font>
      <sz val="11"/>
      <color rgb="FFFA7D00"/>
      <name val="Rockwell"/>
      <family val="2"/>
      <scheme val="minor"/>
    </font>
    <font>
      <b/>
      <sz val="11"/>
      <color theme="0"/>
      <name val="Rockwell"/>
      <family val="2"/>
      <scheme val="minor"/>
    </font>
    <font>
      <sz val="11"/>
      <color rgb="FFFF0000"/>
      <name val="Rockwell"/>
      <family val="2"/>
      <scheme val="minor"/>
    </font>
    <font>
      <i/>
      <sz val="11"/>
      <color rgb="FF7F7F7F"/>
      <name val="Rockwell"/>
      <family val="2"/>
      <scheme val="minor"/>
    </font>
    <font>
      <b/>
      <sz val="11"/>
      <color theme="1"/>
      <name val="Rockwell"/>
      <family val="2"/>
      <scheme val="minor"/>
    </font>
    <font>
      <sz val="11"/>
      <color theme="0"/>
      <name val="Rockwell"/>
      <family val="2"/>
      <scheme val="minor"/>
    </font>
    <font>
      <b/>
      <sz val="9"/>
      <color rgb="FFFF0000"/>
      <name val="Arial"/>
      <family val="2"/>
    </font>
    <font>
      <sz val="11"/>
      <color theme="1"/>
      <name val="Arial Narrow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rial Narrow"/>
      <family val="2"/>
    </font>
    <font>
      <sz val="10"/>
      <color rgb="FF000000"/>
      <name val="ArialNarrow"/>
    </font>
    <font>
      <sz val="10"/>
      <color rgb="FF0070C0"/>
      <name val="Arial"/>
      <family val="2"/>
    </font>
    <font>
      <sz val="12"/>
      <name val="Arial"/>
      <family val="2"/>
    </font>
    <font>
      <sz val="10"/>
      <color theme="1"/>
      <name val="Rockwell"/>
      <family val="2"/>
      <scheme val="minor"/>
    </font>
    <font>
      <sz val="10"/>
      <name val="Montserrat"/>
    </font>
    <font>
      <b/>
      <sz val="16"/>
      <name val="Montserrat"/>
    </font>
    <font>
      <b/>
      <sz val="9"/>
      <name val="Montserrat"/>
    </font>
    <font>
      <b/>
      <sz val="9"/>
      <name val="Urbanist"/>
      <family val="2"/>
    </font>
    <font>
      <sz val="9"/>
      <name val="Montserrat"/>
    </font>
    <font>
      <u/>
      <sz val="10"/>
      <color theme="10"/>
      <name val="Rockwell"/>
      <family val="2"/>
      <scheme val="minor"/>
    </font>
    <font>
      <u/>
      <sz val="9"/>
      <color theme="10"/>
      <name val="Montserrat"/>
    </font>
    <font>
      <sz val="9"/>
      <name val="Urbanist"/>
      <family val="2"/>
    </font>
    <font>
      <b/>
      <sz val="9"/>
      <color theme="0"/>
      <name val="Urbanist"/>
      <family val="2"/>
    </font>
    <font>
      <b/>
      <sz val="10"/>
      <name val="Montserrat"/>
    </font>
    <font>
      <sz val="10"/>
      <name val="Wingdings"/>
      <charset val="2"/>
    </font>
    <font>
      <b/>
      <sz val="12"/>
      <color indexed="9"/>
      <name val="Arial"/>
      <family val="2"/>
    </font>
    <font>
      <b/>
      <sz val="11"/>
      <color theme="0"/>
      <name val="Arial"/>
      <family val="2"/>
    </font>
    <font>
      <sz val="10"/>
      <color indexed="58"/>
      <name val="Arial"/>
      <family val="2"/>
    </font>
    <font>
      <b/>
      <sz val="10"/>
      <name val="Arial Narrow"/>
      <family val="2"/>
    </font>
    <font>
      <b/>
      <sz val="12"/>
      <name val="BrowalliaUPC"/>
      <family val="2"/>
      <charset val="222"/>
    </font>
    <font>
      <sz val="11"/>
      <color theme="1"/>
      <name val="Rockwell"/>
      <family val="1"/>
      <scheme val="minor"/>
    </font>
    <font>
      <b/>
      <sz val="10"/>
      <color rgb="FF00B050"/>
      <name val="Rockwell"/>
      <family val="1"/>
      <scheme val="major"/>
    </font>
    <font>
      <b/>
      <sz val="12"/>
      <color rgb="FF00B050"/>
      <name val="Rockwell"/>
      <family val="1"/>
      <scheme val="major"/>
    </font>
    <font>
      <b/>
      <sz val="18"/>
      <color rgb="FF000099"/>
      <name val="Calibri"/>
      <family val="2"/>
    </font>
    <font>
      <b/>
      <sz val="10"/>
      <name val="Bahnschrift Light Condensed"/>
      <family val="2"/>
    </font>
    <font>
      <b/>
      <sz val="9"/>
      <color rgb="FF0000CC"/>
      <name val="Tahoma"/>
      <family val="2"/>
    </font>
    <font>
      <sz val="9"/>
      <name val="Urbanist"/>
    </font>
    <font>
      <b/>
      <sz val="9"/>
      <name val="Urbanist"/>
    </font>
    <font>
      <sz val="10"/>
      <color rgb="FF000000"/>
      <name val="Rockwell"/>
      <family val="1"/>
      <scheme val="minor"/>
    </font>
    <font>
      <sz val="10"/>
      <color rgb="FF000000"/>
      <name val="Rockwell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FF"/>
      <name val="Arial"/>
      <family val="2"/>
    </font>
    <font>
      <b/>
      <sz val="10"/>
      <color theme="1"/>
      <name val="Arial"/>
      <family val="2"/>
    </font>
    <font>
      <sz val="10"/>
      <color theme="1"/>
      <name val="Fixedsys"/>
    </font>
    <font>
      <sz val="10"/>
      <color rgb="FF000000"/>
      <name val="Arial"/>
      <family val="2"/>
    </font>
    <font>
      <sz val="10"/>
      <color rgb="FF000099"/>
      <name val="Arial"/>
      <family val="2"/>
    </font>
    <font>
      <b/>
      <sz val="10"/>
      <color rgb="FF000099"/>
      <name val="Arial"/>
      <family val="2"/>
    </font>
    <font>
      <sz val="14"/>
      <color rgb="FFFF00FF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sz val="11"/>
      <color indexed="12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8"/>
      <color theme="0"/>
      <name val="Arial"/>
      <family val="2"/>
    </font>
    <font>
      <b/>
      <sz val="12"/>
      <color theme="0"/>
      <name val="Arial"/>
      <family val="2"/>
    </font>
    <font>
      <i/>
      <sz val="7"/>
      <color theme="0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1E3D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66CCFF"/>
        <bgColor indexed="64"/>
      </patternFill>
    </fill>
    <fill>
      <patternFill patternType="solid">
        <fgColor rgb="FF99CCFF"/>
        <bgColor rgb="FFEAEAEA"/>
      </patternFill>
    </fill>
    <fill>
      <patternFill patternType="solid">
        <fgColor rgb="FF99CCFF"/>
        <bgColor rgb="FFD8D8D8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rgb="FFFFFFFF"/>
      </patternFill>
    </fill>
    <fill>
      <patternFill patternType="solid">
        <fgColor rgb="FF33CCFF"/>
        <bgColor rgb="FF99CCFF"/>
      </patternFill>
    </fill>
    <fill>
      <patternFill patternType="solid">
        <fgColor rgb="FF33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theme="0"/>
      </patternFill>
    </fill>
  </fills>
  <borders count="158">
    <border>
      <left/>
      <right/>
      <top/>
      <bottom/>
      <diagonal/>
    </border>
    <border>
      <left style="thin">
        <color indexed="55"/>
      </left>
      <right style="thin">
        <color indexed="9"/>
      </right>
      <top style="thin">
        <color indexed="55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55"/>
      </top>
      <bottom style="thin">
        <color indexed="9"/>
      </bottom>
      <diagonal/>
    </border>
    <border>
      <left style="thin">
        <color indexed="9"/>
      </left>
      <right style="thin">
        <color indexed="55"/>
      </right>
      <top style="thin">
        <color indexed="55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9"/>
      </right>
      <top style="thin">
        <color indexed="9"/>
      </top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/>
      </left>
      <right/>
      <top/>
      <bottom style="thin">
        <color theme="0" tint="-0.24994659260841701"/>
      </bottom>
      <diagonal/>
    </border>
    <border>
      <left style="thin">
        <color indexed="55"/>
      </left>
      <right style="thin">
        <color theme="0" tint="-0.499984740745262"/>
      </right>
      <top style="thin">
        <color indexed="55"/>
      </top>
      <bottom style="thin">
        <color indexed="55"/>
      </bottom>
      <diagonal/>
    </border>
    <border>
      <left style="thin">
        <color theme="0" tint="-0.499984740745262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theme="0" tint="-0.499984740745262"/>
      </right>
      <top style="thin">
        <color indexed="9"/>
      </top>
      <bottom/>
      <diagonal/>
    </border>
    <border>
      <left style="thin">
        <color theme="0" tint="-0.499984740745262"/>
      </left>
      <right style="thin">
        <color indexed="55"/>
      </right>
      <top style="thin">
        <color theme="0" tint="-0.499984740745262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indexed="9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indexed="9"/>
      </left>
      <right style="thin">
        <color theme="0"/>
      </right>
      <top style="thin">
        <color indexed="55"/>
      </top>
      <bottom style="thin">
        <color indexed="9"/>
      </bottom>
      <diagonal/>
    </border>
    <border>
      <left style="thin">
        <color theme="0"/>
      </left>
      <right style="thin">
        <color indexed="55"/>
      </right>
      <top style="thin">
        <color indexed="55"/>
      </top>
      <bottom style="thin">
        <color indexed="9"/>
      </bottom>
      <diagonal/>
    </border>
    <border>
      <left style="thin">
        <color indexed="9"/>
      </left>
      <right style="thin">
        <color theme="0"/>
      </right>
      <top style="thin">
        <color indexed="9"/>
      </top>
      <bottom style="thin">
        <color indexed="55"/>
      </bottom>
      <diagonal/>
    </border>
    <border>
      <left style="thin">
        <color theme="0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9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theme="0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23"/>
      </right>
      <top/>
      <bottom/>
      <diagonal/>
    </border>
    <border>
      <left style="medium">
        <color indexed="9"/>
      </left>
      <right style="thick">
        <color indexed="23"/>
      </right>
      <top style="medium">
        <color indexed="9"/>
      </top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 style="thick">
        <color indexed="9"/>
      </left>
      <right/>
      <top style="thick">
        <color indexed="9"/>
      </top>
      <bottom/>
      <diagonal/>
    </border>
    <border>
      <left/>
      <right/>
      <top style="thick">
        <color indexed="9"/>
      </top>
      <bottom/>
      <diagonal/>
    </border>
    <border>
      <left/>
      <right style="thick">
        <color indexed="23"/>
      </right>
      <top style="thick">
        <color indexed="9"/>
      </top>
      <bottom/>
      <diagonal/>
    </border>
    <border>
      <left style="thick">
        <color indexed="9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thick">
        <color indexed="23"/>
      </top>
      <bottom style="medium">
        <color indexed="9"/>
      </bottom>
      <diagonal/>
    </border>
    <border>
      <left style="thick">
        <color theme="0"/>
      </left>
      <right/>
      <top/>
      <bottom style="thick">
        <color theme="0" tint="-0.499984740745262"/>
      </bottom>
      <diagonal/>
    </border>
    <border>
      <left style="thin">
        <color indexed="9"/>
      </left>
      <right style="thin">
        <color theme="0" tint="-0.34998626667073579"/>
      </right>
      <top style="thin">
        <color indexed="55"/>
      </top>
      <bottom style="thin">
        <color indexed="9"/>
      </bottom>
      <diagonal/>
    </border>
    <border>
      <left style="thin">
        <color indexed="9"/>
      </left>
      <right style="thin">
        <color theme="0" tint="-0.34998626667073579"/>
      </right>
      <top style="thin">
        <color indexed="9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55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55"/>
      </right>
      <top style="thin">
        <color indexed="9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55"/>
      </right>
      <top style="double">
        <color indexed="64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">
    <xf numFmtId="0" fontId="0" fillId="0" borderId="0"/>
    <xf numFmtId="41" fontId="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23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43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43" fontId="31" fillId="0" borderId="0" applyFont="0" applyFill="0" applyBorder="0" applyAlignment="0" applyProtection="0"/>
    <xf numFmtId="0" fontId="2" fillId="0" borderId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70" applyNumberFormat="0" applyFill="0" applyAlignment="0" applyProtection="0"/>
    <xf numFmtId="0" fontId="39" fillId="0" borderId="71" applyNumberFormat="0" applyFill="0" applyAlignment="0" applyProtection="0"/>
    <xf numFmtId="0" fontId="40" fillId="0" borderId="72" applyNumberFormat="0" applyFill="0" applyAlignment="0" applyProtection="0"/>
    <xf numFmtId="0" fontId="40" fillId="0" borderId="0" applyNumberFormat="0" applyFill="0" applyBorder="0" applyAlignment="0" applyProtection="0"/>
    <xf numFmtId="0" fontId="41" fillId="13" borderId="0" applyNumberFormat="0" applyBorder="0" applyAlignment="0" applyProtection="0"/>
    <xf numFmtId="0" fontId="42" fillId="14" borderId="0" applyNumberFormat="0" applyBorder="0" applyAlignment="0" applyProtection="0"/>
    <xf numFmtId="0" fontId="43" fillId="15" borderId="0" applyNumberFormat="0" applyBorder="0" applyAlignment="0" applyProtection="0"/>
    <xf numFmtId="0" fontId="44" fillId="16" borderId="73" applyNumberFormat="0" applyAlignment="0" applyProtection="0"/>
    <xf numFmtId="0" fontId="45" fillId="17" borderId="74" applyNumberFormat="0" applyAlignment="0" applyProtection="0"/>
    <xf numFmtId="0" fontId="46" fillId="17" borderId="73" applyNumberFormat="0" applyAlignment="0" applyProtection="0"/>
    <xf numFmtId="0" fontId="47" fillId="0" borderId="75" applyNumberFormat="0" applyFill="0" applyAlignment="0" applyProtection="0"/>
    <xf numFmtId="0" fontId="48" fillId="18" borderId="76" applyNumberFormat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78" applyNumberFormat="0" applyFill="0" applyAlignment="0" applyProtection="0"/>
    <xf numFmtId="0" fontId="5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5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5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5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5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52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19" borderId="77" applyNumberFormat="0" applyFont="0" applyAlignment="0" applyProtection="0"/>
    <xf numFmtId="0" fontId="62" fillId="0" borderId="0"/>
    <xf numFmtId="165" fontId="6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" fillId="0" borderId="0"/>
    <xf numFmtId="0" fontId="6" fillId="0" borderId="0"/>
    <xf numFmtId="0" fontId="79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43" fontId="4" fillId="0" borderId="0" applyFont="0" applyFill="0" applyBorder="0" applyAlignment="0" applyProtection="0"/>
  </cellStyleXfs>
  <cellXfs count="774">
    <xf numFmtId="0" fontId="0" fillId="0" borderId="0" xfId="0"/>
    <xf numFmtId="0" fontId="8" fillId="0" borderId="0" xfId="0" applyFont="1"/>
    <xf numFmtId="41" fontId="8" fillId="0" borderId="0" xfId="0" applyNumberFormat="1" applyFont="1"/>
    <xf numFmtId="0" fontId="14" fillId="0" borderId="0" xfId="0" applyFont="1" applyAlignment="1" applyProtection="1">
      <alignment horizontal="left" vertical="center"/>
      <protection hidden="1"/>
    </xf>
    <xf numFmtId="41" fontId="12" fillId="0" borderId="0" xfId="1" applyFont="1" applyFill="1" applyBorder="1" applyAlignment="1" applyProtection="1">
      <alignment horizontal="left" vertical="center"/>
      <protection hidden="1"/>
    </xf>
    <xf numFmtId="0" fontId="11" fillId="0" borderId="0" xfId="0" applyFont="1" applyAlignment="1" applyProtection="1">
      <alignment vertical="center"/>
      <protection hidden="1"/>
    </xf>
    <xf numFmtId="168" fontId="13" fillId="0" borderId="0" xfId="1" applyNumberFormat="1" applyFont="1" applyFill="1" applyBorder="1" applyAlignment="1" applyProtection="1">
      <alignment horizontal="left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right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8" fillId="0" borderId="0" xfId="0" applyFont="1" applyAlignment="1">
      <alignment horizontal="center"/>
    </xf>
    <xf numFmtId="0" fontId="12" fillId="0" borderId="0" xfId="0" applyFont="1" applyAlignment="1" applyProtection="1">
      <alignment vertical="center"/>
      <protection hidden="1"/>
    </xf>
    <xf numFmtId="169" fontId="8" fillId="0" borderId="0" xfId="0" applyNumberFormat="1" applyFont="1" applyAlignment="1">
      <alignment horizontal="center"/>
    </xf>
    <xf numFmtId="0" fontId="8" fillId="0" borderId="10" xfId="0" applyFont="1" applyBorder="1"/>
    <xf numFmtId="169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vertical="center"/>
    </xf>
    <xf numFmtId="0" fontId="11" fillId="0" borderId="0" xfId="0" applyFont="1"/>
    <xf numFmtId="0" fontId="21" fillId="0" borderId="0" xfId="0" applyFont="1"/>
    <xf numFmtId="0" fontId="2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1" fontId="14" fillId="0" borderId="0" xfId="1" applyFont="1" applyBorder="1" applyProtection="1"/>
    <xf numFmtId="0" fontId="22" fillId="0" borderId="0" xfId="0" applyFont="1"/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center"/>
    </xf>
    <xf numFmtId="169" fontId="21" fillId="0" borderId="0" xfId="0" applyNumberFormat="1" applyFont="1" applyAlignment="1">
      <alignment horizontal="center"/>
    </xf>
    <xf numFmtId="0" fontId="6" fillId="0" borderId="0" xfId="0" quotePrefix="1" applyFont="1"/>
    <xf numFmtId="0" fontId="10" fillId="0" borderId="0" xfId="0" applyFont="1" applyAlignment="1" applyProtection="1">
      <alignment horizontal="center" vertical="center"/>
      <protection hidden="1"/>
    </xf>
    <xf numFmtId="41" fontId="10" fillId="0" borderId="0" xfId="1" applyFont="1" applyFill="1" applyBorder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8" fillId="0" borderId="0" xfId="0" applyFont="1"/>
    <xf numFmtId="41" fontId="18" fillId="0" borderId="0" xfId="1" applyFont="1"/>
    <xf numFmtId="41" fontId="21" fillId="0" borderId="0" xfId="1" applyFont="1"/>
    <xf numFmtId="0" fontId="20" fillId="0" borderId="0" xfId="0" applyFont="1" applyAlignment="1">
      <alignment horizontal="centerContinuous"/>
    </xf>
    <xf numFmtId="0" fontId="18" fillId="0" borderId="0" xfId="0" applyFont="1" applyAlignment="1">
      <alignment horizontal="centerContinuous"/>
    </xf>
    <xf numFmtId="41" fontId="18" fillId="0" borderId="0" xfId="1" applyFont="1" applyAlignment="1">
      <alignment horizontal="centerContinuous"/>
    </xf>
    <xf numFmtId="0" fontId="16" fillId="0" borderId="0" xfId="0" quotePrefix="1" applyFont="1" applyAlignment="1">
      <alignment horizontal="centerContinuous"/>
    </xf>
    <xf numFmtId="168" fontId="9" fillId="0" borderId="0" xfId="1" applyNumberFormat="1" applyFont="1" applyFill="1" applyBorder="1" applyAlignment="1" applyProtection="1">
      <alignment vertical="center"/>
      <protection hidden="1"/>
    </xf>
    <xf numFmtId="0" fontId="9" fillId="0" borderId="0" xfId="0" applyFont="1" applyProtection="1"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17" fillId="0" borderId="0" xfId="8" applyFont="1" applyAlignment="1" applyProtection="1">
      <alignment horizontal="left" vertical="center" indent="1"/>
      <protection hidden="1"/>
    </xf>
    <xf numFmtId="0" fontId="11" fillId="2" borderId="18" xfId="0" applyFont="1" applyFill="1" applyBorder="1" applyAlignment="1">
      <alignment horizontal="center" vertical="center" wrapText="1"/>
    </xf>
    <xf numFmtId="0" fontId="6" fillId="0" borderId="0" xfId="7" applyFont="1" applyAlignment="1">
      <alignment vertical="center"/>
    </xf>
    <xf numFmtId="0" fontId="29" fillId="0" borderId="0" xfId="0" applyFont="1" applyAlignment="1" applyProtection="1">
      <alignment horizontal="center" vertical="center"/>
      <protection hidden="1"/>
    </xf>
    <xf numFmtId="0" fontId="6" fillId="0" borderId="0" xfId="7" quotePrefix="1" applyFont="1" applyAlignment="1">
      <alignment horizontal="left" vertical="center"/>
    </xf>
    <xf numFmtId="0" fontId="6" fillId="0" borderId="7" xfId="0" applyFont="1" applyBorder="1" applyAlignment="1" applyProtection="1">
      <alignment horizontal="left" vertical="center" indent="1"/>
      <protection hidden="1"/>
    </xf>
    <xf numFmtId="41" fontId="6" fillId="0" borderId="7" xfId="1" quotePrefix="1" applyFont="1" applyFill="1" applyBorder="1" applyAlignment="1" applyProtection="1">
      <alignment horizontal="left" vertical="center"/>
      <protection hidden="1"/>
    </xf>
    <xf numFmtId="170" fontId="6" fillId="0" borderId="7" xfId="1" applyNumberFormat="1" applyFont="1" applyFill="1" applyBorder="1" applyAlignment="1" applyProtection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2" xfId="0" applyFont="1" applyFill="1" applyBorder="1" applyAlignment="1" applyProtection="1">
      <alignment horizontal="center" vertical="center" wrapText="1"/>
      <protection hidden="1"/>
    </xf>
    <xf numFmtId="168" fontId="11" fillId="2" borderId="2" xfId="1" applyNumberFormat="1" applyFont="1" applyFill="1" applyBorder="1" applyAlignment="1" applyProtection="1">
      <alignment horizontal="center" vertical="center" wrapText="1"/>
      <protection hidden="1"/>
    </xf>
    <xf numFmtId="168" fontId="11" fillId="2" borderId="3" xfId="1" applyNumberFormat="1" applyFont="1" applyFill="1" applyBorder="1" applyAlignment="1" applyProtection="1">
      <alignment horizontal="center" vertical="center" wrapText="1"/>
      <protection hidden="1"/>
    </xf>
    <xf numFmtId="0" fontId="6" fillId="2" borderId="14" xfId="0" applyFont="1" applyFill="1" applyBorder="1" applyAlignment="1" applyProtection="1">
      <alignment horizontal="center" vertical="center"/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49" fontId="6" fillId="2" borderId="4" xfId="0" applyNumberFormat="1" applyFont="1" applyFill="1" applyBorder="1" applyAlignment="1" applyProtection="1">
      <alignment horizontal="center" vertical="center"/>
      <protection hidden="1"/>
    </xf>
    <xf numFmtId="41" fontId="6" fillId="2" borderId="4" xfId="1" quotePrefix="1" applyFont="1" applyFill="1" applyBorder="1" applyAlignment="1" applyProtection="1">
      <alignment horizontal="center" vertical="center"/>
      <protection hidden="1"/>
    </xf>
    <xf numFmtId="169" fontId="6" fillId="0" borderId="7" xfId="0" quotePrefix="1" applyNumberFormat="1" applyFont="1" applyBorder="1" applyAlignment="1">
      <alignment horizontal="center"/>
    </xf>
    <xf numFmtId="0" fontId="6" fillId="0" borderId="7" xfId="0" quotePrefix="1" applyFont="1" applyBorder="1" applyAlignment="1">
      <alignment horizontal="center"/>
    </xf>
    <xf numFmtId="41" fontId="6" fillId="0" borderId="7" xfId="1" applyFont="1" applyFill="1" applyBorder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41" fontId="11" fillId="4" borderId="5" xfId="1" applyFont="1" applyFill="1" applyBorder="1" applyAlignment="1" applyProtection="1">
      <alignment vertical="center"/>
      <protection hidden="1"/>
    </xf>
    <xf numFmtId="41" fontId="11" fillId="4" borderId="6" xfId="1" applyFont="1" applyFill="1" applyBorder="1" applyAlignment="1" applyProtection="1">
      <alignment vertical="center"/>
      <protection hidden="1"/>
    </xf>
    <xf numFmtId="41" fontId="11" fillId="0" borderId="0" xfId="1" applyFont="1" applyFill="1" applyBorder="1" applyAlignment="1" applyProtection="1">
      <alignment vertical="center"/>
      <protection hidden="1"/>
    </xf>
    <xf numFmtId="171" fontId="6" fillId="0" borderId="7" xfId="0" quotePrefix="1" applyNumberFormat="1" applyFont="1" applyBorder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left" vertical="center" indent="1"/>
      <protection hidden="1"/>
    </xf>
    <xf numFmtId="41" fontId="6" fillId="0" borderId="7" xfId="1" applyFont="1" applyBorder="1" applyAlignment="1" applyProtection="1">
      <alignment vertical="center"/>
    </xf>
    <xf numFmtId="41" fontId="6" fillId="0" borderId="0" xfId="1" applyFont="1"/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30" fillId="3" borderId="0" xfId="0" applyFont="1" applyFill="1" applyAlignment="1" applyProtection="1">
      <alignment horizontal="left" vertical="center"/>
      <protection hidden="1"/>
    </xf>
    <xf numFmtId="0" fontId="30" fillId="3" borderId="0" xfId="0" quotePrefix="1" applyFont="1" applyFill="1" applyAlignment="1" applyProtection="1">
      <alignment horizontal="right" vertical="center"/>
      <protection hidden="1"/>
    </xf>
    <xf numFmtId="169" fontId="32" fillId="0" borderId="7" xfId="0" applyNumberFormat="1" applyFont="1" applyBorder="1" applyAlignment="1" applyProtection="1">
      <alignment horizontal="center" vertical="center"/>
      <protection hidden="1"/>
    </xf>
    <xf numFmtId="41" fontId="10" fillId="5" borderId="21" xfId="0" quotePrefix="1" applyNumberFormat="1" applyFont="1" applyFill="1" applyBorder="1" applyAlignment="1">
      <alignment horizontal="centerContinuous" vertical="center"/>
    </xf>
    <xf numFmtId="41" fontId="10" fillId="5" borderId="21" xfId="0" applyNumberFormat="1" applyFont="1" applyFill="1" applyBorder="1" applyAlignment="1">
      <alignment horizontal="centerContinuous" vertical="center"/>
    </xf>
    <xf numFmtId="41" fontId="10" fillId="9" borderId="22" xfId="0" quotePrefix="1" applyNumberFormat="1" applyFont="1" applyFill="1" applyBorder="1" applyAlignment="1">
      <alignment horizontal="centerContinuous" vertical="center"/>
    </xf>
    <xf numFmtId="41" fontId="10" fillId="9" borderId="21" xfId="0" applyNumberFormat="1" applyFont="1" applyFill="1" applyBorder="1" applyAlignment="1">
      <alignment horizontal="centerContinuous" vertical="center"/>
    </xf>
    <xf numFmtId="0" fontId="6" fillId="4" borderId="16" xfId="0" applyFont="1" applyFill="1" applyBorder="1" applyAlignment="1">
      <alignment horizontal="centerContinuous" vertical="center"/>
    </xf>
    <xf numFmtId="41" fontId="11" fillId="4" borderId="38" xfId="1" applyFont="1" applyFill="1" applyBorder="1" applyAlignment="1">
      <alignment horizontal="centerContinuous" vertical="center"/>
    </xf>
    <xf numFmtId="41" fontId="11" fillId="6" borderId="38" xfId="1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Continuous" vertical="center"/>
    </xf>
    <xf numFmtId="0" fontId="6" fillId="0" borderId="41" xfId="5" applyFont="1" applyBorder="1" applyAlignment="1" applyProtection="1">
      <alignment horizontal="left" vertical="center" indent="1"/>
    </xf>
    <xf numFmtId="41" fontId="6" fillId="0" borderId="26" xfId="1" applyFont="1" applyBorder="1" applyAlignment="1">
      <alignment vertical="center"/>
    </xf>
    <xf numFmtId="41" fontId="6" fillId="0" borderId="30" xfId="1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41" fontId="11" fillId="0" borderId="30" xfId="1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41" fontId="6" fillId="0" borderId="50" xfId="1" applyFont="1" applyBorder="1" applyAlignment="1">
      <alignment vertical="center"/>
    </xf>
    <xf numFmtId="0" fontId="6" fillId="0" borderId="0" xfId="0" applyFont="1" applyAlignment="1">
      <alignment horizontal="centerContinuous"/>
    </xf>
    <xf numFmtId="0" fontId="6" fillId="0" borderId="1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7" borderId="27" xfId="5" applyFont="1" applyFill="1" applyBorder="1" applyAlignment="1" applyProtection="1">
      <alignment vertical="center"/>
    </xf>
    <xf numFmtId="0" fontId="6" fillId="0" borderId="27" xfId="5" applyFont="1" applyBorder="1" applyAlignment="1" applyProtection="1">
      <alignment horizontal="left" vertical="center"/>
    </xf>
    <xf numFmtId="0" fontId="11" fillId="7" borderId="27" xfId="5" applyFont="1" applyFill="1" applyBorder="1" applyAlignment="1" applyProtection="1">
      <alignment horizontal="left" vertical="center"/>
    </xf>
    <xf numFmtId="0" fontId="6" fillId="0" borderId="31" xfId="5" applyFont="1" applyBorder="1" applyAlignment="1" applyProtection="1">
      <alignment horizontal="left" vertical="center"/>
    </xf>
    <xf numFmtId="0" fontId="11" fillId="0" borderId="19" xfId="0" applyFont="1" applyBorder="1" applyAlignment="1">
      <alignment vertical="center"/>
    </xf>
    <xf numFmtId="41" fontId="8" fillId="0" borderId="13" xfId="0" quotePrefix="1" applyNumberFormat="1" applyFont="1" applyBorder="1" applyAlignment="1">
      <alignment vertical="center"/>
    </xf>
    <xf numFmtId="41" fontId="10" fillId="5" borderId="51" xfId="0" applyNumberFormat="1" applyFont="1" applyFill="1" applyBorder="1" applyAlignment="1">
      <alignment horizontal="center" vertical="center"/>
    </xf>
    <xf numFmtId="14" fontId="10" fillId="5" borderId="51" xfId="0" applyNumberFormat="1" applyFont="1" applyFill="1" applyBorder="1" applyAlignment="1">
      <alignment horizontal="center" vertical="center"/>
    </xf>
    <xf numFmtId="14" fontId="10" fillId="9" borderId="52" xfId="0" applyNumberFormat="1" applyFont="1" applyFill="1" applyBorder="1" applyAlignment="1">
      <alignment horizontal="center" vertical="center"/>
    </xf>
    <xf numFmtId="14" fontId="10" fillId="9" borderId="51" xfId="0" applyNumberFormat="1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vertical="center"/>
    </xf>
    <xf numFmtId="0" fontId="27" fillId="4" borderId="6" xfId="0" applyFont="1" applyFill="1" applyBorder="1" applyAlignment="1">
      <alignment vertical="center"/>
    </xf>
    <xf numFmtId="0" fontId="11" fillId="2" borderId="55" xfId="0" applyFont="1" applyFill="1" applyBorder="1" applyAlignment="1">
      <alignment horizontal="center" vertical="center"/>
    </xf>
    <xf numFmtId="0" fontId="11" fillId="2" borderId="56" xfId="0" applyFont="1" applyFill="1" applyBorder="1" applyAlignment="1">
      <alignment horizontal="center" vertical="center"/>
    </xf>
    <xf numFmtId="0" fontId="11" fillId="2" borderId="57" xfId="0" quotePrefix="1" applyFont="1" applyFill="1" applyBorder="1" applyAlignment="1">
      <alignment horizontal="center" vertical="center"/>
    </xf>
    <xf numFmtId="41" fontId="11" fillId="0" borderId="26" xfId="1" applyFont="1" applyBorder="1" applyAlignment="1">
      <alignment vertical="center"/>
    </xf>
    <xf numFmtId="41" fontId="6" fillId="0" borderId="40" xfId="1" applyFont="1" applyBorder="1" applyAlignment="1">
      <alignment vertical="center"/>
    </xf>
    <xf numFmtId="41" fontId="6" fillId="0" borderId="42" xfId="1" applyFont="1" applyBorder="1" applyAlignment="1">
      <alignment vertical="center"/>
    </xf>
    <xf numFmtId="41" fontId="6" fillId="0" borderId="43" xfId="1" applyFont="1" applyBorder="1" applyAlignment="1">
      <alignment vertical="center"/>
    </xf>
    <xf numFmtId="41" fontId="11" fillId="0" borderId="44" xfId="1" applyFont="1" applyBorder="1" applyAlignment="1">
      <alignment vertical="center"/>
    </xf>
    <xf numFmtId="41" fontId="6" fillId="0" borderId="45" xfId="1" applyFont="1" applyBorder="1" applyAlignment="1">
      <alignment vertical="center"/>
    </xf>
    <xf numFmtId="41" fontId="6" fillId="0" borderId="33" xfId="1" applyFont="1" applyBorder="1" applyAlignment="1">
      <alignment vertical="center"/>
    </xf>
    <xf numFmtId="41" fontId="11" fillId="0" borderId="33" xfId="1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41" fontId="6" fillId="0" borderId="34" xfId="1" applyFont="1" applyBorder="1" applyAlignment="1">
      <alignment vertical="center"/>
    </xf>
    <xf numFmtId="41" fontId="11" fillId="0" borderId="60" xfId="1" applyFont="1" applyBorder="1" applyAlignment="1">
      <alignment vertical="center"/>
    </xf>
    <xf numFmtId="0" fontId="11" fillId="2" borderId="62" xfId="0" quotePrefix="1" applyFont="1" applyFill="1" applyBorder="1" applyAlignment="1">
      <alignment horizontal="center" vertical="center"/>
    </xf>
    <xf numFmtId="41" fontId="6" fillId="0" borderId="7" xfId="1" quotePrefix="1" applyFont="1" applyFill="1" applyBorder="1" applyAlignment="1" applyProtection="1">
      <alignment vertical="center"/>
      <protection hidden="1"/>
    </xf>
    <xf numFmtId="41" fontId="6" fillId="12" borderId="26" xfId="1" applyFont="1" applyFill="1" applyBorder="1" applyAlignment="1">
      <alignment vertical="center"/>
    </xf>
    <xf numFmtId="41" fontId="6" fillId="12" borderId="30" xfId="1" applyFont="1" applyFill="1" applyBorder="1" applyAlignment="1">
      <alignment vertical="center"/>
    </xf>
    <xf numFmtId="41" fontId="6" fillId="12" borderId="33" xfId="1" applyFont="1" applyFill="1" applyBorder="1" applyAlignment="1">
      <alignment vertical="center"/>
    </xf>
    <xf numFmtId="41" fontId="6" fillId="12" borderId="50" xfId="1" applyFont="1" applyFill="1" applyBorder="1" applyAlignment="1">
      <alignment vertical="center"/>
    </xf>
    <xf numFmtId="41" fontId="21" fillId="0" borderId="0" xfId="0" applyNumberFormat="1" applyFont="1"/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37" fontId="11" fillId="0" borderId="7" xfId="0" applyNumberFormat="1" applyFont="1" applyBorder="1" applyAlignment="1">
      <alignment horizontal="right" vertical="center"/>
    </xf>
    <xf numFmtId="41" fontId="11" fillId="0" borderId="0" xfId="0" applyNumberFormat="1" applyFont="1"/>
    <xf numFmtId="41" fontId="0" fillId="0" borderId="0" xfId="0" applyNumberFormat="1"/>
    <xf numFmtId="0" fontId="4" fillId="0" borderId="0" xfId="0" applyFont="1"/>
    <xf numFmtId="168" fontId="11" fillId="2" borderId="64" xfId="1" applyNumberFormat="1" applyFont="1" applyFill="1" applyBorder="1" applyAlignment="1" applyProtection="1">
      <alignment horizontal="center" vertical="center" wrapText="1"/>
      <protection hidden="1"/>
    </xf>
    <xf numFmtId="168" fontId="11" fillId="2" borderId="65" xfId="1" applyNumberFormat="1" applyFont="1" applyFill="1" applyBorder="1" applyAlignment="1" applyProtection="1">
      <alignment horizontal="center" vertical="center" wrapText="1"/>
      <protection hidden="1"/>
    </xf>
    <xf numFmtId="41" fontId="6" fillId="2" borderId="66" xfId="1" quotePrefix="1" applyFont="1" applyFill="1" applyBorder="1" applyAlignment="1" applyProtection="1">
      <alignment horizontal="center" vertical="center"/>
      <protection hidden="1"/>
    </xf>
    <xf numFmtId="41" fontId="6" fillId="2" borderId="67" xfId="1" quotePrefix="1" applyFont="1" applyFill="1" applyBorder="1" applyAlignment="1" applyProtection="1">
      <alignment horizontal="center" vertical="center"/>
      <protection hidden="1"/>
    </xf>
    <xf numFmtId="41" fontId="6" fillId="0" borderId="30" xfId="1" applyFont="1" applyFill="1" applyBorder="1" applyAlignment="1">
      <alignment vertical="center"/>
    </xf>
    <xf numFmtId="0" fontId="11" fillId="0" borderId="0" xfId="0" quotePrefix="1" applyFont="1"/>
    <xf numFmtId="41" fontId="11" fillId="0" borderId="39" xfId="1" applyFont="1" applyBorder="1" applyAlignment="1">
      <alignment vertical="center"/>
    </xf>
    <xf numFmtId="172" fontId="6" fillId="0" borderId="0" xfId="30" applyNumberFormat="1" applyFont="1"/>
    <xf numFmtId="0" fontId="6" fillId="0" borderId="0" xfId="0" applyFont="1" applyAlignment="1">
      <alignment horizontal="left" indent="1"/>
    </xf>
    <xf numFmtId="43" fontId="11" fillId="0" borderId="0" xfId="30" applyFont="1" applyFill="1" applyBorder="1" applyAlignment="1" applyProtection="1">
      <alignment vertical="center"/>
      <protection hidden="1"/>
    </xf>
    <xf numFmtId="41" fontId="21" fillId="0" borderId="0" xfId="0" applyNumberFormat="1" applyFont="1" applyAlignment="1">
      <alignment vertical="center"/>
    </xf>
    <xf numFmtId="41" fontId="16" fillId="0" borderId="0" xfId="1" applyFont="1" applyBorder="1"/>
    <xf numFmtId="0" fontId="21" fillId="0" borderId="0" xfId="0" quotePrefix="1" applyFont="1"/>
    <xf numFmtId="0" fontId="11" fillId="11" borderId="79" xfId="0" applyFont="1" applyFill="1" applyBorder="1" applyAlignment="1">
      <alignment horizontal="center" vertical="center" wrapText="1"/>
    </xf>
    <xf numFmtId="0" fontId="11" fillId="11" borderId="79" xfId="0" applyFont="1" applyFill="1" applyBorder="1" applyAlignment="1">
      <alignment horizontal="center" vertical="center"/>
    </xf>
    <xf numFmtId="0" fontId="34" fillId="11" borderId="79" xfId="0" applyFont="1" applyFill="1" applyBorder="1" applyAlignment="1">
      <alignment horizontal="center" vertical="center"/>
    </xf>
    <xf numFmtId="0" fontId="33" fillId="11" borderId="79" xfId="0" applyFont="1" applyFill="1" applyBorder="1" applyAlignment="1">
      <alignment horizontal="center" vertical="center"/>
    </xf>
    <xf numFmtId="0" fontId="22" fillId="11" borderId="80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Continuous" vertical="center"/>
    </xf>
    <xf numFmtId="0" fontId="11" fillId="0" borderId="41" xfId="0" applyFont="1" applyBorder="1" applyAlignment="1">
      <alignment vertical="center"/>
    </xf>
    <xf numFmtId="41" fontId="6" fillId="0" borderId="53" xfId="1" applyFont="1" applyFill="1" applyBorder="1" applyAlignment="1" applyProtection="1">
      <alignment horizontal="center" vertical="center"/>
      <protection locked="0"/>
    </xf>
    <xf numFmtId="41" fontId="10" fillId="8" borderId="81" xfId="0" applyNumberFormat="1" applyFont="1" applyFill="1" applyBorder="1" applyAlignment="1">
      <alignment horizontal="center" vertical="center"/>
    </xf>
    <xf numFmtId="41" fontId="11" fillId="0" borderId="82" xfId="1" applyFont="1" applyBorder="1" applyAlignment="1">
      <alignment vertical="center"/>
    </xf>
    <xf numFmtId="41" fontId="11" fillId="0" borderId="63" xfId="1" applyFont="1" applyBorder="1" applyAlignment="1">
      <alignment vertical="center"/>
    </xf>
    <xf numFmtId="41" fontId="8" fillId="0" borderId="0" xfId="0" applyNumberFormat="1" applyFont="1" applyAlignment="1" applyProtection="1">
      <alignment vertical="center"/>
      <protection hidden="1"/>
    </xf>
    <xf numFmtId="41" fontId="24" fillId="0" borderId="53" xfId="1" applyFont="1" applyFill="1" applyBorder="1" applyAlignment="1" applyProtection="1">
      <alignment horizontal="center" vertical="center"/>
      <protection locked="0"/>
    </xf>
    <xf numFmtId="41" fontId="60" fillId="0" borderId="53" xfId="1" applyFont="1" applyFill="1" applyBorder="1" applyAlignment="1" applyProtection="1">
      <alignment horizontal="center" vertical="center"/>
      <protection locked="0"/>
    </xf>
    <xf numFmtId="0" fontId="11" fillId="0" borderId="83" xfId="0" applyFont="1" applyBorder="1"/>
    <xf numFmtId="41" fontId="6" fillId="0" borderId="7" xfId="1" applyFont="1" applyFill="1" applyBorder="1" applyAlignment="1" applyProtection="1">
      <alignment horizontal="center" vertical="center"/>
      <protection locked="0"/>
    </xf>
    <xf numFmtId="41" fontId="24" fillId="0" borderId="7" xfId="1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15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28" xfId="5" applyFont="1" applyFill="1" applyBorder="1" applyAlignment="1" applyProtection="1">
      <alignment horizontal="left" vertical="center"/>
    </xf>
    <xf numFmtId="0" fontId="6" fillId="0" borderId="27" xfId="5" applyFont="1" applyFill="1" applyBorder="1" applyAlignment="1" applyProtection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7" xfId="0" quotePrefix="1" applyFont="1" applyBorder="1" applyAlignment="1" applyProtection="1">
      <alignment horizontal="center" vertical="center"/>
      <protection locked="0"/>
    </xf>
    <xf numFmtId="41" fontId="6" fillId="0" borderId="5" xfId="1" applyFont="1" applyFill="1" applyBorder="1" applyAlignment="1" applyProtection="1">
      <alignment horizontal="center" vertical="center"/>
      <protection locked="0"/>
    </xf>
    <xf numFmtId="0" fontId="60" fillId="0" borderId="7" xfId="0" applyFont="1" applyBorder="1" applyAlignment="1" applyProtection="1">
      <alignment horizontal="left" vertical="center"/>
      <protection locked="0"/>
    </xf>
    <xf numFmtId="0" fontId="6" fillId="0" borderId="7" xfId="0" quotePrefix="1" applyFont="1" applyBorder="1" applyAlignment="1" applyProtection="1">
      <alignment horizontal="left" vertical="center"/>
      <protection locked="0"/>
    </xf>
    <xf numFmtId="0" fontId="55" fillId="0" borderId="7" xfId="0" applyFont="1" applyBorder="1" applyAlignment="1" applyProtection="1">
      <alignment horizontal="center" vertical="center"/>
      <protection locked="0"/>
    </xf>
    <xf numFmtId="0" fontId="55" fillId="0" borderId="7" xfId="0" applyFont="1" applyBorder="1" applyAlignment="1" applyProtection="1">
      <alignment horizontal="left" vertical="center"/>
      <protection locked="0"/>
    </xf>
    <xf numFmtId="164" fontId="59" fillId="0" borderId="7" xfId="0" applyNumberFormat="1" applyFont="1" applyBorder="1" applyAlignment="1">
      <alignment vertical="center"/>
    </xf>
    <xf numFmtId="0" fontId="54" fillId="0" borderId="7" xfId="0" quotePrefix="1" applyFont="1" applyBorder="1" applyAlignment="1">
      <alignment horizontal="center" vertical="center"/>
    </xf>
    <xf numFmtId="172" fontId="27" fillId="0" borderId="7" xfId="30" applyNumberFormat="1" applyFont="1" applyFill="1" applyBorder="1" applyAlignment="1">
      <alignment horizontal="left" vertical="center"/>
    </xf>
    <xf numFmtId="172" fontId="59" fillId="0" borderId="7" xfId="30" applyNumberFormat="1" applyFont="1" applyFill="1" applyBorder="1" applyAlignment="1">
      <alignment horizontal="left" vertical="center" wrapText="1"/>
    </xf>
    <xf numFmtId="0" fontId="58" fillId="0" borderId="7" xfId="0" quotePrefix="1" applyFont="1" applyBorder="1" applyAlignment="1">
      <alignment horizontal="center" vertical="center"/>
    </xf>
    <xf numFmtId="41" fontId="36" fillId="0" borderId="53" xfId="1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41" fontId="11" fillId="0" borderId="61" xfId="1" applyFont="1" applyBorder="1" applyAlignment="1">
      <alignment vertical="center"/>
    </xf>
    <xf numFmtId="0" fontId="6" fillId="0" borderId="47" xfId="5" applyFont="1" applyBorder="1" applyAlignment="1" applyProtection="1">
      <alignment horizontal="left" vertical="center" indent="1"/>
    </xf>
    <xf numFmtId="41" fontId="11" fillId="0" borderId="59" xfId="1" applyFont="1" applyBorder="1" applyAlignment="1">
      <alignment vertical="center"/>
    </xf>
    <xf numFmtId="0" fontId="27" fillId="4" borderId="0" xfId="0" applyFont="1" applyFill="1" applyAlignment="1">
      <alignment vertical="center"/>
    </xf>
    <xf numFmtId="0" fontId="6" fillId="0" borderId="0" xfId="0" quotePrefix="1" applyFont="1" applyAlignment="1">
      <alignment horizontal="right"/>
    </xf>
    <xf numFmtId="0" fontId="6" fillId="0" borderId="0" xfId="0" quotePrefix="1" applyFont="1" applyAlignment="1">
      <alignment horizontal="centerContinuous"/>
    </xf>
    <xf numFmtId="172" fontId="11" fillId="0" borderId="86" xfId="30" applyNumberFormat="1" applyFont="1" applyBorder="1"/>
    <xf numFmtId="0" fontId="6" fillId="0" borderId="0" xfId="0" applyFont="1" applyAlignment="1">
      <alignment horizontal="right"/>
    </xf>
    <xf numFmtId="0" fontId="61" fillId="0" borderId="0" xfId="0" applyFont="1" applyAlignment="1">
      <alignment horizontal="centerContinuous"/>
    </xf>
    <xf numFmtId="0" fontId="6" fillId="0" borderId="87" xfId="0" applyFont="1" applyBorder="1"/>
    <xf numFmtId="0" fontId="6" fillId="0" borderId="5" xfId="0" quotePrefix="1" applyFont="1" applyBorder="1" applyAlignment="1" applyProtection="1">
      <alignment horizontal="left" vertical="center"/>
      <protection locked="0"/>
    </xf>
    <xf numFmtId="0" fontId="54" fillId="0" borderId="7" xfId="0" quotePrefix="1" applyFont="1" applyBorder="1" applyAlignment="1">
      <alignment horizontal="left" vertical="center"/>
    </xf>
    <xf numFmtId="0" fontId="58" fillId="0" borderId="7" xfId="0" quotePrefix="1" applyFont="1" applyBorder="1" applyAlignment="1">
      <alignment horizontal="left" vertical="center"/>
    </xf>
    <xf numFmtId="41" fontId="10" fillId="8" borderId="0" xfId="0" applyNumberFormat="1" applyFont="1" applyFill="1" applyAlignment="1">
      <alignment horizontal="centerContinuous" vertical="center" wrapText="1"/>
    </xf>
    <xf numFmtId="0" fontId="6" fillId="0" borderId="84" xfId="0" quotePrefix="1" applyFont="1" applyBorder="1" applyAlignment="1">
      <alignment horizontal="left"/>
    </xf>
    <xf numFmtId="0" fontId="11" fillId="0" borderId="84" xfId="0" quotePrefix="1" applyFont="1" applyBorder="1" applyAlignment="1">
      <alignment horizontal="left"/>
    </xf>
    <xf numFmtId="0" fontId="6" fillId="0" borderId="84" xfId="0" quotePrefix="1" applyFont="1" applyBorder="1" applyAlignment="1">
      <alignment horizontal="left" indent="2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quotePrefix="1" applyFont="1" applyAlignment="1" applyProtection="1">
      <alignment horizontal="left" vertical="center"/>
      <protection hidden="1"/>
    </xf>
    <xf numFmtId="0" fontId="19" fillId="3" borderId="0" xfId="0" applyFont="1" applyFill="1" applyAlignment="1">
      <alignment horizontal="left" vertical="center"/>
    </xf>
    <xf numFmtId="171" fontId="6" fillId="0" borderId="7" xfId="0" quotePrefix="1" applyNumberFormat="1" applyFont="1" applyBorder="1" applyAlignment="1" applyProtection="1">
      <alignment horizontal="left" vertical="center"/>
      <protection hidden="1"/>
    </xf>
    <xf numFmtId="0" fontId="6" fillId="0" borderId="7" xfId="0" quotePrefix="1" applyFont="1" applyBorder="1" applyAlignment="1">
      <alignment horizontal="left"/>
    </xf>
    <xf numFmtId="0" fontId="63" fillId="0" borderId="0" xfId="76" applyFont="1" applyAlignment="1">
      <alignment vertical="center"/>
    </xf>
    <xf numFmtId="174" fontId="63" fillId="0" borderId="0" xfId="76" applyNumberFormat="1" applyFont="1" applyAlignment="1">
      <alignment horizontal="center" vertical="center"/>
    </xf>
    <xf numFmtId="165" fontId="63" fillId="0" borderId="0" xfId="77" applyFont="1" applyAlignment="1">
      <alignment vertical="center"/>
    </xf>
    <xf numFmtId="175" fontId="63" fillId="0" borderId="0" xfId="76" applyNumberFormat="1" applyFont="1" applyAlignment="1">
      <alignment vertical="center"/>
    </xf>
    <xf numFmtId="0" fontId="63" fillId="0" borderId="0" xfId="76" applyFont="1" applyAlignment="1">
      <alignment horizontal="center" vertical="center"/>
    </xf>
    <xf numFmtId="0" fontId="63" fillId="0" borderId="0" xfId="76" applyFont="1" applyAlignment="1">
      <alignment horizontal="left" vertical="center"/>
    </xf>
    <xf numFmtId="0" fontId="64" fillId="0" borderId="0" xfId="76" applyFont="1" applyAlignment="1">
      <alignment horizontal="left" vertical="center"/>
    </xf>
    <xf numFmtId="174" fontId="64" fillId="0" borderId="0" xfId="76" applyNumberFormat="1" applyFont="1" applyAlignment="1">
      <alignment horizontal="left" vertical="center"/>
    </xf>
    <xf numFmtId="165" fontId="64" fillId="0" borderId="0" xfId="77" applyFont="1" applyAlignment="1">
      <alignment horizontal="left" vertical="center"/>
    </xf>
    <xf numFmtId="174" fontId="64" fillId="0" borderId="0" xfId="76" applyNumberFormat="1" applyFont="1" applyAlignment="1">
      <alignment horizontal="center" vertical="center"/>
    </xf>
    <xf numFmtId="174" fontId="64" fillId="0" borderId="17" xfId="76" applyNumberFormat="1" applyFont="1" applyBorder="1" applyAlignment="1">
      <alignment horizontal="left" vertical="center"/>
    </xf>
    <xf numFmtId="0" fontId="63" fillId="0" borderId="17" xfId="76" applyFont="1" applyBorder="1" applyAlignment="1">
      <alignment horizontal="left" vertical="center"/>
    </xf>
    <xf numFmtId="0" fontId="65" fillId="0" borderId="0" xfId="76" applyFont="1" applyAlignment="1">
      <alignment horizontal="center" vertical="center"/>
    </xf>
    <xf numFmtId="175" fontId="65" fillId="0" borderId="0" xfId="76" applyNumberFormat="1" applyFont="1" applyAlignment="1">
      <alignment horizontal="center" vertical="center"/>
    </xf>
    <xf numFmtId="174" fontId="66" fillId="44" borderId="20" xfId="76" applyNumberFormat="1" applyFont="1" applyFill="1" applyBorder="1" applyAlignment="1">
      <alignment horizontal="center" vertical="center"/>
    </xf>
    <xf numFmtId="0" fontId="66" fillId="44" borderId="88" xfId="76" applyFont="1" applyFill="1" applyBorder="1" applyAlignment="1">
      <alignment horizontal="center" vertical="center" wrapText="1"/>
    </xf>
    <xf numFmtId="0" fontId="66" fillId="44" borderId="89" xfId="76" applyFont="1" applyFill="1" applyBorder="1" applyAlignment="1">
      <alignment horizontal="center" vertical="center" wrapText="1"/>
    </xf>
    <xf numFmtId="165" fontId="66" fillId="44" borderId="89" xfId="77" applyFont="1" applyFill="1" applyBorder="1" applyAlignment="1">
      <alignment horizontal="center" vertical="center" wrapText="1"/>
    </xf>
    <xf numFmtId="175" fontId="66" fillId="44" borderId="89" xfId="76" applyNumberFormat="1" applyFont="1" applyFill="1" applyBorder="1" applyAlignment="1">
      <alignment horizontal="center" vertical="center" wrapText="1"/>
    </xf>
    <xf numFmtId="0" fontId="66" fillId="44" borderId="89" xfId="76" applyFont="1" applyFill="1" applyBorder="1" applyAlignment="1">
      <alignment horizontal="center" vertical="center"/>
    </xf>
    <xf numFmtId="0" fontId="66" fillId="44" borderId="90" xfId="76" applyFont="1" applyFill="1" applyBorder="1" applyAlignment="1">
      <alignment horizontal="center" vertical="center"/>
    </xf>
    <xf numFmtId="174" fontId="66" fillId="45" borderId="88" xfId="76" applyNumberFormat="1" applyFont="1" applyFill="1" applyBorder="1" applyAlignment="1">
      <alignment horizontal="center" vertical="center"/>
    </xf>
    <xf numFmtId="0" fontId="66" fillId="45" borderId="89" xfId="76" applyFont="1" applyFill="1" applyBorder="1" applyAlignment="1">
      <alignment horizontal="center" vertical="center" wrapText="1"/>
    </xf>
    <xf numFmtId="175" fontId="66" fillId="45" borderId="89" xfId="76" applyNumberFormat="1" applyFont="1" applyFill="1" applyBorder="1" applyAlignment="1">
      <alignment horizontal="center" vertical="center" wrapText="1"/>
    </xf>
    <xf numFmtId="0" fontId="66" fillId="45" borderId="89" xfId="76" applyFont="1" applyFill="1" applyBorder="1" applyAlignment="1">
      <alignment horizontal="center" vertical="center"/>
    </xf>
    <xf numFmtId="0" fontId="66" fillId="45" borderId="90" xfId="76" applyFont="1" applyFill="1" applyBorder="1" applyAlignment="1">
      <alignment horizontal="center" vertical="center"/>
    </xf>
    <xf numFmtId="174" fontId="66" fillId="46" borderId="88" xfId="76" applyNumberFormat="1" applyFont="1" applyFill="1" applyBorder="1" applyAlignment="1">
      <alignment horizontal="center" vertical="center"/>
    </xf>
    <xf numFmtId="0" fontId="66" fillId="46" borderId="89" xfId="76" applyFont="1" applyFill="1" applyBorder="1" applyAlignment="1">
      <alignment horizontal="center" vertical="center" wrapText="1"/>
    </xf>
    <xf numFmtId="175" fontId="66" fillId="46" borderId="89" xfId="76" applyNumberFormat="1" applyFont="1" applyFill="1" applyBorder="1" applyAlignment="1">
      <alignment horizontal="center" vertical="center" wrapText="1"/>
    </xf>
    <xf numFmtId="0" fontId="66" fillId="46" borderId="89" xfId="76" applyFont="1" applyFill="1" applyBorder="1" applyAlignment="1">
      <alignment horizontal="center" vertical="center"/>
    </xf>
    <xf numFmtId="0" fontId="66" fillId="46" borderId="90" xfId="76" applyFont="1" applyFill="1" applyBorder="1" applyAlignment="1">
      <alignment horizontal="center" vertical="center"/>
    </xf>
    <xf numFmtId="0" fontId="67" fillId="0" borderId="0" xfId="76" applyFont="1" applyAlignment="1">
      <alignment vertical="center"/>
    </xf>
    <xf numFmtId="175" fontId="69" fillId="0" borderId="0" xfId="78" applyNumberFormat="1" applyFont="1" applyFill="1" applyAlignment="1">
      <alignment vertical="center"/>
    </xf>
    <xf numFmtId="0" fontId="70" fillId="0" borderId="61" xfId="76" applyFont="1" applyBorder="1" applyAlignment="1">
      <alignment horizontal="center" vertical="center"/>
    </xf>
    <xf numFmtId="165" fontId="70" fillId="0" borderId="61" xfId="77" applyFont="1" applyFill="1" applyBorder="1" applyAlignment="1">
      <alignment horizontal="center" vertical="center"/>
    </xf>
    <xf numFmtId="175" fontId="70" fillId="0" borderId="61" xfId="76" applyNumberFormat="1" applyFont="1" applyBorder="1" applyAlignment="1">
      <alignment vertical="center"/>
    </xf>
    <xf numFmtId="175" fontId="70" fillId="0" borderId="0" xfId="76" applyNumberFormat="1" applyFont="1" applyAlignment="1">
      <alignment horizontal="center" vertical="center"/>
    </xf>
    <xf numFmtId="176" fontId="70" fillId="0" borderId="11" xfId="76" applyNumberFormat="1" applyFont="1" applyBorder="1" applyAlignment="1">
      <alignment horizontal="center" vertical="center"/>
    </xf>
    <xf numFmtId="175" fontId="70" fillId="0" borderId="0" xfId="76" applyNumberFormat="1" applyFont="1" applyAlignment="1">
      <alignment vertical="center"/>
    </xf>
    <xf numFmtId="175" fontId="70" fillId="0" borderId="10" xfId="76" applyNumberFormat="1" applyFont="1" applyBorder="1" applyAlignment="1">
      <alignment vertical="center"/>
    </xf>
    <xf numFmtId="175" fontId="69" fillId="0" borderId="0" xfId="78" applyNumberFormat="1" applyFont="1" applyAlignment="1">
      <alignment vertical="center"/>
    </xf>
    <xf numFmtId="165" fontId="70" fillId="0" borderId="61" xfId="77" applyFont="1" applyBorder="1" applyAlignment="1">
      <alignment horizontal="center" vertical="center"/>
    </xf>
    <xf numFmtId="176" fontId="71" fillId="47" borderId="61" xfId="76" applyNumberFormat="1" applyFont="1" applyFill="1" applyBorder="1" applyAlignment="1">
      <alignment horizontal="center" vertical="center"/>
    </xf>
    <xf numFmtId="0" fontId="71" fillId="47" borderId="61" xfId="76" applyFont="1" applyFill="1" applyBorder="1" applyAlignment="1">
      <alignment horizontal="center" vertical="center"/>
    </xf>
    <xf numFmtId="175" fontId="71" fillId="47" borderId="61" xfId="76" applyNumberFormat="1" applyFont="1" applyFill="1" applyBorder="1" applyAlignment="1">
      <alignment horizontal="center" vertical="center"/>
    </xf>
    <xf numFmtId="0" fontId="70" fillId="47" borderId="61" xfId="76" applyFont="1" applyFill="1" applyBorder="1" applyAlignment="1">
      <alignment horizontal="center" vertical="center"/>
    </xf>
    <xf numFmtId="165" fontId="70" fillId="47" borderId="61" xfId="77" applyFont="1" applyFill="1" applyBorder="1" applyAlignment="1">
      <alignment horizontal="center" vertical="center"/>
    </xf>
    <xf numFmtId="175" fontId="70" fillId="47" borderId="61" xfId="76" applyNumberFormat="1" applyFont="1" applyFill="1" applyBorder="1" applyAlignment="1">
      <alignment vertical="center"/>
    </xf>
    <xf numFmtId="175" fontId="71" fillId="47" borderId="61" xfId="76" applyNumberFormat="1" applyFont="1" applyFill="1" applyBorder="1" applyAlignment="1">
      <alignment vertical="center"/>
    </xf>
    <xf numFmtId="175" fontId="71" fillId="47" borderId="0" xfId="76" applyNumberFormat="1" applyFont="1" applyFill="1" applyAlignment="1">
      <alignment horizontal="center" vertical="center"/>
    </xf>
    <xf numFmtId="176" fontId="71" fillId="47" borderId="9" xfId="76" applyNumberFormat="1" applyFont="1" applyFill="1" applyBorder="1" applyAlignment="1">
      <alignment horizontal="center" vertical="center"/>
    </xf>
    <xf numFmtId="0" fontId="71" fillId="47" borderId="8" xfId="76" applyFont="1" applyFill="1" applyBorder="1" applyAlignment="1">
      <alignment horizontal="center" vertical="center"/>
    </xf>
    <xf numFmtId="175" fontId="71" fillId="47" borderId="69" xfId="76" applyNumberFormat="1" applyFont="1" applyFill="1" applyBorder="1" applyAlignment="1">
      <alignment horizontal="center" vertical="center"/>
    </xf>
    <xf numFmtId="175" fontId="71" fillId="47" borderId="8" xfId="76" applyNumberFormat="1" applyFont="1" applyFill="1" applyBorder="1" applyAlignment="1">
      <alignment horizontal="center" vertical="center"/>
    </xf>
    <xf numFmtId="176" fontId="71" fillId="47" borderId="11" xfId="76" applyNumberFormat="1" applyFont="1" applyFill="1" applyBorder="1" applyAlignment="1">
      <alignment horizontal="center" vertical="center"/>
    </xf>
    <xf numFmtId="0" fontId="71" fillId="47" borderId="0" xfId="76" applyFont="1" applyFill="1" applyAlignment="1">
      <alignment horizontal="center" vertical="center"/>
    </xf>
    <xf numFmtId="175" fontId="71" fillId="47" borderId="10" xfId="76" applyNumberFormat="1" applyFont="1" applyFill="1" applyBorder="1" applyAlignment="1">
      <alignment horizontal="center" vertical="center"/>
    </xf>
    <xf numFmtId="174" fontId="63" fillId="0" borderId="0" xfId="76" applyNumberFormat="1" applyFont="1" applyAlignment="1">
      <alignment vertical="center"/>
    </xf>
    <xf numFmtId="1" fontId="63" fillId="0" borderId="0" xfId="76" applyNumberFormat="1" applyFont="1" applyAlignment="1">
      <alignment horizontal="right" vertical="center"/>
    </xf>
    <xf numFmtId="1" fontId="63" fillId="0" borderId="0" xfId="76" applyNumberFormat="1" applyFont="1" applyAlignment="1">
      <alignment vertical="center"/>
    </xf>
    <xf numFmtId="1" fontId="63" fillId="0" borderId="0" xfId="76" applyNumberFormat="1" applyFont="1" applyAlignment="1">
      <alignment horizontal="center" vertical="center"/>
    </xf>
    <xf numFmtId="1" fontId="72" fillId="0" borderId="0" xfId="76" applyNumberFormat="1" applyFont="1" applyAlignment="1">
      <alignment horizontal="center" vertical="center"/>
    </xf>
    <xf numFmtId="1" fontId="63" fillId="0" borderId="0" xfId="77" applyNumberFormat="1" applyFont="1" applyAlignment="1">
      <alignment vertical="center"/>
    </xf>
    <xf numFmtId="1" fontId="72" fillId="0" borderId="0" xfId="77" applyNumberFormat="1" applyFont="1" applyAlignment="1">
      <alignment horizontal="center" vertical="center"/>
    </xf>
    <xf numFmtId="174" fontId="63" fillId="0" borderId="0" xfId="76" applyNumberFormat="1" applyFont="1" applyAlignment="1">
      <alignment horizontal="right" vertical="center"/>
    </xf>
    <xf numFmtId="0" fontId="72" fillId="0" borderId="0" xfId="76" applyFont="1" applyAlignment="1">
      <alignment horizontal="center" vertical="center"/>
    </xf>
    <xf numFmtId="165" fontId="72" fillId="0" borderId="0" xfId="77" applyFont="1" applyAlignment="1">
      <alignment horizontal="center" vertical="center"/>
    </xf>
    <xf numFmtId="175" fontId="63" fillId="0" borderId="0" xfId="76" applyNumberFormat="1" applyFont="1" applyAlignment="1">
      <alignment horizontal="center" vertical="center"/>
    </xf>
    <xf numFmtId="0" fontId="6" fillId="0" borderId="69" xfId="0" applyFont="1" applyBorder="1"/>
    <xf numFmtId="0" fontId="6" fillId="0" borderId="94" xfId="0" applyFont="1" applyBorder="1"/>
    <xf numFmtId="0" fontId="6" fillId="0" borderId="19" xfId="0" applyFont="1" applyBorder="1"/>
    <xf numFmtId="0" fontId="6" fillId="0" borderId="9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9" xfId="0" applyFont="1" applyBorder="1" applyAlignment="1">
      <alignment horizontal="center" vertical="top"/>
    </xf>
    <xf numFmtId="0" fontId="6" fillId="0" borderId="61" xfId="0" applyFont="1" applyBorder="1"/>
    <xf numFmtId="3" fontId="6" fillId="0" borderId="19" xfId="0" applyNumberFormat="1" applyFont="1" applyBorder="1"/>
    <xf numFmtId="0" fontId="11" fillId="0" borderId="0" xfId="0" applyFont="1" applyAlignment="1">
      <alignment horizontal="centerContinuous"/>
    </xf>
    <xf numFmtId="3" fontId="6" fillId="0" borderId="93" xfId="0" applyNumberFormat="1" applyFont="1" applyBorder="1"/>
    <xf numFmtId="3" fontId="6" fillId="0" borderId="92" xfId="0" applyNumberFormat="1" applyFont="1" applyBorder="1"/>
    <xf numFmtId="3" fontId="6" fillId="0" borderId="69" xfId="0" applyNumberFormat="1" applyFont="1" applyBorder="1"/>
    <xf numFmtId="3" fontId="6" fillId="0" borderId="94" xfId="0" applyNumberFormat="1" applyFont="1" applyBorder="1"/>
    <xf numFmtId="3" fontId="6" fillId="0" borderId="61" xfId="0" applyNumberFormat="1" applyFont="1" applyBorder="1"/>
    <xf numFmtId="0" fontId="6" fillId="0" borderId="93" xfId="0" applyFont="1" applyBorder="1" applyAlignment="1">
      <alignment vertical="center"/>
    </xf>
    <xf numFmtId="0" fontId="11" fillId="0" borderId="91" xfId="0" applyFont="1" applyBorder="1" applyAlignment="1">
      <alignment horizontal="center" vertical="center"/>
    </xf>
    <xf numFmtId="3" fontId="11" fillId="0" borderId="19" xfId="0" applyNumberFormat="1" applyFont="1" applyBorder="1" applyAlignment="1">
      <alignment vertical="center"/>
    </xf>
    <xf numFmtId="0" fontId="6" fillId="7" borderId="19" xfId="0" applyFont="1" applyFill="1" applyBorder="1"/>
    <xf numFmtId="0" fontId="6" fillId="7" borderId="19" xfId="0" applyFont="1" applyFill="1" applyBorder="1" applyAlignment="1">
      <alignment horizontal="center"/>
    </xf>
    <xf numFmtId="3" fontId="6" fillId="7" borderId="19" xfId="0" applyNumberFormat="1" applyFont="1" applyFill="1" applyBorder="1"/>
    <xf numFmtId="3" fontId="6" fillId="7" borderId="69" xfId="0" applyNumberFormat="1" applyFont="1" applyFill="1" applyBorder="1"/>
    <xf numFmtId="3" fontId="6" fillId="7" borderId="61" xfId="0" applyNumberFormat="1" applyFont="1" applyFill="1" applyBorder="1"/>
    <xf numFmtId="3" fontId="6" fillId="7" borderId="94" xfId="0" applyNumberFormat="1" applyFont="1" applyFill="1" applyBorder="1"/>
    <xf numFmtId="0" fontId="11" fillId="0" borderId="89" xfId="0" applyFont="1" applyBorder="1" applyAlignment="1">
      <alignment horizontal="center" vertical="center"/>
    </xf>
    <xf numFmtId="0" fontId="6" fillId="2" borderId="95" xfId="80" applyFill="1" applyBorder="1" applyAlignment="1">
      <alignment horizontal="centerContinuous" vertical="center"/>
    </xf>
    <xf numFmtId="0" fontId="6" fillId="2" borderId="0" xfId="80" applyFill="1" applyAlignment="1">
      <alignment vertical="center"/>
    </xf>
    <xf numFmtId="0" fontId="6" fillId="2" borderId="95" xfId="80" applyFill="1" applyBorder="1" applyAlignment="1">
      <alignment vertical="center"/>
    </xf>
    <xf numFmtId="0" fontId="75" fillId="48" borderId="96" xfId="5" applyFont="1" applyFill="1" applyBorder="1" applyAlignment="1" applyProtection="1">
      <alignment horizontal="center" vertical="center"/>
      <protection locked="0"/>
    </xf>
    <xf numFmtId="0" fontId="18" fillId="2" borderId="95" xfId="80" applyFont="1" applyFill="1" applyBorder="1" applyAlignment="1">
      <alignment horizontal="centerContinuous" vertical="center"/>
    </xf>
    <xf numFmtId="0" fontId="75" fillId="2" borderId="0" xfId="80" applyFont="1" applyFill="1" applyAlignment="1">
      <alignment vertical="center"/>
    </xf>
    <xf numFmtId="0" fontId="6" fillId="2" borderId="97" xfId="80" applyFill="1" applyBorder="1" applyAlignment="1">
      <alignment vertical="center"/>
    </xf>
    <xf numFmtId="0" fontId="6" fillId="2" borderId="98" xfId="80" applyFill="1" applyBorder="1" applyAlignment="1">
      <alignment vertical="center"/>
    </xf>
    <xf numFmtId="0" fontId="6" fillId="0" borderId="0" xfId="80"/>
    <xf numFmtId="0" fontId="74" fillId="2" borderId="99" xfId="80" applyFont="1" applyFill="1" applyBorder="1" applyAlignment="1">
      <alignment horizontal="center" vertical="center"/>
    </xf>
    <xf numFmtId="0" fontId="6" fillId="2" borderId="100" xfId="80" applyFill="1" applyBorder="1"/>
    <xf numFmtId="0" fontId="6" fillId="2" borderId="101" xfId="80" applyFill="1" applyBorder="1"/>
    <xf numFmtId="0" fontId="20" fillId="2" borderId="102" xfId="80" applyFont="1" applyFill="1" applyBorder="1" applyAlignment="1">
      <alignment horizontal="centerContinuous" vertical="center"/>
    </xf>
    <xf numFmtId="0" fontId="6" fillId="2" borderId="0" xfId="80" applyFill="1" applyAlignment="1">
      <alignment horizontal="centerContinuous" vertical="center"/>
    </xf>
    <xf numFmtId="0" fontId="6" fillId="0" borderId="0" xfId="80" applyAlignment="1">
      <alignment vertical="center"/>
    </xf>
    <xf numFmtId="0" fontId="74" fillId="2" borderId="102" xfId="80" applyFont="1" applyFill="1" applyBorder="1" applyAlignment="1">
      <alignment horizontal="center" vertical="center"/>
    </xf>
    <xf numFmtId="173" fontId="77" fillId="2" borderId="0" xfId="80" applyNumberFormat="1" applyFont="1" applyFill="1"/>
    <xf numFmtId="0" fontId="6" fillId="2" borderId="0" xfId="80" applyFill="1" applyAlignment="1">
      <alignment horizontal="center" vertical="center"/>
    </xf>
    <xf numFmtId="0" fontId="18" fillId="2" borderId="0" xfId="80" applyFont="1" applyFill="1" applyAlignment="1">
      <alignment horizontal="centerContinuous" vertical="center"/>
    </xf>
    <xf numFmtId="177" fontId="6" fillId="4" borderId="0" xfId="80" applyNumberFormat="1" applyFill="1" applyAlignment="1">
      <alignment vertical="center"/>
    </xf>
    <xf numFmtId="0" fontId="78" fillId="4" borderId="0" xfId="80" applyFont="1" applyFill="1" applyAlignment="1">
      <alignment horizontal="centerContinuous"/>
    </xf>
    <xf numFmtId="0" fontId="6" fillId="4" borderId="0" xfId="80" applyFill="1" applyAlignment="1">
      <alignment vertical="center"/>
    </xf>
    <xf numFmtId="0" fontId="18" fillId="4" borderId="0" xfId="80" applyFont="1" applyFill="1" applyAlignment="1">
      <alignment vertical="center"/>
    </xf>
    <xf numFmtId="0" fontId="18" fillId="2" borderId="0" xfId="80" applyFont="1" applyFill="1" applyAlignment="1">
      <alignment vertical="center"/>
    </xf>
    <xf numFmtId="0" fontId="75" fillId="49" borderId="96" xfId="5" applyFont="1" applyFill="1" applyBorder="1" applyAlignment="1" applyProtection="1">
      <alignment horizontal="center" vertical="center"/>
      <protection locked="0"/>
    </xf>
    <xf numFmtId="0" fontId="75" fillId="2" borderId="103" xfId="80" applyFont="1" applyFill="1" applyBorder="1" applyAlignment="1">
      <alignment vertical="center"/>
    </xf>
    <xf numFmtId="0" fontId="75" fillId="2" borderId="104" xfId="80" applyFont="1" applyFill="1" applyBorder="1" applyAlignment="1">
      <alignment vertical="center"/>
    </xf>
    <xf numFmtId="0" fontId="80" fillId="4" borderId="105" xfId="81" applyFont="1" applyFill="1" applyBorder="1"/>
    <xf numFmtId="0" fontId="24" fillId="2" borderId="97" xfId="80" applyFont="1" applyFill="1" applyBorder="1" applyAlignment="1">
      <alignment horizontal="right" vertical="center"/>
    </xf>
    <xf numFmtId="0" fontId="75" fillId="50" borderId="96" xfId="5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41" fontId="21" fillId="0" borderId="0" xfId="1" applyFont="1" applyAlignment="1">
      <alignment vertical="center"/>
    </xf>
    <xf numFmtId="0" fontId="6" fillId="0" borderId="68" xfId="0" applyFont="1" applyBorder="1" applyAlignment="1">
      <alignment horizontal="left" vertical="center" indent="1"/>
    </xf>
    <xf numFmtId="0" fontId="15" fillId="0" borderId="0" xfId="0" applyFont="1" applyAlignment="1">
      <alignment horizontal="centerContinuous"/>
    </xf>
    <xf numFmtId="168" fontId="11" fillId="2" borderId="106" xfId="1" applyNumberFormat="1" applyFont="1" applyFill="1" applyBorder="1" applyAlignment="1" applyProtection="1">
      <alignment horizontal="center" vertical="center" wrapText="1"/>
      <protection hidden="1"/>
    </xf>
    <xf numFmtId="41" fontId="6" fillId="2" borderId="107" xfId="1" quotePrefix="1" applyFont="1" applyFill="1" applyBorder="1" applyAlignment="1" applyProtection="1">
      <alignment horizontal="center" vertical="center"/>
      <protection hidden="1"/>
    </xf>
    <xf numFmtId="0" fontId="30" fillId="3" borderId="0" xfId="0" quotePrefix="1" applyFont="1" applyFill="1" applyAlignment="1" applyProtection="1">
      <alignment horizontal="center" vertical="center"/>
      <protection hidden="1"/>
    </xf>
    <xf numFmtId="0" fontId="6" fillId="0" borderId="20" xfId="0" applyFont="1" applyBorder="1" applyAlignment="1">
      <alignment horizontal="center" vertical="center"/>
    </xf>
    <xf numFmtId="0" fontId="11" fillId="0" borderId="23" xfId="5" applyFont="1" applyFill="1" applyBorder="1" applyAlignment="1" applyProtection="1">
      <alignment vertical="center"/>
    </xf>
    <xf numFmtId="175" fontId="70" fillId="12" borderId="61" xfId="76" applyNumberFormat="1" applyFont="1" applyFill="1" applyBorder="1" applyAlignment="1">
      <alignment vertical="center"/>
    </xf>
    <xf numFmtId="175" fontId="66" fillId="0" borderId="91" xfId="0" applyNumberFormat="1" applyFont="1" applyBorder="1" applyAlignment="1">
      <alignment vertical="center"/>
    </xf>
    <xf numFmtId="0" fontId="6" fillId="12" borderId="0" xfId="0" applyFont="1" applyFill="1" applyAlignment="1">
      <alignment horizontal="centerContinuous"/>
    </xf>
    <xf numFmtId="3" fontId="6" fillId="0" borderId="0" xfId="0" applyNumberFormat="1" applyFont="1"/>
    <xf numFmtId="1" fontId="70" fillId="0" borderId="0" xfId="76" applyNumberFormat="1" applyFont="1" applyAlignment="1">
      <alignment horizontal="center" vertical="center"/>
    </xf>
    <xf numFmtId="174" fontId="66" fillId="0" borderId="93" xfId="0" applyNumberFormat="1" applyFont="1" applyBorder="1" applyAlignment="1">
      <alignment horizontal="center" vertical="center"/>
    </xf>
    <xf numFmtId="175" fontId="70" fillId="0" borderId="91" xfId="0" applyNumberFormat="1" applyFont="1" applyBorder="1" applyAlignment="1">
      <alignment horizontal="center" vertical="center"/>
    </xf>
    <xf numFmtId="0" fontId="66" fillId="0" borderId="92" xfId="0" applyFont="1" applyBorder="1" applyAlignment="1">
      <alignment vertical="center"/>
    </xf>
    <xf numFmtId="0" fontId="6" fillId="12" borderId="20" xfId="0" applyFont="1" applyFill="1" applyBorder="1" applyAlignment="1">
      <alignment horizontal="center" vertical="center"/>
    </xf>
    <xf numFmtId="0" fontId="11" fillId="12" borderId="93" xfId="0" applyFont="1" applyFill="1" applyBorder="1" applyAlignment="1">
      <alignment horizontal="centerContinuous" vertical="center"/>
    </xf>
    <xf numFmtId="0" fontId="11" fillId="12" borderId="91" xfId="0" applyFont="1" applyFill="1" applyBorder="1" applyAlignment="1">
      <alignment horizontal="centerContinuous" vertical="center"/>
    </xf>
    <xf numFmtId="0" fontId="11" fillId="12" borderId="92" xfId="0" applyFont="1" applyFill="1" applyBorder="1" applyAlignment="1">
      <alignment horizontal="centerContinuous" vertical="center"/>
    </xf>
    <xf numFmtId="0" fontId="6" fillId="0" borderId="0" xfId="0" quotePrefix="1" applyFont="1" applyAlignment="1">
      <alignment horizontal="right" vertical="center"/>
    </xf>
    <xf numFmtId="170" fontId="6" fillId="0" borderId="0" xfId="1" applyNumberFormat="1" applyFont="1" applyFill="1" applyBorder="1" applyAlignment="1" applyProtection="1">
      <alignment horizontal="left" vertical="center" indent="1"/>
    </xf>
    <xf numFmtId="37" fontId="11" fillId="0" borderId="0" xfId="0" applyNumberFormat="1" applyFont="1" applyAlignment="1">
      <alignment horizontal="right" vertical="center"/>
    </xf>
    <xf numFmtId="172" fontId="6" fillId="0" borderId="0" xfId="30" applyNumberFormat="1" applyFont="1" applyFill="1"/>
    <xf numFmtId="0" fontId="66" fillId="0" borderId="91" xfId="0" applyFont="1" applyBorder="1" applyAlignment="1">
      <alignment horizontal="center" vertical="center"/>
    </xf>
    <xf numFmtId="175" fontId="66" fillId="0" borderId="91" xfId="0" applyNumberFormat="1" applyFont="1" applyBorder="1" applyAlignment="1">
      <alignment horizontal="center" vertical="center"/>
    </xf>
    <xf numFmtId="175" fontId="85" fillId="0" borderId="61" xfId="76" applyNumberFormat="1" applyFont="1" applyBorder="1" applyAlignment="1">
      <alignment vertical="center"/>
    </xf>
    <xf numFmtId="1" fontId="66" fillId="0" borderId="91" xfId="0" applyNumberFormat="1" applyFont="1" applyBorder="1" applyAlignment="1">
      <alignment horizontal="center" vertical="center"/>
    </xf>
    <xf numFmtId="172" fontId="28" fillId="0" borderId="0" xfId="30" applyNumberFormat="1" applyFont="1" applyAlignment="1">
      <alignment horizontal="left" vertical="center"/>
    </xf>
    <xf numFmtId="0" fontId="11" fillId="2" borderId="55" xfId="0" quotePrefix="1" applyFont="1" applyFill="1" applyBorder="1" applyAlignment="1">
      <alignment horizontal="center" vertical="center"/>
    </xf>
    <xf numFmtId="0" fontId="70" fillId="0" borderId="0" xfId="76" applyFont="1" applyAlignment="1">
      <alignment horizontal="center" vertical="center"/>
    </xf>
    <xf numFmtId="0" fontId="6" fillId="0" borderId="0" xfId="0" quotePrefix="1" applyFont="1" applyAlignment="1">
      <alignment horizontal="left"/>
    </xf>
    <xf numFmtId="0" fontId="6" fillId="4" borderId="0" xfId="80" applyFill="1"/>
    <xf numFmtId="172" fontId="11" fillId="0" borderId="86" xfId="30" applyNumberFormat="1" applyFont="1" applyFill="1" applyBorder="1"/>
    <xf numFmtId="0" fontId="15" fillId="0" borderId="0" xfId="0" applyFont="1" applyAlignment="1" applyProtection="1">
      <alignment horizontal="center"/>
      <protection hidden="1"/>
    </xf>
    <xf numFmtId="0" fontId="6" fillId="0" borderId="108" xfId="0" applyFont="1" applyBorder="1" applyAlignment="1" applyProtection="1">
      <alignment horizontal="left" vertical="center"/>
      <protection locked="0"/>
    </xf>
    <xf numFmtId="41" fontId="11" fillId="0" borderId="53" xfId="1" applyFont="1" applyFill="1" applyBorder="1" applyAlignment="1" applyProtection="1">
      <alignment horizontal="center" vertical="center"/>
      <protection locked="0"/>
    </xf>
    <xf numFmtId="0" fontId="36" fillId="0" borderId="0" xfId="82" applyFont="1"/>
    <xf numFmtId="0" fontId="36" fillId="0" borderId="0" xfId="82" applyFont="1" applyAlignment="1">
      <alignment horizontal="center"/>
    </xf>
    <xf numFmtId="172" fontId="89" fillId="0" borderId="0" xfId="82" applyNumberFormat="1" applyFont="1" applyAlignment="1">
      <alignment horizontal="right"/>
    </xf>
    <xf numFmtId="0" fontId="87" fillId="0" borderId="0" xfId="82" applyFont="1"/>
    <xf numFmtId="0" fontId="90" fillId="0" borderId="0" xfId="82" applyFont="1" applyAlignment="1">
      <alignment horizontal="centerContinuous"/>
    </xf>
    <xf numFmtId="0" fontId="87" fillId="0" borderId="0" xfId="82" applyFont="1" applyAlignment="1">
      <alignment horizontal="centerContinuous"/>
    </xf>
    <xf numFmtId="0" fontId="36" fillId="0" borderId="0" xfId="82" applyFont="1" applyAlignment="1">
      <alignment horizontal="centerContinuous"/>
    </xf>
    <xf numFmtId="0" fontId="93" fillId="0" borderId="0" xfId="82" applyFont="1"/>
    <xf numFmtId="172" fontId="92" fillId="51" borderId="110" xfId="82" applyNumberFormat="1" applyFont="1" applyFill="1" applyBorder="1" applyAlignment="1">
      <alignment horizontal="center" vertical="center" wrapText="1"/>
    </xf>
    <xf numFmtId="0" fontId="92" fillId="0" borderId="0" xfId="82" applyFont="1"/>
    <xf numFmtId="0" fontId="36" fillId="0" borderId="0" xfId="82" applyFont="1" applyAlignment="1">
      <alignment horizontal="left"/>
    </xf>
    <xf numFmtId="0" fontId="36" fillId="0" borderId="0" xfId="83" applyFont="1"/>
    <xf numFmtId="0" fontId="95" fillId="0" borderId="0" xfId="83" applyFont="1"/>
    <xf numFmtId="0" fontId="87" fillId="0" borderId="0" xfId="83" applyFont="1"/>
    <xf numFmtId="0" fontId="87" fillId="0" borderId="0" xfId="83" applyFont="1" applyAlignment="1">
      <alignment horizontal="centerContinuous"/>
    </xf>
    <xf numFmtId="14" fontId="36" fillId="0" borderId="0" xfId="83" applyNumberFormat="1" applyFont="1"/>
    <xf numFmtId="172" fontId="36" fillId="0" borderId="0" xfId="83" applyNumberFormat="1" applyFont="1"/>
    <xf numFmtId="0" fontId="36" fillId="0" borderId="0" xfId="84" applyFont="1"/>
    <xf numFmtId="0" fontId="87" fillId="0" borderId="0" xfId="84" applyFont="1"/>
    <xf numFmtId="0" fontId="36" fillId="0" borderId="0" xfId="84" applyFont="1" applyAlignment="1">
      <alignment horizontal="left"/>
    </xf>
    <xf numFmtId="0" fontId="91" fillId="0" borderId="0" xfId="84" applyFont="1" applyAlignment="1">
      <alignment horizontal="centerContinuous"/>
    </xf>
    <xf numFmtId="0" fontId="87" fillId="0" borderId="0" xfId="84" applyFont="1" applyAlignment="1">
      <alignment horizontal="centerContinuous"/>
    </xf>
    <xf numFmtId="0" fontId="94" fillId="53" borderId="109" xfId="84" applyFont="1" applyFill="1" applyBorder="1" applyAlignment="1">
      <alignment horizontal="center" vertical="center"/>
    </xf>
    <xf numFmtId="0" fontId="36" fillId="0" borderId="0" xfId="86" applyFont="1"/>
    <xf numFmtId="172" fontId="89" fillId="0" borderId="0" xfId="86" applyNumberFormat="1" applyFont="1" applyAlignment="1">
      <alignment horizontal="right"/>
    </xf>
    <xf numFmtId="0" fontId="87" fillId="0" borderId="0" xfId="86" applyFont="1"/>
    <xf numFmtId="0" fontId="92" fillId="0" borderId="0" xfId="86" applyFont="1" applyAlignment="1">
      <alignment horizontal="center"/>
    </xf>
    <xf numFmtId="0" fontId="90" fillId="0" borderId="0" xfId="86" applyFont="1" applyAlignment="1">
      <alignment horizontal="centerContinuous"/>
    </xf>
    <xf numFmtId="0" fontId="87" fillId="0" borderId="0" xfId="86" applyFont="1" applyAlignment="1">
      <alignment horizontal="centerContinuous"/>
    </xf>
    <xf numFmtId="1" fontId="89" fillId="0" borderId="0" xfId="86" applyNumberFormat="1" applyFont="1" applyAlignment="1">
      <alignment horizontal="center"/>
    </xf>
    <xf numFmtId="0" fontId="89" fillId="0" borderId="0" xfId="86" applyFont="1" applyAlignment="1">
      <alignment horizontal="center"/>
    </xf>
    <xf numFmtId="41" fontId="89" fillId="0" borderId="0" xfId="86" applyNumberFormat="1" applyFont="1" applyAlignment="1">
      <alignment horizontal="center"/>
    </xf>
    <xf numFmtId="49" fontId="94" fillId="53" borderId="122" xfId="86" applyNumberFormat="1" applyFont="1" applyFill="1" applyBorder="1" applyAlignment="1">
      <alignment horizontal="center" vertical="center"/>
    </xf>
    <xf numFmtId="172" fontId="94" fillId="53" borderId="122" xfId="86" applyNumberFormat="1" applyFont="1" applyFill="1" applyBorder="1" applyAlignment="1">
      <alignment horizontal="center" vertical="center"/>
    </xf>
    <xf numFmtId="0" fontId="99" fillId="0" borderId="0" xfId="86" applyFont="1"/>
    <xf numFmtId="0" fontId="36" fillId="0" borderId="0" xfId="86" applyFont="1" applyAlignment="1">
      <alignment horizontal="center"/>
    </xf>
    <xf numFmtId="0" fontId="36" fillId="0" borderId="0" xfId="86" applyFont="1" applyAlignment="1">
      <alignment horizontal="left"/>
    </xf>
    <xf numFmtId="172" fontId="36" fillId="0" borderId="0" xfId="86" applyNumberFormat="1" applyFont="1" applyAlignment="1">
      <alignment horizontal="right"/>
    </xf>
    <xf numFmtId="0" fontId="36" fillId="0" borderId="0" xfId="86" applyFont="1" applyAlignment="1">
      <alignment horizontal="right"/>
    </xf>
    <xf numFmtId="41" fontId="36" fillId="0" borderId="0" xfId="86" applyNumberFormat="1" applyFont="1"/>
    <xf numFmtId="0" fontId="101" fillId="0" borderId="0" xfId="86" applyFont="1"/>
    <xf numFmtId="172" fontId="101" fillId="0" borderId="0" xfId="86" applyNumberFormat="1" applyFont="1" applyAlignment="1">
      <alignment horizontal="right"/>
    </xf>
    <xf numFmtId="0" fontId="100" fillId="0" borderId="0" xfId="86" applyFont="1"/>
    <xf numFmtId="0" fontId="102" fillId="6" borderId="96" xfId="5" applyFont="1" applyFill="1" applyBorder="1" applyAlignment="1" applyProtection="1">
      <alignment horizontal="center" vertical="center"/>
      <protection locked="0"/>
    </xf>
    <xf numFmtId="0" fontId="66" fillId="46" borderId="88" xfId="76" applyFont="1" applyFill="1" applyBorder="1" applyAlignment="1">
      <alignment horizontal="center" vertical="center"/>
    </xf>
    <xf numFmtId="175" fontId="70" fillId="12" borderId="11" xfId="76" applyNumberFormat="1" applyFont="1" applyFill="1" applyBorder="1" applyAlignment="1">
      <alignment vertical="center"/>
    </xf>
    <xf numFmtId="175" fontId="71" fillId="47" borderId="11" xfId="76" applyNumberFormat="1" applyFont="1" applyFill="1" applyBorder="1" applyAlignment="1">
      <alignment horizontal="center" vertical="center"/>
    </xf>
    <xf numFmtId="0" fontId="66" fillId="46" borderId="20" xfId="76" applyFont="1" applyFill="1" applyBorder="1" applyAlignment="1">
      <alignment horizontal="center" vertical="center" wrapText="1"/>
    </xf>
    <xf numFmtId="175" fontId="70" fillId="0" borderId="11" xfId="76" applyNumberFormat="1" applyFont="1" applyBorder="1" applyAlignment="1">
      <alignment vertical="center"/>
    </xf>
    <xf numFmtId="175" fontId="66" fillId="0" borderId="92" xfId="0" applyNumberFormat="1" applyFont="1" applyBorder="1" applyAlignment="1">
      <alignment vertical="center"/>
    </xf>
    <xf numFmtId="0" fontId="6" fillId="55" borderId="0" xfId="80" applyFill="1"/>
    <xf numFmtId="0" fontId="6" fillId="55" borderId="0" xfId="80" applyFill="1" applyAlignment="1">
      <alignment vertical="center"/>
    </xf>
    <xf numFmtId="0" fontId="73" fillId="55" borderId="0" xfId="80" applyFont="1" applyFill="1" applyAlignment="1">
      <alignment horizontal="left"/>
    </xf>
    <xf numFmtId="0" fontId="76" fillId="55" borderId="0" xfId="80" applyFont="1" applyFill="1"/>
    <xf numFmtId="0" fontId="82" fillId="55" borderId="0" xfId="80" applyFont="1" applyFill="1" applyAlignment="1">
      <alignment horizontal="centerContinuous"/>
    </xf>
    <xf numFmtId="0" fontId="6" fillId="55" borderId="0" xfId="80" applyFill="1" applyAlignment="1">
      <alignment horizontal="centerContinuous"/>
    </xf>
    <xf numFmtId="0" fontId="76" fillId="55" borderId="0" xfId="80" applyFont="1" applyFill="1" applyAlignment="1">
      <alignment horizontal="centerContinuous"/>
    </xf>
    <xf numFmtId="0" fontId="5" fillId="55" borderId="0" xfId="5" applyFill="1" applyAlignment="1" applyProtection="1">
      <alignment horizontal="right"/>
    </xf>
    <xf numFmtId="0" fontId="81" fillId="55" borderId="0" xfId="81" applyFont="1" applyFill="1"/>
    <xf numFmtId="22" fontId="6" fillId="55" borderId="0" xfId="80" applyNumberFormat="1" applyFill="1"/>
    <xf numFmtId="0" fontId="92" fillId="0" borderId="0" xfId="82" applyFont="1" applyAlignment="1">
      <alignment horizontal="centerContinuous"/>
    </xf>
    <xf numFmtId="0" fontId="90" fillId="0" borderId="0" xfId="83" applyFont="1" applyAlignment="1">
      <alignment horizontal="centerContinuous"/>
    </xf>
    <xf numFmtId="0" fontId="36" fillId="0" borderId="0" xfId="83" applyFont="1" applyAlignment="1">
      <alignment horizontal="centerContinuous"/>
    </xf>
    <xf numFmtId="0" fontId="95" fillId="0" borderId="0" xfId="83" applyFont="1" applyAlignment="1">
      <alignment horizontal="centerContinuous"/>
    </xf>
    <xf numFmtId="0" fontId="92" fillId="0" borderId="0" xfId="83" applyFont="1" applyAlignment="1">
      <alignment horizontal="centerContinuous"/>
    </xf>
    <xf numFmtId="0" fontId="90" fillId="0" borderId="0" xfId="84" applyFont="1" applyAlignment="1">
      <alignment horizontal="centerContinuous"/>
    </xf>
    <xf numFmtId="0" fontId="36" fillId="0" borderId="0" xfId="84" applyFont="1" applyAlignment="1">
      <alignment horizontal="centerContinuous"/>
    </xf>
    <xf numFmtId="0" fontId="92" fillId="0" borderId="0" xfId="84" applyFont="1" applyAlignment="1">
      <alignment horizontal="centerContinuous"/>
    </xf>
    <xf numFmtId="0" fontId="94" fillId="53" borderId="116" xfId="84" applyFont="1" applyFill="1" applyBorder="1" applyAlignment="1">
      <alignment horizontal="center" vertical="center"/>
    </xf>
    <xf numFmtId="0" fontId="36" fillId="0" borderId="0" xfId="84" applyFont="1" applyAlignment="1">
      <alignment vertical="center"/>
    </xf>
    <xf numFmtId="0" fontId="87" fillId="0" borderId="0" xfId="84" applyFont="1" applyAlignment="1">
      <alignment vertical="center"/>
    </xf>
    <xf numFmtId="0" fontId="36" fillId="0" borderId="113" xfId="84" applyFont="1" applyBorder="1" applyAlignment="1">
      <alignment vertical="center"/>
    </xf>
    <xf numFmtId="0" fontId="92" fillId="0" borderId="0" xfId="86" applyFont="1" applyAlignment="1">
      <alignment horizontal="centerContinuous"/>
    </xf>
    <xf numFmtId="172" fontId="89" fillId="0" borderId="0" xfId="86" applyNumberFormat="1" applyFont="1" applyAlignment="1">
      <alignment horizontal="centerContinuous"/>
    </xf>
    <xf numFmtId="0" fontId="36" fillId="0" borderId="0" xfId="86" applyFont="1" applyAlignment="1">
      <alignment vertical="center"/>
    </xf>
    <xf numFmtId="0" fontId="87" fillId="0" borderId="0" xfId="86" applyFont="1" applyAlignment="1">
      <alignment vertical="center"/>
    </xf>
    <xf numFmtId="0" fontId="36" fillId="0" borderId="114" xfId="86" applyFont="1" applyBorder="1" applyAlignment="1">
      <alignment horizontal="center" vertical="center"/>
    </xf>
    <xf numFmtId="166" fontId="36" fillId="0" borderId="114" xfId="86" applyNumberFormat="1" applyFont="1" applyBorder="1" applyAlignment="1">
      <alignment horizontal="right" vertical="center"/>
    </xf>
    <xf numFmtId="0" fontId="94" fillId="0" borderId="0" xfId="86" applyFont="1" applyAlignment="1">
      <alignment vertical="center"/>
    </xf>
    <xf numFmtId="1" fontId="94" fillId="53" borderId="121" xfId="86" applyNumberFormat="1" applyFont="1" applyFill="1" applyBorder="1" applyAlignment="1">
      <alignment horizontal="center" vertical="center"/>
    </xf>
    <xf numFmtId="1" fontId="36" fillId="0" borderId="119" xfId="86" applyNumberFormat="1" applyFont="1" applyBorder="1" applyAlignment="1">
      <alignment horizontal="left" vertical="center"/>
    </xf>
    <xf numFmtId="1" fontId="94" fillId="53" borderId="122" xfId="86" applyNumberFormat="1" applyFont="1" applyFill="1" applyBorder="1" applyAlignment="1">
      <alignment horizontal="center" vertical="center"/>
    </xf>
    <xf numFmtId="0" fontId="96" fillId="0" borderId="94" xfId="86" applyFont="1" applyBorder="1" applyAlignment="1">
      <alignment vertical="center"/>
    </xf>
    <xf numFmtId="0" fontId="96" fillId="0" borderId="19" xfId="86" applyFont="1" applyBorder="1"/>
    <xf numFmtId="0" fontId="96" fillId="0" borderId="0" xfId="85" applyFont="1" applyAlignment="1">
      <alignment horizontal="centerContinuous"/>
    </xf>
    <xf numFmtId="0" fontId="103" fillId="0" borderId="0" xfId="85" applyFont="1" applyAlignment="1">
      <alignment horizontal="centerContinuous"/>
    </xf>
    <xf numFmtId="177" fontId="83" fillId="4" borderId="0" xfId="80" applyNumberFormat="1" applyFont="1" applyFill="1"/>
    <xf numFmtId="0" fontId="74" fillId="2" borderId="100" xfId="80" applyFont="1" applyFill="1" applyBorder="1" applyAlignment="1">
      <alignment horizontal="center" vertical="center"/>
    </xf>
    <xf numFmtId="0" fontId="20" fillId="2" borderId="0" xfId="80" applyFont="1" applyFill="1" applyAlignment="1">
      <alignment horizontal="centerContinuous" vertical="center"/>
    </xf>
    <xf numFmtId="0" fontId="74" fillId="2" borderId="0" xfId="80" applyFont="1" applyFill="1" applyAlignment="1">
      <alignment horizontal="center" vertical="center"/>
    </xf>
    <xf numFmtId="0" fontId="94" fillId="53" borderId="122" xfId="84" applyFont="1" applyFill="1" applyBorder="1" applyAlignment="1">
      <alignment horizontal="center" vertical="center"/>
    </xf>
    <xf numFmtId="0" fontId="33" fillId="58" borderId="0" xfId="85" applyFont="1" applyFill="1" applyAlignment="1">
      <alignment horizontal="left"/>
    </xf>
    <xf numFmtId="0" fontId="96" fillId="58" borderId="0" xfId="85" applyFont="1" applyFill="1"/>
    <xf numFmtId="0" fontId="97" fillId="58" borderId="0" xfId="85" quotePrefix="1" applyFont="1" applyFill="1" applyAlignment="1">
      <alignment horizontal="left"/>
    </xf>
    <xf numFmtId="0" fontId="97" fillId="58" borderId="0" xfId="85" applyFont="1" applyFill="1" applyAlignment="1">
      <alignment horizontal="left"/>
    </xf>
    <xf numFmtId="0" fontId="36" fillId="58" borderId="0" xfId="83" applyFont="1" applyFill="1"/>
    <xf numFmtId="0" fontId="15" fillId="0" borderId="0" xfId="0" applyFont="1" applyAlignment="1" applyProtection="1">
      <alignment horizontal="centerContinuous" vertical="center"/>
      <protection hidden="1"/>
    </xf>
    <xf numFmtId="0" fontId="16" fillId="0" borderId="0" xfId="0" applyFont="1" applyAlignment="1" applyProtection="1">
      <alignment horizontal="centerContinuous" vertical="center"/>
      <protection hidden="1"/>
    </xf>
    <xf numFmtId="0" fontId="19" fillId="0" borderId="0" xfId="0" applyFont="1" applyAlignment="1">
      <alignment horizontal="left" vertical="center"/>
    </xf>
    <xf numFmtId="0" fontId="15" fillId="0" borderId="0" xfId="0" applyFont="1" applyAlignment="1" applyProtection="1">
      <alignment horizontal="centerContinuous"/>
      <protection hidden="1"/>
    </xf>
    <xf numFmtId="0" fontId="4" fillId="0" borderId="0" xfId="0" applyFont="1" applyAlignment="1" applyProtection="1">
      <alignment vertical="center"/>
      <protection hidden="1"/>
    </xf>
    <xf numFmtId="0" fontId="8" fillId="0" borderId="0" xfId="0" quotePrefix="1" applyFont="1" applyAlignment="1" applyProtection="1">
      <alignment vertical="center"/>
      <protection hidden="1"/>
    </xf>
    <xf numFmtId="0" fontId="6" fillId="47" borderId="0" xfId="0" applyFont="1" applyFill="1" applyAlignment="1" applyProtection="1">
      <alignment vertical="center"/>
      <protection hidden="1"/>
    </xf>
    <xf numFmtId="0" fontId="11" fillId="47" borderId="0" xfId="0" applyFont="1" applyFill="1" applyAlignment="1" applyProtection="1">
      <alignment horizontal="center" vertical="center"/>
      <protection hidden="1"/>
    </xf>
    <xf numFmtId="41" fontId="11" fillId="47" borderId="0" xfId="1" applyFont="1" applyFill="1" applyBorder="1" applyAlignment="1" applyProtection="1">
      <alignment vertical="center"/>
      <protection hidden="1"/>
    </xf>
    <xf numFmtId="169" fontId="32" fillId="0" borderId="85" xfId="0" applyNumberFormat="1" applyFont="1" applyBorder="1" applyAlignment="1" applyProtection="1">
      <alignment horizontal="center" vertical="center"/>
      <protection hidden="1"/>
    </xf>
    <xf numFmtId="171" fontId="6" fillId="0" borderId="85" xfId="0" quotePrefix="1" applyNumberFormat="1" applyFont="1" applyBorder="1" applyAlignment="1" applyProtection="1">
      <alignment horizontal="center" vertical="center"/>
      <protection hidden="1"/>
    </xf>
    <xf numFmtId="171" fontId="6" fillId="0" borderId="85" xfId="0" quotePrefix="1" applyNumberFormat="1" applyFont="1" applyBorder="1" applyAlignment="1" applyProtection="1">
      <alignment horizontal="left" vertical="center"/>
      <protection hidden="1"/>
    </xf>
    <xf numFmtId="0" fontId="11" fillId="0" borderId="85" xfId="0" applyFont="1" applyBorder="1" applyAlignment="1" applyProtection="1">
      <alignment horizontal="left" vertical="center" indent="1"/>
      <protection hidden="1"/>
    </xf>
    <xf numFmtId="41" fontId="6" fillId="0" borderId="85" xfId="1" applyFont="1" applyBorder="1" applyAlignment="1" applyProtection="1">
      <alignment vertical="center"/>
    </xf>
    <xf numFmtId="169" fontId="6" fillId="0" borderId="0" xfId="0" quotePrefix="1" applyNumberFormat="1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41" fontId="6" fillId="0" borderId="0" xfId="1" applyFont="1" applyFill="1" applyBorder="1" applyAlignment="1" applyProtection="1">
      <alignment vertical="center"/>
      <protection hidden="1"/>
    </xf>
    <xf numFmtId="169" fontId="11" fillId="2" borderId="54" xfId="0" quotePrefix="1" applyNumberFormat="1" applyFont="1" applyFill="1" applyBorder="1" applyAlignment="1">
      <alignment horizontal="centerContinuous" vertical="center"/>
    </xf>
    <xf numFmtId="0" fontId="11" fillId="2" borderId="55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quotePrefix="1" applyFont="1" applyAlignment="1">
      <alignment vertical="center"/>
    </xf>
    <xf numFmtId="0" fontId="8" fillId="47" borderId="0" xfId="0" applyFont="1" applyFill="1"/>
    <xf numFmtId="0" fontId="8" fillId="59" borderId="0" xfId="0" applyFont="1" applyFill="1"/>
    <xf numFmtId="0" fontId="107" fillId="0" borderId="0" xfId="0" applyFont="1"/>
    <xf numFmtId="0" fontId="107" fillId="0" borderId="0" xfId="0" applyFont="1" applyAlignment="1" applyProtection="1">
      <alignment vertical="center"/>
      <protection hidden="1"/>
    </xf>
    <xf numFmtId="0" fontId="107" fillId="0" borderId="0" xfId="0" applyFont="1" applyProtection="1">
      <protection hidden="1"/>
    </xf>
    <xf numFmtId="0" fontId="107" fillId="0" borderId="0" xfId="0" applyFont="1" applyAlignment="1">
      <alignment horizontal="right" vertical="center"/>
    </xf>
    <xf numFmtId="0" fontId="108" fillId="0" borderId="0" xfId="0" applyFont="1" applyAlignment="1" applyProtection="1">
      <alignment horizontal="left" vertical="center"/>
      <protection hidden="1"/>
    </xf>
    <xf numFmtId="0" fontId="107" fillId="0" borderId="0" xfId="0" applyFont="1" applyAlignment="1" applyProtection="1">
      <alignment horizontal="center" vertical="center" wrapText="1"/>
      <protection hidden="1"/>
    </xf>
    <xf numFmtId="0" fontId="107" fillId="59" borderId="0" xfId="0" applyFont="1" applyFill="1"/>
    <xf numFmtId="0" fontId="107" fillId="0" borderId="0" xfId="0" applyFont="1" applyAlignment="1">
      <alignment horizontal="right"/>
    </xf>
    <xf numFmtId="0" fontId="107" fillId="0" borderId="0" xfId="0" quotePrefix="1" applyFont="1" applyAlignment="1" applyProtection="1">
      <alignment vertical="center"/>
      <protection hidden="1"/>
    </xf>
    <xf numFmtId="0" fontId="109" fillId="0" borderId="0" xfId="8" applyFont="1" applyAlignment="1" applyProtection="1">
      <alignment horizontal="left" vertical="center" indent="1"/>
      <protection hidden="1"/>
    </xf>
    <xf numFmtId="0" fontId="20" fillId="0" borderId="0" xfId="0" applyFont="1" applyAlignment="1" applyProtection="1">
      <alignment horizontal="centerContinuous" vertical="center"/>
      <protection hidden="1"/>
    </xf>
    <xf numFmtId="0" fontId="6" fillId="2" borderId="125" xfId="0" applyFont="1" applyFill="1" applyBorder="1" applyAlignment="1" applyProtection="1">
      <alignment horizontal="center" vertical="center"/>
      <protection hidden="1"/>
    </xf>
    <xf numFmtId="49" fontId="6" fillId="2" borderId="55" xfId="0" applyNumberFormat="1" applyFont="1" applyFill="1" applyBorder="1" applyAlignment="1" applyProtection="1">
      <alignment horizontal="center" vertical="center"/>
      <protection hidden="1"/>
    </xf>
    <xf numFmtId="41" fontId="6" fillId="2" borderId="126" xfId="1" quotePrefix="1" applyFont="1" applyFill="1" applyBorder="1" applyAlignment="1" applyProtection="1">
      <alignment horizontal="center" vertical="center"/>
      <protection hidden="1"/>
    </xf>
    <xf numFmtId="41" fontId="6" fillId="0" borderId="6" xfId="1" quotePrefix="1" applyFont="1" applyFill="1" applyBorder="1" applyAlignment="1" applyProtection="1">
      <alignment vertical="center"/>
      <protection hidden="1"/>
    </xf>
    <xf numFmtId="41" fontId="11" fillId="0" borderId="6" xfId="1" quotePrefix="1" applyFont="1" applyFill="1" applyBorder="1" applyAlignment="1" applyProtection="1">
      <alignment vertical="center"/>
      <protection hidden="1"/>
    </xf>
    <xf numFmtId="0" fontId="107" fillId="0" borderId="0" xfId="0" applyFont="1" applyAlignment="1" applyProtection="1">
      <alignment horizontal="right" vertical="center"/>
      <protection hidden="1"/>
    </xf>
    <xf numFmtId="0" fontId="53" fillId="58" borderId="0" xfId="83" applyFont="1" applyFill="1" applyAlignment="1">
      <alignment vertical="center"/>
    </xf>
    <xf numFmtId="0" fontId="36" fillId="59" borderId="120" xfId="83" applyFont="1" applyFill="1" applyBorder="1"/>
    <xf numFmtId="14" fontId="36" fillId="60" borderId="114" xfId="83" applyNumberFormat="1" applyFont="1" applyFill="1" applyBorder="1" applyAlignment="1">
      <alignment horizontal="center"/>
    </xf>
    <xf numFmtId="14" fontId="36" fillId="59" borderId="114" xfId="83" applyNumberFormat="1" applyFont="1" applyFill="1" applyBorder="1" applyAlignment="1">
      <alignment horizontal="left"/>
    </xf>
    <xf numFmtId="1" fontId="36" fillId="59" borderId="112" xfId="83" applyNumberFormat="1" applyFont="1" applyFill="1" applyBorder="1" applyAlignment="1">
      <alignment horizontal="left" vertical="center"/>
    </xf>
    <xf numFmtId="172" fontId="36" fillId="59" borderId="117" xfId="83" applyNumberFormat="1" applyFont="1" applyFill="1" applyBorder="1" applyAlignment="1">
      <alignment horizontal="left" vertical="center"/>
    </xf>
    <xf numFmtId="0" fontId="36" fillId="59" borderId="114" xfId="83" quotePrefix="1" applyFont="1" applyFill="1" applyBorder="1" applyAlignment="1">
      <alignment horizontal="center" vertical="center"/>
    </xf>
    <xf numFmtId="41" fontId="36" fillId="59" borderId="114" xfId="83" applyNumberFormat="1" applyFont="1" applyFill="1" applyBorder="1" applyAlignment="1">
      <alignment horizontal="center" vertical="center"/>
    </xf>
    <xf numFmtId="0" fontId="36" fillId="59" borderId="115" xfId="83" applyFont="1" applyFill="1" applyBorder="1"/>
    <xf numFmtId="14" fontId="36" fillId="59" borderId="113" xfId="83" applyNumberFormat="1" applyFont="1" applyFill="1" applyBorder="1" applyAlignment="1">
      <alignment horizontal="center"/>
    </xf>
    <xf numFmtId="0" fontId="36" fillId="59" borderId="130" xfId="83" applyFont="1" applyFill="1" applyBorder="1"/>
    <xf numFmtId="0" fontId="6" fillId="0" borderId="0" xfId="0" pivotButton="1" applyFont="1"/>
    <xf numFmtId="0" fontId="6" fillId="0" borderId="0" xfId="0" applyFont="1" applyAlignment="1">
      <alignment horizontal="left"/>
    </xf>
    <xf numFmtId="0" fontId="104" fillId="0" borderId="0" xfId="85" applyFont="1" applyAlignment="1">
      <alignment horizontal="centerContinuous"/>
    </xf>
    <xf numFmtId="0" fontId="105" fillId="0" borderId="0" xfId="85" applyFont="1" applyAlignment="1">
      <alignment horizontal="left"/>
    </xf>
    <xf numFmtId="0" fontId="91" fillId="0" borderId="0" xfId="85" applyFont="1" applyAlignment="1">
      <alignment horizontal="left"/>
    </xf>
    <xf numFmtId="0" fontId="106" fillId="0" borderId="0" xfId="85" applyFont="1" applyAlignment="1">
      <alignment horizontal="left"/>
    </xf>
    <xf numFmtId="0" fontId="94" fillId="62" borderId="127" xfId="83" applyFont="1" applyFill="1" applyBorder="1" applyAlignment="1">
      <alignment horizontal="center" vertical="center"/>
    </xf>
    <xf numFmtId="0" fontId="94" fillId="62" borderId="128" xfId="83" applyFont="1" applyFill="1" applyBorder="1" applyAlignment="1">
      <alignment horizontal="center" vertical="center"/>
    </xf>
    <xf numFmtId="0" fontId="94" fillId="62" borderId="129" xfId="83" applyFont="1" applyFill="1" applyBorder="1" applyAlignment="1">
      <alignment horizontal="center" vertical="center"/>
    </xf>
    <xf numFmtId="0" fontId="6" fillId="63" borderId="127" xfId="83" applyFont="1" applyFill="1" applyBorder="1"/>
    <xf numFmtId="172" fontId="36" fillId="52" borderId="113" xfId="82" quotePrefix="1" applyNumberFormat="1" applyFont="1" applyFill="1" applyBorder="1" applyAlignment="1">
      <alignment horizontal="right"/>
    </xf>
    <xf numFmtId="172" fontId="36" fillId="0" borderId="19" xfId="30" applyNumberFormat="1" applyFont="1" applyBorder="1" applyAlignment="1">
      <alignment vertical="center"/>
    </xf>
    <xf numFmtId="49" fontId="94" fillId="57" borderId="122" xfId="82" applyNumberFormat="1" applyFont="1" applyFill="1" applyBorder="1" applyAlignment="1">
      <alignment horizontal="center" vertical="center" wrapText="1"/>
    </xf>
    <xf numFmtId="1" fontId="36" fillId="0" borderId="118" xfId="86" applyNumberFormat="1" applyFont="1" applyBorder="1" applyAlignment="1">
      <alignment horizontal="left" vertical="center"/>
    </xf>
    <xf numFmtId="0" fontId="36" fillId="0" borderId="115" xfId="86" applyFont="1" applyBorder="1" applyAlignment="1">
      <alignment horizontal="center" vertical="center"/>
    </xf>
    <xf numFmtId="166" fontId="94" fillId="0" borderId="113" xfId="86" applyNumberFormat="1" applyFont="1" applyBorder="1" applyAlignment="1">
      <alignment horizontal="center" vertical="center"/>
    </xf>
    <xf numFmtId="0" fontId="36" fillId="0" borderId="0" xfId="86" applyFont="1" applyAlignment="1">
      <alignment horizontal="centerContinuous"/>
    </xf>
    <xf numFmtId="0" fontId="36" fillId="47" borderId="0" xfId="83" applyFont="1" applyFill="1"/>
    <xf numFmtId="0" fontId="36" fillId="47" borderId="0" xfId="84" applyFont="1" applyFill="1"/>
    <xf numFmtId="0" fontId="87" fillId="47" borderId="0" xfId="86" applyFont="1" applyFill="1"/>
    <xf numFmtId="0" fontId="36" fillId="47" borderId="0" xfId="86" applyFont="1" applyFill="1" applyAlignment="1">
      <alignment horizontal="center"/>
    </xf>
    <xf numFmtId="172" fontId="36" fillId="47" borderId="0" xfId="86" applyNumberFormat="1" applyFont="1" applyFill="1" applyAlignment="1">
      <alignment horizontal="right"/>
    </xf>
    <xf numFmtId="0" fontId="36" fillId="47" borderId="0" xfId="86" applyFont="1" applyFill="1"/>
    <xf numFmtId="0" fontId="59" fillId="0" borderId="7" xfId="0" applyFont="1" applyBorder="1" applyAlignment="1">
      <alignment horizontal="left" vertical="center"/>
    </xf>
    <xf numFmtId="0" fontId="30" fillId="59" borderId="0" xfId="0" applyFont="1" applyFill="1" applyAlignment="1" applyProtection="1">
      <alignment horizontal="left" vertical="center"/>
      <protection hidden="1"/>
    </xf>
    <xf numFmtId="0" fontId="30" fillId="59" borderId="0" xfId="0" quotePrefix="1" applyFont="1" applyFill="1" applyAlignment="1" applyProtection="1">
      <alignment horizontal="center" vertical="center"/>
      <protection hidden="1"/>
    </xf>
    <xf numFmtId="0" fontId="30" fillId="59" borderId="0" xfId="0" quotePrefix="1" applyFont="1" applyFill="1" applyAlignment="1" applyProtection="1">
      <alignment horizontal="right" vertical="center"/>
      <protection hidden="1"/>
    </xf>
    <xf numFmtId="0" fontId="19" fillId="59" borderId="0" xfId="0" applyFont="1" applyFill="1" applyAlignment="1">
      <alignment horizontal="left" vertical="center"/>
    </xf>
    <xf numFmtId="1" fontId="94" fillId="56" borderId="109" xfId="82" applyNumberFormat="1" applyFont="1" applyFill="1" applyBorder="1" applyAlignment="1" applyProtection="1">
      <alignment horizontal="center" vertical="center"/>
      <protection locked="0"/>
    </xf>
    <xf numFmtId="49" fontId="94" fillId="56" borderId="109" xfId="82" applyNumberFormat="1" applyFont="1" applyFill="1" applyBorder="1" applyAlignment="1" applyProtection="1">
      <alignment horizontal="center" vertical="center"/>
      <protection locked="0"/>
    </xf>
    <xf numFmtId="49" fontId="94" fillId="56" borderId="109" xfId="82" applyNumberFormat="1" applyFont="1" applyFill="1" applyBorder="1" applyAlignment="1" applyProtection="1">
      <alignment horizontal="center" vertical="center" wrapText="1"/>
      <protection locked="0"/>
    </xf>
    <xf numFmtId="0" fontId="36" fillId="54" borderId="112" xfId="83" quotePrefix="1" applyFont="1" applyFill="1" applyBorder="1" applyAlignment="1" applyProtection="1">
      <alignment horizontal="left" vertical="center"/>
      <protection locked="0"/>
    </xf>
    <xf numFmtId="172" fontId="36" fillId="54" borderId="115" xfId="83" applyNumberFormat="1" applyFont="1" applyFill="1" applyBorder="1" applyAlignment="1" applyProtection="1">
      <alignment horizontal="left" vertical="center"/>
      <protection locked="0"/>
    </xf>
    <xf numFmtId="0" fontId="96" fillId="59" borderId="119" xfId="84" quotePrefix="1" applyFont="1" applyFill="1" applyBorder="1" applyProtection="1">
      <protection locked="0"/>
    </xf>
    <xf numFmtId="172" fontId="36" fillId="59" borderId="115" xfId="83" applyNumberFormat="1" applyFont="1" applyFill="1" applyBorder="1" applyAlignment="1" applyProtection="1">
      <alignment horizontal="left" vertical="center"/>
      <protection locked="0"/>
    </xf>
    <xf numFmtId="172" fontId="36" fillId="59" borderId="130" xfId="83" applyNumberFormat="1" applyFont="1" applyFill="1" applyBorder="1" applyAlignment="1" applyProtection="1">
      <alignment horizontal="left" vertical="center"/>
      <protection locked="0"/>
    </xf>
    <xf numFmtId="0" fontId="36" fillId="54" borderId="114" xfId="83" applyFont="1" applyFill="1" applyBorder="1" applyAlignment="1">
      <alignment horizontal="center" vertical="center"/>
    </xf>
    <xf numFmtId="14" fontId="96" fillId="0" borderId="118" xfId="84" applyNumberFormat="1" applyFont="1" applyBorder="1" applyAlignment="1" applyProtection="1">
      <alignment horizontal="left" vertical="center"/>
      <protection locked="0"/>
    </xf>
    <xf numFmtId="14" fontId="96" fillId="0" borderId="94" xfId="84" applyNumberFormat="1" applyFont="1" applyBorder="1" applyAlignment="1" applyProtection="1">
      <alignment horizontal="left" vertical="center"/>
      <protection locked="0"/>
    </xf>
    <xf numFmtId="0" fontId="96" fillId="0" borderId="118" xfId="84" quotePrefix="1" applyFont="1" applyBorder="1" applyAlignment="1" applyProtection="1">
      <alignment vertical="center"/>
      <protection locked="0"/>
    </xf>
    <xf numFmtId="0" fontId="96" fillId="0" borderId="123" xfId="84" applyFont="1" applyBorder="1" applyAlignment="1" applyProtection="1">
      <alignment horizontal="right" vertical="center"/>
      <protection locked="0"/>
    </xf>
    <xf numFmtId="14" fontId="96" fillId="0" borderId="19" xfId="84" applyNumberFormat="1" applyFont="1" applyBorder="1" applyAlignment="1" applyProtection="1">
      <alignment horizontal="left" vertical="center"/>
      <protection locked="0"/>
    </xf>
    <xf numFmtId="0" fontId="96" fillId="0" borderId="119" xfId="84" quotePrefix="1" applyFont="1" applyBorder="1" applyAlignment="1" applyProtection="1">
      <alignment vertical="center"/>
      <protection locked="0"/>
    </xf>
    <xf numFmtId="0" fontId="96" fillId="0" borderId="124" xfId="84" applyFont="1" applyBorder="1" applyAlignment="1" applyProtection="1">
      <alignment horizontal="right" vertical="center"/>
      <protection locked="0"/>
    </xf>
    <xf numFmtId="0" fontId="36" fillId="0" borderId="113" xfId="82" applyFont="1" applyBorder="1" applyAlignment="1" applyProtection="1">
      <alignment horizontal="center" vertical="center"/>
      <protection locked="0"/>
    </xf>
    <xf numFmtId="0" fontId="36" fillId="0" borderId="0" xfId="82" applyFont="1" applyAlignment="1">
      <alignment vertical="center"/>
    </xf>
    <xf numFmtId="0" fontId="87" fillId="0" borderId="0" xfId="82" applyFont="1" applyAlignment="1">
      <alignment vertical="center"/>
    </xf>
    <xf numFmtId="0" fontId="94" fillId="0" borderId="0" xfId="82" applyFont="1" applyAlignment="1">
      <alignment vertical="center"/>
    </xf>
    <xf numFmtId="0" fontId="36" fillId="0" borderId="0" xfId="82" applyFont="1" applyAlignment="1">
      <alignment horizontal="center" vertical="center"/>
    </xf>
    <xf numFmtId="0" fontId="36" fillId="0" borderId="0" xfId="82" applyFont="1" applyAlignment="1">
      <alignment horizontal="left" vertical="center"/>
    </xf>
    <xf numFmtId="1" fontId="36" fillId="0" borderId="134" xfId="82" quotePrefix="1" applyNumberFormat="1" applyFont="1" applyBorder="1" applyAlignment="1" applyProtection="1">
      <alignment horizontal="center" vertical="center"/>
      <protection locked="0"/>
    </xf>
    <xf numFmtId="0" fontId="36" fillId="0" borderId="113" xfId="84" quotePrefix="1" applyFont="1" applyBorder="1" applyAlignment="1">
      <alignment horizontal="center" vertical="center"/>
    </xf>
    <xf numFmtId="0" fontId="36" fillId="0" borderId="0" xfId="86" quotePrefix="1" applyFont="1" applyAlignment="1">
      <alignment vertical="center"/>
    </xf>
    <xf numFmtId="0" fontId="96" fillId="64" borderId="94" xfId="86" applyFont="1" applyFill="1" applyBorder="1" applyAlignment="1">
      <alignment vertical="center"/>
    </xf>
    <xf numFmtId="1" fontId="94" fillId="64" borderId="119" xfId="86" applyNumberFormat="1" applyFont="1" applyFill="1" applyBorder="1" applyAlignment="1">
      <alignment horizontal="left" vertical="center"/>
    </xf>
    <xf numFmtId="0" fontId="36" fillId="64" borderId="114" xfId="86" applyFont="1" applyFill="1" applyBorder="1" applyAlignment="1">
      <alignment horizontal="center" vertical="center"/>
    </xf>
    <xf numFmtId="166" fontId="36" fillId="64" borderId="114" xfId="86" applyNumberFormat="1" applyFont="1" applyFill="1" applyBorder="1" applyAlignment="1">
      <alignment horizontal="right" vertical="center"/>
    </xf>
    <xf numFmtId="172" fontId="36" fillId="64" borderId="94" xfId="30" applyNumberFormat="1" applyFont="1" applyFill="1" applyBorder="1" applyAlignment="1">
      <alignment vertical="center"/>
    </xf>
    <xf numFmtId="172" fontId="36" fillId="64" borderId="19" xfId="30" applyNumberFormat="1" applyFont="1" applyFill="1" applyBorder="1" applyAlignment="1">
      <alignment vertical="center"/>
    </xf>
    <xf numFmtId="0" fontId="103" fillId="64" borderId="94" xfId="86" applyFont="1" applyFill="1" applyBorder="1" applyAlignment="1">
      <alignment vertical="center"/>
    </xf>
    <xf numFmtId="0" fontId="94" fillId="64" borderId="114" xfId="86" applyFont="1" applyFill="1" applyBorder="1" applyAlignment="1">
      <alignment horizontal="center" vertical="center"/>
    </xf>
    <xf numFmtId="166" fontId="94" fillId="64" borderId="114" xfId="86" applyNumberFormat="1" applyFont="1" applyFill="1" applyBorder="1" applyAlignment="1">
      <alignment horizontal="right" vertical="center"/>
    </xf>
    <xf numFmtId="172" fontId="94" fillId="64" borderId="19" xfId="30" applyNumberFormat="1" applyFont="1" applyFill="1" applyBorder="1" applyAlignment="1">
      <alignment vertical="center"/>
    </xf>
    <xf numFmtId="0" fontId="36" fillId="0" borderId="113" xfId="82" applyFont="1" applyBorder="1" applyAlignment="1">
      <alignment horizontal="center" vertical="center"/>
    </xf>
    <xf numFmtId="1" fontId="36" fillId="0" borderId="134" xfId="82" quotePrefix="1" applyNumberFormat="1" applyFont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6" fillId="0" borderId="0" xfId="0" applyFont="1" applyAlignment="1">
      <alignment horizontal="left" indent="2"/>
    </xf>
    <xf numFmtId="172" fontId="11" fillId="0" borderId="0" xfId="30" applyNumberFormat="1" applyFont="1" applyFill="1"/>
    <xf numFmtId="172" fontId="11" fillId="0" borderId="0" xfId="30" applyNumberFormat="1" applyFont="1" applyBorder="1"/>
    <xf numFmtId="172" fontId="6" fillId="0" borderId="17" xfId="30" applyNumberFormat="1" applyFont="1" applyFill="1" applyBorder="1"/>
    <xf numFmtId="0" fontId="15" fillId="0" borderId="0" xfId="16" applyFont="1" applyAlignment="1">
      <alignment horizontal="centerContinuous"/>
    </xf>
    <xf numFmtId="0" fontId="26" fillId="0" borderId="0" xfId="16" applyFont="1" applyAlignment="1">
      <alignment horizontal="centerContinuous"/>
    </xf>
    <xf numFmtId="172" fontId="26" fillId="0" borderId="0" xfId="87" applyNumberFormat="1" applyFont="1" applyAlignment="1">
      <alignment horizontal="centerContinuous"/>
    </xf>
    <xf numFmtId="0" fontId="26" fillId="0" borderId="0" xfId="16" applyFont="1"/>
    <xf numFmtId="0" fontId="6" fillId="0" borderId="0" xfId="16" applyFont="1"/>
    <xf numFmtId="0" fontId="18" fillId="0" borderId="0" xfId="16" applyFont="1"/>
    <xf numFmtId="0" fontId="26" fillId="0" borderId="0" xfId="16" applyFont="1" applyAlignment="1">
      <alignment vertical="center"/>
    </xf>
    <xf numFmtId="0" fontId="6" fillId="0" borderId="0" xfId="16" applyFont="1" applyAlignment="1">
      <alignment horizontal="left" vertical="center"/>
    </xf>
    <xf numFmtId="0" fontId="84" fillId="0" borderId="0" xfId="16" applyFont="1"/>
    <xf numFmtId="0" fontId="26" fillId="0" borderId="0" xfId="16" applyFont="1" applyAlignment="1">
      <alignment horizontal="center"/>
    </xf>
    <xf numFmtId="0" fontId="21" fillId="0" borderId="0" xfId="16" applyFont="1" applyAlignment="1">
      <alignment vertical="center"/>
    </xf>
    <xf numFmtId="0" fontId="11" fillId="2" borderId="20" xfId="16" applyFont="1" applyFill="1" applyBorder="1" applyAlignment="1">
      <alignment horizontal="center" vertical="center" wrapText="1"/>
    </xf>
    <xf numFmtId="0" fontId="11" fillId="0" borderId="0" xfId="16" applyFont="1"/>
    <xf numFmtId="0" fontId="11" fillId="0" borderId="26" xfId="16" applyFont="1" applyBorder="1" applyAlignment="1">
      <alignment horizontal="center"/>
    </xf>
    <xf numFmtId="172" fontId="6" fillId="12" borderId="26" xfId="87" applyNumberFormat="1" applyFont="1" applyFill="1" applyBorder="1" applyAlignment="1" applyProtection="1">
      <alignment vertical="center"/>
      <protection locked="0"/>
    </xf>
    <xf numFmtId="172" fontId="6" fillId="10" borderId="26" xfId="87" applyNumberFormat="1" applyFont="1" applyFill="1" applyBorder="1" applyAlignment="1" applyProtection="1">
      <alignment vertical="center"/>
      <protection locked="0"/>
    </xf>
    <xf numFmtId="0" fontId="11" fillId="7" borderId="30" xfId="16" applyFont="1" applyFill="1" applyBorder="1" applyAlignment="1">
      <alignment horizontal="center" vertical="center"/>
    </xf>
    <xf numFmtId="172" fontId="6" fillId="7" borderId="30" xfId="87" applyNumberFormat="1" applyFont="1" applyFill="1" applyBorder="1" applyAlignment="1" applyProtection="1">
      <alignment vertical="center"/>
      <protection locked="0"/>
    </xf>
    <xf numFmtId="0" fontId="6" fillId="0" borderId="30" xfId="16" applyFont="1" applyBorder="1" applyAlignment="1">
      <alignment horizontal="center" vertical="center"/>
    </xf>
    <xf numFmtId="172" fontId="6" fillId="12" borderId="30" xfId="87" applyNumberFormat="1" applyFont="1" applyFill="1" applyBorder="1" applyAlignment="1" applyProtection="1">
      <alignment vertical="center"/>
      <protection locked="0"/>
    </xf>
    <xf numFmtId="172" fontId="6" fillId="10" borderId="30" xfId="87" applyNumberFormat="1" applyFont="1" applyFill="1" applyBorder="1" applyAlignment="1" applyProtection="1">
      <alignment vertical="center"/>
      <protection locked="0"/>
    </xf>
    <xf numFmtId="0" fontId="6" fillId="0" borderId="0" xfId="16" applyFont="1" applyAlignment="1">
      <alignment vertical="center"/>
    </xf>
    <xf numFmtId="0" fontId="24" fillId="0" borderId="0" xfId="16" quotePrefix="1" applyFont="1" applyAlignment="1">
      <alignment horizontal="left" vertical="center" indent="1"/>
    </xf>
    <xf numFmtId="0" fontId="6" fillId="0" borderId="0" xfId="16" applyFont="1" applyAlignment="1">
      <alignment horizontal="left" vertical="center" indent="1"/>
    </xf>
    <xf numFmtId="172" fontId="6" fillId="12" borderId="30" xfId="87" applyNumberFormat="1" applyFont="1" applyFill="1" applyBorder="1" applyAlignment="1">
      <alignment vertical="center"/>
    </xf>
    <xf numFmtId="172" fontId="6" fillId="10" borderId="30" xfId="87" applyNumberFormat="1" applyFont="1" applyFill="1" applyBorder="1" applyAlignment="1">
      <alignment vertical="center"/>
    </xf>
    <xf numFmtId="172" fontId="6" fillId="0" borderId="30" xfId="87" applyNumberFormat="1" applyFont="1" applyBorder="1" applyAlignment="1">
      <alignment vertical="center"/>
    </xf>
    <xf numFmtId="0" fontId="6" fillId="0" borderId="32" xfId="16" applyFont="1" applyBorder="1" applyAlignment="1">
      <alignment horizontal="center" vertical="center"/>
    </xf>
    <xf numFmtId="172" fontId="6" fillId="0" borderId="32" xfId="87" applyNumberFormat="1" applyFont="1" applyBorder="1" applyAlignment="1">
      <alignment vertical="center"/>
    </xf>
    <xf numFmtId="172" fontId="6" fillId="0" borderId="32" xfId="87" applyNumberFormat="1" applyFont="1" applyFill="1" applyBorder="1" applyAlignment="1">
      <alignment vertical="center"/>
    </xf>
    <xf numFmtId="172" fontId="26" fillId="0" borderId="0" xfId="87" applyNumberFormat="1" applyFont="1"/>
    <xf numFmtId="0" fontId="6" fillId="59" borderId="0" xfId="0" quotePrefix="1" applyFont="1" applyFill="1" applyAlignment="1" applyProtection="1">
      <alignment horizontal="left" vertical="center"/>
      <protection hidden="1"/>
    </xf>
    <xf numFmtId="41" fontId="32" fillId="0" borderId="0" xfId="1" applyFont="1" applyFill="1" applyBorder="1" applyAlignment="1" applyProtection="1">
      <alignment vertical="center"/>
      <protection hidden="1"/>
    </xf>
    <xf numFmtId="170" fontId="11" fillId="0" borderId="7" xfId="1" applyNumberFormat="1" applyFont="1" applyFill="1" applyBorder="1" applyAlignment="1" applyProtection="1">
      <alignment horizontal="left" vertical="center" indent="1"/>
    </xf>
    <xf numFmtId="0" fontId="11" fillId="0" borderId="0" xfId="16" applyFont="1" applyAlignment="1">
      <alignment horizontal="left" vertical="center" indent="1"/>
    </xf>
    <xf numFmtId="0" fontId="33" fillId="0" borderId="0" xfId="16" applyFont="1" applyAlignment="1">
      <alignment horizontal="left" vertical="center" indent="1"/>
    </xf>
    <xf numFmtId="0" fontId="34" fillId="0" borderId="0" xfId="16" applyFont="1" applyAlignment="1">
      <alignment horizontal="right" vertical="center"/>
    </xf>
    <xf numFmtId="0" fontId="34" fillId="0" borderId="0" xfId="16" applyFont="1" applyAlignment="1">
      <alignment horizontal="left" vertical="center" indent="1"/>
    </xf>
    <xf numFmtId="172" fontId="6" fillId="0" borderId="0" xfId="16" applyNumberFormat="1" applyFont="1" applyAlignment="1">
      <alignment horizontal="right" vertical="center"/>
    </xf>
    <xf numFmtId="172" fontId="6" fillId="0" borderId="0" xfId="16" applyNumberFormat="1" applyFont="1"/>
    <xf numFmtId="172" fontId="11" fillId="0" borderId="0" xfId="87" applyNumberFormat="1" applyFont="1" applyAlignment="1">
      <alignment horizontal="right" vertical="center"/>
    </xf>
    <xf numFmtId="172" fontId="6" fillId="0" borderId="0" xfId="16" applyNumberFormat="1" applyFont="1" applyAlignment="1">
      <alignment vertical="center"/>
    </xf>
    <xf numFmtId="0" fontId="6" fillId="0" borderId="0" xfId="0" applyFont="1" applyAlignment="1" applyProtection="1">
      <alignment horizontal="centerContinuous"/>
      <protection locked="0"/>
    </xf>
    <xf numFmtId="0" fontId="6" fillId="0" borderId="87" xfId="0" applyFont="1" applyBorder="1" applyProtection="1">
      <protection locked="0"/>
    </xf>
    <xf numFmtId="1" fontId="34" fillId="0" borderId="111" xfId="82" applyNumberFormat="1" applyFont="1" applyBorder="1" applyAlignment="1">
      <alignment horizontal="left" vertical="center"/>
    </xf>
    <xf numFmtId="1" fontId="34" fillId="0" borderId="112" xfId="82" quotePrefix="1" applyNumberFormat="1" applyFont="1" applyBorder="1" applyAlignment="1">
      <alignment horizontal="left" vertical="center"/>
    </xf>
    <xf numFmtId="1" fontId="34" fillId="0" borderId="112" xfId="82" applyNumberFormat="1" applyFont="1" applyBorder="1" applyAlignment="1">
      <alignment horizontal="left" vertical="center"/>
    </xf>
    <xf numFmtId="1" fontId="36" fillId="0" borderId="112" xfId="82" applyNumberFormat="1" applyFont="1" applyBorder="1" applyAlignment="1" applyProtection="1">
      <alignment horizontal="left" vertical="center"/>
      <protection locked="0"/>
    </xf>
    <xf numFmtId="1" fontId="36" fillId="0" borderId="112" xfId="82" quotePrefix="1" applyNumberFormat="1" applyFont="1" applyBorder="1" applyAlignment="1" applyProtection="1">
      <alignment horizontal="left" vertical="center"/>
      <protection locked="0"/>
    </xf>
    <xf numFmtId="1" fontId="6" fillId="0" borderId="112" xfId="82" applyNumberFormat="1" applyFont="1" applyBorder="1" applyAlignment="1" applyProtection="1">
      <alignment horizontal="left" vertical="center"/>
      <protection locked="0"/>
    </xf>
    <xf numFmtId="1" fontId="6" fillId="0" borderId="112" xfId="82" quotePrefix="1" applyNumberFormat="1" applyFont="1" applyBorder="1" applyAlignment="1" applyProtection="1">
      <alignment horizontal="left" vertical="center"/>
      <protection locked="0"/>
    </xf>
    <xf numFmtId="0" fontId="91" fillId="0" borderId="0" xfId="83" applyFont="1" applyAlignment="1">
      <alignment horizontal="centerContinuous"/>
    </xf>
    <xf numFmtId="172" fontId="36" fillId="54" borderId="114" xfId="30" applyNumberFormat="1" applyFont="1" applyFill="1" applyBorder="1" applyAlignment="1" applyProtection="1">
      <alignment horizontal="center" vertical="center"/>
      <protection locked="0"/>
    </xf>
    <xf numFmtId="172" fontId="36" fillId="59" borderId="0" xfId="83" applyNumberFormat="1" applyFont="1" applyFill="1" applyAlignment="1">
      <alignment horizontal="left" vertical="center"/>
    </xf>
    <xf numFmtId="0" fontId="94" fillId="62" borderId="135" xfId="83" applyFont="1" applyFill="1" applyBorder="1" applyAlignment="1">
      <alignment horizontal="center" vertical="center"/>
    </xf>
    <xf numFmtId="0" fontId="87" fillId="0" borderId="0" xfId="83" quotePrefix="1" applyFont="1" applyAlignment="1">
      <alignment horizontal="centerContinuous"/>
    </xf>
    <xf numFmtId="172" fontId="103" fillId="0" borderId="92" xfId="83" applyNumberFormat="1" applyFont="1" applyBorder="1" applyAlignment="1">
      <alignment horizontal="center" vertical="center"/>
    </xf>
    <xf numFmtId="0" fontId="96" fillId="0" borderId="92" xfId="83" applyFont="1" applyBorder="1" applyAlignment="1">
      <alignment horizontal="centerContinuous" vertical="center"/>
    </xf>
    <xf numFmtId="0" fontId="96" fillId="0" borderId="93" xfId="83" applyFont="1" applyBorder="1" applyAlignment="1">
      <alignment horizontal="centerContinuous"/>
    </xf>
    <xf numFmtId="49" fontId="94" fillId="53" borderId="122" xfId="86" applyNumberFormat="1" applyFont="1" applyFill="1" applyBorder="1" applyAlignment="1">
      <alignment horizontal="center" vertical="center" wrapText="1"/>
    </xf>
    <xf numFmtId="172" fontId="94" fillId="53" borderId="122" xfId="86" applyNumberFormat="1" applyFont="1" applyFill="1" applyBorder="1" applyAlignment="1">
      <alignment horizontal="center" vertical="center" wrapText="1"/>
    </xf>
    <xf numFmtId="0" fontId="94" fillId="64" borderId="114" xfId="86" applyFont="1" applyFill="1" applyBorder="1" applyAlignment="1">
      <alignment horizontal="centerContinuous" vertical="center"/>
    </xf>
    <xf numFmtId="172" fontId="36" fillId="54" borderId="118" xfId="83" applyNumberFormat="1" applyFont="1" applyFill="1" applyBorder="1" applyAlignment="1" applyProtection="1">
      <alignment horizontal="left" vertical="center"/>
      <protection locked="0"/>
    </xf>
    <xf numFmtId="0" fontId="94" fillId="62" borderId="136" xfId="83" applyFont="1" applyFill="1" applyBorder="1" applyAlignment="1">
      <alignment horizontal="center" vertical="center"/>
    </xf>
    <xf numFmtId="172" fontId="36" fillId="59" borderId="137" xfId="83" applyNumberFormat="1" applyFont="1" applyFill="1" applyBorder="1" applyAlignment="1">
      <alignment horizontal="left" vertical="center"/>
    </xf>
    <xf numFmtId="172" fontId="36" fillId="54" borderId="134" xfId="83" applyNumberFormat="1" applyFont="1" applyFill="1" applyBorder="1" applyAlignment="1" applyProtection="1">
      <alignment horizontal="left" vertical="center"/>
      <protection locked="0"/>
    </xf>
    <xf numFmtId="0" fontId="22" fillId="58" borderId="0" xfId="83" applyFont="1" applyFill="1" applyAlignment="1">
      <alignment vertical="center"/>
    </xf>
    <xf numFmtId="172" fontId="36" fillId="0" borderId="0" xfId="30" applyNumberFormat="1" applyFont="1"/>
    <xf numFmtId="172" fontId="0" fillId="52" borderId="113" xfId="82" quotePrefix="1" applyNumberFormat="1" applyFont="1" applyFill="1" applyBorder="1" applyAlignment="1">
      <alignment horizontal="right"/>
    </xf>
    <xf numFmtId="172" fontId="0" fillId="52" borderId="114" xfId="82" quotePrefix="1" applyNumberFormat="1" applyFont="1" applyFill="1" applyBorder="1" applyAlignment="1">
      <alignment horizontal="right"/>
    </xf>
    <xf numFmtId="172" fontId="36" fillId="59" borderId="115" xfId="83" applyNumberFormat="1" applyFont="1" applyFill="1" applyBorder="1" applyAlignment="1">
      <alignment horizontal="left" vertical="center"/>
    </xf>
    <xf numFmtId="0" fontId="94" fillId="53" borderId="140" xfId="84" applyFont="1" applyFill="1" applyBorder="1" applyAlignment="1">
      <alignment horizontal="center" vertical="center"/>
    </xf>
    <xf numFmtId="0" fontId="36" fillId="54" borderId="123" xfId="84" applyFont="1" applyFill="1" applyBorder="1" applyAlignment="1">
      <alignment vertical="center"/>
    </xf>
    <xf numFmtId="0" fontId="36" fillId="0" borderId="139" xfId="84" applyFont="1" applyBorder="1" applyAlignment="1">
      <alignment vertical="center"/>
    </xf>
    <xf numFmtId="172" fontId="36" fillId="54" borderId="141" xfId="83" applyNumberFormat="1" applyFont="1" applyFill="1" applyBorder="1" applyAlignment="1" applyProtection="1">
      <alignment horizontal="left" vertical="center"/>
      <protection locked="0"/>
    </xf>
    <xf numFmtId="0" fontId="36" fillId="47" borderId="130" xfId="83" applyFont="1" applyFill="1" applyBorder="1"/>
    <xf numFmtId="14" fontId="36" fillId="47" borderId="131" xfId="83" applyNumberFormat="1" applyFont="1" applyFill="1" applyBorder="1" applyAlignment="1">
      <alignment horizontal="center"/>
    </xf>
    <xf numFmtId="14" fontId="36" fillId="47" borderId="131" xfId="83" applyNumberFormat="1" applyFont="1" applyFill="1" applyBorder="1" applyAlignment="1">
      <alignment horizontal="left"/>
    </xf>
    <xf numFmtId="0" fontId="36" fillId="65" borderId="132" xfId="83" applyFont="1" applyFill="1" applyBorder="1" applyAlignment="1">
      <alignment horizontal="left" vertical="center"/>
    </xf>
    <xf numFmtId="172" fontId="36" fillId="47" borderId="130" xfId="83" applyNumberFormat="1" applyFont="1" applyFill="1" applyBorder="1" applyAlignment="1">
      <alignment horizontal="left" vertical="center"/>
    </xf>
    <xf numFmtId="0" fontId="36" fillId="65" borderId="133" xfId="83" applyFont="1" applyFill="1" applyBorder="1" applyAlignment="1">
      <alignment horizontal="center" vertical="center"/>
    </xf>
    <xf numFmtId="0" fontId="36" fillId="47" borderId="133" xfId="83" applyFont="1" applyFill="1" applyBorder="1" applyAlignment="1">
      <alignment horizontal="center" vertical="center"/>
    </xf>
    <xf numFmtId="172" fontId="36" fillId="47" borderId="138" xfId="83" applyNumberFormat="1" applyFont="1" applyFill="1" applyBorder="1" applyAlignment="1">
      <alignment horizontal="left" vertical="center"/>
    </xf>
    <xf numFmtId="1" fontId="94" fillId="0" borderId="118" xfId="86" applyNumberFormat="1" applyFont="1" applyBorder="1" applyAlignment="1">
      <alignment horizontal="center" vertical="center"/>
    </xf>
    <xf numFmtId="166" fontId="36" fillId="64" borderId="114" xfId="86" applyNumberFormat="1" applyFont="1" applyFill="1" applyBorder="1" applyAlignment="1" applyProtection="1">
      <alignment horizontal="right" vertical="center"/>
      <protection locked="0"/>
    </xf>
    <xf numFmtId="166" fontId="36" fillId="0" borderId="114" xfId="86" applyNumberFormat="1" applyFont="1" applyBorder="1" applyAlignment="1" applyProtection="1">
      <alignment horizontal="right" vertical="center"/>
      <protection locked="0"/>
    </xf>
    <xf numFmtId="166" fontId="94" fillId="64" borderId="114" xfId="86" applyNumberFormat="1" applyFont="1" applyFill="1" applyBorder="1" applyAlignment="1" applyProtection="1">
      <alignment horizontal="right" vertical="center"/>
      <protection locked="0"/>
    </xf>
    <xf numFmtId="178" fontId="36" fillId="64" borderId="111" xfId="86" applyNumberFormat="1" applyFont="1" applyFill="1" applyBorder="1" applyAlignment="1" applyProtection="1">
      <alignment horizontal="right" vertical="center"/>
      <protection locked="0"/>
    </xf>
    <xf numFmtId="172" fontId="36" fillId="64" borderId="94" xfId="30" applyNumberFormat="1" applyFont="1" applyFill="1" applyBorder="1" applyAlignment="1" applyProtection="1">
      <alignment vertical="center"/>
      <protection locked="0"/>
    </xf>
    <xf numFmtId="172" fontId="36" fillId="64" borderId="19" xfId="30" quotePrefix="1" applyNumberFormat="1" applyFont="1" applyFill="1" applyBorder="1" applyAlignment="1" applyProtection="1">
      <alignment vertical="center"/>
      <protection locked="0"/>
    </xf>
    <xf numFmtId="172" fontId="36" fillId="0" borderId="19" xfId="30" quotePrefix="1" applyNumberFormat="1" applyFont="1" applyBorder="1" applyAlignment="1" applyProtection="1">
      <alignment vertical="center"/>
      <protection locked="0"/>
    </xf>
    <xf numFmtId="172" fontId="94" fillId="64" borderId="19" xfId="30" quotePrefix="1" applyNumberFormat="1" applyFont="1" applyFill="1" applyBorder="1" applyAlignment="1" applyProtection="1">
      <alignment vertical="center"/>
      <protection locked="0"/>
    </xf>
    <xf numFmtId="166" fontId="36" fillId="0" borderId="0" xfId="86" applyNumberFormat="1" applyFont="1"/>
    <xf numFmtId="0" fontId="59" fillId="0" borderId="7" xfId="0" applyFont="1" applyBorder="1" applyAlignment="1">
      <alignment vertical="center"/>
    </xf>
    <xf numFmtId="0" fontId="94" fillId="62" borderId="142" xfId="83" applyFont="1" applyFill="1" applyBorder="1" applyAlignment="1">
      <alignment horizontal="center" vertical="center"/>
    </xf>
    <xf numFmtId="176" fontId="86" fillId="12" borderId="61" xfId="76" applyNumberFormat="1" applyFont="1" applyFill="1" applyBorder="1" applyAlignment="1" applyProtection="1">
      <alignment horizontal="center" vertical="center"/>
      <protection locked="0"/>
    </xf>
    <xf numFmtId="0" fontId="70" fillId="12" borderId="61" xfId="76" applyFont="1" applyFill="1" applyBorder="1" applyAlignment="1" applyProtection="1">
      <alignment horizontal="center" vertical="center"/>
      <protection locked="0"/>
    </xf>
    <xf numFmtId="0" fontId="71" fillId="47" borderId="61" xfId="76" applyFont="1" applyFill="1" applyBorder="1" applyAlignment="1" applyProtection="1">
      <alignment horizontal="center" vertical="center"/>
      <protection locked="0"/>
    </xf>
    <xf numFmtId="0" fontId="70" fillId="47" borderId="61" xfId="76" applyFont="1" applyFill="1" applyBorder="1" applyAlignment="1" applyProtection="1">
      <alignment horizontal="center" vertical="center"/>
      <protection locked="0"/>
    </xf>
    <xf numFmtId="175" fontId="70" fillId="12" borderId="0" xfId="76" applyNumberFormat="1" applyFont="1" applyFill="1" applyAlignment="1" applyProtection="1">
      <alignment vertical="center"/>
      <protection locked="0"/>
    </xf>
    <xf numFmtId="176" fontId="71" fillId="47" borderId="9" xfId="76" applyNumberFormat="1" applyFont="1" applyFill="1" applyBorder="1" applyAlignment="1" applyProtection="1">
      <alignment horizontal="center" vertical="center"/>
      <protection locked="0"/>
    </xf>
    <xf numFmtId="0" fontId="6" fillId="0" borderId="144" xfId="0" applyFont="1" applyBorder="1" applyAlignment="1" applyProtection="1">
      <alignment horizontal="left" vertical="center"/>
      <protection hidden="1"/>
    </xf>
    <xf numFmtId="169" fontId="6" fillId="0" borderId="146" xfId="0" quotePrefix="1" applyNumberFormat="1" applyFont="1" applyBorder="1" applyAlignment="1">
      <alignment horizontal="center" vertical="center"/>
    </xf>
    <xf numFmtId="0" fontId="11" fillId="0" borderId="143" xfId="0" applyFont="1" applyBorder="1" applyAlignment="1" applyProtection="1">
      <alignment horizontal="center" vertical="center"/>
      <protection hidden="1"/>
    </xf>
    <xf numFmtId="0" fontId="6" fillId="0" borderId="5" xfId="0" quotePrefix="1" applyFont="1" applyBorder="1" applyAlignment="1">
      <alignment horizontal="left"/>
    </xf>
    <xf numFmtId="0" fontId="11" fillId="0" borderId="5" xfId="0" quotePrefix="1" applyFont="1" applyBorder="1" applyAlignment="1">
      <alignment horizontal="left"/>
    </xf>
    <xf numFmtId="0" fontId="6" fillId="0" borderId="5" xfId="0" quotePrefix="1" applyFont="1" applyBorder="1" applyAlignment="1">
      <alignment horizontal="left" indent="2"/>
    </xf>
    <xf numFmtId="41" fontId="6" fillId="0" borderId="145" xfId="1" quotePrefix="1" applyFont="1" applyFill="1" applyBorder="1" applyAlignment="1" applyProtection="1">
      <alignment vertical="center"/>
      <protection hidden="1"/>
    </xf>
    <xf numFmtId="41" fontId="11" fillId="0" borderId="145" xfId="1" quotePrefix="1" applyFont="1" applyFill="1" applyBorder="1" applyAlignment="1" applyProtection="1">
      <alignment vertical="center"/>
      <protection hidden="1"/>
    </xf>
    <xf numFmtId="172" fontId="6" fillId="12" borderId="30" xfId="87" applyNumberFormat="1" applyFont="1" applyFill="1" applyBorder="1" applyAlignment="1" applyProtection="1">
      <alignment vertical="center"/>
    </xf>
    <xf numFmtId="172" fontId="6" fillId="10" borderId="30" xfId="87" applyNumberFormat="1" applyFont="1" applyFill="1" applyBorder="1" applyAlignment="1" applyProtection="1">
      <alignment vertical="center"/>
    </xf>
    <xf numFmtId="169" fontId="11" fillId="11" borderId="79" xfId="0" applyNumberFormat="1" applyFont="1" applyFill="1" applyBorder="1" applyAlignment="1">
      <alignment horizontal="center" vertical="center" wrapText="1"/>
    </xf>
    <xf numFmtId="0" fontId="30" fillId="0" borderId="0" xfId="0" applyFont="1" applyAlignment="1" applyProtection="1">
      <alignment horizontal="centerContinuous" vertical="center"/>
      <protection hidden="1"/>
    </xf>
    <xf numFmtId="0" fontId="30" fillId="0" borderId="0" xfId="0" quotePrefix="1" applyFont="1" applyAlignment="1" applyProtection="1">
      <alignment horizontal="centerContinuous" vertical="center"/>
      <protection hidden="1"/>
    </xf>
    <xf numFmtId="179" fontId="6" fillId="0" borderId="58" xfId="0" quotePrefix="1" applyNumberFormat="1" applyFont="1" applyBorder="1" applyAlignment="1" applyProtection="1">
      <alignment horizontal="center" vertical="center"/>
      <protection locked="0"/>
    </xf>
    <xf numFmtId="169" fontId="15" fillId="0" borderId="0" xfId="0" applyNumberFormat="1" applyFont="1" applyAlignment="1">
      <alignment horizontal="centerContinuous"/>
    </xf>
    <xf numFmtId="169" fontId="16" fillId="0" borderId="0" xfId="0" applyNumberFormat="1" applyFont="1" applyAlignment="1">
      <alignment horizontal="centerContinuous"/>
    </xf>
    <xf numFmtId="169" fontId="16" fillId="0" borderId="0" xfId="0" quotePrefix="1" applyNumberFormat="1" applyFont="1" applyAlignment="1">
      <alignment horizontal="centerContinuous"/>
    </xf>
    <xf numFmtId="0" fontId="6" fillId="2" borderId="4" xfId="0" quotePrefix="1" applyFont="1" applyFill="1" applyBorder="1" applyAlignment="1" applyProtection="1">
      <alignment horizontal="center" vertical="center"/>
      <protection hidden="1"/>
    </xf>
    <xf numFmtId="49" fontId="6" fillId="2" borderId="4" xfId="0" quotePrefix="1" applyNumberFormat="1" applyFont="1" applyFill="1" applyBorder="1" applyAlignment="1" applyProtection="1">
      <alignment horizontal="center" vertical="center"/>
      <protection hidden="1"/>
    </xf>
    <xf numFmtId="179" fontId="6" fillId="12" borderId="5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7" xfId="7" applyNumberFormat="1" applyFont="1" applyBorder="1"/>
    <xf numFmtId="3" fontId="6" fillId="0" borderId="148" xfId="7" applyNumberFormat="1" applyFont="1" applyBorder="1"/>
    <xf numFmtId="3" fontId="6" fillId="0" borderId="147" xfId="7" applyNumberFormat="1" applyFont="1" applyBorder="1" applyAlignment="1">
      <alignment horizontal="right"/>
    </xf>
    <xf numFmtId="3" fontId="6" fillId="0" borderId="149" xfId="7" applyNumberFormat="1" applyFont="1" applyBorder="1"/>
    <xf numFmtId="3" fontId="11" fillId="0" borderId="150" xfId="7" applyNumberFormat="1" applyFont="1" applyBorder="1"/>
    <xf numFmtId="3" fontId="6" fillId="0" borderId="151" xfId="7" applyNumberFormat="1" applyFont="1" applyBorder="1"/>
    <xf numFmtId="3" fontId="6" fillId="0" borderId="152" xfId="7" applyNumberFormat="1" applyFont="1" applyBorder="1"/>
    <xf numFmtId="0" fontId="53" fillId="58" borderId="0" xfId="83" applyFont="1" applyFill="1"/>
    <xf numFmtId="0" fontId="53" fillId="58" borderId="0" xfId="83" applyFont="1" applyFill="1" applyAlignment="1">
      <alignment vertical="top"/>
    </xf>
    <xf numFmtId="172" fontId="8" fillId="0" borderId="0" xfId="30" quotePrefix="1" applyNumberFormat="1" applyFont="1"/>
    <xf numFmtId="172" fontId="21" fillId="0" borderId="153" xfId="30" quotePrefix="1" applyNumberFormat="1" applyFont="1" applyBorder="1" applyAlignment="1">
      <alignment vertical="center"/>
    </xf>
    <xf numFmtId="0" fontId="22" fillId="0" borderId="153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Continuous" vertical="center" wrapText="1"/>
    </xf>
    <xf numFmtId="0" fontId="6" fillId="12" borderId="155" xfId="0" applyFont="1" applyFill="1" applyBorder="1" applyAlignment="1" applyProtection="1">
      <alignment horizontal="left" vertical="center" indent="1"/>
      <protection locked="0"/>
    </xf>
    <xf numFmtId="0" fontId="6" fillId="12" borderId="154" xfId="0" applyFont="1" applyFill="1" applyBorder="1" applyAlignment="1" applyProtection="1">
      <alignment horizontal="left" vertical="center" indent="1"/>
      <protection locked="0"/>
    </xf>
    <xf numFmtId="0" fontId="6" fillId="12" borderId="5" xfId="0" applyFont="1" applyFill="1" applyBorder="1" applyAlignment="1" applyProtection="1">
      <alignment horizontal="left" vertical="center" indent="1"/>
      <protection locked="0"/>
    </xf>
    <xf numFmtId="0" fontId="6" fillId="12" borderId="6" xfId="0" applyFont="1" applyFill="1" applyBorder="1" applyAlignment="1" applyProtection="1">
      <alignment horizontal="left" vertical="center" indent="1"/>
      <protection locked="0"/>
    </xf>
    <xf numFmtId="173" fontId="6" fillId="12" borderId="5" xfId="0" quotePrefix="1" applyNumberFormat="1" applyFont="1" applyFill="1" applyBorder="1" applyAlignment="1" applyProtection="1">
      <alignment horizontal="left" vertical="center" indent="1"/>
      <protection locked="0"/>
    </xf>
    <xf numFmtId="173" fontId="6" fillId="12" borderId="6" xfId="0" quotePrefix="1" applyNumberFormat="1" applyFont="1" applyFill="1" applyBorder="1" applyAlignment="1" applyProtection="1">
      <alignment horizontal="left" vertical="center" indent="1"/>
      <protection locked="0"/>
    </xf>
    <xf numFmtId="0" fontId="6" fillId="12" borderId="15" xfId="0" applyFont="1" applyFill="1" applyBorder="1" applyAlignment="1" applyProtection="1">
      <alignment horizontal="left" vertical="center" indent="1"/>
      <protection locked="0"/>
    </xf>
    <xf numFmtId="0" fontId="6" fillId="12" borderId="5" xfId="0" quotePrefix="1" applyFont="1" applyFill="1" applyBorder="1" applyAlignment="1" applyProtection="1">
      <alignment horizontal="left" vertical="center" indent="1"/>
      <protection locked="0"/>
    </xf>
    <xf numFmtId="0" fontId="6" fillId="12" borderId="6" xfId="0" quotePrefix="1" applyFont="1" applyFill="1" applyBorder="1" applyAlignment="1" applyProtection="1">
      <alignment horizontal="left" vertical="center" indent="1"/>
      <protection locked="0"/>
    </xf>
    <xf numFmtId="0" fontId="6" fillId="12" borderId="7" xfId="0" quotePrefix="1" applyFont="1" applyFill="1" applyBorder="1" applyAlignment="1" applyProtection="1">
      <alignment horizontal="left" vertical="center" indent="1"/>
      <protection locked="0"/>
    </xf>
    <xf numFmtId="49" fontId="6" fillId="12" borderId="5" xfId="0" quotePrefix="1" applyNumberFormat="1" applyFont="1" applyFill="1" applyBorder="1" applyAlignment="1" applyProtection="1">
      <alignment horizontal="left" vertical="center" indent="1"/>
      <protection locked="0"/>
    </xf>
    <xf numFmtId="0" fontId="36" fillId="59" borderId="115" xfId="83" applyFont="1" applyFill="1" applyBorder="1" applyAlignment="1">
      <alignment vertical="center"/>
    </xf>
    <xf numFmtId="0" fontId="36" fillId="0" borderId="0" xfId="83" applyFont="1" applyAlignment="1">
      <alignment vertical="center"/>
    </xf>
    <xf numFmtId="0" fontId="87" fillId="0" borderId="0" xfId="83" applyFont="1" applyAlignment="1">
      <alignment vertical="center"/>
    </xf>
    <xf numFmtId="0" fontId="15" fillId="0" borderId="0" xfId="0" quotePrefix="1" applyFont="1" applyAlignment="1">
      <alignment horizontal="centerContinuous"/>
    </xf>
    <xf numFmtId="0" fontId="16" fillId="0" borderId="0" xfId="0" applyFont="1" applyAlignment="1">
      <alignment horizontal="centerContinuous"/>
    </xf>
    <xf numFmtId="1" fontId="11" fillId="64" borderId="19" xfId="82" applyNumberFormat="1" applyFont="1" applyFill="1" applyBorder="1" applyAlignment="1">
      <alignment horizontal="left" vertical="center"/>
    </xf>
    <xf numFmtId="1" fontId="11" fillId="64" borderId="19" xfId="82" quotePrefix="1" applyNumberFormat="1" applyFont="1" applyFill="1" applyBorder="1" applyAlignment="1">
      <alignment horizontal="left" vertical="center"/>
    </xf>
    <xf numFmtId="172" fontId="11" fillId="64" borderId="19" xfId="30" applyNumberFormat="1" applyFont="1" applyFill="1" applyBorder="1" applyAlignment="1" applyProtection="1">
      <alignment horizontal="right" vertical="center"/>
    </xf>
    <xf numFmtId="1" fontId="6" fillId="0" borderId="19" xfId="82" applyNumberFormat="1" applyFont="1" applyBorder="1" applyAlignment="1">
      <alignment horizontal="left" vertical="center"/>
    </xf>
    <xf numFmtId="1" fontId="6" fillId="0" borderId="19" xfId="82" quotePrefix="1" applyNumberFormat="1" applyFont="1" applyBorder="1" applyAlignment="1">
      <alignment horizontal="left" vertical="center"/>
    </xf>
    <xf numFmtId="172" fontId="6" fillId="0" borderId="19" xfId="30" applyNumberFormat="1" applyFont="1" applyBorder="1" applyAlignment="1" applyProtection="1">
      <alignment horizontal="right" vertical="center"/>
    </xf>
    <xf numFmtId="0" fontId="11" fillId="0" borderId="93" xfId="0" applyFont="1" applyBorder="1" applyAlignment="1">
      <alignment vertical="center"/>
    </xf>
    <xf numFmtId="0" fontId="11" fillId="0" borderId="92" xfId="0" applyFont="1" applyBorder="1" applyAlignment="1">
      <alignment horizontal="center" vertical="center"/>
    </xf>
    <xf numFmtId="172" fontId="11" fillId="0" borderId="19" xfId="30" applyNumberFormat="1" applyFont="1" applyBorder="1" applyAlignment="1" applyProtection="1">
      <alignment vertical="center"/>
    </xf>
    <xf numFmtId="166" fontId="6" fillId="0" borderId="0" xfId="0" applyNumberFormat="1" applyFont="1"/>
    <xf numFmtId="0" fontId="36" fillId="61" borderId="113" xfId="83" applyFont="1" applyFill="1" applyBorder="1" applyAlignment="1" applyProtection="1">
      <alignment horizontal="left"/>
      <protection locked="0"/>
    </xf>
    <xf numFmtId="0" fontId="66" fillId="0" borderId="153" xfId="0" applyFont="1" applyBorder="1" applyAlignment="1">
      <alignment horizontal="center" vertical="center"/>
    </xf>
    <xf numFmtId="174" fontId="66" fillId="0" borderId="153" xfId="0" applyNumberFormat="1" applyFont="1" applyBorder="1" applyAlignment="1">
      <alignment horizontal="center" vertical="center"/>
    </xf>
    <xf numFmtId="165" fontId="66" fillId="0" borderId="156" xfId="0" applyNumberFormat="1" applyFont="1" applyBorder="1" applyAlignment="1">
      <alignment horizontal="center" vertical="center"/>
    </xf>
    <xf numFmtId="0" fontId="70" fillId="0" borderId="156" xfId="0" applyFont="1" applyBorder="1" applyAlignment="1">
      <alignment horizontal="center" vertical="center"/>
    </xf>
    <xf numFmtId="175" fontId="66" fillId="0" borderId="156" xfId="0" applyNumberFormat="1" applyFont="1" applyBorder="1" applyAlignment="1">
      <alignment vertical="center"/>
    </xf>
    <xf numFmtId="0" fontId="66" fillId="0" borderId="157" xfId="0" applyFont="1" applyBorder="1" applyAlignment="1">
      <alignment horizontal="center" vertical="center"/>
    </xf>
    <xf numFmtId="179" fontId="70" fillId="0" borderId="61" xfId="76" applyNumberFormat="1" applyFont="1" applyBorder="1" applyAlignment="1">
      <alignment horizontal="center" vertical="center"/>
    </xf>
    <xf numFmtId="0" fontId="6" fillId="12" borderId="0" xfId="80" applyFill="1" applyAlignment="1">
      <alignment vertical="center"/>
    </xf>
    <xf numFmtId="0" fontId="6" fillId="12" borderId="0" xfId="80" quotePrefix="1" applyFill="1" applyAlignment="1">
      <alignment vertical="center"/>
    </xf>
    <xf numFmtId="0" fontId="63" fillId="0" borderId="0" xfId="76" applyFont="1" applyAlignment="1">
      <alignment horizontal="center" vertical="center"/>
    </xf>
    <xf numFmtId="0" fontId="15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6" fillId="0" borderId="69" xfId="0" applyFont="1" applyBorder="1" applyAlignment="1">
      <alignment horizontal="center" vertical="top" wrapText="1"/>
    </xf>
    <xf numFmtId="0" fontId="6" fillId="0" borderId="61" xfId="0" applyFont="1" applyBorder="1" applyAlignment="1">
      <alignment horizontal="center" vertical="top" wrapText="1"/>
    </xf>
    <xf numFmtId="0" fontId="6" fillId="0" borderId="94" xfId="0" applyFont="1" applyBorder="1" applyAlignment="1">
      <alignment horizontal="center" vertical="top" wrapText="1"/>
    </xf>
    <xf numFmtId="0" fontId="87" fillId="0" borderId="0" xfId="86" applyFont="1"/>
  </cellXfs>
  <cellStyles count="88">
    <cellStyle name="20% - Accent1" xfId="51" builtinId="30" customBuiltin="1"/>
    <cellStyle name="20% - Accent2" xfId="55" builtinId="34" customBuiltin="1"/>
    <cellStyle name="20% - Accent3" xfId="59" builtinId="38" customBuiltin="1"/>
    <cellStyle name="20% - Accent4" xfId="63" builtinId="42" customBuiltin="1"/>
    <cellStyle name="20% - Accent5" xfId="67" builtinId="46" customBuiltin="1"/>
    <cellStyle name="20% - Accent6" xfId="71" builtinId="50" customBuiltin="1"/>
    <cellStyle name="40% - Accent1" xfId="52" builtinId="31" customBuiltin="1"/>
    <cellStyle name="40% - Accent2" xfId="56" builtinId="35" customBuiltin="1"/>
    <cellStyle name="40% - Accent3" xfId="60" builtinId="39" customBuiltin="1"/>
    <cellStyle name="40% - Accent4" xfId="64" builtinId="43" customBuiltin="1"/>
    <cellStyle name="40% - Accent5" xfId="68" builtinId="47" customBuiltin="1"/>
    <cellStyle name="40% - Accent6" xfId="72" builtinId="51" customBuiltin="1"/>
    <cellStyle name="60% - Accent1" xfId="53" builtinId="32" customBuiltin="1"/>
    <cellStyle name="60% - Accent2" xfId="57" builtinId="36" customBuiltin="1"/>
    <cellStyle name="60% - Accent3" xfId="61" builtinId="40" customBuiltin="1"/>
    <cellStyle name="60% - Accent4" xfId="65" builtinId="44" customBuiltin="1"/>
    <cellStyle name="60% - Accent5" xfId="69" builtinId="48" customBuiltin="1"/>
    <cellStyle name="60% - Accent6" xfId="73" builtinId="52" customBuiltin="1"/>
    <cellStyle name="Accent1" xfId="50" builtinId="29" customBuiltin="1"/>
    <cellStyle name="Accent2" xfId="54" builtinId="33" customBuiltin="1"/>
    <cellStyle name="Accent3" xfId="58" builtinId="37" customBuiltin="1"/>
    <cellStyle name="Accent4" xfId="62" builtinId="41" customBuiltin="1"/>
    <cellStyle name="Accent5" xfId="66" builtinId="45" customBuiltin="1"/>
    <cellStyle name="Accent6" xfId="70" builtinId="49" customBuiltin="1"/>
    <cellStyle name="Bad" xfId="40" builtinId="27" customBuiltin="1"/>
    <cellStyle name="Calculation" xfId="44" builtinId="22" customBuiltin="1"/>
    <cellStyle name="Check Cell" xfId="46" builtinId="23" customBuiltin="1"/>
    <cellStyle name="Comma" xfId="30" builtinId="3"/>
    <cellStyle name="Comma [0]" xfId="1" builtinId="6"/>
    <cellStyle name="Comma [0] 2" xfId="2" xr:uid="{00000000-0005-0000-0000-000002000000}"/>
    <cellStyle name="Comma [0] 2 2" xfId="18" xr:uid="{00000000-0005-0000-0000-000003000000}"/>
    <cellStyle name="Comma [0] 3" xfId="19" xr:uid="{00000000-0005-0000-0000-000004000000}"/>
    <cellStyle name="Comma [0] 4" xfId="32" xr:uid="{00000000-0005-0000-0000-000005000000}"/>
    <cellStyle name="Comma 2" xfId="3" xr:uid="{00000000-0005-0000-0000-000006000000}"/>
    <cellStyle name="Comma 2 2" xfId="17" xr:uid="{00000000-0005-0000-0000-000007000000}"/>
    <cellStyle name="Comma 3" xfId="4" xr:uid="{00000000-0005-0000-0000-000008000000}"/>
    <cellStyle name="Comma 4" xfId="33" xr:uid="{00000000-0005-0000-0000-000009000000}"/>
    <cellStyle name="Comma 5" xfId="87" xr:uid="{D67AD40E-13AF-4043-AA5F-A1301BD8050E}"/>
    <cellStyle name="Currency [0] 2" xfId="77" xr:uid="{9D9673A0-DFCB-478B-962C-CDFC597D60B0}"/>
    <cellStyle name="Explanatory Text" xfId="48" builtinId="53" customBuiltin="1"/>
    <cellStyle name="Good" xfId="39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" xfId="5" builtinId="8"/>
    <cellStyle name="Hyperlink 2" xfId="78" xr:uid="{43796081-4BB8-4656-8265-577321778B7D}"/>
    <cellStyle name="Input" xfId="42" builtinId="20" customBuiltin="1"/>
    <cellStyle name="Linked Cell" xfId="45" builtinId="24" customBuiltin="1"/>
    <cellStyle name="Neutral" xfId="41" builtinId="28" customBuiltin="1"/>
    <cellStyle name="Normal" xfId="0" builtinId="0"/>
    <cellStyle name="Normal 10" xfId="16" xr:uid="{00000000-0005-0000-0000-00000C000000}"/>
    <cellStyle name="Normal 11" xfId="31" xr:uid="{00000000-0005-0000-0000-00000D000000}"/>
    <cellStyle name="Normal 12" xfId="74" xr:uid="{6F8C1C85-6EFC-4C64-BF77-990969BCD96A}"/>
    <cellStyle name="Normal 13" xfId="76" xr:uid="{5CADADC4-3A1D-4437-BA22-BCC08F8B3B31}"/>
    <cellStyle name="Normal 14" xfId="82" xr:uid="{2B5FB14D-A282-4199-9C93-4918CD86F4DB}"/>
    <cellStyle name="Normal 15" xfId="20" xr:uid="{00000000-0005-0000-0000-00000E000000}"/>
    <cellStyle name="Normal 16" xfId="21" xr:uid="{00000000-0005-0000-0000-00000F000000}"/>
    <cellStyle name="Normal 17" xfId="22" xr:uid="{00000000-0005-0000-0000-000010000000}"/>
    <cellStyle name="Normal 18" xfId="83" xr:uid="{3DD0BB47-CFDA-4601-B6EB-6F079568DA62}"/>
    <cellStyle name="Normal 19" xfId="84" xr:uid="{D3F8FD10-70B9-45A0-BE70-23CB596CF63D}"/>
    <cellStyle name="Normal 2" xfId="6" xr:uid="{00000000-0005-0000-0000-000011000000}"/>
    <cellStyle name="Normal 2 2" xfId="23" xr:uid="{00000000-0005-0000-0000-000012000000}"/>
    <cellStyle name="Normal 20" xfId="85" xr:uid="{99C811CC-F227-4D6C-8A48-27373E7D0D8D}"/>
    <cellStyle name="Normal 21" xfId="86" xr:uid="{BAA0A7ED-7822-497C-A48D-B745D2066D44}"/>
    <cellStyle name="Normal 3" xfId="9" xr:uid="{00000000-0005-0000-0000-000013000000}"/>
    <cellStyle name="Normal 3 2" xfId="79" xr:uid="{479005D5-7230-40ED-A4DE-F15D9DC7381E}"/>
    <cellStyle name="Normal 3 3" xfId="81" xr:uid="{B46F1897-539B-44D0-AB87-2470179C653F}"/>
    <cellStyle name="Normal 30" xfId="24" xr:uid="{00000000-0005-0000-0000-000014000000}"/>
    <cellStyle name="Normal 31" xfId="25" xr:uid="{00000000-0005-0000-0000-000015000000}"/>
    <cellStyle name="Normal 33" xfId="26" xr:uid="{00000000-0005-0000-0000-000016000000}"/>
    <cellStyle name="Normal 34" xfId="27" xr:uid="{00000000-0005-0000-0000-000017000000}"/>
    <cellStyle name="Normal 35" xfId="28" xr:uid="{00000000-0005-0000-0000-000018000000}"/>
    <cellStyle name="Normal 4" xfId="10" xr:uid="{00000000-0005-0000-0000-000019000000}"/>
    <cellStyle name="Normal 5" xfId="11" xr:uid="{00000000-0005-0000-0000-00001A000000}"/>
    <cellStyle name="Normal 5 2" xfId="29" xr:uid="{00000000-0005-0000-0000-00001B000000}"/>
    <cellStyle name="Normal 6" xfId="12" xr:uid="{00000000-0005-0000-0000-00001C000000}"/>
    <cellStyle name="Normal 7" xfId="13" xr:uid="{00000000-0005-0000-0000-00001D000000}"/>
    <cellStyle name="Normal 8" xfId="14" xr:uid="{00000000-0005-0000-0000-00001E000000}"/>
    <cellStyle name="Normal 9" xfId="15" xr:uid="{00000000-0005-0000-0000-00001F000000}"/>
    <cellStyle name="Normal_Format_LPJ" xfId="7" xr:uid="{00000000-0005-0000-0000-000020000000}"/>
    <cellStyle name="Normal_Menu Utama" xfId="80" xr:uid="{CDF3CE36-EA5D-4901-94AC-499815EF973C}"/>
    <cellStyle name="Normal_ratio_index" xfId="8" xr:uid="{00000000-0005-0000-0000-000021000000}"/>
    <cellStyle name="Note 2" xfId="75" xr:uid="{4B9EDFCF-954F-42DE-B55D-21AAA712FB27}"/>
    <cellStyle name="Output" xfId="43" builtinId="21" customBuiltin="1"/>
    <cellStyle name="Title" xfId="34" builtinId="15" customBuiltin="1"/>
    <cellStyle name="Total" xfId="49" builtinId="25" customBuiltin="1"/>
    <cellStyle name="Warning Text" xfId="47" builtinId="11" customBuiltin="1"/>
  </cellStyles>
  <dxfs count="515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_(* #,##0_);_(* \(#,##0\);_(* &quot;-&quot;??_);_(@_)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2" formatCode="_(* #,##0_);_(* \(#,##0\);_(* &quot;-&quot;??_);_(@_)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0" formatCode="dd/mm/yyyy"/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0" formatCode="dd/mm/yyyy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bgColor theme="0"/>
        </patternFill>
      </fill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theme="0"/>
        </patternFill>
      </fill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99CCFF"/>
          <bgColor rgb="FF33CCFF"/>
        </patternFill>
      </fill>
      <alignment horizontal="center" vertical="center" textRotation="0" wrapText="0" indent="0" justifyLastLine="0" shrinkToFit="0" readingOrder="0"/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99"/>
      </font>
      <fill>
        <patternFill patternType="solid">
          <fgColor rgb="FFFFFF00"/>
          <bgColor rgb="FFFFFF00"/>
        </patternFill>
      </fill>
    </dxf>
    <dxf>
      <font>
        <b/>
        <color rgb="FF000099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4" formatCode="[$-421]ddd\,\ d\ mmmm\ 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6" formatCode="[$-421]ddd\,\ d\ mmm\ yy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vertical="center" textRotation="0" indent="0" justifyLastLine="0" shrinkToFit="0" readingOrder="0"/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4" formatCode="[$-421]ddd\,\ d\ mmmm\ 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6" formatCode="[$-421]ddd\,\ d\ mmm\ yy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vertical="center" textRotation="0" indent="0" justifyLastLine="0" shrinkToFit="0" readingOrder="0"/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5" formatCode="_-&quot;Rp&quot;* #,##0_-;\-&quot;Rp&quot;* #,##0_-;_-&quot;Rp&quot;* &quot;-&quot;??_-;_-@_-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65" formatCode="_-&quot;Rp&quot;* #,##0_-;\-&quot;Rp&quot;* #,##0_-;_-&quot;Rp&quot;* &quot;-&quot;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4" formatCode="[$-421]ddd\,\ d\ mmmm\ 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numFmt numFmtId="176" formatCode="[$-421]ddd\,\ d\ mmm\ 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alignment vertical="center" textRotation="0" indent="0" justifyLastLine="0" shrinkToFit="0" readingOrder="0"/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Urbanist"/>
        <family val="2"/>
        <scheme val="none"/>
      </font>
      <fill>
        <patternFill patternType="solid">
          <fgColor indexed="64"/>
          <bgColor rgb="FF21E3D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</dxfs>
  <tableStyles count="1" defaultTableStyle="TableStyleMedium9" defaultPivotStyle="PivotStyleLight16">
    <tableStyle name="Table Style 2" pivot="0" count="1" xr9:uid="{D0309C49-1C6C-44F3-B215-4D510D253ACA}">
      <tableStyleElement type="firstColumnStripe" dxfId="514"/>
    </tableStyle>
  </tableStyles>
  <colors>
    <mruColors>
      <color rgb="FF0000CC"/>
      <color rgb="FFFFFF99"/>
      <color rgb="FF000099"/>
      <color rgb="FFFFFFFF"/>
      <color rgb="FF33CCFF"/>
      <color rgb="FFCCECFF"/>
      <color rgb="FFCCCCFF"/>
      <color rgb="FF99CCFF"/>
      <color rgb="FF66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4.png"/><Relationship Id="rId4" Type="http://schemas.microsoft.com/office/2007/relationships/hdphoto" Target="../media/hdphoto4.wd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Refresh!A1"/><Relationship Id="rId2" Type="http://schemas.openxmlformats.org/officeDocument/2006/relationships/image" Target="../media/image6.png"/><Relationship Id="rId1" Type="http://schemas.openxmlformats.org/officeDocument/2006/relationships/hyperlink" Target="#Menu!A1"/><Relationship Id="rId4" Type="http://schemas.openxmlformats.org/officeDocument/2006/relationships/image" Target="../media/image8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u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asuk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'Stock_Brg (R)'!A1"/><Relationship Id="rId2" Type="http://schemas.openxmlformats.org/officeDocument/2006/relationships/image" Target="../media/image6.png"/><Relationship Id="rId1" Type="http://schemas.openxmlformats.org/officeDocument/2006/relationships/hyperlink" Target="#Menu!A1"/><Relationship Id="rId4" Type="http://schemas.openxmlformats.org/officeDocument/2006/relationships/image" Target="../media/image9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'Stock_Brg (D)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16406</xdr:rowOff>
    </xdr:from>
    <xdr:ext cx="9186333" cy="58451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7389" y="16406"/>
          <a:ext cx="9186333" cy="58451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34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solidFill>
                <a:sysClr val="windowText" lastClr="000000"/>
              </a:solidFill>
              <a:effectLst>
                <a:outerShdw blurRad="50800" algn="tl" rotWithShape="0">
                  <a:srgbClr val="000000"/>
                </a:outerShdw>
              </a:effectLst>
              <a:latin typeface="Berlin Sans FB Demi" panose="020E0802020502020306" pitchFamily="34" charset="0"/>
            </a:rPr>
            <a:t>Aplikasi Pelaporan Keuangan SPPG</a:t>
          </a:r>
        </a:p>
      </xdr:txBody>
    </xdr:sp>
    <xdr:clientData/>
  </xdr:oneCellAnchor>
  <xdr:twoCellAnchor>
    <xdr:from>
      <xdr:col>3</xdr:col>
      <xdr:colOff>0</xdr:colOff>
      <xdr:row>6</xdr:row>
      <xdr:rowOff>0</xdr:rowOff>
    </xdr:from>
    <xdr:to>
      <xdr:col>4</xdr:col>
      <xdr:colOff>11667</xdr:colOff>
      <xdr:row>7</xdr:row>
      <xdr:rowOff>109755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94368" y="1370263"/>
          <a:ext cx="2057036" cy="303597"/>
        </a:xfrm>
        <a:prstGeom prst="roundRect">
          <a:avLst>
            <a:gd name="adj" fmla="val 16667"/>
          </a:avLst>
        </a:prstGeom>
        <a:solidFill>
          <a:srgbClr val="0000CC"/>
        </a:solidFill>
        <a:ln w="9525">
          <a:noFill/>
          <a:round/>
          <a:headEnd/>
          <a:tailEnd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99"/>
              </a:solidFill>
              <a:latin typeface="Calibri"/>
            </a:rPr>
            <a:t>Menu</a:t>
          </a:r>
          <a:r>
            <a:rPr lang="en-US" sz="1400" b="1" i="0" strike="noStrike" baseline="0">
              <a:solidFill>
                <a:srgbClr val="000099"/>
              </a:solidFill>
              <a:latin typeface="Calibri"/>
            </a:rPr>
            <a:t> Input</a:t>
          </a:r>
          <a:endParaRPr lang="en-US" sz="1400" b="1" i="0" strike="noStrike">
            <a:solidFill>
              <a:srgbClr val="000099"/>
            </a:solidFill>
            <a:latin typeface="Calibri"/>
          </a:endParaRPr>
        </a:p>
      </xdr:txBody>
    </xdr:sp>
    <xdr:clientData fPrintsWithSheet="0"/>
  </xdr:twoCellAnchor>
  <xdr:twoCellAnchor>
    <xdr:from>
      <xdr:col>7</xdr:col>
      <xdr:colOff>0</xdr:colOff>
      <xdr:row>6</xdr:row>
      <xdr:rowOff>0</xdr:rowOff>
    </xdr:from>
    <xdr:to>
      <xdr:col>8</xdr:col>
      <xdr:colOff>11666</xdr:colOff>
      <xdr:row>7</xdr:row>
      <xdr:rowOff>109755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924778" y="1368778"/>
          <a:ext cx="2057777" cy="300255"/>
        </a:xfrm>
        <a:prstGeom prst="roundRect">
          <a:avLst>
            <a:gd name="adj" fmla="val 16667"/>
          </a:avLst>
        </a:prstGeom>
        <a:solidFill>
          <a:srgbClr val="00B050"/>
        </a:solidFill>
        <a:ln w="9525">
          <a:noFill/>
          <a:round/>
          <a:headEnd/>
          <a:tailEnd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99"/>
              </a:solidFill>
              <a:latin typeface="Calibri"/>
            </a:rPr>
            <a:t>Cetak Laporan</a:t>
          </a:r>
        </a:p>
      </xdr:txBody>
    </xdr:sp>
    <xdr:clientData fPrintsWithSheet="0"/>
  </xdr:twoCellAnchor>
  <xdr:twoCellAnchor>
    <xdr:from>
      <xdr:col>5</xdr:col>
      <xdr:colOff>0</xdr:colOff>
      <xdr:row>6</xdr:row>
      <xdr:rowOff>0</xdr:rowOff>
    </xdr:from>
    <xdr:to>
      <xdr:col>6</xdr:col>
      <xdr:colOff>11667</xdr:colOff>
      <xdr:row>7</xdr:row>
      <xdr:rowOff>109755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998611" y="1368778"/>
          <a:ext cx="2340000" cy="300255"/>
        </a:xfrm>
        <a:prstGeom prst="roundRect">
          <a:avLst>
            <a:gd name="adj" fmla="val 16667"/>
          </a:avLst>
        </a:prstGeom>
        <a:solidFill>
          <a:srgbClr val="FF0000"/>
        </a:solidFill>
        <a:ln w="9525">
          <a:noFill/>
          <a:round/>
          <a:headEnd/>
          <a:tailEnd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99"/>
              </a:solidFill>
              <a:latin typeface="Calibri"/>
            </a:rPr>
            <a:t>Cetak</a:t>
          </a:r>
          <a:r>
            <a:rPr lang="en-US" sz="1400" b="1" i="0" strike="noStrike" baseline="0">
              <a:solidFill>
                <a:srgbClr val="000099"/>
              </a:solidFill>
              <a:latin typeface="Calibri"/>
            </a:rPr>
            <a:t> Buku</a:t>
          </a:r>
          <a:endParaRPr lang="en-US" sz="1400" b="1" i="0" strike="noStrike">
            <a:solidFill>
              <a:srgbClr val="000099"/>
            </a:solidFill>
            <a:latin typeface="Calibri"/>
          </a:endParaRPr>
        </a:p>
      </xdr:txBody>
    </xdr:sp>
    <xdr:clientData fPrintsWithSheet="0"/>
  </xdr:twoCellAnchor>
  <xdr:twoCellAnchor editAs="oneCell">
    <xdr:from>
      <xdr:col>3</xdr:col>
      <xdr:colOff>1034791</xdr:colOff>
      <xdr:row>7</xdr:row>
      <xdr:rowOff>182743</xdr:rowOff>
    </xdr:from>
    <xdr:to>
      <xdr:col>3</xdr:col>
      <xdr:colOff>1780389</xdr:colOff>
      <xdr:row>11</xdr:row>
      <xdr:rowOff>57123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91" b="92562" l="8108" r="92793">
                      <a14:foregroundMark x1="53153" y1="19008" x2="53153" y2="19008"/>
                      <a14:foregroundMark x1="61261" y1="19421" x2="61261" y2="19421"/>
                      <a14:foregroundMark x1="63964" y1="21074" x2="63964" y2="21074"/>
                      <a14:foregroundMark x1="92793" y1="45041" x2="92793" y2="45041"/>
                      <a14:foregroundMark x1="93243" y1="51653" x2="93243" y2="51653"/>
                      <a14:foregroundMark x1="62613" y1="88843" x2="62613" y2="88843"/>
                      <a14:foregroundMark x1="67568" y1="85950" x2="67568" y2="85950"/>
                      <a14:foregroundMark x1="71622" y1="81818" x2="71622" y2="81818"/>
                      <a14:foregroundMark x1="76577" y1="78099" x2="76577" y2="78099"/>
                      <a14:foregroundMark x1="79279" y1="74793" x2="79279" y2="74793"/>
                      <a14:foregroundMark x1="83784" y1="69421" x2="83784" y2="69421"/>
                      <a14:foregroundMark x1="88739" y1="61570" x2="88739" y2="61570"/>
                      <a14:foregroundMark x1="86486" y1="58678" x2="86486" y2="58678"/>
                      <a14:foregroundMark x1="86486" y1="56612" x2="86486" y2="56612"/>
                      <a14:foregroundMark x1="89189" y1="48347" x2="89189" y2="48347"/>
                      <a14:foregroundMark x1="87838" y1="44628" x2="87838" y2="44628"/>
                      <a14:foregroundMark x1="43243" y1="19008" x2="43243" y2="19008"/>
                      <a14:foregroundMark x1="39640" y1="21074" x2="39640" y2="21074"/>
                      <a14:foregroundMark x1="36486" y1="20248" x2="36486" y2="20248"/>
                      <a14:foregroundMark x1="31081" y1="23140" x2="31081" y2="23140"/>
                      <a14:foregroundMark x1="26126" y1="26860" x2="26126" y2="26860"/>
                      <a14:foregroundMark x1="21171" y1="30579" x2="21171" y2="30579"/>
                      <a14:foregroundMark x1="17117" y1="35124" x2="17117" y2="35124"/>
                      <a14:foregroundMark x1="13964" y1="40496" x2="13964" y2="40496"/>
                      <a14:foregroundMark x1="15766" y1="46694" x2="15766" y2="46694"/>
                      <a14:foregroundMark x1="10811" y1="48347" x2="10811" y2="48347"/>
                      <a14:foregroundMark x1="11712" y1="45455" x2="11712" y2="45455"/>
                      <a14:foregroundMark x1="13964" y1="47521" x2="14414" y2="48347"/>
                      <a14:foregroundMark x1="14414" y1="52066" x2="14414" y2="52066"/>
                      <a14:foregroundMark x1="14414" y1="59091" x2="14414" y2="59091"/>
                      <a14:foregroundMark x1="11261" y1="57851" x2="11261" y2="57851"/>
                      <a14:foregroundMark x1="13514" y1="56198" x2="13514" y2="56198"/>
                      <a14:foregroundMark x1="13514" y1="65702" x2="13514" y2="65702"/>
                      <a14:foregroundMark x1="15766" y1="68182" x2="15766" y2="68182"/>
                      <a14:foregroundMark x1="15766" y1="72727" x2="15766" y2="72727"/>
                      <a14:foregroundMark x1="14414" y1="68595" x2="14414" y2="68595"/>
                      <a14:foregroundMark x1="11712" y1="66942" x2="11712" y2="66942"/>
                      <a14:foregroundMark x1="20721" y1="76860" x2="20721" y2="76860"/>
                      <a14:foregroundMark x1="18919" y1="72314" x2="18919" y2="72314"/>
                      <a14:foregroundMark x1="18919" y1="76860" x2="18919" y2="76860"/>
                      <a14:foregroundMark x1="23423" y1="76860" x2="23423" y2="76860"/>
                      <a14:foregroundMark x1="25225" y1="81818" x2="25225" y2="81818"/>
                      <a14:foregroundMark x1="28829" y1="81818" x2="28829" y2="81818"/>
                      <a14:foregroundMark x1="33333" y1="85537" x2="33333" y2="85537"/>
                      <a14:foregroundMark x1="29730" y1="84711" x2="29730" y2="84711"/>
                      <a14:foregroundMark x1="35586" y1="84298" x2="35586" y2="84298"/>
                      <a14:foregroundMark x1="38288" y1="88843" x2="38288" y2="88843"/>
                      <a14:foregroundMark x1="41441" y1="89669" x2="41441" y2="89669"/>
                      <a14:foregroundMark x1="92342" y1="62397" x2="92342" y2="62397"/>
                      <a14:foregroundMark x1="92793" y1="42975" x2="92793" y2="42975"/>
                      <a14:foregroundMark x1="87838" y1="72727" x2="87838" y2="72727"/>
                      <a14:foregroundMark x1="67568" y1="89669" x2="67568" y2="89669"/>
                      <a14:foregroundMark x1="52703" y1="92975" x2="52703" y2="92975"/>
                      <a14:foregroundMark x1="9009" y1="66942" x2="9009" y2="66942"/>
                      <a14:foregroundMark x1="8559" y1="66942" x2="8559" y2="66942"/>
                      <a14:foregroundMark x1="8559" y1="66942" x2="8559" y2="66942"/>
                      <a14:foregroundMark x1="8108" y1="66942" x2="8108" y2="66942"/>
                      <a14:foregroundMark x1="51802" y1="92562" x2="51802" y2="92562"/>
                      <a14:foregroundMark x1="88739" y1="35950" x2="88739" y2="35950"/>
                      <a14:foregroundMark x1="85586" y1="29339" x2="85586" y2="29339"/>
                      <a14:foregroundMark x1="80180" y1="23967" x2="80180" y2="23967"/>
                      <a14:foregroundMark x1="73874" y1="19008" x2="73874" y2="19008"/>
                      <a14:foregroundMark x1="67568" y1="15289" x2="67568" y2="15289"/>
                      <a14:foregroundMark x1="59910" y1="12810" x2="59910" y2="12810"/>
                      <a14:foregroundMark x1="50000" y1="12810" x2="50000" y2="12810"/>
                      <a14:foregroundMark x1="43694" y1="12810" x2="43694" y2="12810"/>
                      <a14:foregroundMark x1="35135" y1="14876" x2="35135" y2="14876"/>
                      <a14:foregroundMark x1="25225" y1="20248" x2="25225" y2="20248"/>
                      <a14:foregroundMark x1="18018" y1="24380" x2="18018" y2="2438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513" y="1805521"/>
          <a:ext cx="745598" cy="812769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174459</xdr:colOff>
      <xdr:row>8</xdr:row>
      <xdr:rowOff>32051</xdr:rowOff>
    </xdr:from>
    <xdr:to>
      <xdr:col>3</xdr:col>
      <xdr:colOff>923606</xdr:colOff>
      <xdr:row>11</xdr:row>
      <xdr:rowOff>37593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4DFFAD-24E5-476D-A844-2787449F0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5533" b="93648" l="7544" r="96325">
                      <a14:foregroundMark x1="44294" y1="13115" x2="44294" y2="13115"/>
                      <a14:foregroundMark x1="45648" y1="12500" x2="45648" y2="12500"/>
                      <a14:foregroundMark x1="46809" y1="11680" x2="46809" y2="11680"/>
                      <a14:foregroundMark x1="49323" y1="9016" x2="49323" y2="9016"/>
                      <a14:foregroundMark x1="51064" y1="8402" x2="51064" y2="8402"/>
                      <a14:foregroundMark x1="51838" y1="7377" x2="51838" y2="7377"/>
                      <a14:foregroundMark x1="53191" y1="7992" x2="53191" y2="7992"/>
                      <a14:foregroundMark x1="54352" y1="9631" x2="54352" y2="9631"/>
                      <a14:foregroundMark x1="56286" y1="9631" x2="56286" y2="9631"/>
                      <a14:foregroundMark x1="57447" y1="11066" x2="57447" y2="11066"/>
                      <a14:foregroundMark x1="58801" y1="11885" x2="58801" y2="11885"/>
                      <a14:foregroundMark x1="59574" y1="13115" x2="59574" y2="13115"/>
                      <a14:foregroundMark x1="61315" y1="14549" x2="61315" y2="14549"/>
                      <a14:foregroundMark x1="52998" y1="5533" x2="52998" y2="5533"/>
                      <a14:foregroundMark x1="63636" y1="14959" x2="63636" y2="14959"/>
                      <a14:foregroundMark x1="65957" y1="17008" x2="65957" y2="17008"/>
                      <a14:foregroundMark x1="66344" y1="19057" x2="66344" y2="19057"/>
                      <a14:foregroundMark x1="63636" y1="16393" x2="63636" y2="16393"/>
                      <a14:foregroundMark x1="67892" y1="18648" x2="67892" y2="18648"/>
                      <a14:foregroundMark x1="69826" y1="19877" x2="69826" y2="19877"/>
                      <a14:foregroundMark x1="70986" y1="21721" x2="70986" y2="21721"/>
                      <a14:foregroundMark x1="72534" y1="21926" x2="72534" y2="21926"/>
                      <a14:foregroundMark x1="75629" y1="25000" x2="75629" y2="25000"/>
                      <a14:foregroundMark x1="78530" y1="27254" x2="78530" y2="27254"/>
                      <a14:foregroundMark x1="84139" y1="31148" x2="84139" y2="31148"/>
                      <a14:foregroundMark x1="81818" y1="29918" x2="81818" y2="29918"/>
                      <a14:foregroundMark x1="85493" y1="33402" x2="85493" y2="33402"/>
                      <a14:foregroundMark x1="88781" y1="35246" x2="88781" y2="35246"/>
                      <a14:foregroundMark x1="91876" y1="37090" x2="91876" y2="37090"/>
                      <a14:foregroundMark x1="93424" y1="39754" x2="93424" y2="39754"/>
                      <a14:foregroundMark x1="91876" y1="47746" x2="91876" y2="47746"/>
                      <a14:foregroundMark x1="92070" y1="47746" x2="92070" y2="47746"/>
                      <a14:foregroundMark x1="91683" y1="46311" x2="91683" y2="46311"/>
                      <a14:foregroundMark x1="90135" y1="51434" x2="90135" y2="51434"/>
                      <a14:foregroundMark x1="88588" y1="57172" x2="88588" y2="57172"/>
                      <a14:foregroundMark x1="39845" y1="16393" x2="39845" y2="16393"/>
                      <a14:foregroundMark x1="34816" y1="20082" x2="34816" y2="20082"/>
                      <a14:foregroundMark x1="30561" y1="23770" x2="30561" y2="23770"/>
                      <a14:foregroundMark x1="25532" y1="27254" x2="25532" y2="27254"/>
                      <a14:foregroundMark x1="20696" y1="31352" x2="20696" y2="31352"/>
                      <a14:foregroundMark x1="16441" y1="33811" x2="16441" y2="33811"/>
                      <a14:foregroundMark x1="13153" y1="36680" x2="13153" y2="36680"/>
                      <a14:foregroundMark x1="17795" y1="33402" x2="17795" y2="33402"/>
                      <a14:foregroundMark x1="11025" y1="38525" x2="11025" y2="38525"/>
                      <a14:foregroundMark x1="11799" y1="45287" x2="11799" y2="45287"/>
                      <a14:foregroundMark x1="14507" y1="52254" x2="14507" y2="52254"/>
                      <a14:foregroundMark x1="16248" y1="57582" x2="16248" y2="57582"/>
                      <a14:foregroundMark x1="19536" y1="70287" x2="19536" y2="70287"/>
                      <a14:foregroundMark x1="22631" y1="81148" x2="22631" y2="81148"/>
                      <a14:foregroundMark x1="25919" y1="91803" x2="25919" y2="91803"/>
                      <a14:foregroundMark x1="49130" y1="79303" x2="49130" y2="79303"/>
                      <a14:foregroundMark x1="47969" y1="76230" x2="47969" y2="76230"/>
                      <a14:foregroundMark x1="53772" y1="75205" x2="53772" y2="75205"/>
                      <a14:foregroundMark x1="56673" y1="77049" x2="56673" y2="77049"/>
                      <a14:foregroundMark x1="59188" y1="78893" x2="59188" y2="78893"/>
                      <a14:foregroundMark x1="64990" y1="78689" x2="64990" y2="78689"/>
                      <a14:foregroundMark x1="67505" y1="79508" x2="67505" y2="79508"/>
                      <a14:foregroundMark x1="67311" y1="82172" x2="67311" y2="82172"/>
                      <a14:foregroundMark x1="45455" y1="78279" x2="45455" y2="78279"/>
                      <a14:foregroundMark x1="50677" y1="78484" x2="50677" y2="78484"/>
                      <a14:foregroundMark x1="38104" y1="80123" x2="38104" y2="80123"/>
                      <a14:foregroundMark x1="42747" y1="77664" x2="42747" y2="77664"/>
                      <a14:foregroundMark x1="45841" y1="76025" x2="45841" y2="76025"/>
                      <a14:foregroundMark x1="40426" y1="78484" x2="40426" y2="78484"/>
                      <a14:foregroundMark x1="32689" y1="92008" x2="32689" y2="92008"/>
                      <a14:foregroundMark x1="39072" y1="91598" x2="39072" y2="91598"/>
                      <a14:foregroundMark x1="45841" y1="91598" x2="45841" y2="91598"/>
                      <a14:foregroundMark x1="51064" y1="91598" x2="51064" y2="91598"/>
                      <a14:foregroundMark x1="57834" y1="91803" x2="57834" y2="91803"/>
                      <a14:foregroundMark x1="63056" y1="91393" x2="63056" y2="91393"/>
                      <a14:foregroundMark x1="67505" y1="92418" x2="67505" y2="92418"/>
                      <a14:foregroundMark x1="71180" y1="91803" x2="71180" y2="91803"/>
                      <a14:foregroundMark x1="76596" y1="92418" x2="76596" y2="92418"/>
                      <a14:foregroundMark x1="77563" y1="90574" x2="77563" y2="90574"/>
                      <a14:foregroundMark x1="78723" y1="87500" x2="78723" y2="87500"/>
                      <a14:foregroundMark x1="80851" y1="81967" x2="80851" y2="81967"/>
                      <a14:foregroundMark x1="82398" y1="77049" x2="82398" y2="77049"/>
                      <a14:foregroundMark x1="69632" y1="80123" x2="69632" y2="80123"/>
                      <a14:foregroundMark x1="63250" y1="79713" x2="63250" y2="79713"/>
                      <a14:foregroundMark x1="41393" y1="78484" x2="41393" y2="78484"/>
                      <a14:foregroundMark x1="38298" y1="80328" x2="38298" y2="80328"/>
                      <a14:foregroundMark x1="35010" y1="79098" x2="35010" y2="79098"/>
                      <a14:foregroundMark x1="61896" y1="93033" x2="61896" y2="93033"/>
                      <a14:foregroundMark x1="65571" y1="93443" x2="65571" y2="93443"/>
                      <a14:foregroundMark x1="69246" y1="93443" x2="69246" y2="93443"/>
                      <a14:foregroundMark x1="72340" y1="92828" x2="72340" y2="92828"/>
                      <a14:foregroundMark x1="67505" y1="17213" x2="67505" y2="17213"/>
                      <a14:foregroundMark x1="65957" y1="15574" x2="65957" y2="15574"/>
                      <a14:foregroundMark x1="63056" y1="13934" x2="63056" y2="13934"/>
                      <a14:foregroundMark x1="61315" y1="12500" x2="61315" y2="12500"/>
                      <a14:foregroundMark x1="58994" y1="10656" x2="58994" y2="10656"/>
                      <a14:foregroundMark x1="56867" y1="9221" x2="56867" y2="9221"/>
                      <a14:foregroundMark x1="52031" y1="5533" x2="52031" y2="5533"/>
                      <a14:foregroundMark x1="50677" y1="6352" x2="50677" y2="6352"/>
                      <a14:foregroundMark x1="48356" y1="7787" x2="48356" y2="7787"/>
                      <a14:foregroundMark x1="46422" y1="9221" x2="46422" y2="9221"/>
                      <a14:foregroundMark x1="43907" y1="11270" x2="43907" y2="11270"/>
                      <a14:foregroundMark x1="41199" y1="13320" x2="41199" y2="13320"/>
                      <a14:foregroundMark x1="38104" y1="15984" x2="38104" y2="15984"/>
                      <a14:foregroundMark x1="35203" y1="18033" x2="35203" y2="18033"/>
                      <a14:foregroundMark x1="32882" y1="20082" x2="32882" y2="20082"/>
                      <a14:foregroundMark x1="30561" y1="21926" x2="30561" y2="21926"/>
                      <a14:foregroundMark x1="27660" y1="23975" x2="27660" y2="23975"/>
                      <a14:foregroundMark x1="23985" y1="26434" x2="23985" y2="26434"/>
                      <a14:foregroundMark x1="22050" y1="28279" x2="22050" y2="28279"/>
                      <a14:foregroundMark x1="20116" y1="29713" x2="20116" y2="29713"/>
                      <a14:foregroundMark x1="18569" y1="30943" x2="18569" y2="30943"/>
                      <a14:foregroundMark x1="16828" y1="32172" x2="16828" y2="32172"/>
                      <a14:foregroundMark x1="14120" y1="34016" x2="14120" y2="34016"/>
                      <a14:foregroundMark x1="11799" y1="35861" x2="11799" y2="35861"/>
                      <a14:foregroundMark x1="10251" y1="37500" x2="10251" y2="37500"/>
                      <a14:foregroundMark x1="8897" y1="37705" x2="8897" y2="37705"/>
                      <a14:foregroundMark x1="68665" y1="18648" x2="68665" y2="18648"/>
                      <a14:foregroundMark x1="70600" y1="19262" x2="70600" y2="19262"/>
                      <a14:foregroundMark x1="73308" y1="21721" x2="73308" y2="21721"/>
                      <a14:foregroundMark x1="75048" y1="23156" x2="75048" y2="23156"/>
                      <a14:foregroundMark x1="77563" y1="24795" x2="77563" y2="24795"/>
                      <a14:foregroundMark x1="80077" y1="26639" x2="80077" y2="26639"/>
                      <a14:foregroundMark x1="82398" y1="28484" x2="82398" y2="28484"/>
                      <a14:foregroundMark x1="84526" y1="30123" x2="84913" y2="30123"/>
                      <a14:foregroundMark x1="87234" y1="32377" x2="87234" y2="32377"/>
                      <a14:foregroundMark x1="89942" y1="34221" x2="89942" y2="34221"/>
                      <a14:foregroundMark x1="92263" y1="36270" x2="92263" y2="36270"/>
                      <a14:foregroundMark x1="94391" y1="37910" x2="94391" y2="37910"/>
                      <a14:foregroundMark x1="95551" y1="38934" x2="95551" y2="38934"/>
                      <a14:foregroundMark x1="94391" y1="42828" x2="94391" y2="42828"/>
                      <a14:foregroundMark x1="93230" y1="46926" x2="93230" y2="46926"/>
                      <a14:foregroundMark x1="91683" y1="51844" x2="91683" y2="51844"/>
                      <a14:foregroundMark x1="89749" y1="56967" x2="89749" y2="56967"/>
                      <a14:foregroundMark x1="88395" y1="61066" x2="88395" y2="61066"/>
                      <a14:foregroundMark x1="86847" y1="66598" x2="86847" y2="66598"/>
                      <a14:foregroundMark x1="85880" y1="70697" x2="85880" y2="70697"/>
                      <a14:foregroundMark x1="84139" y1="75615" x2="84139" y2="75615"/>
                      <a14:foregroundMark x1="82979" y1="79713" x2="82979" y2="79713"/>
                      <a14:foregroundMark x1="81625" y1="83197" x2="81625" y2="83197"/>
                      <a14:foregroundMark x1="57447" y1="93238" x2="57447" y2="93238"/>
                      <a14:foregroundMark x1="53385" y1="93238" x2="53385" y2="93238"/>
                      <a14:foregroundMark x1="49903" y1="93443" x2="49903" y2="93443"/>
                      <a14:foregroundMark x1="46809" y1="93443" x2="46809" y2="93443"/>
                      <a14:foregroundMark x1="41586" y1="93648" x2="41586" y2="93648"/>
                      <a14:foregroundMark x1="38685" y1="92623" x2="38685" y2="92623"/>
                      <a14:foregroundMark x1="43327" y1="92623" x2="43327" y2="92623"/>
                      <a14:foregroundMark x1="45648" y1="92623" x2="45648" y2="92623"/>
                      <a14:foregroundMark x1="34043" y1="92828" x2="34043" y2="92828"/>
                      <a14:foregroundMark x1="30561" y1="93238" x2="30561" y2="93238"/>
                      <a14:foregroundMark x1="27853" y1="93238" x2="27853" y2="93238"/>
                      <a14:foregroundMark x1="25145" y1="92828" x2="25145" y2="92828"/>
                      <a14:foregroundMark x1="24178" y1="90369" x2="24178" y2="90369"/>
                      <a14:foregroundMark x1="21663" y1="82992" x2="21663" y2="82992"/>
                      <a14:foregroundMark x1="20503" y1="78279" x2="20503" y2="78279"/>
                      <a14:foregroundMark x1="20890" y1="80328" x2="20890" y2="80328"/>
                      <a14:foregroundMark x1="22631" y1="83811" x2="22631" y2="83811"/>
                      <a14:foregroundMark x1="19149" y1="73361" x2="19149" y2="73361"/>
                      <a14:foregroundMark x1="17215" y1="68648" x2="17215" y2="68648"/>
                      <a14:foregroundMark x1="15087" y1="61066" x2="15087" y2="61066"/>
                      <a14:foregroundMark x1="15861" y1="62500" x2="15861" y2="62500"/>
                      <a14:foregroundMark x1="16441" y1="64754" x2="16441" y2="64754"/>
                      <a14:foregroundMark x1="13733" y1="56557" x2="13733" y2="56557"/>
                      <a14:foregroundMark x1="13153" y1="53484" x2="13153" y2="53484"/>
                      <a14:foregroundMark x1="11799" y1="50410" x2="11799" y2="50410"/>
                      <a14:foregroundMark x1="11219" y1="46926" x2="11219" y2="46926"/>
                      <a14:foregroundMark x1="9865" y1="43648" x2="9865" y2="43648"/>
                      <a14:foregroundMark x1="56867" y1="75410" x2="56867" y2="75410"/>
                      <a14:foregroundMark x1="74855" y1="93033" x2="74855" y2="93033"/>
                      <a14:foregroundMark x1="79110" y1="92213" x2="79110" y2="92213"/>
                      <a14:foregroundMark x1="80271" y1="89344" x2="80271" y2="89344"/>
                      <a14:foregroundMark x1="59381" y1="10246" x2="59381" y2="10246"/>
                      <a14:foregroundMark x1="83559" y1="28689" x2="83559" y2="28689"/>
                      <a14:foregroundMark x1="92650" y1="35861" x2="92650" y2="35861"/>
                      <a14:foregroundMark x1="96325" y1="38730" x2="96325" y2="38730"/>
                      <a14:foregroundMark x1="73114" y1="93852" x2="73114" y2="93852"/>
                      <a14:foregroundMark x1="76789" y1="93852" x2="76789" y2="93852"/>
                      <a14:foregroundMark x1="79497" y1="93648" x2="79497" y2="93648"/>
                      <a14:foregroundMark x1="63443" y1="93852" x2="63443" y2="93852"/>
                      <a14:foregroundMark x1="39458" y1="93648" x2="39458" y2="93648"/>
                      <a14:foregroundMark x1="36170" y1="93648" x2="36170" y2="93648"/>
                      <a14:foregroundMark x1="26692" y1="93852" x2="26692" y2="93852"/>
                      <a14:foregroundMark x1="24178" y1="92418" x2="24178" y2="92418"/>
                      <a14:foregroundMark x1="22824" y1="88320" x2="22824" y2="88320"/>
                      <a14:foregroundMark x1="19729" y1="77254" x2="19729" y2="77254"/>
                      <a14:foregroundMark x1="17408" y1="70082" x2="17408" y2="70082"/>
                      <a14:foregroundMark x1="19923" y1="79098" x2="19923" y2="79098"/>
                      <a14:foregroundMark x1="18375" y1="73975" x2="18375" y2="73975"/>
                      <a14:foregroundMark x1="7544" y1="38934" x2="7544" y2="38934"/>
                      <a14:foregroundMark x1="30754" y1="20287" x2="30754" y2="20287"/>
                      <a14:foregroundMark x1="93230" y1="48361" x2="93230" y2="48361"/>
                      <a14:foregroundMark x1="90329" y1="58607" x2="90329" y2="58607"/>
                      <a14:foregroundMark x1="88201" y1="65164" x2="88201" y2="65164"/>
                      <a14:foregroundMark x1="85687" y1="72951" x2="85687" y2="72951"/>
                      <a14:foregroundMark x1="83752" y1="80123" x2="83752" y2="8012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072"/>
        <a:stretch/>
      </xdr:blipFill>
      <xdr:spPr>
        <a:xfrm>
          <a:off x="901181" y="1859440"/>
          <a:ext cx="749147" cy="73932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10</xdr:col>
      <xdr:colOff>0</xdr:colOff>
      <xdr:row>7</xdr:row>
      <xdr:rowOff>109755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8F2D75FE-473D-4F83-8DBD-D848E827B5BB}"/>
            </a:ext>
          </a:extLst>
        </xdr:cNvPr>
        <xdr:cNvSpPr>
          <a:spLocks noChangeArrowheads="1"/>
        </xdr:cNvSpPr>
      </xdr:nvSpPr>
      <xdr:spPr bwMode="auto">
        <a:xfrm>
          <a:off x="723900" y="1327150"/>
          <a:ext cx="2616200" cy="300255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noFill/>
          <a:round/>
          <a:headEnd/>
          <a:tailEnd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99"/>
              </a:solidFill>
              <a:latin typeface="Calibri"/>
            </a:rPr>
            <a:t>Barang Persediaan</a:t>
          </a:r>
          <a:r>
            <a:rPr lang="en-ID" sz="1000" b="1" i="0" u="none" strike="noStrike">
              <a:effectLst/>
              <a:latin typeface="+mn-lt"/>
              <a:ea typeface="+mn-ea"/>
              <a:cs typeface="+mn-cs"/>
            </a:rPr>
            <a:t> </a:t>
          </a:r>
          <a:endParaRPr lang="en-US" sz="1400" b="1" i="0" strike="noStrike">
            <a:solidFill>
              <a:srgbClr val="000099"/>
            </a:solidFill>
            <a:latin typeface="Calibri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484716</xdr:colOff>
      <xdr:row>14</xdr:row>
      <xdr:rowOff>82022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D53CF-2D8C-4664-A80B-62AB85319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3562" b="57223" l="18759" r="56003">
                      <a14:foregroundMark x1="20123" y1="36466" x2="20123" y2="36466"/>
                      <a14:foregroundMark x1="18759" y1="39271" x2="18759" y2="39271"/>
                      <a14:foregroundMark x1="37653" y1="31837" x2="37653" y2="31837"/>
                      <a14:foregroundMark x1="40587" y1="34222" x2="40587" y2="34222"/>
                      <a14:foregroundMark x1="43656" y1="32258" x2="43656" y2="32258"/>
                      <a14:foregroundMark x1="46112" y1="33380" x2="46112" y2="33380"/>
                      <a14:foregroundMark x1="49250" y1="34222" x2="49250" y2="34222"/>
                      <a14:foregroundMark x1="36562" y1="40813" x2="36562" y2="40813"/>
                      <a14:foregroundMark x1="39700" y1="40954" x2="39700" y2="40954"/>
                      <a14:foregroundMark x1="42292" y1="38008" x2="42292" y2="38008"/>
                      <a14:foregroundMark x1="43588" y1="40112" x2="43588" y2="40112"/>
                      <a14:foregroundMark x1="38267" y1="48948" x2="38267" y2="48948"/>
                      <a14:foregroundMark x1="41064" y1="48107" x2="41064" y2="48107"/>
                      <a14:foregroundMark x1="43452" y1="47265" x2="43452" y2="47265"/>
                      <a14:foregroundMark x1="45020" y1="48668" x2="45020" y2="48668"/>
                      <a14:foregroundMark x1="48226" y1="47125" x2="48226" y2="47125"/>
                      <a14:foregroundMark x1="50819" y1="48107" x2="50819" y2="48107"/>
                      <a14:foregroundMark x1="53752" y1="48107" x2="53752" y2="48107"/>
                      <a14:foregroundMark x1="55116" y1="48808" x2="55116" y2="48808"/>
                      <a14:backgroundMark x1="37176" y1="30856" x2="37176" y2="30856"/>
                      <a14:backgroundMark x1="39836" y1="32539" x2="39836" y2="32539"/>
                      <a14:backgroundMark x1="45362" y1="32539" x2="45362" y2="32539"/>
                      <a14:backgroundMark x1="40450" y1="47125" x2="40450" y2="47125"/>
                      <a14:backgroundMark x1="53206" y1="47125" x2="53206" y2="471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4641" t="19486" r="39461" b="38518"/>
        <a:stretch/>
      </xdr:blipFill>
      <xdr:spPr>
        <a:xfrm>
          <a:off x="508000" y="254000"/>
          <a:ext cx="2008716" cy="160602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9</xdr:col>
      <xdr:colOff>69674</xdr:colOff>
      <xdr:row>14</xdr:row>
      <xdr:rowOff>99332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BAE7CC-51EE-4FE4-B2C4-B2742C4F4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7257" b="69792" l="63867" r="90039">
                      <a14:foregroundMark x1="90039" y1="49566" x2="90039" y2="49566"/>
                      <a14:foregroundMark x1="80566" y1="44358" x2="80566" y2="44358"/>
                      <a14:foregroundMark x1="77051" y1="50260" x2="77051" y2="50260"/>
                      <a14:foregroundMark x1="80762" y1="56250" x2="80762" y2="56250"/>
                      <a14:foregroundMark x1="84326" y1="50434" x2="84326" y2="50434"/>
                      <a14:backgroundMark x1="79004" y1="32292" x2="79004" y2="32292"/>
                      <a14:backgroundMark x1="77930" y1="35590" x2="77930" y2="35590"/>
                      <a14:backgroundMark x1="80908" y1="35330" x2="80908" y2="35330"/>
                      <a14:backgroundMark x1="82861" y1="38715" x2="82861" y2="38715"/>
                      <a14:backgroundMark x1="75684" y1="38889" x2="75684" y2="38889"/>
                      <a14:backgroundMark x1="72998" y1="43403" x2="72998" y2="43403"/>
                      <a14:backgroundMark x1="72852" y1="55903" x2="72852" y2="55903"/>
                      <a14:backgroundMark x1="75830" y1="61458" x2="75830" y2="61458"/>
                      <a14:backgroundMark x1="82666" y1="61198" x2="82666" y2="61198"/>
                      <a14:backgroundMark x1="85352" y1="56510" x2="85352" y2="56510"/>
                      <a14:backgroundMark x1="82666" y1="56337" x2="82666" y2="56337"/>
                      <a14:backgroundMark x1="79395" y1="67448" x2="79395" y2="67448"/>
                      <a14:backgroundMark x1="80908" y1="64410" x2="80908" y2="64410"/>
                      <a14:backgroundMark x1="78320" y1="63976" x2="78320" y2="63976"/>
                      <a14:backgroundMark x1="75342" y1="55903" x2="75342" y2="55903"/>
                      <a14:backgroundMark x1="83105" y1="43403" x2="83105" y2="43403"/>
                      <a14:backgroundMark x1="75146" y1="42969" x2="75146" y2="42969"/>
                      <a14:backgroundMark x1="78613" y1="49479" x2="78613" y2="49479"/>
                      <a14:backgroundMark x1="79346" y1="49479" x2="79346" y2="49479"/>
                      <a14:backgroundMark x1="79834" y1="48698" x2="79834" y2="48698"/>
                      <a14:backgroundMark x1="79590" y1="48438" x2="79590" y2="48438"/>
                      <a14:backgroundMark x1="79150" y1="47830" x2="79150" y2="47830"/>
                      <a14:backgroundMark x1="81250" y1="43924" x2="81250" y2="43924"/>
                      <a14:backgroundMark x1="79590" y1="40017" x2="79590" y2="40017"/>
                      <a14:backgroundMark x1="75244" y1="50434" x2="75244" y2="50434"/>
                      <a14:backgroundMark x1="73438" y1="50087" x2="73438" y2="50087"/>
                      <a14:backgroundMark x1="73486" y1="48958" x2="73486" y2="48958"/>
                      <a14:backgroundMark x1="75537" y1="53646" x2="75537" y2="53646"/>
                      <a14:backgroundMark x1="79590" y1="60764" x2="79590" y2="60764"/>
                      <a14:backgroundMark x1="78711" y1="60156" x2="78711" y2="60156"/>
                      <a14:backgroundMark x1="85303" y1="49740" x2="85303" y2="49740"/>
                      <a14:backgroundMark x1="85791" y1="43924" x2="85791" y2="43924"/>
                      <a14:backgroundMark x1="81055" y1="56684" x2="81055" y2="56684"/>
                      <a14:backgroundMark x1="79492" y1="43924" x2="79492" y2="43924"/>
                      <a14:backgroundMark x1="83350" y1="49306" x2="83350" y2="49306"/>
                      <a14:backgroundMark x1="79639" y1="56684" x2="79639" y2="566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7082" t="27648" r="8484" b="28553"/>
        <a:stretch/>
      </xdr:blipFill>
      <xdr:spPr>
        <a:xfrm>
          <a:off x="3048000" y="254000"/>
          <a:ext cx="1593674" cy="16233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1301750</xdr:colOff>
      <xdr:row>0</xdr:row>
      <xdr:rowOff>127000</xdr:rowOff>
    </xdr:from>
    <xdr:to>
      <xdr:col>3</xdr:col>
      <xdr:colOff>1748391</xdr:colOff>
      <xdr:row>2</xdr:row>
      <xdr:rowOff>204070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1EE251-C641-4376-A580-96EE32D69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12700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621594</xdr:colOff>
      <xdr:row>3</xdr:row>
      <xdr:rowOff>6350</xdr:rowOff>
    </xdr:from>
    <xdr:to>
      <xdr:col>5</xdr:col>
      <xdr:colOff>1435</xdr:colOff>
      <xdr:row>5</xdr:row>
      <xdr:rowOff>45320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6766F-F052-4A61-A6D4-D43168398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3694" y="61595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642050</xdr:colOff>
      <xdr:row>1</xdr:row>
      <xdr:rowOff>7059</xdr:rowOff>
    </xdr:from>
    <xdr:to>
      <xdr:col>18</xdr:col>
      <xdr:colOff>1086556</xdr:colOff>
      <xdr:row>1</xdr:row>
      <xdr:rowOff>427029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F66B23-3C64-4AF7-8830-95FB3333A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17939" y="747892"/>
          <a:ext cx="444506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1301750</xdr:colOff>
      <xdr:row>2</xdr:row>
      <xdr:rowOff>228600</xdr:rowOff>
    </xdr:from>
    <xdr:to>
      <xdr:col>9</xdr:col>
      <xdr:colOff>1746250</xdr:colOff>
      <xdr:row>4</xdr:row>
      <xdr:rowOff>127870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A55F0-D7B6-4C7F-BCE5-B8810C846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64850" y="355600"/>
          <a:ext cx="444500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615945</xdr:colOff>
      <xdr:row>5</xdr:row>
      <xdr:rowOff>19050</xdr:rowOff>
    </xdr:from>
    <xdr:to>
      <xdr:col>8</xdr:col>
      <xdr:colOff>1062586</xdr:colOff>
      <xdr:row>8</xdr:row>
      <xdr:rowOff>121520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4136-F8A8-4205-9B19-38A5CC8E0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8112" y="576439"/>
          <a:ext cx="446641" cy="427025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622300</xdr:colOff>
      <xdr:row>5</xdr:row>
      <xdr:rowOff>76200</xdr:rowOff>
    </xdr:from>
    <xdr:to>
      <xdr:col>8</xdr:col>
      <xdr:colOff>1068941</xdr:colOff>
      <xdr:row>8</xdr:row>
      <xdr:rowOff>70720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517FD-1D99-45C6-AD5F-4BC5DC189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2350" y="63500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615950</xdr:colOff>
      <xdr:row>5</xdr:row>
      <xdr:rowOff>76200</xdr:rowOff>
    </xdr:from>
    <xdr:to>
      <xdr:col>8</xdr:col>
      <xdr:colOff>1062591</xdr:colOff>
      <xdr:row>8</xdr:row>
      <xdr:rowOff>70720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7CD17C-A882-419A-8D48-6B77F3E5E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6000" y="63500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615950</xdr:colOff>
      <xdr:row>7</xdr:row>
      <xdr:rowOff>6350</xdr:rowOff>
    </xdr:from>
    <xdr:to>
      <xdr:col>7</xdr:col>
      <xdr:colOff>1060450</xdr:colOff>
      <xdr:row>9</xdr:row>
      <xdr:rowOff>96120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DEBEFD-8F5C-4790-8A3D-118061E4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5800" y="825500"/>
          <a:ext cx="444500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622300</xdr:colOff>
      <xdr:row>7</xdr:row>
      <xdr:rowOff>6350</xdr:rowOff>
    </xdr:from>
    <xdr:to>
      <xdr:col>7</xdr:col>
      <xdr:colOff>1066800</xdr:colOff>
      <xdr:row>9</xdr:row>
      <xdr:rowOff>96120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CC4D6-CC7E-4849-81E1-26C64E6A8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2150" y="825500"/>
          <a:ext cx="444500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622300</xdr:colOff>
      <xdr:row>7</xdr:row>
      <xdr:rowOff>12700</xdr:rowOff>
    </xdr:from>
    <xdr:to>
      <xdr:col>7</xdr:col>
      <xdr:colOff>1066800</xdr:colOff>
      <xdr:row>9</xdr:row>
      <xdr:rowOff>102470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B0DC0-5EEC-4E6A-A7C3-DD0DD47F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2150" y="831850"/>
          <a:ext cx="444500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628650</xdr:colOff>
      <xdr:row>5</xdr:row>
      <xdr:rowOff>88900</xdr:rowOff>
    </xdr:from>
    <xdr:to>
      <xdr:col>9</xdr:col>
      <xdr:colOff>0</xdr:colOff>
      <xdr:row>8</xdr:row>
      <xdr:rowOff>83420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0217FF-FACD-4E6E-817F-2EEC1ED0B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4550" y="64770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622300</xdr:colOff>
      <xdr:row>2</xdr:row>
      <xdr:rowOff>6350</xdr:rowOff>
    </xdr:from>
    <xdr:to>
      <xdr:col>10</xdr:col>
      <xdr:colOff>1068941</xdr:colOff>
      <xdr:row>4</xdr:row>
      <xdr:rowOff>45320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C8BC1E-144D-438F-856E-4379A1592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0" y="41275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603250</xdr:colOff>
      <xdr:row>2</xdr:row>
      <xdr:rowOff>139700</xdr:rowOff>
    </xdr:from>
    <xdr:to>
      <xdr:col>12</xdr:col>
      <xdr:colOff>91041</xdr:colOff>
      <xdr:row>5</xdr:row>
      <xdr:rowOff>13570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DF35E6-900E-4EC1-9A63-FFBBC294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4850" y="90170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51957</xdr:colOff>
      <xdr:row>2</xdr:row>
      <xdr:rowOff>103906</xdr:rowOff>
    </xdr:from>
    <xdr:to>
      <xdr:col>11</xdr:col>
      <xdr:colOff>498598</xdr:colOff>
      <xdr:row>4</xdr:row>
      <xdr:rowOff>201181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F093B-5971-496C-BC92-E4B950D14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0275" y="865906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46184</xdr:colOff>
      <xdr:row>3</xdr:row>
      <xdr:rowOff>2309</xdr:rowOff>
    </xdr:from>
    <xdr:to>
      <xdr:col>11</xdr:col>
      <xdr:colOff>492825</xdr:colOff>
      <xdr:row>5</xdr:row>
      <xdr:rowOff>29156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46C36-990A-462A-A60C-B5C456116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4334" y="923059"/>
          <a:ext cx="446641" cy="414197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616527</xdr:colOff>
      <xdr:row>8</xdr:row>
      <xdr:rowOff>6350</xdr:rowOff>
    </xdr:from>
    <xdr:to>
      <xdr:col>4</xdr:col>
      <xdr:colOff>1063168</xdr:colOff>
      <xdr:row>10</xdr:row>
      <xdr:rowOff>96120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93F14E-3BF4-4D35-976F-FAF441489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2827" y="97155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444500</xdr:colOff>
      <xdr:row>0</xdr:row>
      <xdr:rowOff>177800</xdr:rowOff>
    </xdr:from>
    <xdr:to>
      <xdr:col>18</xdr:col>
      <xdr:colOff>891141</xdr:colOff>
      <xdr:row>3</xdr:row>
      <xdr:rowOff>70720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67A7FD-7584-4FB2-BC15-641C172EB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6600" y="17780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  <xdr:twoCellAnchor editAs="oneCell">
    <xdr:from>
      <xdr:col>2</xdr:col>
      <xdr:colOff>22412</xdr:colOff>
      <xdr:row>57</xdr:row>
      <xdr:rowOff>149412</xdr:rowOff>
    </xdr:from>
    <xdr:to>
      <xdr:col>12</xdr:col>
      <xdr:colOff>551757</xdr:colOff>
      <xdr:row>85</xdr:row>
      <xdr:rowOff>144782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BC5911-4B0F-4CC4-ABCD-B1109987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06" y="9271000"/>
          <a:ext cx="8306227" cy="438807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156545</xdr:colOff>
      <xdr:row>3</xdr:row>
      <xdr:rowOff>26555</xdr:rowOff>
    </xdr:from>
    <xdr:to>
      <xdr:col>2</xdr:col>
      <xdr:colOff>601070</xdr:colOff>
      <xdr:row>5</xdr:row>
      <xdr:rowOff>89193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4ED196-B435-4E8F-90A1-D0AEDE369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4863" y="419100"/>
          <a:ext cx="444525" cy="420548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451432</xdr:colOff>
      <xdr:row>2</xdr:row>
      <xdr:rowOff>228598</xdr:rowOff>
    </xdr:from>
    <xdr:to>
      <xdr:col>4</xdr:col>
      <xdr:colOff>896918</xdr:colOff>
      <xdr:row>5</xdr:row>
      <xdr:rowOff>80817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54C4A-5891-4065-9292-6B667F1E5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6659" y="378689"/>
          <a:ext cx="445486" cy="441037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409867</xdr:colOff>
      <xdr:row>2</xdr:row>
      <xdr:rowOff>106219</xdr:rowOff>
    </xdr:from>
    <xdr:to>
      <xdr:col>8</xdr:col>
      <xdr:colOff>380049</xdr:colOff>
      <xdr:row>4</xdr:row>
      <xdr:rowOff>90273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1AFED5-CBF5-41C2-9374-BB2CE9CE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1731" y="267855"/>
          <a:ext cx="432000" cy="411236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  <xdr:twoCellAnchor editAs="oneCell">
    <xdr:from>
      <xdr:col>8</xdr:col>
      <xdr:colOff>417947</xdr:colOff>
      <xdr:row>2</xdr:row>
      <xdr:rowOff>71712</xdr:rowOff>
    </xdr:from>
    <xdr:to>
      <xdr:col>9</xdr:col>
      <xdr:colOff>0</xdr:colOff>
      <xdr:row>4</xdr:row>
      <xdr:rowOff>112530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E9EFDC-3865-4B0A-9FA1-6AAA386A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1629" y="233348"/>
          <a:ext cx="466829" cy="468000"/>
        </a:xfrm>
        <a:prstGeom prst="rect">
          <a:avLst/>
        </a:prstGeom>
      </xdr:spPr>
    </xdr:pic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164528</xdr:colOff>
      <xdr:row>3</xdr:row>
      <xdr:rowOff>95250</xdr:rowOff>
    </xdr:from>
    <xdr:to>
      <xdr:col>6</xdr:col>
      <xdr:colOff>611169</xdr:colOff>
      <xdr:row>5</xdr:row>
      <xdr:rowOff>140570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6F3FB-C3C8-41AD-AB24-91525A39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5573" y="487795"/>
          <a:ext cx="446641" cy="420548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60325</xdr:colOff>
      <xdr:row>5</xdr:row>
      <xdr:rowOff>127000</xdr:rowOff>
    </xdr:from>
    <xdr:to>
      <xdr:col>3</xdr:col>
      <xdr:colOff>5316</xdr:colOff>
      <xdr:row>8</xdr:row>
      <xdr:rowOff>45320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C6154-FB99-43B9-A1B9-A942506F4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2475" y="1047750"/>
          <a:ext cx="446641" cy="3945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711200</xdr:colOff>
      <xdr:row>3</xdr:row>
      <xdr:rowOff>6350</xdr:rowOff>
    </xdr:from>
    <xdr:to>
      <xdr:col>8</xdr:col>
      <xdr:colOff>370441</xdr:colOff>
      <xdr:row>5</xdr:row>
      <xdr:rowOff>70720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D91043-D463-4585-9FC5-3D1D209C3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4500" y="38735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  <xdr:twoCellAnchor editAs="oneCell">
    <xdr:from>
      <xdr:col>8</xdr:col>
      <xdr:colOff>444500</xdr:colOff>
      <xdr:row>3</xdr:row>
      <xdr:rowOff>6351</xdr:rowOff>
    </xdr:from>
    <xdr:to>
      <xdr:col>8</xdr:col>
      <xdr:colOff>890900</xdr:colOff>
      <xdr:row>5</xdr:row>
      <xdr:rowOff>65756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A219A2-94DD-47BB-B2A5-35CA4DD43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387351"/>
          <a:ext cx="446400" cy="415005"/>
        </a:xfrm>
        <a:prstGeom prst="rect">
          <a:avLst/>
        </a:prstGeom>
        <a:ln>
          <a:solidFill>
            <a:srgbClr val="000099"/>
          </a:solidFill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546100</xdr:colOff>
      <xdr:row>0</xdr:row>
      <xdr:rowOff>215900</xdr:rowOff>
    </xdr:from>
    <xdr:to>
      <xdr:col>6</xdr:col>
      <xdr:colOff>992741</xdr:colOff>
      <xdr:row>3</xdr:row>
      <xdr:rowOff>51670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093F49-4FC9-4BBA-8DC3-4488997C5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3500" y="215900"/>
          <a:ext cx="446641" cy="419970"/>
        </a:xfrm>
        <a:prstGeom prst="rect">
          <a:avLst/>
        </a:prstGeom>
        <a:ln>
          <a:solidFill>
            <a:srgbClr val="7030A0"/>
          </a:solidFill>
        </a:ln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Aplikasi/Aplikasi%20Akuntansi%20Koperasi/Aplikasi%20Toko/BAB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likasi/Aplikasi_Toko/BAB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Aplikasi/Aplikasi_Toko/BAB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Aplikasi/Aplikasi%20Akuntansi%20Koperasi/Bimtek%20Akuntansi%20Koperasi%20Update/Master-Aplikasi-KSP/Aplikasi_Laporan_Keuangan_KSP_Juli2025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plikasi/Aplikasi%20Akuntansi%20Koperasi/Latihan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Aplikasi/Aplikasi%20Akuntansi%20Koperasi/Latihan1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ukti%20Kegiatan%202025/Penyusunan%20Laporan%20Keuangan%20SPPG/Latihan1_Master_Aplikasi_Lapkeu_SPPG-versi04@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personal/riyanto75_kemenkeu_go_id/Documents/Microsoft%20Teams%20Chat%20Files/Menu_Logistik_SPPG-Versi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AA"/>
      <sheetName val="JU"/>
      <sheetName val="BB"/>
      <sheetName val="NR"/>
      <sheetName val="L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AA"/>
      <sheetName val="JU"/>
      <sheetName val="BB"/>
      <sheetName val="NR"/>
      <sheetName val="LR"/>
      <sheetName val="Sheet1"/>
      <sheetName val="Referensi"/>
    </sheetNames>
    <sheetDataSet>
      <sheetData sheetId="0"/>
      <sheetData sheetId="1">
        <row r="10">
          <cell r="C10" t="str">
            <v>1-1110</v>
          </cell>
          <cell r="D10" t="str">
            <v>Kas Kecil</v>
          </cell>
          <cell r="E10">
            <v>750000</v>
          </cell>
          <cell r="J10" t="str">
            <v>1-1110  Kas Kecil</v>
          </cell>
        </row>
        <row r="11">
          <cell r="C11" t="str">
            <v>1-1120</v>
          </cell>
          <cell r="D11" t="str">
            <v>Kas di Tangan</v>
          </cell>
          <cell r="E11">
            <v>2500000</v>
          </cell>
          <cell r="J11" t="str">
            <v>1-1120  Kas di Tangan</v>
          </cell>
        </row>
        <row r="12">
          <cell r="C12" t="str">
            <v>1-1210</v>
          </cell>
          <cell r="D12" t="str">
            <v>Bank - BCA</v>
          </cell>
          <cell r="E12">
            <v>45000000</v>
          </cell>
          <cell r="J12" t="str">
            <v>1-1210  Bank - BCA</v>
          </cell>
        </row>
        <row r="13">
          <cell r="C13" t="str">
            <v>1-1220</v>
          </cell>
          <cell r="D13" t="str">
            <v>Bank - BNI</v>
          </cell>
          <cell r="E13">
            <v>25000000</v>
          </cell>
          <cell r="J13" t="str">
            <v>1-1220  Bank - BNI</v>
          </cell>
        </row>
        <row r="14">
          <cell r="C14" t="str">
            <v>1-1310</v>
          </cell>
          <cell r="D14" t="str">
            <v>Piutang Karyawan</v>
          </cell>
          <cell r="E14">
            <v>10000000</v>
          </cell>
          <cell r="J14" t="str">
            <v>1-1310  Piutang Karyawan</v>
          </cell>
        </row>
        <row r="15">
          <cell r="C15" t="str">
            <v>1-1320</v>
          </cell>
          <cell r="D15" t="str">
            <v>Uangmuka Sewa Ruko</v>
          </cell>
          <cell r="E15">
            <v>0</v>
          </cell>
          <cell r="J15" t="str">
            <v>1-1320  Uangmuka Sewa Ruko</v>
          </cell>
        </row>
        <row r="16">
          <cell r="C16" t="str">
            <v>1-1410</v>
          </cell>
          <cell r="D16" t="str">
            <v>PT Garuda</v>
          </cell>
          <cell r="E16">
            <v>15000000</v>
          </cell>
          <cell r="J16" t="str">
            <v>1-1410  PT Garuda</v>
          </cell>
        </row>
        <row r="17">
          <cell r="C17" t="str">
            <v>1-1420</v>
          </cell>
          <cell r="D17" t="str">
            <v>PT Rajawali</v>
          </cell>
          <cell r="E17">
            <v>7500000</v>
          </cell>
          <cell r="J17" t="str">
            <v>1-1420  PT Rajawali</v>
          </cell>
        </row>
        <row r="18">
          <cell r="C18" t="str">
            <v>1-1430</v>
          </cell>
          <cell r="D18" t="str">
            <v>PT Camar</v>
          </cell>
          <cell r="E18">
            <v>15000000</v>
          </cell>
          <cell r="J18" t="str">
            <v>1-1430  PT Camar</v>
          </cell>
        </row>
        <row r="19">
          <cell r="C19" t="str">
            <v>1-1500</v>
          </cell>
          <cell r="D19" t="str">
            <v>Persediaan Barang Dagangan</v>
          </cell>
          <cell r="E19">
            <v>166380000</v>
          </cell>
          <cell r="J19" t="str">
            <v>1-1500  Persediaan Barang Dagangan</v>
          </cell>
        </row>
        <row r="20">
          <cell r="C20" t="str">
            <v>1-2110</v>
          </cell>
          <cell r="D20" t="str">
            <v>HP Peralatan Kantor</v>
          </cell>
          <cell r="E20">
            <v>25000000</v>
          </cell>
          <cell r="J20" t="str">
            <v>1-2110  HP Peralatan Kantor</v>
          </cell>
        </row>
        <row r="21">
          <cell r="C21" t="str">
            <v>1-2120</v>
          </cell>
          <cell r="D21" t="str">
            <v>Akum. Peny. Peralatan kantor</v>
          </cell>
          <cell r="E21">
            <v>-7500000</v>
          </cell>
          <cell r="J21" t="str">
            <v>1-2120  Akum. Peny. Peralatan kantor</v>
          </cell>
        </row>
        <row r="22">
          <cell r="C22" t="str">
            <v>1-2210</v>
          </cell>
          <cell r="D22" t="str">
            <v>HP Kendaraan</v>
          </cell>
          <cell r="E22">
            <v>45000000</v>
          </cell>
          <cell r="J22" t="str">
            <v>1-2210  HP Kendaraan</v>
          </cell>
        </row>
        <row r="23">
          <cell r="C23" t="str">
            <v>1-2220</v>
          </cell>
          <cell r="D23" t="str">
            <v>Akum. Peny. Kendaraan</v>
          </cell>
          <cell r="E23">
            <v>-25000000</v>
          </cell>
          <cell r="J23" t="str">
            <v>1-2220  Akum. Peny. Kendaraan</v>
          </cell>
        </row>
        <row r="24">
          <cell r="C24" t="str">
            <v>2-1110</v>
          </cell>
          <cell r="D24" t="str">
            <v>Utang Gaji</v>
          </cell>
          <cell r="E24">
            <v>0</v>
          </cell>
          <cell r="J24" t="str">
            <v>2-1110  Utang Gaji</v>
          </cell>
        </row>
        <row r="25">
          <cell r="C25" t="str">
            <v>2-1210</v>
          </cell>
          <cell r="D25" t="str">
            <v>PT Prima</v>
          </cell>
          <cell r="E25">
            <v>24000000</v>
          </cell>
          <cell r="J25" t="str">
            <v>2-1210  PT Prima</v>
          </cell>
        </row>
        <row r="26">
          <cell r="C26" t="str">
            <v>2-1220</v>
          </cell>
          <cell r="D26" t="str">
            <v>PT Matahari</v>
          </cell>
          <cell r="E26">
            <v>16000000</v>
          </cell>
          <cell r="J26" t="str">
            <v>2-1220  PT Matahari</v>
          </cell>
        </row>
        <row r="27">
          <cell r="C27" t="str">
            <v>2-1230</v>
          </cell>
          <cell r="D27" t="str">
            <v>PT Metropolitan</v>
          </cell>
          <cell r="E27">
            <v>35000000</v>
          </cell>
          <cell r="J27" t="str">
            <v>2-1230  PT Metropolitan</v>
          </cell>
        </row>
        <row r="28">
          <cell r="C28" t="str">
            <v>2-1310</v>
          </cell>
          <cell r="D28" t="str">
            <v>PPN Keluaran</v>
          </cell>
          <cell r="E28">
            <v>0</v>
          </cell>
          <cell r="J28" t="str">
            <v>2-1310  PPN Keluaran</v>
          </cell>
        </row>
        <row r="29">
          <cell r="C29" t="str">
            <v>2-1320</v>
          </cell>
          <cell r="D29" t="str">
            <v>PPN Masukan</v>
          </cell>
          <cell r="E29">
            <v>0</v>
          </cell>
          <cell r="J29" t="str">
            <v>2-1320  PPN Masukan</v>
          </cell>
        </row>
        <row r="30">
          <cell r="C30" t="str">
            <v>2-2110</v>
          </cell>
          <cell r="D30" t="str">
            <v>Utang BCA</v>
          </cell>
          <cell r="E30">
            <v>75000000</v>
          </cell>
          <cell r="J30" t="str">
            <v>2-2110  Utang BCA</v>
          </cell>
        </row>
        <row r="31">
          <cell r="C31" t="str">
            <v>2-2210</v>
          </cell>
          <cell r="D31" t="str">
            <v>Utang Jangka Panjang Lain</v>
          </cell>
          <cell r="E31">
            <v>0</v>
          </cell>
          <cell r="J31" t="str">
            <v>2-2210  Utang Jangka Panjang Lain</v>
          </cell>
        </row>
        <row r="32">
          <cell r="C32" t="str">
            <v>3-1000</v>
          </cell>
          <cell r="D32" t="str">
            <v>Modal Saham</v>
          </cell>
          <cell r="E32">
            <v>150000000</v>
          </cell>
          <cell r="J32" t="str">
            <v>3-1000  Modal Saham</v>
          </cell>
        </row>
        <row r="33">
          <cell r="C33" t="str">
            <v>3-2000</v>
          </cell>
          <cell r="D33" t="str">
            <v>Laba Ditahan</v>
          </cell>
          <cell r="E33">
            <v>24630000</v>
          </cell>
          <cell r="J33" t="str">
            <v>3-2000  Laba Ditahan</v>
          </cell>
        </row>
        <row r="34">
          <cell r="C34" t="str">
            <v>3-3000</v>
          </cell>
          <cell r="D34" t="str">
            <v>Laba Periode Berjalan</v>
          </cell>
          <cell r="E34">
            <v>0</v>
          </cell>
          <cell r="J34" t="str">
            <v>3-3000  Laba Periode Berjalan</v>
          </cell>
        </row>
        <row r="35">
          <cell r="C35" t="str">
            <v>4-1000</v>
          </cell>
          <cell r="D35" t="str">
            <v>Penjualan Barang Dagangan</v>
          </cell>
          <cell r="E35">
            <v>0</v>
          </cell>
          <cell r="J35" t="str">
            <v>4-1000  Penjualan Barang Dagangan</v>
          </cell>
        </row>
        <row r="36">
          <cell r="C36" t="str">
            <v>5-1000</v>
          </cell>
          <cell r="D36" t="str">
            <v>HPP Barang Dagangan</v>
          </cell>
          <cell r="E36">
            <v>0</v>
          </cell>
          <cell r="J36" t="str">
            <v>5-1000  HPP Barang Dagangan</v>
          </cell>
        </row>
        <row r="37">
          <cell r="C37" t="str">
            <v>5-1110</v>
          </cell>
          <cell r="D37" t="str">
            <v>Gaji Karyawan</v>
          </cell>
          <cell r="E37">
            <v>0</v>
          </cell>
          <cell r="J37" t="str">
            <v>5-1110  Gaji Karyawan</v>
          </cell>
        </row>
        <row r="38">
          <cell r="C38" t="str">
            <v>5-1120</v>
          </cell>
          <cell r="D38" t="str">
            <v>Biaya Pemasaran</v>
          </cell>
          <cell r="E38">
            <v>0</v>
          </cell>
          <cell r="J38" t="str">
            <v>5-1120  Biaya Pemasaran</v>
          </cell>
        </row>
        <row r="39">
          <cell r="C39" t="str">
            <v>5-1130</v>
          </cell>
          <cell r="D39" t="str">
            <v>Biaya Transportasi</v>
          </cell>
          <cell r="E39">
            <v>0</v>
          </cell>
          <cell r="J39" t="str">
            <v>5-1130  Biaya Transportasi</v>
          </cell>
        </row>
        <row r="40">
          <cell r="C40" t="str">
            <v>5-1140</v>
          </cell>
          <cell r="D40" t="str">
            <v>Biaya Listrik</v>
          </cell>
          <cell r="E40">
            <v>0</v>
          </cell>
          <cell r="J40" t="str">
            <v>5-1140  Biaya Listrik</v>
          </cell>
        </row>
        <row r="41">
          <cell r="C41" t="str">
            <v>5-1150</v>
          </cell>
          <cell r="D41" t="str">
            <v>Biaya Telpon</v>
          </cell>
          <cell r="E41">
            <v>0</v>
          </cell>
          <cell r="J41" t="str">
            <v>5-1150  Biaya Telpon</v>
          </cell>
        </row>
        <row r="42">
          <cell r="C42" t="str">
            <v>5-1180</v>
          </cell>
          <cell r="D42" t="str">
            <v>Biaya Sewa Ruko</v>
          </cell>
          <cell r="E42">
            <v>0</v>
          </cell>
          <cell r="J42" t="str">
            <v>5-1180  Biaya Sewa Ruko</v>
          </cell>
        </row>
        <row r="43">
          <cell r="C43" t="str">
            <v>5-1190</v>
          </cell>
          <cell r="D43" t="str">
            <v>Perawatan Aktiva</v>
          </cell>
          <cell r="E43">
            <v>0</v>
          </cell>
          <cell r="J43" t="str">
            <v>5-1190  Perawatan Aktiva</v>
          </cell>
        </row>
        <row r="44">
          <cell r="C44" t="str">
            <v>5-1200</v>
          </cell>
          <cell r="D44" t="str">
            <v>Penyusutan Aktiva</v>
          </cell>
          <cell r="E44">
            <v>0</v>
          </cell>
          <cell r="J44" t="str">
            <v>5-1200  Penyusutan Aktiva</v>
          </cell>
        </row>
        <row r="45">
          <cell r="C45" t="str">
            <v>5-1210</v>
          </cell>
          <cell r="D45" t="str">
            <v>Biaya Lain-lain</v>
          </cell>
          <cell r="E45">
            <v>0</v>
          </cell>
          <cell r="J45" t="str">
            <v>5-1210  Biaya Lain-lain</v>
          </cell>
        </row>
        <row r="46">
          <cell r="C46" t="str">
            <v xml:space="preserve"> </v>
          </cell>
          <cell r="J46" t="str">
            <v xml:space="preserve">   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AA"/>
      <sheetName val="JU"/>
      <sheetName val="BB"/>
      <sheetName val="NR"/>
      <sheetName val="LR"/>
      <sheetName val="Referensi"/>
      <sheetName val="Sheet1"/>
    </sheetNames>
    <sheetDataSet>
      <sheetData sheetId="0"/>
      <sheetData sheetId="1">
        <row r="10">
          <cell r="C10" t="str">
            <v>1-1110</v>
          </cell>
          <cell r="D10" t="str">
            <v>Kas Kecil</v>
          </cell>
          <cell r="E10">
            <v>750000</v>
          </cell>
          <cell r="J10" t="str">
            <v>1-1110  Kas Kecil</v>
          </cell>
        </row>
        <row r="11">
          <cell r="C11" t="str">
            <v>1-1120</v>
          </cell>
          <cell r="D11" t="str">
            <v>Kas di Tangan</v>
          </cell>
          <cell r="E11">
            <v>2500000</v>
          </cell>
          <cell r="J11" t="str">
            <v>1-1120  Kas di Tangan</v>
          </cell>
        </row>
        <row r="12">
          <cell r="C12" t="str">
            <v>1-1210</v>
          </cell>
          <cell r="D12" t="str">
            <v>Bank - BCA</v>
          </cell>
          <cell r="E12">
            <v>45000000</v>
          </cell>
          <cell r="J12" t="str">
            <v>1-1210  Bank - BCA</v>
          </cell>
        </row>
        <row r="13">
          <cell r="C13" t="str">
            <v>1-1220</v>
          </cell>
          <cell r="D13" t="str">
            <v>Bank - BNI</v>
          </cell>
          <cell r="E13">
            <v>25000000</v>
          </cell>
          <cell r="J13" t="str">
            <v>1-1220  Bank - BNI</v>
          </cell>
        </row>
        <row r="14">
          <cell r="C14" t="str">
            <v>1-1310</v>
          </cell>
          <cell r="D14" t="str">
            <v>Piutang Karyawan</v>
          </cell>
          <cell r="E14">
            <v>10000000</v>
          </cell>
          <cell r="J14" t="str">
            <v>1-1310  Piutang Karyawan</v>
          </cell>
        </row>
        <row r="15">
          <cell r="C15" t="str">
            <v>1-1320</v>
          </cell>
          <cell r="D15" t="str">
            <v>Uangmuka Sewa Ruko</v>
          </cell>
          <cell r="E15">
            <v>0</v>
          </cell>
          <cell r="J15" t="str">
            <v>1-1320  Uangmuka Sewa Ruko</v>
          </cell>
        </row>
        <row r="16">
          <cell r="C16" t="str">
            <v>1-1410</v>
          </cell>
          <cell r="D16" t="str">
            <v>PT Garuda</v>
          </cell>
          <cell r="E16">
            <v>15000000</v>
          </cell>
          <cell r="J16" t="str">
            <v>1-1410  PT Garuda</v>
          </cell>
        </row>
        <row r="17">
          <cell r="C17" t="str">
            <v>1-1420</v>
          </cell>
          <cell r="D17" t="str">
            <v>PT Rajawali</v>
          </cell>
          <cell r="E17">
            <v>7500000</v>
          </cell>
          <cell r="J17" t="str">
            <v>1-1420  PT Rajawali</v>
          </cell>
        </row>
        <row r="18">
          <cell r="C18" t="str">
            <v>1-1430</v>
          </cell>
          <cell r="D18" t="str">
            <v>PT Camar</v>
          </cell>
          <cell r="E18">
            <v>15000000</v>
          </cell>
          <cell r="J18" t="str">
            <v>1-1430  PT Camar</v>
          </cell>
        </row>
        <row r="19">
          <cell r="C19" t="str">
            <v>1-1500</v>
          </cell>
          <cell r="D19" t="str">
            <v>Persediaan Barang Dagangan</v>
          </cell>
          <cell r="E19">
            <v>166380000</v>
          </cell>
          <cell r="J19" t="str">
            <v>1-1500  Persediaan Barang Dagangan</v>
          </cell>
        </row>
        <row r="20">
          <cell r="C20" t="str">
            <v>1-2110</v>
          </cell>
          <cell r="D20" t="str">
            <v>HP Peralatan Kantor</v>
          </cell>
          <cell r="E20">
            <v>25000000</v>
          </cell>
          <cell r="J20" t="str">
            <v>1-2110  HP Peralatan Kantor</v>
          </cell>
        </row>
        <row r="21">
          <cell r="C21" t="str">
            <v>1-2120</v>
          </cell>
          <cell r="D21" t="str">
            <v>Akum. Peny. Peralatan kantor</v>
          </cell>
          <cell r="E21">
            <v>-7500000</v>
          </cell>
          <cell r="J21" t="str">
            <v>1-2120  Akum. Peny. Peralatan kantor</v>
          </cell>
        </row>
        <row r="22">
          <cell r="C22" t="str">
            <v>1-2210</v>
          </cell>
          <cell r="D22" t="str">
            <v>HP Kendaraan</v>
          </cell>
          <cell r="E22">
            <v>45000000</v>
          </cell>
          <cell r="J22" t="str">
            <v>1-2210  HP Kendaraan</v>
          </cell>
        </row>
        <row r="23">
          <cell r="C23" t="str">
            <v>1-2220</v>
          </cell>
          <cell r="D23" t="str">
            <v>Akum. Peny. Kendaraan</v>
          </cell>
          <cell r="E23">
            <v>-25000000</v>
          </cell>
          <cell r="J23" t="str">
            <v>1-2220  Akum. Peny. Kendaraan</v>
          </cell>
        </row>
        <row r="24">
          <cell r="C24" t="str">
            <v>2-1110</v>
          </cell>
          <cell r="D24" t="str">
            <v>Utang Gaji</v>
          </cell>
          <cell r="E24">
            <v>0</v>
          </cell>
          <cell r="J24" t="str">
            <v>2-1110  Utang Gaji</v>
          </cell>
        </row>
        <row r="25">
          <cell r="C25" t="str">
            <v>2-1210</v>
          </cell>
          <cell r="D25" t="str">
            <v>PT Prima</v>
          </cell>
          <cell r="E25">
            <v>24000000</v>
          </cell>
          <cell r="J25" t="str">
            <v>2-1210  PT Prima</v>
          </cell>
        </row>
        <row r="26">
          <cell r="C26" t="str">
            <v>2-1220</v>
          </cell>
          <cell r="D26" t="str">
            <v>PT Matahari</v>
          </cell>
          <cell r="E26">
            <v>16000000</v>
          </cell>
          <cell r="J26" t="str">
            <v>2-1220  PT Matahari</v>
          </cell>
        </row>
        <row r="27">
          <cell r="C27" t="str">
            <v>2-1230</v>
          </cell>
          <cell r="D27" t="str">
            <v>PT Metropolitan</v>
          </cell>
          <cell r="E27">
            <v>35000000</v>
          </cell>
          <cell r="J27" t="str">
            <v>2-1230  PT Metropolitan</v>
          </cell>
        </row>
        <row r="28">
          <cell r="C28" t="str">
            <v>2-1310</v>
          </cell>
          <cell r="D28" t="str">
            <v>PPN Keluaran</v>
          </cell>
          <cell r="E28">
            <v>0</v>
          </cell>
          <cell r="J28" t="str">
            <v>2-1310  PPN Keluaran</v>
          </cell>
        </row>
        <row r="29">
          <cell r="C29" t="str">
            <v>2-1320</v>
          </cell>
          <cell r="D29" t="str">
            <v>PPN Masukan</v>
          </cell>
          <cell r="E29">
            <v>0</v>
          </cell>
          <cell r="J29" t="str">
            <v>2-1320  PPN Masukan</v>
          </cell>
        </row>
        <row r="30">
          <cell r="C30" t="str">
            <v>2-2110</v>
          </cell>
          <cell r="D30" t="str">
            <v>Utang BCA</v>
          </cell>
          <cell r="E30">
            <v>75000000</v>
          </cell>
          <cell r="J30" t="str">
            <v>2-2110  Utang BCA</v>
          </cell>
        </row>
        <row r="31">
          <cell r="C31" t="str">
            <v>2-2210</v>
          </cell>
          <cell r="D31" t="str">
            <v>Utang Jangka Panjang Lain</v>
          </cell>
          <cell r="E31">
            <v>0</v>
          </cell>
          <cell r="J31" t="str">
            <v>2-2210  Utang Jangka Panjang Lain</v>
          </cell>
        </row>
        <row r="32">
          <cell r="C32" t="str">
            <v>3-1000</v>
          </cell>
          <cell r="D32" t="str">
            <v>Modal Saham</v>
          </cell>
          <cell r="E32">
            <v>150000000</v>
          </cell>
          <cell r="J32" t="str">
            <v>3-1000  Modal Saham</v>
          </cell>
        </row>
        <row r="33">
          <cell r="C33" t="str">
            <v>3-2000</v>
          </cell>
          <cell r="D33" t="str">
            <v>Laba Ditahan</v>
          </cell>
          <cell r="E33">
            <v>24630000</v>
          </cell>
          <cell r="J33" t="str">
            <v>3-2000  Laba Ditahan</v>
          </cell>
        </row>
        <row r="34">
          <cell r="C34" t="str">
            <v>3-3000</v>
          </cell>
          <cell r="D34" t="str">
            <v>Laba Periode Berjalan</v>
          </cell>
          <cell r="E34">
            <v>0</v>
          </cell>
          <cell r="J34" t="str">
            <v>3-3000  Laba Periode Berjalan</v>
          </cell>
        </row>
        <row r="35">
          <cell r="C35" t="str">
            <v>4-1000</v>
          </cell>
          <cell r="D35" t="str">
            <v>Penjualan Barang Dagangan</v>
          </cell>
          <cell r="E35">
            <v>0</v>
          </cell>
          <cell r="J35" t="str">
            <v>4-1000  Penjualan Barang Dagangan</v>
          </cell>
        </row>
        <row r="36">
          <cell r="C36" t="str">
            <v>5-1000</v>
          </cell>
          <cell r="D36" t="str">
            <v>HPP Barang Dagangan</v>
          </cell>
          <cell r="E36">
            <v>0</v>
          </cell>
          <cell r="J36" t="str">
            <v>5-1000  HPP Barang Dagangan</v>
          </cell>
        </row>
        <row r="37">
          <cell r="C37" t="str">
            <v>5-1110</v>
          </cell>
          <cell r="D37" t="str">
            <v>Gaji Karyawan</v>
          </cell>
          <cell r="E37">
            <v>0</v>
          </cell>
          <cell r="J37" t="str">
            <v>5-1110  Gaji Karyawan</v>
          </cell>
        </row>
        <row r="38">
          <cell r="C38" t="str">
            <v>5-1120</v>
          </cell>
          <cell r="D38" t="str">
            <v>Biaya Pemasaran</v>
          </cell>
          <cell r="E38">
            <v>0</v>
          </cell>
          <cell r="J38" t="str">
            <v>5-1120  Biaya Pemasaran</v>
          </cell>
        </row>
        <row r="39">
          <cell r="C39" t="str">
            <v>5-1130</v>
          </cell>
          <cell r="D39" t="str">
            <v>Biaya Transportasi</v>
          </cell>
          <cell r="E39">
            <v>0</v>
          </cell>
          <cell r="J39" t="str">
            <v>5-1130  Biaya Transportasi</v>
          </cell>
        </row>
        <row r="40">
          <cell r="C40" t="str">
            <v>5-1140</v>
          </cell>
          <cell r="D40" t="str">
            <v>Biaya Listrik</v>
          </cell>
          <cell r="E40">
            <v>0</v>
          </cell>
          <cell r="J40" t="str">
            <v>5-1140  Biaya Listrik</v>
          </cell>
        </row>
        <row r="41">
          <cell r="C41" t="str">
            <v>5-1150</v>
          </cell>
          <cell r="D41" t="str">
            <v>Biaya Telpon</v>
          </cell>
          <cell r="E41">
            <v>0</v>
          </cell>
          <cell r="J41" t="str">
            <v>5-1150  Biaya Telpon</v>
          </cell>
        </row>
        <row r="42">
          <cell r="C42" t="str">
            <v>5-1180</v>
          </cell>
          <cell r="D42" t="str">
            <v>Biaya Sewa Ruko</v>
          </cell>
          <cell r="E42">
            <v>0</v>
          </cell>
          <cell r="J42" t="str">
            <v>5-1180  Biaya Sewa Ruko</v>
          </cell>
        </row>
        <row r="43">
          <cell r="C43" t="str">
            <v>5-1190</v>
          </cell>
          <cell r="D43" t="str">
            <v>Perawatan Aktiva</v>
          </cell>
          <cell r="E43">
            <v>0</v>
          </cell>
          <cell r="J43" t="str">
            <v>5-1190  Perawatan Aktiva</v>
          </cell>
        </row>
        <row r="44">
          <cell r="C44" t="str">
            <v>5-1200</v>
          </cell>
          <cell r="D44" t="str">
            <v>Penyusutan Aktiva</v>
          </cell>
          <cell r="E44">
            <v>0</v>
          </cell>
          <cell r="J44" t="str">
            <v>5-1200  Penyusutan Aktiva</v>
          </cell>
        </row>
        <row r="45">
          <cell r="C45" t="str">
            <v>5-1210</v>
          </cell>
          <cell r="D45" t="str">
            <v>Biaya Lain-lain</v>
          </cell>
          <cell r="E45">
            <v>0</v>
          </cell>
          <cell r="J45" t="str">
            <v>5-1210  Biaya Lain-lain</v>
          </cell>
        </row>
        <row r="46">
          <cell r="C46" t="str">
            <v xml:space="preserve"> </v>
          </cell>
          <cell r="J46" t="str">
            <v xml:space="preserve">   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ETUP"/>
      <sheetName val="Referensi"/>
      <sheetName val="BAGAN-AKUN"/>
      <sheetName val="DATA-ANGGOTA"/>
      <sheetName val="TRANSAKSI"/>
      <sheetName val="BB-KAS TUNAI"/>
      <sheetName val="BB-KAS BANK"/>
      <sheetName val="BB-KAS"/>
      <sheetName val="BUKU-BESAR"/>
      <sheetName val="BP-BANK"/>
      <sheetName val="BB-PERSEDIAAN"/>
      <sheetName val="BB-HPP"/>
      <sheetName val="SIMP-AWAL"/>
      <sheetName val="SIMP-AKHIR"/>
      <sheetName val="SIMP-PER ANGGOTA"/>
      <sheetName val="TAB-AWAL"/>
      <sheetName val="TAB-AKHIR"/>
      <sheetName val="TAB-PER ANGGOTA"/>
      <sheetName val="PIUTANG-AWAL"/>
      <sheetName val="PIUTANG-AKHIR"/>
      <sheetName val="PIUT-PER ANGGOTA"/>
      <sheetName val="SHU"/>
      <sheetName val="PENDAPATAN-AWAL"/>
      <sheetName val="PENDAPATAN-AKHIR"/>
      <sheetName val="PENDAPATAN-PER ANGGOTA"/>
      <sheetName val="LPHU"/>
      <sheetName val="NERACA"/>
      <sheetName val="LAK"/>
      <sheetName val="LP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OFILE"/>
      <sheetName val="PERKIRAAN"/>
      <sheetName val="RAT"/>
      <sheetName val="ANGGOTA"/>
      <sheetName val="JURNAL"/>
      <sheetName val="BUKU_BESAR"/>
      <sheetName val="SIM_ANGWAL"/>
      <sheetName val="SIMP_AKHIR"/>
      <sheetName val="SIM_POK"/>
      <sheetName val="SIM_WAJ"/>
      <sheetName val="SIM_WAKHUSUS"/>
      <sheetName val="TAB_KOP"/>
      <sheetName val="SIJAKOP"/>
      <sheetName val="TAB_LAIN"/>
      <sheetName val="HUT_JASA"/>
      <sheetName val="TANG_AWAL"/>
      <sheetName val="TANG_AKHIR"/>
      <sheetName val="TANG_UANG"/>
      <sheetName val="TANG_JASA"/>
      <sheetName val="TANG_SP"/>
      <sheetName val="TANG_SW"/>
      <sheetName val="TANG_LAIN"/>
      <sheetName val="N_SALDO"/>
      <sheetName val="NSJP"/>
      <sheetName val="N_L"/>
      <sheetName val="NERACA"/>
      <sheetName val="PHU"/>
      <sheetName val="PHU_COMP"/>
      <sheetName val="A_KAS"/>
      <sheetName val="PM"/>
      <sheetName val="SHU_ANGGOTA"/>
      <sheetName val="HITUNG_SHU"/>
    </sheetNames>
    <sheetDataSet>
      <sheetData sheetId="0"/>
      <sheetData sheetId="1"/>
      <sheetData sheetId="2">
        <row r="11">
          <cell r="B11" t="str">
            <v>1-000</v>
          </cell>
          <cell r="C11" t="str">
            <v>AKTIVA</v>
          </cell>
          <cell r="D11" t="str">
            <v>1-000 - AKTIVA</v>
          </cell>
          <cell r="E11" t="str">
            <v>Harta</v>
          </cell>
          <cell r="F11" t="str">
            <v>Debit</v>
          </cell>
          <cell r="G11">
            <v>0</v>
          </cell>
        </row>
        <row r="12">
          <cell r="B12" t="str">
            <v>1-100</v>
          </cell>
          <cell r="C12" t="str">
            <v>AKTIVA LANCAR</v>
          </cell>
          <cell r="D12" t="str">
            <v>1-100 - AKTIVA LANCAR</v>
          </cell>
          <cell r="E12" t="str">
            <v>Harta</v>
          </cell>
          <cell r="F12" t="str">
            <v>Debit</v>
          </cell>
          <cell r="G12">
            <v>0</v>
          </cell>
        </row>
        <row r="13">
          <cell r="B13" t="str">
            <v>1-110</v>
          </cell>
          <cell r="C13" t="str">
            <v>Kas</v>
          </cell>
          <cell r="D13" t="str">
            <v>1-110 - Kas</v>
          </cell>
          <cell r="E13" t="str">
            <v>Harta</v>
          </cell>
          <cell r="F13" t="str">
            <v>Debit</v>
          </cell>
          <cell r="G13">
            <v>10500000</v>
          </cell>
        </row>
        <row r="14">
          <cell r="B14" t="str">
            <v>1-111</v>
          </cell>
          <cell r="C14" t="str">
            <v>Kas Toko</v>
          </cell>
          <cell r="D14" t="str">
            <v>1-111 - Kas Toko</v>
          </cell>
          <cell r="E14" t="str">
            <v>Harta</v>
          </cell>
          <cell r="F14" t="str">
            <v>Debit</v>
          </cell>
          <cell r="G14">
            <v>0</v>
          </cell>
        </row>
        <row r="15">
          <cell r="B15" t="str">
            <v>1-112</v>
          </cell>
          <cell r="C15" t="str">
            <v>BPD Jatim</v>
          </cell>
          <cell r="D15" t="str">
            <v>1-112 - BPD Jatim</v>
          </cell>
          <cell r="E15" t="str">
            <v>Harta</v>
          </cell>
          <cell r="F15" t="str">
            <v>Debit</v>
          </cell>
          <cell r="G15">
            <v>0</v>
          </cell>
        </row>
        <row r="16">
          <cell r="B16" t="str">
            <v>1-120</v>
          </cell>
          <cell r="C16" t="str">
            <v>Piutang Pinjaman</v>
          </cell>
          <cell r="D16" t="str">
            <v>1-120 - Piutang Pinjaman</v>
          </cell>
          <cell r="E16" t="str">
            <v>Harta</v>
          </cell>
          <cell r="F16" t="str">
            <v>Debit</v>
          </cell>
          <cell r="G16">
            <v>32000000</v>
          </cell>
        </row>
        <row r="17">
          <cell r="B17" t="str">
            <v>1-124</v>
          </cell>
          <cell r="C17" t="str">
            <v>Piutang Jasa dan Bunga</v>
          </cell>
          <cell r="D17" t="str">
            <v>1-124 - Piutang Jasa dan Bunga</v>
          </cell>
          <cell r="E17" t="str">
            <v>Harta</v>
          </cell>
          <cell r="F17" t="str">
            <v>Debit</v>
          </cell>
          <cell r="G17">
            <v>0</v>
          </cell>
        </row>
        <row r="18">
          <cell r="B18" t="str">
            <v>1-126</v>
          </cell>
          <cell r="C18" t="str">
            <v>Piutang Simpanan Pokok</v>
          </cell>
          <cell r="D18" t="str">
            <v>1-126 - Piutang Simpanan Pokok</v>
          </cell>
          <cell r="E18" t="str">
            <v>Harta</v>
          </cell>
          <cell r="F18" t="str">
            <v>Debit</v>
          </cell>
          <cell r="G18">
            <v>0</v>
          </cell>
        </row>
        <row r="19">
          <cell r="B19" t="str">
            <v>1-127</v>
          </cell>
          <cell r="C19" t="str">
            <v>Piutang Simpanan Wajib</v>
          </cell>
          <cell r="D19" t="str">
            <v>1-127 - Piutang Simpanan Wajib</v>
          </cell>
          <cell r="E19" t="str">
            <v>Harta</v>
          </cell>
          <cell r="F19" t="str">
            <v>Debit</v>
          </cell>
          <cell r="G19">
            <v>0</v>
          </cell>
        </row>
        <row r="20">
          <cell r="B20" t="str">
            <v>1-128</v>
          </cell>
          <cell r="C20" t="str">
            <v>Piutang lain-lain</v>
          </cell>
          <cell r="D20" t="str">
            <v>1-128 - Piutang lain-lain</v>
          </cell>
          <cell r="E20" t="str">
            <v>Harta</v>
          </cell>
          <cell r="F20" t="str">
            <v>Debit</v>
          </cell>
          <cell r="G20">
            <v>0</v>
          </cell>
        </row>
        <row r="21">
          <cell r="B21" t="str">
            <v>1-130</v>
          </cell>
          <cell r="C21" t="str">
            <v>Penyisihan Piutang tak tertagih</v>
          </cell>
          <cell r="D21" t="str">
            <v>1-130 - Penyisihan Piutang tak tertagih</v>
          </cell>
          <cell r="E21" t="str">
            <v>Harta</v>
          </cell>
          <cell r="F21" t="str">
            <v>Debit</v>
          </cell>
          <cell r="G21">
            <v>0</v>
          </cell>
        </row>
        <row r="22">
          <cell r="B22" t="str">
            <v>1-150</v>
          </cell>
          <cell r="C22" t="str">
            <v>Premi Asuransi</v>
          </cell>
          <cell r="D22" t="str">
            <v>1-150 - Premi Asuransi</v>
          </cell>
          <cell r="E22" t="str">
            <v>Harta</v>
          </cell>
          <cell r="F22" t="str">
            <v>Debit</v>
          </cell>
          <cell r="G22">
            <v>0</v>
          </cell>
        </row>
        <row r="23">
          <cell r="B23" t="str">
            <v>1-160</v>
          </cell>
          <cell r="C23" t="str">
            <v>Perlengkapan Kantor</v>
          </cell>
          <cell r="D23" t="str">
            <v>1-160 - Perlengkapan Kantor</v>
          </cell>
          <cell r="E23" t="str">
            <v>Harta</v>
          </cell>
          <cell r="F23" t="str">
            <v>Debit</v>
          </cell>
          <cell r="G23">
            <v>7000000</v>
          </cell>
        </row>
        <row r="24">
          <cell r="B24"/>
          <cell r="C24"/>
          <cell r="D24" t="str">
            <v/>
          </cell>
          <cell r="E24" t="str">
            <v>Harta</v>
          </cell>
          <cell r="F24" t="str">
            <v>Debit</v>
          </cell>
          <cell r="G24">
            <v>0</v>
          </cell>
        </row>
        <row r="25">
          <cell r="B25"/>
          <cell r="C25"/>
          <cell r="D25" t="str">
            <v/>
          </cell>
          <cell r="E25" t="str">
            <v>Harta</v>
          </cell>
          <cell r="F25" t="str">
            <v>Debit</v>
          </cell>
          <cell r="G25">
            <v>0</v>
          </cell>
        </row>
        <row r="26">
          <cell r="B26"/>
          <cell r="C26"/>
          <cell r="D26" t="str">
            <v/>
          </cell>
          <cell r="E26" t="str">
            <v>Harta</v>
          </cell>
          <cell r="F26" t="str">
            <v>Debit</v>
          </cell>
          <cell r="G26">
            <v>0</v>
          </cell>
        </row>
        <row r="27">
          <cell r="B27"/>
          <cell r="C27"/>
          <cell r="D27" t="str">
            <v/>
          </cell>
          <cell r="E27" t="str">
            <v>Harta</v>
          </cell>
          <cell r="F27" t="str">
            <v>Debit</v>
          </cell>
          <cell r="G27">
            <v>0</v>
          </cell>
        </row>
        <row r="28">
          <cell r="B28"/>
          <cell r="C28"/>
          <cell r="D28" t="str">
            <v/>
          </cell>
          <cell r="E28" t="str">
            <v>Harta</v>
          </cell>
          <cell r="F28" t="str">
            <v>Debit</v>
          </cell>
          <cell r="G28">
            <v>0</v>
          </cell>
        </row>
        <row r="29">
          <cell r="B29"/>
          <cell r="C29"/>
          <cell r="D29" t="str">
            <v/>
          </cell>
          <cell r="E29" t="str">
            <v>Harta</v>
          </cell>
          <cell r="F29" t="str">
            <v>Debit</v>
          </cell>
          <cell r="G29">
            <v>0</v>
          </cell>
        </row>
        <row r="30">
          <cell r="B30"/>
          <cell r="C30"/>
          <cell r="D30" t="str">
            <v/>
          </cell>
          <cell r="E30" t="str">
            <v>Harta</v>
          </cell>
          <cell r="F30" t="str">
            <v>Debit</v>
          </cell>
          <cell r="G30">
            <v>0</v>
          </cell>
        </row>
        <row r="31">
          <cell r="B31"/>
          <cell r="C31"/>
          <cell r="D31" t="str">
            <v/>
          </cell>
          <cell r="E31" t="str">
            <v>Harta</v>
          </cell>
          <cell r="F31" t="str">
            <v>Debit</v>
          </cell>
          <cell r="G31">
            <v>0</v>
          </cell>
        </row>
        <row r="32">
          <cell r="B32"/>
          <cell r="C32"/>
          <cell r="D32" t="str">
            <v/>
          </cell>
          <cell r="E32" t="str">
            <v>Harta</v>
          </cell>
          <cell r="F32" t="str">
            <v>Debit</v>
          </cell>
          <cell r="G32">
            <v>0</v>
          </cell>
        </row>
        <row r="33">
          <cell r="B33"/>
          <cell r="C33"/>
          <cell r="D33" t="str">
            <v/>
          </cell>
          <cell r="E33" t="str">
            <v>Harta</v>
          </cell>
          <cell r="F33" t="str">
            <v>Debit</v>
          </cell>
          <cell r="G33">
            <v>0</v>
          </cell>
        </row>
        <row r="34">
          <cell r="B34"/>
          <cell r="C34"/>
          <cell r="D34" t="str">
            <v/>
          </cell>
          <cell r="E34" t="str">
            <v>Harta</v>
          </cell>
          <cell r="F34" t="str">
            <v>Debit</v>
          </cell>
          <cell r="G34">
            <v>0</v>
          </cell>
        </row>
        <row r="35">
          <cell r="B35"/>
          <cell r="C35"/>
          <cell r="D35" t="str">
            <v/>
          </cell>
          <cell r="E35" t="str">
            <v>Harta</v>
          </cell>
          <cell r="F35" t="str">
            <v>Debit</v>
          </cell>
          <cell r="G35">
            <v>0</v>
          </cell>
        </row>
        <row r="36">
          <cell r="B36"/>
          <cell r="C36"/>
          <cell r="D36" t="str">
            <v/>
          </cell>
          <cell r="E36" t="str">
            <v>Harta</v>
          </cell>
          <cell r="F36" t="str">
            <v>Kredit</v>
          </cell>
          <cell r="G36">
            <v>0</v>
          </cell>
        </row>
        <row r="37">
          <cell r="B37"/>
          <cell r="C37"/>
          <cell r="D37" t="str">
            <v/>
          </cell>
          <cell r="E37" t="str">
            <v>Harta</v>
          </cell>
          <cell r="F37" t="str">
            <v>Debit</v>
          </cell>
          <cell r="G37">
            <v>0</v>
          </cell>
        </row>
        <row r="38">
          <cell r="B38"/>
          <cell r="C38"/>
          <cell r="D38" t="str">
            <v/>
          </cell>
          <cell r="E38" t="str">
            <v>Harta</v>
          </cell>
          <cell r="F38" t="str">
            <v>Debit</v>
          </cell>
          <cell r="G38">
            <v>0</v>
          </cell>
        </row>
        <row r="39">
          <cell r="B39" t="str">
            <v>1-200</v>
          </cell>
          <cell r="C39" t="str">
            <v>INVESTASI JANGKA PANJANG</v>
          </cell>
          <cell r="D39" t="str">
            <v>1-200 - INVESTASI JANGKA PANJANG</v>
          </cell>
          <cell r="E39" t="str">
            <v>Harta</v>
          </cell>
          <cell r="F39" t="str">
            <v>Debit</v>
          </cell>
          <cell r="G39">
            <v>0</v>
          </cell>
        </row>
        <row r="40">
          <cell r="B40" t="str">
            <v>1-210</v>
          </cell>
          <cell r="C40" t="str">
            <v>Deposito (&gt; 12 bulan)</v>
          </cell>
          <cell r="D40" t="str">
            <v>1-210 - Deposito (&gt; 12 bulan)</v>
          </cell>
          <cell r="E40" t="str">
            <v>Harta</v>
          </cell>
          <cell r="F40" t="str">
            <v>Debit</v>
          </cell>
          <cell r="G40">
            <v>0</v>
          </cell>
        </row>
        <row r="41">
          <cell r="B41" t="str">
            <v>1-220</v>
          </cell>
          <cell r="C41" t="str">
            <v>Penyertaan Modal Koperasi</v>
          </cell>
          <cell r="D41" t="str">
            <v>1-220 - Penyertaan Modal Koperasi</v>
          </cell>
          <cell r="E41" t="str">
            <v>Harta</v>
          </cell>
          <cell r="F41" t="str">
            <v>Debit</v>
          </cell>
          <cell r="G41">
            <v>0</v>
          </cell>
        </row>
        <row r="42">
          <cell r="B42" t="str">
            <v>1-300</v>
          </cell>
          <cell r="C42" t="str">
            <v>AKTIVA TETAP</v>
          </cell>
          <cell r="D42" t="str">
            <v>1-300 - AKTIVA TETAP</v>
          </cell>
          <cell r="E42" t="str">
            <v>Harta</v>
          </cell>
          <cell r="F42" t="str">
            <v>Debit</v>
          </cell>
          <cell r="G42">
            <v>0</v>
          </cell>
        </row>
        <row r="43">
          <cell r="B43" t="str">
            <v>1-310</v>
          </cell>
          <cell r="C43" t="str">
            <v>Tanah</v>
          </cell>
          <cell r="D43" t="str">
            <v>1-310 - Tanah</v>
          </cell>
          <cell r="E43" t="str">
            <v>Harta</v>
          </cell>
          <cell r="F43" t="str">
            <v>Debit</v>
          </cell>
          <cell r="G43">
            <v>50000000</v>
          </cell>
        </row>
        <row r="44">
          <cell r="B44" t="str">
            <v>1-320</v>
          </cell>
          <cell r="C44" t="str">
            <v>Bangunan</v>
          </cell>
          <cell r="D44" t="str">
            <v>1-320 - Bangunan</v>
          </cell>
          <cell r="E44" t="str">
            <v>Harta</v>
          </cell>
          <cell r="F44" t="str">
            <v>Debit</v>
          </cell>
          <cell r="G44">
            <v>100000000</v>
          </cell>
        </row>
        <row r="45">
          <cell r="B45" t="str">
            <v>1-322</v>
          </cell>
          <cell r="C45" t="str">
            <v>Akumulasi Penyusutan Bangunan</v>
          </cell>
          <cell r="D45" t="str">
            <v>1-322 - Akumulasi Penyusutan Bangunan</v>
          </cell>
          <cell r="E45" t="str">
            <v>Harta</v>
          </cell>
          <cell r="F45" t="str">
            <v>Kredit</v>
          </cell>
          <cell r="G45">
            <v>10000000</v>
          </cell>
        </row>
        <row r="46">
          <cell r="B46" t="str">
            <v>1-324</v>
          </cell>
          <cell r="C46" t="str">
            <v>Inventaris</v>
          </cell>
          <cell r="D46" t="str">
            <v>1-324 - Inventaris</v>
          </cell>
          <cell r="E46" t="str">
            <v>Harta</v>
          </cell>
          <cell r="F46" t="str">
            <v>Debit</v>
          </cell>
          <cell r="G46">
            <v>25000000</v>
          </cell>
        </row>
        <row r="47">
          <cell r="B47" t="str">
            <v>1-326</v>
          </cell>
          <cell r="C47" t="str">
            <v>Akumulasi Penyusutan Inventaris</v>
          </cell>
          <cell r="D47" t="str">
            <v>1-326 - Akumulasi Penyusutan Inventaris</v>
          </cell>
          <cell r="E47" t="str">
            <v>Harta</v>
          </cell>
          <cell r="F47" t="str">
            <v>Kredit</v>
          </cell>
          <cell r="G47">
            <v>2500000</v>
          </cell>
        </row>
        <row r="48">
          <cell r="B48" t="str">
            <v>1-328</v>
          </cell>
          <cell r="C48" t="str">
            <v>Aktiva Tetap Lainnya</v>
          </cell>
          <cell r="D48" t="str">
            <v>1-328 - Aktiva Tetap Lainnya</v>
          </cell>
          <cell r="E48" t="str">
            <v>Harta</v>
          </cell>
          <cell r="F48" t="str">
            <v>Debit</v>
          </cell>
          <cell r="G48">
            <v>0</v>
          </cell>
        </row>
        <row r="49">
          <cell r="B49" t="str">
            <v>1-330</v>
          </cell>
          <cell r="C49" t="str">
            <v>Akumulasi Penyusutan Aktiva Tetap Lainnya</v>
          </cell>
          <cell r="D49" t="str">
            <v>1-330 - Akumulasi Penyusutan Aktiva Tetap Lainnya</v>
          </cell>
          <cell r="E49" t="str">
            <v>Harta</v>
          </cell>
          <cell r="F49" t="str">
            <v>Kredit</v>
          </cell>
          <cell r="G49">
            <v>0</v>
          </cell>
        </row>
        <row r="50">
          <cell r="B50" t="str">
            <v>1-400</v>
          </cell>
          <cell r="C50" t="str">
            <v>AKTIVA TAK BERWUJUD</v>
          </cell>
          <cell r="D50" t="str">
            <v>1-400 - AKTIVA TAK BERWUJUD</v>
          </cell>
          <cell r="E50" t="str">
            <v>Harta</v>
          </cell>
          <cell r="F50" t="str">
            <v>Debit</v>
          </cell>
          <cell r="G50">
            <v>0</v>
          </cell>
        </row>
        <row r="51">
          <cell r="B51" t="str">
            <v>1-410</v>
          </cell>
          <cell r="C51" t="str">
            <v>Pendirian Koperasi</v>
          </cell>
          <cell r="D51" t="str">
            <v>1-410 - Pendirian Koperasi</v>
          </cell>
          <cell r="E51" t="str">
            <v>Harta</v>
          </cell>
          <cell r="F51" t="str">
            <v>Debit</v>
          </cell>
          <cell r="G51">
            <v>0</v>
          </cell>
        </row>
        <row r="52">
          <cell r="B52" t="str">
            <v>1-440</v>
          </cell>
          <cell r="C52" t="str">
            <v>Perizinan</v>
          </cell>
          <cell r="D52" t="str">
            <v>1-440 - Perizinan</v>
          </cell>
          <cell r="E52" t="str">
            <v>Harta</v>
          </cell>
          <cell r="F52" t="str">
            <v>Debit</v>
          </cell>
          <cell r="G52">
            <v>0</v>
          </cell>
        </row>
        <row r="53">
          <cell r="B53" t="str">
            <v>2-000</v>
          </cell>
          <cell r="C53" t="str">
            <v>UTANG</v>
          </cell>
          <cell r="D53" t="str">
            <v>2-000 - UTANG</v>
          </cell>
          <cell r="E53" t="str">
            <v>Kewajiban</v>
          </cell>
          <cell r="F53" t="str">
            <v>Kredit</v>
          </cell>
          <cell r="G53">
            <v>0</v>
          </cell>
        </row>
        <row r="54">
          <cell r="B54" t="str">
            <v>2-100</v>
          </cell>
          <cell r="C54" t="str">
            <v>UTANG LANCAR</v>
          </cell>
          <cell r="D54" t="str">
            <v>2-100 - UTANG LANCAR</v>
          </cell>
          <cell r="E54" t="str">
            <v>Kewajiban</v>
          </cell>
          <cell r="F54" t="str">
            <v>Kredit</v>
          </cell>
          <cell r="G54">
            <v>0</v>
          </cell>
        </row>
        <row r="55">
          <cell r="B55" t="str">
            <v>2-110</v>
          </cell>
          <cell r="C55" t="str">
            <v>Tabungan Koperasi</v>
          </cell>
          <cell r="D55" t="str">
            <v>2-110 - Tabungan Koperasi</v>
          </cell>
          <cell r="E55" t="str">
            <v>Kewajiban</v>
          </cell>
          <cell r="F55" t="str">
            <v>Kredit</v>
          </cell>
          <cell r="G55">
            <v>0</v>
          </cell>
        </row>
        <row r="56">
          <cell r="B56" t="str">
            <v>2-112</v>
          </cell>
          <cell r="C56" t="str">
            <v>Tabungan Hari Raya</v>
          </cell>
          <cell r="D56" t="str">
            <v>2-112 - Tabungan Hari Raya</v>
          </cell>
          <cell r="E56" t="str">
            <v>Kewajiban</v>
          </cell>
          <cell r="F56" t="str">
            <v>Kredit</v>
          </cell>
          <cell r="G56">
            <v>0</v>
          </cell>
        </row>
        <row r="57">
          <cell r="B57" t="str">
            <v>2-114</v>
          </cell>
          <cell r="C57" t="str">
            <v>Tabungan Lain-lain</v>
          </cell>
          <cell r="D57" t="str">
            <v>2-114 - Tabungan Lain-lain</v>
          </cell>
          <cell r="E57" t="str">
            <v>Kewajiban</v>
          </cell>
          <cell r="F57" t="str">
            <v>Kredit</v>
          </cell>
          <cell r="G57">
            <v>0</v>
          </cell>
        </row>
        <row r="58">
          <cell r="B58" t="str">
            <v>2-115</v>
          </cell>
          <cell r="C58" t="str">
            <v>Utang Jasa dan Bunga</v>
          </cell>
          <cell r="D58" t="str">
            <v>2-115 - Utang Jasa dan Bunga</v>
          </cell>
          <cell r="E58" t="str">
            <v>Kewajiban</v>
          </cell>
          <cell r="F58" t="str">
            <v>Kredit</v>
          </cell>
          <cell r="G58">
            <v>0</v>
          </cell>
        </row>
        <row r="59">
          <cell r="B59" t="str">
            <v>2-120</v>
          </cell>
          <cell r="C59" t="str">
            <v>Biaya yang masih harus dibayar</v>
          </cell>
          <cell r="D59" t="str">
            <v>2-120 - Biaya yang masih harus dibayar</v>
          </cell>
          <cell r="E59" t="str">
            <v>Kewajiban</v>
          </cell>
          <cell r="F59" t="str">
            <v>Kredit</v>
          </cell>
          <cell r="G59">
            <v>0</v>
          </cell>
        </row>
        <row r="60">
          <cell r="B60" t="str">
            <v>2-130</v>
          </cell>
          <cell r="C60" t="str">
            <v xml:space="preserve">Sewa diterima dimuka </v>
          </cell>
          <cell r="D60" t="str">
            <v xml:space="preserve">2-130 - Sewa diterima dimuka </v>
          </cell>
          <cell r="E60" t="str">
            <v>Kewajiban</v>
          </cell>
          <cell r="F60" t="str">
            <v>Kredit</v>
          </cell>
          <cell r="G60">
            <v>0</v>
          </cell>
        </row>
        <row r="61">
          <cell r="B61" t="str">
            <v>2-140</v>
          </cell>
          <cell r="C61" t="str">
            <v>Dana Bagian Anggota</v>
          </cell>
          <cell r="D61" t="str">
            <v>2-140 - Dana Bagian Anggota</v>
          </cell>
          <cell r="E61" t="str">
            <v>Kewajiban</v>
          </cell>
          <cell r="F61" t="str">
            <v>Kredit</v>
          </cell>
          <cell r="G61">
            <v>0</v>
          </cell>
        </row>
        <row r="62">
          <cell r="B62" t="str">
            <v>2-141</v>
          </cell>
          <cell r="C62" t="str">
            <v>Dana Pendidikan</v>
          </cell>
          <cell r="D62" t="str">
            <v>2-141 - Dana Pendidikan</v>
          </cell>
          <cell r="E62" t="str">
            <v>Kewajiban</v>
          </cell>
          <cell r="F62" t="str">
            <v>Kredit</v>
          </cell>
          <cell r="G62">
            <v>0</v>
          </cell>
        </row>
        <row r="63">
          <cell r="B63" t="str">
            <v>2-142</v>
          </cell>
          <cell r="C63" t="str">
            <v xml:space="preserve">Dana Pengurus dan Pengawas </v>
          </cell>
          <cell r="D63" t="str">
            <v xml:space="preserve">2-142 - Dana Pengurus dan Pengawas </v>
          </cell>
          <cell r="E63" t="str">
            <v>Kewajiban</v>
          </cell>
          <cell r="F63" t="str">
            <v>Kredit</v>
          </cell>
          <cell r="G63">
            <v>0</v>
          </cell>
        </row>
        <row r="64">
          <cell r="B64" t="str">
            <v>2-143</v>
          </cell>
          <cell r="C64" t="str">
            <v xml:space="preserve">Dana Kesejahteraan Karyawan </v>
          </cell>
          <cell r="D64" t="str">
            <v xml:space="preserve">2-143 - Dana Kesejahteraan Karyawan </v>
          </cell>
          <cell r="E64" t="str">
            <v>Kewajiban</v>
          </cell>
          <cell r="F64" t="str">
            <v>Kredit</v>
          </cell>
          <cell r="G64">
            <v>0</v>
          </cell>
        </row>
        <row r="65">
          <cell r="B65" t="str">
            <v>2-144</v>
          </cell>
          <cell r="C65" t="str">
            <v>Dana Pembangunan Wilayah Kerja</v>
          </cell>
          <cell r="D65" t="str">
            <v>2-144 - Dana Pembangunan Wilayah Kerja</v>
          </cell>
          <cell r="E65" t="str">
            <v>Kewajiban</v>
          </cell>
          <cell r="F65" t="str">
            <v>Kredit</v>
          </cell>
          <cell r="G65">
            <v>0</v>
          </cell>
        </row>
        <row r="66">
          <cell r="B66" t="str">
            <v>2-145</v>
          </cell>
          <cell r="C66" t="str">
            <v>Dana Sosial</v>
          </cell>
          <cell r="D66" t="str">
            <v>2-145 - Dana Sosial</v>
          </cell>
          <cell r="E66" t="str">
            <v>Kewajiban</v>
          </cell>
          <cell r="F66" t="str">
            <v>Kredit</v>
          </cell>
          <cell r="G66">
            <v>0</v>
          </cell>
        </row>
        <row r="67">
          <cell r="B67" t="str">
            <v>2-146</v>
          </cell>
          <cell r="C67" t="str">
            <v>Dana Lain-lain</v>
          </cell>
          <cell r="D67" t="str">
            <v>2-146 - Dana Lain-lain</v>
          </cell>
          <cell r="E67" t="str">
            <v>Kewajiban</v>
          </cell>
          <cell r="F67" t="str">
            <v>Kredit</v>
          </cell>
          <cell r="G67">
            <v>0</v>
          </cell>
        </row>
        <row r="68">
          <cell r="B68" t="str">
            <v>2-200</v>
          </cell>
          <cell r="C68" t="str">
            <v>UTANG JANGKA PANJANG</v>
          </cell>
          <cell r="D68" t="str">
            <v>2-200 - UTANG JANGKA PANJANG</v>
          </cell>
          <cell r="E68" t="str">
            <v>Kewajiban</v>
          </cell>
          <cell r="F68" t="str">
            <v>Kredit</v>
          </cell>
          <cell r="G68">
            <v>0</v>
          </cell>
        </row>
        <row r="69">
          <cell r="B69" t="str">
            <v>2-210</v>
          </cell>
          <cell r="C69" t="str">
            <v>Utang BPD Jatim</v>
          </cell>
          <cell r="D69" t="str">
            <v>2-210 - Utang BPD Jatim</v>
          </cell>
          <cell r="E69" t="str">
            <v>Kewajiban</v>
          </cell>
          <cell r="F69" t="str">
            <v>Kredit</v>
          </cell>
          <cell r="G69">
            <v>40000000</v>
          </cell>
        </row>
        <row r="70">
          <cell r="B70" t="str">
            <v>2-310</v>
          </cell>
          <cell r="C70" t="str">
            <v>Utang BRI</v>
          </cell>
          <cell r="D70" t="str">
            <v>2-310 - Utang BRI</v>
          </cell>
          <cell r="E70" t="str">
            <v>Kewajiban</v>
          </cell>
          <cell r="F70" t="str">
            <v>Kredit</v>
          </cell>
          <cell r="G70">
            <v>0</v>
          </cell>
        </row>
        <row r="71">
          <cell r="B71" t="str">
            <v>2-320</v>
          </cell>
          <cell r="C71" t="str">
            <v>Dana Bergulir</v>
          </cell>
          <cell r="D71" t="str">
            <v>2-320 - Dana Bergulir</v>
          </cell>
          <cell r="E71" t="str">
            <v>Kewajiban</v>
          </cell>
          <cell r="F71" t="str">
            <v>Kredit</v>
          </cell>
          <cell r="G71">
            <v>0</v>
          </cell>
        </row>
        <row r="72">
          <cell r="B72"/>
          <cell r="C72"/>
          <cell r="D72" t="str">
            <v/>
          </cell>
          <cell r="E72" t="str">
            <v>Modal</v>
          </cell>
          <cell r="F72" t="str">
            <v>Kredit</v>
          </cell>
          <cell r="G72">
            <v>0</v>
          </cell>
        </row>
        <row r="73">
          <cell r="B73"/>
          <cell r="C73"/>
          <cell r="D73" t="str">
            <v/>
          </cell>
          <cell r="E73" t="str">
            <v>Modal</v>
          </cell>
          <cell r="F73" t="str">
            <v>Kredit</v>
          </cell>
          <cell r="G73">
            <v>0</v>
          </cell>
        </row>
        <row r="74">
          <cell r="B74"/>
          <cell r="C74"/>
          <cell r="D74" t="str">
            <v/>
          </cell>
          <cell r="E74" t="str">
            <v>Modal</v>
          </cell>
          <cell r="F74" t="str">
            <v>Kredit</v>
          </cell>
          <cell r="G74">
            <v>0</v>
          </cell>
        </row>
        <row r="75">
          <cell r="B75" t="str">
            <v>3-000</v>
          </cell>
          <cell r="C75" t="str">
            <v>MODAL</v>
          </cell>
          <cell r="D75" t="str">
            <v>3-000 - MODAL</v>
          </cell>
          <cell r="E75" t="str">
            <v>Modal</v>
          </cell>
          <cell r="F75" t="str">
            <v>Kredit</v>
          </cell>
          <cell r="G75">
            <v>0</v>
          </cell>
        </row>
        <row r="76">
          <cell r="B76" t="str">
            <v>3-110</v>
          </cell>
          <cell r="C76" t="str">
            <v>Simpanan Pokok</v>
          </cell>
          <cell r="D76" t="str">
            <v>3-110 - Simpanan Pokok</v>
          </cell>
          <cell r="E76" t="str">
            <v>Modal</v>
          </cell>
          <cell r="F76" t="str">
            <v>Kredit</v>
          </cell>
          <cell r="G76">
            <v>4000000</v>
          </cell>
        </row>
        <row r="77">
          <cell r="B77" t="str">
            <v>3-120</v>
          </cell>
          <cell r="C77" t="str">
            <v>Simpanan Wajib</v>
          </cell>
          <cell r="D77" t="str">
            <v>3-120 - Simpanan Wajib</v>
          </cell>
          <cell r="E77" t="str">
            <v>Modal</v>
          </cell>
          <cell r="F77" t="str">
            <v>Kredit</v>
          </cell>
          <cell r="G77">
            <v>18000000</v>
          </cell>
        </row>
        <row r="78">
          <cell r="B78" t="str">
            <v>3-130</v>
          </cell>
          <cell r="C78" t="str">
            <v>Simpanan Sukarela</v>
          </cell>
          <cell r="D78" t="str">
            <v>3-130 - Simpanan Sukarela</v>
          </cell>
          <cell r="E78" t="str">
            <v>Modal</v>
          </cell>
          <cell r="F78" t="str">
            <v>Kredit</v>
          </cell>
          <cell r="G78">
            <v>0</v>
          </cell>
        </row>
        <row r="79">
          <cell r="B79" t="str">
            <v>3-140</v>
          </cell>
          <cell r="C79" t="str">
            <v>Modal Sumbangan</v>
          </cell>
          <cell r="D79" t="str">
            <v>3-140 - Modal Sumbangan</v>
          </cell>
          <cell r="E79" t="str">
            <v>Modal</v>
          </cell>
          <cell r="F79" t="str">
            <v>Kredit</v>
          </cell>
          <cell r="G79">
            <v>150000000</v>
          </cell>
        </row>
        <row r="80">
          <cell r="B80" t="str">
            <v>3-150</v>
          </cell>
          <cell r="C80" t="str">
            <v>Cadangan Umum</v>
          </cell>
          <cell r="D80" t="str">
            <v>3-150 - Cadangan Umum</v>
          </cell>
          <cell r="E80" t="str">
            <v>Modal</v>
          </cell>
          <cell r="F80" t="str">
            <v>Kredit</v>
          </cell>
          <cell r="G80">
            <v>0</v>
          </cell>
        </row>
        <row r="81">
          <cell r="B81" t="str">
            <v>3-155</v>
          </cell>
          <cell r="C81" t="str">
            <v>Cadangan Tujuan Risiko</v>
          </cell>
          <cell r="D81" t="str">
            <v>3-155 - Cadangan Tujuan Risiko</v>
          </cell>
          <cell r="E81" t="str">
            <v>Modal</v>
          </cell>
          <cell r="F81" t="str">
            <v>Kredit</v>
          </cell>
          <cell r="G81">
            <v>0</v>
          </cell>
        </row>
        <row r="82">
          <cell r="B82" t="str">
            <v>3-160</v>
          </cell>
          <cell r="C82" t="str">
            <v>Modal Penyertaan</v>
          </cell>
          <cell r="D82" t="str">
            <v>3-160 - Modal Penyertaan</v>
          </cell>
          <cell r="E82" t="str">
            <v>Modal</v>
          </cell>
          <cell r="F82" t="str">
            <v>Kredit</v>
          </cell>
          <cell r="G82">
            <v>0</v>
          </cell>
        </row>
        <row r="83">
          <cell r="B83" t="str">
            <v>3-190</v>
          </cell>
          <cell r="C83" t="str">
            <v>Sisa Hasil Usaha</v>
          </cell>
          <cell r="D83" t="str">
            <v>3-190 - Sisa Hasil Usaha</v>
          </cell>
          <cell r="E83" t="str">
            <v>Modal</v>
          </cell>
          <cell r="F83" t="str">
            <v>Kredit</v>
          </cell>
          <cell r="G83">
            <v>0</v>
          </cell>
        </row>
        <row r="84">
          <cell r="B84" t="str">
            <v>4-000</v>
          </cell>
          <cell r="C84" t="str">
            <v>PENDAPATAN</v>
          </cell>
          <cell r="D84" t="str">
            <v>4-000 - PENDAPATAN</v>
          </cell>
          <cell r="E84" t="str">
            <v>Pendapatan</v>
          </cell>
          <cell r="F84" t="str">
            <v>Kredit</v>
          </cell>
          <cell r="G84">
            <v>0</v>
          </cell>
        </row>
        <row r="85">
          <cell r="B85" t="str">
            <v>4-100</v>
          </cell>
          <cell r="C85" t="str">
            <v>PENDAPATAN OPERASIONAL</v>
          </cell>
          <cell r="D85" t="str">
            <v>4-100 - PENDAPATAN OPERASIONAL</v>
          </cell>
          <cell r="E85" t="str">
            <v>Pendapatan</v>
          </cell>
          <cell r="F85" t="str">
            <v>Kredit</v>
          </cell>
          <cell r="G85">
            <v>0</v>
          </cell>
        </row>
        <row r="86">
          <cell r="B86" t="str">
            <v>4-110</v>
          </cell>
          <cell r="C86" t="str">
            <v>Pendapatan Jasa dan Bunga</v>
          </cell>
          <cell r="D86" t="str">
            <v>4-110 - Pendapatan Jasa dan Bunga</v>
          </cell>
          <cell r="E86" t="str">
            <v>Pendapatan</v>
          </cell>
          <cell r="F86" t="str">
            <v>Kredit</v>
          </cell>
          <cell r="G86">
            <v>0</v>
          </cell>
        </row>
        <row r="87">
          <cell r="B87" t="str">
            <v>4-120</v>
          </cell>
          <cell r="C87" t="str">
            <v>Pendapatan Waserda</v>
          </cell>
          <cell r="D87" t="str">
            <v>4-120 - Pendapatan Waserda</v>
          </cell>
          <cell r="E87" t="str">
            <v>Pendapatan</v>
          </cell>
          <cell r="F87" t="str">
            <v>Kredit</v>
          </cell>
          <cell r="G87">
            <v>0</v>
          </cell>
        </row>
        <row r="88">
          <cell r="B88" t="str">
            <v>4-130</v>
          </cell>
          <cell r="C88" t="str">
            <v>Pendapatan Jasa Laundry</v>
          </cell>
          <cell r="D88" t="str">
            <v>4-130 - Pendapatan Jasa Laundry</v>
          </cell>
          <cell r="E88" t="str">
            <v>Pendapatan</v>
          </cell>
          <cell r="F88" t="str">
            <v>Kredit</v>
          </cell>
          <cell r="G88">
            <v>0</v>
          </cell>
        </row>
        <row r="89">
          <cell r="B89" t="str">
            <v>4-140</v>
          </cell>
          <cell r="C89" t="str">
            <v>Pendapatan Kantin</v>
          </cell>
          <cell r="D89" t="str">
            <v>4-140 - Pendapatan Kantin</v>
          </cell>
          <cell r="E89" t="str">
            <v>Pendapatan</v>
          </cell>
          <cell r="F89" t="str">
            <v>Kredit</v>
          </cell>
          <cell r="G89">
            <v>0</v>
          </cell>
        </row>
        <row r="90">
          <cell r="B90"/>
          <cell r="C90"/>
          <cell r="D90" t="str">
            <v/>
          </cell>
          <cell r="E90" t="str">
            <v>Pendapatan</v>
          </cell>
          <cell r="F90" t="str">
            <v>Kredit</v>
          </cell>
          <cell r="G90">
            <v>0</v>
          </cell>
        </row>
        <row r="91">
          <cell r="B91"/>
          <cell r="C91"/>
          <cell r="D91" t="str">
            <v/>
          </cell>
          <cell r="E91" t="str">
            <v>Pendapatan</v>
          </cell>
          <cell r="F91" t="str">
            <v>Kredit</v>
          </cell>
          <cell r="G91">
            <v>0</v>
          </cell>
        </row>
        <row r="92">
          <cell r="B92"/>
          <cell r="C92"/>
          <cell r="D92" t="str">
            <v/>
          </cell>
          <cell r="E92" t="str">
            <v>Pendapatan</v>
          </cell>
          <cell r="F92" t="str">
            <v>Kredit</v>
          </cell>
          <cell r="G92">
            <v>0</v>
          </cell>
        </row>
        <row r="93">
          <cell r="B93" t="str">
            <v>4-200</v>
          </cell>
          <cell r="C93" t="str">
            <v>PENDAPATAN LAIN-LAIN</v>
          </cell>
          <cell r="D93" t="str">
            <v>4-200 - PENDAPATAN LAIN-LAIN</v>
          </cell>
          <cell r="E93" t="str">
            <v>Pendapatan</v>
          </cell>
          <cell r="F93" t="str">
            <v>Kredit</v>
          </cell>
          <cell r="G93">
            <v>0</v>
          </cell>
        </row>
        <row r="94">
          <cell r="B94" t="str">
            <v>4-210</v>
          </cell>
          <cell r="C94" t="str">
            <v>Pendapatan Sewa</v>
          </cell>
          <cell r="D94" t="str">
            <v>4-210 - Pendapatan Sewa</v>
          </cell>
          <cell r="E94" t="str">
            <v>Pendapatan</v>
          </cell>
          <cell r="F94" t="str">
            <v>Kredit</v>
          </cell>
          <cell r="G94">
            <v>0</v>
          </cell>
        </row>
        <row r="95">
          <cell r="B95" t="str">
            <v>4-220</v>
          </cell>
          <cell r="C95" t="str">
            <v>Pendapatan Piutang telah dihapus</v>
          </cell>
          <cell r="D95" t="str">
            <v>4-220 - Pendapatan Piutang telah dihapus</v>
          </cell>
          <cell r="E95" t="str">
            <v>Pendapatan</v>
          </cell>
          <cell r="F95" t="str">
            <v>Kredit</v>
          </cell>
          <cell r="G95">
            <v>0</v>
          </cell>
        </row>
        <row r="96">
          <cell r="B96" t="str">
            <v>4-290</v>
          </cell>
          <cell r="C96" t="str">
            <v>Ikhtisar Perhitungan Sisa Hasil Usaha</v>
          </cell>
          <cell r="D96" t="str">
            <v>4-290 - Ikhtisar Perhitungan Sisa Hasil Usaha</v>
          </cell>
          <cell r="E96" t="str">
            <v>Pendapatan</v>
          </cell>
          <cell r="F96" t="str">
            <v>Kredit</v>
          </cell>
          <cell r="G96">
            <v>0</v>
          </cell>
        </row>
        <row r="97">
          <cell r="B97" t="str">
            <v>5-000</v>
          </cell>
          <cell r="C97" t="str">
            <v>BIAYA</v>
          </cell>
          <cell r="D97" t="str">
            <v>5-000 - BIAYA</v>
          </cell>
          <cell r="E97" t="str">
            <v>Biaya</v>
          </cell>
          <cell r="F97" t="str">
            <v>Debit</v>
          </cell>
          <cell r="G97">
            <v>0</v>
          </cell>
        </row>
        <row r="98">
          <cell r="B98" t="str">
            <v>5-100</v>
          </cell>
          <cell r="C98" t="str">
            <v>BIAYA OPERASIONAL</v>
          </cell>
          <cell r="D98" t="str">
            <v>5-100 - BIAYA OPERASIONAL</v>
          </cell>
          <cell r="E98" t="str">
            <v>Biaya</v>
          </cell>
          <cell r="F98" t="str">
            <v>Debit</v>
          </cell>
          <cell r="G98">
            <v>0</v>
          </cell>
        </row>
        <row r="99">
          <cell r="B99" t="str">
            <v>5-111</v>
          </cell>
          <cell r="C99" t="str">
            <v>Biaya Gaji Karyawan</v>
          </cell>
          <cell r="D99" t="str">
            <v>5-111 - Biaya Gaji Karyawan</v>
          </cell>
          <cell r="E99" t="str">
            <v>Biaya</v>
          </cell>
          <cell r="F99" t="str">
            <v>Debit</v>
          </cell>
          <cell r="G99">
            <v>0</v>
          </cell>
        </row>
        <row r="100">
          <cell r="B100" t="str">
            <v>5-112</v>
          </cell>
          <cell r="C100" t="str">
            <v>Biaya Kesejahteraan Karyawan</v>
          </cell>
          <cell r="D100" t="str">
            <v>5-112 - Biaya Kesejahteraan Karyawan</v>
          </cell>
          <cell r="E100" t="str">
            <v>Biaya</v>
          </cell>
          <cell r="F100" t="str">
            <v>Debit</v>
          </cell>
          <cell r="G100">
            <v>0</v>
          </cell>
        </row>
        <row r="101">
          <cell r="B101" t="str">
            <v>5-113</v>
          </cell>
          <cell r="C101" t="str">
            <v>Biaya Lembur</v>
          </cell>
          <cell r="D101" t="str">
            <v>5-113 - Biaya Lembur</v>
          </cell>
          <cell r="E101" t="str">
            <v>Biaya</v>
          </cell>
          <cell r="F101" t="str">
            <v>Debit</v>
          </cell>
          <cell r="G101">
            <v>0</v>
          </cell>
        </row>
        <row r="102">
          <cell r="B102" t="str">
            <v>5-114</v>
          </cell>
          <cell r="C102" t="str">
            <v>Biaya Transportasi</v>
          </cell>
          <cell r="D102" t="str">
            <v>5-114 - Biaya Transportasi</v>
          </cell>
          <cell r="E102" t="str">
            <v>Biaya</v>
          </cell>
          <cell r="F102" t="str">
            <v>Debit</v>
          </cell>
          <cell r="G102">
            <v>0</v>
          </cell>
        </row>
        <row r="103">
          <cell r="B103" t="str">
            <v>5-115</v>
          </cell>
          <cell r="C103" t="str">
            <v>Biaya Perlengkapan</v>
          </cell>
          <cell r="D103" t="str">
            <v>5-115 - Biaya Perlengkapan</v>
          </cell>
          <cell r="E103" t="str">
            <v>Biaya</v>
          </cell>
          <cell r="F103" t="str">
            <v>Debit</v>
          </cell>
          <cell r="G103">
            <v>0</v>
          </cell>
        </row>
        <row r="104">
          <cell r="B104" t="str">
            <v>5-116</v>
          </cell>
          <cell r="C104" t="str">
            <v>Biaya Listrik, Telepon, dan Air</v>
          </cell>
          <cell r="D104" t="str">
            <v>5-116 - Biaya Listrik, Telepon, dan Air</v>
          </cell>
          <cell r="E104" t="str">
            <v>Biaya</v>
          </cell>
          <cell r="F104" t="str">
            <v>Debit</v>
          </cell>
          <cell r="G104">
            <v>0</v>
          </cell>
        </row>
        <row r="105">
          <cell r="B105" t="str">
            <v>5-117</v>
          </cell>
          <cell r="C105" t="str">
            <v>Biaya Jasa dan Bunga Tabungan Koperasi</v>
          </cell>
          <cell r="D105" t="str">
            <v>5-117 - Biaya Jasa dan Bunga Tabungan Koperasi</v>
          </cell>
          <cell r="E105" t="str">
            <v>Biaya</v>
          </cell>
          <cell r="F105" t="str">
            <v>Debit</v>
          </cell>
          <cell r="G105">
            <v>0</v>
          </cell>
        </row>
        <row r="106">
          <cell r="B106" t="str">
            <v>5-118</v>
          </cell>
          <cell r="C106" t="str">
            <v>Biaya usaha Waserda</v>
          </cell>
          <cell r="D106" t="str">
            <v>5-118 - Biaya usaha Waserda</v>
          </cell>
          <cell r="E106" t="str">
            <v>Biaya</v>
          </cell>
          <cell r="F106" t="str">
            <v>Debit</v>
          </cell>
          <cell r="G106">
            <v>0</v>
          </cell>
        </row>
        <row r="107">
          <cell r="B107" t="str">
            <v>5-119</v>
          </cell>
          <cell r="C107" t="str">
            <v>Biaya Rapat-Rapat</v>
          </cell>
          <cell r="D107" t="str">
            <v>5-119 - Biaya Rapat-Rapat</v>
          </cell>
          <cell r="E107" t="str">
            <v>Biaya</v>
          </cell>
          <cell r="F107" t="str">
            <v>Debit</v>
          </cell>
          <cell r="G107">
            <v>0</v>
          </cell>
        </row>
        <row r="108">
          <cell r="B108" t="str">
            <v>5-120</v>
          </cell>
          <cell r="C108" t="str">
            <v>Biaya Bunga Bank</v>
          </cell>
          <cell r="D108" t="str">
            <v>5-120 - Biaya Bunga Bank</v>
          </cell>
          <cell r="E108" t="str">
            <v>Biaya</v>
          </cell>
          <cell r="F108" t="str">
            <v>Debit</v>
          </cell>
          <cell r="G108">
            <v>0</v>
          </cell>
        </row>
        <row r="109">
          <cell r="B109" t="str">
            <v>5-121</v>
          </cell>
          <cell r="C109" t="str">
            <v xml:space="preserve">Biaya Kerugian Piutang </v>
          </cell>
          <cell r="D109" t="str">
            <v xml:space="preserve">5-121 - Biaya Kerugian Piutang </v>
          </cell>
          <cell r="E109" t="str">
            <v>Biaya</v>
          </cell>
          <cell r="F109" t="str">
            <v>Debit</v>
          </cell>
          <cell r="G109">
            <v>0</v>
          </cell>
        </row>
        <row r="110">
          <cell r="B110" t="str">
            <v>5-122</v>
          </cell>
          <cell r="C110" t="str">
            <v>Biaya Penyusutan Bangunan</v>
          </cell>
          <cell r="D110" t="str">
            <v>5-122 - Biaya Penyusutan Bangunan</v>
          </cell>
          <cell r="E110" t="str">
            <v>Biaya</v>
          </cell>
          <cell r="F110" t="str">
            <v>Debit</v>
          </cell>
          <cell r="G110">
            <v>0</v>
          </cell>
        </row>
        <row r="111">
          <cell r="B111" t="str">
            <v>5-123</v>
          </cell>
          <cell r="C111" t="str">
            <v>Biaya Penyusutan Inventaris</v>
          </cell>
          <cell r="D111" t="str">
            <v>5-123 - Biaya Penyusutan Inventaris</v>
          </cell>
          <cell r="E111" t="str">
            <v>Biaya</v>
          </cell>
          <cell r="F111" t="str">
            <v>Debit</v>
          </cell>
          <cell r="G111">
            <v>0</v>
          </cell>
        </row>
        <row r="112">
          <cell r="B112" t="str">
            <v>5-124</v>
          </cell>
          <cell r="C112" t="str">
            <v>Biaya Penyusutan Aktiva Lain-lain</v>
          </cell>
          <cell r="D112" t="str">
            <v>5-124 - Biaya Penyusutan Aktiva Lain-lain</v>
          </cell>
          <cell r="E112" t="str">
            <v>Biaya</v>
          </cell>
          <cell r="F112" t="str">
            <v>Debit</v>
          </cell>
          <cell r="G112">
            <v>0</v>
          </cell>
        </row>
        <row r="113">
          <cell r="B113" t="str">
            <v>5-200</v>
          </cell>
          <cell r="C113" t="str">
            <v>BIAYA LAIN-LAIN</v>
          </cell>
          <cell r="D113" t="str">
            <v>5-200 - BIAYA LAIN-LAIN</v>
          </cell>
          <cell r="E113" t="str">
            <v>Biaya</v>
          </cell>
          <cell r="F113" t="str">
            <v>Debit</v>
          </cell>
          <cell r="G113">
            <v>0</v>
          </cell>
        </row>
        <row r="114">
          <cell r="B114" t="str">
            <v>5-210</v>
          </cell>
          <cell r="C114" t="str">
            <v>Biaya Serba-serbi</v>
          </cell>
          <cell r="D114" t="str">
            <v>5-210 - Biaya Serba-serbi</v>
          </cell>
          <cell r="E114" t="str">
            <v>Biaya</v>
          </cell>
          <cell r="F114" t="str">
            <v>Debit</v>
          </cell>
          <cell r="G114">
            <v>0</v>
          </cell>
        </row>
        <row r="115">
          <cell r="B115" t="str">
            <v>5-220</v>
          </cell>
          <cell r="C115" t="str">
            <v xml:space="preserve">Biaya Perkoperasian </v>
          </cell>
          <cell r="D115" t="str">
            <v xml:space="preserve">5-220 - Biaya Perkoperasian </v>
          </cell>
          <cell r="E115" t="str">
            <v>Biaya</v>
          </cell>
          <cell r="F115" t="str">
            <v>Debit</v>
          </cell>
          <cell r="G115">
            <v>0</v>
          </cell>
        </row>
        <row r="116">
          <cell r="B116" t="str">
            <v>5-230</v>
          </cell>
          <cell r="C116" t="str">
            <v>Kerugian Uang Palsu</v>
          </cell>
          <cell r="D116" t="str">
            <v>5-230 - Kerugian Uang Palsu</v>
          </cell>
          <cell r="E116" t="str">
            <v>Biaya</v>
          </cell>
          <cell r="F116" t="str">
            <v>Debit</v>
          </cell>
          <cell r="G116">
            <v>0</v>
          </cell>
        </row>
        <row r="117">
          <cell r="B117" t="str">
            <v>5-240</v>
          </cell>
          <cell r="C117" t="str">
            <v>Biaya Pajak</v>
          </cell>
          <cell r="D117" t="str">
            <v>5-240 - Biaya Pajak</v>
          </cell>
          <cell r="E117" t="str">
            <v>Biaya</v>
          </cell>
          <cell r="F117" t="str">
            <v>Debit</v>
          </cell>
          <cell r="G117">
            <v>0</v>
          </cell>
        </row>
        <row r="118">
          <cell r="B118"/>
          <cell r="C118"/>
          <cell r="D118"/>
          <cell r="E118"/>
          <cell r="F118"/>
          <cell r="G118">
            <v>0</v>
          </cell>
        </row>
        <row r="119">
          <cell r="B119"/>
          <cell r="C119"/>
          <cell r="D119"/>
          <cell r="E119"/>
          <cell r="F119"/>
          <cell r="G119">
            <v>0</v>
          </cell>
        </row>
        <row r="120">
          <cell r="B120"/>
          <cell r="C120"/>
          <cell r="D120"/>
          <cell r="E120"/>
          <cell r="F120"/>
          <cell r="G120">
            <v>0</v>
          </cell>
        </row>
        <row r="121">
          <cell r="B121"/>
          <cell r="C121"/>
          <cell r="D121" t="str">
            <v/>
          </cell>
          <cell r="E121"/>
          <cell r="F121"/>
          <cell r="G121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OFILE"/>
      <sheetName val="PERKIRAAN"/>
      <sheetName val="RAT"/>
      <sheetName val="ANGGOTA"/>
      <sheetName val="JURNAL"/>
      <sheetName val="BUKU_BESAR"/>
      <sheetName val="SIM_ANGWAL"/>
      <sheetName val="SIMP_AKHIR"/>
      <sheetName val="SIM_POK"/>
      <sheetName val="SIM_WAJ"/>
      <sheetName val="SIM_WAKHUSUS"/>
      <sheetName val="TAB_KOP"/>
      <sheetName val="SIJAKOP"/>
      <sheetName val="TAB_LAIN"/>
      <sheetName val="HUT_JASA"/>
      <sheetName val="TANG_AWAL"/>
      <sheetName val="TANG_AKHIR"/>
      <sheetName val="TANG_UANG"/>
      <sheetName val="TANG_JASA"/>
      <sheetName val="TANG_SP"/>
      <sheetName val="TANG_SW"/>
      <sheetName val="TANG_LAIN"/>
      <sheetName val="N_SALDO"/>
      <sheetName val="NSJP"/>
      <sheetName val="N_L"/>
      <sheetName val="NERACA"/>
      <sheetName val="PHU"/>
      <sheetName val="PHU_COMP"/>
      <sheetName val="A_KAS"/>
      <sheetName val="PM"/>
      <sheetName val="SHU_ANGGOTA"/>
      <sheetName val="HITUNG_SH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heet7"/>
      <sheetName val="Setup"/>
      <sheetName val="Saldo Buku"/>
      <sheetName val="Anggaran"/>
      <sheetName val="Transaksi"/>
      <sheetName val="BKU"/>
      <sheetName val="BP Kas"/>
      <sheetName val="BP Bahan Baku"/>
      <sheetName val="BP Operasional"/>
      <sheetName val="BP Fasilitas"/>
      <sheetName val="BP Pajak"/>
      <sheetName val="LR"/>
      <sheetName val="LPA"/>
      <sheetName val="SPTJ"/>
      <sheetName val="BAPSD"/>
      <sheetName val="Catatan"/>
      <sheetName val="DafNom"/>
      <sheetName val="Saldo_Brg"/>
      <sheetName val="Masuk"/>
      <sheetName val="Keluar"/>
      <sheetName val="Refresh"/>
      <sheetName val="Stock_B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3">
          <cell r="J2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aldo_Brg"/>
      <sheetName val="Masuk"/>
      <sheetName val="Keluar"/>
      <sheetName val="Refresh"/>
      <sheetName val="Mutasi_Br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oket Al-Chasanah" id="{1A77DAEB-18CE-4DAF-B6CE-631A28EBB8EF}" userId="3234583c9fd1c50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nto" refreshedDate="46064.264484143518" createdVersion="7" refreshedVersion="7" minRefreshableVersion="3" recordCount="804" xr:uid="{826AA3D5-4EDA-43A4-AB25-E7045F33342D}">
  <cacheSource type="worksheet">
    <worksheetSource name="Table4[[Row]:[Nama Barang]]"/>
  </cacheSource>
  <cacheFields count="4">
    <cacheField name="Row" numFmtId="0">
      <sharedItems containsMixedTypes="1" containsNumber="1" containsInteger="1" minValue="1" maxValue="803"/>
    </cacheField>
    <cacheField name="Tanggal" numFmtId="0">
      <sharedItems containsBlank="1"/>
    </cacheField>
    <cacheField name="Nama Supplier" numFmtId="0">
      <sharedItems containsBlank="1"/>
    </cacheField>
    <cacheField name="Nama Barang" numFmtId="0">
      <sharedItems containsBlank="1" count="330">
        <s v="BERAS DAN OLAHAN PADI"/>
        <s v="Beras putih (premium)"/>
        <s v="Beras putih (medium)"/>
        <s v="Beras merah"/>
        <s v="Beras hitam"/>
        <s v="Beras ketan putih"/>
        <s v="Beras ketan hitam"/>
        <s v="Tepung beras"/>
        <s v="Tepung ketan"/>
        <s v="Mie beras"/>
        <s v="Beras dan olahan padi-lainnya"/>
        <s v="JAGUNG DAN OLAHANNYA"/>
        <s v="Jagung pipil kering"/>
        <s v="Jagung pipil segar"/>
        <s v="Jagung manis segar"/>
        <s v="Beras jagung"/>
        <s v="Jagung giling"/>
        <s v="Tepung jagung (maizena)"/>
        <s v="Tepung jagung lokal (cornmeal)"/>
        <s v="Jagung dan olahan-lainnya"/>
        <s v="UMBI-UMBIAN"/>
        <s v="Singkong segar"/>
        <s v="Singkong kering/gaplek"/>
        <s v="Tepung singkong (tapioka)"/>
        <s v="Mocaf"/>
        <s v="Ubi jalar putih"/>
        <s v="Ubi jalar kuning/oranye"/>
        <s v="Ubi jalar ungu"/>
        <s v="Kentang"/>
        <s v="Talas"/>
        <s v="Ganyong"/>
        <s v="Sagu basah"/>
        <s v="Tepung sagu"/>
        <s v="Umbi umbian-lainnya"/>
        <s v="GANDUM DAN OLAHAN TEPUNG"/>
        <s v="Tepung terigu protein rendah"/>
        <s v="Tepung terigu protein sedang"/>
        <s v="Tepung terigu protein tinggi"/>
        <s v="Tepung semolina"/>
        <s v="Mie kering (non-instan)"/>
        <s v="Spageti"/>
        <s v="Makaroni"/>
        <s v="Roti tawar"/>
        <s v="Roti gandum"/>
        <s v="Tepung panir"/>
        <s v="Biskuit"/>
        <s v="Bubur bayi"/>
        <s v="Gandum dan olahan tepung-lainnya"/>
        <s v="SEREAL"/>
        <s v="Oat (rolled oats)"/>
        <s v="Oat instan"/>
        <s v="Sorgum biji"/>
        <s v="Tepung sorgum"/>
        <s v="Millet/jewawut biji"/>
        <s v="Tepung millet"/>
        <s v="Sereal-lainnya"/>
        <s v="PROTEIN HEWANI"/>
        <s v="UNGGAS DAN OLAHANNYA"/>
        <s v="Ayam broiler utuh"/>
        <s v="Fillet dada ayam"/>
        <s v="Paha ayam atas"/>
        <s v="Paha ayam bawah (drumstick)"/>
        <s v="Sayap ayam"/>
        <s v="Hati ayam"/>
        <s v="Ampela ayam"/>
        <s v="Telur ayam ras/negeri"/>
        <s v="Telur ayam kampung"/>
        <s v="Telur puyuh"/>
        <s v="Sosis ayam"/>
        <s v="Ayam dan olahannya-lainnya"/>
        <s v="DAGING SAPI/KERBAU/KAMBING"/>
        <s v="Daging sapi segar (has luar/sirloin)"/>
        <s v="Daging sapi segar (has dalam/tenderloin)"/>
        <s v="Daging sapi segar (sandung lamur/brisket)"/>
        <s v="Daging sapi segar (paha)"/>
        <s v="Daging sapi giling"/>
        <s v="Hati sapi"/>
        <s v="Iga sapi"/>
        <s v="Daging kerbau segar"/>
        <s v="Daging kambing segar"/>
        <s v="Daging domba segar"/>
        <s v="Hati kambing"/>
        <s v="Sosis sapi"/>
        <s v="Daging sapi/kerbau/kambing-lainnya"/>
        <s v="IKAN AIR TAWAR"/>
        <s v="Lele"/>
        <s v="Nila"/>
        <s v="Mujair"/>
        <s v="Patin"/>
        <s v="Gurame"/>
        <s v="Mas"/>
        <s v="Gabus"/>
        <s v="Fillet ikan tawar"/>
        <s v="Ikan air tawar-lainnya"/>
        <s v="IKAN LAUT"/>
        <s v="Kembung"/>
        <s v="Tongkol"/>
        <s v="Cakalang"/>
        <s v="Tuna"/>
        <s v="Sarden/lemuru"/>
        <s v="Bandeng"/>
        <s v="Tenggiri"/>
        <s v="Kakap"/>
        <s v="Fillet ikan laut"/>
        <s v="Ikan laut-lainnya"/>
        <s v="PRODUK PERIKANAN LAIN"/>
        <s v="Udang segar"/>
        <s v="Udang beku"/>
        <s v="Cumi-cumi"/>
        <s v="Sotong"/>
        <s v="Kepiting/rajungan"/>
        <s v="Kerang hijau"/>
        <s v="Kerang dara"/>
        <s v="Produk perikanan lain-lainnya"/>
        <s v="SUSU DAN OLAHANNYA"/>
        <s v="Susu UHT full cream"/>
        <s v="Susu UHT rendah lemak"/>
        <s v="Susu pasteurisasi"/>
        <s v="Susu bubuk"/>
        <s v="Yogurt plain"/>
        <s v="Keju cheddar"/>
        <s v="Keju olahan (slice)"/>
        <s v="Susu dan olahan-lainnya"/>
        <s v="PROTEIN NABATI"/>
        <s v="KEDELAI DAN OLAHANNYA"/>
        <s v="Kedelai biji kering"/>
        <s v="Tempe"/>
        <s v="Tahu putih"/>
        <s v="Tahu kuning"/>
        <s v="Tahu sutra"/>
        <s v="Susu kedelai"/>
        <s v="Tepung kedelai"/>
        <s v="Kedelai dan olahannya-lainnya"/>
        <s v="KACANG-KACANGAN"/>
        <s v="Kacang tanah kupas"/>
        <s v="Kacang tanah dengan kulit"/>
        <s v="Kacang hijau"/>
        <s v="Kacang merah"/>
        <s v="Kacang tolo/tunggak"/>
        <s v="Kacang hitam"/>
        <s v="Kacang arab/chickpea"/>
        <s v="Kacang polong/pea"/>
        <s v="Kacang mede"/>
        <s v="Kacang almond"/>
        <s v="Kacang kacangan-lainnya"/>
        <s v="BIJI-BIJIAN DAN PRODUKNYA"/>
        <s v="Wijen"/>
        <s v="Biji bunga matahari"/>
        <s v="Chia seed"/>
        <s v="Flaxseed"/>
        <s v="Biji-bijian dan produknya-lainnya"/>
        <s v="SAYURAN"/>
        <s v="SAYURAN DAUN/BATANG/BUNGA"/>
        <s v="Bayam"/>
        <s v="Kangkung"/>
        <s v="Sawi hijau"/>
        <s v="Sawi putih"/>
        <s v="Pakcoy"/>
        <s v="Selada"/>
        <s v="Daun singkong"/>
        <s v="Daun pepaya"/>
        <s v="Kelor"/>
        <s v="Katuk"/>
        <s v="Seledri daun"/>
        <s v="Brokoli"/>
        <s v="Kembang kol"/>
        <s v="Buncis"/>
        <s v="Seledri batang"/>
        <s v="Asparagus"/>
        <s v="Sayuran daun/batang/bunga-lainnya"/>
        <s v="SAYURAN BUAH/UMBI/AKAR"/>
        <s v="Tomat"/>
        <s v="Mentimun"/>
        <s v="Terong ungu"/>
        <s v="Terong hijau"/>
        <s v="Cabai merah besar"/>
        <s v="Cabai rawit"/>
        <s v="Labu siam"/>
        <s v="Pare"/>
        <s v="Paprika"/>
        <s v="Okra"/>
        <s v="Wortel"/>
        <s v="Lobak putih"/>
        <s v="Bit"/>
        <s v="Sayuran buah/umbi/akar-lainnya"/>
        <s v="SAYURAN BAWANG DAN AROMATIK"/>
        <s v="Bawang merah"/>
        <s v="Bawang putih"/>
        <s v="Bawang bombai"/>
        <s v="Daun bawang"/>
        <s v="Bawang prei"/>
        <s v="Jahe"/>
        <s v="Kunyit"/>
        <s v="Lengkuas"/>
        <s v="Kencur"/>
        <s v="Serai"/>
        <s v="Temu kunci"/>
        <s v="Kemiri"/>
        <s v="Sayuran bawang dan aromatik lainnya"/>
        <s v="JAMUR"/>
        <s v="Jamur tiram"/>
        <s v="Jamur kancing"/>
        <s v="Jamur kuping"/>
        <s v="Jamur shiitake"/>
        <s v="Jamur-lainnya"/>
        <s v="BUAH-BUAHAN"/>
        <s v="BUAH LOKAL"/>
        <s v="Pisang ambon"/>
        <s v="Pisang kepok"/>
        <s v="Pisang raja"/>
        <s v="Pepaya"/>
        <s v="Semangka"/>
        <s v="Melon"/>
        <s v="Mangga harum manis"/>
        <s v="Mangga gedong"/>
        <s v="Jeruk manis"/>
        <s v="Jeruk keprok"/>
        <s v="Jambu biji"/>
        <s v="Jambu air"/>
        <s v="Nanas"/>
        <s v="Salak"/>
        <s v="Rambutan"/>
        <s v="Duku"/>
        <s v="Sirsak"/>
        <s v="Durian"/>
        <s v="Manggis"/>
        <s v="Alpukat"/>
        <s v="Apel malang"/>
        <s v="Buah naga merah"/>
        <s v="Buah naga putih"/>
        <s v="Kedondong"/>
        <s v="Markisa"/>
        <s v="Belimbing"/>
        <s v="Sawo"/>
        <s v="Matoa"/>
        <s v="Buah lokal-lainnya"/>
        <s v="BUAH IMPOR"/>
        <s v="Apel"/>
        <s v="Pear"/>
        <s v="Anggur merah"/>
        <s v="Anggur hijau"/>
        <s v="Kiwi"/>
        <s v="Buah impor-lainnya"/>
        <s v="BAHAN BAKU LAIN"/>
        <s v="MINYAK DAN LEMAK"/>
        <s v="Minyak goreng sawit"/>
        <s v="Minyak goreng campuran"/>
        <s v="Minyak kelapa"/>
        <s v="Margarin"/>
        <s v="Mentega (butter)"/>
        <s v="Minyak dan lemak-lainnya"/>
        <s v="GARAM, GULA, DAN PEMANIS"/>
        <s v="Garam beryodium"/>
        <s v="Gula pasir"/>
        <s v="Gula merah/aren"/>
        <s v="Madu"/>
        <s v="Garam, gula, dan pemanis-lainnya"/>
        <s v="BUMBU KERING (REMPAH)"/>
        <s v="Lada/merica bubuk"/>
        <s v="Ketumbar bubuk"/>
        <s v="Jinten bubuk"/>
        <s v="Pala bubuk"/>
        <s v="Kayu manis"/>
        <s v="Cengkeh"/>
        <s v="Kapulaga"/>
        <s v="Daun salam kering"/>
        <s v="Oregano"/>
        <s v="Bumbu kering (rempah)-lainnya"/>
        <s v="BUMBU CAIR, SAUS, DAN KONDIMEN"/>
        <s v="Kecap manis"/>
        <s v="Kecap asin"/>
        <s v="Saus sambal"/>
        <s v="Saus tomat"/>
        <s v="Saus tiram"/>
        <s v="Cuka makan"/>
        <s v="Mayones"/>
        <s v="Bumbu cair, saus, dan kondimen-lainnya"/>
        <s v="PRODUK OLAHAN DASAR"/>
        <s v="Santan segar"/>
        <s v="Santan instan cair"/>
        <s v="Santan bubuk"/>
        <s v="Kaldu bubuk ayam"/>
        <s v="Kaldu bubuk sapi"/>
        <s v="Kaldu jamur"/>
        <s v="Agar-agar bubuk"/>
        <s v="Gelatin"/>
        <s v="Produk olahan dasar-lainnya"/>
        <s v="BAHAN FERMENTASI/PELENGKAP"/>
        <s v="Terasi"/>
        <s v="Tauco"/>
        <s v="Ragi roti"/>
        <s v="Baking powder"/>
        <s v="Bahan fermentasi/pelengkap-lainnya"/>
        <s v="BAHAN MINUMAN PENDAMPING"/>
        <s v="Air minum kemasan galon"/>
        <s v="Air minum kemasan botol 2 liter"/>
        <s v="Air minum kemasan botol 1,5 liter"/>
        <s v="Air minum kemasan botol 600 ml"/>
        <s v="Air minum kemasan botol 330 ml"/>
        <s v="Air minum kemasan cup"/>
        <s v="Minuman kemasan botol/kaleng"/>
        <s v="Susu kental manis"/>
        <s v="Bahan minuman pendamping-lainnya"/>
        <m/>
        <s v="x"/>
        <s v="" u="1"/>
        <s v="bahan tambahan --&gt; bumbu" u="1"/>
        <s v="Minyak goreng" u="1"/>
        <s v="dua droplist --&gt; cluster dan detil" u="1"/>
        <s v="minuman" u="1"/>
        <s v="Susu bubuk/UHT" u="1"/>
        <s v="Daging ayam" u="1"/>
        <s v="diskusikan dgn BGN (kelompok makanan)" u="1"/>
        <s v="Tepung terigu" u="1"/>
        <s v="Cumi" u="1"/>
        <s v="Daging sapi" u="1"/>
        <s v="Tahu" u="1"/>
        <s v="Karbo" u="1"/>
        <s v="Udang" u="1"/>
        <s v="Susu ibu hamil" u="1"/>
        <s v="Aqua galon" u="1"/>
        <s v="makanan tambahan --&gt; biskui, dll" u="1"/>
        <s v="protein" u="1"/>
        <s v="Beras premium" u="1"/>
        <s v="Aqua cup" u="1"/>
        <s v="Aqua botol 600 ml" u="1"/>
        <s v="Keju" u="1"/>
        <s v="Ikan tongkol" u="1"/>
        <s v="Telur ayam" u="1"/>
        <s v="Ikan sarde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n v="1"/>
    <m/>
    <s v="Saldo Awal"/>
    <x v="0"/>
  </r>
  <r>
    <n v="2"/>
    <m/>
    <s v="Saldo Awal"/>
    <x v="1"/>
  </r>
  <r>
    <n v="3"/>
    <m/>
    <s v="Saldo Awal"/>
    <x v="2"/>
  </r>
  <r>
    <n v="4"/>
    <m/>
    <s v="Saldo Awal"/>
    <x v="3"/>
  </r>
  <r>
    <n v="5"/>
    <m/>
    <s v="Saldo Awal"/>
    <x v="4"/>
  </r>
  <r>
    <n v="6"/>
    <m/>
    <s v="Saldo Awal"/>
    <x v="5"/>
  </r>
  <r>
    <n v="7"/>
    <m/>
    <s v="Saldo Awal"/>
    <x v="6"/>
  </r>
  <r>
    <n v="8"/>
    <m/>
    <s v="Saldo Awal"/>
    <x v="7"/>
  </r>
  <r>
    <n v="9"/>
    <m/>
    <s v="Saldo Awal"/>
    <x v="8"/>
  </r>
  <r>
    <n v="10"/>
    <m/>
    <s v="Saldo Awal"/>
    <x v="9"/>
  </r>
  <r>
    <n v="11"/>
    <m/>
    <s v="Saldo Awal"/>
    <x v="10"/>
  </r>
  <r>
    <n v="12"/>
    <m/>
    <s v="Saldo Awal"/>
    <x v="11"/>
  </r>
  <r>
    <n v="13"/>
    <m/>
    <s v="Saldo Awal"/>
    <x v="12"/>
  </r>
  <r>
    <n v="14"/>
    <m/>
    <s v="Saldo Awal"/>
    <x v="13"/>
  </r>
  <r>
    <n v="15"/>
    <m/>
    <s v="Saldo Awal"/>
    <x v="14"/>
  </r>
  <r>
    <n v="16"/>
    <m/>
    <s v="Saldo Awal"/>
    <x v="15"/>
  </r>
  <r>
    <n v="17"/>
    <m/>
    <s v="Saldo Awal"/>
    <x v="16"/>
  </r>
  <r>
    <n v="18"/>
    <m/>
    <s v="Saldo Awal"/>
    <x v="17"/>
  </r>
  <r>
    <n v="19"/>
    <m/>
    <s v="Saldo Awal"/>
    <x v="18"/>
  </r>
  <r>
    <n v="20"/>
    <m/>
    <s v="Saldo Awal"/>
    <x v="19"/>
  </r>
  <r>
    <n v="21"/>
    <m/>
    <s v="Saldo Awal"/>
    <x v="20"/>
  </r>
  <r>
    <n v="22"/>
    <m/>
    <s v="Saldo Awal"/>
    <x v="21"/>
  </r>
  <r>
    <n v="23"/>
    <m/>
    <s v="Saldo Awal"/>
    <x v="22"/>
  </r>
  <r>
    <n v="24"/>
    <m/>
    <s v="Saldo Awal"/>
    <x v="23"/>
  </r>
  <r>
    <n v="25"/>
    <m/>
    <s v="Saldo Awal"/>
    <x v="24"/>
  </r>
  <r>
    <n v="26"/>
    <m/>
    <s v="Saldo Awal"/>
    <x v="25"/>
  </r>
  <r>
    <n v="27"/>
    <m/>
    <s v="Saldo Awal"/>
    <x v="26"/>
  </r>
  <r>
    <n v="28"/>
    <m/>
    <s v="Saldo Awal"/>
    <x v="27"/>
  </r>
  <r>
    <n v="29"/>
    <m/>
    <s v="Saldo Awal"/>
    <x v="28"/>
  </r>
  <r>
    <n v="30"/>
    <m/>
    <s v="Saldo Awal"/>
    <x v="29"/>
  </r>
  <r>
    <n v="31"/>
    <m/>
    <s v="Saldo Awal"/>
    <x v="30"/>
  </r>
  <r>
    <n v="32"/>
    <m/>
    <s v="Saldo Awal"/>
    <x v="31"/>
  </r>
  <r>
    <n v="33"/>
    <m/>
    <s v="Saldo Awal"/>
    <x v="32"/>
  </r>
  <r>
    <n v="34"/>
    <m/>
    <s v="Saldo Awal"/>
    <x v="33"/>
  </r>
  <r>
    <n v="35"/>
    <m/>
    <s v="Saldo Awal"/>
    <x v="34"/>
  </r>
  <r>
    <n v="36"/>
    <m/>
    <s v="Saldo Awal"/>
    <x v="35"/>
  </r>
  <r>
    <n v="37"/>
    <m/>
    <s v="Saldo Awal"/>
    <x v="36"/>
  </r>
  <r>
    <n v="38"/>
    <m/>
    <s v="Saldo Awal"/>
    <x v="37"/>
  </r>
  <r>
    <n v="39"/>
    <m/>
    <s v="Saldo Awal"/>
    <x v="38"/>
  </r>
  <r>
    <n v="40"/>
    <m/>
    <s v="Saldo Awal"/>
    <x v="39"/>
  </r>
  <r>
    <n v="41"/>
    <m/>
    <s v="Saldo Awal"/>
    <x v="40"/>
  </r>
  <r>
    <n v="42"/>
    <m/>
    <s v="Saldo Awal"/>
    <x v="41"/>
  </r>
  <r>
    <n v="43"/>
    <m/>
    <s v="Saldo Awal"/>
    <x v="42"/>
  </r>
  <r>
    <n v="44"/>
    <m/>
    <s v="Saldo Awal"/>
    <x v="43"/>
  </r>
  <r>
    <n v="45"/>
    <m/>
    <s v="Saldo Awal"/>
    <x v="44"/>
  </r>
  <r>
    <n v="46"/>
    <m/>
    <s v="Saldo Awal"/>
    <x v="45"/>
  </r>
  <r>
    <n v="47"/>
    <m/>
    <s v="Saldo Awal"/>
    <x v="46"/>
  </r>
  <r>
    <n v="48"/>
    <m/>
    <s v="Saldo Awal"/>
    <x v="47"/>
  </r>
  <r>
    <n v="49"/>
    <m/>
    <s v="Saldo Awal"/>
    <x v="48"/>
  </r>
  <r>
    <n v="50"/>
    <m/>
    <s v="Saldo Awal"/>
    <x v="49"/>
  </r>
  <r>
    <n v="51"/>
    <m/>
    <s v="Saldo Awal"/>
    <x v="50"/>
  </r>
  <r>
    <n v="52"/>
    <m/>
    <s v="Saldo Awal"/>
    <x v="51"/>
  </r>
  <r>
    <n v="53"/>
    <m/>
    <s v="Saldo Awal"/>
    <x v="52"/>
  </r>
  <r>
    <n v="54"/>
    <m/>
    <s v="Saldo Awal"/>
    <x v="53"/>
  </r>
  <r>
    <n v="55"/>
    <m/>
    <s v="Saldo Awal"/>
    <x v="54"/>
  </r>
  <r>
    <n v="56"/>
    <m/>
    <s v="Saldo Awal"/>
    <x v="55"/>
  </r>
  <r>
    <n v="57"/>
    <m/>
    <s v="Saldo Awal"/>
    <x v="56"/>
  </r>
  <r>
    <n v="58"/>
    <m/>
    <s v="Saldo Awal"/>
    <x v="57"/>
  </r>
  <r>
    <n v="59"/>
    <m/>
    <s v="Saldo Awal"/>
    <x v="58"/>
  </r>
  <r>
    <n v="60"/>
    <m/>
    <s v="Saldo Awal"/>
    <x v="59"/>
  </r>
  <r>
    <n v="61"/>
    <m/>
    <s v="Saldo Awal"/>
    <x v="60"/>
  </r>
  <r>
    <n v="62"/>
    <m/>
    <s v="Saldo Awal"/>
    <x v="61"/>
  </r>
  <r>
    <n v="63"/>
    <m/>
    <s v="Saldo Awal"/>
    <x v="62"/>
  </r>
  <r>
    <n v="64"/>
    <m/>
    <s v="Saldo Awal"/>
    <x v="63"/>
  </r>
  <r>
    <n v="65"/>
    <m/>
    <s v="Saldo Awal"/>
    <x v="64"/>
  </r>
  <r>
    <n v="66"/>
    <m/>
    <s v="Saldo Awal"/>
    <x v="65"/>
  </r>
  <r>
    <n v="67"/>
    <m/>
    <s v="Saldo Awal"/>
    <x v="66"/>
  </r>
  <r>
    <n v="68"/>
    <m/>
    <s v="Saldo Awal"/>
    <x v="67"/>
  </r>
  <r>
    <n v="69"/>
    <m/>
    <s v="Saldo Awal"/>
    <x v="68"/>
  </r>
  <r>
    <n v="70"/>
    <m/>
    <s v="Saldo Awal"/>
    <x v="69"/>
  </r>
  <r>
    <n v="71"/>
    <m/>
    <s v="Saldo Awal"/>
    <x v="70"/>
  </r>
  <r>
    <n v="72"/>
    <m/>
    <s v="Saldo Awal"/>
    <x v="71"/>
  </r>
  <r>
    <n v="73"/>
    <m/>
    <s v="Saldo Awal"/>
    <x v="72"/>
  </r>
  <r>
    <n v="74"/>
    <m/>
    <s v="Saldo Awal"/>
    <x v="73"/>
  </r>
  <r>
    <n v="75"/>
    <m/>
    <s v="Saldo Awal"/>
    <x v="74"/>
  </r>
  <r>
    <n v="76"/>
    <m/>
    <s v="Saldo Awal"/>
    <x v="75"/>
  </r>
  <r>
    <n v="77"/>
    <m/>
    <s v="Saldo Awal"/>
    <x v="76"/>
  </r>
  <r>
    <n v="78"/>
    <m/>
    <s v="Saldo Awal"/>
    <x v="77"/>
  </r>
  <r>
    <n v="79"/>
    <m/>
    <s v="Saldo Awal"/>
    <x v="78"/>
  </r>
  <r>
    <n v="80"/>
    <m/>
    <s v="Saldo Awal"/>
    <x v="79"/>
  </r>
  <r>
    <n v="81"/>
    <m/>
    <s v="Saldo Awal"/>
    <x v="80"/>
  </r>
  <r>
    <n v="82"/>
    <m/>
    <s v="Saldo Awal"/>
    <x v="81"/>
  </r>
  <r>
    <n v="83"/>
    <m/>
    <s v="Saldo Awal"/>
    <x v="82"/>
  </r>
  <r>
    <n v="84"/>
    <m/>
    <s v="Saldo Awal"/>
    <x v="83"/>
  </r>
  <r>
    <n v="85"/>
    <m/>
    <s v="Saldo Awal"/>
    <x v="84"/>
  </r>
  <r>
    <n v="86"/>
    <m/>
    <s v="Saldo Awal"/>
    <x v="85"/>
  </r>
  <r>
    <n v="87"/>
    <m/>
    <s v="Saldo Awal"/>
    <x v="86"/>
  </r>
  <r>
    <n v="88"/>
    <m/>
    <s v="Saldo Awal"/>
    <x v="87"/>
  </r>
  <r>
    <n v="89"/>
    <m/>
    <s v="Saldo Awal"/>
    <x v="88"/>
  </r>
  <r>
    <n v="90"/>
    <m/>
    <s v="Saldo Awal"/>
    <x v="89"/>
  </r>
  <r>
    <n v="91"/>
    <m/>
    <s v="Saldo Awal"/>
    <x v="90"/>
  </r>
  <r>
    <n v="92"/>
    <m/>
    <s v="Saldo Awal"/>
    <x v="91"/>
  </r>
  <r>
    <n v="93"/>
    <m/>
    <s v="Saldo Awal"/>
    <x v="92"/>
  </r>
  <r>
    <n v="94"/>
    <m/>
    <s v="Saldo Awal"/>
    <x v="93"/>
  </r>
  <r>
    <n v="95"/>
    <m/>
    <s v="Saldo Awal"/>
    <x v="94"/>
  </r>
  <r>
    <n v="96"/>
    <m/>
    <s v="Saldo Awal"/>
    <x v="95"/>
  </r>
  <r>
    <n v="97"/>
    <m/>
    <s v="Saldo Awal"/>
    <x v="96"/>
  </r>
  <r>
    <n v="98"/>
    <m/>
    <s v="Saldo Awal"/>
    <x v="97"/>
  </r>
  <r>
    <n v="99"/>
    <m/>
    <s v="Saldo Awal"/>
    <x v="98"/>
  </r>
  <r>
    <n v="100"/>
    <m/>
    <s v="Saldo Awal"/>
    <x v="99"/>
  </r>
  <r>
    <n v="101"/>
    <m/>
    <s v="Saldo Awal"/>
    <x v="100"/>
  </r>
  <r>
    <n v="102"/>
    <m/>
    <s v="Saldo Awal"/>
    <x v="101"/>
  </r>
  <r>
    <n v="103"/>
    <m/>
    <s v="Saldo Awal"/>
    <x v="102"/>
  </r>
  <r>
    <n v="104"/>
    <m/>
    <s v="Saldo Awal"/>
    <x v="103"/>
  </r>
  <r>
    <n v="105"/>
    <m/>
    <s v="Saldo Awal"/>
    <x v="104"/>
  </r>
  <r>
    <n v="106"/>
    <m/>
    <s v="Saldo Awal"/>
    <x v="105"/>
  </r>
  <r>
    <n v="107"/>
    <m/>
    <s v="Saldo Awal"/>
    <x v="106"/>
  </r>
  <r>
    <n v="108"/>
    <m/>
    <s v="Saldo Awal"/>
    <x v="107"/>
  </r>
  <r>
    <n v="109"/>
    <m/>
    <s v="Saldo Awal"/>
    <x v="108"/>
  </r>
  <r>
    <n v="110"/>
    <m/>
    <s v="Saldo Awal"/>
    <x v="109"/>
  </r>
  <r>
    <n v="111"/>
    <m/>
    <s v="Saldo Awal"/>
    <x v="110"/>
  </r>
  <r>
    <n v="112"/>
    <m/>
    <s v="Saldo Awal"/>
    <x v="111"/>
  </r>
  <r>
    <n v="113"/>
    <m/>
    <s v="Saldo Awal"/>
    <x v="112"/>
  </r>
  <r>
    <n v="114"/>
    <m/>
    <s v="Saldo Awal"/>
    <x v="113"/>
  </r>
  <r>
    <n v="115"/>
    <m/>
    <s v="Saldo Awal"/>
    <x v="114"/>
  </r>
  <r>
    <n v="116"/>
    <m/>
    <s v="Saldo Awal"/>
    <x v="115"/>
  </r>
  <r>
    <n v="117"/>
    <m/>
    <s v="Saldo Awal"/>
    <x v="116"/>
  </r>
  <r>
    <n v="118"/>
    <m/>
    <s v="Saldo Awal"/>
    <x v="117"/>
  </r>
  <r>
    <n v="119"/>
    <m/>
    <s v="Saldo Awal"/>
    <x v="118"/>
  </r>
  <r>
    <n v="120"/>
    <m/>
    <s v="Saldo Awal"/>
    <x v="119"/>
  </r>
  <r>
    <n v="121"/>
    <m/>
    <s v="Saldo Awal"/>
    <x v="120"/>
  </r>
  <r>
    <n v="122"/>
    <m/>
    <s v="Saldo Awal"/>
    <x v="121"/>
  </r>
  <r>
    <n v="123"/>
    <m/>
    <s v="Saldo Awal"/>
    <x v="122"/>
  </r>
  <r>
    <n v="124"/>
    <m/>
    <s v="Saldo Awal"/>
    <x v="123"/>
  </r>
  <r>
    <n v="125"/>
    <m/>
    <s v="Saldo Awal"/>
    <x v="124"/>
  </r>
  <r>
    <n v="126"/>
    <m/>
    <s v="Saldo Awal"/>
    <x v="125"/>
  </r>
  <r>
    <n v="127"/>
    <m/>
    <s v="Saldo Awal"/>
    <x v="126"/>
  </r>
  <r>
    <n v="128"/>
    <m/>
    <s v="Saldo Awal"/>
    <x v="127"/>
  </r>
  <r>
    <n v="129"/>
    <m/>
    <s v="Saldo Awal"/>
    <x v="128"/>
  </r>
  <r>
    <n v="130"/>
    <m/>
    <s v="Saldo Awal"/>
    <x v="129"/>
  </r>
  <r>
    <n v="131"/>
    <m/>
    <s v="Saldo Awal"/>
    <x v="130"/>
  </r>
  <r>
    <n v="132"/>
    <m/>
    <s v="Saldo Awal"/>
    <x v="131"/>
  </r>
  <r>
    <n v="133"/>
    <m/>
    <s v="Saldo Awal"/>
    <x v="132"/>
  </r>
  <r>
    <n v="134"/>
    <m/>
    <s v="Saldo Awal"/>
    <x v="133"/>
  </r>
  <r>
    <n v="135"/>
    <m/>
    <s v="Saldo Awal"/>
    <x v="134"/>
  </r>
  <r>
    <n v="136"/>
    <m/>
    <s v="Saldo Awal"/>
    <x v="135"/>
  </r>
  <r>
    <n v="137"/>
    <m/>
    <s v="Saldo Awal"/>
    <x v="136"/>
  </r>
  <r>
    <n v="138"/>
    <m/>
    <s v="Saldo Awal"/>
    <x v="137"/>
  </r>
  <r>
    <n v="139"/>
    <m/>
    <s v="Saldo Awal"/>
    <x v="138"/>
  </r>
  <r>
    <n v="140"/>
    <m/>
    <s v="Saldo Awal"/>
    <x v="139"/>
  </r>
  <r>
    <n v="141"/>
    <m/>
    <s v="Saldo Awal"/>
    <x v="140"/>
  </r>
  <r>
    <n v="142"/>
    <m/>
    <s v="Saldo Awal"/>
    <x v="141"/>
  </r>
  <r>
    <n v="143"/>
    <m/>
    <s v="Saldo Awal"/>
    <x v="142"/>
  </r>
  <r>
    <n v="144"/>
    <m/>
    <s v="Saldo Awal"/>
    <x v="143"/>
  </r>
  <r>
    <n v="145"/>
    <m/>
    <s v="Saldo Awal"/>
    <x v="144"/>
  </r>
  <r>
    <n v="146"/>
    <m/>
    <s v="Saldo Awal"/>
    <x v="145"/>
  </r>
  <r>
    <n v="147"/>
    <m/>
    <s v="Saldo Awal"/>
    <x v="146"/>
  </r>
  <r>
    <n v="148"/>
    <m/>
    <s v="Saldo Awal"/>
    <x v="147"/>
  </r>
  <r>
    <n v="149"/>
    <m/>
    <s v="Saldo Awal"/>
    <x v="148"/>
  </r>
  <r>
    <n v="150"/>
    <m/>
    <s v="Saldo Awal"/>
    <x v="149"/>
  </r>
  <r>
    <n v="151"/>
    <m/>
    <s v="Saldo Awal"/>
    <x v="150"/>
  </r>
  <r>
    <n v="152"/>
    <m/>
    <s v="Saldo Awal"/>
    <x v="151"/>
  </r>
  <r>
    <n v="153"/>
    <m/>
    <s v="Saldo Awal"/>
    <x v="152"/>
  </r>
  <r>
    <n v="154"/>
    <m/>
    <s v="Saldo Awal"/>
    <x v="153"/>
  </r>
  <r>
    <n v="155"/>
    <m/>
    <s v="Saldo Awal"/>
    <x v="154"/>
  </r>
  <r>
    <n v="156"/>
    <m/>
    <s v="Saldo Awal"/>
    <x v="155"/>
  </r>
  <r>
    <n v="157"/>
    <m/>
    <s v="Saldo Awal"/>
    <x v="156"/>
  </r>
  <r>
    <n v="158"/>
    <m/>
    <s v="Saldo Awal"/>
    <x v="157"/>
  </r>
  <r>
    <n v="159"/>
    <m/>
    <s v="Saldo Awal"/>
    <x v="158"/>
  </r>
  <r>
    <n v="160"/>
    <m/>
    <s v="Saldo Awal"/>
    <x v="159"/>
  </r>
  <r>
    <n v="161"/>
    <m/>
    <s v="Saldo Awal"/>
    <x v="160"/>
  </r>
  <r>
    <n v="162"/>
    <m/>
    <s v="Saldo Awal"/>
    <x v="161"/>
  </r>
  <r>
    <n v="163"/>
    <m/>
    <s v="Saldo Awal"/>
    <x v="162"/>
  </r>
  <r>
    <n v="164"/>
    <m/>
    <s v="Saldo Awal"/>
    <x v="163"/>
  </r>
  <r>
    <n v="165"/>
    <m/>
    <s v="Saldo Awal"/>
    <x v="164"/>
  </r>
  <r>
    <n v="166"/>
    <m/>
    <s v="Saldo Awal"/>
    <x v="165"/>
  </r>
  <r>
    <n v="167"/>
    <m/>
    <s v="Saldo Awal"/>
    <x v="166"/>
  </r>
  <r>
    <n v="168"/>
    <m/>
    <s v="Saldo Awal"/>
    <x v="167"/>
  </r>
  <r>
    <n v="169"/>
    <m/>
    <s v="Saldo Awal"/>
    <x v="168"/>
  </r>
  <r>
    <n v="170"/>
    <m/>
    <s v="Saldo Awal"/>
    <x v="169"/>
  </r>
  <r>
    <n v="171"/>
    <m/>
    <s v="Saldo Awal"/>
    <x v="170"/>
  </r>
  <r>
    <n v="172"/>
    <m/>
    <s v="Saldo Awal"/>
    <x v="171"/>
  </r>
  <r>
    <n v="173"/>
    <m/>
    <s v="Saldo Awal"/>
    <x v="172"/>
  </r>
  <r>
    <n v="174"/>
    <m/>
    <s v="Saldo Awal"/>
    <x v="173"/>
  </r>
  <r>
    <n v="175"/>
    <m/>
    <s v="Saldo Awal"/>
    <x v="174"/>
  </r>
  <r>
    <n v="176"/>
    <m/>
    <s v="Saldo Awal"/>
    <x v="175"/>
  </r>
  <r>
    <n v="177"/>
    <m/>
    <s v="Saldo Awal"/>
    <x v="176"/>
  </r>
  <r>
    <n v="178"/>
    <m/>
    <s v="Saldo Awal"/>
    <x v="177"/>
  </r>
  <r>
    <n v="179"/>
    <m/>
    <s v="Saldo Awal"/>
    <x v="178"/>
  </r>
  <r>
    <n v="180"/>
    <m/>
    <s v="Saldo Awal"/>
    <x v="179"/>
  </r>
  <r>
    <n v="181"/>
    <m/>
    <s v="Saldo Awal"/>
    <x v="180"/>
  </r>
  <r>
    <n v="182"/>
    <m/>
    <s v="Saldo Awal"/>
    <x v="181"/>
  </r>
  <r>
    <n v="183"/>
    <m/>
    <s v="Saldo Awal"/>
    <x v="182"/>
  </r>
  <r>
    <n v="184"/>
    <m/>
    <s v="Saldo Awal"/>
    <x v="183"/>
  </r>
  <r>
    <n v="185"/>
    <m/>
    <s v="Saldo Awal"/>
    <x v="184"/>
  </r>
  <r>
    <n v="186"/>
    <m/>
    <s v="Saldo Awal"/>
    <x v="185"/>
  </r>
  <r>
    <n v="187"/>
    <m/>
    <s v="Saldo Awal"/>
    <x v="186"/>
  </r>
  <r>
    <n v="188"/>
    <m/>
    <s v="Saldo Awal"/>
    <x v="187"/>
  </r>
  <r>
    <n v="189"/>
    <m/>
    <s v="Saldo Awal"/>
    <x v="188"/>
  </r>
  <r>
    <n v="190"/>
    <m/>
    <s v="Saldo Awal"/>
    <x v="189"/>
  </r>
  <r>
    <n v="191"/>
    <m/>
    <s v="Saldo Awal"/>
    <x v="190"/>
  </r>
  <r>
    <n v="192"/>
    <m/>
    <s v="Saldo Awal"/>
    <x v="191"/>
  </r>
  <r>
    <n v="193"/>
    <m/>
    <s v="Saldo Awal"/>
    <x v="192"/>
  </r>
  <r>
    <n v="194"/>
    <m/>
    <s v="Saldo Awal"/>
    <x v="193"/>
  </r>
  <r>
    <n v="195"/>
    <m/>
    <s v="Saldo Awal"/>
    <x v="194"/>
  </r>
  <r>
    <n v="196"/>
    <m/>
    <s v="Saldo Awal"/>
    <x v="195"/>
  </r>
  <r>
    <n v="197"/>
    <m/>
    <s v="Saldo Awal"/>
    <x v="196"/>
  </r>
  <r>
    <n v="198"/>
    <m/>
    <s v="Saldo Awal"/>
    <x v="197"/>
  </r>
  <r>
    <n v="199"/>
    <m/>
    <s v="Saldo Awal"/>
    <x v="198"/>
  </r>
  <r>
    <n v="200"/>
    <m/>
    <s v="Saldo Awal"/>
    <x v="199"/>
  </r>
  <r>
    <n v="201"/>
    <m/>
    <s v="Saldo Awal"/>
    <x v="200"/>
  </r>
  <r>
    <n v="202"/>
    <m/>
    <s v="Saldo Awal"/>
    <x v="201"/>
  </r>
  <r>
    <n v="203"/>
    <m/>
    <s v="Saldo Awal"/>
    <x v="202"/>
  </r>
  <r>
    <n v="204"/>
    <m/>
    <s v="Saldo Awal"/>
    <x v="203"/>
  </r>
  <r>
    <n v="205"/>
    <m/>
    <s v="Saldo Awal"/>
    <x v="204"/>
  </r>
  <r>
    <n v="206"/>
    <m/>
    <s v="Saldo Awal"/>
    <x v="205"/>
  </r>
  <r>
    <n v="207"/>
    <m/>
    <s v="Saldo Awal"/>
    <x v="206"/>
  </r>
  <r>
    <n v="208"/>
    <m/>
    <s v="Saldo Awal"/>
    <x v="207"/>
  </r>
  <r>
    <n v="209"/>
    <m/>
    <s v="Saldo Awal"/>
    <x v="208"/>
  </r>
  <r>
    <n v="210"/>
    <m/>
    <s v="Saldo Awal"/>
    <x v="209"/>
  </r>
  <r>
    <n v="211"/>
    <m/>
    <s v="Saldo Awal"/>
    <x v="210"/>
  </r>
  <r>
    <n v="212"/>
    <m/>
    <s v="Saldo Awal"/>
    <x v="211"/>
  </r>
  <r>
    <n v="213"/>
    <m/>
    <s v="Saldo Awal"/>
    <x v="212"/>
  </r>
  <r>
    <n v="214"/>
    <m/>
    <s v="Saldo Awal"/>
    <x v="213"/>
  </r>
  <r>
    <n v="215"/>
    <m/>
    <s v="Saldo Awal"/>
    <x v="214"/>
  </r>
  <r>
    <n v="216"/>
    <m/>
    <s v="Saldo Awal"/>
    <x v="215"/>
  </r>
  <r>
    <n v="217"/>
    <m/>
    <s v="Saldo Awal"/>
    <x v="216"/>
  </r>
  <r>
    <n v="218"/>
    <m/>
    <s v="Saldo Awal"/>
    <x v="217"/>
  </r>
  <r>
    <n v="219"/>
    <m/>
    <s v="Saldo Awal"/>
    <x v="218"/>
  </r>
  <r>
    <n v="220"/>
    <m/>
    <s v="Saldo Awal"/>
    <x v="219"/>
  </r>
  <r>
    <n v="221"/>
    <m/>
    <s v="Saldo Awal"/>
    <x v="220"/>
  </r>
  <r>
    <n v="222"/>
    <m/>
    <s v="Saldo Awal"/>
    <x v="221"/>
  </r>
  <r>
    <n v="223"/>
    <m/>
    <s v="Saldo Awal"/>
    <x v="222"/>
  </r>
  <r>
    <n v="224"/>
    <m/>
    <s v="Saldo Awal"/>
    <x v="223"/>
  </r>
  <r>
    <n v="225"/>
    <m/>
    <s v="Saldo Awal"/>
    <x v="224"/>
  </r>
  <r>
    <n v="226"/>
    <m/>
    <s v="Saldo Awal"/>
    <x v="225"/>
  </r>
  <r>
    <n v="227"/>
    <m/>
    <s v="Saldo Awal"/>
    <x v="226"/>
  </r>
  <r>
    <n v="228"/>
    <m/>
    <s v="Saldo Awal"/>
    <x v="227"/>
  </r>
  <r>
    <n v="229"/>
    <m/>
    <s v="Saldo Awal"/>
    <x v="228"/>
  </r>
  <r>
    <n v="230"/>
    <m/>
    <s v="Saldo Awal"/>
    <x v="229"/>
  </r>
  <r>
    <n v="231"/>
    <m/>
    <s v="Saldo Awal"/>
    <x v="230"/>
  </r>
  <r>
    <n v="232"/>
    <m/>
    <s v="Saldo Awal"/>
    <x v="231"/>
  </r>
  <r>
    <n v="233"/>
    <m/>
    <s v="Saldo Awal"/>
    <x v="232"/>
  </r>
  <r>
    <n v="234"/>
    <m/>
    <s v="Saldo Awal"/>
    <x v="233"/>
  </r>
  <r>
    <n v="235"/>
    <m/>
    <s v="Saldo Awal"/>
    <x v="234"/>
  </r>
  <r>
    <n v="236"/>
    <m/>
    <s v="Saldo Awal"/>
    <x v="235"/>
  </r>
  <r>
    <n v="237"/>
    <m/>
    <s v="Saldo Awal"/>
    <x v="236"/>
  </r>
  <r>
    <n v="238"/>
    <m/>
    <s v="Saldo Awal"/>
    <x v="237"/>
  </r>
  <r>
    <n v="239"/>
    <m/>
    <s v="Saldo Awal"/>
    <x v="238"/>
  </r>
  <r>
    <n v="240"/>
    <m/>
    <s v="Saldo Awal"/>
    <x v="239"/>
  </r>
  <r>
    <n v="241"/>
    <m/>
    <s v="Saldo Awal"/>
    <x v="240"/>
  </r>
  <r>
    <n v="242"/>
    <m/>
    <s v="Saldo Awal"/>
    <x v="241"/>
  </r>
  <r>
    <n v="243"/>
    <m/>
    <s v="Saldo Awal"/>
    <x v="242"/>
  </r>
  <r>
    <n v="244"/>
    <m/>
    <s v="Saldo Awal"/>
    <x v="243"/>
  </r>
  <r>
    <n v="245"/>
    <m/>
    <s v="Saldo Awal"/>
    <x v="244"/>
  </r>
  <r>
    <n v="246"/>
    <m/>
    <s v="Saldo Awal"/>
    <x v="245"/>
  </r>
  <r>
    <n v="247"/>
    <m/>
    <s v="Saldo Awal"/>
    <x v="246"/>
  </r>
  <r>
    <n v="248"/>
    <m/>
    <s v="Saldo Awal"/>
    <x v="247"/>
  </r>
  <r>
    <n v="249"/>
    <m/>
    <s v="Saldo Awal"/>
    <x v="248"/>
  </r>
  <r>
    <n v="250"/>
    <m/>
    <s v="Saldo Awal"/>
    <x v="249"/>
  </r>
  <r>
    <n v="251"/>
    <m/>
    <s v="Saldo Awal"/>
    <x v="250"/>
  </r>
  <r>
    <n v="252"/>
    <m/>
    <s v="Saldo Awal"/>
    <x v="251"/>
  </r>
  <r>
    <n v="253"/>
    <m/>
    <s v="Saldo Awal"/>
    <x v="252"/>
  </r>
  <r>
    <n v="254"/>
    <m/>
    <s v="Saldo Awal"/>
    <x v="253"/>
  </r>
  <r>
    <n v="255"/>
    <m/>
    <s v="Saldo Awal"/>
    <x v="254"/>
  </r>
  <r>
    <n v="256"/>
    <m/>
    <s v="Saldo Awal"/>
    <x v="255"/>
  </r>
  <r>
    <n v="257"/>
    <m/>
    <s v="Saldo Awal"/>
    <x v="256"/>
  </r>
  <r>
    <n v="258"/>
    <m/>
    <s v="Saldo Awal"/>
    <x v="257"/>
  </r>
  <r>
    <n v="259"/>
    <m/>
    <s v="Saldo Awal"/>
    <x v="258"/>
  </r>
  <r>
    <n v="260"/>
    <m/>
    <s v="Saldo Awal"/>
    <x v="259"/>
  </r>
  <r>
    <n v="261"/>
    <m/>
    <s v="Saldo Awal"/>
    <x v="260"/>
  </r>
  <r>
    <n v="262"/>
    <m/>
    <s v="Saldo Awal"/>
    <x v="261"/>
  </r>
  <r>
    <n v="263"/>
    <m/>
    <s v="Saldo Awal"/>
    <x v="262"/>
  </r>
  <r>
    <n v="264"/>
    <m/>
    <s v="Saldo Awal"/>
    <x v="263"/>
  </r>
  <r>
    <n v="265"/>
    <m/>
    <s v="Saldo Awal"/>
    <x v="264"/>
  </r>
  <r>
    <n v="266"/>
    <m/>
    <s v="Saldo Awal"/>
    <x v="265"/>
  </r>
  <r>
    <n v="267"/>
    <m/>
    <s v="Saldo Awal"/>
    <x v="266"/>
  </r>
  <r>
    <n v="268"/>
    <m/>
    <s v="Saldo Awal"/>
    <x v="267"/>
  </r>
  <r>
    <n v="269"/>
    <m/>
    <s v="Saldo Awal"/>
    <x v="268"/>
  </r>
  <r>
    <n v="270"/>
    <m/>
    <s v="Saldo Awal"/>
    <x v="269"/>
  </r>
  <r>
    <n v="271"/>
    <m/>
    <s v="Saldo Awal"/>
    <x v="270"/>
  </r>
  <r>
    <n v="272"/>
    <m/>
    <s v="Saldo Awal"/>
    <x v="271"/>
  </r>
  <r>
    <n v="273"/>
    <m/>
    <s v="Saldo Awal"/>
    <x v="272"/>
  </r>
  <r>
    <n v="274"/>
    <m/>
    <s v="Saldo Awal"/>
    <x v="273"/>
  </r>
  <r>
    <n v="275"/>
    <m/>
    <s v="Saldo Awal"/>
    <x v="274"/>
  </r>
  <r>
    <n v="276"/>
    <m/>
    <s v="Saldo Awal"/>
    <x v="275"/>
  </r>
  <r>
    <n v="277"/>
    <m/>
    <s v="Saldo Awal"/>
    <x v="276"/>
  </r>
  <r>
    <n v="278"/>
    <m/>
    <s v="Saldo Awal"/>
    <x v="277"/>
  </r>
  <r>
    <n v="279"/>
    <m/>
    <s v="Saldo Awal"/>
    <x v="278"/>
  </r>
  <r>
    <n v="280"/>
    <m/>
    <s v="Saldo Awal"/>
    <x v="279"/>
  </r>
  <r>
    <n v="281"/>
    <m/>
    <s v="Saldo Awal"/>
    <x v="280"/>
  </r>
  <r>
    <n v="282"/>
    <m/>
    <s v="Saldo Awal"/>
    <x v="281"/>
  </r>
  <r>
    <n v="283"/>
    <m/>
    <s v="Saldo Awal"/>
    <x v="282"/>
  </r>
  <r>
    <n v="284"/>
    <m/>
    <s v="Saldo Awal"/>
    <x v="283"/>
  </r>
  <r>
    <n v="285"/>
    <m/>
    <s v="Saldo Awal"/>
    <x v="284"/>
  </r>
  <r>
    <n v="286"/>
    <m/>
    <s v="Saldo Awal"/>
    <x v="285"/>
  </r>
  <r>
    <n v="287"/>
    <m/>
    <s v="Saldo Awal"/>
    <x v="286"/>
  </r>
  <r>
    <n v="288"/>
    <m/>
    <s v="Saldo Awal"/>
    <x v="287"/>
  </r>
  <r>
    <n v="289"/>
    <m/>
    <s v="Saldo Awal"/>
    <x v="288"/>
  </r>
  <r>
    <n v="290"/>
    <m/>
    <s v="Saldo Awal"/>
    <x v="289"/>
  </r>
  <r>
    <n v="291"/>
    <m/>
    <s v="Saldo Awal"/>
    <x v="290"/>
  </r>
  <r>
    <n v="292"/>
    <m/>
    <s v="Saldo Awal"/>
    <x v="291"/>
  </r>
  <r>
    <n v="293"/>
    <m/>
    <s v="Saldo Awal"/>
    <x v="292"/>
  </r>
  <r>
    <n v="294"/>
    <m/>
    <s v="Saldo Awal"/>
    <x v="293"/>
  </r>
  <r>
    <n v="295"/>
    <m/>
    <s v="Saldo Awal"/>
    <x v="294"/>
  </r>
  <r>
    <n v="296"/>
    <m/>
    <s v="Saldo Awal"/>
    <x v="295"/>
  </r>
  <r>
    <n v="297"/>
    <m/>
    <s v="Saldo Awal"/>
    <x v="296"/>
  </r>
  <r>
    <n v="298"/>
    <m/>
    <s v="Saldo Awal"/>
    <x v="297"/>
  </r>
  <r>
    <n v="299"/>
    <m/>
    <s v="Saldo Awal"/>
    <x v="298"/>
  </r>
  <r>
    <n v="300"/>
    <m/>
    <s v="Saldo Awal"/>
    <x v="299"/>
  </r>
  <r>
    <n v="301"/>
    <m/>
    <s v="Saldo Awal"/>
    <x v="300"/>
  </r>
  <r>
    <n v="302"/>
    <m/>
    <s v="Saldo Awal"/>
    <x v="301"/>
  </r>
  <r>
    <n v="303"/>
    <m/>
    <s v="Saldo Awal"/>
    <x v="302"/>
  </r>
  <r>
    <n v="304"/>
    <m/>
    <m/>
    <x v="303"/>
  </r>
  <r>
    <n v="305"/>
    <m/>
    <m/>
    <x v="303"/>
  </r>
  <r>
    <n v="306"/>
    <m/>
    <m/>
    <x v="303"/>
  </r>
  <r>
    <n v="307"/>
    <m/>
    <m/>
    <x v="303"/>
  </r>
  <r>
    <n v="308"/>
    <m/>
    <m/>
    <x v="303"/>
  </r>
  <r>
    <n v="309"/>
    <m/>
    <m/>
    <x v="303"/>
  </r>
  <r>
    <n v="310"/>
    <m/>
    <m/>
    <x v="303"/>
  </r>
  <r>
    <n v="311"/>
    <m/>
    <m/>
    <x v="303"/>
  </r>
  <r>
    <n v="312"/>
    <m/>
    <m/>
    <x v="303"/>
  </r>
  <r>
    <n v="313"/>
    <m/>
    <m/>
    <x v="303"/>
  </r>
  <r>
    <n v="314"/>
    <m/>
    <m/>
    <x v="303"/>
  </r>
  <r>
    <n v="315"/>
    <m/>
    <m/>
    <x v="303"/>
  </r>
  <r>
    <n v="316"/>
    <m/>
    <m/>
    <x v="303"/>
  </r>
  <r>
    <n v="317"/>
    <m/>
    <m/>
    <x v="303"/>
  </r>
  <r>
    <n v="318"/>
    <m/>
    <m/>
    <x v="303"/>
  </r>
  <r>
    <n v="319"/>
    <m/>
    <m/>
    <x v="303"/>
  </r>
  <r>
    <n v="320"/>
    <m/>
    <m/>
    <x v="303"/>
  </r>
  <r>
    <n v="321"/>
    <m/>
    <m/>
    <x v="303"/>
  </r>
  <r>
    <n v="322"/>
    <m/>
    <m/>
    <x v="303"/>
  </r>
  <r>
    <n v="323"/>
    <m/>
    <m/>
    <x v="303"/>
  </r>
  <r>
    <n v="324"/>
    <m/>
    <m/>
    <x v="303"/>
  </r>
  <r>
    <n v="325"/>
    <m/>
    <m/>
    <x v="303"/>
  </r>
  <r>
    <n v="326"/>
    <m/>
    <m/>
    <x v="303"/>
  </r>
  <r>
    <n v="327"/>
    <m/>
    <m/>
    <x v="303"/>
  </r>
  <r>
    <n v="328"/>
    <m/>
    <m/>
    <x v="303"/>
  </r>
  <r>
    <n v="329"/>
    <m/>
    <m/>
    <x v="303"/>
  </r>
  <r>
    <n v="330"/>
    <m/>
    <m/>
    <x v="303"/>
  </r>
  <r>
    <n v="331"/>
    <m/>
    <m/>
    <x v="303"/>
  </r>
  <r>
    <n v="332"/>
    <m/>
    <m/>
    <x v="303"/>
  </r>
  <r>
    <n v="333"/>
    <m/>
    <m/>
    <x v="303"/>
  </r>
  <r>
    <n v="334"/>
    <m/>
    <m/>
    <x v="303"/>
  </r>
  <r>
    <n v="335"/>
    <m/>
    <m/>
    <x v="303"/>
  </r>
  <r>
    <n v="336"/>
    <m/>
    <m/>
    <x v="303"/>
  </r>
  <r>
    <n v="337"/>
    <m/>
    <m/>
    <x v="303"/>
  </r>
  <r>
    <n v="338"/>
    <m/>
    <m/>
    <x v="303"/>
  </r>
  <r>
    <n v="339"/>
    <m/>
    <m/>
    <x v="303"/>
  </r>
  <r>
    <n v="340"/>
    <m/>
    <m/>
    <x v="303"/>
  </r>
  <r>
    <n v="341"/>
    <m/>
    <m/>
    <x v="303"/>
  </r>
  <r>
    <n v="342"/>
    <m/>
    <m/>
    <x v="303"/>
  </r>
  <r>
    <n v="343"/>
    <m/>
    <m/>
    <x v="303"/>
  </r>
  <r>
    <n v="344"/>
    <m/>
    <m/>
    <x v="303"/>
  </r>
  <r>
    <n v="345"/>
    <m/>
    <m/>
    <x v="303"/>
  </r>
  <r>
    <n v="346"/>
    <m/>
    <m/>
    <x v="303"/>
  </r>
  <r>
    <n v="347"/>
    <m/>
    <m/>
    <x v="303"/>
  </r>
  <r>
    <n v="348"/>
    <m/>
    <m/>
    <x v="303"/>
  </r>
  <r>
    <n v="349"/>
    <m/>
    <m/>
    <x v="303"/>
  </r>
  <r>
    <n v="350"/>
    <m/>
    <m/>
    <x v="303"/>
  </r>
  <r>
    <n v="351"/>
    <m/>
    <m/>
    <x v="303"/>
  </r>
  <r>
    <n v="352"/>
    <m/>
    <m/>
    <x v="303"/>
  </r>
  <r>
    <n v="353"/>
    <m/>
    <m/>
    <x v="303"/>
  </r>
  <r>
    <n v="354"/>
    <m/>
    <m/>
    <x v="303"/>
  </r>
  <r>
    <n v="355"/>
    <m/>
    <m/>
    <x v="303"/>
  </r>
  <r>
    <n v="356"/>
    <m/>
    <m/>
    <x v="303"/>
  </r>
  <r>
    <n v="357"/>
    <m/>
    <m/>
    <x v="303"/>
  </r>
  <r>
    <n v="358"/>
    <m/>
    <m/>
    <x v="303"/>
  </r>
  <r>
    <n v="359"/>
    <m/>
    <m/>
    <x v="303"/>
  </r>
  <r>
    <n v="360"/>
    <m/>
    <m/>
    <x v="303"/>
  </r>
  <r>
    <n v="361"/>
    <m/>
    <m/>
    <x v="303"/>
  </r>
  <r>
    <n v="362"/>
    <m/>
    <m/>
    <x v="303"/>
  </r>
  <r>
    <n v="363"/>
    <m/>
    <m/>
    <x v="303"/>
  </r>
  <r>
    <n v="364"/>
    <m/>
    <m/>
    <x v="303"/>
  </r>
  <r>
    <n v="365"/>
    <m/>
    <m/>
    <x v="303"/>
  </r>
  <r>
    <n v="366"/>
    <m/>
    <m/>
    <x v="303"/>
  </r>
  <r>
    <n v="367"/>
    <m/>
    <m/>
    <x v="303"/>
  </r>
  <r>
    <n v="368"/>
    <m/>
    <m/>
    <x v="303"/>
  </r>
  <r>
    <n v="369"/>
    <m/>
    <m/>
    <x v="303"/>
  </r>
  <r>
    <n v="370"/>
    <m/>
    <m/>
    <x v="303"/>
  </r>
  <r>
    <n v="371"/>
    <m/>
    <m/>
    <x v="303"/>
  </r>
  <r>
    <n v="372"/>
    <m/>
    <m/>
    <x v="303"/>
  </r>
  <r>
    <n v="373"/>
    <m/>
    <m/>
    <x v="303"/>
  </r>
  <r>
    <n v="374"/>
    <m/>
    <m/>
    <x v="303"/>
  </r>
  <r>
    <n v="375"/>
    <m/>
    <m/>
    <x v="303"/>
  </r>
  <r>
    <n v="376"/>
    <m/>
    <m/>
    <x v="303"/>
  </r>
  <r>
    <n v="377"/>
    <m/>
    <m/>
    <x v="303"/>
  </r>
  <r>
    <n v="378"/>
    <m/>
    <m/>
    <x v="303"/>
  </r>
  <r>
    <n v="379"/>
    <m/>
    <m/>
    <x v="303"/>
  </r>
  <r>
    <n v="380"/>
    <m/>
    <m/>
    <x v="303"/>
  </r>
  <r>
    <n v="381"/>
    <m/>
    <m/>
    <x v="303"/>
  </r>
  <r>
    <n v="382"/>
    <m/>
    <m/>
    <x v="303"/>
  </r>
  <r>
    <n v="383"/>
    <m/>
    <m/>
    <x v="303"/>
  </r>
  <r>
    <n v="384"/>
    <m/>
    <m/>
    <x v="303"/>
  </r>
  <r>
    <n v="385"/>
    <m/>
    <m/>
    <x v="303"/>
  </r>
  <r>
    <n v="386"/>
    <m/>
    <m/>
    <x v="303"/>
  </r>
  <r>
    <n v="387"/>
    <m/>
    <m/>
    <x v="303"/>
  </r>
  <r>
    <n v="388"/>
    <m/>
    <m/>
    <x v="303"/>
  </r>
  <r>
    <n v="389"/>
    <m/>
    <m/>
    <x v="303"/>
  </r>
  <r>
    <n v="390"/>
    <m/>
    <m/>
    <x v="303"/>
  </r>
  <r>
    <n v="391"/>
    <m/>
    <m/>
    <x v="303"/>
  </r>
  <r>
    <n v="392"/>
    <m/>
    <m/>
    <x v="303"/>
  </r>
  <r>
    <n v="393"/>
    <m/>
    <m/>
    <x v="303"/>
  </r>
  <r>
    <n v="394"/>
    <m/>
    <m/>
    <x v="303"/>
  </r>
  <r>
    <n v="395"/>
    <m/>
    <m/>
    <x v="303"/>
  </r>
  <r>
    <n v="396"/>
    <m/>
    <m/>
    <x v="303"/>
  </r>
  <r>
    <n v="397"/>
    <m/>
    <m/>
    <x v="303"/>
  </r>
  <r>
    <n v="398"/>
    <m/>
    <m/>
    <x v="303"/>
  </r>
  <r>
    <n v="399"/>
    <m/>
    <m/>
    <x v="303"/>
  </r>
  <r>
    <n v="400"/>
    <m/>
    <m/>
    <x v="303"/>
  </r>
  <r>
    <n v="401"/>
    <m/>
    <m/>
    <x v="303"/>
  </r>
  <r>
    <n v="402"/>
    <m/>
    <m/>
    <x v="303"/>
  </r>
  <r>
    <n v="403"/>
    <m/>
    <m/>
    <x v="303"/>
  </r>
  <r>
    <n v="404"/>
    <m/>
    <m/>
    <x v="303"/>
  </r>
  <r>
    <n v="405"/>
    <m/>
    <m/>
    <x v="303"/>
  </r>
  <r>
    <n v="406"/>
    <m/>
    <m/>
    <x v="303"/>
  </r>
  <r>
    <n v="407"/>
    <m/>
    <m/>
    <x v="303"/>
  </r>
  <r>
    <n v="408"/>
    <m/>
    <m/>
    <x v="303"/>
  </r>
  <r>
    <n v="409"/>
    <m/>
    <m/>
    <x v="303"/>
  </r>
  <r>
    <n v="410"/>
    <m/>
    <m/>
    <x v="303"/>
  </r>
  <r>
    <n v="411"/>
    <m/>
    <m/>
    <x v="303"/>
  </r>
  <r>
    <n v="412"/>
    <m/>
    <m/>
    <x v="303"/>
  </r>
  <r>
    <n v="413"/>
    <m/>
    <m/>
    <x v="303"/>
  </r>
  <r>
    <n v="414"/>
    <m/>
    <m/>
    <x v="303"/>
  </r>
  <r>
    <n v="415"/>
    <m/>
    <m/>
    <x v="303"/>
  </r>
  <r>
    <n v="416"/>
    <m/>
    <m/>
    <x v="303"/>
  </r>
  <r>
    <n v="417"/>
    <m/>
    <m/>
    <x v="303"/>
  </r>
  <r>
    <n v="418"/>
    <m/>
    <m/>
    <x v="303"/>
  </r>
  <r>
    <n v="419"/>
    <m/>
    <m/>
    <x v="303"/>
  </r>
  <r>
    <n v="420"/>
    <m/>
    <m/>
    <x v="303"/>
  </r>
  <r>
    <n v="421"/>
    <m/>
    <m/>
    <x v="303"/>
  </r>
  <r>
    <n v="422"/>
    <m/>
    <m/>
    <x v="303"/>
  </r>
  <r>
    <n v="423"/>
    <m/>
    <m/>
    <x v="303"/>
  </r>
  <r>
    <n v="424"/>
    <m/>
    <m/>
    <x v="303"/>
  </r>
  <r>
    <n v="425"/>
    <m/>
    <m/>
    <x v="303"/>
  </r>
  <r>
    <n v="426"/>
    <m/>
    <m/>
    <x v="303"/>
  </r>
  <r>
    <n v="427"/>
    <m/>
    <m/>
    <x v="303"/>
  </r>
  <r>
    <n v="428"/>
    <m/>
    <m/>
    <x v="303"/>
  </r>
  <r>
    <n v="429"/>
    <m/>
    <m/>
    <x v="303"/>
  </r>
  <r>
    <n v="430"/>
    <m/>
    <m/>
    <x v="303"/>
  </r>
  <r>
    <n v="431"/>
    <m/>
    <m/>
    <x v="303"/>
  </r>
  <r>
    <n v="432"/>
    <m/>
    <m/>
    <x v="303"/>
  </r>
  <r>
    <n v="433"/>
    <m/>
    <m/>
    <x v="303"/>
  </r>
  <r>
    <n v="434"/>
    <m/>
    <m/>
    <x v="303"/>
  </r>
  <r>
    <n v="435"/>
    <m/>
    <m/>
    <x v="303"/>
  </r>
  <r>
    <n v="436"/>
    <m/>
    <m/>
    <x v="303"/>
  </r>
  <r>
    <n v="437"/>
    <m/>
    <m/>
    <x v="303"/>
  </r>
  <r>
    <n v="438"/>
    <m/>
    <m/>
    <x v="303"/>
  </r>
  <r>
    <n v="439"/>
    <m/>
    <m/>
    <x v="303"/>
  </r>
  <r>
    <n v="440"/>
    <m/>
    <m/>
    <x v="303"/>
  </r>
  <r>
    <n v="441"/>
    <m/>
    <m/>
    <x v="303"/>
  </r>
  <r>
    <n v="442"/>
    <m/>
    <m/>
    <x v="303"/>
  </r>
  <r>
    <n v="443"/>
    <m/>
    <m/>
    <x v="303"/>
  </r>
  <r>
    <n v="444"/>
    <m/>
    <m/>
    <x v="303"/>
  </r>
  <r>
    <n v="445"/>
    <m/>
    <m/>
    <x v="303"/>
  </r>
  <r>
    <n v="446"/>
    <m/>
    <m/>
    <x v="303"/>
  </r>
  <r>
    <n v="447"/>
    <m/>
    <m/>
    <x v="303"/>
  </r>
  <r>
    <n v="448"/>
    <m/>
    <m/>
    <x v="303"/>
  </r>
  <r>
    <n v="449"/>
    <m/>
    <m/>
    <x v="303"/>
  </r>
  <r>
    <n v="450"/>
    <m/>
    <m/>
    <x v="303"/>
  </r>
  <r>
    <n v="451"/>
    <m/>
    <m/>
    <x v="303"/>
  </r>
  <r>
    <n v="452"/>
    <m/>
    <m/>
    <x v="303"/>
  </r>
  <r>
    <n v="453"/>
    <m/>
    <m/>
    <x v="303"/>
  </r>
  <r>
    <n v="454"/>
    <m/>
    <m/>
    <x v="303"/>
  </r>
  <r>
    <n v="455"/>
    <m/>
    <m/>
    <x v="303"/>
  </r>
  <r>
    <n v="456"/>
    <m/>
    <m/>
    <x v="303"/>
  </r>
  <r>
    <n v="457"/>
    <m/>
    <m/>
    <x v="303"/>
  </r>
  <r>
    <n v="458"/>
    <m/>
    <m/>
    <x v="303"/>
  </r>
  <r>
    <n v="459"/>
    <m/>
    <m/>
    <x v="303"/>
  </r>
  <r>
    <n v="460"/>
    <m/>
    <m/>
    <x v="303"/>
  </r>
  <r>
    <n v="461"/>
    <m/>
    <m/>
    <x v="303"/>
  </r>
  <r>
    <n v="462"/>
    <m/>
    <m/>
    <x v="303"/>
  </r>
  <r>
    <n v="463"/>
    <m/>
    <m/>
    <x v="303"/>
  </r>
  <r>
    <n v="464"/>
    <m/>
    <m/>
    <x v="303"/>
  </r>
  <r>
    <n v="465"/>
    <m/>
    <m/>
    <x v="303"/>
  </r>
  <r>
    <n v="466"/>
    <m/>
    <m/>
    <x v="303"/>
  </r>
  <r>
    <n v="467"/>
    <m/>
    <m/>
    <x v="303"/>
  </r>
  <r>
    <n v="468"/>
    <m/>
    <m/>
    <x v="303"/>
  </r>
  <r>
    <n v="469"/>
    <m/>
    <m/>
    <x v="303"/>
  </r>
  <r>
    <n v="470"/>
    <m/>
    <m/>
    <x v="303"/>
  </r>
  <r>
    <n v="471"/>
    <m/>
    <m/>
    <x v="303"/>
  </r>
  <r>
    <n v="472"/>
    <m/>
    <m/>
    <x v="303"/>
  </r>
  <r>
    <n v="473"/>
    <m/>
    <m/>
    <x v="303"/>
  </r>
  <r>
    <n v="474"/>
    <m/>
    <m/>
    <x v="303"/>
  </r>
  <r>
    <n v="475"/>
    <m/>
    <m/>
    <x v="303"/>
  </r>
  <r>
    <n v="476"/>
    <m/>
    <m/>
    <x v="303"/>
  </r>
  <r>
    <n v="477"/>
    <m/>
    <m/>
    <x v="303"/>
  </r>
  <r>
    <n v="478"/>
    <m/>
    <m/>
    <x v="303"/>
  </r>
  <r>
    <n v="479"/>
    <m/>
    <m/>
    <x v="303"/>
  </r>
  <r>
    <n v="480"/>
    <m/>
    <m/>
    <x v="303"/>
  </r>
  <r>
    <n v="481"/>
    <m/>
    <m/>
    <x v="303"/>
  </r>
  <r>
    <n v="482"/>
    <m/>
    <m/>
    <x v="303"/>
  </r>
  <r>
    <n v="483"/>
    <m/>
    <m/>
    <x v="303"/>
  </r>
  <r>
    <n v="484"/>
    <m/>
    <m/>
    <x v="303"/>
  </r>
  <r>
    <n v="485"/>
    <m/>
    <m/>
    <x v="303"/>
  </r>
  <r>
    <n v="486"/>
    <m/>
    <m/>
    <x v="303"/>
  </r>
  <r>
    <n v="487"/>
    <m/>
    <m/>
    <x v="303"/>
  </r>
  <r>
    <n v="488"/>
    <m/>
    <m/>
    <x v="303"/>
  </r>
  <r>
    <n v="489"/>
    <m/>
    <m/>
    <x v="303"/>
  </r>
  <r>
    <n v="490"/>
    <m/>
    <m/>
    <x v="303"/>
  </r>
  <r>
    <n v="491"/>
    <m/>
    <m/>
    <x v="303"/>
  </r>
  <r>
    <n v="492"/>
    <m/>
    <m/>
    <x v="303"/>
  </r>
  <r>
    <n v="493"/>
    <m/>
    <m/>
    <x v="303"/>
  </r>
  <r>
    <n v="494"/>
    <m/>
    <m/>
    <x v="303"/>
  </r>
  <r>
    <n v="495"/>
    <m/>
    <m/>
    <x v="303"/>
  </r>
  <r>
    <n v="496"/>
    <m/>
    <m/>
    <x v="303"/>
  </r>
  <r>
    <n v="497"/>
    <m/>
    <m/>
    <x v="303"/>
  </r>
  <r>
    <n v="498"/>
    <m/>
    <m/>
    <x v="303"/>
  </r>
  <r>
    <n v="499"/>
    <m/>
    <m/>
    <x v="303"/>
  </r>
  <r>
    <n v="500"/>
    <m/>
    <m/>
    <x v="303"/>
  </r>
  <r>
    <n v="501"/>
    <m/>
    <m/>
    <x v="303"/>
  </r>
  <r>
    <n v="502"/>
    <m/>
    <m/>
    <x v="303"/>
  </r>
  <r>
    <n v="503"/>
    <m/>
    <m/>
    <x v="303"/>
  </r>
  <r>
    <n v="504"/>
    <m/>
    <m/>
    <x v="303"/>
  </r>
  <r>
    <n v="505"/>
    <m/>
    <m/>
    <x v="303"/>
  </r>
  <r>
    <n v="506"/>
    <m/>
    <m/>
    <x v="303"/>
  </r>
  <r>
    <n v="507"/>
    <m/>
    <m/>
    <x v="303"/>
  </r>
  <r>
    <n v="508"/>
    <m/>
    <m/>
    <x v="303"/>
  </r>
  <r>
    <n v="509"/>
    <m/>
    <m/>
    <x v="303"/>
  </r>
  <r>
    <n v="510"/>
    <m/>
    <m/>
    <x v="303"/>
  </r>
  <r>
    <n v="511"/>
    <m/>
    <m/>
    <x v="303"/>
  </r>
  <r>
    <n v="512"/>
    <m/>
    <m/>
    <x v="303"/>
  </r>
  <r>
    <n v="513"/>
    <m/>
    <m/>
    <x v="303"/>
  </r>
  <r>
    <n v="514"/>
    <m/>
    <m/>
    <x v="303"/>
  </r>
  <r>
    <n v="515"/>
    <m/>
    <m/>
    <x v="303"/>
  </r>
  <r>
    <n v="516"/>
    <m/>
    <m/>
    <x v="303"/>
  </r>
  <r>
    <n v="517"/>
    <m/>
    <m/>
    <x v="303"/>
  </r>
  <r>
    <n v="518"/>
    <m/>
    <m/>
    <x v="303"/>
  </r>
  <r>
    <n v="519"/>
    <m/>
    <m/>
    <x v="303"/>
  </r>
  <r>
    <n v="520"/>
    <m/>
    <m/>
    <x v="303"/>
  </r>
  <r>
    <n v="521"/>
    <m/>
    <m/>
    <x v="303"/>
  </r>
  <r>
    <n v="522"/>
    <m/>
    <m/>
    <x v="303"/>
  </r>
  <r>
    <n v="523"/>
    <m/>
    <m/>
    <x v="303"/>
  </r>
  <r>
    <n v="524"/>
    <m/>
    <m/>
    <x v="303"/>
  </r>
  <r>
    <n v="525"/>
    <m/>
    <m/>
    <x v="303"/>
  </r>
  <r>
    <n v="526"/>
    <m/>
    <m/>
    <x v="303"/>
  </r>
  <r>
    <n v="527"/>
    <m/>
    <m/>
    <x v="303"/>
  </r>
  <r>
    <n v="528"/>
    <m/>
    <m/>
    <x v="303"/>
  </r>
  <r>
    <n v="529"/>
    <m/>
    <m/>
    <x v="303"/>
  </r>
  <r>
    <n v="530"/>
    <m/>
    <m/>
    <x v="303"/>
  </r>
  <r>
    <n v="531"/>
    <m/>
    <m/>
    <x v="303"/>
  </r>
  <r>
    <n v="532"/>
    <m/>
    <m/>
    <x v="303"/>
  </r>
  <r>
    <n v="533"/>
    <m/>
    <m/>
    <x v="303"/>
  </r>
  <r>
    <n v="534"/>
    <m/>
    <m/>
    <x v="303"/>
  </r>
  <r>
    <n v="535"/>
    <m/>
    <m/>
    <x v="303"/>
  </r>
  <r>
    <n v="536"/>
    <m/>
    <m/>
    <x v="303"/>
  </r>
  <r>
    <n v="537"/>
    <m/>
    <m/>
    <x v="303"/>
  </r>
  <r>
    <n v="538"/>
    <m/>
    <m/>
    <x v="303"/>
  </r>
  <r>
    <n v="539"/>
    <m/>
    <m/>
    <x v="303"/>
  </r>
  <r>
    <n v="540"/>
    <m/>
    <m/>
    <x v="303"/>
  </r>
  <r>
    <n v="541"/>
    <m/>
    <m/>
    <x v="303"/>
  </r>
  <r>
    <n v="542"/>
    <m/>
    <m/>
    <x v="303"/>
  </r>
  <r>
    <n v="543"/>
    <m/>
    <m/>
    <x v="303"/>
  </r>
  <r>
    <n v="544"/>
    <m/>
    <m/>
    <x v="303"/>
  </r>
  <r>
    <n v="545"/>
    <m/>
    <m/>
    <x v="303"/>
  </r>
  <r>
    <n v="546"/>
    <m/>
    <m/>
    <x v="303"/>
  </r>
  <r>
    <n v="547"/>
    <m/>
    <m/>
    <x v="303"/>
  </r>
  <r>
    <n v="548"/>
    <m/>
    <m/>
    <x v="303"/>
  </r>
  <r>
    <n v="549"/>
    <m/>
    <m/>
    <x v="303"/>
  </r>
  <r>
    <n v="550"/>
    <m/>
    <m/>
    <x v="303"/>
  </r>
  <r>
    <n v="551"/>
    <m/>
    <m/>
    <x v="303"/>
  </r>
  <r>
    <n v="552"/>
    <m/>
    <m/>
    <x v="303"/>
  </r>
  <r>
    <n v="553"/>
    <m/>
    <m/>
    <x v="303"/>
  </r>
  <r>
    <n v="554"/>
    <m/>
    <m/>
    <x v="303"/>
  </r>
  <r>
    <n v="555"/>
    <m/>
    <m/>
    <x v="303"/>
  </r>
  <r>
    <n v="556"/>
    <m/>
    <m/>
    <x v="303"/>
  </r>
  <r>
    <n v="557"/>
    <m/>
    <m/>
    <x v="303"/>
  </r>
  <r>
    <n v="558"/>
    <m/>
    <m/>
    <x v="303"/>
  </r>
  <r>
    <n v="559"/>
    <m/>
    <m/>
    <x v="303"/>
  </r>
  <r>
    <n v="560"/>
    <m/>
    <m/>
    <x v="303"/>
  </r>
  <r>
    <n v="561"/>
    <m/>
    <m/>
    <x v="303"/>
  </r>
  <r>
    <n v="562"/>
    <m/>
    <m/>
    <x v="303"/>
  </r>
  <r>
    <n v="563"/>
    <m/>
    <m/>
    <x v="303"/>
  </r>
  <r>
    <n v="564"/>
    <m/>
    <m/>
    <x v="303"/>
  </r>
  <r>
    <n v="565"/>
    <m/>
    <m/>
    <x v="303"/>
  </r>
  <r>
    <n v="566"/>
    <m/>
    <m/>
    <x v="303"/>
  </r>
  <r>
    <n v="567"/>
    <m/>
    <m/>
    <x v="303"/>
  </r>
  <r>
    <n v="568"/>
    <m/>
    <m/>
    <x v="303"/>
  </r>
  <r>
    <n v="569"/>
    <m/>
    <m/>
    <x v="303"/>
  </r>
  <r>
    <n v="570"/>
    <m/>
    <m/>
    <x v="303"/>
  </r>
  <r>
    <n v="571"/>
    <m/>
    <m/>
    <x v="303"/>
  </r>
  <r>
    <n v="572"/>
    <m/>
    <m/>
    <x v="303"/>
  </r>
  <r>
    <n v="573"/>
    <m/>
    <m/>
    <x v="303"/>
  </r>
  <r>
    <n v="574"/>
    <m/>
    <m/>
    <x v="303"/>
  </r>
  <r>
    <n v="575"/>
    <m/>
    <m/>
    <x v="303"/>
  </r>
  <r>
    <n v="576"/>
    <m/>
    <m/>
    <x v="303"/>
  </r>
  <r>
    <n v="577"/>
    <m/>
    <m/>
    <x v="303"/>
  </r>
  <r>
    <n v="578"/>
    <m/>
    <m/>
    <x v="303"/>
  </r>
  <r>
    <n v="579"/>
    <m/>
    <m/>
    <x v="303"/>
  </r>
  <r>
    <n v="580"/>
    <m/>
    <m/>
    <x v="303"/>
  </r>
  <r>
    <n v="581"/>
    <m/>
    <m/>
    <x v="303"/>
  </r>
  <r>
    <n v="582"/>
    <m/>
    <m/>
    <x v="303"/>
  </r>
  <r>
    <n v="583"/>
    <m/>
    <m/>
    <x v="303"/>
  </r>
  <r>
    <n v="584"/>
    <m/>
    <m/>
    <x v="303"/>
  </r>
  <r>
    <n v="585"/>
    <m/>
    <m/>
    <x v="303"/>
  </r>
  <r>
    <n v="586"/>
    <m/>
    <m/>
    <x v="303"/>
  </r>
  <r>
    <n v="587"/>
    <m/>
    <m/>
    <x v="303"/>
  </r>
  <r>
    <n v="588"/>
    <m/>
    <m/>
    <x v="303"/>
  </r>
  <r>
    <n v="589"/>
    <m/>
    <m/>
    <x v="303"/>
  </r>
  <r>
    <n v="590"/>
    <m/>
    <m/>
    <x v="303"/>
  </r>
  <r>
    <n v="591"/>
    <m/>
    <m/>
    <x v="303"/>
  </r>
  <r>
    <n v="592"/>
    <m/>
    <m/>
    <x v="303"/>
  </r>
  <r>
    <n v="593"/>
    <m/>
    <m/>
    <x v="303"/>
  </r>
  <r>
    <n v="594"/>
    <m/>
    <m/>
    <x v="303"/>
  </r>
  <r>
    <n v="595"/>
    <m/>
    <m/>
    <x v="303"/>
  </r>
  <r>
    <n v="596"/>
    <m/>
    <m/>
    <x v="303"/>
  </r>
  <r>
    <n v="597"/>
    <m/>
    <m/>
    <x v="303"/>
  </r>
  <r>
    <n v="598"/>
    <m/>
    <m/>
    <x v="303"/>
  </r>
  <r>
    <n v="599"/>
    <m/>
    <m/>
    <x v="303"/>
  </r>
  <r>
    <n v="600"/>
    <m/>
    <m/>
    <x v="303"/>
  </r>
  <r>
    <n v="601"/>
    <m/>
    <m/>
    <x v="303"/>
  </r>
  <r>
    <n v="602"/>
    <m/>
    <m/>
    <x v="303"/>
  </r>
  <r>
    <n v="603"/>
    <m/>
    <m/>
    <x v="303"/>
  </r>
  <r>
    <n v="604"/>
    <m/>
    <m/>
    <x v="303"/>
  </r>
  <r>
    <n v="605"/>
    <m/>
    <m/>
    <x v="303"/>
  </r>
  <r>
    <n v="606"/>
    <m/>
    <m/>
    <x v="303"/>
  </r>
  <r>
    <n v="607"/>
    <m/>
    <m/>
    <x v="303"/>
  </r>
  <r>
    <n v="608"/>
    <m/>
    <m/>
    <x v="303"/>
  </r>
  <r>
    <n v="609"/>
    <m/>
    <m/>
    <x v="303"/>
  </r>
  <r>
    <n v="610"/>
    <m/>
    <m/>
    <x v="303"/>
  </r>
  <r>
    <n v="611"/>
    <m/>
    <m/>
    <x v="303"/>
  </r>
  <r>
    <n v="612"/>
    <m/>
    <m/>
    <x v="303"/>
  </r>
  <r>
    <n v="613"/>
    <m/>
    <m/>
    <x v="303"/>
  </r>
  <r>
    <n v="614"/>
    <m/>
    <m/>
    <x v="303"/>
  </r>
  <r>
    <n v="615"/>
    <m/>
    <m/>
    <x v="303"/>
  </r>
  <r>
    <n v="616"/>
    <m/>
    <m/>
    <x v="303"/>
  </r>
  <r>
    <n v="617"/>
    <m/>
    <m/>
    <x v="303"/>
  </r>
  <r>
    <n v="618"/>
    <m/>
    <m/>
    <x v="303"/>
  </r>
  <r>
    <n v="619"/>
    <m/>
    <m/>
    <x v="303"/>
  </r>
  <r>
    <n v="620"/>
    <m/>
    <m/>
    <x v="303"/>
  </r>
  <r>
    <n v="621"/>
    <m/>
    <m/>
    <x v="303"/>
  </r>
  <r>
    <n v="622"/>
    <m/>
    <m/>
    <x v="303"/>
  </r>
  <r>
    <n v="623"/>
    <m/>
    <m/>
    <x v="303"/>
  </r>
  <r>
    <n v="624"/>
    <m/>
    <m/>
    <x v="303"/>
  </r>
  <r>
    <n v="625"/>
    <m/>
    <m/>
    <x v="303"/>
  </r>
  <r>
    <n v="626"/>
    <m/>
    <m/>
    <x v="303"/>
  </r>
  <r>
    <n v="627"/>
    <m/>
    <m/>
    <x v="303"/>
  </r>
  <r>
    <n v="628"/>
    <m/>
    <m/>
    <x v="303"/>
  </r>
  <r>
    <n v="629"/>
    <m/>
    <m/>
    <x v="303"/>
  </r>
  <r>
    <n v="630"/>
    <m/>
    <m/>
    <x v="303"/>
  </r>
  <r>
    <n v="631"/>
    <m/>
    <m/>
    <x v="303"/>
  </r>
  <r>
    <n v="632"/>
    <m/>
    <m/>
    <x v="303"/>
  </r>
  <r>
    <n v="633"/>
    <m/>
    <m/>
    <x v="303"/>
  </r>
  <r>
    <n v="634"/>
    <m/>
    <m/>
    <x v="303"/>
  </r>
  <r>
    <n v="635"/>
    <m/>
    <m/>
    <x v="303"/>
  </r>
  <r>
    <n v="636"/>
    <m/>
    <m/>
    <x v="303"/>
  </r>
  <r>
    <n v="637"/>
    <m/>
    <m/>
    <x v="303"/>
  </r>
  <r>
    <n v="638"/>
    <m/>
    <m/>
    <x v="303"/>
  </r>
  <r>
    <n v="639"/>
    <m/>
    <m/>
    <x v="303"/>
  </r>
  <r>
    <n v="640"/>
    <m/>
    <m/>
    <x v="303"/>
  </r>
  <r>
    <n v="641"/>
    <m/>
    <m/>
    <x v="303"/>
  </r>
  <r>
    <n v="642"/>
    <m/>
    <m/>
    <x v="303"/>
  </r>
  <r>
    <n v="643"/>
    <m/>
    <m/>
    <x v="303"/>
  </r>
  <r>
    <n v="644"/>
    <m/>
    <m/>
    <x v="303"/>
  </r>
  <r>
    <n v="645"/>
    <m/>
    <m/>
    <x v="303"/>
  </r>
  <r>
    <n v="646"/>
    <m/>
    <m/>
    <x v="303"/>
  </r>
  <r>
    <n v="647"/>
    <m/>
    <m/>
    <x v="303"/>
  </r>
  <r>
    <n v="648"/>
    <m/>
    <m/>
    <x v="303"/>
  </r>
  <r>
    <n v="649"/>
    <m/>
    <m/>
    <x v="303"/>
  </r>
  <r>
    <n v="650"/>
    <m/>
    <m/>
    <x v="303"/>
  </r>
  <r>
    <n v="651"/>
    <m/>
    <m/>
    <x v="303"/>
  </r>
  <r>
    <n v="652"/>
    <m/>
    <m/>
    <x v="303"/>
  </r>
  <r>
    <n v="653"/>
    <m/>
    <m/>
    <x v="303"/>
  </r>
  <r>
    <n v="654"/>
    <m/>
    <m/>
    <x v="303"/>
  </r>
  <r>
    <n v="655"/>
    <m/>
    <m/>
    <x v="303"/>
  </r>
  <r>
    <n v="656"/>
    <m/>
    <m/>
    <x v="303"/>
  </r>
  <r>
    <n v="657"/>
    <m/>
    <m/>
    <x v="303"/>
  </r>
  <r>
    <n v="658"/>
    <m/>
    <m/>
    <x v="303"/>
  </r>
  <r>
    <n v="659"/>
    <m/>
    <m/>
    <x v="303"/>
  </r>
  <r>
    <n v="660"/>
    <m/>
    <m/>
    <x v="303"/>
  </r>
  <r>
    <n v="661"/>
    <m/>
    <m/>
    <x v="303"/>
  </r>
  <r>
    <n v="662"/>
    <m/>
    <m/>
    <x v="303"/>
  </r>
  <r>
    <n v="663"/>
    <m/>
    <m/>
    <x v="303"/>
  </r>
  <r>
    <n v="664"/>
    <m/>
    <m/>
    <x v="303"/>
  </r>
  <r>
    <n v="665"/>
    <m/>
    <m/>
    <x v="303"/>
  </r>
  <r>
    <n v="666"/>
    <m/>
    <m/>
    <x v="303"/>
  </r>
  <r>
    <n v="667"/>
    <m/>
    <m/>
    <x v="303"/>
  </r>
  <r>
    <n v="668"/>
    <m/>
    <m/>
    <x v="303"/>
  </r>
  <r>
    <n v="669"/>
    <m/>
    <m/>
    <x v="303"/>
  </r>
  <r>
    <n v="670"/>
    <m/>
    <m/>
    <x v="303"/>
  </r>
  <r>
    <n v="671"/>
    <m/>
    <m/>
    <x v="303"/>
  </r>
  <r>
    <n v="672"/>
    <m/>
    <m/>
    <x v="303"/>
  </r>
  <r>
    <n v="673"/>
    <m/>
    <m/>
    <x v="303"/>
  </r>
  <r>
    <n v="674"/>
    <m/>
    <m/>
    <x v="303"/>
  </r>
  <r>
    <n v="675"/>
    <m/>
    <m/>
    <x v="303"/>
  </r>
  <r>
    <n v="676"/>
    <m/>
    <m/>
    <x v="303"/>
  </r>
  <r>
    <n v="677"/>
    <m/>
    <m/>
    <x v="303"/>
  </r>
  <r>
    <n v="678"/>
    <m/>
    <m/>
    <x v="303"/>
  </r>
  <r>
    <n v="679"/>
    <m/>
    <m/>
    <x v="303"/>
  </r>
  <r>
    <n v="680"/>
    <m/>
    <m/>
    <x v="303"/>
  </r>
  <r>
    <n v="681"/>
    <m/>
    <m/>
    <x v="303"/>
  </r>
  <r>
    <n v="682"/>
    <m/>
    <m/>
    <x v="303"/>
  </r>
  <r>
    <n v="683"/>
    <m/>
    <m/>
    <x v="303"/>
  </r>
  <r>
    <n v="684"/>
    <m/>
    <m/>
    <x v="303"/>
  </r>
  <r>
    <n v="685"/>
    <m/>
    <m/>
    <x v="303"/>
  </r>
  <r>
    <n v="686"/>
    <m/>
    <m/>
    <x v="303"/>
  </r>
  <r>
    <n v="687"/>
    <m/>
    <m/>
    <x v="303"/>
  </r>
  <r>
    <n v="688"/>
    <m/>
    <m/>
    <x v="303"/>
  </r>
  <r>
    <n v="689"/>
    <m/>
    <m/>
    <x v="303"/>
  </r>
  <r>
    <n v="690"/>
    <m/>
    <m/>
    <x v="303"/>
  </r>
  <r>
    <n v="691"/>
    <m/>
    <m/>
    <x v="303"/>
  </r>
  <r>
    <n v="692"/>
    <m/>
    <m/>
    <x v="303"/>
  </r>
  <r>
    <n v="693"/>
    <m/>
    <m/>
    <x v="303"/>
  </r>
  <r>
    <n v="694"/>
    <m/>
    <m/>
    <x v="303"/>
  </r>
  <r>
    <n v="695"/>
    <m/>
    <m/>
    <x v="303"/>
  </r>
  <r>
    <n v="696"/>
    <m/>
    <m/>
    <x v="303"/>
  </r>
  <r>
    <n v="697"/>
    <m/>
    <m/>
    <x v="303"/>
  </r>
  <r>
    <n v="698"/>
    <m/>
    <m/>
    <x v="303"/>
  </r>
  <r>
    <n v="699"/>
    <m/>
    <m/>
    <x v="303"/>
  </r>
  <r>
    <n v="700"/>
    <m/>
    <m/>
    <x v="303"/>
  </r>
  <r>
    <n v="701"/>
    <m/>
    <m/>
    <x v="303"/>
  </r>
  <r>
    <n v="702"/>
    <m/>
    <m/>
    <x v="303"/>
  </r>
  <r>
    <n v="703"/>
    <m/>
    <m/>
    <x v="303"/>
  </r>
  <r>
    <n v="704"/>
    <m/>
    <m/>
    <x v="303"/>
  </r>
  <r>
    <n v="705"/>
    <m/>
    <m/>
    <x v="303"/>
  </r>
  <r>
    <n v="706"/>
    <m/>
    <m/>
    <x v="303"/>
  </r>
  <r>
    <n v="707"/>
    <m/>
    <m/>
    <x v="303"/>
  </r>
  <r>
    <n v="708"/>
    <m/>
    <m/>
    <x v="303"/>
  </r>
  <r>
    <n v="709"/>
    <m/>
    <m/>
    <x v="303"/>
  </r>
  <r>
    <n v="710"/>
    <m/>
    <m/>
    <x v="303"/>
  </r>
  <r>
    <n v="711"/>
    <m/>
    <m/>
    <x v="303"/>
  </r>
  <r>
    <n v="712"/>
    <m/>
    <m/>
    <x v="303"/>
  </r>
  <r>
    <n v="713"/>
    <m/>
    <m/>
    <x v="303"/>
  </r>
  <r>
    <n v="714"/>
    <m/>
    <m/>
    <x v="303"/>
  </r>
  <r>
    <n v="715"/>
    <m/>
    <m/>
    <x v="303"/>
  </r>
  <r>
    <n v="716"/>
    <m/>
    <m/>
    <x v="303"/>
  </r>
  <r>
    <n v="717"/>
    <m/>
    <m/>
    <x v="303"/>
  </r>
  <r>
    <n v="718"/>
    <m/>
    <m/>
    <x v="303"/>
  </r>
  <r>
    <n v="719"/>
    <m/>
    <m/>
    <x v="303"/>
  </r>
  <r>
    <n v="720"/>
    <m/>
    <m/>
    <x v="303"/>
  </r>
  <r>
    <n v="721"/>
    <m/>
    <m/>
    <x v="303"/>
  </r>
  <r>
    <n v="722"/>
    <m/>
    <m/>
    <x v="303"/>
  </r>
  <r>
    <n v="723"/>
    <m/>
    <m/>
    <x v="303"/>
  </r>
  <r>
    <n v="724"/>
    <m/>
    <m/>
    <x v="303"/>
  </r>
  <r>
    <n v="725"/>
    <m/>
    <m/>
    <x v="303"/>
  </r>
  <r>
    <n v="726"/>
    <m/>
    <m/>
    <x v="303"/>
  </r>
  <r>
    <n v="727"/>
    <m/>
    <m/>
    <x v="303"/>
  </r>
  <r>
    <n v="728"/>
    <m/>
    <m/>
    <x v="303"/>
  </r>
  <r>
    <n v="729"/>
    <m/>
    <m/>
    <x v="303"/>
  </r>
  <r>
    <n v="730"/>
    <m/>
    <m/>
    <x v="303"/>
  </r>
  <r>
    <n v="731"/>
    <m/>
    <m/>
    <x v="303"/>
  </r>
  <r>
    <n v="732"/>
    <m/>
    <m/>
    <x v="303"/>
  </r>
  <r>
    <n v="733"/>
    <m/>
    <m/>
    <x v="303"/>
  </r>
  <r>
    <n v="734"/>
    <m/>
    <m/>
    <x v="303"/>
  </r>
  <r>
    <n v="735"/>
    <m/>
    <m/>
    <x v="303"/>
  </r>
  <r>
    <n v="736"/>
    <m/>
    <m/>
    <x v="303"/>
  </r>
  <r>
    <n v="737"/>
    <m/>
    <m/>
    <x v="303"/>
  </r>
  <r>
    <n v="738"/>
    <m/>
    <m/>
    <x v="303"/>
  </r>
  <r>
    <n v="739"/>
    <m/>
    <m/>
    <x v="303"/>
  </r>
  <r>
    <n v="740"/>
    <m/>
    <m/>
    <x v="303"/>
  </r>
  <r>
    <n v="741"/>
    <m/>
    <m/>
    <x v="303"/>
  </r>
  <r>
    <n v="742"/>
    <m/>
    <m/>
    <x v="303"/>
  </r>
  <r>
    <n v="743"/>
    <m/>
    <m/>
    <x v="303"/>
  </r>
  <r>
    <n v="744"/>
    <m/>
    <m/>
    <x v="303"/>
  </r>
  <r>
    <n v="745"/>
    <m/>
    <m/>
    <x v="303"/>
  </r>
  <r>
    <n v="746"/>
    <m/>
    <m/>
    <x v="303"/>
  </r>
  <r>
    <n v="747"/>
    <m/>
    <m/>
    <x v="303"/>
  </r>
  <r>
    <n v="748"/>
    <m/>
    <m/>
    <x v="303"/>
  </r>
  <r>
    <n v="749"/>
    <m/>
    <m/>
    <x v="303"/>
  </r>
  <r>
    <n v="750"/>
    <m/>
    <m/>
    <x v="303"/>
  </r>
  <r>
    <n v="751"/>
    <m/>
    <m/>
    <x v="303"/>
  </r>
  <r>
    <n v="752"/>
    <m/>
    <m/>
    <x v="303"/>
  </r>
  <r>
    <n v="753"/>
    <m/>
    <m/>
    <x v="303"/>
  </r>
  <r>
    <n v="754"/>
    <m/>
    <m/>
    <x v="303"/>
  </r>
  <r>
    <n v="755"/>
    <m/>
    <m/>
    <x v="303"/>
  </r>
  <r>
    <n v="756"/>
    <m/>
    <m/>
    <x v="303"/>
  </r>
  <r>
    <n v="757"/>
    <m/>
    <m/>
    <x v="303"/>
  </r>
  <r>
    <n v="758"/>
    <m/>
    <m/>
    <x v="303"/>
  </r>
  <r>
    <n v="759"/>
    <m/>
    <m/>
    <x v="303"/>
  </r>
  <r>
    <n v="760"/>
    <m/>
    <m/>
    <x v="303"/>
  </r>
  <r>
    <n v="761"/>
    <m/>
    <m/>
    <x v="303"/>
  </r>
  <r>
    <n v="762"/>
    <m/>
    <m/>
    <x v="303"/>
  </r>
  <r>
    <n v="763"/>
    <m/>
    <m/>
    <x v="303"/>
  </r>
  <r>
    <n v="764"/>
    <m/>
    <m/>
    <x v="303"/>
  </r>
  <r>
    <n v="765"/>
    <m/>
    <m/>
    <x v="303"/>
  </r>
  <r>
    <n v="766"/>
    <m/>
    <m/>
    <x v="303"/>
  </r>
  <r>
    <n v="767"/>
    <m/>
    <m/>
    <x v="303"/>
  </r>
  <r>
    <n v="768"/>
    <m/>
    <m/>
    <x v="303"/>
  </r>
  <r>
    <n v="769"/>
    <m/>
    <m/>
    <x v="303"/>
  </r>
  <r>
    <n v="770"/>
    <m/>
    <m/>
    <x v="303"/>
  </r>
  <r>
    <n v="771"/>
    <m/>
    <m/>
    <x v="303"/>
  </r>
  <r>
    <n v="772"/>
    <m/>
    <m/>
    <x v="303"/>
  </r>
  <r>
    <n v="773"/>
    <m/>
    <m/>
    <x v="303"/>
  </r>
  <r>
    <n v="774"/>
    <m/>
    <m/>
    <x v="303"/>
  </r>
  <r>
    <n v="775"/>
    <m/>
    <m/>
    <x v="303"/>
  </r>
  <r>
    <n v="776"/>
    <m/>
    <m/>
    <x v="303"/>
  </r>
  <r>
    <n v="777"/>
    <m/>
    <m/>
    <x v="303"/>
  </r>
  <r>
    <n v="778"/>
    <m/>
    <m/>
    <x v="303"/>
  </r>
  <r>
    <n v="779"/>
    <m/>
    <m/>
    <x v="303"/>
  </r>
  <r>
    <n v="780"/>
    <m/>
    <m/>
    <x v="303"/>
  </r>
  <r>
    <n v="781"/>
    <m/>
    <m/>
    <x v="303"/>
  </r>
  <r>
    <n v="782"/>
    <m/>
    <m/>
    <x v="303"/>
  </r>
  <r>
    <n v="783"/>
    <m/>
    <m/>
    <x v="303"/>
  </r>
  <r>
    <n v="784"/>
    <m/>
    <m/>
    <x v="303"/>
  </r>
  <r>
    <n v="785"/>
    <m/>
    <m/>
    <x v="303"/>
  </r>
  <r>
    <n v="786"/>
    <m/>
    <m/>
    <x v="303"/>
  </r>
  <r>
    <n v="787"/>
    <m/>
    <m/>
    <x v="303"/>
  </r>
  <r>
    <n v="788"/>
    <m/>
    <m/>
    <x v="303"/>
  </r>
  <r>
    <n v="789"/>
    <m/>
    <m/>
    <x v="303"/>
  </r>
  <r>
    <n v="790"/>
    <m/>
    <m/>
    <x v="303"/>
  </r>
  <r>
    <n v="791"/>
    <m/>
    <m/>
    <x v="303"/>
  </r>
  <r>
    <n v="792"/>
    <m/>
    <m/>
    <x v="303"/>
  </r>
  <r>
    <n v="793"/>
    <m/>
    <m/>
    <x v="303"/>
  </r>
  <r>
    <n v="794"/>
    <m/>
    <m/>
    <x v="303"/>
  </r>
  <r>
    <n v="795"/>
    <m/>
    <m/>
    <x v="303"/>
  </r>
  <r>
    <n v="796"/>
    <m/>
    <m/>
    <x v="303"/>
  </r>
  <r>
    <n v="797"/>
    <m/>
    <m/>
    <x v="303"/>
  </r>
  <r>
    <n v="798"/>
    <m/>
    <m/>
    <x v="303"/>
  </r>
  <r>
    <n v="799"/>
    <m/>
    <m/>
    <x v="303"/>
  </r>
  <r>
    <n v="800"/>
    <m/>
    <m/>
    <x v="303"/>
  </r>
  <r>
    <n v="801"/>
    <m/>
    <m/>
    <x v="303"/>
  </r>
  <r>
    <n v="802"/>
    <m/>
    <m/>
    <x v="303"/>
  </r>
  <r>
    <n v="803"/>
    <m/>
    <m/>
    <x v="303"/>
  </r>
  <r>
    <s v="x"/>
    <s v="x"/>
    <s v="x"/>
    <x v="3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4E155-7B76-4290-873A-72DAA348C3C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:B313" firstHeaderRow="1" firstDataRow="1" firstDataCol="1"/>
  <pivotFields count="4">
    <pivotField dataField="1" showAll="0"/>
    <pivotField showAll="0"/>
    <pivotField showAll="0"/>
    <pivotField axis="axisRow" showAll="0">
      <items count="331">
        <item m="1" x="305"/>
        <item m="1" x="325"/>
        <item m="1" x="324"/>
        <item m="1" x="320"/>
        <item x="15"/>
        <item m="1" x="323"/>
        <item x="45"/>
        <item x="46"/>
        <item m="1" x="314"/>
        <item m="1" x="311"/>
        <item m="1" x="315"/>
        <item m="1" x="329"/>
        <item m="1" x="327"/>
        <item x="136"/>
        <item x="137"/>
        <item m="1" x="326"/>
        <item x="28"/>
        <item m="1" x="307"/>
        <item x="43"/>
        <item x="68"/>
        <item x="82"/>
        <item m="1" x="310"/>
        <item m="1" x="319"/>
        <item m="1" x="316"/>
        <item m="1" x="328"/>
        <item x="67"/>
        <item x="126"/>
        <item m="1" x="313"/>
        <item m="1" x="318"/>
        <item x="303"/>
        <item x="59"/>
        <item m="1" x="317"/>
        <item m="1" x="322"/>
        <item x="151"/>
        <item x="205"/>
        <item m="1" x="306"/>
        <item m="1" x="309"/>
        <item m="1" x="321"/>
        <item m="1" x="308"/>
        <item m="1" x="312"/>
        <item x="1"/>
        <item x="35"/>
        <item x="71"/>
        <item x="58"/>
        <item x="96"/>
        <item x="99"/>
        <item x="106"/>
        <item x="108"/>
        <item x="65"/>
        <item x="118"/>
        <item x="115"/>
        <item x="120"/>
        <item x="127"/>
        <item x="245"/>
        <item x="296"/>
        <item x="297"/>
        <item x="299"/>
        <item x="298"/>
        <item x="21"/>
        <item x="42"/>
        <item x="40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6"/>
        <item x="37"/>
        <item x="38"/>
        <item x="39"/>
        <item x="41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60"/>
        <item x="61"/>
        <item x="62"/>
        <item x="63"/>
        <item x="64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100"/>
        <item x="101"/>
        <item x="102"/>
        <item x="103"/>
        <item x="104"/>
        <item x="105"/>
        <item x="107"/>
        <item x="109"/>
        <item x="110"/>
        <item x="111"/>
        <item x="112"/>
        <item x="113"/>
        <item x="114"/>
        <item x="116"/>
        <item x="117"/>
        <item x="119"/>
        <item x="121"/>
        <item x="122"/>
        <item x="123"/>
        <item x="124"/>
        <item x="125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94"/>
        <item x="211"/>
        <item x="212"/>
        <item x="220"/>
        <item x="226"/>
        <item x="200"/>
        <item x="201"/>
        <item x="202"/>
        <item x="203"/>
        <item x="204"/>
        <item x="206"/>
        <item x="207"/>
        <item x="208"/>
        <item x="209"/>
        <item x="210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5"/>
        <item x="300"/>
        <item x="301"/>
        <item x="302"/>
        <item x="304"/>
        <item t="default"/>
      </items>
    </pivotField>
  </pivotFields>
  <rowFields count="1">
    <field x="3"/>
  </rowFields>
  <rowItems count="306">
    <i>
      <x v="4"/>
    </i>
    <i>
      <x v="6"/>
    </i>
    <i>
      <x v="7"/>
    </i>
    <i>
      <x v="13"/>
    </i>
    <i>
      <x v="14"/>
    </i>
    <i>
      <x v="16"/>
    </i>
    <i>
      <x v="18"/>
    </i>
    <i>
      <x v="19"/>
    </i>
    <i>
      <x v="20"/>
    </i>
    <i>
      <x v="25"/>
    </i>
    <i>
      <x v="26"/>
    </i>
    <i>
      <x v="29"/>
    </i>
    <i>
      <x v="30"/>
    </i>
    <i>
      <x v="33"/>
    </i>
    <i>
      <x v="34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 t="grand">
      <x/>
    </i>
  </rowItems>
  <colItems count="1">
    <i/>
  </colItems>
  <dataFields count="1">
    <dataField name="Max of Row" fld="0" subtotal="max" baseField="3" baseItem="7"/>
  </dataFields>
  <formats count="8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30D6E-2A92-4E77-8089-ACCD39498376}" name="Anggaran_BM" displayName="Anggaran_BM" ref="C3:V18" totalsRowCount="1" headerRowDxfId="498" dataDxfId="496" totalsRowDxfId="494" headerRowBorderDxfId="497" tableBorderDxfId="495" totalsRowBorderDxfId="493">
  <tableColumns count="20">
    <tableColumn id="8" xr3:uid="{283C44BC-9F0A-4417-8830-E23722EEEF91}" name="Hari/Tanggal" totalsRowLabel="Total" dataDxfId="492" totalsRowDxfId="491"/>
    <tableColumn id="9" xr3:uid="{B1561730-9333-4C42-9152-EB2CDB3CB131}" name="Jumlah Paket MBG" totalsRowFunction="custom" dataDxfId="490" totalsRowDxfId="489">
      <calculatedColumnFormula>SUM(Anggaran_BM[[#This Row],[PAUD/
TK/RA]:[Santri]])</calculatedColumnFormula>
      <totalsRowFormula>SUM(D4:D16)</totalsRowFormula>
    </tableColumn>
    <tableColumn id="10" xr3:uid="{B8AF9367-3AC7-4759-BA43-A8662E56F0FD}" name="Balita" totalsRowFunction="custom" dataDxfId="488" totalsRowDxfId="487" dataCellStyle="Normal 13">
      <calculatedColumnFormula>57+9+344</calculatedColumnFormula>
      <totalsRowFormula>SUM(E4:E16)</totalsRowFormula>
    </tableColumn>
    <tableColumn id="5" xr3:uid="{3927D294-8D9A-4224-89EE-5CF9DE86EA79}" name="PAUD/_x000a_TK/RA" totalsRowFunction="custom" dataDxfId="486" totalsRowDxfId="485" dataCellStyle="Normal 13">
      <calculatedColumnFormula>662+47</calculatedColumnFormula>
      <totalsRowFormula>SUM(F4:F16)</totalsRowFormula>
    </tableColumn>
    <tableColumn id="4" xr3:uid="{EC83A9AC-820B-4874-B8D5-32176AE75B47}" name="SD/MI _x000a_1-3" totalsRowFunction="custom" dataDxfId="484" totalsRowDxfId="483" dataCellStyle="Normal 13">
      <calculatedColumnFormula>634+48</calculatedColumnFormula>
      <totalsRowFormula>SUM(G4:G16)</totalsRowFormula>
    </tableColumn>
    <tableColumn id="3" xr3:uid="{3B7C93FE-5C80-4E99-9CB0-ED0AB25C61FE}" name="SD/MI _x000a_4-6" totalsRowFunction="custom" dataDxfId="482" totalsRowDxfId="481" dataCellStyle="Normal 13">
      <calculatedColumnFormula>517+577</calculatedColumnFormula>
      <totalsRowFormula>SUM(H4:H16)</totalsRowFormula>
    </tableColumn>
    <tableColumn id="2" xr3:uid="{95B97F1B-A411-46CA-9B4D-DE4E04F66319}" name="SMP/_x000a_MTs" totalsRowFunction="custom" dataDxfId="480" totalsRowDxfId="479" dataCellStyle="Normal 13">
      <calculatedColumnFormula>75+74</calculatedColumnFormula>
      <totalsRowFormula>SUM(I4:I16)</totalsRowFormula>
    </tableColumn>
    <tableColumn id="12" xr3:uid="{3E702BAA-EA0D-4080-96D0-9DE1DBD20595}" name="SMA/_x000a_MA/_x000a_SMK" totalsRowFunction="custom" dataDxfId="478" totalsRowDxfId="477" dataCellStyle="Normal 13">
      <totalsRowFormula>SUM(J4:J16)</totalsRowFormula>
    </tableColumn>
    <tableColumn id="11" xr3:uid="{8D394BEC-7741-4882-9AA9-4F3F18875A0B}" name="SLB" totalsRowFunction="custom" dataDxfId="476" totalsRowDxfId="475" dataCellStyle="Normal 13">
      <totalsRowFormula>SUM(K4:K16)</totalsRowFormula>
    </tableColumn>
    <tableColumn id="7" xr3:uid="{B549D771-27A8-41C3-AB85-C1EF1247B7E1}" name="Santri" totalsRowFunction="custom" dataDxfId="474" totalsRowDxfId="473" dataCellStyle="Normal 13">
      <totalsRowFormula>SUM(L4:L16)</totalsRowFormula>
    </tableColumn>
    <tableColumn id="19" xr3:uid="{7AE82E7E-A7A9-4393-BCF0-0101C07DC044}" name="Pend/_x000a_TK" dataDxfId="472" totalsRowDxfId="471" dataCellStyle="Normal 13"/>
    <tableColumn id="18" xr3:uid="{CE49AB13-5188-41AA-8D1B-3A2E7D968D4A}" name="Bumil" dataDxfId="470" totalsRowDxfId="469" dataCellStyle="Normal 13"/>
    <tableColumn id="20" xr3:uid="{79D53766-1C70-4EF9-9DC7-07D2C636E6AF}" name="Busui" dataDxfId="468" totalsRowDxfId="467" dataCellStyle="Normal 13"/>
    <tableColumn id="13" xr3:uid="{9DD19976-3590-4BD6-B7E5-7CB11D95E84E}" name="Lain_x000a_nya" dataDxfId="466" totalsRowDxfId="465" dataCellStyle="Normal 13"/>
    <tableColumn id="6" xr3:uid="{F9A3D742-CBFF-4A90-9023-A14113CCFB78}" name="Harga Satuan Paket MBG" dataDxfId="464" totalsRowDxfId="463"/>
    <tableColumn id="14" xr3:uid="{0D0AC9D4-8632-447D-80D2-52463A3DEDDF}" name="Harga Satuan Paket MBG2" totalsRowLabel="-" dataDxfId="462" totalsRowDxfId="461"/>
    <tableColumn id="15" xr3:uid="{5C148043-6041-4926-8DBD-0EE604CEAD5A}" name="Rencana Anggaran Biaya (RAB)" totalsRowFunction="custom" dataDxfId="460" totalsRowDxfId="459">
      <calculatedColumnFormula>Anggaran_BM[[#This Row],[PAUD/
TK/RA]]*Anggaran_BM[[#This Row],[Harga Satuan Paket MBG]]+Anggaran_BM[[#This Row],[SD/MI 
1-3]]*Anggaran_BM[[#This Row],[Harga Satuan Paket MBG2]]+Anggaran_BM[[#This Row],[SD/MI 
4-6]]*Anggaran_BM[[#This Row],[Harga Satuan Paket MBG2]]+Anggaran_BM[[#This Row],[SMP/
MTs]]*Anggaran_BM[[#This Row],[Harga Satuan Paket MBG2]]+Anggaran_BM[[#This Row],[Santri]]*Anggaran_BM[[#This Row],[Harga Satuan Paket MBG2]]</calculatedColumnFormula>
      <totalsRowFormula>SUM(S4:S16)</totalsRowFormula>
    </tableColumn>
    <tableColumn id="16" xr3:uid="{1DF28BD3-9417-4E10-B277-DF4F03973DE9}" name="Aktual" totalsRowFunction="sum" dataDxfId="458" totalsRowDxfId="457">
      <calculatedColumnFormula>SUM(#REF!)</calculatedColumnFormula>
    </tableColumn>
    <tableColumn id="17" xr3:uid="{1A28665A-11D4-4554-8C6E-BC2EEE2653F4}" name="Selisih" totalsRowFunction="sum" dataDxfId="456" totalsRowDxfId="455">
      <calculatedColumnFormula>Anggaran_BM[[#This Row],[Rencana Anggaran Biaya (RAB)]]-Anggaran_BM[[#This Row],[Aktual]]</calculatedColumnFormula>
    </tableColumn>
    <tableColumn id="1" xr3:uid="{DEB262CF-E273-4738-83B5-362271719BC2}" name="Keterangan" dataDxfId="454" totalsRowDxfId="453"/>
  </tableColumns>
  <tableStyleInfo name="Table Style 2" showFirstColumn="0" showLastColumn="0" showRowStripes="1" showColumnStripes="0"/>
  <extLst>
    <ext xmlns:x14="http://schemas.microsoft.com/office/spreadsheetml/2009/9/main" uri="{504A1905-F514-4f6f-8877-14C23A59335A}">
      <x14:table altText="Monthly Expenses table" altTextSummary="Daftar pengeluaran bulanan berdasarkan kategori. Menyertakan biaya proyeksi dan aktual, dan menghitung selisih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56263-7DD6-4098-A01C-936CDA241F57}" name="Anggaran_Ops" displayName="Anggaran_Ops" ref="X3:AD18" totalsRowCount="1" headerRowDxfId="452" dataDxfId="450" totalsRowDxfId="448" headerRowBorderDxfId="451" tableBorderDxfId="449" totalsRowBorderDxfId="447">
  <tableColumns count="7">
    <tableColumn id="8" xr3:uid="{7D12510A-751D-476C-ACFB-D0B5EDB313BF}" name="Hari/Tanggal" totalsRowLabel="Total" dataDxfId="446" totalsRowDxfId="445"/>
    <tableColumn id="9" xr3:uid="{2B0939CA-138B-41BC-A82F-725E71F40ECA}" name="Jumlah Paket MBG" dataDxfId="444" totalsRowDxfId="443"/>
    <tableColumn id="3" xr3:uid="{71602664-FA14-49C7-9BB1-0248EF22691F}" name="Harga Satuan Paket MBG" dataDxfId="442" totalsRowDxfId="441"/>
    <tableColumn id="15" xr3:uid="{9656908D-9453-4E34-BA8F-E03EE04B3EAF}" name="Rencana Anggaran Biaya (RAB)" totalsRowFunction="custom" dataDxfId="440" totalsRowDxfId="439">
      <calculatedColumnFormula>Anggaran_Ops[[#This Row],[Jumlah Paket MBG]]*Anggaran_Ops[[#This Row],[Harga Satuan Paket MBG]]</calculatedColumnFormula>
      <totalsRowFormula>SUM(AA4:AA16)</totalsRowFormula>
    </tableColumn>
    <tableColumn id="16" xr3:uid="{C72F89AF-E60B-4BB7-B36D-53F9B199C11A}" name="Aktual" totalsRowFunction="sum" dataDxfId="438" totalsRowDxfId="437">
      <calculatedColumnFormula>SUM(#REF!)</calculatedColumnFormula>
    </tableColumn>
    <tableColumn id="17" xr3:uid="{75DF2072-06BC-4FED-B6A8-1FDB9945A354}" name="Selisih" totalsRowFunction="custom" dataDxfId="436" totalsRowDxfId="435" dataCellStyle="Normal 13">
      <calculatedColumnFormula>Anggaran_Ops[[#This Row],[Rencana Anggaran Biaya (RAB)]]-Anggaran_Ops[[#This Row],[Aktual]]</calculatedColumnFormula>
      <totalsRowFormula>SUM(AC4:AC16)</totalsRowFormula>
    </tableColumn>
    <tableColumn id="1" xr3:uid="{FE72E75E-9517-439C-B9A3-C36DCFB237E9}" name="Keterangan" dataDxfId="434" totalsRowDxfId="433"/>
  </tableColumns>
  <tableStyleInfo name="Table Style 2" showFirstColumn="0" showLastColumn="0" showRowStripes="1" showColumnStripes="0"/>
  <extLst>
    <ext xmlns:x14="http://schemas.microsoft.com/office/spreadsheetml/2009/9/main" uri="{504A1905-F514-4f6f-8877-14C23A59335A}">
      <x14:table altText="Monthly Expenses table" altTextSummary="Daftar pengeluaran bulanan berdasarkan kategori. Menyertakan biaya proyeksi dan aktual, dan menghitung selisih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4BE312-F94E-4780-8319-9DF60E0232A6}" name="Anggaran_SM" displayName="Anggaran_SM" ref="AF3:AL18" totalsRowCount="1" headerRowDxfId="432" dataDxfId="430" totalsRowDxfId="428" headerRowBorderDxfId="431" tableBorderDxfId="429" totalsRowBorderDxfId="427">
  <tableColumns count="7">
    <tableColumn id="8" xr3:uid="{8F47E863-C2CD-47E4-93C9-F5EDC0F3968B}" name="Hari/Tanggal" totalsRowLabel="Total" dataDxfId="426" totalsRowDxfId="425">
      <calculatedColumnFormula>Anggaran_BM[[#This Row],[Hari/Tanggal]]</calculatedColumnFormula>
    </tableColumn>
    <tableColumn id="9" xr3:uid="{78D0ED7B-97C3-4C4D-BA22-0D9EF7BA1A50}" name="Jumlah Paket MBG" totalsRowFunction="custom" dataDxfId="424" totalsRowDxfId="423">
      <calculatedColumnFormula>Anggaran_Ops[[#This Row],[Jumlah Paket MBG]]</calculatedColumnFormula>
      <totalsRowFormula>SUM(AG4:AG16)</totalsRowFormula>
    </tableColumn>
    <tableColumn id="3" xr3:uid="{3E6C5CFC-442D-474C-9889-A37246F72012}" name="Harga Satuan Paket MBG" totalsRowLabel=" - " dataDxfId="422" totalsRowDxfId="421"/>
    <tableColumn id="15" xr3:uid="{FC470BDC-1780-4D4B-80E0-41F319AF5ACF}" name="Rencana Anggaran Biaya (RAB)" totalsRowFunction="custom" dataDxfId="420" totalsRowDxfId="419">
      <calculatedColumnFormula>Anggaran_SM[[#This Row],[Jumlah Paket MBG]]*Anggaran_SM[[#This Row],[Harga Satuan Paket MBG]]</calculatedColumnFormula>
      <totalsRowFormula>SUM(AI4:AI16)</totalsRowFormula>
    </tableColumn>
    <tableColumn id="16" xr3:uid="{62623E96-E2B5-4504-8E77-7AE81FCE34DD}" name="Aktual" totalsRowFunction="custom" dataDxfId="418" totalsRowDxfId="417" dataCellStyle="Normal 13">
      <calculatedColumnFormula>#REF!</calculatedColumnFormula>
      <totalsRowFormula>SUM(AJ4:AJ16)</totalsRowFormula>
    </tableColumn>
    <tableColumn id="17" xr3:uid="{BEB54421-615C-4A8F-AD17-0055BD9E8842}" name="Selisih" totalsRowFunction="sum" dataDxfId="416" totalsRowDxfId="415">
      <calculatedColumnFormula>Anggaran_SM[[#This Row],[Rencana Anggaran Biaya (RAB)]]-Anggaran_SM[[#This Row],[Aktual]]</calculatedColumnFormula>
    </tableColumn>
    <tableColumn id="1" xr3:uid="{BE4560C0-9965-4B7E-8D1F-50BEB55767BE}" name="Keterangan" dataDxfId="414" totalsRowDxfId="41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onthly Expenses table" altTextSummary="Daftar pengeluaran bulanan berdasarkan kategori. Menyertakan biaya proyeksi dan aktual, dan menghitung selisih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44C312-2F16-4113-9A34-57AD32B5A2E0}" name="Table4" displayName="Table4" ref="B8:J812" totalsRowShown="0" headerRowDxfId="87" dataDxfId="85" headerRowBorderDxfId="86" tableBorderDxfId="84" headerRowCellStyle="Normal 18">
  <tableColumns count="9">
    <tableColumn id="1" xr3:uid="{41ABCE08-314C-45C7-9A0A-312876B6D218}" name="Row" dataDxfId="83" dataCellStyle="Normal 18"/>
    <tableColumn id="2" xr3:uid="{D20C0121-4669-4DF2-B594-D1C1344768B9}" name="Tanggal" dataDxfId="82" dataCellStyle="Normal 18"/>
    <tableColumn id="3" xr3:uid="{11E94EA0-E122-458E-8D8B-F0EBF7EED2E8}" name="Nama Supplier" dataDxfId="81" dataCellStyle="Normal 18"/>
    <tableColumn id="4" xr3:uid="{5D444E16-619D-40E7-BC1C-FA3201CC4B34}" name="Nama Barang" dataDxfId="80" dataCellStyle="Normal 18"/>
    <tableColumn id="5" xr3:uid="{B7B86276-5F63-4EA2-A9C4-3FB4557C5931}" name="Column1" dataDxfId="79" dataCellStyle="Normal 18"/>
    <tableColumn id="6" xr3:uid="{0B9D5403-27FC-4CB5-AC67-E8123C68D4B7}" name="Satuan" dataDxfId="78" dataCellStyle="Normal 18">
      <calculatedColumnFormula>IF(E9="","",VLOOKUP(E9,Saldo_Brg!$B$9:$C$208,2,FALSE))</calculatedColumnFormula>
    </tableColumn>
    <tableColumn id="7" xr3:uid="{2756968F-668C-4B93-95C0-F6C7469E9041}" name="Vol" dataDxfId="77" dataCellStyle="Normal 18"/>
    <tableColumn id="8" xr3:uid="{5FA0034C-7FA3-4166-B3FB-5CCDC93E446B}" name="Harga Beli" dataDxfId="76" dataCellStyle="Normal 18"/>
    <tableColumn id="9" xr3:uid="{0DF650CE-1D0E-4B36-9E88-5CA80A773CC1}" name="Jumlah Harga" dataDxfId="75"/>
  </tableColumns>
  <tableStyleInfo name="TableStyleMedium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oundry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Foundry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oundry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9" dT="2025-04-21T02:09:47.37" personId="{1A77DAEB-18CE-4DAF-B6CE-631A28EBB8EF}" id="{5BB23341-49DA-47AB-8A44-77E8AE2C8062}">
    <text>Nihil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rsi04@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ivotTable" Target="../pivotTables/pivotTable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02B7-279A-4E98-A703-A400C01CB946}">
  <sheetPr codeName="Sheet2"/>
  <dimension ref="A1:BA207"/>
  <sheetViews>
    <sheetView showGridLines="0" topLeftCell="A3" zoomScale="88" zoomScaleNormal="88" workbookViewId="0">
      <selection activeCell="D13" sqref="D13"/>
    </sheetView>
  </sheetViews>
  <sheetFormatPr defaultColWidth="10.6640625" defaultRowHeight="12.5"/>
  <cols>
    <col min="1" max="1" width="3.109375" style="371" customWidth="1"/>
    <col min="2" max="2" width="6.77734375" style="316" customWidth="1"/>
    <col min="3" max="3" width="2.77734375" style="316" customWidth="1"/>
    <col min="4" max="4" width="35.77734375" style="316" customWidth="1"/>
    <col min="5" max="5" width="3.77734375" style="316" customWidth="1"/>
    <col min="6" max="6" width="35.77734375" style="316" customWidth="1"/>
    <col min="7" max="7" width="3.77734375" style="316" customWidth="1"/>
    <col min="8" max="8" width="35.77734375" style="316" customWidth="1"/>
    <col min="9" max="9" width="3.77734375" style="316" customWidth="1"/>
    <col min="10" max="10" width="35.77734375" style="316" customWidth="1"/>
    <col min="11" max="11" width="2.77734375" style="316" customWidth="1"/>
    <col min="12" max="13" width="8.77734375" style="316" customWidth="1"/>
    <col min="14" max="16" width="10.6640625" style="316"/>
    <col min="17" max="17" width="10.77734375" style="316" customWidth="1"/>
    <col min="18" max="53" width="10.6640625" style="371"/>
    <col min="54" max="16384" width="10.6640625" style="316"/>
  </cols>
  <sheetData>
    <row r="1" spans="1:53" ht="39.75" customHeight="1">
      <c r="A1" s="426"/>
      <c r="B1" s="426"/>
      <c r="C1" s="428"/>
      <c r="D1" s="426"/>
      <c r="E1" s="429"/>
      <c r="F1" s="429"/>
      <c r="G1" s="429"/>
      <c r="H1" s="429"/>
      <c r="I1" s="429"/>
      <c r="J1" s="429"/>
      <c r="K1" s="429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</row>
    <row r="2" spans="1:53" ht="8.25" customHeight="1">
      <c r="A2" s="426"/>
      <c r="B2" s="426"/>
      <c r="C2" s="428"/>
      <c r="D2" s="426"/>
      <c r="E2" s="426"/>
      <c r="F2" s="429"/>
      <c r="G2" s="429"/>
      <c r="H2" s="429"/>
      <c r="I2" s="429"/>
      <c r="J2" s="429"/>
      <c r="K2" s="429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  <c r="AB2" s="426"/>
    </row>
    <row r="3" spans="1:53" ht="15" customHeight="1">
      <c r="A3" s="426"/>
      <c r="B3" s="426"/>
      <c r="C3" s="428"/>
      <c r="D3" s="426"/>
      <c r="E3" s="426"/>
      <c r="F3" s="429"/>
      <c r="G3" s="429"/>
      <c r="H3" s="429"/>
      <c r="I3" s="429"/>
      <c r="J3" s="429"/>
      <c r="K3" s="429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</row>
    <row r="4" spans="1:53" ht="30" customHeight="1">
      <c r="A4" s="426"/>
      <c r="B4" s="426"/>
      <c r="C4" s="430" t="str">
        <f>IF(Setup!C6="","",Setup!C6)</f>
        <v>Input Nama SPPG di sini</v>
      </c>
      <c r="D4" s="431"/>
      <c r="E4" s="431"/>
      <c r="F4" s="432"/>
      <c r="G4" s="432"/>
      <c r="H4" s="432"/>
      <c r="I4" s="432"/>
      <c r="J4" s="432"/>
      <c r="K4" s="432"/>
      <c r="L4" s="426"/>
      <c r="M4" s="426"/>
      <c r="N4" s="426"/>
      <c r="O4" s="426"/>
      <c r="P4" s="426"/>
      <c r="Q4" s="426"/>
      <c r="R4" s="426"/>
      <c r="S4" s="426"/>
      <c r="T4" s="426"/>
      <c r="U4" s="426"/>
      <c r="V4" s="426"/>
      <c r="W4" s="426"/>
      <c r="X4" s="426"/>
      <c r="Y4" s="426"/>
      <c r="Z4" s="426"/>
      <c r="AA4" s="426"/>
      <c r="AB4" s="426"/>
    </row>
    <row r="5" spans="1:53" ht="10.5" customHeight="1" thickBot="1">
      <c r="A5" s="426"/>
      <c r="B5" s="426"/>
      <c r="C5" s="426"/>
      <c r="D5" s="426"/>
      <c r="E5" s="426"/>
      <c r="F5" s="426"/>
      <c r="G5" s="426"/>
      <c r="H5" s="426"/>
      <c r="I5" s="433"/>
      <c r="J5" s="433"/>
      <c r="K5" s="433" t="s">
        <v>0</v>
      </c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6"/>
      <c r="AB5" s="426"/>
    </row>
    <row r="6" spans="1:53" ht="10" customHeight="1" thickTop="1">
      <c r="A6" s="426"/>
      <c r="B6" s="426"/>
      <c r="C6" s="317"/>
      <c r="D6" s="318"/>
      <c r="E6" s="318"/>
      <c r="F6" s="318"/>
      <c r="G6" s="318"/>
      <c r="H6" s="318"/>
      <c r="I6" s="463"/>
      <c r="J6" s="318"/>
      <c r="K6" s="319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6"/>
      <c r="AB6" s="426"/>
    </row>
    <row r="7" spans="1:53" s="322" customFormat="1" ht="15" customHeight="1">
      <c r="A7" s="427"/>
      <c r="B7" s="427"/>
      <c r="C7" s="320"/>
      <c r="D7" s="327"/>
      <c r="E7" s="321"/>
      <c r="F7" s="327"/>
      <c r="G7" s="325"/>
      <c r="H7" s="309"/>
      <c r="I7" s="464"/>
      <c r="J7" s="327"/>
      <c r="K7" s="308"/>
      <c r="L7" s="427"/>
      <c r="M7" s="427"/>
      <c r="N7" s="427"/>
      <c r="O7" s="427"/>
      <c r="P7" s="427"/>
      <c r="Q7" s="427"/>
      <c r="R7" s="427"/>
      <c r="S7" s="427"/>
      <c r="T7" s="763" t="s">
        <v>979</v>
      </c>
      <c r="U7" s="427"/>
      <c r="V7" s="427"/>
      <c r="W7" s="427"/>
      <c r="X7" s="427"/>
      <c r="Y7" s="427"/>
      <c r="Z7" s="427"/>
      <c r="AA7" s="427"/>
      <c r="AB7" s="427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  <c r="AU7" s="329"/>
      <c r="AV7" s="329"/>
      <c r="AW7" s="329"/>
      <c r="AX7" s="329"/>
      <c r="AY7" s="329"/>
      <c r="AZ7" s="329"/>
      <c r="BA7" s="329"/>
    </row>
    <row r="8" spans="1:53" s="322" customFormat="1" ht="16" thickBot="1">
      <c r="A8" s="427"/>
      <c r="B8" s="427"/>
      <c r="C8" s="323"/>
      <c r="D8" s="324"/>
      <c r="E8" s="309"/>
      <c r="F8" s="309"/>
      <c r="G8" s="325"/>
      <c r="H8" s="309"/>
      <c r="I8" s="465"/>
      <c r="J8" s="324"/>
      <c r="K8" s="310"/>
      <c r="L8" s="427"/>
      <c r="M8" s="427"/>
      <c r="N8" s="427"/>
      <c r="O8" s="427"/>
      <c r="P8" s="427"/>
      <c r="Q8" s="427"/>
      <c r="R8" s="427"/>
      <c r="S8" s="427"/>
      <c r="T8" s="764" t="s">
        <v>980</v>
      </c>
      <c r="U8" s="427"/>
      <c r="V8" s="427"/>
      <c r="W8" s="427"/>
      <c r="X8" s="427"/>
      <c r="Y8" s="427"/>
      <c r="Z8" s="427"/>
      <c r="AA8" s="427"/>
      <c r="AB8" s="427"/>
      <c r="AC8" s="329"/>
      <c r="AD8" s="329"/>
      <c r="AE8" s="329"/>
      <c r="AF8" s="329"/>
      <c r="AG8" s="329"/>
      <c r="AH8" s="329"/>
      <c r="AI8" s="329"/>
      <c r="AJ8" s="329"/>
      <c r="AK8" s="329"/>
      <c r="AL8" s="329"/>
      <c r="AM8" s="329"/>
      <c r="AN8" s="329"/>
      <c r="AO8" s="329"/>
      <c r="AP8" s="329"/>
      <c r="AQ8" s="329"/>
      <c r="AR8" s="329"/>
      <c r="AS8" s="329"/>
      <c r="AT8" s="329"/>
      <c r="AU8" s="329"/>
      <c r="AV8" s="329"/>
      <c r="AW8" s="329"/>
      <c r="AX8" s="329"/>
      <c r="AY8" s="329"/>
      <c r="AZ8" s="329"/>
      <c r="BA8" s="329"/>
    </row>
    <row r="9" spans="1:53" s="322" customFormat="1" ht="25" customHeight="1" thickBot="1">
      <c r="A9" s="427"/>
      <c r="B9" s="427"/>
      <c r="C9" s="323"/>
      <c r="D9" s="327"/>
      <c r="E9" s="326" t="s">
        <v>1</v>
      </c>
      <c r="F9" s="337" t="s">
        <v>2</v>
      </c>
      <c r="G9" s="328"/>
      <c r="H9" s="462"/>
      <c r="I9" s="465"/>
      <c r="J9" s="462">
        <f ca="1">NOW()</f>
        <v>46202.879791550928</v>
      </c>
      <c r="K9" s="312"/>
      <c r="L9" s="427"/>
      <c r="M9" s="427"/>
      <c r="N9" s="427"/>
      <c r="O9" s="427"/>
      <c r="P9" s="427"/>
      <c r="Q9" s="427"/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329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29"/>
      <c r="AO9" s="329"/>
      <c r="AP9" s="329"/>
      <c r="AQ9" s="329"/>
      <c r="AR9" s="329"/>
      <c r="AS9" s="329"/>
      <c r="AT9" s="329"/>
      <c r="AU9" s="329"/>
      <c r="AV9" s="329"/>
      <c r="AW9" s="329"/>
      <c r="AX9" s="329"/>
      <c r="AY9" s="329"/>
      <c r="AZ9" s="329"/>
      <c r="BA9" s="329"/>
    </row>
    <row r="10" spans="1:53" s="322" customFormat="1" ht="7.5" customHeight="1" thickTop="1" thickBot="1">
      <c r="A10" s="427"/>
      <c r="B10" s="427"/>
      <c r="C10" s="323"/>
      <c r="D10" s="309"/>
      <c r="E10" s="309" t="s">
        <v>1</v>
      </c>
      <c r="F10" s="329"/>
      <c r="G10" s="330" t="s">
        <v>1</v>
      </c>
      <c r="H10" s="329"/>
      <c r="I10" s="465"/>
      <c r="J10" s="309"/>
      <c r="K10" s="310" t="s">
        <v>1</v>
      </c>
      <c r="L10" s="427"/>
      <c r="M10" s="427"/>
      <c r="N10" s="427"/>
      <c r="O10" s="427"/>
      <c r="P10" s="427"/>
      <c r="Q10" s="427"/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329"/>
      <c r="AD10" s="329"/>
      <c r="AE10" s="329"/>
      <c r="AF10" s="329"/>
      <c r="AG10" s="329"/>
      <c r="AH10" s="329"/>
      <c r="AI10" s="329"/>
      <c r="AJ10" s="329"/>
      <c r="AK10" s="329"/>
      <c r="AL10" s="329"/>
      <c r="AM10" s="329"/>
      <c r="AN10" s="329"/>
      <c r="AO10" s="329"/>
      <c r="AP10" s="329"/>
      <c r="AQ10" s="329"/>
      <c r="AR10" s="329"/>
      <c r="AS10" s="329"/>
      <c r="AT10" s="329"/>
      <c r="AU10" s="329"/>
      <c r="AV10" s="329"/>
      <c r="AW10" s="329"/>
      <c r="AX10" s="329"/>
      <c r="AY10" s="329"/>
      <c r="AZ10" s="329"/>
      <c r="BA10" s="329"/>
    </row>
    <row r="11" spans="1:53" s="322" customFormat="1" ht="25" customHeight="1" thickBot="1">
      <c r="A11" s="427"/>
      <c r="B11" s="427"/>
      <c r="C11" s="323"/>
      <c r="D11" s="327"/>
      <c r="E11" s="326" t="s">
        <v>1</v>
      </c>
      <c r="F11" s="337" t="s">
        <v>950</v>
      </c>
      <c r="G11" s="326" t="s">
        <v>1</v>
      </c>
      <c r="H11" s="332" t="s">
        <v>943</v>
      </c>
      <c r="I11" s="323"/>
      <c r="J11" s="419" t="s">
        <v>894</v>
      </c>
      <c r="K11" s="312" t="s">
        <v>1</v>
      </c>
      <c r="L11" s="427"/>
      <c r="M11" s="427"/>
      <c r="N11" s="427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329"/>
      <c r="AD11" s="329"/>
      <c r="AE11" s="329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29"/>
      <c r="AR11" s="329"/>
      <c r="AS11" s="329"/>
      <c r="AT11" s="329"/>
      <c r="AU11" s="329"/>
      <c r="AV11" s="329"/>
      <c r="AW11" s="329"/>
      <c r="AX11" s="329"/>
      <c r="AY11" s="329"/>
      <c r="AZ11" s="329"/>
      <c r="BA11" s="329"/>
    </row>
    <row r="12" spans="1:53" s="322" customFormat="1" ht="7.5" customHeight="1" thickTop="1" thickBot="1">
      <c r="A12" s="427"/>
      <c r="B12" s="427"/>
      <c r="C12" s="323"/>
      <c r="D12" s="309"/>
      <c r="E12" s="309" t="s">
        <v>1</v>
      </c>
      <c r="F12" s="329"/>
      <c r="G12" s="331" t="s">
        <v>1</v>
      </c>
      <c r="H12" s="329"/>
      <c r="I12" s="465"/>
      <c r="J12" s="309"/>
      <c r="K12" s="310" t="s">
        <v>1</v>
      </c>
      <c r="L12" s="427"/>
      <c r="M12" s="427"/>
      <c r="N12" s="427"/>
      <c r="O12" s="427"/>
      <c r="P12" s="427"/>
      <c r="Q12" s="427"/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</row>
    <row r="13" spans="1:53" s="322" customFormat="1" ht="25" customHeight="1" thickBot="1">
      <c r="A13" s="427"/>
      <c r="B13" s="427"/>
      <c r="C13" s="323"/>
      <c r="D13" s="311" t="s">
        <v>3</v>
      </c>
      <c r="E13" s="326" t="s">
        <v>1</v>
      </c>
      <c r="F13" s="337" t="s">
        <v>951</v>
      </c>
      <c r="G13" s="326" t="s">
        <v>1</v>
      </c>
      <c r="H13" s="332" t="s">
        <v>4</v>
      </c>
      <c r="I13" s="323"/>
      <c r="J13" s="419" t="s">
        <v>895</v>
      </c>
      <c r="K13" s="312" t="s">
        <v>1</v>
      </c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</row>
    <row r="14" spans="1:53" s="322" customFormat="1" ht="7.5" customHeight="1" thickTop="1" thickBot="1">
      <c r="A14" s="427"/>
      <c r="B14" s="427"/>
      <c r="C14" s="323"/>
      <c r="D14" s="309"/>
      <c r="E14" s="309" t="s">
        <v>1</v>
      </c>
      <c r="F14" s="329"/>
      <c r="G14" s="331" t="s">
        <v>1</v>
      </c>
      <c r="H14" s="313"/>
      <c r="I14" s="465"/>
      <c r="J14" s="309"/>
      <c r="K14" s="310" t="s">
        <v>1</v>
      </c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</row>
    <row r="15" spans="1:53" s="322" customFormat="1" ht="25" customHeight="1" thickBot="1">
      <c r="A15" s="427"/>
      <c r="B15" s="427"/>
      <c r="C15" s="323"/>
      <c r="D15" s="311" t="s">
        <v>5</v>
      </c>
      <c r="E15" s="326" t="s">
        <v>1</v>
      </c>
      <c r="F15" s="337" t="s">
        <v>6</v>
      </c>
      <c r="G15" s="326" t="s">
        <v>1</v>
      </c>
      <c r="H15" s="332" t="s">
        <v>7</v>
      </c>
      <c r="I15" s="323"/>
      <c r="J15" s="419" t="s">
        <v>8</v>
      </c>
      <c r="K15" s="312" t="s">
        <v>1</v>
      </c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329"/>
      <c r="AU15" s="329"/>
      <c r="AV15" s="329"/>
      <c r="AW15" s="329"/>
      <c r="AX15" s="329"/>
      <c r="AY15" s="329"/>
      <c r="AZ15" s="329"/>
      <c r="BA15" s="329"/>
    </row>
    <row r="16" spans="1:53" s="322" customFormat="1" ht="7.5" customHeight="1" thickTop="1" thickBot="1">
      <c r="A16" s="427"/>
      <c r="B16" s="427"/>
      <c r="C16" s="323"/>
      <c r="D16" s="309"/>
      <c r="E16" s="309" t="s">
        <v>1</v>
      </c>
      <c r="F16" s="333"/>
      <c r="G16" s="331" t="s">
        <v>1</v>
      </c>
      <c r="H16" s="313"/>
      <c r="I16" s="465"/>
      <c r="J16" s="309"/>
      <c r="K16" s="310" t="s">
        <v>1</v>
      </c>
      <c r="L16" s="427"/>
      <c r="M16" s="427"/>
      <c r="N16" s="427"/>
      <c r="O16" s="427"/>
      <c r="P16" s="427"/>
      <c r="Q16" s="427"/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29"/>
      <c r="AV16" s="329"/>
      <c r="AW16" s="329"/>
      <c r="AX16" s="329"/>
      <c r="AY16" s="329"/>
      <c r="AZ16" s="329"/>
      <c r="BA16" s="329"/>
    </row>
    <row r="17" spans="1:53" s="322" customFormat="1" ht="25" customHeight="1" thickBot="1">
      <c r="A17" s="427"/>
      <c r="B17" s="427"/>
      <c r="C17" s="323"/>
      <c r="D17" s="311" t="s">
        <v>9</v>
      </c>
      <c r="E17" s="326" t="s">
        <v>1</v>
      </c>
      <c r="F17" s="337" t="s">
        <v>10</v>
      </c>
      <c r="G17" s="326" t="s">
        <v>1</v>
      </c>
      <c r="H17" s="332" t="s">
        <v>11</v>
      </c>
      <c r="I17" s="323"/>
      <c r="J17" s="419" t="s">
        <v>12</v>
      </c>
      <c r="K17" s="312" t="s">
        <v>1</v>
      </c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329"/>
      <c r="AU17" s="329"/>
      <c r="AV17" s="329"/>
      <c r="AW17" s="329"/>
      <c r="AX17" s="329"/>
      <c r="AY17" s="329"/>
      <c r="AZ17" s="329"/>
      <c r="BA17" s="329"/>
    </row>
    <row r="18" spans="1:53" s="322" customFormat="1" ht="7.5" customHeight="1" thickTop="1" thickBot="1">
      <c r="A18" s="427"/>
      <c r="B18" s="427"/>
      <c r="C18" s="323"/>
      <c r="D18" s="309"/>
      <c r="E18" s="326"/>
      <c r="F18" s="334"/>
      <c r="G18" s="331" t="s">
        <v>1</v>
      </c>
      <c r="H18" s="313"/>
      <c r="I18" s="465"/>
      <c r="J18" s="309"/>
      <c r="K18" s="312"/>
      <c r="L18" s="427"/>
      <c r="M18" s="427"/>
      <c r="N18" s="427"/>
      <c r="O18" s="427"/>
      <c r="P18" s="427"/>
      <c r="Q18" s="427"/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29"/>
      <c r="AV18" s="329"/>
      <c r="AW18" s="329"/>
      <c r="AX18" s="329"/>
      <c r="AY18" s="329"/>
      <c r="AZ18" s="329"/>
      <c r="BA18" s="329"/>
    </row>
    <row r="19" spans="1:53" s="322" customFormat="1" ht="25" customHeight="1" thickBot="1">
      <c r="A19" s="427"/>
      <c r="B19" s="427"/>
      <c r="C19" s="323"/>
      <c r="D19" s="311" t="s">
        <v>13</v>
      </c>
      <c r="E19" s="326"/>
      <c r="F19" s="337" t="s">
        <v>14</v>
      </c>
      <c r="G19" s="326" t="s">
        <v>1</v>
      </c>
      <c r="H19" s="332" t="s">
        <v>15</v>
      </c>
      <c r="I19" s="323"/>
      <c r="J19" s="419" t="s">
        <v>16</v>
      </c>
      <c r="K19" s="312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329"/>
      <c r="AD19" s="329"/>
      <c r="AE19" s="329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/>
      <c r="AS19" s="329"/>
      <c r="AT19" s="329"/>
      <c r="AU19" s="329"/>
      <c r="AV19" s="329"/>
      <c r="AW19" s="329"/>
      <c r="AX19" s="329"/>
      <c r="AY19" s="329"/>
      <c r="AZ19" s="329"/>
      <c r="BA19" s="329"/>
    </row>
    <row r="20" spans="1:53" s="322" customFormat="1" ht="10" customHeight="1" thickTop="1" thickBot="1">
      <c r="A20" s="427"/>
      <c r="B20" s="427"/>
      <c r="C20" s="335"/>
      <c r="D20" s="336"/>
      <c r="E20" s="314"/>
      <c r="F20" s="314"/>
      <c r="G20" s="314"/>
      <c r="H20" s="314"/>
      <c r="I20" s="314"/>
      <c r="J20" s="336"/>
      <c r="K20" s="315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329"/>
      <c r="AU20" s="329"/>
      <c r="AV20" s="329"/>
      <c r="AW20" s="329"/>
      <c r="AX20" s="329"/>
      <c r="AY20" s="329"/>
      <c r="AZ20" s="329"/>
      <c r="BA20" s="329"/>
    </row>
    <row r="21" spans="1:53" s="322" customFormat="1" ht="18.75" customHeight="1" thickTop="1">
      <c r="A21" s="427"/>
      <c r="B21" s="427"/>
      <c r="C21" s="434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  <c r="AA21" s="427"/>
      <c r="AB21" s="427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29"/>
      <c r="AW21" s="329"/>
      <c r="AX21" s="329"/>
      <c r="AY21" s="329"/>
      <c r="AZ21" s="329"/>
      <c r="BA21" s="329"/>
    </row>
    <row r="22" spans="1:53">
      <c r="A22" s="426"/>
      <c r="B22" s="426"/>
      <c r="C22" s="428"/>
      <c r="D22" s="426"/>
      <c r="E22" s="426"/>
      <c r="F22" s="426"/>
      <c r="G22" s="426"/>
      <c r="H22" s="426"/>
      <c r="I22" s="426"/>
      <c r="J22" s="426"/>
      <c r="K22" s="426"/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  <c r="Z22" s="426"/>
      <c r="AA22" s="426"/>
      <c r="AB22" s="426"/>
    </row>
    <row r="23" spans="1:53">
      <c r="A23" s="426"/>
      <c r="B23" s="426"/>
      <c r="C23" s="428"/>
      <c r="D23" s="426"/>
      <c r="E23" s="426"/>
      <c r="F23" s="426"/>
      <c r="G23" s="426"/>
      <c r="H23" s="435"/>
      <c r="I23" s="426"/>
      <c r="J23" s="426"/>
      <c r="K23" s="426"/>
      <c r="L23" s="426"/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</row>
    <row r="24" spans="1:53">
      <c r="A24" s="426"/>
      <c r="B24" s="426"/>
      <c r="C24" s="428"/>
      <c r="D24" s="426"/>
      <c r="E24" s="426"/>
      <c r="F24" s="426"/>
      <c r="G24" s="426"/>
      <c r="H24" s="426"/>
      <c r="I24" s="426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  <c r="AB24" s="426"/>
    </row>
    <row r="25" spans="1:53">
      <c r="A25" s="426"/>
      <c r="B25" s="426"/>
      <c r="C25" s="428"/>
      <c r="D25" s="426"/>
      <c r="E25" s="426"/>
      <c r="F25" s="426"/>
      <c r="G25" s="426"/>
      <c r="H25" s="426"/>
      <c r="I25" s="426"/>
      <c r="J25" s="426"/>
      <c r="K25" s="426"/>
      <c r="L25" s="426"/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</row>
    <row r="26" spans="1:53">
      <c r="A26" s="426"/>
      <c r="B26" s="426"/>
      <c r="C26" s="428"/>
      <c r="D26" s="426"/>
      <c r="E26" s="426"/>
      <c r="F26" s="426"/>
      <c r="G26" s="426"/>
      <c r="H26" s="426"/>
      <c r="I26" s="426"/>
      <c r="J26" s="426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</row>
    <row r="27" spans="1:53">
      <c r="A27" s="426"/>
      <c r="B27" s="426"/>
      <c r="C27" s="428"/>
      <c r="D27" s="426"/>
      <c r="E27" s="426"/>
      <c r="F27" s="426"/>
      <c r="G27" s="426"/>
      <c r="H27" s="426"/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26"/>
      <c r="Z27" s="426"/>
      <c r="AA27" s="426"/>
      <c r="AB27" s="426"/>
    </row>
    <row r="28" spans="1:53">
      <c r="A28" s="426"/>
      <c r="B28" s="426"/>
      <c r="C28" s="428"/>
      <c r="D28" s="426"/>
      <c r="E28" s="426"/>
      <c r="F28" s="426"/>
      <c r="G28" s="426"/>
      <c r="H28" s="426"/>
      <c r="I28" s="426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</row>
    <row r="29" spans="1:53">
      <c r="A29" s="426"/>
      <c r="B29" s="426"/>
      <c r="C29" s="428"/>
      <c r="D29" s="426"/>
      <c r="E29" s="426"/>
      <c r="F29" s="426"/>
      <c r="G29" s="426"/>
      <c r="H29" s="426"/>
      <c r="I29" s="426"/>
      <c r="J29" s="426"/>
      <c r="K29" s="426"/>
      <c r="L29" s="426"/>
      <c r="M29" s="426"/>
      <c r="N29" s="426"/>
      <c r="O29" s="426"/>
      <c r="P29" s="426"/>
      <c r="Q29" s="426"/>
      <c r="R29" s="426"/>
      <c r="S29" s="426"/>
      <c r="T29" s="426"/>
      <c r="U29" s="426"/>
      <c r="V29" s="426"/>
      <c r="W29" s="426"/>
      <c r="X29" s="426"/>
      <c r="Y29" s="426"/>
      <c r="Z29" s="426"/>
      <c r="AA29" s="426"/>
      <c r="AB29" s="426"/>
    </row>
    <row r="30" spans="1:53">
      <c r="A30" s="426"/>
      <c r="B30" s="426"/>
      <c r="C30" s="428"/>
      <c r="D30" s="426"/>
      <c r="E30" s="426"/>
      <c r="F30" s="426"/>
      <c r="G30" s="426"/>
      <c r="H30" s="426"/>
      <c r="I30" s="426"/>
      <c r="J30" s="426"/>
      <c r="K30" s="426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</row>
    <row r="31" spans="1:53">
      <c r="A31" s="426"/>
      <c r="B31" s="426"/>
      <c r="C31" s="428"/>
      <c r="D31" s="426"/>
      <c r="E31" s="426"/>
      <c r="F31" s="426"/>
      <c r="G31" s="426"/>
      <c r="H31" s="426"/>
      <c r="I31" s="426"/>
      <c r="J31" s="426"/>
      <c r="K31" s="426"/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  <c r="Z31" s="426"/>
      <c r="AA31" s="426"/>
      <c r="AB31" s="426"/>
    </row>
    <row r="32" spans="1:53">
      <c r="A32" s="426"/>
      <c r="B32" s="426"/>
      <c r="C32" s="426"/>
      <c r="D32" s="426"/>
      <c r="E32" s="426"/>
      <c r="F32" s="426"/>
      <c r="G32" s="426"/>
      <c r="H32" s="426"/>
      <c r="I32" s="426"/>
      <c r="J32" s="426"/>
      <c r="K32" s="426"/>
      <c r="L32" s="426"/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</row>
    <row r="33" spans="1:28">
      <c r="A33" s="426"/>
      <c r="B33" s="426"/>
      <c r="C33" s="426"/>
      <c r="D33" s="426"/>
      <c r="E33" s="426"/>
      <c r="F33" s="426"/>
      <c r="G33" s="426"/>
      <c r="H33" s="426"/>
      <c r="I33" s="426"/>
      <c r="J33" s="426"/>
      <c r="K33" s="426"/>
      <c r="L33" s="426"/>
      <c r="M33" s="426"/>
      <c r="N33" s="426"/>
      <c r="O33" s="426"/>
      <c r="P33" s="426"/>
      <c r="Q33" s="426"/>
      <c r="R33" s="426"/>
      <c r="S33" s="426"/>
      <c r="T33" s="426"/>
      <c r="U33" s="426"/>
      <c r="V33" s="426"/>
      <c r="W33" s="426"/>
      <c r="X33" s="426"/>
      <c r="Y33" s="426"/>
      <c r="Z33" s="426"/>
      <c r="AA33" s="426"/>
      <c r="AB33" s="426"/>
    </row>
    <row r="34" spans="1:28">
      <c r="A34" s="426"/>
      <c r="B34" s="426"/>
      <c r="C34" s="426"/>
      <c r="D34" s="426"/>
      <c r="E34" s="426"/>
      <c r="F34" s="426"/>
      <c r="G34" s="426"/>
      <c r="H34" s="426"/>
      <c r="I34" s="426"/>
      <c r="J34" s="426"/>
      <c r="K34" s="426"/>
      <c r="L34" s="426"/>
      <c r="M34" s="426"/>
      <c r="N34" s="426"/>
      <c r="O34" s="426"/>
      <c r="P34" s="426"/>
      <c r="Q34" s="426"/>
      <c r="R34" s="426"/>
      <c r="S34" s="426"/>
      <c r="T34" s="426"/>
      <c r="U34" s="426"/>
      <c r="V34" s="426"/>
      <c r="W34" s="426"/>
      <c r="X34" s="426"/>
      <c r="Y34" s="426"/>
      <c r="Z34" s="426"/>
      <c r="AA34" s="426"/>
      <c r="AB34" s="426"/>
    </row>
    <row r="35" spans="1:28">
      <c r="A35" s="426"/>
      <c r="B35" s="426"/>
      <c r="C35" s="426"/>
      <c r="D35" s="426"/>
      <c r="E35" s="426"/>
      <c r="F35" s="426"/>
      <c r="G35" s="426"/>
      <c r="H35" s="426"/>
      <c r="I35" s="426"/>
      <c r="J35" s="426"/>
      <c r="K35" s="426"/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W35" s="426"/>
      <c r="X35" s="426"/>
      <c r="Y35" s="426"/>
      <c r="Z35" s="426"/>
      <c r="AA35" s="426"/>
      <c r="AB35" s="426"/>
    </row>
    <row r="36" spans="1:28">
      <c r="A36" s="426"/>
      <c r="B36" s="426"/>
      <c r="C36" s="426"/>
      <c r="D36" s="426"/>
      <c r="E36" s="426"/>
      <c r="F36" s="426"/>
      <c r="G36" s="426"/>
      <c r="H36" s="426"/>
      <c r="I36" s="426"/>
      <c r="J36" s="426"/>
      <c r="K36" s="426"/>
      <c r="L36" s="426"/>
      <c r="M36" s="426"/>
      <c r="N36" s="426"/>
      <c r="O36" s="426"/>
      <c r="P36" s="426"/>
      <c r="Q36" s="426"/>
      <c r="R36" s="426"/>
      <c r="S36" s="426"/>
      <c r="T36" s="426"/>
      <c r="U36" s="426"/>
      <c r="V36" s="426"/>
      <c r="W36" s="426"/>
      <c r="X36" s="426"/>
      <c r="Y36" s="426"/>
      <c r="Z36" s="426"/>
      <c r="AA36" s="426"/>
      <c r="AB36" s="426"/>
    </row>
    <row r="37" spans="1:28">
      <c r="A37" s="426"/>
      <c r="B37" s="426"/>
      <c r="C37" s="426"/>
      <c r="D37" s="426"/>
      <c r="E37" s="426"/>
      <c r="F37" s="426"/>
      <c r="G37" s="426"/>
      <c r="H37" s="426"/>
      <c r="I37" s="426"/>
      <c r="J37" s="426"/>
      <c r="K37" s="426"/>
      <c r="L37" s="426"/>
      <c r="M37" s="426"/>
      <c r="N37" s="426"/>
      <c r="O37" s="426"/>
      <c r="P37" s="426"/>
      <c r="Q37" s="426"/>
      <c r="R37" s="426"/>
      <c r="S37" s="426"/>
      <c r="T37" s="426"/>
      <c r="U37" s="426"/>
      <c r="V37" s="426"/>
      <c r="W37" s="426"/>
      <c r="X37" s="426"/>
      <c r="Y37" s="426"/>
      <c r="Z37" s="426"/>
      <c r="AA37" s="426"/>
      <c r="AB37" s="426"/>
    </row>
    <row r="38" spans="1:28">
      <c r="A38" s="426"/>
      <c r="B38" s="426"/>
      <c r="C38" s="426"/>
      <c r="D38" s="426"/>
      <c r="E38" s="426"/>
      <c r="F38" s="426"/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6"/>
      <c r="V38" s="426"/>
      <c r="W38" s="426"/>
      <c r="X38" s="426"/>
      <c r="Y38" s="426"/>
      <c r="Z38" s="426"/>
      <c r="AA38" s="426"/>
      <c r="AB38" s="426"/>
    </row>
    <row r="39" spans="1:28">
      <c r="A39" s="426"/>
      <c r="B39" s="426"/>
      <c r="C39" s="426"/>
      <c r="D39" s="426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Z39" s="426"/>
      <c r="AA39" s="426"/>
      <c r="AB39" s="426"/>
    </row>
    <row r="40" spans="1:28">
      <c r="A40" s="426"/>
      <c r="B40" s="426"/>
      <c r="C40" s="426"/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426"/>
      <c r="AA40" s="426"/>
      <c r="AB40" s="426"/>
    </row>
    <row r="41" spans="1:28">
      <c r="A41" s="426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Z41" s="426"/>
      <c r="AA41" s="426"/>
      <c r="AB41" s="426"/>
    </row>
    <row r="42" spans="1:28">
      <c r="A42" s="426"/>
      <c r="B42" s="426"/>
      <c r="C42" s="426"/>
      <c r="D42" s="426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Z42" s="426"/>
      <c r="AA42" s="426"/>
      <c r="AB42" s="426"/>
    </row>
    <row r="43" spans="1:28">
      <c r="A43" s="426"/>
      <c r="B43" s="426"/>
      <c r="C43" s="426"/>
      <c r="D43" s="426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Z43" s="426"/>
      <c r="AA43" s="426"/>
      <c r="AB43" s="426"/>
    </row>
    <row r="44" spans="1:28">
      <c r="A44" s="426"/>
      <c r="B44" s="426"/>
      <c r="C44" s="426"/>
      <c r="D44" s="426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Z44" s="426"/>
      <c r="AA44" s="426"/>
      <c r="AB44" s="426"/>
    </row>
    <row r="45" spans="1:28">
      <c r="A45" s="426"/>
      <c r="B45" s="426"/>
      <c r="C45" s="426"/>
      <c r="D45" s="426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  <c r="Z45" s="426"/>
      <c r="AA45" s="426"/>
      <c r="AB45" s="426"/>
    </row>
    <row r="46" spans="1:28">
      <c r="A46" s="426"/>
      <c r="B46" s="426"/>
      <c r="C46" s="426"/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426"/>
      <c r="AA46" s="426"/>
      <c r="AB46" s="426"/>
    </row>
    <row r="47" spans="1:28">
      <c r="A47" s="426"/>
      <c r="B47" s="426"/>
      <c r="C47" s="426"/>
      <c r="D47" s="426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  <c r="Z47" s="426"/>
      <c r="AA47" s="426"/>
      <c r="AB47" s="426"/>
    </row>
    <row r="48" spans="1:28">
      <c r="B48" s="371"/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</row>
    <row r="49" spans="2:17"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</row>
    <row r="50" spans="2:17"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</row>
    <row r="51" spans="2:17">
      <c r="B51" s="371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1"/>
      <c r="Q51" s="371"/>
    </row>
    <row r="52" spans="2:17">
      <c r="B52" s="371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</row>
    <row r="53" spans="2:17">
      <c r="B53" s="371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</row>
    <row r="54" spans="2:17">
      <c r="B54" s="371"/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</row>
    <row r="55" spans="2:17">
      <c r="B55" s="371"/>
      <c r="C55" s="371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</row>
    <row r="56" spans="2:17"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</row>
    <row r="57" spans="2:17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</row>
    <row r="58" spans="2:17"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</row>
    <row r="59" spans="2:17"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</row>
    <row r="60" spans="2:17">
      <c r="B60" s="371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</row>
    <row r="61" spans="2:17">
      <c r="B61" s="371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</row>
    <row r="62" spans="2:17">
      <c r="B62" s="371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</row>
    <row r="63" spans="2:17">
      <c r="B63" s="371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</row>
    <row r="64" spans="2:17"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</row>
    <row r="65" spans="2:17">
      <c r="B65" s="371"/>
      <c r="C65" s="371"/>
      <c r="D65" s="371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371"/>
      <c r="Q65" s="371"/>
    </row>
    <row r="66" spans="2:17">
      <c r="B66" s="371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</row>
    <row r="67" spans="2:17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</row>
    <row r="68" spans="2:17"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</row>
    <row r="69" spans="2:17">
      <c r="B69" s="371"/>
      <c r="C69" s="371"/>
      <c r="D69" s="371"/>
      <c r="E69" s="371"/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1"/>
      <c r="Q69" s="371"/>
    </row>
    <row r="70" spans="2:17"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1"/>
      <c r="P70" s="371"/>
      <c r="Q70" s="371"/>
    </row>
    <row r="71" spans="2:17"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</row>
    <row r="72" spans="2:17">
      <c r="B72" s="371"/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1"/>
      <c r="Q72" s="371"/>
    </row>
    <row r="73" spans="2:17"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</row>
    <row r="74" spans="2:17">
      <c r="B74" s="371"/>
      <c r="C74" s="371"/>
      <c r="D74" s="371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1"/>
      <c r="P74" s="371"/>
      <c r="Q74" s="371"/>
    </row>
    <row r="75" spans="2:17"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</row>
    <row r="76" spans="2:17">
      <c r="B76" s="371"/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</row>
    <row r="77" spans="2:17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</row>
    <row r="78" spans="2:17">
      <c r="B78" s="371"/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</row>
    <row r="79" spans="2:17"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</row>
    <row r="80" spans="2:17">
      <c r="B80" s="371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</row>
    <row r="81" spans="2:17">
      <c r="B81" s="371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</row>
    <row r="82" spans="2:17">
      <c r="B82" s="371"/>
      <c r="C82" s="371"/>
      <c r="D82" s="371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371"/>
      <c r="Q82" s="371"/>
    </row>
    <row r="83" spans="2:17">
      <c r="B83" s="371"/>
      <c r="C83" s="371"/>
      <c r="D83" s="371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</row>
    <row r="84" spans="2:17"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</row>
    <row r="85" spans="2:17"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</row>
    <row r="86" spans="2:17">
      <c r="B86" s="371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</row>
    <row r="87" spans="2:17">
      <c r="B87" s="371"/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</row>
    <row r="88" spans="2:17">
      <c r="B88" s="371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</row>
    <row r="89" spans="2:17">
      <c r="B89" s="371"/>
      <c r="C89" s="371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/>
    </row>
    <row r="90" spans="2:17"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</row>
    <row r="91" spans="2:17">
      <c r="B91" s="371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/>
    </row>
    <row r="92" spans="2:17">
      <c r="B92" s="371"/>
      <c r="C92" s="371"/>
      <c r="D92" s="371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</row>
    <row r="93" spans="2:17">
      <c r="B93" s="371"/>
      <c r="C93" s="371"/>
      <c r="D93" s="371"/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1"/>
      <c r="Q93" s="371"/>
    </row>
    <row r="94" spans="2:17">
      <c r="B94" s="371"/>
      <c r="C94" s="371"/>
      <c r="D94" s="371"/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371"/>
      <c r="Q94" s="371"/>
    </row>
    <row r="95" spans="2:17">
      <c r="B95" s="371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  <c r="Q95" s="371"/>
    </row>
    <row r="96" spans="2:17">
      <c r="B96" s="371"/>
      <c r="C96" s="371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</row>
    <row r="97" spans="2:17">
      <c r="B97" s="371"/>
      <c r="C97" s="371"/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</row>
    <row r="98" spans="2:17">
      <c r="B98" s="371"/>
      <c r="C98" s="371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</row>
    <row r="99" spans="2:17">
      <c r="B99" s="371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</row>
    <row r="100" spans="2:17">
      <c r="B100" s="371"/>
      <c r="C100" s="371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</row>
    <row r="101" spans="2:17">
      <c r="B101" s="371"/>
      <c r="C101" s="371"/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</row>
    <row r="102" spans="2:17">
      <c r="B102" s="371"/>
      <c r="C102" s="371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</row>
    <row r="103" spans="2:17">
      <c r="B103" s="371"/>
      <c r="C103" s="371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</row>
    <row r="104" spans="2:17">
      <c r="B104" s="371"/>
      <c r="C104" s="371"/>
      <c r="D104" s="371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</row>
    <row r="105" spans="2:17">
      <c r="B105" s="371"/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</row>
    <row r="106" spans="2:17">
      <c r="B106" s="371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</row>
    <row r="107" spans="2:17">
      <c r="B107" s="371"/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</row>
    <row r="108" spans="2:17"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</row>
    <row r="109" spans="2:17">
      <c r="B109" s="371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</row>
    <row r="110" spans="2:17">
      <c r="B110" s="371"/>
      <c r="C110" s="371"/>
      <c r="D110" s="371"/>
      <c r="E110" s="371"/>
      <c r="F110" s="371"/>
      <c r="G110" s="371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</row>
    <row r="111" spans="2:17">
      <c r="B111" s="371"/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</row>
    <row r="112" spans="2:17">
      <c r="B112" s="371"/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</row>
    <row r="113" spans="2:17">
      <c r="B113" s="371"/>
      <c r="C113" s="371"/>
      <c r="D113" s="371"/>
      <c r="E113" s="371"/>
      <c r="F113" s="371"/>
      <c r="G113" s="371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</row>
    <row r="114" spans="2:17">
      <c r="B114" s="371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</row>
    <row r="115" spans="2:17">
      <c r="B115" s="371"/>
      <c r="C115" s="371"/>
      <c r="D115" s="371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</row>
    <row r="116" spans="2:17">
      <c r="B116" s="371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</row>
    <row r="117" spans="2:17">
      <c r="B117" s="371"/>
      <c r="C117" s="371"/>
      <c r="D117" s="371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</row>
    <row r="118" spans="2:17">
      <c r="B118" s="371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</row>
    <row r="119" spans="2:17">
      <c r="B119" s="371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</row>
    <row r="120" spans="2:17">
      <c r="B120" s="371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</row>
    <row r="121" spans="2:17">
      <c r="B121" s="371"/>
      <c r="C121" s="371"/>
      <c r="D121" s="371"/>
      <c r="E121" s="371"/>
      <c r="F121" s="371"/>
      <c r="G121" s="371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</row>
    <row r="122" spans="2:17">
      <c r="B122" s="371"/>
      <c r="C122" s="371"/>
      <c r="D122" s="371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</row>
    <row r="123" spans="2:17">
      <c r="B123" s="371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</row>
    <row r="124" spans="2:17"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</row>
    <row r="125" spans="2:17">
      <c r="B125" s="371"/>
      <c r="C125" s="371"/>
      <c r="D125" s="371"/>
      <c r="E125" s="371"/>
      <c r="F125" s="371"/>
      <c r="G125" s="371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</row>
    <row r="126" spans="2:17">
      <c r="B126" s="371"/>
      <c r="C126" s="371"/>
      <c r="D126" s="371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</row>
    <row r="127" spans="2:17">
      <c r="B127" s="371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</row>
    <row r="128" spans="2:17">
      <c r="B128" s="371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</row>
    <row r="129" spans="2:17">
      <c r="B129" s="371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</row>
    <row r="130" spans="2:17">
      <c r="B130" s="371"/>
      <c r="C130" s="371"/>
      <c r="D130" s="371"/>
      <c r="E130" s="371"/>
      <c r="F130" s="371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</row>
    <row r="131" spans="2:17"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</row>
    <row r="132" spans="2:17">
      <c r="B132" s="371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</row>
    <row r="133" spans="2:17"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</row>
    <row r="134" spans="2:17">
      <c r="B134" s="371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</row>
    <row r="135" spans="2:17">
      <c r="B135" s="371"/>
      <c r="C135" s="371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</row>
    <row r="136" spans="2:17">
      <c r="B136" s="371"/>
      <c r="C136" s="371"/>
      <c r="D136" s="371"/>
      <c r="E136" s="371"/>
      <c r="F136" s="371"/>
      <c r="G136" s="371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</row>
    <row r="137" spans="2:17">
      <c r="B137" s="371"/>
      <c r="C137" s="371"/>
      <c r="D137" s="371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</row>
    <row r="138" spans="2:17">
      <c r="B138" s="371"/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</row>
    <row r="139" spans="2:17">
      <c r="B139" s="371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</row>
    <row r="140" spans="2:17"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</row>
    <row r="141" spans="2:17">
      <c r="B141" s="371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</row>
    <row r="142" spans="2:17">
      <c r="B142" s="371"/>
      <c r="C142" s="371"/>
      <c r="D142" s="371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</row>
    <row r="143" spans="2:17">
      <c r="B143" s="371"/>
      <c r="C143" s="371"/>
      <c r="D143" s="371"/>
      <c r="E143" s="371"/>
      <c r="F143" s="371"/>
      <c r="G143" s="371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</row>
    <row r="144" spans="2:17">
      <c r="B144" s="371"/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</row>
    <row r="145" spans="2:17">
      <c r="B145" s="371"/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</row>
    <row r="146" spans="2:17">
      <c r="B146" s="371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</row>
    <row r="147" spans="2:17"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</row>
    <row r="148" spans="2:17">
      <c r="B148" s="371"/>
      <c r="C148" s="371"/>
      <c r="D148" s="371"/>
      <c r="E148" s="371"/>
      <c r="F148" s="371"/>
      <c r="G148" s="371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</row>
    <row r="149" spans="2:17">
      <c r="B149" s="371"/>
      <c r="C149" s="371"/>
      <c r="D149" s="371"/>
      <c r="E149" s="371"/>
      <c r="F149" s="371"/>
      <c r="G149" s="371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</row>
    <row r="150" spans="2:17">
      <c r="B150" s="371"/>
      <c r="C150" s="371"/>
      <c r="D150" s="371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</row>
    <row r="151" spans="2:17">
      <c r="B151" s="371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</row>
    <row r="152" spans="2:17">
      <c r="B152" s="371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</row>
    <row r="153" spans="2:17"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</row>
    <row r="154" spans="2:17">
      <c r="B154" s="371"/>
      <c r="C154" s="371"/>
      <c r="D154" s="371"/>
      <c r="E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</row>
    <row r="155" spans="2:17">
      <c r="B155" s="371"/>
      <c r="C155" s="371"/>
      <c r="D155" s="371"/>
      <c r="E155" s="371"/>
      <c r="F155" s="371"/>
      <c r="G155" s="371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</row>
    <row r="156" spans="2:17">
      <c r="B156" s="371"/>
      <c r="C156" s="371"/>
      <c r="D156" s="371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</row>
    <row r="157" spans="2:17">
      <c r="B157" s="371"/>
      <c r="C157" s="371"/>
      <c r="D157" s="371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</row>
    <row r="158" spans="2:17">
      <c r="B158" s="371"/>
      <c r="C158" s="371"/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</row>
    <row r="159" spans="2:17"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</row>
    <row r="160" spans="2:17">
      <c r="B160" s="371"/>
      <c r="C160" s="371"/>
      <c r="D160" s="371"/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</row>
    <row r="161" spans="2:17">
      <c r="B161" s="371"/>
      <c r="C161" s="371"/>
      <c r="D161" s="371"/>
      <c r="E161" s="371"/>
      <c r="F161" s="371"/>
      <c r="G161" s="371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</row>
    <row r="162" spans="2:17">
      <c r="B162" s="371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</row>
    <row r="163" spans="2:17"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</row>
    <row r="164" spans="2:17">
      <c r="B164" s="371"/>
      <c r="C164" s="371"/>
      <c r="D164" s="371"/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</row>
    <row r="165" spans="2:17">
      <c r="B165" s="371"/>
      <c r="C165" s="371"/>
      <c r="D165" s="371"/>
      <c r="E165" s="371"/>
      <c r="F165" s="371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</row>
    <row r="166" spans="2:17">
      <c r="B166" s="371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</row>
    <row r="167" spans="2:17">
      <c r="B167" s="371"/>
      <c r="C167" s="371"/>
      <c r="D167" s="371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</row>
    <row r="168" spans="2:17">
      <c r="B168" s="371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</row>
    <row r="169" spans="2:17">
      <c r="B169" s="371"/>
      <c r="C169" s="371"/>
      <c r="D169" s="371"/>
      <c r="E169" s="371"/>
      <c r="F169" s="371"/>
      <c r="G169" s="371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</row>
    <row r="170" spans="2:17">
      <c r="B170" s="371"/>
      <c r="C170" s="371"/>
      <c r="D170" s="371"/>
      <c r="E170" s="371"/>
      <c r="F170" s="371"/>
      <c r="G170" s="371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</row>
    <row r="171" spans="2:17">
      <c r="B171" s="371"/>
      <c r="C171" s="371"/>
      <c r="D171" s="371"/>
      <c r="E171" s="371"/>
      <c r="F171" s="371"/>
      <c r="G171" s="371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</row>
    <row r="172" spans="2:17"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</row>
    <row r="173" spans="2:17">
      <c r="B173" s="371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</row>
    <row r="174" spans="2:17">
      <c r="B174" s="371"/>
      <c r="C174" s="371"/>
      <c r="D174" s="371"/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</row>
    <row r="175" spans="2:17">
      <c r="B175" s="371"/>
      <c r="C175" s="371"/>
      <c r="D175" s="371"/>
      <c r="E175" s="371"/>
      <c r="F175" s="371"/>
      <c r="G175" s="371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</row>
    <row r="176" spans="2:17">
      <c r="B176" s="371"/>
      <c r="C176" s="371"/>
      <c r="D176" s="371"/>
      <c r="E176" s="371"/>
      <c r="F176" s="371"/>
      <c r="G176" s="371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</row>
    <row r="177" spans="2:17"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</row>
    <row r="178" spans="2:17">
      <c r="B178" s="371"/>
      <c r="C178" s="371"/>
      <c r="D178" s="371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</row>
    <row r="179" spans="2:17">
      <c r="B179" s="371"/>
      <c r="C179" s="371"/>
      <c r="D179" s="371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</row>
    <row r="180" spans="2:17">
      <c r="B180" s="371"/>
      <c r="C180" s="371"/>
      <c r="D180" s="371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</row>
    <row r="181" spans="2:17">
      <c r="B181" s="371"/>
      <c r="C181" s="371"/>
      <c r="D181" s="371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</row>
    <row r="182" spans="2:17">
      <c r="B182" s="371"/>
      <c r="C182" s="371"/>
      <c r="D182" s="371"/>
      <c r="E182" s="371"/>
      <c r="F182" s="371"/>
      <c r="G182" s="371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</row>
    <row r="183" spans="2:17">
      <c r="B183" s="371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</row>
    <row r="184" spans="2:17">
      <c r="B184" s="371"/>
      <c r="C184" s="371"/>
      <c r="D184" s="371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</row>
    <row r="185" spans="2:17">
      <c r="B185" s="371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</row>
    <row r="186" spans="2:17">
      <c r="B186" s="371"/>
      <c r="C186" s="371"/>
      <c r="D186" s="371"/>
      <c r="E186" s="371"/>
      <c r="F186" s="371"/>
      <c r="G186" s="371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</row>
    <row r="187" spans="2:17">
      <c r="B187" s="371"/>
      <c r="C187" s="371"/>
      <c r="D187" s="371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</row>
    <row r="188" spans="2:17">
      <c r="B188" s="371"/>
      <c r="C188" s="371"/>
      <c r="D188" s="371"/>
      <c r="E188" s="371"/>
      <c r="F188" s="371"/>
      <c r="G188" s="371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</row>
    <row r="189" spans="2:17">
      <c r="B189" s="371"/>
      <c r="C189" s="371"/>
      <c r="D189" s="371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</row>
    <row r="190" spans="2:17">
      <c r="B190" s="371"/>
      <c r="C190" s="371"/>
      <c r="D190" s="371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</row>
    <row r="191" spans="2:17">
      <c r="B191" s="371"/>
      <c r="C191" s="371"/>
      <c r="D191" s="371"/>
      <c r="E191" s="371"/>
      <c r="F191" s="371"/>
      <c r="G191" s="371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</row>
    <row r="192" spans="2:17">
      <c r="B192" s="371"/>
      <c r="C192" s="371"/>
      <c r="D192" s="371"/>
      <c r="E192" s="371"/>
      <c r="F192" s="371"/>
      <c r="G192" s="371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</row>
    <row r="193" spans="2:17">
      <c r="B193" s="371"/>
      <c r="C193" s="371"/>
      <c r="D193" s="371"/>
      <c r="E193" s="371"/>
      <c r="F193" s="371"/>
      <c r="G193" s="371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</row>
    <row r="194" spans="2:17">
      <c r="B194" s="371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</row>
    <row r="195" spans="2:17">
      <c r="B195" s="371"/>
      <c r="C195" s="371"/>
      <c r="D195" s="371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</row>
    <row r="196" spans="2:17">
      <c r="B196" s="371"/>
      <c r="C196" s="371"/>
      <c r="D196" s="371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</row>
    <row r="197" spans="2:17">
      <c r="B197" s="371"/>
      <c r="C197" s="371"/>
      <c r="D197" s="371"/>
      <c r="E197" s="371"/>
      <c r="F197" s="371"/>
      <c r="G197" s="371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</row>
    <row r="198" spans="2:17">
      <c r="B198" s="371"/>
      <c r="C198" s="371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</row>
    <row r="199" spans="2:17">
      <c r="B199" s="371"/>
      <c r="C199" s="371"/>
      <c r="D199" s="371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</row>
    <row r="200" spans="2:17">
      <c r="B200" s="371"/>
      <c r="C200" s="371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</row>
    <row r="201" spans="2:17">
      <c r="B201" s="371"/>
      <c r="C201" s="371"/>
      <c r="D201" s="371"/>
      <c r="E201" s="371"/>
      <c r="F201" s="371"/>
      <c r="G201" s="371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</row>
    <row r="202" spans="2:17">
      <c r="B202" s="371"/>
      <c r="C202" s="371"/>
      <c r="D202" s="371"/>
      <c r="E202" s="371"/>
      <c r="F202" s="371"/>
      <c r="G202" s="371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</row>
    <row r="203" spans="2:17">
      <c r="B203" s="371"/>
      <c r="C203" s="371"/>
      <c r="D203" s="371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</row>
    <row r="204" spans="2:17">
      <c r="B204" s="371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</row>
    <row r="205" spans="2:17">
      <c r="B205" s="371"/>
      <c r="C205" s="371"/>
      <c r="D205" s="371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</row>
    <row r="206" spans="2:17">
      <c r="B206" s="371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</row>
    <row r="207" spans="2:17">
      <c r="B207" s="371"/>
      <c r="C207" s="371"/>
      <c r="D207" s="371"/>
      <c r="E207" s="371"/>
      <c r="F207" s="371"/>
      <c r="G207" s="371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</row>
  </sheetData>
  <sheetProtection algorithmName="SHA-512" hashValue="2jQuDQUl2fFF6CnQNuTyBEukkFYHljymb/WbJTl63JxOuLj5x8fzd3H49eFm0MzC4G9zl+9gCstNi46AVGcwNQ==" saltValue="efs+wlu3Gz5jK1a4UqfI4A==" spinCount="100000" sheet="1" selectLockedCells="1"/>
  <hyperlinks>
    <hyperlink ref="F19" location="'BP Fasilitas'!A1" display="BP - INSENTIF FASILITAS" xr:uid="{D9714159-95DF-44E6-89AA-573FBCAD1118}"/>
    <hyperlink ref="F13" location="'BP Petty Cash'!A1" display="BP - PETTY CASH" xr:uid="{FCE9DAC9-1EBF-4C30-A411-D2CB5B41ABEC}"/>
    <hyperlink ref="F15" location="'BP Bahan Baku'!A1" display="BP - BAHAN BAKU" xr:uid="{F6F17D65-DE3E-45EF-A9FF-CD81CCC8C4A0}"/>
    <hyperlink ref="F17" location="'BP Operasional'!A1" display="BP - OPERASIONAL" xr:uid="{FDA69FEB-36E6-452E-9EA4-656F2817D85B}"/>
    <hyperlink ref="H19" location="Catatan!A1" display="CATATAN PENGELUARAN" xr:uid="{FD967945-6769-434A-8AB1-91AF2BDF36D5}"/>
    <hyperlink ref="H11" location="LPA!A1" display="LP ANGGARAN" xr:uid="{0C14A6EB-3646-4C69-A4EA-9A5D64666DAD}"/>
    <hyperlink ref="H13" location="SPTJ!A1" display="SP TANGGUNG JAWAB" xr:uid="{0A1C36F4-91CE-4C5F-9988-F43B0DCBF274}"/>
    <hyperlink ref="H15" location="BAPSD!A1" display="BAP SISA DANA" xr:uid="{07793BC7-4541-43BF-ADC5-B81DB6FFB1C8}"/>
    <hyperlink ref="H17" location="DafNom!A1" display="DAFTAR NOMINAL" xr:uid="{EE6AC805-E6FF-4EB9-9137-4363543FC2AC}"/>
    <hyperlink ref="D13" location="Setup!A1" display="SETUP USER" xr:uid="{7865834D-97B0-4EEE-B25F-DA5550A4347E}"/>
    <hyperlink ref="D15" location="'Saldo Buku'!A1" display="SALDO AWAL BUKU" xr:uid="{7066D613-DA0A-4B38-9868-EC492B7F7F62}"/>
    <hyperlink ref="D17" location="Anggaran!A1" display="ANGGARAN" xr:uid="{12EE295B-60B8-47EF-8B86-62F7AA95A26E}"/>
    <hyperlink ref="D19" location="Transaksi!A1" display="TRANSAKSI" xr:uid="{43DD61C8-0EAD-4C99-AF48-5D1EE651F60F}"/>
    <hyperlink ref="J19" location="'Stock_Brg (D)'!A1" display="LAPORAN STOCK BARANG" xr:uid="{7AE0234A-17DD-4B2C-9CEB-C2B09EAA1B32}"/>
    <hyperlink ref="J13" location="Saldo_Brg!A1" display="SALDO BARANG" xr:uid="{EE207F25-C6A3-4224-BA86-8B53B94A770F}"/>
    <hyperlink ref="J15" location="Masuk!A1" display="PENERIMAAN BARANG" xr:uid="{CEBBE79D-C10F-41D7-B1D6-CAAE14906CFF}"/>
    <hyperlink ref="J17" location="Keluar!A1" display="PENGELUARAN BARANG" xr:uid="{9B0C244B-0322-4E14-8286-CBD99878A336}"/>
    <hyperlink ref="K5" r:id="rId1" xr:uid="{4149D405-D601-4331-8E28-382126504319}"/>
    <hyperlink ref="J11" location="Ref_Brg!A1" display="REFERENSI BARANG" xr:uid="{F8D0804B-DF51-4B71-A9E4-281297F4C49B}"/>
    <hyperlink ref="F9" location="BKU!A1" display="BUKU KAS UMUM (BKU)" xr:uid="{44A8C39B-11B6-422F-88B9-9918C864A049}"/>
    <hyperlink ref="F11" location="'BP Bank'!A1" display="BP - KAS DI BANK" xr:uid="{B8D405AF-1ACE-46F5-8CD6-32524740CB10}"/>
  </hyperlinks>
  <printOptions horizontalCentered="1"/>
  <pageMargins left="0.23622047244094499" right="0.31496062992126" top="0.98425196850393704" bottom="0.98425196850393704" header="0.511811023622047" footer="0.511811023622047"/>
  <pageSetup paperSize="9"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D64C-F7F5-447E-9F7F-869D01284479}">
  <sheetPr codeName="Sheet4"/>
  <dimension ref="A1"/>
  <sheetViews>
    <sheetView workbookViewId="0">
      <selection activeCell="G3" sqref="G3"/>
    </sheetView>
  </sheetViews>
  <sheetFormatPr defaultRowHeight="10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00CC"/>
  </sheetPr>
  <dimension ref="B1:AD180"/>
  <sheetViews>
    <sheetView showGridLines="0" zoomScaleNormal="100" workbookViewId="0">
      <selection activeCell="C6" sqref="C6"/>
    </sheetView>
  </sheetViews>
  <sheetFormatPr defaultColWidth="9.33203125" defaultRowHeight="10"/>
  <cols>
    <col min="1" max="1" width="2.77734375" style="1" customWidth="1"/>
    <col min="2" max="2" width="46" style="1" customWidth="1"/>
    <col min="3" max="4" width="30.77734375" style="1" customWidth="1"/>
    <col min="5" max="5" width="4.77734375" style="1" customWidth="1"/>
    <col min="6" max="6" width="19.33203125" style="1" customWidth="1"/>
    <col min="7" max="7" width="15.77734375" style="1" customWidth="1"/>
    <col min="8" max="8" width="4.33203125" style="1" customWidth="1"/>
    <col min="9" max="9" width="18.77734375" style="1" customWidth="1"/>
    <col min="10" max="10" width="12.77734375" style="1" customWidth="1"/>
    <col min="11" max="11" width="20.77734375" style="1" customWidth="1"/>
    <col min="12" max="14" width="18.77734375" style="1" customWidth="1"/>
    <col min="15" max="15" width="5.33203125" style="1" customWidth="1"/>
    <col min="16" max="16" width="9.33203125" style="1"/>
    <col min="17" max="17" width="44" style="1" customWidth="1"/>
    <col min="18" max="18" width="23.33203125" style="1" customWidth="1"/>
    <col min="19" max="19" width="20.77734375" style="1" customWidth="1"/>
    <col min="20" max="22" width="15.77734375" style="1" customWidth="1"/>
    <col min="23" max="23" width="10.77734375" style="1" customWidth="1"/>
    <col min="24" max="25" width="9.33203125" style="1"/>
    <col min="26" max="26" width="14.33203125" style="1" bestFit="1" customWidth="1"/>
    <col min="27" max="27" width="15.77734375" style="1" bestFit="1" customWidth="1"/>
    <col min="28" max="28" width="11.88671875" style="1" customWidth="1"/>
    <col min="29" max="29" width="18.21875" style="1" customWidth="1"/>
    <col min="30" max="30" width="12.21875" style="1" bestFit="1" customWidth="1"/>
    <col min="31" max="16384" width="9.33203125" style="1"/>
  </cols>
  <sheetData>
    <row r="1" spans="2:30" ht="13.5" customHeight="1"/>
    <row r="2" spans="2:30" ht="13.5" customHeight="1"/>
    <row r="3" spans="2:30" s="16" customFormat="1" ht="18">
      <c r="B3" s="341" t="s">
        <v>3</v>
      </c>
      <c r="C3" s="93"/>
    </row>
    <row r="4" spans="2:30" s="16" customFormat="1" ht="8.15" customHeight="1">
      <c r="B4" s="18"/>
      <c r="F4" s="1"/>
    </row>
    <row r="5" spans="2:30" s="20" customFormat="1" ht="20.149999999999999" customHeight="1" thickBot="1">
      <c r="B5" s="44" t="s">
        <v>17</v>
      </c>
      <c r="C5" s="728" t="s">
        <v>18</v>
      </c>
      <c r="D5" s="728"/>
      <c r="F5" s="1"/>
    </row>
    <row r="6" spans="2:30" s="19" customFormat="1" ht="16" customHeight="1" thickTop="1">
      <c r="B6" s="94" t="s">
        <v>908</v>
      </c>
      <c r="C6" s="729" t="s">
        <v>966</v>
      </c>
      <c r="D6" s="730"/>
      <c r="F6" s="1"/>
    </row>
    <row r="7" spans="2:30" s="19" customFormat="1" ht="16" customHeight="1">
      <c r="B7" s="94" t="s">
        <v>900</v>
      </c>
      <c r="C7" s="729"/>
      <c r="D7" s="735"/>
      <c r="F7" s="1"/>
      <c r="Z7" s="100" t="s">
        <v>20</v>
      </c>
      <c r="AA7" s="100" t="s">
        <v>21</v>
      </c>
      <c r="AC7" s="100" t="s">
        <v>263</v>
      </c>
      <c r="AD7" s="100" t="s">
        <v>22</v>
      </c>
    </row>
    <row r="8" spans="2:30" s="19" customFormat="1" ht="16" customHeight="1">
      <c r="B8" s="95" t="s">
        <v>23</v>
      </c>
      <c r="C8" s="731"/>
      <c r="D8" s="732"/>
      <c r="F8" s="1"/>
      <c r="O8" s="20"/>
      <c r="Z8" s="155" t="s">
        <v>24</v>
      </c>
      <c r="AA8" s="16" t="str">
        <f>'Saldo Buku'!C10</f>
        <v>Petty Cash</v>
      </c>
      <c r="AC8" s="16" t="s">
        <v>25</v>
      </c>
      <c r="AD8" s="16" t="s">
        <v>26</v>
      </c>
    </row>
    <row r="9" spans="2:30" s="19" customFormat="1" ht="16" customHeight="1">
      <c r="B9" s="95" t="s">
        <v>27</v>
      </c>
      <c r="C9" s="731"/>
      <c r="D9" s="732"/>
      <c r="F9" s="1"/>
      <c r="Z9" s="155" t="s">
        <v>28</v>
      </c>
      <c r="AA9" s="16" t="str">
        <f>'Saldo Buku'!C11</f>
        <v>Kas di Bank</v>
      </c>
      <c r="AC9" s="16" t="s">
        <v>29</v>
      </c>
      <c r="AD9" s="16" t="s">
        <v>30</v>
      </c>
    </row>
    <row r="10" spans="2:30" s="19" customFormat="1" ht="16" customHeight="1">
      <c r="B10" s="95" t="s">
        <v>31</v>
      </c>
      <c r="C10" s="736"/>
      <c r="D10" s="737"/>
      <c r="F10" s="1"/>
      <c r="Z10" s="155" t="s">
        <v>32</v>
      </c>
      <c r="AA10" s="16" t="str">
        <f>'Saldo Buku'!C13</f>
        <v>Dana Bantuan Pemerintah</v>
      </c>
      <c r="AC10" s="16" t="s">
        <v>33</v>
      </c>
      <c r="AD10" s="16" t="s">
        <v>34</v>
      </c>
    </row>
    <row r="11" spans="2:30" s="19" customFormat="1" ht="16" customHeight="1">
      <c r="B11" s="95" t="s">
        <v>35</v>
      </c>
      <c r="C11" s="736"/>
      <c r="D11" s="737"/>
      <c r="F11" s="1"/>
      <c r="Z11" s="155" t="s">
        <v>36</v>
      </c>
      <c r="AA11" s="16" t="str">
        <f>'Saldo Buku'!C19</f>
        <v>Biaya Bahan Baku</v>
      </c>
      <c r="AC11" s="16" t="s">
        <v>37</v>
      </c>
      <c r="AD11" s="16" t="s">
        <v>38</v>
      </c>
    </row>
    <row r="12" spans="2:30" s="19" customFormat="1" ht="16" customHeight="1">
      <c r="B12" s="95" t="s">
        <v>39</v>
      </c>
      <c r="C12" s="736"/>
      <c r="D12" s="737"/>
      <c r="F12" s="1"/>
      <c r="Z12" s="155" t="s">
        <v>40</v>
      </c>
      <c r="AA12" s="16" t="str">
        <f>'Saldo Buku'!C20</f>
        <v>Biaya Operasional</v>
      </c>
      <c r="AC12" s="16" t="s">
        <v>41</v>
      </c>
      <c r="AD12" s="16" t="s">
        <v>42</v>
      </c>
    </row>
    <row r="13" spans="2:30" s="19" customFormat="1" ht="16" customHeight="1">
      <c r="B13" s="95" t="s">
        <v>43</v>
      </c>
      <c r="C13" s="736"/>
      <c r="D13" s="737"/>
      <c r="F13" s="1"/>
      <c r="Z13" s="155" t="s">
        <v>44</v>
      </c>
      <c r="AA13" s="16" t="str">
        <f>'Saldo Buku'!C21</f>
        <v>Biaya Insentif Fasilitas</v>
      </c>
      <c r="AC13" s="16" t="s">
        <v>954</v>
      </c>
      <c r="AD13" s="16" t="s">
        <v>955</v>
      </c>
    </row>
    <row r="14" spans="2:30" s="19" customFormat="1" ht="16" customHeight="1">
      <c r="B14" s="95" t="s">
        <v>46</v>
      </c>
      <c r="C14" s="731"/>
      <c r="D14" s="732"/>
      <c r="F14" s="1"/>
      <c r="Z14" s="155" t="s">
        <v>47</v>
      </c>
      <c r="AA14" s="16"/>
      <c r="AC14" s="16" t="s">
        <v>956</v>
      </c>
      <c r="AD14" s="16" t="s">
        <v>957</v>
      </c>
    </row>
    <row r="15" spans="2:30" s="19" customFormat="1" ht="16" customHeight="1">
      <c r="B15" s="95" t="s">
        <v>962</v>
      </c>
      <c r="C15" s="736" t="s">
        <v>977</v>
      </c>
      <c r="D15" s="738" t="s">
        <v>960</v>
      </c>
      <c r="F15" s="1"/>
      <c r="Z15" s="155" t="s">
        <v>50</v>
      </c>
      <c r="AA15" s="16"/>
      <c r="AC15" s="16" t="s">
        <v>48</v>
      </c>
      <c r="AD15" s="16" t="s">
        <v>49</v>
      </c>
    </row>
    <row r="16" spans="2:30" s="19" customFormat="1" ht="16" customHeight="1">
      <c r="B16" s="95" t="s">
        <v>963</v>
      </c>
      <c r="C16" s="736" t="s">
        <v>978</v>
      </c>
      <c r="D16" s="738" t="s">
        <v>961</v>
      </c>
      <c r="F16" s="1"/>
      <c r="Z16" s="155" t="s">
        <v>54</v>
      </c>
      <c r="AA16" s="16"/>
      <c r="AC16" s="16" t="s">
        <v>51</v>
      </c>
      <c r="AD16" s="16" t="s">
        <v>52</v>
      </c>
    </row>
    <row r="17" spans="2:30" s="19" customFormat="1" ht="16" customHeight="1">
      <c r="B17" s="95" t="s">
        <v>53</v>
      </c>
      <c r="C17" s="736"/>
      <c r="D17" s="738" t="s">
        <v>964</v>
      </c>
      <c r="F17" s="1"/>
      <c r="Z17" s="155" t="s">
        <v>58</v>
      </c>
      <c r="AA17" s="16"/>
      <c r="AC17" s="16" t="s">
        <v>55</v>
      </c>
      <c r="AD17" s="16" t="s">
        <v>56</v>
      </c>
    </row>
    <row r="18" spans="2:30" s="19" customFormat="1" ht="16" customHeight="1">
      <c r="B18" s="95" t="s">
        <v>57</v>
      </c>
      <c r="C18" s="739"/>
      <c r="D18" s="738" t="s">
        <v>965</v>
      </c>
      <c r="F18" s="1"/>
      <c r="Z18" s="155" t="s">
        <v>62</v>
      </c>
      <c r="AA18" s="16"/>
      <c r="AB18" s="1"/>
      <c r="AC18" s="16" t="s">
        <v>59</v>
      </c>
      <c r="AD18" s="16" t="s">
        <v>60</v>
      </c>
    </row>
    <row r="19" spans="2:30" ht="16" customHeight="1">
      <c r="B19" s="95" t="s">
        <v>61</v>
      </c>
      <c r="C19" s="733"/>
      <c r="D19" s="734"/>
      <c r="Z19" s="155" t="s">
        <v>65</v>
      </c>
      <c r="AA19" s="16"/>
      <c r="AC19" s="16" t="s">
        <v>63</v>
      </c>
      <c r="AD19" s="16" t="s">
        <v>64</v>
      </c>
    </row>
    <row r="20" spans="2:30" ht="16" customHeight="1">
      <c r="B20" s="95" t="s">
        <v>264</v>
      </c>
      <c r="C20" s="733"/>
      <c r="D20" s="734"/>
      <c r="Z20" s="155"/>
      <c r="AA20" s="16"/>
      <c r="AC20" s="16" t="s">
        <v>66</v>
      </c>
      <c r="AD20" s="16" t="s">
        <v>67</v>
      </c>
    </row>
    <row r="21" spans="2:30" ht="16" customHeight="1">
      <c r="B21" s="95" t="s">
        <v>265</v>
      </c>
      <c r="C21" s="733"/>
      <c r="D21" s="734"/>
      <c r="Z21" s="155"/>
      <c r="AA21" s="16"/>
      <c r="AC21" s="16" t="s">
        <v>940</v>
      </c>
      <c r="AD21" s="16" t="s">
        <v>941</v>
      </c>
    </row>
    <row r="22" spans="2:30" ht="13.5" customHeight="1">
      <c r="Z22" s="155"/>
      <c r="AC22" s="16" t="s">
        <v>68</v>
      </c>
      <c r="AD22" s="16" t="s">
        <v>69</v>
      </c>
    </row>
    <row r="23" spans="2:30" ht="13.5" customHeight="1">
      <c r="AC23" s="16" t="s">
        <v>70</v>
      </c>
      <c r="AD23" s="16" t="s">
        <v>71</v>
      </c>
    </row>
    <row r="24" spans="2:30" ht="13.5" customHeight="1">
      <c r="AC24" s="16" t="s">
        <v>72</v>
      </c>
      <c r="AD24" s="16" t="s">
        <v>73</v>
      </c>
    </row>
    <row r="25" spans="2:30" ht="13.5" customHeight="1">
      <c r="AC25" s="16" t="s">
        <v>927</v>
      </c>
      <c r="AD25" s="16" t="s">
        <v>929</v>
      </c>
    </row>
    <row r="26" spans="2:30" ht="13.5" customHeight="1">
      <c r="AA26" s="16"/>
      <c r="AC26" s="16" t="s">
        <v>928</v>
      </c>
      <c r="AD26" s="16" t="s">
        <v>930</v>
      </c>
    </row>
    <row r="27" spans="2:30" ht="13.5" customHeight="1"/>
    <row r="28" spans="2:30" ht="13.5" customHeight="1">
      <c r="AA28" s="16"/>
    </row>
    <row r="29" spans="2:30" ht="13.5" customHeight="1"/>
    <row r="30" spans="2:30" ht="13.5" customHeight="1"/>
    <row r="31" spans="2:30" ht="13.5" customHeight="1"/>
    <row r="32" spans="2:30" ht="13.5" customHeight="1">
      <c r="AA32" s="16"/>
    </row>
    <row r="33" spans="12:27" ht="13.5" customHeight="1">
      <c r="AA33" s="16"/>
    </row>
    <row r="34" spans="12:27" ht="12.5">
      <c r="AA34" s="16"/>
    </row>
    <row r="35" spans="12:27" ht="12.5">
      <c r="AA35" s="16"/>
    </row>
    <row r="36" spans="12:27" ht="12.5">
      <c r="AA36" s="16"/>
    </row>
    <row r="37" spans="12:27" ht="12.5">
      <c r="AA37" s="16"/>
    </row>
    <row r="38" spans="12:27" ht="12.5">
      <c r="AA38" s="16"/>
    </row>
    <row r="39" spans="12:27" ht="12.5">
      <c r="AA39" s="16"/>
    </row>
    <row r="40" spans="12:27" ht="12.5">
      <c r="M40" s="2"/>
      <c r="AA40" s="16"/>
    </row>
    <row r="41" spans="12:27" ht="12.5">
      <c r="AA41" s="16"/>
    </row>
    <row r="42" spans="12:27" ht="12.5">
      <c r="AA42" s="16"/>
    </row>
    <row r="43" spans="12:27" ht="12.5">
      <c r="L43" s="2"/>
      <c r="AA43" s="16"/>
    </row>
    <row r="44" spans="12:27" ht="12.5">
      <c r="L44" s="2"/>
      <c r="AA44" s="16"/>
    </row>
    <row r="45" spans="12:27" ht="12.5">
      <c r="AA45" s="16"/>
    </row>
    <row r="46" spans="12:27" ht="12.5">
      <c r="AA46" s="16"/>
    </row>
    <row r="47" spans="12:27" ht="12.5">
      <c r="AA47" s="16"/>
    </row>
    <row r="48" spans="12:27" ht="12.5">
      <c r="AA48" s="16"/>
    </row>
    <row r="49" spans="27:27" ht="12.5">
      <c r="AA49" s="16"/>
    </row>
    <row r="50" spans="27:27" ht="12.5">
      <c r="AA50" s="16"/>
    </row>
    <row r="51" spans="27:27" ht="12.5">
      <c r="AA51" s="16"/>
    </row>
    <row r="52" spans="27:27" ht="12.5">
      <c r="AA52" s="16"/>
    </row>
    <row r="53" spans="27:27" ht="12.5">
      <c r="AA53" s="16"/>
    </row>
    <row r="54" spans="27:27" ht="12.5">
      <c r="AA54" s="16"/>
    </row>
    <row r="55" spans="27:27" ht="12.5">
      <c r="AA55" s="16"/>
    </row>
    <row r="56" spans="27:27" ht="12.5">
      <c r="AA56" s="16"/>
    </row>
    <row r="57" spans="27:27" ht="12.5">
      <c r="AA57" s="16"/>
    </row>
    <row r="58" spans="27:27" ht="12.5">
      <c r="AA58" s="16"/>
    </row>
    <row r="59" spans="27:27" ht="12.5">
      <c r="AA59" s="16"/>
    </row>
    <row r="60" spans="27:27" ht="12.5">
      <c r="AA60" s="16"/>
    </row>
    <row r="61" spans="27:27" ht="12.5">
      <c r="AA61" s="16"/>
    </row>
    <row r="62" spans="27:27" ht="12.5">
      <c r="AA62" s="16"/>
    </row>
    <row r="63" spans="27:27" ht="12.5">
      <c r="AA63" s="16"/>
    </row>
    <row r="64" spans="27:27" ht="12.5">
      <c r="AA64" s="16"/>
    </row>
    <row r="65" spans="27:27" ht="12.5">
      <c r="AA65" s="16"/>
    </row>
    <row r="66" spans="27:27" ht="12.5">
      <c r="AA66" s="16"/>
    </row>
    <row r="67" spans="27:27" ht="12.5">
      <c r="AA67" s="16"/>
    </row>
    <row r="68" spans="27:27" ht="12.5">
      <c r="AA68" s="16"/>
    </row>
    <row r="69" spans="27:27" ht="12.5">
      <c r="AA69" s="16"/>
    </row>
    <row r="70" spans="27:27" ht="12.5">
      <c r="AA70" s="16"/>
    </row>
    <row r="71" spans="27:27" ht="12.5">
      <c r="AA71" s="16"/>
    </row>
    <row r="72" spans="27:27" ht="12.5">
      <c r="AA72" s="16"/>
    </row>
    <row r="73" spans="27:27" ht="12.5">
      <c r="AA73" s="16"/>
    </row>
    <row r="74" spans="27:27" ht="12.5">
      <c r="AA74" s="16"/>
    </row>
    <row r="75" spans="27:27" ht="12.5">
      <c r="AA75" s="16"/>
    </row>
    <row r="76" spans="27:27" ht="12.5">
      <c r="AA76" s="16"/>
    </row>
    <row r="77" spans="27:27" ht="12.5">
      <c r="AA77" s="16"/>
    </row>
    <row r="78" spans="27:27" ht="12.5">
      <c r="AA78" s="16"/>
    </row>
    <row r="79" spans="27:27" ht="12.5">
      <c r="AA79" s="16"/>
    </row>
    <row r="80" spans="27:27" ht="12.5">
      <c r="AA80" s="16"/>
    </row>
    <row r="81" spans="27:27" ht="12.5">
      <c r="AA81" s="16"/>
    </row>
    <row r="82" spans="27:27" ht="12.5">
      <c r="AA82" s="16"/>
    </row>
    <row r="83" spans="27:27" ht="12.5">
      <c r="AA83" s="16"/>
    </row>
    <row r="84" spans="27:27" ht="12.5">
      <c r="AA84" s="16"/>
    </row>
    <row r="85" spans="27:27" ht="12.5">
      <c r="AA85" s="16"/>
    </row>
    <row r="86" spans="27:27" ht="12.5">
      <c r="AA86" s="16"/>
    </row>
    <row r="87" spans="27:27" ht="12.5">
      <c r="AA87" s="16"/>
    </row>
    <row r="88" spans="27:27" ht="12.5">
      <c r="AA88" s="16"/>
    </row>
    <row r="89" spans="27:27" ht="12.5">
      <c r="AA89" s="16"/>
    </row>
    <row r="90" spans="27:27" ht="12.5">
      <c r="AA90" s="16"/>
    </row>
    <row r="91" spans="27:27" ht="12.5">
      <c r="AA91" s="16"/>
    </row>
    <row r="92" spans="27:27" ht="12.5">
      <c r="AA92" s="16"/>
    </row>
    <row r="93" spans="27:27" ht="12.5">
      <c r="AA93" s="16"/>
    </row>
    <row r="94" spans="27:27" ht="12.5">
      <c r="AA94" s="16"/>
    </row>
    <row r="95" spans="27:27" ht="12.5">
      <c r="AA95" s="16"/>
    </row>
    <row r="96" spans="27:27" ht="12.5">
      <c r="AA96" s="16"/>
    </row>
    <row r="97" spans="27:27" ht="12.5">
      <c r="AA97" s="16"/>
    </row>
    <row r="98" spans="27:27" ht="12.5">
      <c r="AA98" s="16"/>
    </row>
    <row r="99" spans="27:27" ht="12.5">
      <c r="AA99" s="16"/>
    </row>
    <row r="100" spans="27:27" ht="12.5">
      <c r="AA100" s="16"/>
    </row>
    <row r="101" spans="27:27" ht="12.5">
      <c r="AA101" s="16"/>
    </row>
    <row r="102" spans="27:27" ht="12.5">
      <c r="AA102" s="16"/>
    </row>
    <row r="103" spans="27:27" ht="12.5">
      <c r="AA103" s="16"/>
    </row>
    <row r="104" spans="27:27" ht="12.5">
      <c r="AA104" s="16"/>
    </row>
    <row r="105" spans="27:27" ht="12.5">
      <c r="AA105" s="16"/>
    </row>
    <row r="106" spans="27:27" ht="12.5">
      <c r="AA106" s="16"/>
    </row>
    <row r="107" spans="27:27" ht="12.5">
      <c r="AA107" s="16"/>
    </row>
    <row r="108" spans="27:27" ht="12.5">
      <c r="AA108" s="16"/>
    </row>
    <row r="109" spans="27:27" ht="12.5">
      <c r="AA109" s="16"/>
    </row>
    <row r="110" spans="27:27" ht="12.5">
      <c r="AA110" s="16"/>
    </row>
    <row r="111" spans="27:27" ht="12.5">
      <c r="AA111" s="16"/>
    </row>
    <row r="112" spans="27:27" ht="12.5">
      <c r="AA112" s="16"/>
    </row>
    <row r="113" spans="27:27" ht="12.5">
      <c r="AA113" s="16"/>
    </row>
    <row r="114" spans="27:27" ht="12.5">
      <c r="AA114" s="16"/>
    </row>
    <row r="115" spans="27:27" ht="12.5">
      <c r="AA115" s="16"/>
    </row>
    <row r="116" spans="27:27" ht="12.5">
      <c r="AA116" s="16"/>
    </row>
    <row r="117" spans="27:27" ht="12.5">
      <c r="AA117" s="16"/>
    </row>
    <row r="118" spans="27:27" ht="12.5">
      <c r="AA118" s="16"/>
    </row>
    <row r="119" spans="27:27" ht="12.5">
      <c r="AA119" s="16"/>
    </row>
    <row r="120" spans="27:27" ht="12.5">
      <c r="AA120" s="16"/>
    </row>
    <row r="121" spans="27:27" ht="12.5">
      <c r="AA121" s="16"/>
    </row>
    <row r="122" spans="27:27" ht="12.5">
      <c r="AA122" s="16"/>
    </row>
    <row r="123" spans="27:27" ht="12.5">
      <c r="AA123" s="16"/>
    </row>
    <row r="124" spans="27:27" ht="12.5">
      <c r="AA124" s="16"/>
    </row>
    <row r="125" spans="27:27" ht="12.5">
      <c r="AA125" s="16"/>
    </row>
    <row r="126" spans="27:27" ht="12.5">
      <c r="AA126" s="16"/>
    </row>
    <row r="127" spans="27:27" ht="12.5">
      <c r="AA127" s="16"/>
    </row>
    <row r="128" spans="27:27" ht="12.5">
      <c r="AA128" s="16"/>
    </row>
    <row r="129" spans="27:27" ht="12.5">
      <c r="AA129" s="16"/>
    </row>
    <row r="130" spans="27:27" ht="12.5">
      <c r="AA130" s="16"/>
    </row>
    <row r="131" spans="27:27" ht="12.5">
      <c r="AA131" s="16"/>
    </row>
    <row r="132" spans="27:27" ht="12.5">
      <c r="AA132" s="16"/>
    </row>
    <row r="133" spans="27:27" ht="12.5">
      <c r="AA133" s="16"/>
    </row>
    <row r="134" spans="27:27" ht="12.5">
      <c r="AA134" s="16"/>
    </row>
    <row r="135" spans="27:27" ht="12.5">
      <c r="AA135" s="16"/>
    </row>
    <row r="136" spans="27:27" ht="12.5">
      <c r="AA136" s="16"/>
    </row>
    <row r="137" spans="27:27" ht="12.5">
      <c r="AA137" s="16"/>
    </row>
    <row r="138" spans="27:27" ht="12.5">
      <c r="AA138" s="16"/>
    </row>
    <row r="139" spans="27:27" ht="12.5">
      <c r="AA139" s="16"/>
    </row>
    <row r="140" spans="27:27" ht="12.5">
      <c r="AA140" s="16"/>
    </row>
    <row r="141" spans="27:27" ht="12.5">
      <c r="AA141" s="16"/>
    </row>
    <row r="142" spans="27:27" ht="12.5">
      <c r="AA142" s="16"/>
    </row>
    <row r="143" spans="27:27" ht="12.5">
      <c r="AA143" s="16"/>
    </row>
    <row r="144" spans="27:27" ht="12.5">
      <c r="AA144" s="16"/>
    </row>
    <row r="145" spans="27:27" ht="12.5">
      <c r="AA145" s="16"/>
    </row>
    <row r="146" spans="27:27" ht="12.5">
      <c r="AA146" s="16"/>
    </row>
    <row r="147" spans="27:27" ht="12.5">
      <c r="AA147" s="16"/>
    </row>
    <row r="148" spans="27:27" ht="12.5">
      <c r="AA148" s="16"/>
    </row>
    <row r="149" spans="27:27" ht="12.5">
      <c r="AA149" s="16"/>
    </row>
    <row r="150" spans="27:27" ht="12.5">
      <c r="AA150" s="16"/>
    </row>
    <row r="151" spans="27:27" ht="12.5">
      <c r="AA151" s="16"/>
    </row>
    <row r="152" spans="27:27" ht="12.5">
      <c r="AA152" s="16"/>
    </row>
    <row r="153" spans="27:27" ht="12.5">
      <c r="AA153" s="16"/>
    </row>
    <row r="154" spans="27:27" ht="12.5">
      <c r="AA154" s="16"/>
    </row>
    <row r="155" spans="27:27" ht="12.5">
      <c r="AA155" s="16"/>
    </row>
    <row r="156" spans="27:27" ht="12.5">
      <c r="AA156" s="16"/>
    </row>
    <row r="157" spans="27:27" ht="12.5">
      <c r="AA157" s="16"/>
    </row>
    <row r="158" spans="27:27" ht="12.5">
      <c r="AA158" s="16"/>
    </row>
    <row r="159" spans="27:27" ht="12.5">
      <c r="AA159" s="16"/>
    </row>
    <row r="160" spans="27:27" ht="12.5">
      <c r="AA160" s="16"/>
    </row>
    <row r="161" spans="27:27" ht="12.5">
      <c r="AA161" s="16"/>
    </row>
    <row r="162" spans="27:27" ht="12.5">
      <c r="AA162" s="16"/>
    </row>
    <row r="163" spans="27:27" ht="12.5">
      <c r="AA163" s="16"/>
    </row>
    <row r="164" spans="27:27" ht="12.5">
      <c r="AA164" s="16"/>
    </row>
    <row r="165" spans="27:27" ht="12.5">
      <c r="AA165" s="16"/>
    </row>
    <row r="166" spans="27:27" ht="12.5">
      <c r="AA166" s="16"/>
    </row>
    <row r="167" spans="27:27" ht="12.5">
      <c r="AA167" s="16"/>
    </row>
    <row r="168" spans="27:27" ht="12.5">
      <c r="AA168" s="16"/>
    </row>
    <row r="169" spans="27:27" ht="12.5">
      <c r="AA169" s="16"/>
    </row>
    <row r="170" spans="27:27" ht="12.5">
      <c r="AA170" s="16"/>
    </row>
    <row r="171" spans="27:27" ht="12.5">
      <c r="AA171" s="16"/>
    </row>
    <row r="172" spans="27:27" ht="12.5">
      <c r="AA172" s="16"/>
    </row>
    <row r="173" spans="27:27" ht="12.5">
      <c r="AA173" s="16"/>
    </row>
    <row r="174" spans="27:27" ht="12.5">
      <c r="AA174" s="16"/>
    </row>
    <row r="175" spans="27:27" ht="12.5">
      <c r="AA175" s="16"/>
    </row>
    <row r="176" spans="27:27" ht="12.5">
      <c r="AA176" s="16"/>
    </row>
    <row r="177" spans="27:27" ht="12.5">
      <c r="AA177" s="16"/>
    </row>
    <row r="178" spans="27:27" ht="12.5">
      <c r="AA178" s="16"/>
    </row>
    <row r="179" spans="27:27" ht="12.5">
      <c r="AA179" s="16"/>
    </row>
    <row r="180" spans="27:27" ht="12.5">
      <c r="AA180" s="16"/>
    </row>
  </sheetData>
  <sheetProtection algorithmName="SHA-512" hashValue="BxxKUbdtRFtxQbdV68HTjbBgst8Y+QgxOdnl0oThb5r7jKNiphe5pVjQdFbktSzpslXCa/IkBaWIloppfjP7TA==" saltValue="ZWtODwp4XLGEsKwVmvu4Eg==" spinCount="100000" sheet="1" selectLockedCells="1"/>
  <phoneticPr fontId="0" type="noConversion"/>
  <pageMargins left="0.75" right="0.75" top="1" bottom="1" header="0.5" footer="0.5"/>
  <pageSetup paperSize="5" orientation="portrait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D4BE-BB47-4448-8989-57518435145D}">
  <sheetPr codeName="Sheet8">
    <tabColor rgb="FF0000CC"/>
  </sheetPr>
  <dimension ref="B1:Z34"/>
  <sheetViews>
    <sheetView showGridLines="0" zoomScaleNormal="100" workbookViewId="0">
      <selection activeCell="D8" sqref="D8"/>
    </sheetView>
  </sheetViews>
  <sheetFormatPr defaultColWidth="9.33203125" defaultRowHeight="12.5"/>
  <cols>
    <col min="1" max="1" width="4.77734375" style="598" customWidth="1"/>
    <col min="2" max="2" width="16.77734375" style="604" customWidth="1"/>
    <col min="3" max="3" width="53.6640625" style="598" bestFit="1" customWidth="1"/>
    <col min="4" max="4" width="18.77734375" style="625" customWidth="1"/>
    <col min="5" max="5" width="18.6640625" style="598" bestFit="1" customWidth="1"/>
    <col min="6" max="6" width="18.33203125" style="598" customWidth="1"/>
    <col min="7" max="8" width="18.77734375" style="598" customWidth="1"/>
    <col min="9" max="10" width="2.77734375" style="598" customWidth="1"/>
    <col min="11" max="25" width="9.33203125" style="598"/>
    <col min="26" max="26" width="9.33203125" style="599"/>
    <col min="27" max="16384" width="9.33203125" style="598"/>
  </cols>
  <sheetData>
    <row r="1" spans="2:26" ht="18">
      <c r="B1" s="595" t="s">
        <v>5</v>
      </c>
      <c r="C1" s="596"/>
      <c r="D1" s="597"/>
      <c r="E1" s="596"/>
    </row>
    <row r="2" spans="2:26" ht="15" customHeight="1">
      <c r="B2" s="600"/>
      <c r="D2" s="601"/>
      <c r="E2" s="601"/>
      <c r="F2" s="599"/>
    </row>
    <row r="3" spans="2:26" ht="15" customHeight="1">
      <c r="B3" s="599" t="s">
        <v>908</v>
      </c>
      <c r="C3" s="602" t="str">
        <f>":  "&amp;Setup!C6</f>
        <v>:  Input Nama SPPG di sini</v>
      </c>
      <c r="D3" s="601"/>
      <c r="E3" s="601"/>
      <c r="F3" s="599"/>
    </row>
    <row r="4" spans="2:26" ht="15" customHeight="1">
      <c r="B4" s="599" t="s">
        <v>900</v>
      </c>
      <c r="C4" s="602" t="str">
        <f>":  "&amp;Setup!C7</f>
        <v xml:space="preserve">:  </v>
      </c>
      <c r="D4" s="601"/>
      <c r="E4" s="601"/>
      <c r="F4" s="599"/>
    </row>
    <row r="5" spans="2:26" ht="15" customHeight="1">
      <c r="B5" s="599" t="s">
        <v>23</v>
      </c>
      <c r="C5" s="602" t="str">
        <f>":  "&amp;Setup!C8</f>
        <v xml:space="preserve">:  </v>
      </c>
      <c r="D5" s="601"/>
      <c r="E5" s="601"/>
      <c r="F5" s="599"/>
      <c r="G5" s="603"/>
    </row>
    <row r="6" spans="2:26" ht="8.15" customHeight="1">
      <c r="D6" s="598"/>
      <c r="E6" s="605"/>
    </row>
    <row r="7" spans="2:26" ht="20.149999999999999" customHeight="1" thickBot="1">
      <c r="B7" s="606" t="s">
        <v>74</v>
      </c>
      <c r="C7" s="606" t="s">
        <v>75</v>
      </c>
      <c r="D7" s="606" t="s">
        <v>76</v>
      </c>
      <c r="E7" s="606" t="s">
        <v>77</v>
      </c>
      <c r="F7" s="630" t="s">
        <v>78</v>
      </c>
      <c r="G7" s="631" t="s">
        <v>79</v>
      </c>
      <c r="H7" s="631" t="s">
        <v>80</v>
      </c>
      <c r="I7" s="599"/>
      <c r="J7" s="599"/>
      <c r="K7" s="599"/>
      <c r="L7" s="599"/>
      <c r="Z7" s="607"/>
    </row>
    <row r="8" spans="2:26" ht="15" customHeight="1" thickTop="1">
      <c r="B8" s="608">
        <v>1000</v>
      </c>
      <c r="C8" s="346" t="s">
        <v>81</v>
      </c>
      <c r="D8" s="609">
        <v>0</v>
      </c>
      <c r="E8" s="610">
        <f>BKU!I11</f>
        <v>0</v>
      </c>
      <c r="F8" s="632" t="s">
        <v>41</v>
      </c>
      <c r="G8" s="633">
        <f>D8</f>
        <v>0</v>
      </c>
      <c r="H8" s="633">
        <f>E8</f>
        <v>0</v>
      </c>
      <c r="I8" s="634"/>
      <c r="J8" s="599"/>
      <c r="K8" s="599"/>
      <c r="L8" s="599"/>
    </row>
    <row r="9" spans="2:26" s="601" customFormat="1" ht="15" customHeight="1">
      <c r="B9" s="611">
        <v>1100</v>
      </c>
      <c r="C9" s="96" t="s">
        <v>82</v>
      </c>
      <c r="D9" s="612"/>
      <c r="E9" s="612"/>
      <c r="F9" s="632" t="s">
        <v>45</v>
      </c>
      <c r="G9" s="633">
        <f>D10+D11</f>
        <v>0</v>
      </c>
      <c r="H9" s="633">
        <f>E10+E11</f>
        <v>0</v>
      </c>
      <c r="I9" s="616"/>
      <c r="J9" s="616"/>
      <c r="K9" s="616"/>
      <c r="L9" s="616"/>
      <c r="Z9" s="599"/>
    </row>
    <row r="10" spans="2:26" s="601" customFormat="1" ht="15" customHeight="1">
      <c r="B10" s="613">
        <v>1101</v>
      </c>
      <c r="C10" s="97" t="s">
        <v>967</v>
      </c>
      <c r="D10" s="614">
        <v>0</v>
      </c>
      <c r="E10" s="615">
        <f>LR!J27</f>
        <v>0</v>
      </c>
      <c r="F10" s="632" t="s">
        <v>915</v>
      </c>
      <c r="G10" s="633">
        <f>SUM(D13:D20)</f>
        <v>0</v>
      </c>
      <c r="H10" s="633">
        <f>SUM(E13:E20)</f>
        <v>0</v>
      </c>
      <c r="I10" s="616"/>
      <c r="J10" s="616"/>
      <c r="K10" s="616"/>
      <c r="L10" s="616"/>
      <c r="Z10" s="599"/>
    </row>
    <row r="11" spans="2:26" s="601" customFormat="1" ht="15" customHeight="1">
      <c r="B11" s="613">
        <v>1102</v>
      </c>
      <c r="C11" s="97" t="s">
        <v>83</v>
      </c>
      <c r="D11" s="614">
        <v>0</v>
      </c>
      <c r="E11" s="615">
        <f>LR!J28</f>
        <v>0</v>
      </c>
      <c r="F11" s="616"/>
      <c r="G11" s="635" t="str">
        <f>IF(G8-G9=0,"Oke, Cocok","Tidak Cocok")</f>
        <v>Oke, Cocok</v>
      </c>
      <c r="H11" s="635" t="str">
        <f>IF(H8-H9=0,"Oke, Cocok","Tidak Cocok")</f>
        <v>Oke, Cocok</v>
      </c>
      <c r="I11" s="616"/>
      <c r="J11" s="616"/>
      <c r="K11" s="616"/>
      <c r="L11" s="616"/>
      <c r="Z11" s="599"/>
    </row>
    <row r="12" spans="2:26" s="601" customFormat="1" ht="15" customHeight="1">
      <c r="B12" s="611">
        <v>2000</v>
      </c>
      <c r="C12" s="98" t="s">
        <v>84</v>
      </c>
      <c r="D12" s="612"/>
      <c r="E12" s="612"/>
      <c r="F12" s="616"/>
      <c r="G12" s="635" t="str">
        <f>IF(G8-G10=0,"Oke, Cocok","Tidak Cocok")</f>
        <v>Oke, Cocok</v>
      </c>
      <c r="H12" s="635" t="str">
        <f>IF(H8-H10=0,"Oke, Cocok","Tidak Cocok")</f>
        <v>Oke, Cocok</v>
      </c>
      <c r="I12" s="616"/>
      <c r="J12" s="616"/>
      <c r="K12" s="616"/>
      <c r="L12" s="616"/>
      <c r="Z12" s="616"/>
    </row>
    <row r="13" spans="2:26" s="601" customFormat="1" ht="15" customHeight="1">
      <c r="B13" s="613">
        <v>2110</v>
      </c>
      <c r="C13" s="97" t="s">
        <v>909</v>
      </c>
      <c r="D13" s="614">
        <v>0</v>
      </c>
      <c r="E13" s="615">
        <f>LR!K28</f>
        <v>0</v>
      </c>
      <c r="F13" s="629" t="s">
        <v>914</v>
      </c>
      <c r="G13" s="616"/>
      <c r="H13" s="616"/>
      <c r="I13" s="616"/>
      <c r="J13" s="616"/>
      <c r="K13" s="616"/>
      <c r="L13" s="616"/>
      <c r="Z13" s="616"/>
    </row>
    <row r="14" spans="2:26" s="601" customFormat="1" ht="15" hidden="1" customHeight="1">
      <c r="B14" s="613">
        <v>2120</v>
      </c>
      <c r="C14" s="97" t="s">
        <v>86</v>
      </c>
      <c r="D14" s="614">
        <v>0</v>
      </c>
      <c r="E14" s="615">
        <v>0</v>
      </c>
      <c r="F14" s="629"/>
      <c r="G14" s="616"/>
      <c r="H14" s="616"/>
      <c r="I14" s="616"/>
      <c r="J14" s="616"/>
      <c r="K14" s="616"/>
      <c r="L14" s="616"/>
      <c r="Z14" s="616"/>
    </row>
    <row r="15" spans="2:26" s="601" customFormat="1" ht="15" hidden="1" customHeight="1">
      <c r="B15" s="613">
        <v>2130</v>
      </c>
      <c r="C15" s="97" t="s">
        <v>87</v>
      </c>
      <c r="D15" s="614">
        <v>0</v>
      </c>
      <c r="E15" s="615">
        <v>0</v>
      </c>
      <c r="F15" s="617"/>
      <c r="G15" s="616"/>
      <c r="H15" s="616"/>
      <c r="I15" s="616"/>
      <c r="J15" s="616"/>
      <c r="K15" s="616"/>
      <c r="L15" s="616"/>
      <c r="Z15" s="616"/>
    </row>
    <row r="16" spans="2:26" s="601" customFormat="1" ht="15" hidden="1" customHeight="1">
      <c r="B16" s="613">
        <v>2140</v>
      </c>
      <c r="C16" s="97" t="s">
        <v>88</v>
      </c>
      <c r="D16" s="614">
        <v>0</v>
      </c>
      <c r="E16" s="615">
        <v>0</v>
      </c>
      <c r="F16" s="618"/>
      <c r="G16" s="616"/>
      <c r="H16" s="616"/>
      <c r="I16" s="616"/>
      <c r="J16" s="616"/>
      <c r="K16" s="616"/>
      <c r="L16" s="616"/>
      <c r="Z16" s="616"/>
    </row>
    <row r="17" spans="2:26" s="601" customFormat="1" ht="15" hidden="1" customHeight="1">
      <c r="B17" s="613">
        <v>2150</v>
      </c>
      <c r="C17" s="97" t="s">
        <v>89</v>
      </c>
      <c r="D17" s="614">
        <v>0</v>
      </c>
      <c r="E17" s="615">
        <v>0</v>
      </c>
      <c r="F17" s="616"/>
      <c r="G17" s="616"/>
      <c r="H17" s="616"/>
      <c r="I17" s="616"/>
      <c r="J17" s="616"/>
      <c r="K17" s="616"/>
      <c r="L17" s="616"/>
      <c r="Z17" s="616"/>
    </row>
    <row r="18" spans="2:26" s="601" customFormat="1" ht="15" hidden="1" customHeight="1">
      <c r="B18" s="613">
        <v>2160</v>
      </c>
      <c r="C18" s="97" t="s">
        <v>90</v>
      </c>
      <c r="D18" s="614">
        <v>0</v>
      </c>
      <c r="E18" s="615">
        <v>0</v>
      </c>
      <c r="F18" s="616"/>
      <c r="G18" s="616"/>
      <c r="H18" s="616"/>
      <c r="I18" s="616"/>
      <c r="J18" s="616"/>
      <c r="K18" s="616"/>
      <c r="L18" s="616"/>
      <c r="Z18" s="616"/>
    </row>
    <row r="19" spans="2:26" s="601" customFormat="1" ht="15" hidden="1" customHeight="1">
      <c r="B19" s="613">
        <v>2120</v>
      </c>
      <c r="C19" s="97" t="s">
        <v>91</v>
      </c>
      <c r="D19" s="704">
        <v>0</v>
      </c>
      <c r="E19" s="705">
        <v>0</v>
      </c>
      <c r="G19" s="616"/>
      <c r="H19" s="616"/>
      <c r="I19" s="616"/>
      <c r="J19" s="616"/>
      <c r="K19" s="616"/>
      <c r="L19" s="616"/>
      <c r="Z19" s="616"/>
    </row>
    <row r="20" spans="2:26" s="601" customFormat="1" ht="15" hidden="1" customHeight="1">
      <c r="B20" s="613">
        <v>2130</v>
      </c>
      <c r="C20" s="97" t="s">
        <v>92</v>
      </c>
      <c r="D20" s="704">
        <v>0</v>
      </c>
      <c r="E20" s="705">
        <v>0</v>
      </c>
      <c r="G20" s="616"/>
      <c r="H20" s="616"/>
      <c r="I20" s="616"/>
      <c r="J20" s="616"/>
      <c r="K20" s="616"/>
      <c r="L20" s="616"/>
      <c r="Z20" s="616"/>
    </row>
    <row r="21" spans="2:26" s="601" customFormat="1" ht="15" hidden="1" customHeight="1">
      <c r="B21" s="613">
        <v>2140</v>
      </c>
      <c r="C21" s="97" t="s">
        <v>93</v>
      </c>
      <c r="D21" s="704">
        <v>0</v>
      </c>
      <c r="E21" s="705">
        <v>0</v>
      </c>
      <c r="G21" s="636"/>
      <c r="H21" s="616"/>
      <c r="I21" s="616"/>
      <c r="J21" s="616"/>
      <c r="K21" s="616"/>
      <c r="L21" s="616"/>
      <c r="Z21" s="616"/>
    </row>
    <row r="22" spans="2:26" s="601" customFormat="1" ht="15" hidden="1" customHeight="1">
      <c r="B22" s="613">
        <v>2122</v>
      </c>
      <c r="C22" s="97" t="s">
        <v>94</v>
      </c>
      <c r="D22" s="619">
        <v>0</v>
      </c>
      <c r="E22" s="620">
        <f>[7]LR!J23</f>
        <v>0</v>
      </c>
      <c r="F22" s="616"/>
      <c r="G22" s="616"/>
      <c r="H22" s="616"/>
      <c r="I22" s="616"/>
      <c r="J22" s="616"/>
      <c r="K22" s="616"/>
      <c r="L22" s="616"/>
      <c r="Z22" s="616"/>
    </row>
    <row r="23" spans="2:26" s="601" customFormat="1" ht="15" hidden="1" customHeight="1">
      <c r="B23" s="613"/>
      <c r="C23" s="97"/>
      <c r="D23" s="621"/>
      <c r="E23" s="620"/>
      <c r="F23" s="616"/>
      <c r="G23" s="616"/>
      <c r="H23" s="616"/>
      <c r="I23" s="616"/>
      <c r="J23" s="616"/>
      <c r="K23" s="616"/>
      <c r="L23" s="616"/>
      <c r="Z23" s="616"/>
    </row>
    <row r="24" spans="2:26" s="601" customFormat="1" ht="15" hidden="1" customHeight="1">
      <c r="B24" s="613"/>
      <c r="C24" s="97"/>
      <c r="D24" s="621"/>
      <c r="E24" s="620"/>
      <c r="F24" s="616"/>
      <c r="G24" s="616"/>
      <c r="H24" s="616"/>
      <c r="I24" s="616"/>
      <c r="J24" s="616"/>
      <c r="K24" s="616"/>
      <c r="L24" s="616"/>
      <c r="Z24" s="616"/>
    </row>
    <row r="25" spans="2:26" s="601" customFormat="1" ht="15" hidden="1" customHeight="1">
      <c r="B25" s="613"/>
      <c r="C25" s="97"/>
      <c r="D25" s="621"/>
      <c r="E25" s="620"/>
      <c r="F25" s="616"/>
      <c r="G25" s="616"/>
      <c r="H25" s="616"/>
      <c r="I25" s="616"/>
      <c r="J25" s="616"/>
      <c r="K25" s="616"/>
      <c r="L25" s="616"/>
      <c r="Z25" s="616"/>
    </row>
    <row r="26" spans="2:26" s="601" customFormat="1" ht="15" customHeight="1">
      <c r="B26" s="622"/>
      <c r="C26" s="99"/>
      <c r="D26" s="623"/>
      <c r="E26" s="624"/>
      <c r="F26" s="617" t="s">
        <v>85</v>
      </c>
      <c r="G26" s="616"/>
      <c r="H26" s="616"/>
      <c r="I26" s="616"/>
      <c r="J26" s="616"/>
      <c r="K26" s="616"/>
      <c r="L26" s="616"/>
      <c r="Z26" s="616"/>
    </row>
    <row r="27" spans="2:26">
      <c r="F27" s="618" t="s">
        <v>942</v>
      </c>
    </row>
    <row r="28" spans="2:26" ht="13">
      <c r="F28" s="629"/>
    </row>
    <row r="29" spans="2:26">
      <c r="F29" s="617"/>
    </row>
    <row r="30" spans="2:26">
      <c r="F30" s="618"/>
    </row>
    <row r="32" spans="2:26" ht="13">
      <c r="F32" s="629"/>
    </row>
    <row r="33" spans="6:6">
      <c r="F33" s="617"/>
    </row>
    <row r="34" spans="6:6">
      <c r="F34" s="618"/>
    </row>
  </sheetData>
  <sheetProtection algorithmName="SHA-512" hashValue="KJ8TdeqCH4b3ZSP+VNn6NB6AeJc2tiBBNCzbW4A/s57jLA8bzUy2ItJjI4+W2s2IDdwhSxqrQPjGBa8V7X9FVQ==" saltValue="btNmpyNc/zanapYBN6fCNg==" spinCount="100000" sheet="1" selectLockedCells="1"/>
  <conditionalFormatting sqref="G11:H12">
    <cfRule type="containsText" dxfId="513" priority="1" operator="containsText" text="Tidak Cocok">
      <formula>NOT(ISERROR(SEARCH("Tidak Cocok",G11)))</formula>
    </cfRule>
  </conditionalFormatting>
  <hyperlinks>
    <hyperlink ref="C8" location="Detil!A1" display="Penjualan" xr:uid="{0569C7CB-9B84-4C24-92B3-DC1BEF3097F5}"/>
  </hyperlinks>
  <pageMargins left="0.7" right="0.7" top="0.75" bottom="0.75" header="0.3" footer="0.3"/>
  <pageSetup paperSize="9" orientation="portrait" horizontalDpi="4294967293" r:id="rId1"/>
  <ignoredErrors>
    <ignoredError sqref="G10" formulaRange="1"/>
    <ignoredError sqref="E8:E13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9E69-44AC-4264-8F97-EB53FF9F253D}">
  <sheetPr codeName="Sheet1">
    <tabColor rgb="FF0000CC"/>
    <pageSetUpPr fitToPage="1"/>
  </sheetPr>
  <dimension ref="B1:AM352"/>
  <sheetViews>
    <sheetView showGridLines="0" zoomScale="90" zoomScaleNormal="90" zoomScaleSheetLayoutView="90" workbookViewId="0">
      <pane ySplit="3" topLeftCell="A4" activePane="bottomLeft" state="frozen"/>
      <selection activeCell="C18" sqref="C18"/>
      <selection pane="bottomLeft" activeCell="P3" sqref="P3"/>
    </sheetView>
  </sheetViews>
  <sheetFormatPr defaultColWidth="11.6640625" defaultRowHeight="12.5"/>
  <cols>
    <col min="1" max="1" width="2.44140625" style="214" customWidth="1"/>
    <col min="2" max="2" width="5" style="214" hidden="1" customWidth="1"/>
    <col min="3" max="3" width="20.77734375" style="215" customWidth="1"/>
    <col min="4" max="4" width="14.109375" style="214" customWidth="1"/>
    <col min="5" max="5" width="7.44140625" style="214" customWidth="1"/>
    <col min="6" max="6" width="8.33203125" style="214" bestFit="1" customWidth="1"/>
    <col min="7" max="16" width="7.44140625" style="214" customWidth="1"/>
    <col min="17" max="17" width="14.109375" style="216" customWidth="1"/>
    <col min="18" max="18" width="14.109375" style="214" customWidth="1"/>
    <col min="19" max="19" width="19.44140625" style="214" customWidth="1"/>
    <col min="20" max="20" width="19.44140625" style="217" hidden="1" customWidth="1"/>
    <col min="21" max="21" width="19.44140625" style="214" hidden="1" customWidth="1"/>
    <col min="22" max="22" width="20.77734375" style="218" hidden="1" customWidth="1"/>
    <col min="23" max="23" width="5.44140625" style="214" customWidth="1"/>
    <col min="24" max="24" width="20.77734375" style="218" customWidth="1"/>
    <col min="25" max="26" width="27.44140625" style="214" hidden="1" customWidth="1"/>
    <col min="27" max="27" width="19.44140625" style="214" customWidth="1"/>
    <col min="28" max="29" width="19.44140625" style="214" hidden="1" customWidth="1"/>
    <col min="30" max="30" width="40.77734375" style="214" customWidth="1"/>
    <col min="31" max="31" width="5.6640625" style="214" customWidth="1"/>
    <col min="32" max="32" width="20.77734375" style="218" customWidth="1"/>
    <col min="33" max="34" width="27.44140625" style="214" customWidth="1"/>
    <col min="35" max="35" width="19.44140625" style="214" customWidth="1"/>
    <col min="36" max="37" width="19.44140625" style="214" hidden="1" customWidth="1"/>
    <col min="38" max="38" width="47.44140625" style="214" hidden="1" customWidth="1"/>
    <col min="39" max="39" width="22" style="214" customWidth="1"/>
    <col min="40" max="16384" width="11.6640625" style="214"/>
  </cols>
  <sheetData>
    <row r="1" spans="2:39" ht="58.9" customHeight="1"/>
    <row r="2" spans="2:39" s="219" customFormat="1" ht="41.5" customHeight="1">
      <c r="B2" s="220"/>
      <c r="C2" s="221" t="s">
        <v>95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2"/>
      <c r="R2" s="221"/>
      <c r="S2" s="221"/>
      <c r="T2" s="221"/>
      <c r="U2" s="221"/>
      <c r="V2" s="223"/>
      <c r="X2" s="224" t="s">
        <v>96</v>
      </c>
      <c r="Y2" s="225"/>
      <c r="Z2" s="225"/>
      <c r="AA2" s="224"/>
      <c r="AB2" s="224"/>
      <c r="AC2" s="224"/>
      <c r="AD2" s="221"/>
      <c r="AE2" s="221"/>
      <c r="AF2" s="224" t="s">
        <v>97</v>
      </c>
      <c r="AG2" s="225"/>
      <c r="AH2" s="225"/>
      <c r="AI2" s="224"/>
      <c r="AJ2" s="224"/>
      <c r="AK2" s="224"/>
      <c r="AL2" s="221"/>
      <c r="AM2" s="221"/>
    </row>
    <row r="3" spans="2:39" s="226" customFormat="1" ht="55" customHeight="1" thickBot="1">
      <c r="B3" s="227"/>
      <c r="C3" s="228" t="s">
        <v>98</v>
      </c>
      <c r="D3" s="229" t="s">
        <v>99</v>
      </c>
      <c r="E3" s="229" t="s">
        <v>100</v>
      </c>
      <c r="F3" s="229" t="s">
        <v>972</v>
      </c>
      <c r="G3" s="230" t="s">
        <v>968</v>
      </c>
      <c r="H3" s="230" t="s">
        <v>969</v>
      </c>
      <c r="I3" s="230" t="s">
        <v>970</v>
      </c>
      <c r="J3" s="230" t="s">
        <v>973</v>
      </c>
      <c r="K3" s="230" t="s">
        <v>971</v>
      </c>
      <c r="L3" s="230" t="s">
        <v>974</v>
      </c>
      <c r="M3" s="230" t="s">
        <v>975</v>
      </c>
      <c r="N3" s="230" t="s">
        <v>101</v>
      </c>
      <c r="O3" s="230" t="s">
        <v>102</v>
      </c>
      <c r="P3" s="230" t="s">
        <v>976</v>
      </c>
      <c r="Q3" s="231" t="s">
        <v>103</v>
      </c>
      <c r="R3" s="232" t="s">
        <v>104</v>
      </c>
      <c r="S3" s="230" t="s">
        <v>105</v>
      </c>
      <c r="T3" s="233" t="s">
        <v>106</v>
      </c>
      <c r="U3" s="233" t="s">
        <v>107</v>
      </c>
      <c r="V3" s="234" t="s">
        <v>108</v>
      </c>
      <c r="X3" s="235" t="s">
        <v>98</v>
      </c>
      <c r="Y3" s="236" t="s">
        <v>99</v>
      </c>
      <c r="Z3" s="237" t="s">
        <v>103</v>
      </c>
      <c r="AA3" s="236" t="s">
        <v>105</v>
      </c>
      <c r="AB3" s="238" t="s">
        <v>106</v>
      </c>
      <c r="AC3" s="238" t="s">
        <v>107</v>
      </c>
      <c r="AD3" s="239" t="s">
        <v>108</v>
      </c>
      <c r="AF3" s="240" t="s">
        <v>98</v>
      </c>
      <c r="AG3" s="241" t="s">
        <v>99</v>
      </c>
      <c r="AH3" s="242" t="s">
        <v>103</v>
      </c>
      <c r="AI3" s="423" t="s">
        <v>105</v>
      </c>
      <c r="AJ3" s="420" t="s">
        <v>106</v>
      </c>
      <c r="AK3" s="243" t="s">
        <v>107</v>
      </c>
      <c r="AL3" s="244" t="s">
        <v>108</v>
      </c>
    </row>
    <row r="4" spans="2:39" s="245" customFormat="1" ht="16.5" customHeight="1" thickTop="1">
      <c r="B4" s="246"/>
      <c r="C4" s="690" t="str">
        <f>Setup!C15</f>
        <v>05-01-2026</v>
      </c>
      <c r="D4" s="247">
        <f>SUM(Anggaran_BM[[#This Row],[Balita]:[Santri]])</f>
        <v>0</v>
      </c>
      <c r="E4" s="691"/>
      <c r="F4" s="691"/>
      <c r="G4" s="691"/>
      <c r="H4" s="691"/>
      <c r="I4" s="691"/>
      <c r="J4" s="691"/>
      <c r="K4" s="691"/>
      <c r="L4" s="691"/>
      <c r="M4" s="691"/>
      <c r="N4" s="691"/>
      <c r="O4" s="691"/>
      <c r="P4" s="691"/>
      <c r="Q4" s="248">
        <v>8000</v>
      </c>
      <c r="R4" s="249">
        <v>10000</v>
      </c>
      <c r="S4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4" s="347"/>
      <c r="U4" s="249">
        <f>Anggaran_BM[[#This Row],[Rencana Anggaran Biaya (RAB)]]-Anggaran_BM[[#This Row],[Aktual]]</f>
        <v>0</v>
      </c>
      <c r="V4" s="250"/>
      <c r="X4" s="251" t="str">
        <f>Anggaran_BM[[#This Row],[Hari/Tanggal]]</f>
        <v>05-01-2026</v>
      </c>
      <c r="Y4" s="369"/>
      <c r="Z4" s="249"/>
      <c r="AA4" s="694">
        <v>0</v>
      </c>
      <c r="AB4" s="347"/>
      <c r="AC4" s="252">
        <f>Anggaran_Ops[[#This Row],[Rencana Anggaran Biaya (RAB)]]-Anggaran_Ops[[#This Row],[Aktual]]</f>
        <v>0</v>
      </c>
      <c r="AD4" s="253"/>
      <c r="AF4" s="251" t="str">
        <f>Anggaran_BM[[#This Row],[Hari/Tanggal]]</f>
        <v>05-01-2026</v>
      </c>
      <c r="AG4" s="351">
        <v>3000</v>
      </c>
      <c r="AH4" s="249">
        <v>2000</v>
      </c>
      <c r="AI4" s="424">
        <f>Anggaran_SM[[#This Row],[Jumlah Paket MBG]]*Anggaran_SM[[#This Row],[Harga Satuan Paket MBG]]</f>
        <v>6000000</v>
      </c>
      <c r="AJ4" s="421"/>
      <c r="AK4" s="252">
        <f>Anggaran_SM[[#This Row],[Rencana Anggaran Biaya (RAB)]]-Anggaran_SM[[#This Row],[Aktual]]</f>
        <v>6000000</v>
      </c>
      <c r="AL4" s="253"/>
    </row>
    <row r="5" spans="2:39" s="245" customFormat="1" ht="16.5" customHeight="1">
      <c r="B5" s="246"/>
      <c r="C5" s="762">
        <f>C4+1</f>
        <v>46028</v>
      </c>
      <c r="D5" s="247">
        <f>SUM(Anggaran_BM[[#This Row],[Balita]:[Santri]])</f>
        <v>0</v>
      </c>
      <c r="E5" s="691"/>
      <c r="F5" s="691"/>
      <c r="G5" s="691"/>
      <c r="H5" s="691"/>
      <c r="I5" s="691"/>
      <c r="J5" s="691"/>
      <c r="K5" s="691"/>
      <c r="L5" s="691"/>
      <c r="M5" s="691"/>
      <c r="N5" s="691"/>
      <c r="O5" s="691"/>
      <c r="P5" s="691"/>
      <c r="Q5" s="248">
        <v>8000</v>
      </c>
      <c r="R5" s="249">
        <v>10000</v>
      </c>
      <c r="S5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5" s="347"/>
      <c r="U5" s="249">
        <f>Anggaran_BM[[#This Row],[Rencana Anggaran Biaya (RAB)]]-Anggaran_BM[[#This Row],[Aktual]]</f>
        <v>0</v>
      </c>
      <c r="V5" s="250"/>
      <c r="X5" s="251">
        <f>Anggaran_BM[[#This Row],[Hari/Tanggal]]</f>
        <v>46028</v>
      </c>
      <c r="Y5" s="369"/>
      <c r="Z5" s="249"/>
      <c r="AA5" s="694">
        <v>0</v>
      </c>
      <c r="AB5" s="347"/>
      <c r="AC5" s="252">
        <f>Anggaran_Ops[[#This Row],[Rencana Anggaran Biaya (RAB)]]-Anggaran_Ops[[#This Row],[Aktual]]</f>
        <v>0</v>
      </c>
      <c r="AD5" s="253"/>
      <c r="AF5" s="251">
        <f>Anggaran_BM[[#This Row],[Hari/Tanggal]]</f>
        <v>46028</v>
      </c>
      <c r="AG5" s="351">
        <v>3000</v>
      </c>
      <c r="AH5" s="249">
        <v>2000</v>
      </c>
      <c r="AI5" s="424">
        <f>Anggaran_SM[[#This Row],[Jumlah Paket MBG]]*Anggaran_SM[[#This Row],[Harga Satuan Paket MBG]]</f>
        <v>6000000</v>
      </c>
      <c r="AJ5" s="421"/>
      <c r="AK5" s="252">
        <f>Anggaran_SM[[#This Row],[Rencana Anggaran Biaya (RAB)]]-Anggaran_SM[[#This Row],[Aktual]]</f>
        <v>6000000</v>
      </c>
      <c r="AL5" s="253"/>
    </row>
    <row r="6" spans="2:39" s="245" customFormat="1" ht="16.5" customHeight="1">
      <c r="B6" s="254"/>
      <c r="C6" s="762">
        <f>C5+1</f>
        <v>46029</v>
      </c>
      <c r="D6" s="247">
        <f>SUM(Anggaran_BM[[#This Row],[Balita]:[Santri]])</f>
        <v>0</v>
      </c>
      <c r="E6" s="691"/>
      <c r="F6" s="691"/>
      <c r="G6" s="691"/>
      <c r="H6" s="691"/>
      <c r="I6" s="691"/>
      <c r="J6" s="691"/>
      <c r="K6" s="691"/>
      <c r="L6" s="691"/>
      <c r="M6" s="691"/>
      <c r="N6" s="691"/>
      <c r="O6" s="691"/>
      <c r="P6" s="691"/>
      <c r="Q6" s="255">
        <v>8000</v>
      </c>
      <c r="R6" s="249">
        <v>10000</v>
      </c>
      <c r="S6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6" s="347"/>
      <c r="U6" s="249">
        <f>Anggaran_BM[[#This Row],[Rencana Anggaran Biaya (RAB)]]-Anggaran_BM[[#This Row],[Aktual]]</f>
        <v>0</v>
      </c>
      <c r="V6" s="250"/>
      <c r="X6" s="251">
        <f>Anggaran_BM[[#This Row],[Hari/Tanggal]]</f>
        <v>46029</v>
      </c>
      <c r="Y6" s="369"/>
      <c r="Z6" s="249"/>
      <c r="AA6" s="694">
        <v>0</v>
      </c>
      <c r="AB6" s="347"/>
      <c r="AC6" s="252">
        <f>Anggaran_Ops[[#This Row],[Rencana Anggaran Biaya (RAB)]]-Anggaran_Ops[[#This Row],[Aktual]]</f>
        <v>0</v>
      </c>
      <c r="AD6" s="253"/>
      <c r="AF6" s="251">
        <f>Anggaran_BM[[#This Row],[Hari/Tanggal]]</f>
        <v>46029</v>
      </c>
      <c r="AG6" s="351">
        <v>3000</v>
      </c>
      <c r="AH6" s="249">
        <v>2000</v>
      </c>
      <c r="AI6" s="424">
        <f>Anggaran_SM[[#This Row],[Jumlah Paket MBG]]*Anggaran_SM[[#This Row],[Harga Satuan Paket MBG]]</f>
        <v>6000000</v>
      </c>
      <c r="AJ6" s="421"/>
      <c r="AK6" s="252">
        <f>Anggaran_SM[[#This Row],[Rencana Anggaran Biaya (RAB)]]-Anggaran_SM[[#This Row],[Aktual]]</f>
        <v>6000000</v>
      </c>
      <c r="AL6" s="253"/>
    </row>
    <row r="7" spans="2:39" s="245" customFormat="1" ht="16.5" customHeight="1">
      <c r="B7" s="246"/>
      <c r="C7" s="762">
        <f t="shared" ref="C7:C9" si="0">C6+1</f>
        <v>46030</v>
      </c>
      <c r="D7" s="247">
        <f>SUM(Anggaran_BM[[#This Row],[Balita]:[Santri]])</f>
        <v>0</v>
      </c>
      <c r="E7" s="691"/>
      <c r="F7" s="691"/>
      <c r="G7" s="691"/>
      <c r="H7" s="691"/>
      <c r="I7" s="691"/>
      <c r="J7" s="691"/>
      <c r="K7" s="691"/>
      <c r="L7" s="691"/>
      <c r="M7" s="691"/>
      <c r="N7" s="691"/>
      <c r="O7" s="691"/>
      <c r="P7" s="691"/>
      <c r="Q7" s="255">
        <v>8000</v>
      </c>
      <c r="R7" s="249">
        <v>10000</v>
      </c>
      <c r="S7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7" s="347"/>
      <c r="U7" s="249">
        <f>Anggaran_BM[[#This Row],[Rencana Anggaran Biaya (RAB)]]-Anggaran_BM[[#This Row],[Aktual]]</f>
        <v>0</v>
      </c>
      <c r="V7" s="250"/>
      <c r="X7" s="251">
        <f>Anggaran_BM[[#This Row],[Hari/Tanggal]]</f>
        <v>46030</v>
      </c>
      <c r="Y7" s="369"/>
      <c r="Z7" s="249"/>
      <c r="AA7" s="694">
        <v>0</v>
      </c>
      <c r="AB7" s="347"/>
      <c r="AC7" s="252">
        <f>Anggaran_Ops[[#This Row],[Rencana Anggaran Biaya (RAB)]]-Anggaran_Ops[[#This Row],[Aktual]]</f>
        <v>0</v>
      </c>
      <c r="AD7" s="253"/>
      <c r="AF7" s="251">
        <f>Anggaran_BM[[#This Row],[Hari/Tanggal]]</f>
        <v>46030</v>
      </c>
      <c r="AG7" s="351">
        <v>3000</v>
      </c>
      <c r="AH7" s="249">
        <v>2000</v>
      </c>
      <c r="AI7" s="424">
        <f>Anggaran_SM[[#This Row],[Jumlah Paket MBG]]*Anggaran_SM[[#This Row],[Harga Satuan Paket MBG]]</f>
        <v>6000000</v>
      </c>
      <c r="AJ7" s="421"/>
      <c r="AK7" s="252">
        <f>Anggaran_SM[[#This Row],[Rencana Anggaran Biaya (RAB)]]-Anggaran_SM[[#This Row],[Aktual]]</f>
        <v>6000000</v>
      </c>
      <c r="AL7" s="253"/>
    </row>
    <row r="8" spans="2:39" s="245" customFormat="1" ht="16.5" customHeight="1">
      <c r="B8" s="254"/>
      <c r="C8" s="762">
        <f t="shared" si="0"/>
        <v>46031</v>
      </c>
      <c r="D8" s="247">
        <f>SUM(Anggaran_BM[[#This Row],[Balita]:[Santri]])</f>
        <v>0</v>
      </c>
      <c r="E8" s="691"/>
      <c r="F8" s="691"/>
      <c r="G8" s="691"/>
      <c r="H8" s="691"/>
      <c r="I8" s="691"/>
      <c r="J8" s="691"/>
      <c r="K8" s="691"/>
      <c r="L8" s="691"/>
      <c r="M8" s="691"/>
      <c r="N8" s="691"/>
      <c r="O8" s="691"/>
      <c r="P8" s="691"/>
      <c r="Q8" s="255">
        <v>8000</v>
      </c>
      <c r="R8" s="249">
        <v>10000</v>
      </c>
      <c r="S8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8" s="347"/>
      <c r="U8" s="249">
        <f>Anggaran_BM[[#This Row],[Rencana Anggaran Biaya (RAB)]]-Anggaran_BM[[#This Row],[Aktual]]</f>
        <v>0</v>
      </c>
      <c r="V8" s="250"/>
      <c r="X8" s="251">
        <f>Anggaran_BM[[#This Row],[Hari/Tanggal]]</f>
        <v>46031</v>
      </c>
      <c r="Y8" s="369"/>
      <c r="Z8" s="249"/>
      <c r="AA8" s="694">
        <v>0</v>
      </c>
      <c r="AB8" s="347"/>
      <c r="AC8" s="252">
        <f>Anggaran_Ops[[#This Row],[Rencana Anggaran Biaya (RAB)]]-Anggaran_Ops[[#This Row],[Aktual]]</f>
        <v>0</v>
      </c>
      <c r="AD8" s="253"/>
      <c r="AF8" s="251">
        <f>Anggaran_BM[[#This Row],[Hari/Tanggal]]</f>
        <v>46031</v>
      </c>
      <c r="AG8" s="351">
        <v>3000</v>
      </c>
      <c r="AH8" s="249">
        <v>2000</v>
      </c>
      <c r="AI8" s="424">
        <f>Anggaran_SM[[#This Row],[Jumlah Paket MBG]]*Anggaran_SM[[#This Row],[Harga Satuan Paket MBG]]</f>
        <v>6000000</v>
      </c>
      <c r="AJ8" s="421"/>
      <c r="AK8" s="252">
        <f>Anggaran_SM[[#This Row],[Rencana Anggaran Biaya (RAB)]]-Anggaran_SM[[#This Row],[Aktual]]</f>
        <v>6000000</v>
      </c>
      <c r="AL8" s="253"/>
    </row>
    <row r="9" spans="2:39" s="245" customFormat="1" ht="16.5" customHeight="1">
      <c r="B9" s="254"/>
      <c r="C9" s="762">
        <f t="shared" si="0"/>
        <v>46032</v>
      </c>
      <c r="D9" s="247">
        <f>SUM(Anggaran_BM[[#This Row],[Balita]:[Santri]])</f>
        <v>0</v>
      </c>
      <c r="E9" s="691"/>
      <c r="F9" s="691"/>
      <c r="G9" s="691"/>
      <c r="H9" s="691"/>
      <c r="I9" s="691"/>
      <c r="J9" s="691"/>
      <c r="K9" s="691"/>
      <c r="L9" s="691"/>
      <c r="M9" s="691"/>
      <c r="N9" s="691"/>
      <c r="O9" s="691"/>
      <c r="P9" s="691"/>
      <c r="Q9" s="255">
        <v>8000</v>
      </c>
      <c r="R9" s="249">
        <v>10000</v>
      </c>
      <c r="S9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9" s="347"/>
      <c r="U9" s="249">
        <f>Anggaran_BM[[#This Row],[Rencana Anggaran Biaya (RAB)]]-Anggaran_BM[[#This Row],[Aktual]]</f>
        <v>0</v>
      </c>
      <c r="V9" s="250"/>
      <c r="X9" s="251">
        <f>Anggaran_BM[[#This Row],[Hari/Tanggal]]</f>
        <v>46032</v>
      </c>
      <c r="Y9" s="369"/>
      <c r="Z9" s="249"/>
      <c r="AA9" s="694">
        <v>0</v>
      </c>
      <c r="AB9" s="347"/>
      <c r="AC9" s="252">
        <f>Anggaran_Ops[[#This Row],[Rencana Anggaran Biaya (RAB)]]-Anggaran_Ops[[#This Row],[Aktual]]</f>
        <v>0</v>
      </c>
      <c r="AD9" s="253"/>
      <c r="AF9" s="251">
        <f>Anggaran_BM[[#This Row],[Hari/Tanggal]]</f>
        <v>46032</v>
      </c>
      <c r="AG9" s="351">
        <v>3000</v>
      </c>
      <c r="AH9" s="249">
        <v>2000</v>
      </c>
      <c r="AI9" s="424">
        <f>Anggaran_SM[[#This Row],[Jumlah Paket MBG]]*Anggaran_SM[[#This Row],[Harga Satuan Paket MBG]]</f>
        <v>6000000</v>
      </c>
      <c r="AJ9" s="421"/>
      <c r="AK9" s="252">
        <f>Anggaran_SM[[#This Row],[Rencana Anggaran Biaya (RAB)]]-Anggaran_SM[[#This Row],[Aktual]]</f>
        <v>6000000</v>
      </c>
      <c r="AL9" s="253"/>
    </row>
    <row r="10" spans="2:39" s="245" customFormat="1" ht="16.5" customHeight="1">
      <c r="B10" s="254"/>
      <c r="C10" s="256" t="s">
        <v>109</v>
      </c>
      <c r="D10" s="257"/>
      <c r="E10" s="692"/>
      <c r="F10" s="692"/>
      <c r="G10" s="693"/>
      <c r="H10" s="693"/>
      <c r="I10" s="693"/>
      <c r="J10" s="693"/>
      <c r="K10" s="693"/>
      <c r="L10" s="693"/>
      <c r="M10" s="693"/>
      <c r="N10" s="693"/>
      <c r="O10" s="693"/>
      <c r="P10" s="693"/>
      <c r="Q10" s="260"/>
      <c r="R10" s="261"/>
      <c r="S10" s="262"/>
      <c r="T10" s="261"/>
      <c r="U10" s="261"/>
      <c r="V10" s="263">
        <f>SUM(U4:U9)</f>
        <v>0</v>
      </c>
      <c r="X10" s="264" t="s">
        <v>110</v>
      </c>
      <c r="Y10" s="265"/>
      <c r="Z10" s="266"/>
      <c r="AA10" s="695"/>
      <c r="AB10" s="266"/>
      <c r="AC10" s="267"/>
      <c r="AD10" s="263"/>
      <c r="AF10" s="268" t="s">
        <v>109</v>
      </c>
      <c r="AG10" s="269"/>
      <c r="AH10" s="258"/>
      <c r="AI10" s="422"/>
      <c r="AJ10" s="422"/>
      <c r="AK10" s="263"/>
      <c r="AL10" s="270"/>
    </row>
    <row r="11" spans="2:39" s="245" customFormat="1" ht="16.5" customHeight="1">
      <c r="B11" s="254"/>
      <c r="C11" s="762">
        <f>C9+2</f>
        <v>46034</v>
      </c>
      <c r="D11" s="247">
        <f>SUM(Anggaran_BM[[#This Row],[Balita]:[Santri]])</f>
        <v>0</v>
      </c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255">
        <v>8000</v>
      </c>
      <c r="R11" s="249">
        <v>10000</v>
      </c>
      <c r="S11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11" s="347"/>
      <c r="U11" s="249">
        <f>Anggaran_BM[[#This Row],[Rencana Anggaran Biaya (RAB)]]-Anggaran_BM[[#This Row],[Aktual]]</f>
        <v>0</v>
      </c>
      <c r="V11" s="250"/>
      <c r="X11" s="251">
        <f>Anggaran_BM[[#This Row],[Hari/Tanggal]]</f>
        <v>46034</v>
      </c>
      <c r="Y11" s="369"/>
      <c r="Z11" s="249"/>
      <c r="AA11" s="694">
        <v>0</v>
      </c>
      <c r="AB11" s="347"/>
      <c r="AC11" s="252">
        <f>Anggaran_Ops[[#This Row],[Rencana Anggaran Biaya (RAB)]]-Anggaran_Ops[[#This Row],[Aktual]]</f>
        <v>0</v>
      </c>
      <c r="AD11" s="253"/>
      <c r="AF11" s="251">
        <f>Anggaran_BM[[#This Row],[Hari/Tanggal]]</f>
        <v>46034</v>
      </c>
      <c r="AG11" s="351">
        <v>3000</v>
      </c>
      <c r="AH11" s="249">
        <v>2000</v>
      </c>
      <c r="AI11" s="424">
        <f>Anggaran_SM[[#This Row],[Jumlah Paket MBG]]*Anggaran_SM[[#This Row],[Harga Satuan Paket MBG]]</f>
        <v>6000000</v>
      </c>
      <c r="AJ11" s="421"/>
      <c r="AK11" s="252">
        <f>Anggaran_SM[[#This Row],[Rencana Anggaran Biaya (RAB)]]-Anggaran_SM[[#This Row],[Aktual]]</f>
        <v>6000000</v>
      </c>
      <c r="AL11" s="253"/>
    </row>
    <row r="12" spans="2:39" s="245" customFormat="1" ht="16.5" customHeight="1">
      <c r="C12" s="762">
        <f>C11+1</f>
        <v>46035</v>
      </c>
      <c r="D12" s="247">
        <f>SUM(Anggaran_BM[[#This Row],[Balita]:[Santri]])</f>
        <v>0</v>
      </c>
      <c r="E12" s="691"/>
      <c r="F12" s="691"/>
      <c r="G12" s="691"/>
      <c r="H12" s="691"/>
      <c r="I12" s="691"/>
      <c r="J12" s="691"/>
      <c r="K12" s="691"/>
      <c r="L12" s="691"/>
      <c r="M12" s="691"/>
      <c r="N12" s="691"/>
      <c r="O12" s="691"/>
      <c r="P12" s="691"/>
      <c r="Q12" s="255">
        <v>8000</v>
      </c>
      <c r="R12" s="249">
        <v>10000</v>
      </c>
      <c r="S12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12" s="347"/>
      <c r="U12" s="249">
        <f>Anggaran_BM[[#This Row],[Rencana Anggaran Biaya (RAB)]]-Anggaran_BM[[#This Row],[Aktual]]</f>
        <v>0</v>
      </c>
      <c r="V12" s="250"/>
      <c r="X12" s="251">
        <f>Anggaran_BM[[#This Row],[Hari/Tanggal]]</f>
        <v>46035</v>
      </c>
      <c r="Y12" s="369"/>
      <c r="Z12" s="249"/>
      <c r="AA12" s="694">
        <v>0</v>
      </c>
      <c r="AB12" s="347"/>
      <c r="AC12" s="252">
        <f>Anggaran_Ops[[#This Row],[Rencana Anggaran Biaya (RAB)]]-Anggaran_Ops[[#This Row],[Aktual]]</f>
        <v>0</v>
      </c>
      <c r="AD12" s="253"/>
      <c r="AF12" s="251">
        <f>Anggaran_BM[[#This Row],[Hari/Tanggal]]</f>
        <v>46035</v>
      </c>
      <c r="AG12" s="351">
        <v>3000</v>
      </c>
      <c r="AH12" s="249">
        <v>2000</v>
      </c>
      <c r="AI12" s="424">
        <f>Anggaran_SM[[#This Row],[Jumlah Paket MBG]]*Anggaran_SM[[#This Row],[Harga Satuan Paket MBG]]</f>
        <v>6000000</v>
      </c>
      <c r="AJ12" s="421"/>
      <c r="AK12" s="252">
        <f>Anggaran_SM[[#This Row],[Rencana Anggaran Biaya (RAB)]]-Anggaran_SM[[#This Row],[Aktual]]</f>
        <v>6000000</v>
      </c>
      <c r="AL12" s="253"/>
    </row>
    <row r="13" spans="2:39" s="245" customFormat="1" ht="16.5" customHeight="1">
      <c r="C13" s="762">
        <f t="shared" ref="C13:C16" si="1">C12+1</f>
        <v>46036</v>
      </c>
      <c r="D13" s="247">
        <f>SUM(Anggaran_BM[[#This Row],[Balita]:[Santri]])</f>
        <v>0</v>
      </c>
      <c r="E13" s="691"/>
      <c r="F13" s="691"/>
      <c r="G13" s="691"/>
      <c r="H13" s="691"/>
      <c r="I13" s="691"/>
      <c r="J13" s="691"/>
      <c r="K13" s="691"/>
      <c r="L13" s="691"/>
      <c r="M13" s="691"/>
      <c r="N13" s="691"/>
      <c r="O13" s="691"/>
      <c r="P13" s="691"/>
      <c r="Q13" s="255">
        <v>8000</v>
      </c>
      <c r="R13" s="249">
        <v>10000</v>
      </c>
      <c r="S13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13" s="347"/>
      <c r="U13" s="249">
        <f>Anggaran_BM[[#This Row],[Rencana Anggaran Biaya (RAB)]]-Anggaran_BM[[#This Row],[Aktual]]</f>
        <v>0</v>
      </c>
      <c r="V13" s="250"/>
      <c r="X13" s="251">
        <f>Anggaran_BM[[#This Row],[Hari/Tanggal]]</f>
        <v>46036</v>
      </c>
      <c r="Y13" s="369"/>
      <c r="Z13" s="249"/>
      <c r="AA13" s="694">
        <v>0</v>
      </c>
      <c r="AB13" s="347"/>
      <c r="AC13" s="252">
        <f>Anggaran_Ops[[#This Row],[Rencana Anggaran Biaya (RAB)]]-Anggaran_Ops[[#This Row],[Aktual]]</f>
        <v>0</v>
      </c>
      <c r="AD13" s="253"/>
      <c r="AF13" s="251">
        <f>Anggaran_BM[[#This Row],[Hari/Tanggal]]</f>
        <v>46036</v>
      </c>
      <c r="AG13" s="351">
        <v>3000</v>
      </c>
      <c r="AH13" s="249">
        <v>2000</v>
      </c>
      <c r="AI13" s="424">
        <f>Anggaran_SM[[#This Row],[Jumlah Paket MBG]]*Anggaran_SM[[#This Row],[Harga Satuan Paket MBG]]</f>
        <v>6000000</v>
      </c>
      <c r="AJ13" s="421"/>
      <c r="AK13" s="252">
        <f>Anggaran_SM[[#This Row],[Rencana Anggaran Biaya (RAB)]]-Anggaran_SM[[#This Row],[Aktual]]</f>
        <v>6000000</v>
      </c>
      <c r="AL13" s="253"/>
    </row>
    <row r="14" spans="2:39" s="245" customFormat="1" ht="16.5" customHeight="1">
      <c r="C14" s="762">
        <f t="shared" si="1"/>
        <v>46037</v>
      </c>
      <c r="D14" s="247">
        <f>SUM(Anggaran_BM[[#This Row],[Balita]:[Santri]])</f>
        <v>0</v>
      </c>
      <c r="E14" s="691"/>
      <c r="F14" s="691"/>
      <c r="G14" s="691"/>
      <c r="H14" s="691"/>
      <c r="I14" s="691"/>
      <c r="J14" s="691"/>
      <c r="K14" s="691"/>
      <c r="L14" s="691"/>
      <c r="M14" s="691"/>
      <c r="N14" s="691"/>
      <c r="O14" s="691"/>
      <c r="P14" s="691"/>
      <c r="Q14" s="255">
        <v>8000</v>
      </c>
      <c r="R14" s="249">
        <v>10000</v>
      </c>
      <c r="S14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14" s="347"/>
      <c r="U14" s="249">
        <f>Anggaran_BM[[#This Row],[Rencana Anggaran Biaya (RAB)]]-Anggaran_BM[[#This Row],[Aktual]]</f>
        <v>0</v>
      </c>
      <c r="V14" s="250"/>
      <c r="X14" s="251">
        <f>Anggaran_BM[[#This Row],[Hari/Tanggal]]</f>
        <v>46037</v>
      </c>
      <c r="Y14" s="369"/>
      <c r="Z14" s="249"/>
      <c r="AA14" s="694">
        <v>0</v>
      </c>
      <c r="AB14" s="347"/>
      <c r="AC14" s="252">
        <f>Anggaran_Ops[[#This Row],[Rencana Anggaran Biaya (RAB)]]-Anggaran_Ops[[#This Row],[Aktual]]</f>
        <v>0</v>
      </c>
      <c r="AD14" s="253"/>
      <c r="AF14" s="251">
        <f>Anggaran_BM[[#This Row],[Hari/Tanggal]]</f>
        <v>46037</v>
      </c>
      <c r="AG14" s="351">
        <v>3000</v>
      </c>
      <c r="AH14" s="249">
        <v>2000</v>
      </c>
      <c r="AI14" s="424">
        <f>Anggaran_SM[[#This Row],[Jumlah Paket MBG]]*Anggaran_SM[[#This Row],[Harga Satuan Paket MBG]]</f>
        <v>6000000</v>
      </c>
      <c r="AJ14" s="421"/>
      <c r="AK14" s="252">
        <f>Anggaran_SM[[#This Row],[Rencana Anggaran Biaya (RAB)]]-Anggaran_SM[[#This Row],[Aktual]]</f>
        <v>6000000</v>
      </c>
      <c r="AL14" s="253"/>
    </row>
    <row r="15" spans="2:39" s="245" customFormat="1" ht="16.5" customHeight="1">
      <c r="C15" s="762">
        <f t="shared" si="1"/>
        <v>46038</v>
      </c>
      <c r="D15" s="247">
        <f>SUM(Anggaran_BM[[#This Row],[Balita]:[Santri]])</f>
        <v>0</v>
      </c>
      <c r="E15" s="691"/>
      <c r="F15" s="691"/>
      <c r="G15" s="691"/>
      <c r="H15" s="691"/>
      <c r="I15" s="691"/>
      <c r="J15" s="691"/>
      <c r="K15" s="691"/>
      <c r="L15" s="691"/>
      <c r="M15" s="691"/>
      <c r="N15" s="691"/>
      <c r="O15" s="691"/>
      <c r="P15" s="691"/>
      <c r="Q15" s="255">
        <v>8000</v>
      </c>
      <c r="R15" s="249">
        <v>10000</v>
      </c>
      <c r="S15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15" s="347"/>
      <c r="U15" s="249">
        <f>Anggaran_BM[[#This Row],[Rencana Anggaran Biaya (RAB)]]-Anggaran_BM[[#This Row],[Aktual]]</f>
        <v>0</v>
      </c>
      <c r="V15" s="250"/>
      <c r="X15" s="251">
        <f>Anggaran_BM[[#This Row],[Hari/Tanggal]]</f>
        <v>46038</v>
      </c>
      <c r="Y15" s="369"/>
      <c r="Z15" s="249"/>
      <c r="AA15" s="694">
        <v>0</v>
      </c>
      <c r="AB15" s="347"/>
      <c r="AC15" s="252">
        <f>Anggaran_Ops[[#This Row],[Rencana Anggaran Biaya (RAB)]]-Anggaran_Ops[[#This Row],[Aktual]]</f>
        <v>0</v>
      </c>
      <c r="AD15" s="253"/>
      <c r="AF15" s="251">
        <f>Anggaran_BM[[#This Row],[Hari/Tanggal]]</f>
        <v>46038</v>
      </c>
      <c r="AG15" s="351">
        <v>3000</v>
      </c>
      <c r="AH15" s="249">
        <v>2000</v>
      </c>
      <c r="AI15" s="424">
        <f>Anggaran_SM[[#This Row],[Jumlah Paket MBG]]*Anggaran_SM[[#This Row],[Harga Satuan Paket MBG]]</f>
        <v>6000000</v>
      </c>
      <c r="AJ15" s="421"/>
      <c r="AK15" s="252">
        <f>Anggaran_SM[[#This Row],[Rencana Anggaran Biaya (RAB)]]-Anggaran_SM[[#This Row],[Aktual]]</f>
        <v>6000000</v>
      </c>
      <c r="AL15" s="253"/>
    </row>
    <row r="16" spans="2:39" s="245" customFormat="1" ht="16.5" customHeight="1">
      <c r="C16" s="762">
        <f t="shared" si="1"/>
        <v>46039</v>
      </c>
      <c r="D16" s="247">
        <f>SUM(Anggaran_BM[[#This Row],[Balita]:[Santri]])</f>
        <v>0</v>
      </c>
      <c r="E16" s="691"/>
      <c r="F16" s="691"/>
      <c r="G16" s="691"/>
      <c r="H16" s="691"/>
      <c r="I16" s="691"/>
      <c r="J16" s="691"/>
      <c r="K16" s="691"/>
      <c r="L16" s="691"/>
      <c r="M16" s="691"/>
      <c r="N16" s="691"/>
      <c r="O16" s="691"/>
      <c r="P16" s="691"/>
      <c r="Q16" s="255">
        <v>8000</v>
      </c>
      <c r="R16" s="249">
        <v>10000</v>
      </c>
      <c r="S16" s="365">
        <f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T16" s="347"/>
      <c r="U16" s="249">
        <f>Anggaran_BM[[#This Row],[Rencana Anggaran Biaya (RAB)]]-Anggaran_BM[[#This Row],[Aktual]]</f>
        <v>0</v>
      </c>
      <c r="V16" s="250"/>
      <c r="X16" s="251">
        <f>Anggaran_BM[[#This Row],[Hari/Tanggal]]</f>
        <v>46039</v>
      </c>
      <c r="Y16" s="369"/>
      <c r="Z16" s="249"/>
      <c r="AA16" s="694">
        <v>0</v>
      </c>
      <c r="AB16" s="347"/>
      <c r="AC16" s="252">
        <f>Anggaran_Ops[[#This Row],[Rencana Anggaran Biaya (RAB)]]-Anggaran_Ops[[#This Row],[Aktual]]</f>
        <v>0</v>
      </c>
      <c r="AD16" s="253"/>
      <c r="AF16" s="251">
        <f>Anggaran_BM[[#This Row],[Hari/Tanggal]]</f>
        <v>46039</v>
      </c>
      <c r="AG16" s="351">
        <v>3000</v>
      </c>
      <c r="AH16" s="249">
        <v>2000</v>
      </c>
      <c r="AI16" s="424">
        <f>Anggaran_SM[[#This Row],[Jumlah Paket MBG]]*Anggaran_SM[[#This Row],[Harga Satuan Paket MBG]]</f>
        <v>6000000</v>
      </c>
      <c r="AJ16" s="421"/>
      <c r="AK16" s="252">
        <f>Anggaran_SM[[#This Row],[Rencana Anggaran Biaya (RAB)]]-Anggaran_SM[[#This Row],[Aktual]]</f>
        <v>6000000</v>
      </c>
      <c r="AL16" s="253"/>
    </row>
    <row r="17" spans="3:38" ht="16.5" customHeight="1">
      <c r="C17" s="256" t="s">
        <v>109</v>
      </c>
      <c r="D17" s="257"/>
      <c r="E17" s="257"/>
      <c r="F17" s="257"/>
      <c r="G17" s="259">
        <f t="shared" ref="G17" si="2">634+48</f>
        <v>682</v>
      </c>
      <c r="H17" s="259">
        <f t="shared" ref="H17" si="3">517+577</f>
        <v>1094</v>
      </c>
      <c r="I17" s="259">
        <f t="shared" ref="I17" si="4">75+74</f>
        <v>149</v>
      </c>
      <c r="J17" s="259"/>
      <c r="K17" s="259"/>
      <c r="L17" s="259"/>
      <c r="M17" s="259"/>
      <c r="N17" s="259"/>
      <c r="O17" s="259"/>
      <c r="P17" s="259"/>
      <c r="Q17" s="260"/>
      <c r="R17" s="261"/>
      <c r="S17" s="262"/>
      <c r="T17" s="261"/>
      <c r="U17" s="261"/>
      <c r="V17" s="263">
        <f>SUM(U11:U16)</f>
        <v>0</v>
      </c>
      <c r="X17" s="264" t="s">
        <v>109</v>
      </c>
      <c r="Y17" s="265"/>
      <c r="Z17" s="266"/>
      <c r="AA17" s="267"/>
      <c r="AB17" s="266"/>
      <c r="AC17" s="267"/>
      <c r="AD17" s="263"/>
      <c r="AF17" s="268" t="s">
        <v>109</v>
      </c>
      <c r="AG17" s="269"/>
      <c r="AH17" s="258"/>
      <c r="AI17" s="422"/>
      <c r="AJ17" s="422"/>
      <c r="AK17" s="263"/>
      <c r="AL17" s="270"/>
    </row>
    <row r="18" spans="3:38" ht="16.5" customHeight="1">
      <c r="C18" s="757" t="s">
        <v>111</v>
      </c>
      <c r="D18" s="756">
        <f>SUM(D4:D16)</f>
        <v>0</v>
      </c>
      <c r="E18" s="756">
        <f t="shared" ref="E18:L18" si="5">SUM(E4:E16)</f>
        <v>0</v>
      </c>
      <c r="F18" s="756">
        <f t="shared" si="5"/>
        <v>0</v>
      </c>
      <c r="G18" s="756">
        <f t="shared" si="5"/>
        <v>0</v>
      </c>
      <c r="H18" s="756">
        <f t="shared" si="5"/>
        <v>0</v>
      </c>
      <c r="I18" s="756">
        <f t="shared" si="5"/>
        <v>0</v>
      </c>
      <c r="J18" s="756">
        <f t="shared" si="5"/>
        <v>0</v>
      </c>
      <c r="K18" s="756">
        <f t="shared" si="5"/>
        <v>0</v>
      </c>
      <c r="L18" s="756">
        <f t="shared" si="5"/>
        <v>0</v>
      </c>
      <c r="M18" s="756"/>
      <c r="N18" s="756"/>
      <c r="O18" s="756"/>
      <c r="P18" s="756"/>
      <c r="Q18" s="758"/>
      <c r="R18" s="759" t="s">
        <v>112</v>
      </c>
      <c r="S18" s="760">
        <f>SUM(S4:S16)</f>
        <v>0</v>
      </c>
      <c r="T18" s="760">
        <f>SUBTOTAL(109,Anggaran_BM[Aktual])</f>
        <v>0</v>
      </c>
      <c r="U18" s="760">
        <f>SUBTOTAL(109,Anggaran_BM[Selisih])</f>
        <v>0</v>
      </c>
      <c r="V18" s="761"/>
      <c r="X18" s="352" t="s">
        <v>111</v>
      </c>
      <c r="Y18" s="363"/>
      <c r="Z18" s="364"/>
      <c r="AA18" s="348">
        <f>SUM(AA4:AA16)</f>
        <v>0</v>
      </c>
      <c r="AB18" s="348">
        <f>SUBTOTAL(109,Anggaran_Ops[Aktual])</f>
        <v>0</v>
      </c>
      <c r="AC18" s="348">
        <f>SUM(AC4:AC16)</f>
        <v>0</v>
      </c>
      <c r="AD18" s="354"/>
      <c r="AF18" s="352" t="s">
        <v>111</v>
      </c>
      <c r="AG18" s="366">
        <f>SUM(AG4:AG16)</f>
        <v>36000</v>
      </c>
      <c r="AH18" s="353" t="s">
        <v>113</v>
      </c>
      <c r="AI18" s="425">
        <f>SUM(AI4:AI16)</f>
        <v>72000000</v>
      </c>
      <c r="AJ18" s="348">
        <f>SUM(AJ4:AJ16)</f>
        <v>0</v>
      </c>
      <c r="AK18" s="348">
        <f>SUBTOTAL(109,Anggaran_SM[Selisih])</f>
        <v>72000000</v>
      </c>
      <c r="AL18" s="354"/>
    </row>
    <row r="19" spans="3:38" ht="16.5" customHeight="1">
      <c r="F19" s="218"/>
      <c r="G19" s="218"/>
      <c r="H19" s="218"/>
      <c r="I19" s="218"/>
      <c r="J19" s="218"/>
      <c r="K19" s="218"/>
      <c r="Z19" s="271"/>
    </row>
    <row r="20" spans="3:38" ht="16.5" customHeight="1">
      <c r="C20" s="272"/>
      <c r="D20" s="273"/>
      <c r="E20" s="274"/>
      <c r="F20" s="274"/>
      <c r="G20" s="274"/>
      <c r="H20" s="274"/>
      <c r="I20" s="274"/>
      <c r="J20" s="274"/>
      <c r="K20" s="274"/>
      <c r="L20" s="275"/>
      <c r="M20" s="275"/>
      <c r="N20" s="275"/>
      <c r="O20" s="275"/>
      <c r="P20" s="275"/>
      <c r="Q20" s="275"/>
      <c r="R20" s="276"/>
      <c r="S20" s="273"/>
      <c r="T20" s="273"/>
      <c r="U20" s="273"/>
      <c r="V20" s="274"/>
      <c r="X20" s="275"/>
      <c r="Y20" s="275"/>
      <c r="Z20" s="277"/>
      <c r="AA20" s="277"/>
      <c r="AB20" s="277"/>
      <c r="AC20" s="277"/>
      <c r="AD20" s="273"/>
    </row>
    <row r="21" spans="3:38" ht="16.5" customHeight="1">
      <c r="C21" s="278"/>
      <c r="E21" s="218"/>
      <c r="F21" s="218"/>
      <c r="G21" s="218"/>
      <c r="H21" s="218"/>
      <c r="I21" s="765"/>
      <c r="J21" s="218"/>
      <c r="K21" s="218"/>
      <c r="L21" s="279"/>
      <c r="M21" s="279"/>
      <c r="N21" s="279"/>
      <c r="O21" s="279"/>
      <c r="P21" s="279"/>
      <c r="Q21" s="279"/>
      <c r="R21" s="216"/>
      <c r="S21" s="217"/>
      <c r="U21" s="217"/>
      <c r="X21" s="279"/>
      <c r="Y21" s="279"/>
      <c r="Z21" s="279"/>
      <c r="AA21" s="280"/>
      <c r="AB21" s="280"/>
      <c r="AC21" s="280"/>
      <c r="AD21" s="217"/>
      <c r="AE21" s="217"/>
    </row>
    <row r="22" spans="3:38" ht="16.5" customHeight="1">
      <c r="C22" s="278"/>
      <c r="E22" s="218"/>
      <c r="F22" s="218"/>
      <c r="G22" s="218"/>
      <c r="H22" s="218"/>
      <c r="I22" s="765"/>
      <c r="J22" s="218"/>
      <c r="K22" s="218"/>
      <c r="L22" s="279"/>
      <c r="M22" s="279"/>
      <c r="N22" s="279"/>
      <c r="O22" s="279"/>
      <c r="P22" s="279"/>
      <c r="Q22" s="275"/>
      <c r="R22" s="216"/>
      <c r="S22" s="217"/>
      <c r="U22" s="217"/>
      <c r="X22" s="279"/>
      <c r="Y22" s="279"/>
      <c r="Z22" s="279"/>
      <c r="AA22" s="280"/>
      <c r="AB22" s="280"/>
      <c r="AC22" s="280"/>
      <c r="AD22" s="217"/>
    </row>
    <row r="23" spans="3:38" ht="16.5" customHeight="1">
      <c r="C23" s="278"/>
      <c r="E23" s="218"/>
      <c r="F23" s="218"/>
      <c r="G23" s="218"/>
      <c r="H23" s="218"/>
      <c r="I23" s="218"/>
      <c r="J23" s="218"/>
      <c r="K23" s="218"/>
      <c r="L23" s="279"/>
      <c r="M23" s="279"/>
      <c r="N23" s="279"/>
      <c r="O23" s="279"/>
      <c r="P23" s="279"/>
      <c r="Q23" s="279"/>
      <c r="R23" s="216"/>
      <c r="S23" s="217"/>
      <c r="U23" s="217"/>
      <c r="V23" s="281"/>
      <c r="X23" s="279"/>
      <c r="Y23" s="279"/>
      <c r="Z23" s="279"/>
      <c r="AA23" s="280"/>
      <c r="AB23" s="280"/>
      <c r="AC23" s="280"/>
      <c r="AD23" s="217"/>
    </row>
    <row r="24" spans="3:38" ht="16.5" customHeight="1">
      <c r="C24" s="278"/>
      <c r="E24" s="218"/>
      <c r="F24" s="218"/>
      <c r="G24" s="218"/>
      <c r="H24" s="218"/>
      <c r="I24" s="218"/>
      <c r="J24" s="218"/>
      <c r="K24" s="218"/>
      <c r="L24" s="279"/>
      <c r="M24" s="279"/>
      <c r="N24" s="279"/>
      <c r="O24" s="279"/>
      <c r="P24" s="279"/>
      <c r="Q24" s="279"/>
      <c r="R24" s="216"/>
      <c r="S24" s="217"/>
      <c r="U24" s="217"/>
      <c r="V24" s="281"/>
      <c r="X24" s="279"/>
      <c r="Y24" s="279"/>
      <c r="Z24" s="279"/>
      <c r="AA24" s="280"/>
      <c r="AB24" s="280"/>
      <c r="AC24" s="280"/>
      <c r="AD24" s="217"/>
    </row>
    <row r="25" spans="3:38" ht="16.5" customHeight="1">
      <c r="C25" s="278"/>
      <c r="E25" s="218"/>
      <c r="F25" s="218"/>
      <c r="G25" s="218"/>
      <c r="H25" s="218"/>
      <c r="I25" s="218"/>
      <c r="J25" s="218"/>
      <c r="K25" s="218"/>
      <c r="U25" s="217"/>
      <c r="AA25" s="217"/>
    </row>
    <row r="26" spans="3:38" ht="16.5" customHeight="1">
      <c r="C26" s="278"/>
      <c r="E26" s="218"/>
      <c r="F26" s="218"/>
      <c r="G26" s="218"/>
      <c r="H26" s="218"/>
      <c r="I26" s="218"/>
      <c r="J26" s="218"/>
      <c r="K26" s="218"/>
      <c r="U26" s="217"/>
    </row>
    <row r="27" spans="3:38" ht="16.5" customHeight="1">
      <c r="C27" s="278"/>
      <c r="E27" s="218"/>
      <c r="F27" s="218"/>
      <c r="G27" s="218"/>
      <c r="H27" s="218"/>
      <c r="I27" s="218"/>
      <c r="J27" s="218"/>
      <c r="K27" s="218"/>
    </row>
    <row r="28" spans="3:38" ht="16.5" customHeight="1">
      <c r="C28" s="278"/>
      <c r="E28" s="218"/>
      <c r="F28" s="218"/>
      <c r="G28" s="218"/>
      <c r="H28" s="218"/>
      <c r="I28" s="218"/>
      <c r="J28" s="218"/>
      <c r="K28" s="218"/>
      <c r="AB28" s="217"/>
    </row>
    <row r="29" spans="3:38" ht="16.5" customHeight="1">
      <c r="E29" s="273"/>
      <c r="F29" s="273"/>
      <c r="G29" s="273"/>
      <c r="H29" s="273"/>
      <c r="I29" s="273"/>
      <c r="J29" s="273"/>
      <c r="K29" s="273"/>
    </row>
    <row r="30" spans="3:38" ht="16.5" customHeight="1"/>
    <row r="31" spans="3:38" ht="16.5" customHeight="1"/>
    <row r="32" spans="3:3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</sheetData>
  <sheetProtection algorithmName="SHA-512" hashValue="5y66GFB+dszzNiQ6oIS9nZdUehZ3aIV+XbJanWQ85CCBEYq5/FIVXPN3vLPQQkk1AmMixCdzpYQ+5Eao/bBiGA==" saltValue="3zmjSg5ue/pDf3e7SsTiXg==" spinCount="100000" sheet="1" objects="1" scenarios="1"/>
  <dataConsolidate/>
  <mergeCells count="1">
    <mergeCell ref="I21:I22"/>
  </mergeCells>
  <conditionalFormatting sqref="U4:V7 V8:V9 U10:V14 U17:V17 V15:V16 AC4:AD7 AC11:AD14 AC9:AD9 AD8 AC16:AD16 AK4:AK7 AK10:AK12 AK17">
    <cfRule type="expression" dxfId="512" priority="26">
      <formula>U4&lt;0</formula>
    </cfRule>
  </conditionalFormatting>
  <conditionalFormatting sqref="U18:V18">
    <cfRule type="cellIs" dxfId="511" priority="24" operator="lessThan">
      <formula>0</formula>
    </cfRule>
    <cfRule type="cellIs" dxfId="510" priority="25" operator="lessThan">
      <formula>0</formula>
    </cfRule>
  </conditionalFormatting>
  <conditionalFormatting sqref="AC10 AC17">
    <cfRule type="expression" dxfId="509" priority="28">
      <formula>AC10&lt;0</formula>
    </cfRule>
  </conditionalFormatting>
  <conditionalFormatting sqref="AD10">
    <cfRule type="expression" dxfId="508" priority="18">
      <formula>AD10&lt;0</formula>
    </cfRule>
  </conditionalFormatting>
  <conditionalFormatting sqref="AD17">
    <cfRule type="expression" dxfId="507" priority="15">
      <formula>AD17&lt;0</formula>
    </cfRule>
  </conditionalFormatting>
  <conditionalFormatting sqref="AL10">
    <cfRule type="expression" dxfId="506" priority="20">
      <formula>AL10&lt;0</formula>
    </cfRule>
  </conditionalFormatting>
  <conditionalFormatting sqref="AL17">
    <cfRule type="expression" dxfId="505" priority="22">
      <formula>AL17&lt;0</formula>
    </cfRule>
  </conditionalFormatting>
  <conditionalFormatting sqref="U8:U9">
    <cfRule type="expression" dxfId="504" priority="11">
      <formula>U8&lt;0</formula>
    </cfRule>
  </conditionalFormatting>
  <conditionalFormatting sqref="U15:U16">
    <cfRule type="expression" dxfId="503" priority="9">
      <formula>U15&lt;0</formula>
    </cfRule>
  </conditionalFormatting>
  <conditionalFormatting sqref="AC8">
    <cfRule type="expression" dxfId="502" priority="7">
      <formula>AC8&lt;0</formula>
    </cfRule>
  </conditionalFormatting>
  <conditionalFormatting sqref="AC15:AD15">
    <cfRule type="expression" dxfId="501" priority="5">
      <formula>AC15&lt;0</formula>
    </cfRule>
  </conditionalFormatting>
  <conditionalFormatting sqref="AK8:AK9">
    <cfRule type="expression" dxfId="500" priority="3">
      <formula>AK8&lt;0</formula>
    </cfRule>
  </conditionalFormatting>
  <conditionalFormatting sqref="AK13:AK16">
    <cfRule type="expression" dxfId="499" priority="1">
      <formula>AK13&lt;0</formula>
    </cfRule>
  </conditionalFormatting>
  <printOptions horizontalCentered="1"/>
  <pageMargins left="0.7" right="0.7" top="0.75" bottom="0.75" header="0.3" footer="0.3"/>
  <pageSetup paperSize="9" scale="27" fitToHeight="0" orientation="landscape" horizontalDpi="200" verticalDpi="200" r:id="rId1"/>
  <ignoredErrors>
    <ignoredError sqref="D4:D7 D10:D14 D8:D9 D15:D16 S10 AG4:AG16 F10:H10" calculatedColumn="1"/>
    <ignoredError sqref="C4" unlockedFormula="1"/>
  </ignoredErrors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" id="{FBA8EE2B-BF3E-4930-9B3C-AFFE98FFEBB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AC17 AC4:AD7 AC10 AC11:AD14 AC9:AD9 AD8 AC16:AD16</xm:sqref>
        </x14:conditionalFormatting>
        <x14:conditionalFormatting xmlns:xm="http://schemas.microsoft.com/office/excel/2006/main">
          <x14:cfRule type="iconSet" priority="19" id="{02307B20-C1C7-4FC2-9DC1-AC3B37BAA04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AD10</xm:sqref>
        </x14:conditionalFormatting>
        <x14:conditionalFormatting xmlns:xm="http://schemas.microsoft.com/office/excel/2006/main">
          <x14:cfRule type="iconSet" priority="16" id="{05CEFFA1-28C0-4C28-99A0-73D851D571F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AD17</xm:sqref>
        </x14:conditionalFormatting>
        <x14:conditionalFormatting xmlns:xm="http://schemas.microsoft.com/office/excel/2006/main">
          <x14:cfRule type="iconSet" priority="17" id="{5A436ADF-4366-4351-BB59-9033C376F5F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AK10</xm:sqref>
        </x14:conditionalFormatting>
        <x14:conditionalFormatting xmlns:xm="http://schemas.microsoft.com/office/excel/2006/main">
          <x14:cfRule type="iconSet" priority="14" id="{184B3D5A-176B-4076-8EE1-70D72736A984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AK17</xm:sqref>
        </x14:conditionalFormatting>
        <x14:conditionalFormatting xmlns:xm="http://schemas.microsoft.com/office/excel/2006/main">
          <x14:cfRule type="iconSet" priority="21" id="{B89E9ADC-7343-4A0D-82AF-0205935F0A5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AL10</xm:sqref>
        </x14:conditionalFormatting>
        <x14:conditionalFormatting xmlns:xm="http://schemas.microsoft.com/office/excel/2006/main">
          <x14:cfRule type="iconSet" priority="23" id="{3C642BB9-B83B-4401-9A34-A1C5E861DAA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AL17</xm:sqref>
        </x14:conditionalFormatting>
        <x14:conditionalFormatting xmlns:xm="http://schemas.microsoft.com/office/excel/2006/main">
          <x14:cfRule type="iconSet" priority="12" id="{883DF095-83E1-4C4C-A308-8304DB03DE40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U8:U9</xm:sqref>
        </x14:conditionalFormatting>
        <x14:conditionalFormatting xmlns:xm="http://schemas.microsoft.com/office/excel/2006/main">
          <x14:cfRule type="iconSet" priority="36" id="{2D9BAAF0-453E-4150-ABD6-C4AAC9CFA11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U4:V7 U10:V14 V8:V9 U17:V17 V15:V16</xm:sqref>
        </x14:conditionalFormatting>
        <x14:conditionalFormatting xmlns:xm="http://schemas.microsoft.com/office/excel/2006/main">
          <x14:cfRule type="iconSet" priority="10" id="{85F6101D-5502-41A4-931A-B10E240CFE90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U15:U16</xm:sqref>
        </x14:conditionalFormatting>
        <x14:conditionalFormatting xmlns:xm="http://schemas.microsoft.com/office/excel/2006/main">
          <x14:cfRule type="iconSet" priority="8" id="{F60C88E1-040B-40C8-97EA-698BBC5698E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AC8</xm:sqref>
        </x14:conditionalFormatting>
        <x14:conditionalFormatting xmlns:xm="http://schemas.microsoft.com/office/excel/2006/main">
          <x14:cfRule type="iconSet" priority="6" id="{9E65B52D-3FAB-402D-BD9B-AF1643B31950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AC15:AD15</xm:sqref>
        </x14:conditionalFormatting>
        <x14:conditionalFormatting xmlns:xm="http://schemas.microsoft.com/office/excel/2006/main">
          <x14:cfRule type="iconSet" priority="4" id="{18B69E99-4FB3-458F-BB8D-EA5E3191422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AK8:AK9</xm:sqref>
        </x14:conditionalFormatting>
        <x14:conditionalFormatting xmlns:xm="http://schemas.microsoft.com/office/excel/2006/main">
          <x14:cfRule type="iconSet" priority="39" id="{EBC6E9C5-8CAC-400C-8215-26B2011573F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AK11:AK12 AK4:AK7</xm:sqref>
        </x14:conditionalFormatting>
        <x14:conditionalFormatting xmlns:xm="http://schemas.microsoft.com/office/excel/2006/main">
          <x14:cfRule type="iconSet" priority="2" id="{9C93232A-94AA-42A2-BBE2-FAE4526976F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AK13:AK16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0000CC"/>
  </sheetPr>
  <dimension ref="A1:DD1234"/>
  <sheetViews>
    <sheetView showGridLines="0" topLeftCell="B1209" zoomScale="90" zoomScaleNormal="90" workbookViewId="0">
      <selection activeCell="C1152" sqref="C1152:J1234"/>
    </sheetView>
  </sheetViews>
  <sheetFormatPr defaultColWidth="9.33203125" defaultRowHeight="10"/>
  <cols>
    <col min="1" max="1" width="3.77734375" style="1" hidden="1" customWidth="1"/>
    <col min="2" max="2" width="1.77734375" style="1" customWidth="1"/>
    <col min="3" max="3" width="17.77734375" style="12" customWidth="1"/>
    <col min="4" max="4" width="8.77734375" style="10" hidden="1" customWidth="1"/>
    <col min="5" max="5" width="15.77734375" style="15" customWidth="1"/>
    <col min="6" max="6" width="65.77734375" style="1" customWidth="1"/>
    <col min="7" max="7" width="18.109375" style="1" bestFit="1" customWidth="1"/>
    <col min="8" max="8" width="18.33203125" style="1" bestFit="1" customWidth="1"/>
    <col min="9" max="9" width="29.77734375" style="1" customWidth="1"/>
    <col min="10" max="10" width="30.77734375" style="1" customWidth="1"/>
    <col min="11" max="11" width="19.6640625" style="2" hidden="1" customWidth="1"/>
    <col min="12" max="17" width="13.77734375" style="2" hidden="1" customWidth="1"/>
    <col min="18" max="18" width="13.77734375" style="1" hidden="1" customWidth="1"/>
    <col min="19" max="22" width="15.77734375" style="1" hidden="1" customWidth="1"/>
    <col min="23" max="23" width="9.33203125" style="1" hidden="1" customWidth="1"/>
    <col min="24" max="26" width="9.33203125" style="1" customWidth="1"/>
    <col min="27" max="16384" width="9.33203125" style="1"/>
  </cols>
  <sheetData>
    <row r="1" spans="1:23" hidden="1">
      <c r="C1" s="1"/>
      <c r="E1" s="10"/>
    </row>
    <row r="2" spans="1:23">
      <c r="E2" s="10"/>
    </row>
    <row r="3" spans="1:23" ht="27" customHeight="1">
      <c r="C3" s="710" t="str">
        <f>IF(Setup!C6="","Nama SPPG.....",Setup!C6)</f>
        <v>Input Nama SPPG di sini</v>
      </c>
      <c r="D3" s="710"/>
      <c r="E3" s="710"/>
      <c r="F3" s="710"/>
      <c r="G3" s="710"/>
      <c r="H3" s="710"/>
      <c r="I3" s="710"/>
      <c r="J3" s="710"/>
      <c r="K3" s="1"/>
      <c r="L3" s="1"/>
      <c r="M3" s="1"/>
      <c r="N3" s="1"/>
      <c r="O3" s="1"/>
      <c r="P3" s="1"/>
      <c r="Q3" s="1"/>
    </row>
    <row r="4" spans="1:23" ht="14">
      <c r="B4" s="13"/>
      <c r="C4" s="711" t="s">
        <v>114</v>
      </c>
      <c r="D4" s="711"/>
      <c r="E4" s="711"/>
      <c r="F4" s="711"/>
      <c r="G4" s="711"/>
      <c r="H4" s="711"/>
      <c r="I4" s="711"/>
      <c r="J4" s="711"/>
      <c r="K4" s="1"/>
      <c r="L4" s="1"/>
      <c r="M4" s="1"/>
      <c r="N4" s="1"/>
      <c r="O4" s="1"/>
      <c r="P4" s="1"/>
      <c r="Q4" s="1"/>
    </row>
    <row r="5" spans="1:23" ht="14">
      <c r="B5" s="13"/>
      <c r="C5" s="712" t="str">
        <f>"Periode : "&amp;Setup!C15&amp;" s.d. "&amp;Setup!C16</f>
        <v>Periode : 05-01-2026 s.d. 17-01-2026</v>
      </c>
      <c r="D5" s="711"/>
      <c r="E5" s="711"/>
      <c r="F5" s="711"/>
      <c r="G5" s="711"/>
      <c r="H5" s="711"/>
      <c r="I5" s="711"/>
      <c r="J5" s="711"/>
      <c r="K5" s="1"/>
      <c r="L5" s="1"/>
      <c r="M5" s="1"/>
      <c r="N5" s="1"/>
      <c r="O5" s="1"/>
      <c r="P5" s="1"/>
      <c r="Q5" s="1"/>
    </row>
    <row r="6" spans="1:23" ht="10.5" hidden="1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23" ht="16" hidden="1" customHeight="1">
      <c r="B7" s="13"/>
      <c r="C7" s="106" t="s">
        <v>115</v>
      </c>
      <c r="D7" s="107"/>
      <c r="E7" s="195"/>
      <c r="G7" s="73"/>
      <c r="H7" s="73"/>
      <c r="I7" s="24"/>
      <c r="J7" s="24"/>
      <c r="K7" s="14"/>
      <c r="L7" s="14"/>
      <c r="M7" s="14"/>
      <c r="N7" s="14"/>
      <c r="O7" s="14"/>
      <c r="P7" s="14"/>
      <c r="Q7" s="14"/>
    </row>
    <row r="8" spans="1:23" ht="6" customHeight="1">
      <c r="B8" s="13"/>
      <c r="C8" s="26"/>
      <c r="D8" s="25"/>
      <c r="E8" s="25"/>
      <c r="F8" s="19"/>
      <c r="G8" s="19"/>
      <c r="H8" s="19"/>
      <c r="I8" s="19"/>
      <c r="J8" s="19"/>
    </row>
    <row r="9" spans="1:23" ht="30" customHeight="1">
      <c r="B9" s="13"/>
      <c r="C9" s="706" t="s">
        <v>947</v>
      </c>
      <c r="D9" s="156"/>
      <c r="E9" s="156" t="s">
        <v>118</v>
      </c>
      <c r="F9" s="157" t="s">
        <v>119</v>
      </c>
      <c r="G9" s="158" t="s">
        <v>120</v>
      </c>
      <c r="H9" s="159" t="s">
        <v>121</v>
      </c>
      <c r="I9" s="156" t="s">
        <v>122</v>
      </c>
      <c r="J9" s="160" t="s">
        <v>123</v>
      </c>
      <c r="K9" s="78" t="s">
        <v>124</v>
      </c>
      <c r="L9" s="79"/>
      <c r="M9" s="78"/>
      <c r="N9" s="80" t="s">
        <v>125</v>
      </c>
      <c r="O9" s="81"/>
      <c r="P9" s="81"/>
      <c r="Q9" s="205" t="s">
        <v>126</v>
      </c>
      <c r="R9" s="205" t="s">
        <v>126</v>
      </c>
      <c r="T9" s="494"/>
    </row>
    <row r="10" spans="1:23" ht="13">
      <c r="A10" s="1" t="s">
        <v>127</v>
      </c>
      <c r="B10" s="13"/>
      <c r="C10" s="490" t="s">
        <v>128</v>
      </c>
      <c r="D10" s="491"/>
      <c r="E10" s="368">
        <v>2</v>
      </c>
      <c r="F10" s="108">
        <v>3</v>
      </c>
      <c r="G10" s="109">
        <v>4</v>
      </c>
      <c r="H10" s="109">
        <v>5</v>
      </c>
      <c r="I10" s="110">
        <v>6</v>
      </c>
      <c r="J10" s="126">
        <v>7</v>
      </c>
      <c r="K10" s="102" t="s">
        <v>129</v>
      </c>
      <c r="L10" s="102" t="s">
        <v>130</v>
      </c>
      <c r="M10" s="103" t="s">
        <v>131</v>
      </c>
      <c r="N10" s="104" t="s">
        <v>129</v>
      </c>
      <c r="O10" s="105" t="s">
        <v>130</v>
      </c>
      <c r="P10" s="105" t="s">
        <v>131</v>
      </c>
      <c r="Q10" s="164" t="s">
        <v>131</v>
      </c>
      <c r="R10" s="164" t="s">
        <v>130</v>
      </c>
      <c r="W10" s="1" t="s">
        <v>127</v>
      </c>
    </row>
    <row r="11" spans="1:23" s="21" customFormat="1" ht="16" customHeight="1">
      <c r="A11" s="21">
        <f>ROW()</f>
        <v>11</v>
      </c>
      <c r="B11" s="71"/>
      <c r="C11" s="709"/>
      <c r="D11" s="179"/>
      <c r="E11" s="182"/>
      <c r="F11" s="173"/>
      <c r="G11" s="163"/>
      <c r="H11" s="163"/>
      <c r="I11" s="173"/>
      <c r="J11" s="174"/>
      <c r="K11" s="101">
        <f>IF(I11="",0,I11)</f>
        <v>0</v>
      </c>
      <c r="L11" s="101">
        <f>IF(H11=0,0,H11)</f>
        <v>0</v>
      </c>
      <c r="M11" s="101">
        <f>IF(G11=0,0,G11)</f>
        <v>0</v>
      </c>
      <c r="N11" s="101" t="str">
        <f>IF(J11="","",J11)</f>
        <v/>
      </c>
      <c r="O11" s="101">
        <f>IF(G11=0,0,G11)</f>
        <v>0</v>
      </c>
      <c r="P11" s="101">
        <f>IF(H11=0,0,H11)</f>
        <v>0</v>
      </c>
      <c r="Q11" s="101" t="str">
        <f>IF(I11="Biaya Bahan Baku",H11,IF(I11="Biaya Operasional",H11,IF(I11="Biaya Insentif Fasilitas",H11,"")))</f>
        <v/>
      </c>
      <c r="R11" s="101" t="str">
        <f>IF(I11="Dana Bantuan Pemerintah",G11,"")</f>
        <v/>
      </c>
      <c r="S11" s="494" t="str">
        <f>IF(I11="Dana Bahan Baku","Bahan Baku",IF(I11="Biaya Bahan Baku","Bahan Baku",IF(I11="Dana Operasional","Operasional",IF(I11="Biaya Operasional","Operasional",""))))</f>
        <v/>
      </c>
      <c r="T11" s="494" t="str">
        <f>IF(I11="Dana Insentif Fasilitas","Insentif Fasilitas",IF(I11="Biaya Insentif Fasilitas","Insentif Fasilitas",""))</f>
        <v/>
      </c>
      <c r="U11" s="494" t="str">
        <f>IF(S11="",T11,S11)</f>
        <v/>
      </c>
      <c r="V11" s="494" t="str">
        <f>IF(I11="Biaya Bahan Baku","Belanja",IF(I11="Biaya Operasional","Belanja",IF(I11="Biaya Insentif Fasilitas","Belanja","")))</f>
        <v/>
      </c>
      <c r="W11" s="21">
        <f>ROW()</f>
        <v>11</v>
      </c>
    </row>
    <row r="12" spans="1:23" s="21" customFormat="1" ht="16" customHeight="1">
      <c r="A12" s="21">
        <f>ROW()</f>
        <v>12</v>
      </c>
      <c r="B12" s="71"/>
      <c r="C12" s="709"/>
      <c r="D12" s="179"/>
      <c r="E12" s="182"/>
      <c r="F12" s="173"/>
      <c r="G12" s="375"/>
      <c r="H12" s="163"/>
      <c r="I12" s="173"/>
      <c r="J12" s="174"/>
      <c r="K12" s="101">
        <f t="shared" ref="K12:K75" si="0">IF(I12="",0,I12)</f>
        <v>0</v>
      </c>
      <c r="L12" s="101">
        <f t="shared" ref="L12:L75" si="1">IF(H12=0,0,H12)</f>
        <v>0</v>
      </c>
      <c r="M12" s="101">
        <f t="shared" ref="M12:M75" si="2">IF(G12=0,0,G12)</f>
        <v>0</v>
      </c>
      <c r="N12" s="101" t="str">
        <f t="shared" ref="N12:N75" si="3">IF(J12="","",J12)</f>
        <v/>
      </c>
      <c r="O12" s="101">
        <f t="shared" ref="O12:O75" si="4">IF(G12=0,0,G12)</f>
        <v>0</v>
      </c>
      <c r="P12" s="101">
        <f t="shared" ref="P12:P75" si="5">IF(H12=0,0,H12)</f>
        <v>0</v>
      </c>
      <c r="Q12" s="101" t="str">
        <f t="shared" ref="Q12:Q75" si="6">IF(I12="Biaya Bahan Baku",H12,IF(I12="Biaya Operasional",H12,IF(I12="Biaya Insentif Fasilitas",H12,"")))</f>
        <v/>
      </c>
      <c r="R12" s="101" t="str">
        <f t="shared" ref="R12:R75" si="7">IF(I12="Dana Bantuan Pemerintah",G12,"")</f>
        <v/>
      </c>
      <c r="S12" s="494" t="str">
        <f t="shared" ref="S12:S75" si="8">IF(I12="Dana Bahan Baku","Bahan Baku",IF(I12="Biaya Bahan Baku","Bahan Baku",IF(I12="Dana Operasional","Operasional",IF(I12="Biaya Operasional","Operasional",""))))</f>
        <v/>
      </c>
      <c r="T12" s="494" t="str">
        <f t="shared" ref="T12:T75" si="9">IF(I12="Dana Insentif Fasilitas","Insentif Fasilitas",IF(I12="Biaya Insentif Fasilitas","Insentif Fasilitas",""))</f>
        <v/>
      </c>
      <c r="U12" s="494" t="str">
        <f t="shared" ref="U12:U75" si="10">IF(S12="",T12,S12)</f>
        <v/>
      </c>
      <c r="V12" s="494" t="str">
        <f t="shared" ref="V12:V75" si="11">IF(I12="Biaya Bahan Baku","Belanja",IF(I12="Biaya Operasional","Belanja",IF(I12="Biaya Insentif Fasilitas","Belanja","")))</f>
        <v/>
      </c>
      <c r="W12" s="21">
        <f>ROW()</f>
        <v>12</v>
      </c>
    </row>
    <row r="13" spans="1:23" s="21" customFormat="1" ht="16" customHeight="1">
      <c r="A13" s="21">
        <f>ROW()</f>
        <v>13</v>
      </c>
      <c r="B13" s="71"/>
      <c r="C13" s="709"/>
      <c r="D13" s="179"/>
      <c r="E13" s="182"/>
      <c r="F13" s="173"/>
      <c r="G13" s="375"/>
      <c r="H13" s="163"/>
      <c r="I13" s="173"/>
      <c r="J13" s="174"/>
      <c r="K13" s="101">
        <f t="shared" si="0"/>
        <v>0</v>
      </c>
      <c r="L13" s="101">
        <f t="shared" si="1"/>
        <v>0</v>
      </c>
      <c r="M13" s="101">
        <f t="shared" si="2"/>
        <v>0</v>
      </c>
      <c r="N13" s="101" t="str">
        <f t="shared" si="3"/>
        <v/>
      </c>
      <c r="O13" s="101">
        <f t="shared" si="4"/>
        <v>0</v>
      </c>
      <c r="P13" s="101">
        <f t="shared" si="5"/>
        <v>0</v>
      </c>
      <c r="Q13" s="101" t="str">
        <f t="shared" si="6"/>
        <v/>
      </c>
      <c r="R13" s="101" t="str">
        <f t="shared" si="7"/>
        <v/>
      </c>
      <c r="S13" s="494" t="str">
        <f t="shared" si="8"/>
        <v/>
      </c>
      <c r="T13" s="494" t="str">
        <f t="shared" si="9"/>
        <v/>
      </c>
      <c r="U13" s="494" t="str">
        <f t="shared" si="10"/>
        <v/>
      </c>
      <c r="V13" s="494" t="str">
        <f t="shared" si="11"/>
        <v/>
      </c>
      <c r="W13" s="21">
        <f>ROW()</f>
        <v>13</v>
      </c>
    </row>
    <row r="14" spans="1:23" s="21" customFormat="1" ht="16" customHeight="1">
      <c r="A14" s="21">
        <f>ROW()</f>
        <v>14</v>
      </c>
      <c r="B14" s="71"/>
      <c r="C14" s="709"/>
      <c r="D14" s="179"/>
      <c r="E14" s="182"/>
      <c r="F14" s="173"/>
      <c r="G14" s="163"/>
      <c r="H14" s="163"/>
      <c r="I14" s="173"/>
      <c r="J14" s="174"/>
      <c r="K14" s="101">
        <f t="shared" si="0"/>
        <v>0</v>
      </c>
      <c r="L14" s="101">
        <f t="shared" si="1"/>
        <v>0</v>
      </c>
      <c r="M14" s="101">
        <f t="shared" si="2"/>
        <v>0</v>
      </c>
      <c r="N14" s="101" t="str">
        <f t="shared" si="3"/>
        <v/>
      </c>
      <c r="O14" s="101">
        <f t="shared" si="4"/>
        <v>0</v>
      </c>
      <c r="P14" s="101">
        <f t="shared" si="5"/>
        <v>0</v>
      </c>
      <c r="Q14" s="101" t="str">
        <f t="shared" si="6"/>
        <v/>
      </c>
      <c r="R14" s="101" t="str">
        <f t="shared" si="7"/>
        <v/>
      </c>
      <c r="S14" s="494" t="str">
        <f t="shared" si="8"/>
        <v/>
      </c>
      <c r="T14" s="494" t="str">
        <f t="shared" si="9"/>
        <v/>
      </c>
      <c r="U14" s="494" t="str">
        <f t="shared" si="10"/>
        <v/>
      </c>
      <c r="V14" s="494" t="str">
        <f t="shared" si="11"/>
        <v/>
      </c>
      <c r="W14" s="21">
        <f>ROW()</f>
        <v>14</v>
      </c>
    </row>
    <row r="15" spans="1:23" s="21" customFormat="1" ht="16" customHeight="1">
      <c r="A15" s="21">
        <f>ROW()</f>
        <v>15</v>
      </c>
      <c r="B15" s="71"/>
      <c r="C15" s="709"/>
      <c r="D15" s="179"/>
      <c r="E15" s="182"/>
      <c r="F15" s="173"/>
      <c r="G15" s="163"/>
      <c r="H15" s="163"/>
      <c r="I15" s="173"/>
      <c r="J15" s="174"/>
      <c r="K15" s="101">
        <f t="shared" si="0"/>
        <v>0</v>
      </c>
      <c r="L15" s="101">
        <f t="shared" si="1"/>
        <v>0</v>
      </c>
      <c r="M15" s="101">
        <f t="shared" si="2"/>
        <v>0</v>
      </c>
      <c r="N15" s="101" t="str">
        <f t="shared" si="3"/>
        <v/>
      </c>
      <c r="O15" s="101">
        <f t="shared" si="4"/>
        <v>0</v>
      </c>
      <c r="P15" s="101">
        <f t="shared" si="5"/>
        <v>0</v>
      </c>
      <c r="Q15" s="101" t="str">
        <f t="shared" si="6"/>
        <v/>
      </c>
      <c r="R15" s="101" t="str">
        <f t="shared" si="7"/>
        <v/>
      </c>
      <c r="S15" s="494" t="str">
        <f t="shared" si="8"/>
        <v/>
      </c>
      <c r="T15" s="494" t="str">
        <f t="shared" si="9"/>
        <v/>
      </c>
      <c r="U15" s="494" t="str">
        <f t="shared" si="10"/>
        <v/>
      </c>
      <c r="V15" s="494" t="str">
        <f t="shared" si="11"/>
        <v/>
      </c>
      <c r="W15" s="21">
        <f>ROW()</f>
        <v>15</v>
      </c>
    </row>
    <row r="16" spans="1:23" s="21" customFormat="1" ht="16" customHeight="1">
      <c r="A16" s="21">
        <f>ROW()</f>
        <v>16</v>
      </c>
      <c r="B16" s="71"/>
      <c r="C16" s="709"/>
      <c r="D16" s="179"/>
      <c r="E16" s="182"/>
      <c r="F16" s="173"/>
      <c r="G16" s="163"/>
      <c r="H16" s="163"/>
      <c r="I16" s="173"/>
      <c r="J16" s="174"/>
      <c r="K16" s="101">
        <f t="shared" si="0"/>
        <v>0</v>
      </c>
      <c r="L16" s="101">
        <f t="shared" si="1"/>
        <v>0</v>
      </c>
      <c r="M16" s="101">
        <f t="shared" si="2"/>
        <v>0</v>
      </c>
      <c r="N16" s="101" t="str">
        <f t="shared" si="3"/>
        <v/>
      </c>
      <c r="O16" s="101">
        <f t="shared" si="4"/>
        <v>0</v>
      </c>
      <c r="P16" s="101">
        <f t="shared" si="5"/>
        <v>0</v>
      </c>
      <c r="Q16" s="101" t="str">
        <f t="shared" si="6"/>
        <v/>
      </c>
      <c r="R16" s="101" t="str">
        <f t="shared" si="7"/>
        <v/>
      </c>
      <c r="S16" s="494" t="str">
        <f t="shared" si="8"/>
        <v/>
      </c>
      <c r="T16" s="494" t="str">
        <f t="shared" si="9"/>
        <v/>
      </c>
      <c r="U16" s="494" t="str">
        <f t="shared" si="10"/>
        <v/>
      </c>
      <c r="V16" s="494" t="str">
        <f t="shared" si="11"/>
        <v/>
      </c>
      <c r="W16" s="21">
        <f>ROW()</f>
        <v>16</v>
      </c>
    </row>
    <row r="17" spans="1:23" s="21" customFormat="1" ht="16" customHeight="1">
      <c r="A17" s="21">
        <f>ROW()</f>
        <v>17</v>
      </c>
      <c r="B17" s="71"/>
      <c r="C17" s="709"/>
      <c r="D17" s="179"/>
      <c r="E17" s="182"/>
      <c r="F17" s="173"/>
      <c r="G17" s="163"/>
      <c r="H17" s="163"/>
      <c r="I17" s="173"/>
      <c r="J17" s="174"/>
      <c r="K17" s="101">
        <f t="shared" si="0"/>
        <v>0</v>
      </c>
      <c r="L17" s="101">
        <f t="shared" si="1"/>
        <v>0</v>
      </c>
      <c r="M17" s="101">
        <f t="shared" si="2"/>
        <v>0</v>
      </c>
      <c r="N17" s="101" t="str">
        <f t="shared" si="3"/>
        <v/>
      </c>
      <c r="O17" s="101">
        <f t="shared" si="4"/>
        <v>0</v>
      </c>
      <c r="P17" s="101">
        <f t="shared" si="5"/>
        <v>0</v>
      </c>
      <c r="Q17" s="101" t="str">
        <f t="shared" si="6"/>
        <v/>
      </c>
      <c r="R17" s="101" t="str">
        <f t="shared" si="7"/>
        <v/>
      </c>
      <c r="S17" s="494" t="str">
        <f t="shared" si="8"/>
        <v/>
      </c>
      <c r="T17" s="494" t="str">
        <f t="shared" si="9"/>
        <v/>
      </c>
      <c r="U17" s="494" t="str">
        <f t="shared" si="10"/>
        <v/>
      </c>
      <c r="V17" s="494" t="str">
        <f t="shared" si="11"/>
        <v/>
      </c>
      <c r="W17" s="21">
        <f>ROW()</f>
        <v>17</v>
      </c>
    </row>
    <row r="18" spans="1:23" s="21" customFormat="1" ht="16" customHeight="1">
      <c r="A18" s="21">
        <f>ROW()</f>
        <v>18</v>
      </c>
      <c r="B18" s="71"/>
      <c r="C18" s="709"/>
      <c r="D18" s="179"/>
      <c r="E18" s="182"/>
      <c r="F18" s="173"/>
      <c r="G18" s="163"/>
      <c r="H18" s="163"/>
      <c r="I18" s="173"/>
      <c r="J18" s="174"/>
      <c r="K18" s="101">
        <f t="shared" si="0"/>
        <v>0</v>
      </c>
      <c r="L18" s="101">
        <f t="shared" si="1"/>
        <v>0</v>
      </c>
      <c r="M18" s="101">
        <f t="shared" si="2"/>
        <v>0</v>
      </c>
      <c r="N18" s="101" t="str">
        <f t="shared" si="3"/>
        <v/>
      </c>
      <c r="O18" s="101">
        <f t="shared" si="4"/>
        <v>0</v>
      </c>
      <c r="P18" s="101">
        <f t="shared" si="5"/>
        <v>0</v>
      </c>
      <c r="Q18" s="101" t="str">
        <f t="shared" si="6"/>
        <v/>
      </c>
      <c r="R18" s="101" t="str">
        <f t="shared" si="7"/>
        <v/>
      </c>
      <c r="S18" s="494" t="str">
        <f t="shared" si="8"/>
        <v/>
      </c>
      <c r="T18" s="494" t="str">
        <f t="shared" si="9"/>
        <v/>
      </c>
      <c r="U18" s="494" t="str">
        <f t="shared" si="10"/>
        <v/>
      </c>
      <c r="V18" s="494" t="str">
        <f t="shared" si="11"/>
        <v/>
      </c>
      <c r="W18" s="21">
        <f>ROW()</f>
        <v>18</v>
      </c>
    </row>
    <row r="19" spans="1:23" s="21" customFormat="1" ht="16" customHeight="1">
      <c r="A19" s="21">
        <f>ROW()</f>
        <v>19</v>
      </c>
      <c r="B19" s="71"/>
      <c r="C19" s="709"/>
      <c r="D19" s="179"/>
      <c r="E19" s="182"/>
      <c r="F19" s="173"/>
      <c r="G19" s="163"/>
      <c r="H19" s="163"/>
      <c r="I19" s="173"/>
      <c r="J19" s="174"/>
      <c r="K19" s="101">
        <f t="shared" si="0"/>
        <v>0</v>
      </c>
      <c r="L19" s="101">
        <f t="shared" si="1"/>
        <v>0</v>
      </c>
      <c r="M19" s="101">
        <f t="shared" si="2"/>
        <v>0</v>
      </c>
      <c r="N19" s="101" t="str">
        <f t="shared" si="3"/>
        <v/>
      </c>
      <c r="O19" s="101">
        <f t="shared" si="4"/>
        <v>0</v>
      </c>
      <c r="P19" s="101">
        <f t="shared" si="5"/>
        <v>0</v>
      </c>
      <c r="Q19" s="101" t="str">
        <f t="shared" si="6"/>
        <v/>
      </c>
      <c r="R19" s="101" t="str">
        <f t="shared" si="7"/>
        <v/>
      </c>
      <c r="S19" s="494" t="str">
        <f t="shared" si="8"/>
        <v/>
      </c>
      <c r="T19" s="494" t="str">
        <f t="shared" si="9"/>
        <v/>
      </c>
      <c r="U19" s="494" t="str">
        <f t="shared" si="10"/>
        <v/>
      </c>
      <c r="V19" s="494" t="str">
        <f t="shared" si="11"/>
        <v/>
      </c>
      <c r="W19" s="21">
        <f>ROW()</f>
        <v>19</v>
      </c>
    </row>
    <row r="20" spans="1:23" s="21" customFormat="1" ht="16" customHeight="1">
      <c r="A20" s="21">
        <f>ROW()</f>
        <v>20</v>
      </c>
      <c r="B20" s="71"/>
      <c r="C20" s="709"/>
      <c r="D20" s="179"/>
      <c r="E20" s="182"/>
      <c r="F20" s="173"/>
      <c r="G20" s="163"/>
      <c r="H20" s="163"/>
      <c r="I20" s="173"/>
      <c r="J20" s="174"/>
      <c r="K20" s="101">
        <f t="shared" si="0"/>
        <v>0</v>
      </c>
      <c r="L20" s="101">
        <f t="shared" si="1"/>
        <v>0</v>
      </c>
      <c r="M20" s="101">
        <f t="shared" si="2"/>
        <v>0</v>
      </c>
      <c r="N20" s="101" t="str">
        <f t="shared" si="3"/>
        <v/>
      </c>
      <c r="O20" s="101">
        <f t="shared" si="4"/>
        <v>0</v>
      </c>
      <c r="P20" s="101">
        <f t="shared" si="5"/>
        <v>0</v>
      </c>
      <c r="Q20" s="101" t="str">
        <f t="shared" si="6"/>
        <v/>
      </c>
      <c r="R20" s="101" t="str">
        <f t="shared" si="7"/>
        <v/>
      </c>
      <c r="S20" s="494" t="str">
        <f t="shared" si="8"/>
        <v/>
      </c>
      <c r="T20" s="494" t="str">
        <f t="shared" si="9"/>
        <v/>
      </c>
      <c r="U20" s="494" t="str">
        <f t="shared" si="10"/>
        <v/>
      </c>
      <c r="V20" s="494" t="str">
        <f t="shared" si="11"/>
        <v/>
      </c>
      <c r="W20" s="21">
        <f>ROW()</f>
        <v>20</v>
      </c>
    </row>
    <row r="21" spans="1:23" s="21" customFormat="1" ht="16" customHeight="1">
      <c r="A21" s="21">
        <f>ROW()</f>
        <v>21</v>
      </c>
      <c r="B21" s="71"/>
      <c r="C21" s="709"/>
      <c r="D21" s="179"/>
      <c r="E21" s="182"/>
      <c r="F21" s="173"/>
      <c r="G21" s="163"/>
      <c r="H21" s="163"/>
      <c r="I21" s="173"/>
      <c r="J21" s="174"/>
      <c r="K21" s="101">
        <f t="shared" si="0"/>
        <v>0</v>
      </c>
      <c r="L21" s="101">
        <f t="shared" si="1"/>
        <v>0</v>
      </c>
      <c r="M21" s="101">
        <f t="shared" si="2"/>
        <v>0</v>
      </c>
      <c r="N21" s="101" t="str">
        <f t="shared" si="3"/>
        <v/>
      </c>
      <c r="O21" s="101">
        <f t="shared" si="4"/>
        <v>0</v>
      </c>
      <c r="P21" s="101">
        <f t="shared" si="5"/>
        <v>0</v>
      </c>
      <c r="Q21" s="101" t="str">
        <f t="shared" si="6"/>
        <v/>
      </c>
      <c r="R21" s="101" t="str">
        <f t="shared" si="7"/>
        <v/>
      </c>
      <c r="S21" s="494" t="str">
        <f t="shared" si="8"/>
        <v/>
      </c>
      <c r="T21" s="494" t="str">
        <f t="shared" si="9"/>
        <v/>
      </c>
      <c r="U21" s="494" t="str">
        <f t="shared" si="10"/>
        <v/>
      </c>
      <c r="V21" s="494" t="str">
        <f t="shared" si="11"/>
        <v/>
      </c>
      <c r="W21" s="21">
        <f>ROW()</f>
        <v>21</v>
      </c>
    </row>
    <row r="22" spans="1:23" s="21" customFormat="1" ht="16" customHeight="1">
      <c r="A22" s="21">
        <f>ROW()</f>
        <v>22</v>
      </c>
      <c r="B22" s="71"/>
      <c r="C22" s="709"/>
      <c r="D22" s="179"/>
      <c r="E22" s="182"/>
      <c r="F22" s="173"/>
      <c r="G22" s="163"/>
      <c r="H22" s="163"/>
      <c r="I22" s="173"/>
      <c r="J22" s="174"/>
      <c r="K22" s="101">
        <f t="shared" si="0"/>
        <v>0</v>
      </c>
      <c r="L22" s="101">
        <f t="shared" si="1"/>
        <v>0</v>
      </c>
      <c r="M22" s="101">
        <f t="shared" si="2"/>
        <v>0</v>
      </c>
      <c r="N22" s="101" t="str">
        <f t="shared" si="3"/>
        <v/>
      </c>
      <c r="O22" s="101">
        <f t="shared" si="4"/>
        <v>0</v>
      </c>
      <c r="P22" s="101">
        <f t="shared" si="5"/>
        <v>0</v>
      </c>
      <c r="Q22" s="101" t="str">
        <f t="shared" si="6"/>
        <v/>
      </c>
      <c r="R22" s="101" t="str">
        <f t="shared" si="7"/>
        <v/>
      </c>
      <c r="S22" s="494" t="str">
        <f t="shared" si="8"/>
        <v/>
      </c>
      <c r="T22" s="494" t="str">
        <f t="shared" si="9"/>
        <v/>
      </c>
      <c r="U22" s="494" t="str">
        <f t="shared" si="10"/>
        <v/>
      </c>
      <c r="V22" s="494" t="str">
        <f t="shared" si="11"/>
        <v/>
      </c>
      <c r="W22" s="21">
        <f>ROW()</f>
        <v>22</v>
      </c>
    </row>
    <row r="23" spans="1:23" s="21" customFormat="1" ht="16" customHeight="1">
      <c r="A23" s="21">
        <f>ROW()</f>
        <v>23</v>
      </c>
      <c r="B23" s="71"/>
      <c r="C23" s="709"/>
      <c r="D23" s="179"/>
      <c r="E23" s="182"/>
      <c r="F23" s="173"/>
      <c r="G23" s="163"/>
      <c r="H23" s="163"/>
      <c r="I23" s="173"/>
      <c r="J23" s="174"/>
      <c r="K23" s="101">
        <f t="shared" si="0"/>
        <v>0</v>
      </c>
      <c r="L23" s="101">
        <f t="shared" si="1"/>
        <v>0</v>
      </c>
      <c r="M23" s="101">
        <f t="shared" si="2"/>
        <v>0</v>
      </c>
      <c r="N23" s="101" t="str">
        <f t="shared" si="3"/>
        <v/>
      </c>
      <c r="O23" s="101">
        <f t="shared" si="4"/>
        <v>0</v>
      </c>
      <c r="P23" s="101">
        <f t="shared" si="5"/>
        <v>0</v>
      </c>
      <c r="Q23" s="101" t="str">
        <f t="shared" si="6"/>
        <v/>
      </c>
      <c r="R23" s="101" t="str">
        <f t="shared" si="7"/>
        <v/>
      </c>
      <c r="S23" s="494" t="str">
        <f t="shared" si="8"/>
        <v/>
      </c>
      <c r="T23" s="494" t="str">
        <f t="shared" si="9"/>
        <v/>
      </c>
      <c r="U23" s="494" t="str">
        <f t="shared" si="10"/>
        <v/>
      </c>
      <c r="V23" s="494" t="str">
        <f t="shared" si="11"/>
        <v/>
      </c>
      <c r="W23" s="21">
        <f>ROW()</f>
        <v>23</v>
      </c>
    </row>
    <row r="24" spans="1:23" s="21" customFormat="1" ht="16" customHeight="1">
      <c r="A24" s="21">
        <f>ROW()</f>
        <v>24</v>
      </c>
      <c r="B24" s="71"/>
      <c r="C24" s="709"/>
      <c r="D24" s="179"/>
      <c r="E24" s="182"/>
      <c r="F24" s="173"/>
      <c r="G24" s="163"/>
      <c r="H24" s="163"/>
      <c r="I24" s="173"/>
      <c r="J24" s="174"/>
      <c r="K24" s="101">
        <f t="shared" si="0"/>
        <v>0</v>
      </c>
      <c r="L24" s="101">
        <f t="shared" si="1"/>
        <v>0</v>
      </c>
      <c r="M24" s="101">
        <f t="shared" si="2"/>
        <v>0</v>
      </c>
      <c r="N24" s="101" t="str">
        <f t="shared" si="3"/>
        <v/>
      </c>
      <c r="O24" s="101">
        <f t="shared" si="4"/>
        <v>0</v>
      </c>
      <c r="P24" s="101">
        <f t="shared" si="5"/>
        <v>0</v>
      </c>
      <c r="Q24" s="101" t="str">
        <f t="shared" si="6"/>
        <v/>
      </c>
      <c r="R24" s="101" t="str">
        <f t="shared" si="7"/>
        <v/>
      </c>
      <c r="S24" s="494" t="str">
        <f t="shared" si="8"/>
        <v/>
      </c>
      <c r="T24" s="494" t="str">
        <f t="shared" si="9"/>
        <v/>
      </c>
      <c r="U24" s="494" t="str">
        <f t="shared" si="10"/>
        <v/>
      </c>
      <c r="V24" s="494" t="str">
        <f t="shared" si="11"/>
        <v/>
      </c>
      <c r="W24" s="21">
        <f>ROW()</f>
        <v>24</v>
      </c>
    </row>
    <row r="25" spans="1:23" s="21" customFormat="1" ht="16" customHeight="1">
      <c r="A25" s="21">
        <f>ROW()</f>
        <v>25</v>
      </c>
      <c r="B25" s="71"/>
      <c r="C25" s="709"/>
      <c r="D25" s="179"/>
      <c r="E25" s="182"/>
      <c r="F25" s="173"/>
      <c r="G25" s="163"/>
      <c r="H25" s="163"/>
      <c r="I25" s="173"/>
      <c r="J25" s="174"/>
      <c r="K25" s="101">
        <f t="shared" si="0"/>
        <v>0</v>
      </c>
      <c r="L25" s="101">
        <f t="shared" si="1"/>
        <v>0</v>
      </c>
      <c r="M25" s="101">
        <f t="shared" si="2"/>
        <v>0</v>
      </c>
      <c r="N25" s="101" t="str">
        <f t="shared" si="3"/>
        <v/>
      </c>
      <c r="O25" s="101">
        <f t="shared" si="4"/>
        <v>0</v>
      </c>
      <c r="P25" s="101">
        <f t="shared" si="5"/>
        <v>0</v>
      </c>
      <c r="Q25" s="101" t="str">
        <f t="shared" si="6"/>
        <v/>
      </c>
      <c r="R25" s="101" t="str">
        <f t="shared" si="7"/>
        <v/>
      </c>
      <c r="S25" s="494" t="str">
        <f t="shared" si="8"/>
        <v/>
      </c>
      <c r="T25" s="494" t="str">
        <f t="shared" si="9"/>
        <v/>
      </c>
      <c r="U25" s="494" t="str">
        <f t="shared" si="10"/>
        <v/>
      </c>
      <c r="V25" s="494" t="str">
        <f t="shared" si="11"/>
        <v/>
      </c>
      <c r="W25" s="21">
        <f>ROW()</f>
        <v>25</v>
      </c>
    </row>
    <row r="26" spans="1:23" s="21" customFormat="1" ht="16" customHeight="1">
      <c r="A26" s="21">
        <f>ROW()</f>
        <v>26</v>
      </c>
      <c r="B26" s="71"/>
      <c r="C26" s="709"/>
      <c r="D26" s="179"/>
      <c r="E26" s="182"/>
      <c r="F26" s="173"/>
      <c r="G26" s="163"/>
      <c r="H26" s="163"/>
      <c r="I26" s="173"/>
      <c r="J26" s="174"/>
      <c r="K26" s="101">
        <f t="shared" si="0"/>
        <v>0</v>
      </c>
      <c r="L26" s="101">
        <f t="shared" si="1"/>
        <v>0</v>
      </c>
      <c r="M26" s="101">
        <f t="shared" si="2"/>
        <v>0</v>
      </c>
      <c r="N26" s="101" t="str">
        <f t="shared" si="3"/>
        <v/>
      </c>
      <c r="O26" s="101">
        <f t="shared" si="4"/>
        <v>0</v>
      </c>
      <c r="P26" s="101">
        <f t="shared" si="5"/>
        <v>0</v>
      </c>
      <c r="Q26" s="101" t="str">
        <f t="shared" si="6"/>
        <v/>
      </c>
      <c r="R26" s="101" t="str">
        <f t="shared" si="7"/>
        <v/>
      </c>
      <c r="S26" s="494" t="str">
        <f t="shared" si="8"/>
        <v/>
      </c>
      <c r="T26" s="494" t="str">
        <f t="shared" si="9"/>
        <v/>
      </c>
      <c r="U26" s="494" t="str">
        <f t="shared" si="10"/>
        <v/>
      </c>
      <c r="V26" s="494" t="str">
        <f t="shared" si="11"/>
        <v/>
      </c>
      <c r="W26" s="21">
        <f>ROW()</f>
        <v>26</v>
      </c>
    </row>
    <row r="27" spans="1:23" s="21" customFormat="1" ht="16" customHeight="1">
      <c r="A27" s="21">
        <f>ROW()</f>
        <v>27</v>
      </c>
      <c r="B27" s="71"/>
      <c r="C27" s="709"/>
      <c r="D27" s="179"/>
      <c r="E27" s="182"/>
      <c r="F27" s="173"/>
      <c r="G27" s="163"/>
      <c r="H27" s="163"/>
      <c r="I27" s="173"/>
      <c r="J27" s="174"/>
      <c r="K27" s="101">
        <f t="shared" si="0"/>
        <v>0</v>
      </c>
      <c r="L27" s="101">
        <f t="shared" si="1"/>
        <v>0</v>
      </c>
      <c r="M27" s="101">
        <f t="shared" si="2"/>
        <v>0</v>
      </c>
      <c r="N27" s="101" t="str">
        <f t="shared" si="3"/>
        <v/>
      </c>
      <c r="O27" s="101">
        <f t="shared" si="4"/>
        <v>0</v>
      </c>
      <c r="P27" s="101">
        <f t="shared" si="5"/>
        <v>0</v>
      </c>
      <c r="Q27" s="101" t="str">
        <f t="shared" si="6"/>
        <v/>
      </c>
      <c r="R27" s="101" t="str">
        <f t="shared" si="7"/>
        <v/>
      </c>
      <c r="S27" s="494" t="str">
        <f t="shared" si="8"/>
        <v/>
      </c>
      <c r="T27" s="494" t="str">
        <f t="shared" si="9"/>
        <v/>
      </c>
      <c r="U27" s="494" t="str">
        <f t="shared" si="10"/>
        <v/>
      </c>
      <c r="V27" s="494" t="str">
        <f t="shared" si="11"/>
        <v/>
      </c>
      <c r="W27" s="21">
        <f>ROW()</f>
        <v>27</v>
      </c>
    </row>
    <row r="28" spans="1:23" s="21" customFormat="1" ht="16" customHeight="1">
      <c r="A28" s="21">
        <f>ROW()</f>
        <v>28</v>
      </c>
      <c r="B28" s="71"/>
      <c r="C28" s="709"/>
      <c r="D28" s="179"/>
      <c r="E28" s="182"/>
      <c r="F28" s="173"/>
      <c r="G28" s="163"/>
      <c r="H28" s="163"/>
      <c r="I28" s="173"/>
      <c r="J28" s="174"/>
      <c r="K28" s="101">
        <f t="shared" si="0"/>
        <v>0</v>
      </c>
      <c r="L28" s="101">
        <f t="shared" si="1"/>
        <v>0</v>
      </c>
      <c r="M28" s="101">
        <f t="shared" si="2"/>
        <v>0</v>
      </c>
      <c r="N28" s="101" t="str">
        <f t="shared" si="3"/>
        <v/>
      </c>
      <c r="O28" s="101">
        <f t="shared" si="4"/>
        <v>0</v>
      </c>
      <c r="P28" s="101">
        <f t="shared" si="5"/>
        <v>0</v>
      </c>
      <c r="Q28" s="101" t="str">
        <f t="shared" si="6"/>
        <v/>
      </c>
      <c r="R28" s="101" t="str">
        <f t="shared" si="7"/>
        <v/>
      </c>
      <c r="S28" s="494" t="str">
        <f t="shared" si="8"/>
        <v/>
      </c>
      <c r="T28" s="494" t="str">
        <f t="shared" si="9"/>
        <v/>
      </c>
      <c r="U28" s="494" t="str">
        <f t="shared" si="10"/>
        <v/>
      </c>
      <c r="V28" s="494" t="str">
        <f t="shared" si="11"/>
        <v/>
      </c>
      <c r="W28" s="21">
        <f>ROW()</f>
        <v>28</v>
      </c>
    </row>
    <row r="29" spans="1:23" s="21" customFormat="1" ht="16" customHeight="1">
      <c r="A29" s="21">
        <f>ROW()</f>
        <v>29</v>
      </c>
      <c r="B29" s="71"/>
      <c r="C29" s="709"/>
      <c r="D29" s="179"/>
      <c r="E29" s="182"/>
      <c r="F29" s="173"/>
      <c r="G29" s="163"/>
      <c r="H29" s="163"/>
      <c r="I29" s="173"/>
      <c r="J29" s="174"/>
      <c r="K29" s="101">
        <f t="shared" si="0"/>
        <v>0</v>
      </c>
      <c r="L29" s="101">
        <f t="shared" si="1"/>
        <v>0</v>
      </c>
      <c r="M29" s="101">
        <f t="shared" si="2"/>
        <v>0</v>
      </c>
      <c r="N29" s="101" t="str">
        <f t="shared" si="3"/>
        <v/>
      </c>
      <c r="O29" s="101">
        <f t="shared" si="4"/>
        <v>0</v>
      </c>
      <c r="P29" s="101">
        <f t="shared" si="5"/>
        <v>0</v>
      </c>
      <c r="Q29" s="101" t="str">
        <f t="shared" si="6"/>
        <v/>
      </c>
      <c r="R29" s="101" t="str">
        <f t="shared" si="7"/>
        <v/>
      </c>
      <c r="S29" s="494" t="str">
        <f t="shared" si="8"/>
        <v/>
      </c>
      <c r="T29" s="494" t="str">
        <f t="shared" si="9"/>
        <v/>
      </c>
      <c r="U29" s="494" t="str">
        <f t="shared" si="10"/>
        <v/>
      </c>
      <c r="V29" s="494" t="str">
        <f t="shared" si="11"/>
        <v/>
      </c>
      <c r="W29" s="21">
        <f>ROW()</f>
        <v>29</v>
      </c>
    </row>
    <row r="30" spans="1:23" s="21" customFormat="1" ht="16" customHeight="1">
      <c r="A30" s="21">
        <f>ROW()</f>
        <v>30</v>
      </c>
      <c r="B30" s="71"/>
      <c r="C30" s="709"/>
      <c r="D30" s="179"/>
      <c r="E30" s="182"/>
      <c r="F30" s="173"/>
      <c r="G30" s="163"/>
      <c r="H30" s="163"/>
      <c r="I30" s="173"/>
      <c r="J30" s="174"/>
      <c r="K30" s="101">
        <f t="shared" si="0"/>
        <v>0</v>
      </c>
      <c r="L30" s="101">
        <f t="shared" si="1"/>
        <v>0</v>
      </c>
      <c r="M30" s="101">
        <f t="shared" si="2"/>
        <v>0</v>
      </c>
      <c r="N30" s="101" t="str">
        <f t="shared" si="3"/>
        <v/>
      </c>
      <c r="O30" s="101">
        <f t="shared" si="4"/>
        <v>0</v>
      </c>
      <c r="P30" s="101">
        <f t="shared" si="5"/>
        <v>0</v>
      </c>
      <c r="Q30" s="101" t="str">
        <f t="shared" si="6"/>
        <v/>
      </c>
      <c r="R30" s="101" t="str">
        <f t="shared" si="7"/>
        <v/>
      </c>
      <c r="S30" s="494" t="str">
        <f t="shared" si="8"/>
        <v/>
      </c>
      <c r="T30" s="494" t="str">
        <f t="shared" si="9"/>
        <v/>
      </c>
      <c r="U30" s="494" t="str">
        <f t="shared" si="10"/>
        <v/>
      </c>
      <c r="V30" s="494" t="str">
        <f t="shared" si="11"/>
        <v/>
      </c>
      <c r="W30" s="21">
        <f>ROW()</f>
        <v>30</v>
      </c>
    </row>
    <row r="31" spans="1:23" s="21" customFormat="1" ht="16" customHeight="1">
      <c r="A31" s="21">
        <f>ROW()</f>
        <v>31</v>
      </c>
      <c r="B31" s="71"/>
      <c r="C31" s="709"/>
      <c r="D31" s="179"/>
      <c r="E31" s="182"/>
      <c r="F31" s="173"/>
      <c r="G31" s="163"/>
      <c r="H31" s="163"/>
      <c r="I31" s="173"/>
      <c r="J31" s="174"/>
      <c r="K31" s="101">
        <f t="shared" si="0"/>
        <v>0</v>
      </c>
      <c r="L31" s="101">
        <f t="shared" si="1"/>
        <v>0</v>
      </c>
      <c r="M31" s="101">
        <f t="shared" si="2"/>
        <v>0</v>
      </c>
      <c r="N31" s="101" t="str">
        <f t="shared" si="3"/>
        <v/>
      </c>
      <c r="O31" s="101">
        <f t="shared" si="4"/>
        <v>0</v>
      </c>
      <c r="P31" s="101">
        <f t="shared" si="5"/>
        <v>0</v>
      </c>
      <c r="Q31" s="101" t="str">
        <f t="shared" si="6"/>
        <v/>
      </c>
      <c r="R31" s="101" t="str">
        <f t="shared" si="7"/>
        <v/>
      </c>
      <c r="S31" s="494" t="str">
        <f t="shared" si="8"/>
        <v/>
      </c>
      <c r="T31" s="494" t="str">
        <f t="shared" si="9"/>
        <v/>
      </c>
      <c r="U31" s="494" t="str">
        <f t="shared" si="10"/>
        <v/>
      </c>
      <c r="V31" s="494" t="str">
        <f t="shared" si="11"/>
        <v/>
      </c>
      <c r="W31" s="21">
        <f>ROW()</f>
        <v>31</v>
      </c>
    </row>
    <row r="32" spans="1:23" s="21" customFormat="1" ht="16" customHeight="1">
      <c r="A32" s="21">
        <f>ROW()</f>
        <v>32</v>
      </c>
      <c r="B32" s="71"/>
      <c r="C32" s="709"/>
      <c r="D32" s="179"/>
      <c r="E32" s="182"/>
      <c r="F32" s="173"/>
      <c r="G32" s="163"/>
      <c r="H32" s="163"/>
      <c r="I32" s="173"/>
      <c r="J32" s="174"/>
      <c r="K32" s="101">
        <f t="shared" si="0"/>
        <v>0</v>
      </c>
      <c r="L32" s="101">
        <f t="shared" si="1"/>
        <v>0</v>
      </c>
      <c r="M32" s="101">
        <f t="shared" si="2"/>
        <v>0</v>
      </c>
      <c r="N32" s="101" t="str">
        <f t="shared" si="3"/>
        <v/>
      </c>
      <c r="O32" s="101">
        <f t="shared" si="4"/>
        <v>0</v>
      </c>
      <c r="P32" s="101">
        <f t="shared" si="5"/>
        <v>0</v>
      </c>
      <c r="Q32" s="101" t="str">
        <f t="shared" si="6"/>
        <v/>
      </c>
      <c r="R32" s="101" t="str">
        <f t="shared" si="7"/>
        <v/>
      </c>
      <c r="S32" s="494" t="str">
        <f t="shared" si="8"/>
        <v/>
      </c>
      <c r="T32" s="494" t="str">
        <f t="shared" si="9"/>
        <v/>
      </c>
      <c r="U32" s="494" t="str">
        <f t="shared" si="10"/>
        <v/>
      </c>
      <c r="V32" s="494" t="str">
        <f t="shared" si="11"/>
        <v/>
      </c>
      <c r="W32" s="21">
        <f>ROW()</f>
        <v>32</v>
      </c>
    </row>
    <row r="33" spans="1:23" s="21" customFormat="1" ht="16" customHeight="1">
      <c r="A33" s="21">
        <f>ROW()</f>
        <v>33</v>
      </c>
      <c r="B33" s="71"/>
      <c r="C33" s="709"/>
      <c r="D33" s="179"/>
      <c r="E33" s="182"/>
      <c r="F33" s="173"/>
      <c r="G33" s="163"/>
      <c r="H33" s="163"/>
      <c r="I33" s="173"/>
      <c r="J33" s="174"/>
      <c r="K33" s="101">
        <f t="shared" si="0"/>
        <v>0</v>
      </c>
      <c r="L33" s="101">
        <f t="shared" si="1"/>
        <v>0</v>
      </c>
      <c r="M33" s="101">
        <f t="shared" si="2"/>
        <v>0</v>
      </c>
      <c r="N33" s="101" t="str">
        <f t="shared" si="3"/>
        <v/>
      </c>
      <c r="O33" s="101">
        <f t="shared" si="4"/>
        <v>0</v>
      </c>
      <c r="P33" s="101">
        <f t="shared" si="5"/>
        <v>0</v>
      </c>
      <c r="Q33" s="101" t="str">
        <f t="shared" si="6"/>
        <v/>
      </c>
      <c r="R33" s="101" t="str">
        <f t="shared" si="7"/>
        <v/>
      </c>
      <c r="S33" s="494" t="str">
        <f t="shared" si="8"/>
        <v/>
      </c>
      <c r="T33" s="494" t="str">
        <f t="shared" si="9"/>
        <v/>
      </c>
      <c r="U33" s="494" t="str">
        <f t="shared" si="10"/>
        <v/>
      </c>
      <c r="V33" s="494" t="str">
        <f t="shared" si="11"/>
        <v/>
      </c>
      <c r="W33" s="21">
        <f>ROW()</f>
        <v>33</v>
      </c>
    </row>
    <row r="34" spans="1:23" s="21" customFormat="1" ht="16" customHeight="1">
      <c r="A34" s="21">
        <f>ROW()</f>
        <v>34</v>
      </c>
      <c r="B34" s="71"/>
      <c r="C34" s="709"/>
      <c r="D34" s="179"/>
      <c r="E34" s="182"/>
      <c r="F34" s="173"/>
      <c r="G34" s="163"/>
      <c r="H34" s="163"/>
      <c r="I34" s="173"/>
      <c r="J34" s="174"/>
      <c r="K34" s="101">
        <f t="shared" si="0"/>
        <v>0</v>
      </c>
      <c r="L34" s="101">
        <f t="shared" si="1"/>
        <v>0</v>
      </c>
      <c r="M34" s="101">
        <f t="shared" si="2"/>
        <v>0</v>
      </c>
      <c r="N34" s="101" t="str">
        <f t="shared" si="3"/>
        <v/>
      </c>
      <c r="O34" s="101">
        <f t="shared" si="4"/>
        <v>0</v>
      </c>
      <c r="P34" s="101">
        <f t="shared" si="5"/>
        <v>0</v>
      </c>
      <c r="Q34" s="101" t="str">
        <f t="shared" si="6"/>
        <v/>
      </c>
      <c r="R34" s="101" t="str">
        <f t="shared" si="7"/>
        <v/>
      </c>
      <c r="S34" s="494" t="str">
        <f t="shared" si="8"/>
        <v/>
      </c>
      <c r="T34" s="494" t="str">
        <f t="shared" si="9"/>
        <v/>
      </c>
      <c r="U34" s="494" t="str">
        <f t="shared" si="10"/>
        <v/>
      </c>
      <c r="V34" s="494" t="str">
        <f t="shared" si="11"/>
        <v/>
      </c>
      <c r="W34" s="21">
        <f>ROW()</f>
        <v>34</v>
      </c>
    </row>
    <row r="35" spans="1:23" s="21" customFormat="1" ht="16" customHeight="1">
      <c r="A35" s="21">
        <f>ROW()</f>
        <v>35</v>
      </c>
      <c r="B35" s="71"/>
      <c r="C35" s="709"/>
      <c r="D35" s="179"/>
      <c r="E35" s="182"/>
      <c r="F35" s="173"/>
      <c r="G35" s="163"/>
      <c r="H35" s="163"/>
      <c r="I35" s="173"/>
      <c r="J35" s="174"/>
      <c r="K35" s="101">
        <f t="shared" si="0"/>
        <v>0</v>
      </c>
      <c r="L35" s="101">
        <f t="shared" si="1"/>
        <v>0</v>
      </c>
      <c r="M35" s="101">
        <f t="shared" si="2"/>
        <v>0</v>
      </c>
      <c r="N35" s="101" t="str">
        <f t="shared" si="3"/>
        <v/>
      </c>
      <c r="O35" s="101">
        <f t="shared" si="4"/>
        <v>0</v>
      </c>
      <c r="P35" s="101">
        <f t="shared" si="5"/>
        <v>0</v>
      </c>
      <c r="Q35" s="101" t="str">
        <f t="shared" si="6"/>
        <v/>
      </c>
      <c r="R35" s="101" t="str">
        <f t="shared" si="7"/>
        <v/>
      </c>
      <c r="S35" s="494" t="str">
        <f t="shared" si="8"/>
        <v/>
      </c>
      <c r="T35" s="494" t="str">
        <f t="shared" si="9"/>
        <v/>
      </c>
      <c r="U35" s="494" t="str">
        <f t="shared" si="10"/>
        <v/>
      </c>
      <c r="V35" s="494" t="str">
        <f t="shared" si="11"/>
        <v/>
      </c>
      <c r="W35" s="21">
        <f>ROW()</f>
        <v>35</v>
      </c>
    </row>
    <row r="36" spans="1:23" s="21" customFormat="1" ht="16" customHeight="1">
      <c r="A36" s="21">
        <f>ROW()</f>
        <v>36</v>
      </c>
      <c r="B36" s="71"/>
      <c r="C36" s="709"/>
      <c r="D36" s="179"/>
      <c r="E36" s="182"/>
      <c r="F36" s="173"/>
      <c r="G36" s="163"/>
      <c r="H36" s="163"/>
      <c r="I36" s="173"/>
      <c r="J36" s="174"/>
      <c r="K36" s="101">
        <f t="shared" si="0"/>
        <v>0</v>
      </c>
      <c r="L36" s="101">
        <f t="shared" si="1"/>
        <v>0</v>
      </c>
      <c r="M36" s="101">
        <f t="shared" si="2"/>
        <v>0</v>
      </c>
      <c r="N36" s="101" t="str">
        <f t="shared" si="3"/>
        <v/>
      </c>
      <c r="O36" s="101">
        <f t="shared" si="4"/>
        <v>0</v>
      </c>
      <c r="P36" s="101">
        <f t="shared" si="5"/>
        <v>0</v>
      </c>
      <c r="Q36" s="101" t="str">
        <f t="shared" si="6"/>
        <v/>
      </c>
      <c r="R36" s="101" t="str">
        <f t="shared" si="7"/>
        <v/>
      </c>
      <c r="S36" s="494" t="str">
        <f t="shared" si="8"/>
        <v/>
      </c>
      <c r="T36" s="494" t="str">
        <f t="shared" si="9"/>
        <v/>
      </c>
      <c r="U36" s="494" t="str">
        <f t="shared" si="10"/>
        <v/>
      </c>
      <c r="V36" s="494" t="str">
        <f t="shared" si="11"/>
        <v/>
      </c>
      <c r="W36" s="21">
        <f>ROW()</f>
        <v>36</v>
      </c>
    </row>
    <row r="37" spans="1:23" s="21" customFormat="1" ht="16" customHeight="1">
      <c r="A37" s="21">
        <f>ROW()</f>
        <v>37</v>
      </c>
      <c r="B37" s="71"/>
      <c r="C37" s="709"/>
      <c r="D37" s="179"/>
      <c r="E37" s="182"/>
      <c r="F37" s="173"/>
      <c r="G37" s="163"/>
      <c r="H37" s="163"/>
      <c r="I37" s="173"/>
      <c r="J37" s="174"/>
      <c r="K37" s="101">
        <f t="shared" si="0"/>
        <v>0</v>
      </c>
      <c r="L37" s="101">
        <f t="shared" si="1"/>
        <v>0</v>
      </c>
      <c r="M37" s="101">
        <f t="shared" si="2"/>
        <v>0</v>
      </c>
      <c r="N37" s="101" t="str">
        <f t="shared" si="3"/>
        <v/>
      </c>
      <c r="O37" s="101">
        <f t="shared" si="4"/>
        <v>0</v>
      </c>
      <c r="P37" s="101">
        <f t="shared" si="5"/>
        <v>0</v>
      </c>
      <c r="Q37" s="101" t="str">
        <f t="shared" si="6"/>
        <v/>
      </c>
      <c r="R37" s="101" t="str">
        <f t="shared" si="7"/>
        <v/>
      </c>
      <c r="S37" s="494" t="str">
        <f t="shared" si="8"/>
        <v/>
      </c>
      <c r="T37" s="494" t="str">
        <f t="shared" si="9"/>
        <v/>
      </c>
      <c r="U37" s="494" t="str">
        <f t="shared" si="10"/>
        <v/>
      </c>
      <c r="V37" s="494" t="str">
        <f t="shared" si="11"/>
        <v/>
      </c>
      <c r="W37" s="21">
        <f>ROW()</f>
        <v>37</v>
      </c>
    </row>
    <row r="38" spans="1:23" s="21" customFormat="1" ht="16" customHeight="1">
      <c r="A38" s="21">
        <f>ROW()</f>
        <v>38</v>
      </c>
      <c r="B38" s="71"/>
      <c r="C38" s="709"/>
      <c r="D38" s="179"/>
      <c r="E38" s="182"/>
      <c r="F38" s="173"/>
      <c r="G38" s="163"/>
      <c r="H38" s="163"/>
      <c r="I38" s="173"/>
      <c r="J38" s="174"/>
      <c r="K38" s="101">
        <f t="shared" si="0"/>
        <v>0</v>
      </c>
      <c r="L38" s="101">
        <f t="shared" si="1"/>
        <v>0</v>
      </c>
      <c r="M38" s="101">
        <f t="shared" si="2"/>
        <v>0</v>
      </c>
      <c r="N38" s="101" t="str">
        <f t="shared" si="3"/>
        <v/>
      </c>
      <c r="O38" s="101">
        <f t="shared" si="4"/>
        <v>0</v>
      </c>
      <c r="P38" s="101">
        <f t="shared" si="5"/>
        <v>0</v>
      </c>
      <c r="Q38" s="101" t="str">
        <f t="shared" si="6"/>
        <v/>
      </c>
      <c r="R38" s="101" t="str">
        <f t="shared" si="7"/>
        <v/>
      </c>
      <c r="S38" s="494" t="str">
        <f t="shared" si="8"/>
        <v/>
      </c>
      <c r="T38" s="494" t="str">
        <f t="shared" si="9"/>
        <v/>
      </c>
      <c r="U38" s="494" t="str">
        <f t="shared" si="10"/>
        <v/>
      </c>
      <c r="V38" s="494" t="str">
        <f t="shared" si="11"/>
        <v/>
      </c>
      <c r="W38" s="21">
        <f>ROW()</f>
        <v>38</v>
      </c>
    </row>
    <row r="39" spans="1:23" s="21" customFormat="1" ht="16" customHeight="1">
      <c r="A39" s="21">
        <f>ROW()</f>
        <v>39</v>
      </c>
      <c r="B39" s="71"/>
      <c r="C39" s="709"/>
      <c r="D39" s="179"/>
      <c r="E39" s="182"/>
      <c r="F39" s="173"/>
      <c r="G39" s="163"/>
      <c r="H39" s="163"/>
      <c r="I39" s="173"/>
      <c r="J39" s="174"/>
      <c r="K39" s="101">
        <f t="shared" si="0"/>
        <v>0</v>
      </c>
      <c r="L39" s="101">
        <f t="shared" si="1"/>
        <v>0</v>
      </c>
      <c r="M39" s="101">
        <f t="shared" si="2"/>
        <v>0</v>
      </c>
      <c r="N39" s="101" t="str">
        <f t="shared" si="3"/>
        <v/>
      </c>
      <c r="O39" s="101">
        <f t="shared" si="4"/>
        <v>0</v>
      </c>
      <c r="P39" s="101">
        <f t="shared" si="5"/>
        <v>0</v>
      </c>
      <c r="Q39" s="101" t="str">
        <f t="shared" si="6"/>
        <v/>
      </c>
      <c r="R39" s="101" t="str">
        <f t="shared" si="7"/>
        <v/>
      </c>
      <c r="S39" s="494" t="str">
        <f t="shared" si="8"/>
        <v/>
      </c>
      <c r="T39" s="494" t="str">
        <f t="shared" si="9"/>
        <v/>
      </c>
      <c r="U39" s="494" t="str">
        <f t="shared" si="10"/>
        <v/>
      </c>
      <c r="V39" s="494" t="str">
        <f t="shared" si="11"/>
        <v/>
      </c>
      <c r="W39" s="21">
        <f>ROW()</f>
        <v>39</v>
      </c>
    </row>
    <row r="40" spans="1:23" s="21" customFormat="1" ht="16" customHeight="1">
      <c r="A40" s="21">
        <f>ROW()</f>
        <v>40</v>
      </c>
      <c r="B40" s="71"/>
      <c r="C40" s="709"/>
      <c r="D40" s="179"/>
      <c r="E40" s="182"/>
      <c r="F40" s="173"/>
      <c r="G40" s="163"/>
      <c r="H40" s="163"/>
      <c r="I40" s="173"/>
      <c r="J40" s="174"/>
      <c r="K40" s="101">
        <f t="shared" si="0"/>
        <v>0</v>
      </c>
      <c r="L40" s="101">
        <f t="shared" si="1"/>
        <v>0</v>
      </c>
      <c r="M40" s="101">
        <f t="shared" si="2"/>
        <v>0</v>
      </c>
      <c r="N40" s="101" t="str">
        <f t="shared" si="3"/>
        <v/>
      </c>
      <c r="O40" s="101">
        <f t="shared" si="4"/>
        <v>0</v>
      </c>
      <c r="P40" s="101">
        <f t="shared" si="5"/>
        <v>0</v>
      </c>
      <c r="Q40" s="101" t="str">
        <f t="shared" si="6"/>
        <v/>
      </c>
      <c r="R40" s="101" t="str">
        <f t="shared" si="7"/>
        <v/>
      </c>
      <c r="S40" s="494" t="str">
        <f t="shared" si="8"/>
        <v/>
      </c>
      <c r="T40" s="494" t="str">
        <f t="shared" si="9"/>
        <v/>
      </c>
      <c r="U40" s="494" t="str">
        <f t="shared" si="10"/>
        <v/>
      </c>
      <c r="V40" s="494" t="str">
        <f t="shared" si="11"/>
        <v/>
      </c>
      <c r="W40" s="21">
        <f>ROW()</f>
        <v>40</v>
      </c>
    </row>
    <row r="41" spans="1:23" s="21" customFormat="1" ht="16" customHeight="1">
      <c r="A41" s="21">
        <f>ROW()</f>
        <v>41</v>
      </c>
      <c r="B41" s="71"/>
      <c r="C41" s="709"/>
      <c r="D41" s="179"/>
      <c r="E41" s="182"/>
      <c r="F41" s="173"/>
      <c r="G41" s="163"/>
      <c r="H41" s="163"/>
      <c r="I41" s="173"/>
      <c r="J41" s="174"/>
      <c r="K41" s="101">
        <f t="shared" si="0"/>
        <v>0</v>
      </c>
      <c r="L41" s="101">
        <f t="shared" si="1"/>
        <v>0</v>
      </c>
      <c r="M41" s="101">
        <f t="shared" si="2"/>
        <v>0</v>
      </c>
      <c r="N41" s="101" t="str">
        <f t="shared" si="3"/>
        <v/>
      </c>
      <c r="O41" s="101">
        <f t="shared" si="4"/>
        <v>0</v>
      </c>
      <c r="P41" s="101">
        <f t="shared" si="5"/>
        <v>0</v>
      </c>
      <c r="Q41" s="101" t="str">
        <f t="shared" si="6"/>
        <v/>
      </c>
      <c r="R41" s="101" t="str">
        <f t="shared" si="7"/>
        <v/>
      </c>
      <c r="S41" s="494" t="str">
        <f t="shared" si="8"/>
        <v/>
      </c>
      <c r="T41" s="494" t="str">
        <f t="shared" si="9"/>
        <v/>
      </c>
      <c r="U41" s="494" t="str">
        <f t="shared" si="10"/>
        <v/>
      </c>
      <c r="V41" s="494" t="str">
        <f t="shared" si="11"/>
        <v/>
      </c>
      <c r="W41" s="21">
        <f>ROW()</f>
        <v>41</v>
      </c>
    </row>
    <row r="42" spans="1:23" s="21" customFormat="1" ht="16" customHeight="1">
      <c r="A42" s="21">
        <f>ROW()</f>
        <v>42</v>
      </c>
      <c r="B42" s="71"/>
      <c r="C42" s="709"/>
      <c r="D42" s="179"/>
      <c r="E42" s="182"/>
      <c r="F42" s="173"/>
      <c r="G42" s="163"/>
      <c r="H42" s="163"/>
      <c r="I42" s="173"/>
      <c r="J42" s="174"/>
      <c r="K42" s="101">
        <f t="shared" si="0"/>
        <v>0</v>
      </c>
      <c r="L42" s="101">
        <f t="shared" si="1"/>
        <v>0</v>
      </c>
      <c r="M42" s="101">
        <f t="shared" si="2"/>
        <v>0</v>
      </c>
      <c r="N42" s="101" t="str">
        <f t="shared" si="3"/>
        <v/>
      </c>
      <c r="O42" s="101">
        <f t="shared" si="4"/>
        <v>0</v>
      </c>
      <c r="P42" s="101">
        <f t="shared" si="5"/>
        <v>0</v>
      </c>
      <c r="Q42" s="101" t="str">
        <f t="shared" si="6"/>
        <v/>
      </c>
      <c r="R42" s="101" t="str">
        <f t="shared" si="7"/>
        <v/>
      </c>
      <c r="S42" s="494" t="str">
        <f t="shared" si="8"/>
        <v/>
      </c>
      <c r="T42" s="494" t="str">
        <f t="shared" si="9"/>
        <v/>
      </c>
      <c r="U42" s="494" t="str">
        <f t="shared" si="10"/>
        <v/>
      </c>
      <c r="V42" s="494" t="str">
        <f t="shared" si="11"/>
        <v/>
      </c>
      <c r="W42" s="21">
        <f>ROW()</f>
        <v>42</v>
      </c>
    </row>
    <row r="43" spans="1:23" s="21" customFormat="1" ht="16" customHeight="1">
      <c r="A43" s="21">
        <f>ROW()</f>
        <v>43</v>
      </c>
      <c r="B43" s="71"/>
      <c r="C43" s="709"/>
      <c r="D43" s="179"/>
      <c r="E43" s="182"/>
      <c r="F43" s="173"/>
      <c r="G43" s="163"/>
      <c r="H43" s="163"/>
      <c r="I43" s="173"/>
      <c r="J43" s="174"/>
      <c r="K43" s="101">
        <f t="shared" si="0"/>
        <v>0</v>
      </c>
      <c r="L43" s="101">
        <f t="shared" si="1"/>
        <v>0</v>
      </c>
      <c r="M43" s="101">
        <f t="shared" si="2"/>
        <v>0</v>
      </c>
      <c r="N43" s="101" t="str">
        <f t="shared" si="3"/>
        <v/>
      </c>
      <c r="O43" s="101">
        <f t="shared" si="4"/>
        <v>0</v>
      </c>
      <c r="P43" s="101">
        <f t="shared" si="5"/>
        <v>0</v>
      </c>
      <c r="Q43" s="101" t="str">
        <f t="shared" si="6"/>
        <v/>
      </c>
      <c r="R43" s="101" t="str">
        <f t="shared" si="7"/>
        <v/>
      </c>
      <c r="S43" s="494" t="str">
        <f t="shared" si="8"/>
        <v/>
      </c>
      <c r="T43" s="494" t="str">
        <f t="shared" si="9"/>
        <v/>
      </c>
      <c r="U43" s="494" t="str">
        <f t="shared" si="10"/>
        <v/>
      </c>
      <c r="V43" s="494" t="str">
        <f t="shared" si="11"/>
        <v/>
      </c>
      <c r="W43" s="21">
        <f>ROW()</f>
        <v>43</v>
      </c>
    </row>
    <row r="44" spans="1:23" s="21" customFormat="1" ht="16" customHeight="1">
      <c r="A44" s="21">
        <f>ROW()</f>
        <v>44</v>
      </c>
      <c r="B44" s="71"/>
      <c r="C44" s="709"/>
      <c r="D44" s="179"/>
      <c r="E44" s="182"/>
      <c r="F44" s="173"/>
      <c r="G44" s="163"/>
      <c r="H44" s="163"/>
      <c r="I44" s="173"/>
      <c r="J44" s="174"/>
      <c r="K44" s="101">
        <f t="shared" si="0"/>
        <v>0</v>
      </c>
      <c r="L44" s="101">
        <f t="shared" si="1"/>
        <v>0</v>
      </c>
      <c r="M44" s="101">
        <f t="shared" si="2"/>
        <v>0</v>
      </c>
      <c r="N44" s="101" t="str">
        <f t="shared" si="3"/>
        <v/>
      </c>
      <c r="O44" s="101">
        <f t="shared" si="4"/>
        <v>0</v>
      </c>
      <c r="P44" s="101">
        <f t="shared" si="5"/>
        <v>0</v>
      </c>
      <c r="Q44" s="101" t="str">
        <f t="shared" si="6"/>
        <v/>
      </c>
      <c r="R44" s="101" t="str">
        <f t="shared" si="7"/>
        <v/>
      </c>
      <c r="S44" s="494" t="str">
        <f t="shared" si="8"/>
        <v/>
      </c>
      <c r="T44" s="494" t="str">
        <f t="shared" si="9"/>
        <v/>
      </c>
      <c r="U44" s="494" t="str">
        <f t="shared" si="10"/>
        <v/>
      </c>
      <c r="V44" s="494" t="str">
        <f t="shared" si="11"/>
        <v/>
      </c>
      <c r="W44" s="21">
        <f>ROW()</f>
        <v>44</v>
      </c>
    </row>
    <row r="45" spans="1:23" s="21" customFormat="1" ht="16" customHeight="1">
      <c r="A45" s="21">
        <f>ROW()</f>
        <v>45</v>
      </c>
      <c r="B45" s="71"/>
      <c r="C45" s="709"/>
      <c r="D45" s="179"/>
      <c r="E45" s="182"/>
      <c r="F45" s="173"/>
      <c r="G45" s="163"/>
      <c r="H45" s="163"/>
      <c r="I45" s="173"/>
      <c r="J45" s="174"/>
      <c r="K45" s="101">
        <f t="shared" si="0"/>
        <v>0</v>
      </c>
      <c r="L45" s="101">
        <f t="shared" si="1"/>
        <v>0</v>
      </c>
      <c r="M45" s="101">
        <f t="shared" si="2"/>
        <v>0</v>
      </c>
      <c r="N45" s="101" t="str">
        <f t="shared" si="3"/>
        <v/>
      </c>
      <c r="O45" s="101">
        <f t="shared" si="4"/>
        <v>0</v>
      </c>
      <c r="P45" s="101">
        <f t="shared" si="5"/>
        <v>0</v>
      </c>
      <c r="Q45" s="101" t="str">
        <f t="shared" si="6"/>
        <v/>
      </c>
      <c r="R45" s="101" t="str">
        <f t="shared" si="7"/>
        <v/>
      </c>
      <c r="S45" s="494" t="str">
        <f t="shared" si="8"/>
        <v/>
      </c>
      <c r="T45" s="494" t="str">
        <f t="shared" si="9"/>
        <v/>
      </c>
      <c r="U45" s="494" t="str">
        <f t="shared" si="10"/>
        <v/>
      </c>
      <c r="V45" s="494" t="str">
        <f t="shared" si="11"/>
        <v/>
      </c>
      <c r="W45" s="21">
        <f>ROW()</f>
        <v>45</v>
      </c>
    </row>
    <row r="46" spans="1:23" s="21" customFormat="1" ht="16" customHeight="1">
      <c r="A46" s="21">
        <f>ROW()</f>
        <v>46</v>
      </c>
      <c r="B46" s="71"/>
      <c r="C46" s="709"/>
      <c r="D46" s="179"/>
      <c r="E46" s="182"/>
      <c r="F46" s="173"/>
      <c r="G46" s="163"/>
      <c r="H46" s="163"/>
      <c r="I46" s="173"/>
      <c r="J46" s="174"/>
      <c r="K46" s="101">
        <f t="shared" si="0"/>
        <v>0</v>
      </c>
      <c r="L46" s="101">
        <f t="shared" si="1"/>
        <v>0</v>
      </c>
      <c r="M46" s="101">
        <f t="shared" si="2"/>
        <v>0</v>
      </c>
      <c r="N46" s="101" t="str">
        <f t="shared" si="3"/>
        <v/>
      </c>
      <c r="O46" s="101">
        <f t="shared" si="4"/>
        <v>0</v>
      </c>
      <c r="P46" s="101">
        <f t="shared" si="5"/>
        <v>0</v>
      </c>
      <c r="Q46" s="101" t="str">
        <f t="shared" si="6"/>
        <v/>
      </c>
      <c r="R46" s="101" t="str">
        <f t="shared" si="7"/>
        <v/>
      </c>
      <c r="S46" s="494" t="str">
        <f t="shared" si="8"/>
        <v/>
      </c>
      <c r="T46" s="494" t="str">
        <f t="shared" si="9"/>
        <v/>
      </c>
      <c r="U46" s="494" t="str">
        <f t="shared" si="10"/>
        <v/>
      </c>
      <c r="V46" s="494" t="str">
        <f t="shared" si="11"/>
        <v/>
      </c>
      <c r="W46" s="21">
        <f>ROW()</f>
        <v>46</v>
      </c>
    </row>
    <row r="47" spans="1:23" s="21" customFormat="1" ht="16" customHeight="1">
      <c r="A47" s="21">
        <f>ROW()</f>
        <v>47</v>
      </c>
      <c r="B47" s="71"/>
      <c r="C47" s="709"/>
      <c r="D47" s="179"/>
      <c r="E47" s="182"/>
      <c r="F47" s="173"/>
      <c r="G47" s="163"/>
      <c r="H47" s="163"/>
      <c r="I47" s="173"/>
      <c r="J47" s="174"/>
      <c r="K47" s="101">
        <f t="shared" si="0"/>
        <v>0</v>
      </c>
      <c r="L47" s="101">
        <f t="shared" si="1"/>
        <v>0</v>
      </c>
      <c r="M47" s="101">
        <f t="shared" si="2"/>
        <v>0</v>
      </c>
      <c r="N47" s="101" t="str">
        <f t="shared" si="3"/>
        <v/>
      </c>
      <c r="O47" s="101">
        <f t="shared" si="4"/>
        <v>0</v>
      </c>
      <c r="P47" s="101">
        <f t="shared" si="5"/>
        <v>0</v>
      </c>
      <c r="Q47" s="101" t="str">
        <f t="shared" si="6"/>
        <v/>
      </c>
      <c r="R47" s="101" t="str">
        <f t="shared" si="7"/>
        <v/>
      </c>
      <c r="S47" s="494" t="str">
        <f t="shared" si="8"/>
        <v/>
      </c>
      <c r="T47" s="494" t="str">
        <f t="shared" si="9"/>
        <v/>
      </c>
      <c r="U47" s="494" t="str">
        <f t="shared" si="10"/>
        <v/>
      </c>
      <c r="V47" s="494" t="str">
        <f t="shared" si="11"/>
        <v/>
      </c>
      <c r="W47" s="21">
        <f>ROW()</f>
        <v>47</v>
      </c>
    </row>
    <row r="48" spans="1:23" s="21" customFormat="1" ht="16" customHeight="1">
      <c r="A48" s="21">
        <f>ROW()</f>
        <v>48</v>
      </c>
      <c r="B48" s="71"/>
      <c r="C48" s="709"/>
      <c r="D48" s="179"/>
      <c r="E48" s="182"/>
      <c r="F48" s="173"/>
      <c r="G48" s="163"/>
      <c r="H48" s="163"/>
      <c r="I48" s="173"/>
      <c r="J48" s="174"/>
      <c r="K48" s="101">
        <f t="shared" si="0"/>
        <v>0</v>
      </c>
      <c r="L48" s="101">
        <f t="shared" si="1"/>
        <v>0</v>
      </c>
      <c r="M48" s="101">
        <f t="shared" si="2"/>
        <v>0</v>
      </c>
      <c r="N48" s="101" t="str">
        <f t="shared" si="3"/>
        <v/>
      </c>
      <c r="O48" s="101">
        <f t="shared" si="4"/>
        <v>0</v>
      </c>
      <c r="P48" s="101">
        <f t="shared" si="5"/>
        <v>0</v>
      </c>
      <c r="Q48" s="101" t="str">
        <f t="shared" si="6"/>
        <v/>
      </c>
      <c r="R48" s="101" t="str">
        <f t="shared" si="7"/>
        <v/>
      </c>
      <c r="S48" s="494" t="str">
        <f t="shared" si="8"/>
        <v/>
      </c>
      <c r="T48" s="494" t="str">
        <f t="shared" si="9"/>
        <v/>
      </c>
      <c r="U48" s="494" t="str">
        <f t="shared" si="10"/>
        <v/>
      </c>
      <c r="V48" s="494" t="str">
        <f t="shared" si="11"/>
        <v/>
      </c>
      <c r="W48" s="21">
        <f>ROW()</f>
        <v>48</v>
      </c>
    </row>
    <row r="49" spans="1:23" s="21" customFormat="1" ht="16" customHeight="1">
      <c r="A49" s="21">
        <f>ROW()</f>
        <v>49</v>
      </c>
      <c r="B49" s="71"/>
      <c r="C49" s="709"/>
      <c r="D49" s="179"/>
      <c r="E49" s="182"/>
      <c r="F49" s="173"/>
      <c r="G49" s="163"/>
      <c r="H49" s="163"/>
      <c r="I49" s="173"/>
      <c r="J49" s="174"/>
      <c r="K49" s="101">
        <f t="shared" si="0"/>
        <v>0</v>
      </c>
      <c r="L49" s="101">
        <f t="shared" si="1"/>
        <v>0</v>
      </c>
      <c r="M49" s="101">
        <f t="shared" si="2"/>
        <v>0</v>
      </c>
      <c r="N49" s="101" t="str">
        <f t="shared" si="3"/>
        <v/>
      </c>
      <c r="O49" s="101">
        <f t="shared" si="4"/>
        <v>0</v>
      </c>
      <c r="P49" s="101">
        <f t="shared" si="5"/>
        <v>0</v>
      </c>
      <c r="Q49" s="101" t="str">
        <f t="shared" si="6"/>
        <v/>
      </c>
      <c r="R49" s="101" t="str">
        <f t="shared" si="7"/>
        <v/>
      </c>
      <c r="S49" s="494" t="str">
        <f t="shared" si="8"/>
        <v/>
      </c>
      <c r="T49" s="494" t="str">
        <f t="shared" si="9"/>
        <v/>
      </c>
      <c r="U49" s="494" t="str">
        <f t="shared" si="10"/>
        <v/>
      </c>
      <c r="V49" s="494" t="str">
        <f t="shared" si="11"/>
        <v/>
      </c>
      <c r="W49" s="21">
        <f>ROW()</f>
        <v>49</v>
      </c>
    </row>
    <row r="50" spans="1:23" s="21" customFormat="1" ht="16" customHeight="1">
      <c r="A50" s="21">
        <f>ROW()</f>
        <v>50</v>
      </c>
      <c r="B50" s="71"/>
      <c r="C50" s="709"/>
      <c r="D50" s="179"/>
      <c r="E50" s="182"/>
      <c r="F50" s="173"/>
      <c r="G50" s="163"/>
      <c r="H50" s="163"/>
      <c r="I50" s="173"/>
      <c r="J50" s="174"/>
      <c r="K50" s="101">
        <f t="shared" si="0"/>
        <v>0</v>
      </c>
      <c r="L50" s="101">
        <f t="shared" si="1"/>
        <v>0</v>
      </c>
      <c r="M50" s="101">
        <f t="shared" si="2"/>
        <v>0</v>
      </c>
      <c r="N50" s="101" t="str">
        <f t="shared" si="3"/>
        <v/>
      </c>
      <c r="O50" s="101">
        <f t="shared" si="4"/>
        <v>0</v>
      </c>
      <c r="P50" s="101">
        <f t="shared" si="5"/>
        <v>0</v>
      </c>
      <c r="Q50" s="101" t="str">
        <f t="shared" si="6"/>
        <v/>
      </c>
      <c r="R50" s="101" t="str">
        <f t="shared" si="7"/>
        <v/>
      </c>
      <c r="S50" s="494" t="str">
        <f t="shared" si="8"/>
        <v/>
      </c>
      <c r="T50" s="494" t="str">
        <f t="shared" si="9"/>
        <v/>
      </c>
      <c r="U50" s="494" t="str">
        <f t="shared" si="10"/>
        <v/>
      </c>
      <c r="V50" s="494" t="str">
        <f t="shared" si="11"/>
        <v/>
      </c>
      <c r="W50" s="21">
        <f>ROW()</f>
        <v>50</v>
      </c>
    </row>
    <row r="51" spans="1:23" s="21" customFormat="1" ht="16" customHeight="1">
      <c r="A51" s="21">
        <f>ROW()</f>
        <v>51</v>
      </c>
      <c r="B51" s="71"/>
      <c r="C51" s="709"/>
      <c r="D51" s="179"/>
      <c r="E51" s="182"/>
      <c r="F51" s="173"/>
      <c r="G51" s="163"/>
      <c r="H51" s="163"/>
      <c r="I51" s="173"/>
      <c r="J51" s="174"/>
      <c r="K51" s="101">
        <f t="shared" si="0"/>
        <v>0</v>
      </c>
      <c r="L51" s="101">
        <f t="shared" si="1"/>
        <v>0</v>
      </c>
      <c r="M51" s="101">
        <f t="shared" si="2"/>
        <v>0</v>
      </c>
      <c r="N51" s="101" t="str">
        <f t="shared" si="3"/>
        <v/>
      </c>
      <c r="O51" s="101">
        <f t="shared" si="4"/>
        <v>0</v>
      </c>
      <c r="P51" s="101">
        <f t="shared" si="5"/>
        <v>0</v>
      </c>
      <c r="Q51" s="101" t="str">
        <f t="shared" si="6"/>
        <v/>
      </c>
      <c r="R51" s="101" t="str">
        <f t="shared" si="7"/>
        <v/>
      </c>
      <c r="S51" s="494" t="str">
        <f t="shared" si="8"/>
        <v/>
      </c>
      <c r="T51" s="494" t="str">
        <f t="shared" si="9"/>
        <v/>
      </c>
      <c r="U51" s="494" t="str">
        <f t="shared" si="10"/>
        <v/>
      </c>
      <c r="V51" s="494" t="str">
        <f t="shared" si="11"/>
        <v/>
      </c>
      <c r="W51" s="21">
        <f>ROW()</f>
        <v>51</v>
      </c>
    </row>
    <row r="52" spans="1:23" s="21" customFormat="1" ht="16" customHeight="1">
      <c r="A52" s="21">
        <f>ROW()</f>
        <v>52</v>
      </c>
      <c r="B52" s="71"/>
      <c r="C52" s="709"/>
      <c r="D52" s="179"/>
      <c r="E52" s="182"/>
      <c r="F52" s="173"/>
      <c r="G52" s="163"/>
      <c r="H52" s="163"/>
      <c r="I52" s="173"/>
      <c r="J52" s="174"/>
      <c r="K52" s="101">
        <f t="shared" si="0"/>
        <v>0</v>
      </c>
      <c r="L52" s="101">
        <f t="shared" si="1"/>
        <v>0</v>
      </c>
      <c r="M52" s="101">
        <f t="shared" si="2"/>
        <v>0</v>
      </c>
      <c r="N52" s="101" t="str">
        <f t="shared" si="3"/>
        <v/>
      </c>
      <c r="O52" s="101">
        <f t="shared" si="4"/>
        <v>0</v>
      </c>
      <c r="P52" s="101">
        <f t="shared" si="5"/>
        <v>0</v>
      </c>
      <c r="Q52" s="101" t="str">
        <f t="shared" si="6"/>
        <v/>
      </c>
      <c r="R52" s="101" t="str">
        <f t="shared" si="7"/>
        <v/>
      </c>
      <c r="S52" s="494" t="str">
        <f t="shared" si="8"/>
        <v/>
      </c>
      <c r="T52" s="494" t="str">
        <f t="shared" si="9"/>
        <v/>
      </c>
      <c r="U52" s="494" t="str">
        <f t="shared" si="10"/>
        <v/>
      </c>
      <c r="V52" s="494" t="str">
        <f t="shared" si="11"/>
        <v/>
      </c>
      <c r="W52" s="21">
        <f>ROW()</f>
        <v>52</v>
      </c>
    </row>
    <row r="53" spans="1:23" s="21" customFormat="1" ht="16" customHeight="1">
      <c r="A53" s="21">
        <f>ROW()</f>
        <v>53</v>
      </c>
      <c r="B53" s="71"/>
      <c r="C53" s="709"/>
      <c r="D53" s="179"/>
      <c r="E53" s="182"/>
      <c r="F53" s="173"/>
      <c r="G53" s="163"/>
      <c r="H53" s="163"/>
      <c r="I53" s="173"/>
      <c r="J53" s="174"/>
      <c r="K53" s="101">
        <f t="shared" si="0"/>
        <v>0</v>
      </c>
      <c r="L53" s="101">
        <f t="shared" si="1"/>
        <v>0</v>
      </c>
      <c r="M53" s="101">
        <f t="shared" si="2"/>
        <v>0</v>
      </c>
      <c r="N53" s="101" t="str">
        <f t="shared" si="3"/>
        <v/>
      </c>
      <c r="O53" s="101">
        <f t="shared" si="4"/>
        <v>0</v>
      </c>
      <c r="P53" s="101">
        <f t="shared" si="5"/>
        <v>0</v>
      </c>
      <c r="Q53" s="101" t="str">
        <f t="shared" si="6"/>
        <v/>
      </c>
      <c r="R53" s="101" t="str">
        <f t="shared" si="7"/>
        <v/>
      </c>
      <c r="S53" s="494" t="str">
        <f t="shared" si="8"/>
        <v/>
      </c>
      <c r="T53" s="494" t="str">
        <f t="shared" si="9"/>
        <v/>
      </c>
      <c r="U53" s="494" t="str">
        <f t="shared" si="10"/>
        <v/>
      </c>
      <c r="V53" s="494" t="str">
        <f t="shared" si="11"/>
        <v/>
      </c>
      <c r="W53" s="21">
        <f>ROW()</f>
        <v>53</v>
      </c>
    </row>
    <row r="54" spans="1:23" s="21" customFormat="1" ht="16" customHeight="1">
      <c r="A54" s="21">
        <f>ROW()</f>
        <v>54</v>
      </c>
      <c r="B54" s="71"/>
      <c r="C54" s="709"/>
      <c r="D54" s="179"/>
      <c r="E54" s="182"/>
      <c r="F54" s="173"/>
      <c r="G54" s="163"/>
      <c r="H54" s="163"/>
      <c r="I54" s="173"/>
      <c r="J54" s="174"/>
      <c r="K54" s="101">
        <f t="shared" si="0"/>
        <v>0</v>
      </c>
      <c r="L54" s="101">
        <f t="shared" si="1"/>
        <v>0</v>
      </c>
      <c r="M54" s="101">
        <f t="shared" si="2"/>
        <v>0</v>
      </c>
      <c r="N54" s="101" t="str">
        <f t="shared" si="3"/>
        <v/>
      </c>
      <c r="O54" s="101">
        <f t="shared" si="4"/>
        <v>0</v>
      </c>
      <c r="P54" s="101">
        <f t="shared" si="5"/>
        <v>0</v>
      </c>
      <c r="Q54" s="101" t="str">
        <f t="shared" si="6"/>
        <v/>
      </c>
      <c r="R54" s="101" t="str">
        <f t="shared" si="7"/>
        <v/>
      </c>
      <c r="S54" s="494" t="str">
        <f t="shared" si="8"/>
        <v/>
      </c>
      <c r="T54" s="494" t="str">
        <f t="shared" si="9"/>
        <v/>
      </c>
      <c r="U54" s="494" t="str">
        <f t="shared" si="10"/>
        <v/>
      </c>
      <c r="V54" s="494" t="str">
        <f t="shared" si="11"/>
        <v/>
      </c>
      <c r="W54" s="21">
        <f>ROW()</f>
        <v>54</v>
      </c>
    </row>
    <row r="55" spans="1:23" s="21" customFormat="1" ht="16" customHeight="1">
      <c r="A55" s="21">
        <f>ROW()</f>
        <v>55</v>
      </c>
      <c r="B55" s="71"/>
      <c r="C55" s="709"/>
      <c r="D55" s="179"/>
      <c r="E55" s="182"/>
      <c r="F55" s="173"/>
      <c r="G55" s="163"/>
      <c r="H55" s="163"/>
      <c r="I55" s="173"/>
      <c r="J55" s="174"/>
      <c r="K55" s="101">
        <f t="shared" si="0"/>
        <v>0</v>
      </c>
      <c r="L55" s="101">
        <f t="shared" si="1"/>
        <v>0</v>
      </c>
      <c r="M55" s="101">
        <f t="shared" si="2"/>
        <v>0</v>
      </c>
      <c r="N55" s="101" t="str">
        <f t="shared" si="3"/>
        <v/>
      </c>
      <c r="O55" s="101">
        <f t="shared" si="4"/>
        <v>0</v>
      </c>
      <c r="P55" s="101">
        <f t="shared" si="5"/>
        <v>0</v>
      </c>
      <c r="Q55" s="101" t="str">
        <f t="shared" si="6"/>
        <v/>
      </c>
      <c r="R55" s="101" t="str">
        <f t="shared" si="7"/>
        <v/>
      </c>
      <c r="S55" s="494" t="str">
        <f t="shared" si="8"/>
        <v/>
      </c>
      <c r="T55" s="494" t="str">
        <f t="shared" si="9"/>
        <v/>
      </c>
      <c r="U55" s="494" t="str">
        <f t="shared" si="10"/>
        <v/>
      </c>
      <c r="V55" s="494" t="str">
        <f t="shared" si="11"/>
        <v/>
      </c>
      <c r="W55" s="21">
        <f>ROW()</f>
        <v>55</v>
      </c>
    </row>
    <row r="56" spans="1:23" s="21" customFormat="1" ht="16" customHeight="1">
      <c r="A56" s="21">
        <f>ROW()</f>
        <v>56</v>
      </c>
      <c r="B56" s="71"/>
      <c r="C56" s="709"/>
      <c r="D56" s="179"/>
      <c r="E56" s="182"/>
      <c r="F56" s="173"/>
      <c r="G56" s="163"/>
      <c r="H56" s="163"/>
      <c r="I56" s="173"/>
      <c r="J56" s="174"/>
      <c r="K56" s="101">
        <f t="shared" si="0"/>
        <v>0</v>
      </c>
      <c r="L56" s="101">
        <f t="shared" si="1"/>
        <v>0</v>
      </c>
      <c r="M56" s="101">
        <f t="shared" si="2"/>
        <v>0</v>
      </c>
      <c r="N56" s="101" t="str">
        <f t="shared" si="3"/>
        <v/>
      </c>
      <c r="O56" s="101">
        <f t="shared" si="4"/>
        <v>0</v>
      </c>
      <c r="P56" s="101">
        <f t="shared" si="5"/>
        <v>0</v>
      </c>
      <c r="Q56" s="101" t="str">
        <f t="shared" si="6"/>
        <v/>
      </c>
      <c r="R56" s="101" t="str">
        <f t="shared" si="7"/>
        <v/>
      </c>
      <c r="S56" s="494" t="str">
        <f t="shared" si="8"/>
        <v/>
      </c>
      <c r="T56" s="494" t="str">
        <f t="shared" si="9"/>
        <v/>
      </c>
      <c r="U56" s="494" t="str">
        <f t="shared" si="10"/>
        <v/>
      </c>
      <c r="V56" s="494" t="str">
        <f t="shared" si="11"/>
        <v/>
      </c>
      <c r="W56" s="21">
        <f>ROW()</f>
        <v>56</v>
      </c>
    </row>
    <row r="57" spans="1:23" s="21" customFormat="1" ht="16" customHeight="1">
      <c r="A57" s="21">
        <f>ROW()</f>
        <v>57</v>
      </c>
      <c r="B57" s="71"/>
      <c r="C57" s="709"/>
      <c r="D57" s="179"/>
      <c r="E57" s="182"/>
      <c r="F57" s="173"/>
      <c r="G57" s="163"/>
      <c r="H57" s="163"/>
      <c r="I57" s="173"/>
      <c r="J57" s="174"/>
      <c r="K57" s="101">
        <f t="shared" si="0"/>
        <v>0</v>
      </c>
      <c r="L57" s="101">
        <f t="shared" si="1"/>
        <v>0</v>
      </c>
      <c r="M57" s="101">
        <f t="shared" si="2"/>
        <v>0</v>
      </c>
      <c r="N57" s="101" t="str">
        <f t="shared" si="3"/>
        <v/>
      </c>
      <c r="O57" s="101">
        <f t="shared" si="4"/>
        <v>0</v>
      </c>
      <c r="P57" s="101">
        <f t="shared" si="5"/>
        <v>0</v>
      </c>
      <c r="Q57" s="101" t="str">
        <f t="shared" si="6"/>
        <v/>
      </c>
      <c r="R57" s="101" t="str">
        <f t="shared" si="7"/>
        <v/>
      </c>
      <c r="S57" s="494" t="str">
        <f t="shared" si="8"/>
        <v/>
      </c>
      <c r="T57" s="494" t="str">
        <f t="shared" si="9"/>
        <v/>
      </c>
      <c r="U57" s="494" t="str">
        <f t="shared" si="10"/>
        <v/>
      </c>
      <c r="V57" s="494" t="str">
        <f t="shared" si="11"/>
        <v/>
      </c>
      <c r="W57" s="21">
        <f>ROW()</f>
        <v>57</v>
      </c>
    </row>
    <row r="58" spans="1:23" s="21" customFormat="1" ht="16" customHeight="1">
      <c r="A58" s="21">
        <f>ROW()</f>
        <v>58</v>
      </c>
      <c r="B58" s="71"/>
      <c r="C58" s="709"/>
      <c r="D58" s="179"/>
      <c r="E58" s="182"/>
      <c r="F58" s="173"/>
      <c r="G58" s="163"/>
      <c r="H58" s="163"/>
      <c r="I58" s="173"/>
      <c r="J58" s="174"/>
      <c r="K58" s="101">
        <f t="shared" si="0"/>
        <v>0</v>
      </c>
      <c r="L58" s="101">
        <f t="shared" si="1"/>
        <v>0</v>
      </c>
      <c r="M58" s="101">
        <f t="shared" si="2"/>
        <v>0</v>
      </c>
      <c r="N58" s="101" t="str">
        <f t="shared" si="3"/>
        <v/>
      </c>
      <c r="O58" s="101">
        <f t="shared" si="4"/>
        <v>0</v>
      </c>
      <c r="P58" s="101">
        <f t="shared" si="5"/>
        <v>0</v>
      </c>
      <c r="Q58" s="101" t="str">
        <f t="shared" si="6"/>
        <v/>
      </c>
      <c r="R58" s="101" t="str">
        <f t="shared" si="7"/>
        <v/>
      </c>
      <c r="S58" s="494" t="str">
        <f t="shared" si="8"/>
        <v/>
      </c>
      <c r="T58" s="494" t="str">
        <f t="shared" si="9"/>
        <v/>
      </c>
      <c r="U58" s="494" t="str">
        <f t="shared" si="10"/>
        <v/>
      </c>
      <c r="V58" s="494" t="str">
        <f t="shared" si="11"/>
        <v/>
      </c>
      <c r="W58" s="21">
        <f>ROW()</f>
        <v>58</v>
      </c>
    </row>
    <row r="59" spans="1:23" s="21" customFormat="1" ht="16" customHeight="1">
      <c r="A59" s="21">
        <f>ROW()</f>
        <v>59</v>
      </c>
      <c r="B59" s="71"/>
      <c r="C59" s="709"/>
      <c r="D59" s="179"/>
      <c r="E59" s="182"/>
      <c r="F59" s="173"/>
      <c r="G59" s="163"/>
      <c r="H59" s="163"/>
      <c r="I59" s="173"/>
      <c r="J59" s="174"/>
      <c r="K59" s="101">
        <f t="shared" si="0"/>
        <v>0</v>
      </c>
      <c r="L59" s="101">
        <f t="shared" si="1"/>
        <v>0</v>
      </c>
      <c r="M59" s="101">
        <f t="shared" si="2"/>
        <v>0</v>
      </c>
      <c r="N59" s="101" t="str">
        <f t="shared" si="3"/>
        <v/>
      </c>
      <c r="O59" s="101">
        <f t="shared" si="4"/>
        <v>0</v>
      </c>
      <c r="P59" s="101">
        <f t="shared" si="5"/>
        <v>0</v>
      </c>
      <c r="Q59" s="101" t="str">
        <f t="shared" si="6"/>
        <v/>
      </c>
      <c r="R59" s="101" t="str">
        <f t="shared" si="7"/>
        <v/>
      </c>
      <c r="S59" s="494" t="str">
        <f t="shared" si="8"/>
        <v/>
      </c>
      <c r="T59" s="494" t="str">
        <f t="shared" si="9"/>
        <v/>
      </c>
      <c r="U59" s="494" t="str">
        <f t="shared" si="10"/>
        <v/>
      </c>
      <c r="V59" s="494" t="str">
        <f t="shared" si="11"/>
        <v/>
      </c>
      <c r="W59" s="21">
        <f>ROW()</f>
        <v>59</v>
      </c>
    </row>
    <row r="60" spans="1:23" s="21" customFormat="1" ht="16" customHeight="1">
      <c r="A60" s="21">
        <f>ROW()</f>
        <v>60</v>
      </c>
      <c r="B60" s="71"/>
      <c r="C60" s="709"/>
      <c r="D60" s="179"/>
      <c r="E60" s="182"/>
      <c r="F60" s="173"/>
      <c r="G60" s="163"/>
      <c r="H60" s="163"/>
      <c r="I60" s="173"/>
      <c r="J60" s="174"/>
      <c r="K60" s="101">
        <f t="shared" si="0"/>
        <v>0</v>
      </c>
      <c r="L60" s="101">
        <f t="shared" si="1"/>
        <v>0</v>
      </c>
      <c r="M60" s="101">
        <f t="shared" si="2"/>
        <v>0</v>
      </c>
      <c r="N60" s="101" t="str">
        <f t="shared" si="3"/>
        <v/>
      </c>
      <c r="O60" s="101">
        <f t="shared" si="4"/>
        <v>0</v>
      </c>
      <c r="P60" s="101">
        <f t="shared" si="5"/>
        <v>0</v>
      </c>
      <c r="Q60" s="101" t="str">
        <f t="shared" si="6"/>
        <v/>
      </c>
      <c r="R60" s="101" t="str">
        <f t="shared" si="7"/>
        <v/>
      </c>
      <c r="S60" s="494" t="str">
        <f t="shared" si="8"/>
        <v/>
      </c>
      <c r="T60" s="494" t="str">
        <f t="shared" si="9"/>
        <v/>
      </c>
      <c r="U60" s="494" t="str">
        <f t="shared" si="10"/>
        <v/>
      </c>
      <c r="V60" s="494" t="str">
        <f t="shared" si="11"/>
        <v/>
      </c>
      <c r="W60" s="21">
        <f>ROW()</f>
        <v>60</v>
      </c>
    </row>
    <row r="61" spans="1:23" s="21" customFormat="1" ht="16" customHeight="1">
      <c r="A61" s="21">
        <f>ROW()</f>
        <v>61</v>
      </c>
      <c r="B61" s="71"/>
      <c r="C61" s="709"/>
      <c r="D61" s="179"/>
      <c r="E61" s="182"/>
      <c r="F61" s="173"/>
      <c r="G61" s="163"/>
      <c r="H61" s="163"/>
      <c r="I61" s="173"/>
      <c r="J61" s="174"/>
      <c r="K61" s="101">
        <f t="shared" si="0"/>
        <v>0</v>
      </c>
      <c r="L61" s="101">
        <f t="shared" si="1"/>
        <v>0</v>
      </c>
      <c r="M61" s="101">
        <f t="shared" si="2"/>
        <v>0</v>
      </c>
      <c r="N61" s="101" t="str">
        <f t="shared" si="3"/>
        <v/>
      </c>
      <c r="O61" s="101">
        <f t="shared" si="4"/>
        <v>0</v>
      </c>
      <c r="P61" s="101">
        <f t="shared" si="5"/>
        <v>0</v>
      </c>
      <c r="Q61" s="101" t="str">
        <f t="shared" si="6"/>
        <v/>
      </c>
      <c r="R61" s="101" t="str">
        <f t="shared" si="7"/>
        <v/>
      </c>
      <c r="S61" s="494" t="str">
        <f t="shared" si="8"/>
        <v/>
      </c>
      <c r="T61" s="494" t="str">
        <f t="shared" si="9"/>
        <v/>
      </c>
      <c r="U61" s="494" t="str">
        <f t="shared" si="10"/>
        <v/>
      </c>
      <c r="V61" s="494" t="str">
        <f t="shared" si="11"/>
        <v/>
      </c>
      <c r="W61" s="21">
        <f>ROW()</f>
        <v>61</v>
      </c>
    </row>
    <row r="62" spans="1:23" s="21" customFormat="1" ht="16" customHeight="1">
      <c r="A62" s="21">
        <f>ROW()</f>
        <v>62</v>
      </c>
      <c r="B62" s="71"/>
      <c r="C62" s="709"/>
      <c r="D62" s="179"/>
      <c r="E62" s="182"/>
      <c r="F62" s="173"/>
      <c r="G62" s="163"/>
      <c r="H62" s="163"/>
      <c r="I62" s="173"/>
      <c r="J62" s="174"/>
      <c r="K62" s="101">
        <f t="shared" si="0"/>
        <v>0</v>
      </c>
      <c r="L62" s="101">
        <f t="shared" si="1"/>
        <v>0</v>
      </c>
      <c r="M62" s="101">
        <f t="shared" si="2"/>
        <v>0</v>
      </c>
      <c r="N62" s="101" t="str">
        <f t="shared" si="3"/>
        <v/>
      </c>
      <c r="O62" s="101">
        <f t="shared" si="4"/>
        <v>0</v>
      </c>
      <c r="P62" s="101">
        <f t="shared" si="5"/>
        <v>0</v>
      </c>
      <c r="Q62" s="101" t="str">
        <f t="shared" si="6"/>
        <v/>
      </c>
      <c r="R62" s="101" t="str">
        <f t="shared" si="7"/>
        <v/>
      </c>
      <c r="S62" s="494" t="str">
        <f t="shared" si="8"/>
        <v/>
      </c>
      <c r="T62" s="494" t="str">
        <f t="shared" si="9"/>
        <v/>
      </c>
      <c r="U62" s="494" t="str">
        <f t="shared" si="10"/>
        <v/>
      </c>
      <c r="V62" s="494" t="str">
        <f t="shared" si="11"/>
        <v/>
      </c>
      <c r="W62" s="21">
        <f>ROW()</f>
        <v>62</v>
      </c>
    </row>
    <row r="63" spans="1:23" s="21" customFormat="1" ht="16" customHeight="1">
      <c r="A63" s="21">
        <f>ROW()</f>
        <v>63</v>
      </c>
      <c r="B63" s="71"/>
      <c r="C63" s="709"/>
      <c r="D63" s="179"/>
      <c r="E63" s="182"/>
      <c r="F63" s="173"/>
      <c r="G63" s="163"/>
      <c r="H63" s="163"/>
      <c r="I63" s="173"/>
      <c r="J63" s="174"/>
      <c r="K63" s="101">
        <f t="shared" si="0"/>
        <v>0</v>
      </c>
      <c r="L63" s="101">
        <f t="shared" si="1"/>
        <v>0</v>
      </c>
      <c r="M63" s="101">
        <f t="shared" si="2"/>
        <v>0</v>
      </c>
      <c r="N63" s="101" t="str">
        <f t="shared" si="3"/>
        <v/>
      </c>
      <c r="O63" s="101">
        <f t="shared" si="4"/>
        <v>0</v>
      </c>
      <c r="P63" s="101">
        <f t="shared" si="5"/>
        <v>0</v>
      </c>
      <c r="Q63" s="101" t="str">
        <f t="shared" si="6"/>
        <v/>
      </c>
      <c r="R63" s="101" t="str">
        <f t="shared" si="7"/>
        <v/>
      </c>
      <c r="S63" s="494" t="str">
        <f t="shared" si="8"/>
        <v/>
      </c>
      <c r="T63" s="494" t="str">
        <f t="shared" si="9"/>
        <v/>
      </c>
      <c r="U63" s="494" t="str">
        <f t="shared" si="10"/>
        <v/>
      </c>
      <c r="V63" s="494" t="str">
        <f t="shared" si="11"/>
        <v/>
      </c>
      <c r="W63" s="21">
        <f>ROW()</f>
        <v>63</v>
      </c>
    </row>
    <row r="64" spans="1:23" s="21" customFormat="1" ht="16" customHeight="1">
      <c r="A64" s="21">
        <f>ROW()</f>
        <v>64</v>
      </c>
      <c r="B64" s="71"/>
      <c r="C64" s="709"/>
      <c r="D64" s="179"/>
      <c r="E64" s="182"/>
      <c r="F64" s="173"/>
      <c r="G64" s="163"/>
      <c r="H64" s="163"/>
      <c r="I64" s="173"/>
      <c r="J64" s="174"/>
      <c r="K64" s="101">
        <f t="shared" si="0"/>
        <v>0</v>
      </c>
      <c r="L64" s="101">
        <f t="shared" si="1"/>
        <v>0</v>
      </c>
      <c r="M64" s="101">
        <f t="shared" si="2"/>
        <v>0</v>
      </c>
      <c r="N64" s="101" t="str">
        <f t="shared" si="3"/>
        <v/>
      </c>
      <c r="O64" s="101">
        <f t="shared" si="4"/>
        <v>0</v>
      </c>
      <c r="P64" s="101">
        <f t="shared" si="5"/>
        <v>0</v>
      </c>
      <c r="Q64" s="101" t="str">
        <f t="shared" si="6"/>
        <v/>
      </c>
      <c r="R64" s="101" t="str">
        <f t="shared" si="7"/>
        <v/>
      </c>
      <c r="S64" s="494" t="str">
        <f t="shared" si="8"/>
        <v/>
      </c>
      <c r="T64" s="494" t="str">
        <f t="shared" si="9"/>
        <v/>
      </c>
      <c r="U64" s="494" t="str">
        <f t="shared" si="10"/>
        <v/>
      </c>
      <c r="V64" s="494" t="str">
        <f t="shared" si="11"/>
        <v/>
      </c>
      <c r="W64" s="21">
        <f>ROW()</f>
        <v>64</v>
      </c>
    </row>
    <row r="65" spans="1:23" s="21" customFormat="1" ht="16" customHeight="1">
      <c r="A65" s="21">
        <f>ROW()</f>
        <v>65</v>
      </c>
      <c r="B65" s="71"/>
      <c r="C65" s="709"/>
      <c r="D65" s="179"/>
      <c r="E65" s="182"/>
      <c r="F65" s="173"/>
      <c r="G65" s="163"/>
      <c r="H65" s="163"/>
      <c r="I65" s="173"/>
      <c r="J65" s="174"/>
      <c r="K65" s="101">
        <f t="shared" si="0"/>
        <v>0</v>
      </c>
      <c r="L65" s="101">
        <f t="shared" si="1"/>
        <v>0</v>
      </c>
      <c r="M65" s="101">
        <f t="shared" si="2"/>
        <v>0</v>
      </c>
      <c r="N65" s="101" t="str">
        <f t="shared" si="3"/>
        <v/>
      </c>
      <c r="O65" s="101">
        <f t="shared" si="4"/>
        <v>0</v>
      </c>
      <c r="P65" s="101">
        <f t="shared" si="5"/>
        <v>0</v>
      </c>
      <c r="Q65" s="101" t="str">
        <f t="shared" si="6"/>
        <v/>
      </c>
      <c r="R65" s="101" t="str">
        <f t="shared" si="7"/>
        <v/>
      </c>
      <c r="S65" s="494" t="str">
        <f t="shared" si="8"/>
        <v/>
      </c>
      <c r="T65" s="494" t="str">
        <f t="shared" si="9"/>
        <v/>
      </c>
      <c r="U65" s="494" t="str">
        <f t="shared" si="10"/>
        <v/>
      </c>
      <c r="V65" s="494" t="str">
        <f t="shared" si="11"/>
        <v/>
      </c>
      <c r="W65" s="21">
        <f>ROW()</f>
        <v>65</v>
      </c>
    </row>
    <row r="66" spans="1:23" s="21" customFormat="1" ht="16" customHeight="1">
      <c r="A66" s="21">
        <f>ROW()</f>
        <v>66</v>
      </c>
      <c r="B66" s="71"/>
      <c r="C66" s="709"/>
      <c r="D66" s="179"/>
      <c r="E66" s="182"/>
      <c r="F66" s="173"/>
      <c r="G66" s="163"/>
      <c r="H66" s="163"/>
      <c r="I66" s="173"/>
      <c r="J66" s="174"/>
      <c r="K66" s="101">
        <f t="shared" si="0"/>
        <v>0</v>
      </c>
      <c r="L66" s="101">
        <f t="shared" si="1"/>
        <v>0</v>
      </c>
      <c r="M66" s="101">
        <f t="shared" si="2"/>
        <v>0</v>
      </c>
      <c r="N66" s="101" t="str">
        <f t="shared" si="3"/>
        <v/>
      </c>
      <c r="O66" s="101">
        <f t="shared" si="4"/>
        <v>0</v>
      </c>
      <c r="P66" s="101">
        <f t="shared" si="5"/>
        <v>0</v>
      </c>
      <c r="Q66" s="101" t="str">
        <f t="shared" si="6"/>
        <v/>
      </c>
      <c r="R66" s="101" t="str">
        <f t="shared" si="7"/>
        <v/>
      </c>
      <c r="S66" s="494" t="str">
        <f t="shared" si="8"/>
        <v/>
      </c>
      <c r="T66" s="494" t="str">
        <f t="shared" si="9"/>
        <v/>
      </c>
      <c r="U66" s="494" t="str">
        <f t="shared" si="10"/>
        <v/>
      </c>
      <c r="V66" s="494" t="str">
        <f t="shared" si="11"/>
        <v/>
      </c>
      <c r="W66" s="21">
        <f>ROW()</f>
        <v>66</v>
      </c>
    </row>
    <row r="67" spans="1:23" s="21" customFormat="1" ht="16" customHeight="1">
      <c r="A67" s="21">
        <f>ROW()</f>
        <v>67</v>
      </c>
      <c r="B67" s="71"/>
      <c r="C67" s="709"/>
      <c r="D67" s="179"/>
      <c r="E67" s="182"/>
      <c r="F67" s="173"/>
      <c r="G67" s="163"/>
      <c r="H67" s="163"/>
      <c r="I67" s="173"/>
      <c r="J67" s="174"/>
      <c r="K67" s="101">
        <f t="shared" si="0"/>
        <v>0</v>
      </c>
      <c r="L67" s="101">
        <f t="shared" si="1"/>
        <v>0</v>
      </c>
      <c r="M67" s="101">
        <f t="shared" si="2"/>
        <v>0</v>
      </c>
      <c r="N67" s="101" t="str">
        <f t="shared" si="3"/>
        <v/>
      </c>
      <c r="O67" s="101">
        <f t="shared" si="4"/>
        <v>0</v>
      </c>
      <c r="P67" s="101">
        <f t="shared" si="5"/>
        <v>0</v>
      </c>
      <c r="Q67" s="101" t="str">
        <f t="shared" si="6"/>
        <v/>
      </c>
      <c r="R67" s="101" t="str">
        <f t="shared" si="7"/>
        <v/>
      </c>
      <c r="S67" s="494" t="str">
        <f t="shared" si="8"/>
        <v/>
      </c>
      <c r="T67" s="494" t="str">
        <f t="shared" si="9"/>
        <v/>
      </c>
      <c r="U67" s="494" t="str">
        <f t="shared" si="10"/>
        <v/>
      </c>
      <c r="V67" s="494" t="str">
        <f t="shared" si="11"/>
        <v/>
      </c>
      <c r="W67" s="21">
        <f>ROW()</f>
        <v>67</v>
      </c>
    </row>
    <row r="68" spans="1:23" s="21" customFormat="1" ht="16" customHeight="1">
      <c r="A68" s="21">
        <f>ROW()</f>
        <v>68</v>
      </c>
      <c r="B68" s="71"/>
      <c r="C68" s="709"/>
      <c r="D68" s="179"/>
      <c r="E68" s="182"/>
      <c r="F68" s="173"/>
      <c r="G68" s="163"/>
      <c r="H68" s="163"/>
      <c r="I68" s="173"/>
      <c r="J68" s="174"/>
      <c r="K68" s="101">
        <f t="shared" si="0"/>
        <v>0</v>
      </c>
      <c r="L68" s="101">
        <f t="shared" si="1"/>
        <v>0</v>
      </c>
      <c r="M68" s="101">
        <f t="shared" si="2"/>
        <v>0</v>
      </c>
      <c r="N68" s="101" t="str">
        <f t="shared" si="3"/>
        <v/>
      </c>
      <c r="O68" s="101">
        <f t="shared" si="4"/>
        <v>0</v>
      </c>
      <c r="P68" s="101">
        <f t="shared" si="5"/>
        <v>0</v>
      </c>
      <c r="Q68" s="101" t="str">
        <f t="shared" si="6"/>
        <v/>
      </c>
      <c r="R68" s="101" t="str">
        <f t="shared" si="7"/>
        <v/>
      </c>
      <c r="S68" s="494" t="str">
        <f t="shared" si="8"/>
        <v/>
      </c>
      <c r="T68" s="494" t="str">
        <f t="shared" si="9"/>
        <v/>
      </c>
      <c r="U68" s="494" t="str">
        <f t="shared" si="10"/>
        <v/>
      </c>
      <c r="V68" s="494" t="str">
        <f t="shared" si="11"/>
        <v/>
      </c>
      <c r="W68" s="21">
        <f>ROW()</f>
        <v>68</v>
      </c>
    </row>
    <row r="69" spans="1:23" s="21" customFormat="1" ht="16" customHeight="1">
      <c r="A69" s="21">
        <f>ROW()</f>
        <v>69</v>
      </c>
      <c r="B69" s="71"/>
      <c r="C69" s="709"/>
      <c r="D69" s="179"/>
      <c r="E69" s="182"/>
      <c r="F69" s="173"/>
      <c r="G69" s="163"/>
      <c r="H69" s="163"/>
      <c r="I69" s="173"/>
      <c r="J69" s="174"/>
      <c r="K69" s="101">
        <f t="shared" si="0"/>
        <v>0</v>
      </c>
      <c r="L69" s="101">
        <f t="shared" si="1"/>
        <v>0</v>
      </c>
      <c r="M69" s="101">
        <f t="shared" si="2"/>
        <v>0</v>
      </c>
      <c r="N69" s="101" t="str">
        <f t="shared" si="3"/>
        <v/>
      </c>
      <c r="O69" s="101">
        <f t="shared" si="4"/>
        <v>0</v>
      </c>
      <c r="P69" s="101">
        <f t="shared" si="5"/>
        <v>0</v>
      </c>
      <c r="Q69" s="101" t="str">
        <f t="shared" si="6"/>
        <v/>
      </c>
      <c r="R69" s="101" t="str">
        <f t="shared" si="7"/>
        <v/>
      </c>
      <c r="S69" s="494" t="str">
        <f t="shared" si="8"/>
        <v/>
      </c>
      <c r="T69" s="494" t="str">
        <f t="shared" si="9"/>
        <v/>
      </c>
      <c r="U69" s="494" t="str">
        <f t="shared" si="10"/>
        <v/>
      </c>
      <c r="V69" s="494" t="str">
        <f t="shared" si="11"/>
        <v/>
      </c>
      <c r="W69" s="21">
        <f>ROW()</f>
        <v>69</v>
      </c>
    </row>
    <row r="70" spans="1:23" s="21" customFormat="1" ht="16" customHeight="1">
      <c r="A70" s="21">
        <f>ROW()</f>
        <v>70</v>
      </c>
      <c r="B70" s="71"/>
      <c r="C70" s="709"/>
      <c r="D70" s="179"/>
      <c r="E70" s="182"/>
      <c r="F70" s="173"/>
      <c r="G70" s="163"/>
      <c r="H70" s="163"/>
      <c r="I70" s="173"/>
      <c r="J70" s="174"/>
      <c r="K70" s="101">
        <f t="shared" si="0"/>
        <v>0</v>
      </c>
      <c r="L70" s="101">
        <f t="shared" si="1"/>
        <v>0</v>
      </c>
      <c r="M70" s="101">
        <f t="shared" si="2"/>
        <v>0</v>
      </c>
      <c r="N70" s="101" t="str">
        <f t="shared" si="3"/>
        <v/>
      </c>
      <c r="O70" s="101">
        <f t="shared" si="4"/>
        <v>0</v>
      </c>
      <c r="P70" s="101">
        <f t="shared" si="5"/>
        <v>0</v>
      </c>
      <c r="Q70" s="101" t="str">
        <f t="shared" si="6"/>
        <v/>
      </c>
      <c r="R70" s="101" t="str">
        <f t="shared" si="7"/>
        <v/>
      </c>
      <c r="S70" s="494" t="str">
        <f t="shared" si="8"/>
        <v/>
      </c>
      <c r="T70" s="494" t="str">
        <f t="shared" si="9"/>
        <v/>
      </c>
      <c r="U70" s="494" t="str">
        <f t="shared" si="10"/>
        <v/>
      </c>
      <c r="V70" s="494" t="str">
        <f t="shared" si="11"/>
        <v/>
      </c>
      <c r="W70" s="21">
        <f>ROW()</f>
        <v>70</v>
      </c>
    </row>
    <row r="71" spans="1:23" s="21" customFormat="1" ht="16" customHeight="1">
      <c r="A71" s="21">
        <f>ROW()</f>
        <v>71</v>
      </c>
      <c r="B71" s="71"/>
      <c r="C71" s="709"/>
      <c r="D71" s="179"/>
      <c r="E71" s="182"/>
      <c r="F71" s="173"/>
      <c r="G71" s="163"/>
      <c r="H71" s="163"/>
      <c r="I71" s="173"/>
      <c r="J71" s="174"/>
      <c r="K71" s="101">
        <f t="shared" si="0"/>
        <v>0</v>
      </c>
      <c r="L71" s="101">
        <f t="shared" si="1"/>
        <v>0</v>
      </c>
      <c r="M71" s="101">
        <f t="shared" si="2"/>
        <v>0</v>
      </c>
      <c r="N71" s="101" t="str">
        <f t="shared" si="3"/>
        <v/>
      </c>
      <c r="O71" s="101">
        <f t="shared" si="4"/>
        <v>0</v>
      </c>
      <c r="P71" s="101">
        <f t="shared" si="5"/>
        <v>0</v>
      </c>
      <c r="Q71" s="101" t="str">
        <f t="shared" si="6"/>
        <v/>
      </c>
      <c r="R71" s="101" t="str">
        <f t="shared" si="7"/>
        <v/>
      </c>
      <c r="S71" s="494" t="str">
        <f t="shared" si="8"/>
        <v/>
      </c>
      <c r="T71" s="494" t="str">
        <f t="shared" si="9"/>
        <v/>
      </c>
      <c r="U71" s="494" t="str">
        <f t="shared" si="10"/>
        <v/>
      </c>
      <c r="V71" s="494" t="str">
        <f t="shared" si="11"/>
        <v/>
      </c>
      <c r="W71" s="21">
        <f>ROW()</f>
        <v>71</v>
      </c>
    </row>
    <row r="72" spans="1:23" s="21" customFormat="1" ht="16" customHeight="1">
      <c r="A72" s="21">
        <f>ROW()</f>
        <v>72</v>
      </c>
      <c r="B72" s="71"/>
      <c r="C72" s="709"/>
      <c r="D72" s="179"/>
      <c r="E72" s="182"/>
      <c r="F72" s="173"/>
      <c r="G72" s="163"/>
      <c r="H72" s="163"/>
      <c r="I72" s="173"/>
      <c r="J72" s="174"/>
      <c r="K72" s="101">
        <f t="shared" si="0"/>
        <v>0</v>
      </c>
      <c r="L72" s="101">
        <f t="shared" si="1"/>
        <v>0</v>
      </c>
      <c r="M72" s="101">
        <f t="shared" si="2"/>
        <v>0</v>
      </c>
      <c r="N72" s="101" t="str">
        <f t="shared" si="3"/>
        <v/>
      </c>
      <c r="O72" s="101">
        <f t="shared" si="4"/>
        <v>0</v>
      </c>
      <c r="P72" s="101">
        <f t="shared" si="5"/>
        <v>0</v>
      </c>
      <c r="Q72" s="101" t="str">
        <f t="shared" si="6"/>
        <v/>
      </c>
      <c r="R72" s="101" t="str">
        <f t="shared" si="7"/>
        <v/>
      </c>
      <c r="S72" s="494" t="str">
        <f t="shared" si="8"/>
        <v/>
      </c>
      <c r="T72" s="494" t="str">
        <f t="shared" si="9"/>
        <v/>
      </c>
      <c r="U72" s="494" t="str">
        <f t="shared" si="10"/>
        <v/>
      </c>
      <c r="V72" s="494" t="str">
        <f t="shared" si="11"/>
        <v/>
      </c>
      <c r="W72" s="21">
        <f>ROW()</f>
        <v>72</v>
      </c>
    </row>
    <row r="73" spans="1:23" s="21" customFormat="1" ht="16" customHeight="1">
      <c r="A73" s="21">
        <f>ROW()</f>
        <v>73</v>
      </c>
      <c r="B73" s="71"/>
      <c r="C73" s="709"/>
      <c r="D73" s="179"/>
      <c r="E73" s="182"/>
      <c r="F73" s="173"/>
      <c r="G73" s="163"/>
      <c r="H73" s="163"/>
      <c r="I73" s="173"/>
      <c r="J73" s="174"/>
      <c r="K73" s="101">
        <f t="shared" si="0"/>
        <v>0</v>
      </c>
      <c r="L73" s="101">
        <f t="shared" si="1"/>
        <v>0</v>
      </c>
      <c r="M73" s="101">
        <f t="shared" si="2"/>
        <v>0</v>
      </c>
      <c r="N73" s="101" t="str">
        <f t="shared" si="3"/>
        <v/>
      </c>
      <c r="O73" s="101">
        <f t="shared" si="4"/>
        <v>0</v>
      </c>
      <c r="P73" s="101">
        <f t="shared" si="5"/>
        <v>0</v>
      </c>
      <c r="Q73" s="101" t="str">
        <f t="shared" si="6"/>
        <v/>
      </c>
      <c r="R73" s="101" t="str">
        <f t="shared" si="7"/>
        <v/>
      </c>
      <c r="S73" s="494" t="str">
        <f t="shared" si="8"/>
        <v/>
      </c>
      <c r="T73" s="494" t="str">
        <f t="shared" si="9"/>
        <v/>
      </c>
      <c r="U73" s="494" t="str">
        <f t="shared" si="10"/>
        <v/>
      </c>
      <c r="V73" s="494" t="str">
        <f t="shared" si="11"/>
        <v/>
      </c>
      <c r="W73" s="21">
        <f>ROW()</f>
        <v>73</v>
      </c>
    </row>
    <row r="74" spans="1:23" s="21" customFormat="1" ht="16" customHeight="1">
      <c r="A74" s="21">
        <f>ROW()</f>
        <v>74</v>
      </c>
      <c r="B74" s="71"/>
      <c r="C74" s="709"/>
      <c r="D74" s="179"/>
      <c r="E74" s="182"/>
      <c r="F74" s="173"/>
      <c r="G74" s="163"/>
      <c r="H74" s="163"/>
      <c r="I74" s="173"/>
      <c r="J74" s="174"/>
      <c r="K74" s="101">
        <f t="shared" si="0"/>
        <v>0</v>
      </c>
      <c r="L74" s="101">
        <f t="shared" si="1"/>
        <v>0</v>
      </c>
      <c r="M74" s="101">
        <f t="shared" si="2"/>
        <v>0</v>
      </c>
      <c r="N74" s="101" t="str">
        <f t="shared" si="3"/>
        <v/>
      </c>
      <c r="O74" s="101">
        <f t="shared" si="4"/>
        <v>0</v>
      </c>
      <c r="P74" s="101">
        <f t="shared" si="5"/>
        <v>0</v>
      </c>
      <c r="Q74" s="101" t="str">
        <f t="shared" si="6"/>
        <v/>
      </c>
      <c r="R74" s="101" t="str">
        <f t="shared" si="7"/>
        <v/>
      </c>
      <c r="S74" s="494" t="str">
        <f t="shared" si="8"/>
        <v/>
      </c>
      <c r="T74" s="494" t="str">
        <f t="shared" si="9"/>
        <v/>
      </c>
      <c r="U74" s="494" t="str">
        <f t="shared" si="10"/>
        <v/>
      </c>
      <c r="V74" s="494" t="str">
        <f t="shared" si="11"/>
        <v/>
      </c>
      <c r="W74" s="21">
        <f>ROW()</f>
        <v>74</v>
      </c>
    </row>
    <row r="75" spans="1:23" s="21" customFormat="1" ht="16" customHeight="1">
      <c r="A75" s="21">
        <f>ROW()</f>
        <v>75</v>
      </c>
      <c r="B75" s="71"/>
      <c r="C75" s="709"/>
      <c r="D75" s="179"/>
      <c r="E75" s="182"/>
      <c r="F75" s="173"/>
      <c r="G75" s="163"/>
      <c r="H75" s="163"/>
      <c r="I75" s="173"/>
      <c r="J75" s="174"/>
      <c r="K75" s="101">
        <f t="shared" si="0"/>
        <v>0</v>
      </c>
      <c r="L75" s="101">
        <f t="shared" si="1"/>
        <v>0</v>
      </c>
      <c r="M75" s="101">
        <f t="shared" si="2"/>
        <v>0</v>
      </c>
      <c r="N75" s="101" t="str">
        <f t="shared" si="3"/>
        <v/>
      </c>
      <c r="O75" s="101">
        <f t="shared" si="4"/>
        <v>0</v>
      </c>
      <c r="P75" s="101">
        <f t="shared" si="5"/>
        <v>0</v>
      </c>
      <c r="Q75" s="101" t="str">
        <f t="shared" si="6"/>
        <v/>
      </c>
      <c r="R75" s="101" t="str">
        <f t="shared" si="7"/>
        <v/>
      </c>
      <c r="S75" s="494" t="str">
        <f t="shared" si="8"/>
        <v/>
      </c>
      <c r="T75" s="494" t="str">
        <f t="shared" si="9"/>
        <v/>
      </c>
      <c r="U75" s="494" t="str">
        <f t="shared" si="10"/>
        <v/>
      </c>
      <c r="V75" s="494" t="str">
        <f t="shared" si="11"/>
        <v/>
      </c>
      <c r="W75" s="21">
        <f>ROW()</f>
        <v>75</v>
      </c>
    </row>
    <row r="76" spans="1:23" s="21" customFormat="1" ht="16" customHeight="1">
      <c r="A76" s="21">
        <f>ROW()</f>
        <v>76</v>
      </c>
      <c r="B76" s="71"/>
      <c r="C76" s="709"/>
      <c r="D76" s="179"/>
      <c r="E76" s="182"/>
      <c r="F76" s="173"/>
      <c r="G76" s="163"/>
      <c r="H76" s="163"/>
      <c r="I76" s="173"/>
      <c r="J76" s="174"/>
      <c r="K76" s="101">
        <f t="shared" ref="K76:K139" si="12">IF(I76="",0,I76)</f>
        <v>0</v>
      </c>
      <c r="L76" s="101">
        <f t="shared" ref="L76:L139" si="13">IF(H76=0,0,H76)</f>
        <v>0</v>
      </c>
      <c r="M76" s="101">
        <f t="shared" ref="M76:M139" si="14">IF(G76=0,0,G76)</f>
        <v>0</v>
      </c>
      <c r="N76" s="101" t="str">
        <f t="shared" ref="N76:N139" si="15">IF(J76="","",J76)</f>
        <v/>
      </c>
      <c r="O76" s="101">
        <f t="shared" ref="O76:O139" si="16">IF(G76=0,0,G76)</f>
        <v>0</v>
      </c>
      <c r="P76" s="101">
        <f t="shared" ref="P76:P139" si="17">IF(H76=0,0,H76)</f>
        <v>0</v>
      </c>
      <c r="Q76" s="101" t="str">
        <f t="shared" ref="Q76:Q139" si="18">IF(I76="Biaya Bahan Baku",H76,IF(I76="Biaya Operasional",H76,IF(I76="Biaya Insentif Fasilitas",H76,"")))</f>
        <v/>
      </c>
      <c r="R76" s="101" t="str">
        <f t="shared" ref="R76:R139" si="19">IF(I76="Dana Bantuan Pemerintah",G76,"")</f>
        <v/>
      </c>
      <c r="S76" s="494" t="str">
        <f t="shared" ref="S76:S139" si="20">IF(I76="Dana Bahan Baku","Bahan Baku",IF(I76="Biaya Bahan Baku","Bahan Baku",IF(I76="Dana Operasional","Operasional",IF(I76="Biaya Operasional","Operasional",""))))</f>
        <v/>
      </c>
      <c r="T76" s="494" t="str">
        <f t="shared" ref="T76:T139" si="21">IF(I76="Dana Insentif Fasilitas","Insentif Fasilitas",IF(I76="Biaya Insentif Fasilitas","Insentif Fasilitas",""))</f>
        <v/>
      </c>
      <c r="U76" s="494" t="str">
        <f t="shared" ref="U76:U139" si="22">IF(S76="",T76,S76)</f>
        <v/>
      </c>
      <c r="V76" s="494" t="str">
        <f t="shared" ref="V76:V139" si="23">IF(I76="Biaya Bahan Baku","Belanja",IF(I76="Biaya Operasional","Belanja",IF(I76="Biaya Insentif Fasilitas","Belanja","")))</f>
        <v/>
      </c>
      <c r="W76" s="21">
        <f>ROW()</f>
        <v>76</v>
      </c>
    </row>
    <row r="77" spans="1:23" s="21" customFormat="1" ht="16" customHeight="1">
      <c r="A77" s="21">
        <f>ROW()</f>
        <v>77</v>
      </c>
      <c r="B77" s="71"/>
      <c r="C77" s="709"/>
      <c r="D77" s="179"/>
      <c r="E77" s="182"/>
      <c r="F77" s="173"/>
      <c r="G77" s="163"/>
      <c r="H77" s="163"/>
      <c r="I77" s="173"/>
      <c r="J77" s="174"/>
      <c r="K77" s="101">
        <f t="shared" si="12"/>
        <v>0</v>
      </c>
      <c r="L77" s="101">
        <f t="shared" si="13"/>
        <v>0</v>
      </c>
      <c r="M77" s="101">
        <f t="shared" si="14"/>
        <v>0</v>
      </c>
      <c r="N77" s="101" t="str">
        <f t="shared" si="15"/>
        <v/>
      </c>
      <c r="O77" s="101">
        <f t="shared" si="16"/>
        <v>0</v>
      </c>
      <c r="P77" s="101">
        <f t="shared" si="17"/>
        <v>0</v>
      </c>
      <c r="Q77" s="101" t="str">
        <f t="shared" si="18"/>
        <v/>
      </c>
      <c r="R77" s="101" t="str">
        <f t="shared" si="19"/>
        <v/>
      </c>
      <c r="S77" s="494" t="str">
        <f t="shared" si="20"/>
        <v/>
      </c>
      <c r="T77" s="494" t="str">
        <f t="shared" si="21"/>
        <v/>
      </c>
      <c r="U77" s="494" t="str">
        <f t="shared" si="22"/>
        <v/>
      </c>
      <c r="V77" s="494" t="str">
        <f t="shared" si="23"/>
        <v/>
      </c>
      <c r="W77" s="21">
        <f>ROW()</f>
        <v>77</v>
      </c>
    </row>
    <row r="78" spans="1:23" s="21" customFormat="1" ht="16" customHeight="1">
      <c r="A78" s="21">
        <f>ROW()</f>
        <v>78</v>
      </c>
      <c r="B78" s="71"/>
      <c r="C78" s="709"/>
      <c r="D78" s="179"/>
      <c r="E78" s="182"/>
      <c r="F78" s="173"/>
      <c r="G78" s="163"/>
      <c r="H78" s="163"/>
      <c r="I78" s="173"/>
      <c r="J78" s="174"/>
      <c r="K78" s="101">
        <f t="shared" si="12"/>
        <v>0</v>
      </c>
      <c r="L78" s="101">
        <f t="shared" si="13"/>
        <v>0</v>
      </c>
      <c r="M78" s="101">
        <f t="shared" si="14"/>
        <v>0</v>
      </c>
      <c r="N78" s="101" t="str">
        <f t="shared" si="15"/>
        <v/>
      </c>
      <c r="O78" s="101">
        <f t="shared" si="16"/>
        <v>0</v>
      </c>
      <c r="P78" s="101">
        <f t="shared" si="17"/>
        <v>0</v>
      </c>
      <c r="Q78" s="101" t="str">
        <f t="shared" si="18"/>
        <v/>
      </c>
      <c r="R78" s="101" t="str">
        <f t="shared" si="19"/>
        <v/>
      </c>
      <c r="S78" s="494" t="str">
        <f t="shared" si="20"/>
        <v/>
      </c>
      <c r="T78" s="494" t="str">
        <f t="shared" si="21"/>
        <v/>
      </c>
      <c r="U78" s="494" t="str">
        <f t="shared" si="22"/>
        <v/>
      </c>
      <c r="V78" s="494" t="str">
        <f t="shared" si="23"/>
        <v/>
      </c>
      <c r="W78" s="21">
        <f>ROW()</f>
        <v>78</v>
      </c>
    </row>
    <row r="79" spans="1:23" s="21" customFormat="1" ht="16" customHeight="1">
      <c r="A79" s="21">
        <f>ROW()</f>
        <v>79</v>
      </c>
      <c r="B79" s="71"/>
      <c r="C79" s="709"/>
      <c r="D79" s="179"/>
      <c r="E79" s="182"/>
      <c r="F79" s="173"/>
      <c r="G79" s="163"/>
      <c r="H79" s="163"/>
      <c r="I79" s="173"/>
      <c r="J79" s="174"/>
      <c r="K79" s="101">
        <f t="shared" si="12"/>
        <v>0</v>
      </c>
      <c r="L79" s="101">
        <f t="shared" si="13"/>
        <v>0</v>
      </c>
      <c r="M79" s="101">
        <f t="shared" si="14"/>
        <v>0</v>
      </c>
      <c r="N79" s="101" t="str">
        <f t="shared" si="15"/>
        <v/>
      </c>
      <c r="O79" s="101">
        <f t="shared" si="16"/>
        <v>0</v>
      </c>
      <c r="P79" s="101">
        <f t="shared" si="17"/>
        <v>0</v>
      </c>
      <c r="Q79" s="101" t="str">
        <f t="shared" si="18"/>
        <v/>
      </c>
      <c r="R79" s="101" t="str">
        <f t="shared" si="19"/>
        <v/>
      </c>
      <c r="S79" s="494" t="str">
        <f t="shared" si="20"/>
        <v/>
      </c>
      <c r="T79" s="494" t="str">
        <f t="shared" si="21"/>
        <v/>
      </c>
      <c r="U79" s="494" t="str">
        <f t="shared" si="22"/>
        <v/>
      </c>
      <c r="V79" s="494" t="str">
        <f t="shared" si="23"/>
        <v/>
      </c>
      <c r="W79" s="21">
        <f>ROW()</f>
        <v>79</v>
      </c>
    </row>
    <row r="80" spans="1:23" s="21" customFormat="1" ht="16" customHeight="1">
      <c r="A80" s="21">
        <f>ROW()</f>
        <v>80</v>
      </c>
      <c r="B80" s="71"/>
      <c r="C80" s="709"/>
      <c r="D80" s="179"/>
      <c r="E80" s="182"/>
      <c r="F80" s="173"/>
      <c r="G80" s="163"/>
      <c r="H80" s="163"/>
      <c r="I80" s="173"/>
      <c r="J80" s="374"/>
      <c r="K80" s="101">
        <f t="shared" si="12"/>
        <v>0</v>
      </c>
      <c r="L80" s="101">
        <f t="shared" si="13"/>
        <v>0</v>
      </c>
      <c r="M80" s="101">
        <f t="shared" si="14"/>
        <v>0</v>
      </c>
      <c r="N80" s="101" t="str">
        <f t="shared" si="15"/>
        <v/>
      </c>
      <c r="O80" s="101">
        <f t="shared" si="16"/>
        <v>0</v>
      </c>
      <c r="P80" s="101">
        <f t="shared" si="17"/>
        <v>0</v>
      </c>
      <c r="Q80" s="101" t="str">
        <f t="shared" si="18"/>
        <v/>
      </c>
      <c r="R80" s="101" t="str">
        <f t="shared" si="19"/>
        <v/>
      </c>
      <c r="S80" s="494" t="str">
        <f t="shared" si="20"/>
        <v/>
      </c>
      <c r="T80" s="494" t="str">
        <f t="shared" si="21"/>
        <v/>
      </c>
      <c r="U80" s="494" t="str">
        <f t="shared" si="22"/>
        <v/>
      </c>
      <c r="V80" s="494" t="str">
        <f t="shared" si="23"/>
        <v/>
      </c>
      <c r="W80" s="21">
        <f>ROW()</f>
        <v>80</v>
      </c>
    </row>
    <row r="81" spans="1:23" s="21" customFormat="1" ht="16" customHeight="1">
      <c r="A81" s="21">
        <f>ROW()</f>
        <v>81</v>
      </c>
      <c r="B81" s="71"/>
      <c r="C81" s="709"/>
      <c r="D81" s="179"/>
      <c r="E81" s="182"/>
      <c r="F81" s="173"/>
      <c r="G81" s="163"/>
      <c r="H81" s="163"/>
      <c r="I81" s="173"/>
      <c r="J81" s="174"/>
      <c r="K81" s="101">
        <f t="shared" si="12"/>
        <v>0</v>
      </c>
      <c r="L81" s="101">
        <f t="shared" si="13"/>
        <v>0</v>
      </c>
      <c r="M81" s="101">
        <f t="shared" si="14"/>
        <v>0</v>
      </c>
      <c r="N81" s="101" t="str">
        <f t="shared" si="15"/>
        <v/>
      </c>
      <c r="O81" s="101">
        <f t="shared" si="16"/>
        <v>0</v>
      </c>
      <c r="P81" s="101">
        <f t="shared" si="17"/>
        <v>0</v>
      </c>
      <c r="Q81" s="101" t="str">
        <f t="shared" si="18"/>
        <v/>
      </c>
      <c r="R81" s="101" t="str">
        <f t="shared" si="19"/>
        <v/>
      </c>
      <c r="S81" s="494" t="str">
        <f t="shared" si="20"/>
        <v/>
      </c>
      <c r="T81" s="494" t="str">
        <f t="shared" si="21"/>
        <v/>
      </c>
      <c r="U81" s="494" t="str">
        <f t="shared" si="22"/>
        <v/>
      </c>
      <c r="V81" s="494" t="str">
        <f t="shared" si="23"/>
        <v/>
      </c>
      <c r="W81" s="21">
        <f>ROW()</f>
        <v>81</v>
      </c>
    </row>
    <row r="82" spans="1:23" s="21" customFormat="1" ht="16" customHeight="1">
      <c r="A82" s="21">
        <f>ROW()</f>
        <v>82</v>
      </c>
      <c r="B82" s="71"/>
      <c r="C82" s="709"/>
      <c r="D82" s="179"/>
      <c r="E82" s="182"/>
      <c r="F82" s="173"/>
      <c r="G82" s="163"/>
      <c r="H82" s="163"/>
      <c r="I82" s="173"/>
      <c r="J82" s="174"/>
      <c r="K82" s="101">
        <f t="shared" si="12"/>
        <v>0</v>
      </c>
      <c r="L82" s="101">
        <f t="shared" si="13"/>
        <v>0</v>
      </c>
      <c r="M82" s="101">
        <f t="shared" si="14"/>
        <v>0</v>
      </c>
      <c r="N82" s="101" t="str">
        <f t="shared" si="15"/>
        <v/>
      </c>
      <c r="O82" s="101">
        <f t="shared" si="16"/>
        <v>0</v>
      </c>
      <c r="P82" s="101">
        <f t="shared" si="17"/>
        <v>0</v>
      </c>
      <c r="Q82" s="101" t="str">
        <f t="shared" si="18"/>
        <v/>
      </c>
      <c r="R82" s="101" t="str">
        <f t="shared" si="19"/>
        <v/>
      </c>
      <c r="S82" s="494" t="str">
        <f t="shared" si="20"/>
        <v/>
      </c>
      <c r="T82" s="494" t="str">
        <f t="shared" si="21"/>
        <v/>
      </c>
      <c r="U82" s="494" t="str">
        <f t="shared" si="22"/>
        <v/>
      </c>
      <c r="V82" s="494" t="str">
        <f t="shared" si="23"/>
        <v/>
      </c>
      <c r="W82" s="21">
        <f>ROW()</f>
        <v>82</v>
      </c>
    </row>
    <row r="83" spans="1:23" s="21" customFormat="1" ht="16" customHeight="1">
      <c r="A83" s="21">
        <f>ROW()</f>
        <v>83</v>
      </c>
      <c r="B83" s="71"/>
      <c r="C83" s="709"/>
      <c r="D83" s="179"/>
      <c r="E83" s="182"/>
      <c r="F83" s="173"/>
      <c r="G83" s="163"/>
      <c r="H83" s="163"/>
      <c r="I83" s="173"/>
      <c r="J83" s="174"/>
      <c r="K83" s="101">
        <f t="shared" si="12"/>
        <v>0</v>
      </c>
      <c r="L83" s="101">
        <f t="shared" si="13"/>
        <v>0</v>
      </c>
      <c r="M83" s="101">
        <f t="shared" si="14"/>
        <v>0</v>
      </c>
      <c r="N83" s="101" t="str">
        <f t="shared" si="15"/>
        <v/>
      </c>
      <c r="O83" s="101">
        <f t="shared" si="16"/>
        <v>0</v>
      </c>
      <c r="P83" s="101">
        <f t="shared" si="17"/>
        <v>0</v>
      </c>
      <c r="Q83" s="101" t="str">
        <f t="shared" si="18"/>
        <v/>
      </c>
      <c r="R83" s="101" t="str">
        <f t="shared" si="19"/>
        <v/>
      </c>
      <c r="S83" s="494" t="str">
        <f t="shared" si="20"/>
        <v/>
      </c>
      <c r="T83" s="494" t="str">
        <f t="shared" si="21"/>
        <v/>
      </c>
      <c r="U83" s="494" t="str">
        <f t="shared" si="22"/>
        <v/>
      </c>
      <c r="V83" s="494" t="str">
        <f t="shared" si="23"/>
        <v/>
      </c>
      <c r="W83" s="21">
        <f>ROW()</f>
        <v>83</v>
      </c>
    </row>
    <row r="84" spans="1:23" s="21" customFormat="1" ht="16" customHeight="1">
      <c r="A84" s="21">
        <f>ROW()</f>
        <v>84</v>
      </c>
      <c r="B84" s="71"/>
      <c r="C84" s="709"/>
      <c r="D84" s="179"/>
      <c r="E84" s="182"/>
      <c r="F84" s="173"/>
      <c r="G84" s="163"/>
      <c r="H84" s="163"/>
      <c r="I84" s="173"/>
      <c r="J84" s="174"/>
      <c r="K84" s="101">
        <f t="shared" si="12"/>
        <v>0</v>
      </c>
      <c r="L84" s="101">
        <f t="shared" si="13"/>
        <v>0</v>
      </c>
      <c r="M84" s="101">
        <f t="shared" si="14"/>
        <v>0</v>
      </c>
      <c r="N84" s="101" t="str">
        <f t="shared" si="15"/>
        <v/>
      </c>
      <c r="O84" s="101">
        <f t="shared" si="16"/>
        <v>0</v>
      </c>
      <c r="P84" s="101">
        <f t="shared" si="17"/>
        <v>0</v>
      </c>
      <c r="Q84" s="101" t="str">
        <f t="shared" si="18"/>
        <v/>
      </c>
      <c r="R84" s="101" t="str">
        <f t="shared" si="19"/>
        <v/>
      </c>
      <c r="S84" s="494" t="str">
        <f t="shared" si="20"/>
        <v/>
      </c>
      <c r="T84" s="494" t="str">
        <f t="shared" si="21"/>
        <v/>
      </c>
      <c r="U84" s="494" t="str">
        <f t="shared" si="22"/>
        <v/>
      </c>
      <c r="V84" s="494" t="str">
        <f t="shared" si="23"/>
        <v/>
      </c>
      <c r="W84" s="21">
        <f>ROW()</f>
        <v>84</v>
      </c>
    </row>
    <row r="85" spans="1:23" s="21" customFormat="1" ht="16" customHeight="1">
      <c r="A85" s="21">
        <f>ROW()</f>
        <v>85</v>
      </c>
      <c r="B85" s="71"/>
      <c r="C85" s="709"/>
      <c r="D85" s="179"/>
      <c r="E85" s="182"/>
      <c r="F85" s="173"/>
      <c r="G85" s="163"/>
      <c r="H85" s="163"/>
      <c r="I85" s="173"/>
      <c r="J85" s="174"/>
      <c r="K85" s="101">
        <f t="shared" si="12"/>
        <v>0</v>
      </c>
      <c r="L85" s="101">
        <f t="shared" si="13"/>
        <v>0</v>
      </c>
      <c r="M85" s="101">
        <f t="shared" si="14"/>
        <v>0</v>
      </c>
      <c r="N85" s="101" t="str">
        <f t="shared" si="15"/>
        <v/>
      </c>
      <c r="O85" s="101">
        <f t="shared" si="16"/>
        <v>0</v>
      </c>
      <c r="P85" s="101">
        <f t="shared" si="17"/>
        <v>0</v>
      </c>
      <c r="Q85" s="101" t="str">
        <f t="shared" si="18"/>
        <v/>
      </c>
      <c r="R85" s="101" t="str">
        <f t="shared" si="19"/>
        <v/>
      </c>
      <c r="S85" s="494" t="str">
        <f t="shared" si="20"/>
        <v/>
      </c>
      <c r="T85" s="494" t="str">
        <f t="shared" si="21"/>
        <v/>
      </c>
      <c r="U85" s="494" t="str">
        <f t="shared" si="22"/>
        <v/>
      </c>
      <c r="V85" s="494" t="str">
        <f t="shared" si="23"/>
        <v/>
      </c>
      <c r="W85" s="21">
        <f>ROW()</f>
        <v>85</v>
      </c>
    </row>
    <row r="86" spans="1:23" s="21" customFormat="1" ht="16" customHeight="1">
      <c r="A86" s="21">
        <f>ROW()</f>
        <v>86</v>
      </c>
      <c r="B86" s="71"/>
      <c r="C86" s="709"/>
      <c r="D86" s="179"/>
      <c r="E86" s="182"/>
      <c r="F86" s="173"/>
      <c r="G86" s="163"/>
      <c r="H86" s="163"/>
      <c r="I86" s="173"/>
      <c r="J86" s="174"/>
      <c r="K86" s="101">
        <f t="shared" si="12"/>
        <v>0</v>
      </c>
      <c r="L86" s="101">
        <f t="shared" si="13"/>
        <v>0</v>
      </c>
      <c r="M86" s="101">
        <f t="shared" si="14"/>
        <v>0</v>
      </c>
      <c r="N86" s="101" t="str">
        <f t="shared" si="15"/>
        <v/>
      </c>
      <c r="O86" s="101">
        <f t="shared" si="16"/>
        <v>0</v>
      </c>
      <c r="P86" s="101">
        <f t="shared" si="17"/>
        <v>0</v>
      </c>
      <c r="Q86" s="101" t="str">
        <f t="shared" si="18"/>
        <v/>
      </c>
      <c r="R86" s="101" t="str">
        <f t="shared" si="19"/>
        <v/>
      </c>
      <c r="S86" s="494" t="str">
        <f t="shared" si="20"/>
        <v/>
      </c>
      <c r="T86" s="494" t="str">
        <f t="shared" si="21"/>
        <v/>
      </c>
      <c r="U86" s="494" t="str">
        <f t="shared" si="22"/>
        <v/>
      </c>
      <c r="V86" s="494" t="str">
        <f t="shared" si="23"/>
        <v/>
      </c>
      <c r="W86" s="21">
        <f>ROW()</f>
        <v>86</v>
      </c>
    </row>
    <row r="87" spans="1:23" s="21" customFormat="1" ht="16" customHeight="1">
      <c r="A87" s="21">
        <f>ROW()</f>
        <v>87</v>
      </c>
      <c r="B87" s="71"/>
      <c r="C87" s="709"/>
      <c r="D87" s="179"/>
      <c r="E87" s="182"/>
      <c r="F87" s="173"/>
      <c r="G87" s="163"/>
      <c r="H87" s="163"/>
      <c r="I87" s="173"/>
      <c r="J87" s="174"/>
      <c r="K87" s="101">
        <f t="shared" si="12"/>
        <v>0</v>
      </c>
      <c r="L87" s="101">
        <f t="shared" si="13"/>
        <v>0</v>
      </c>
      <c r="M87" s="101">
        <f t="shared" si="14"/>
        <v>0</v>
      </c>
      <c r="N87" s="101" t="str">
        <f t="shared" si="15"/>
        <v/>
      </c>
      <c r="O87" s="101">
        <f t="shared" si="16"/>
        <v>0</v>
      </c>
      <c r="P87" s="101">
        <f t="shared" si="17"/>
        <v>0</v>
      </c>
      <c r="Q87" s="101" t="str">
        <f t="shared" si="18"/>
        <v/>
      </c>
      <c r="R87" s="101" t="str">
        <f t="shared" si="19"/>
        <v/>
      </c>
      <c r="S87" s="494" t="str">
        <f t="shared" si="20"/>
        <v/>
      </c>
      <c r="T87" s="494" t="str">
        <f t="shared" si="21"/>
        <v/>
      </c>
      <c r="U87" s="494" t="str">
        <f t="shared" si="22"/>
        <v/>
      </c>
      <c r="V87" s="494" t="str">
        <f t="shared" si="23"/>
        <v/>
      </c>
      <c r="W87" s="21">
        <f>ROW()</f>
        <v>87</v>
      </c>
    </row>
    <row r="88" spans="1:23" s="21" customFormat="1" ht="16" customHeight="1">
      <c r="A88" s="21">
        <f>ROW()</f>
        <v>88</v>
      </c>
      <c r="B88" s="71"/>
      <c r="C88" s="709"/>
      <c r="D88" s="179"/>
      <c r="E88" s="182"/>
      <c r="F88" s="173"/>
      <c r="G88" s="163"/>
      <c r="H88" s="163"/>
      <c r="I88" s="173"/>
      <c r="J88" s="174"/>
      <c r="K88" s="101">
        <f t="shared" si="12"/>
        <v>0</v>
      </c>
      <c r="L88" s="101">
        <f t="shared" si="13"/>
        <v>0</v>
      </c>
      <c r="M88" s="101">
        <f t="shared" si="14"/>
        <v>0</v>
      </c>
      <c r="N88" s="101" t="str">
        <f t="shared" si="15"/>
        <v/>
      </c>
      <c r="O88" s="101">
        <f t="shared" si="16"/>
        <v>0</v>
      </c>
      <c r="P88" s="101">
        <f t="shared" si="17"/>
        <v>0</v>
      </c>
      <c r="Q88" s="101" t="str">
        <f t="shared" si="18"/>
        <v/>
      </c>
      <c r="R88" s="101" t="str">
        <f t="shared" si="19"/>
        <v/>
      </c>
      <c r="S88" s="494" t="str">
        <f t="shared" si="20"/>
        <v/>
      </c>
      <c r="T88" s="494" t="str">
        <f t="shared" si="21"/>
        <v/>
      </c>
      <c r="U88" s="494" t="str">
        <f t="shared" si="22"/>
        <v/>
      </c>
      <c r="V88" s="494" t="str">
        <f t="shared" si="23"/>
        <v/>
      </c>
      <c r="W88" s="21">
        <f>ROW()</f>
        <v>88</v>
      </c>
    </row>
    <row r="89" spans="1:23" s="21" customFormat="1" ht="16" customHeight="1">
      <c r="A89" s="21">
        <f>ROW()</f>
        <v>89</v>
      </c>
      <c r="B89" s="71"/>
      <c r="C89" s="709"/>
      <c r="D89" s="179"/>
      <c r="E89" s="182"/>
      <c r="F89" s="173"/>
      <c r="G89" s="163"/>
      <c r="H89" s="163"/>
      <c r="I89" s="173"/>
      <c r="J89" s="174"/>
      <c r="K89" s="101">
        <f t="shared" si="12"/>
        <v>0</v>
      </c>
      <c r="L89" s="101">
        <f t="shared" si="13"/>
        <v>0</v>
      </c>
      <c r="M89" s="101">
        <f t="shared" si="14"/>
        <v>0</v>
      </c>
      <c r="N89" s="101" t="str">
        <f t="shared" si="15"/>
        <v/>
      </c>
      <c r="O89" s="101">
        <f t="shared" si="16"/>
        <v>0</v>
      </c>
      <c r="P89" s="101">
        <f t="shared" si="17"/>
        <v>0</v>
      </c>
      <c r="Q89" s="101" t="str">
        <f t="shared" si="18"/>
        <v/>
      </c>
      <c r="R89" s="101" t="str">
        <f t="shared" si="19"/>
        <v/>
      </c>
      <c r="S89" s="494" t="str">
        <f t="shared" si="20"/>
        <v/>
      </c>
      <c r="T89" s="494" t="str">
        <f t="shared" si="21"/>
        <v/>
      </c>
      <c r="U89" s="494" t="str">
        <f t="shared" si="22"/>
        <v/>
      </c>
      <c r="V89" s="494" t="str">
        <f t="shared" si="23"/>
        <v/>
      </c>
      <c r="W89" s="21">
        <f>ROW()</f>
        <v>89</v>
      </c>
    </row>
    <row r="90" spans="1:23" s="21" customFormat="1" ht="16" customHeight="1">
      <c r="A90" s="21">
        <f>ROW()</f>
        <v>90</v>
      </c>
      <c r="B90" s="71"/>
      <c r="C90" s="709"/>
      <c r="D90" s="179"/>
      <c r="E90" s="182"/>
      <c r="F90" s="173"/>
      <c r="G90" s="163"/>
      <c r="H90" s="163"/>
      <c r="I90" s="173"/>
      <c r="J90" s="174"/>
      <c r="K90" s="101">
        <f t="shared" si="12"/>
        <v>0</v>
      </c>
      <c r="L90" s="101">
        <f t="shared" si="13"/>
        <v>0</v>
      </c>
      <c r="M90" s="101">
        <f t="shared" si="14"/>
        <v>0</v>
      </c>
      <c r="N90" s="101" t="str">
        <f t="shared" si="15"/>
        <v/>
      </c>
      <c r="O90" s="101">
        <f t="shared" si="16"/>
        <v>0</v>
      </c>
      <c r="P90" s="101">
        <f t="shared" si="17"/>
        <v>0</v>
      </c>
      <c r="Q90" s="101" t="str">
        <f t="shared" si="18"/>
        <v/>
      </c>
      <c r="R90" s="101" t="str">
        <f t="shared" si="19"/>
        <v/>
      </c>
      <c r="S90" s="494" t="str">
        <f t="shared" si="20"/>
        <v/>
      </c>
      <c r="T90" s="494" t="str">
        <f t="shared" si="21"/>
        <v/>
      </c>
      <c r="U90" s="494" t="str">
        <f t="shared" si="22"/>
        <v/>
      </c>
      <c r="V90" s="494" t="str">
        <f t="shared" si="23"/>
        <v/>
      </c>
      <c r="W90" s="21">
        <f>ROW()</f>
        <v>90</v>
      </c>
    </row>
    <row r="91" spans="1:23" s="21" customFormat="1" ht="16" customHeight="1">
      <c r="A91" s="21">
        <f>ROW()</f>
        <v>91</v>
      </c>
      <c r="B91" s="71"/>
      <c r="C91" s="709"/>
      <c r="D91" s="179"/>
      <c r="E91" s="182"/>
      <c r="F91" s="173"/>
      <c r="G91" s="163"/>
      <c r="H91" s="163"/>
      <c r="I91" s="173"/>
      <c r="J91" s="174"/>
      <c r="K91" s="101">
        <f t="shared" si="12"/>
        <v>0</v>
      </c>
      <c r="L91" s="101">
        <f t="shared" si="13"/>
        <v>0</v>
      </c>
      <c r="M91" s="101">
        <f t="shared" si="14"/>
        <v>0</v>
      </c>
      <c r="N91" s="101" t="str">
        <f t="shared" si="15"/>
        <v/>
      </c>
      <c r="O91" s="101">
        <f t="shared" si="16"/>
        <v>0</v>
      </c>
      <c r="P91" s="101">
        <f t="shared" si="17"/>
        <v>0</v>
      </c>
      <c r="Q91" s="101" t="str">
        <f t="shared" si="18"/>
        <v/>
      </c>
      <c r="R91" s="101" t="str">
        <f t="shared" si="19"/>
        <v/>
      </c>
      <c r="S91" s="494" t="str">
        <f t="shared" si="20"/>
        <v/>
      </c>
      <c r="T91" s="494" t="str">
        <f t="shared" si="21"/>
        <v/>
      </c>
      <c r="U91" s="494" t="str">
        <f t="shared" si="22"/>
        <v/>
      </c>
      <c r="V91" s="494" t="str">
        <f t="shared" si="23"/>
        <v/>
      </c>
      <c r="W91" s="21">
        <f>ROW()</f>
        <v>91</v>
      </c>
    </row>
    <row r="92" spans="1:23" s="21" customFormat="1" ht="16" customHeight="1">
      <c r="A92" s="21">
        <f>ROW()</f>
        <v>92</v>
      </c>
      <c r="B92" s="71"/>
      <c r="C92" s="709"/>
      <c r="D92" s="179"/>
      <c r="E92" s="182"/>
      <c r="F92" s="173"/>
      <c r="G92" s="163"/>
      <c r="H92" s="163"/>
      <c r="I92" s="173"/>
      <c r="J92" s="174"/>
      <c r="K92" s="101">
        <f t="shared" si="12"/>
        <v>0</v>
      </c>
      <c r="L92" s="101">
        <f t="shared" si="13"/>
        <v>0</v>
      </c>
      <c r="M92" s="101">
        <f t="shared" si="14"/>
        <v>0</v>
      </c>
      <c r="N92" s="101" t="str">
        <f t="shared" si="15"/>
        <v/>
      </c>
      <c r="O92" s="101">
        <f t="shared" si="16"/>
        <v>0</v>
      </c>
      <c r="P92" s="101">
        <f t="shared" si="17"/>
        <v>0</v>
      </c>
      <c r="Q92" s="101" t="str">
        <f t="shared" si="18"/>
        <v/>
      </c>
      <c r="R92" s="101" t="str">
        <f t="shared" si="19"/>
        <v/>
      </c>
      <c r="S92" s="494" t="str">
        <f t="shared" si="20"/>
        <v/>
      </c>
      <c r="T92" s="494" t="str">
        <f t="shared" si="21"/>
        <v/>
      </c>
      <c r="U92" s="494" t="str">
        <f t="shared" si="22"/>
        <v/>
      </c>
      <c r="V92" s="494" t="str">
        <f t="shared" si="23"/>
        <v/>
      </c>
      <c r="W92" s="21">
        <f>ROW()</f>
        <v>92</v>
      </c>
    </row>
    <row r="93" spans="1:23" s="21" customFormat="1" ht="16" customHeight="1">
      <c r="A93" s="21">
        <f>ROW()</f>
        <v>93</v>
      </c>
      <c r="B93" s="71"/>
      <c r="C93" s="709"/>
      <c r="D93" s="179"/>
      <c r="E93" s="182"/>
      <c r="F93" s="173"/>
      <c r="G93" s="163"/>
      <c r="H93" s="163"/>
      <c r="I93" s="173"/>
      <c r="J93" s="174"/>
      <c r="K93" s="101">
        <f t="shared" si="12"/>
        <v>0</v>
      </c>
      <c r="L93" s="101">
        <f t="shared" si="13"/>
        <v>0</v>
      </c>
      <c r="M93" s="101">
        <f t="shared" si="14"/>
        <v>0</v>
      </c>
      <c r="N93" s="101" t="str">
        <f t="shared" si="15"/>
        <v/>
      </c>
      <c r="O93" s="101">
        <f t="shared" si="16"/>
        <v>0</v>
      </c>
      <c r="P93" s="101">
        <f t="shared" si="17"/>
        <v>0</v>
      </c>
      <c r="Q93" s="101" t="str">
        <f t="shared" si="18"/>
        <v/>
      </c>
      <c r="R93" s="101" t="str">
        <f t="shared" si="19"/>
        <v/>
      </c>
      <c r="S93" s="494" t="str">
        <f t="shared" si="20"/>
        <v/>
      </c>
      <c r="T93" s="494" t="str">
        <f t="shared" si="21"/>
        <v/>
      </c>
      <c r="U93" s="494" t="str">
        <f t="shared" si="22"/>
        <v/>
      </c>
      <c r="V93" s="494" t="str">
        <f t="shared" si="23"/>
        <v/>
      </c>
      <c r="W93" s="21">
        <f>ROW()</f>
        <v>93</v>
      </c>
    </row>
    <row r="94" spans="1:23" s="21" customFormat="1" ht="16" customHeight="1">
      <c r="A94" s="21">
        <f>ROW()</f>
        <v>94</v>
      </c>
      <c r="B94" s="71"/>
      <c r="C94" s="709"/>
      <c r="D94" s="179"/>
      <c r="E94" s="182"/>
      <c r="F94" s="173"/>
      <c r="G94" s="163"/>
      <c r="H94" s="163"/>
      <c r="I94" s="173"/>
      <c r="J94" s="174"/>
      <c r="K94" s="101">
        <f t="shared" si="12"/>
        <v>0</v>
      </c>
      <c r="L94" s="101">
        <f t="shared" si="13"/>
        <v>0</v>
      </c>
      <c r="M94" s="101">
        <f t="shared" si="14"/>
        <v>0</v>
      </c>
      <c r="N94" s="101" t="str">
        <f t="shared" si="15"/>
        <v/>
      </c>
      <c r="O94" s="101">
        <f t="shared" si="16"/>
        <v>0</v>
      </c>
      <c r="P94" s="101">
        <f t="shared" si="17"/>
        <v>0</v>
      </c>
      <c r="Q94" s="101" t="str">
        <f t="shared" si="18"/>
        <v/>
      </c>
      <c r="R94" s="101" t="str">
        <f t="shared" si="19"/>
        <v/>
      </c>
      <c r="S94" s="494" t="str">
        <f t="shared" si="20"/>
        <v/>
      </c>
      <c r="T94" s="494" t="str">
        <f t="shared" si="21"/>
        <v/>
      </c>
      <c r="U94" s="494" t="str">
        <f t="shared" si="22"/>
        <v/>
      </c>
      <c r="V94" s="494" t="str">
        <f t="shared" si="23"/>
        <v/>
      </c>
      <c r="W94" s="21">
        <f>ROW()</f>
        <v>94</v>
      </c>
    </row>
    <row r="95" spans="1:23" s="21" customFormat="1" ht="16" customHeight="1">
      <c r="A95" s="21">
        <f>ROW()</f>
        <v>95</v>
      </c>
      <c r="B95" s="71"/>
      <c r="C95" s="709"/>
      <c r="D95" s="179"/>
      <c r="E95" s="182"/>
      <c r="F95" s="173"/>
      <c r="G95" s="163"/>
      <c r="H95" s="163"/>
      <c r="I95" s="173"/>
      <c r="J95" s="174"/>
      <c r="K95" s="101">
        <f t="shared" si="12"/>
        <v>0</v>
      </c>
      <c r="L95" s="101">
        <f t="shared" si="13"/>
        <v>0</v>
      </c>
      <c r="M95" s="101">
        <f t="shared" si="14"/>
        <v>0</v>
      </c>
      <c r="N95" s="101" t="str">
        <f t="shared" si="15"/>
        <v/>
      </c>
      <c r="O95" s="101">
        <f t="shared" si="16"/>
        <v>0</v>
      </c>
      <c r="P95" s="101">
        <f t="shared" si="17"/>
        <v>0</v>
      </c>
      <c r="Q95" s="101" t="str">
        <f t="shared" si="18"/>
        <v/>
      </c>
      <c r="R95" s="101" t="str">
        <f t="shared" si="19"/>
        <v/>
      </c>
      <c r="S95" s="494" t="str">
        <f t="shared" si="20"/>
        <v/>
      </c>
      <c r="T95" s="494" t="str">
        <f t="shared" si="21"/>
        <v/>
      </c>
      <c r="U95" s="494" t="str">
        <f t="shared" si="22"/>
        <v/>
      </c>
      <c r="V95" s="494" t="str">
        <f t="shared" si="23"/>
        <v/>
      </c>
      <c r="W95" s="21">
        <f>ROW()</f>
        <v>95</v>
      </c>
    </row>
    <row r="96" spans="1:23" s="21" customFormat="1" ht="16" customHeight="1">
      <c r="A96" s="21">
        <f>ROW()</f>
        <v>96</v>
      </c>
      <c r="B96" s="71"/>
      <c r="C96" s="709"/>
      <c r="D96" s="179"/>
      <c r="E96" s="182"/>
      <c r="F96" s="173"/>
      <c r="G96" s="163"/>
      <c r="H96" s="163"/>
      <c r="I96" s="173"/>
      <c r="J96" s="174"/>
      <c r="K96" s="101">
        <f t="shared" si="12"/>
        <v>0</v>
      </c>
      <c r="L96" s="101">
        <f t="shared" si="13"/>
        <v>0</v>
      </c>
      <c r="M96" s="101">
        <f t="shared" si="14"/>
        <v>0</v>
      </c>
      <c r="N96" s="101" t="str">
        <f t="shared" si="15"/>
        <v/>
      </c>
      <c r="O96" s="101">
        <f t="shared" si="16"/>
        <v>0</v>
      </c>
      <c r="P96" s="101">
        <f t="shared" si="17"/>
        <v>0</v>
      </c>
      <c r="Q96" s="101" t="str">
        <f t="shared" si="18"/>
        <v/>
      </c>
      <c r="R96" s="101" t="str">
        <f t="shared" si="19"/>
        <v/>
      </c>
      <c r="S96" s="494" t="str">
        <f t="shared" si="20"/>
        <v/>
      </c>
      <c r="T96" s="494" t="str">
        <f t="shared" si="21"/>
        <v/>
      </c>
      <c r="U96" s="494" t="str">
        <f t="shared" si="22"/>
        <v/>
      </c>
      <c r="V96" s="494" t="str">
        <f t="shared" si="23"/>
        <v/>
      </c>
      <c r="W96" s="21">
        <f>ROW()</f>
        <v>96</v>
      </c>
    </row>
    <row r="97" spans="1:23" s="21" customFormat="1" ht="16" customHeight="1">
      <c r="A97" s="21">
        <f>ROW()</f>
        <v>97</v>
      </c>
      <c r="B97" s="71"/>
      <c r="C97" s="709"/>
      <c r="D97" s="179"/>
      <c r="E97" s="182"/>
      <c r="F97" s="173"/>
      <c r="G97" s="163"/>
      <c r="H97" s="163"/>
      <c r="I97" s="173"/>
      <c r="J97" s="374"/>
      <c r="K97" s="101">
        <f t="shared" si="12"/>
        <v>0</v>
      </c>
      <c r="L97" s="101">
        <f t="shared" si="13"/>
        <v>0</v>
      </c>
      <c r="M97" s="101">
        <f t="shared" si="14"/>
        <v>0</v>
      </c>
      <c r="N97" s="101" t="str">
        <f t="shared" si="15"/>
        <v/>
      </c>
      <c r="O97" s="101">
        <f t="shared" si="16"/>
        <v>0</v>
      </c>
      <c r="P97" s="101">
        <f t="shared" si="17"/>
        <v>0</v>
      </c>
      <c r="Q97" s="101" t="str">
        <f t="shared" si="18"/>
        <v/>
      </c>
      <c r="R97" s="101" t="str">
        <f t="shared" si="19"/>
        <v/>
      </c>
      <c r="S97" s="494" t="str">
        <f t="shared" si="20"/>
        <v/>
      </c>
      <c r="T97" s="494" t="str">
        <f t="shared" si="21"/>
        <v/>
      </c>
      <c r="U97" s="494" t="str">
        <f t="shared" si="22"/>
        <v/>
      </c>
      <c r="V97" s="494" t="str">
        <f t="shared" si="23"/>
        <v/>
      </c>
      <c r="W97" s="21">
        <f>ROW()</f>
        <v>97</v>
      </c>
    </row>
    <row r="98" spans="1:23" s="21" customFormat="1" ht="16" customHeight="1">
      <c r="A98" s="21">
        <f>ROW()</f>
        <v>98</v>
      </c>
      <c r="B98" s="71"/>
      <c r="C98" s="709"/>
      <c r="D98" s="179"/>
      <c r="E98" s="182"/>
      <c r="F98" s="173"/>
      <c r="G98" s="163"/>
      <c r="H98" s="163"/>
      <c r="I98" s="173"/>
      <c r="J98" s="174"/>
      <c r="K98" s="101">
        <f t="shared" si="12"/>
        <v>0</v>
      </c>
      <c r="L98" s="101">
        <f t="shared" si="13"/>
        <v>0</v>
      </c>
      <c r="M98" s="101">
        <f t="shared" si="14"/>
        <v>0</v>
      </c>
      <c r="N98" s="101" t="str">
        <f t="shared" si="15"/>
        <v/>
      </c>
      <c r="O98" s="101">
        <f t="shared" si="16"/>
        <v>0</v>
      </c>
      <c r="P98" s="101">
        <f t="shared" si="17"/>
        <v>0</v>
      </c>
      <c r="Q98" s="101" t="str">
        <f t="shared" si="18"/>
        <v/>
      </c>
      <c r="R98" s="101" t="str">
        <f t="shared" si="19"/>
        <v/>
      </c>
      <c r="S98" s="494" t="str">
        <f t="shared" si="20"/>
        <v/>
      </c>
      <c r="T98" s="494" t="str">
        <f t="shared" si="21"/>
        <v/>
      </c>
      <c r="U98" s="494" t="str">
        <f t="shared" si="22"/>
        <v/>
      </c>
      <c r="V98" s="494" t="str">
        <f t="shared" si="23"/>
        <v/>
      </c>
      <c r="W98" s="21">
        <f>ROW()</f>
        <v>98</v>
      </c>
    </row>
    <row r="99" spans="1:23" s="21" customFormat="1" ht="16" customHeight="1">
      <c r="A99" s="21">
        <f>ROW()</f>
        <v>99</v>
      </c>
      <c r="B99" s="71"/>
      <c r="C99" s="709"/>
      <c r="D99" s="179"/>
      <c r="E99" s="182"/>
      <c r="F99" s="173"/>
      <c r="G99" s="163"/>
      <c r="H99" s="163"/>
      <c r="I99" s="173"/>
      <c r="J99" s="174"/>
      <c r="K99" s="101">
        <f t="shared" si="12"/>
        <v>0</v>
      </c>
      <c r="L99" s="101">
        <f t="shared" si="13"/>
        <v>0</v>
      </c>
      <c r="M99" s="101">
        <f t="shared" si="14"/>
        <v>0</v>
      </c>
      <c r="N99" s="101" t="str">
        <f t="shared" si="15"/>
        <v/>
      </c>
      <c r="O99" s="101">
        <f t="shared" si="16"/>
        <v>0</v>
      </c>
      <c r="P99" s="101">
        <f t="shared" si="17"/>
        <v>0</v>
      </c>
      <c r="Q99" s="101" t="str">
        <f t="shared" si="18"/>
        <v/>
      </c>
      <c r="R99" s="101" t="str">
        <f t="shared" si="19"/>
        <v/>
      </c>
      <c r="S99" s="494" t="str">
        <f t="shared" si="20"/>
        <v/>
      </c>
      <c r="T99" s="494" t="str">
        <f t="shared" si="21"/>
        <v/>
      </c>
      <c r="U99" s="494" t="str">
        <f t="shared" si="22"/>
        <v/>
      </c>
      <c r="V99" s="494" t="str">
        <f t="shared" si="23"/>
        <v/>
      </c>
      <c r="W99" s="21">
        <f>ROW()</f>
        <v>99</v>
      </c>
    </row>
    <row r="100" spans="1:23" s="21" customFormat="1" ht="16" customHeight="1">
      <c r="A100" s="21">
        <f>ROW()</f>
        <v>100</v>
      </c>
      <c r="B100" s="71"/>
      <c r="C100" s="709"/>
      <c r="D100" s="179"/>
      <c r="E100" s="182"/>
      <c r="F100" s="173"/>
      <c r="G100" s="163"/>
      <c r="H100" s="163"/>
      <c r="I100" s="173"/>
      <c r="J100" s="174"/>
      <c r="K100" s="101">
        <f t="shared" si="12"/>
        <v>0</v>
      </c>
      <c r="L100" s="101">
        <f t="shared" si="13"/>
        <v>0</v>
      </c>
      <c r="M100" s="101">
        <f t="shared" si="14"/>
        <v>0</v>
      </c>
      <c r="N100" s="101" t="str">
        <f t="shared" si="15"/>
        <v/>
      </c>
      <c r="O100" s="101">
        <f t="shared" si="16"/>
        <v>0</v>
      </c>
      <c r="P100" s="101">
        <f t="shared" si="17"/>
        <v>0</v>
      </c>
      <c r="Q100" s="101" t="str">
        <f t="shared" si="18"/>
        <v/>
      </c>
      <c r="R100" s="101" t="str">
        <f t="shared" si="19"/>
        <v/>
      </c>
      <c r="S100" s="494" t="str">
        <f t="shared" si="20"/>
        <v/>
      </c>
      <c r="T100" s="494" t="str">
        <f t="shared" si="21"/>
        <v/>
      </c>
      <c r="U100" s="494" t="str">
        <f t="shared" si="22"/>
        <v/>
      </c>
      <c r="V100" s="494" t="str">
        <f t="shared" si="23"/>
        <v/>
      </c>
      <c r="W100" s="21">
        <f>ROW()</f>
        <v>100</v>
      </c>
    </row>
    <row r="101" spans="1:23" s="21" customFormat="1" ht="16" customHeight="1">
      <c r="A101" s="21">
        <f>ROW()</f>
        <v>101</v>
      </c>
      <c r="B101" s="71"/>
      <c r="C101" s="709"/>
      <c r="D101" s="179"/>
      <c r="E101" s="182"/>
      <c r="F101" s="173"/>
      <c r="G101" s="163"/>
      <c r="H101" s="163"/>
      <c r="I101" s="173"/>
      <c r="J101" s="174"/>
      <c r="K101" s="101">
        <f t="shared" si="12"/>
        <v>0</v>
      </c>
      <c r="L101" s="101">
        <f t="shared" si="13"/>
        <v>0</v>
      </c>
      <c r="M101" s="101">
        <f t="shared" si="14"/>
        <v>0</v>
      </c>
      <c r="N101" s="101" t="str">
        <f t="shared" si="15"/>
        <v/>
      </c>
      <c r="O101" s="101">
        <f t="shared" si="16"/>
        <v>0</v>
      </c>
      <c r="P101" s="101">
        <f t="shared" si="17"/>
        <v>0</v>
      </c>
      <c r="Q101" s="101" t="str">
        <f t="shared" si="18"/>
        <v/>
      </c>
      <c r="R101" s="101" t="str">
        <f t="shared" si="19"/>
        <v/>
      </c>
      <c r="S101" s="494" t="str">
        <f t="shared" si="20"/>
        <v/>
      </c>
      <c r="T101" s="494" t="str">
        <f t="shared" si="21"/>
        <v/>
      </c>
      <c r="U101" s="494" t="str">
        <f t="shared" si="22"/>
        <v/>
      </c>
      <c r="V101" s="494" t="str">
        <f t="shared" si="23"/>
        <v/>
      </c>
      <c r="W101" s="21">
        <f>ROW()</f>
        <v>101</v>
      </c>
    </row>
    <row r="102" spans="1:23" s="21" customFormat="1" ht="16" customHeight="1">
      <c r="A102" s="21">
        <f>ROW()</f>
        <v>102</v>
      </c>
      <c r="B102" s="71"/>
      <c r="C102" s="709"/>
      <c r="D102" s="179"/>
      <c r="E102" s="182"/>
      <c r="F102" s="173"/>
      <c r="G102" s="163"/>
      <c r="H102" s="163"/>
      <c r="I102" s="173"/>
      <c r="J102" s="174"/>
      <c r="K102" s="101">
        <f t="shared" si="12"/>
        <v>0</v>
      </c>
      <c r="L102" s="101">
        <f t="shared" si="13"/>
        <v>0</v>
      </c>
      <c r="M102" s="101">
        <f t="shared" si="14"/>
        <v>0</v>
      </c>
      <c r="N102" s="101" t="str">
        <f t="shared" si="15"/>
        <v/>
      </c>
      <c r="O102" s="101">
        <f t="shared" si="16"/>
        <v>0</v>
      </c>
      <c r="P102" s="101">
        <f t="shared" si="17"/>
        <v>0</v>
      </c>
      <c r="Q102" s="101" t="str">
        <f t="shared" si="18"/>
        <v/>
      </c>
      <c r="R102" s="101" t="str">
        <f t="shared" si="19"/>
        <v/>
      </c>
      <c r="S102" s="494" t="str">
        <f t="shared" si="20"/>
        <v/>
      </c>
      <c r="T102" s="494" t="str">
        <f t="shared" si="21"/>
        <v/>
      </c>
      <c r="U102" s="494" t="str">
        <f t="shared" si="22"/>
        <v/>
      </c>
      <c r="V102" s="494" t="str">
        <f t="shared" si="23"/>
        <v/>
      </c>
      <c r="W102" s="21">
        <f>ROW()</f>
        <v>102</v>
      </c>
    </row>
    <row r="103" spans="1:23" s="21" customFormat="1" ht="16" customHeight="1">
      <c r="A103" s="21">
        <f>ROW()</f>
        <v>103</v>
      </c>
      <c r="B103" s="71"/>
      <c r="C103" s="709"/>
      <c r="D103" s="179"/>
      <c r="E103" s="182"/>
      <c r="F103" s="173"/>
      <c r="G103" s="163"/>
      <c r="H103" s="163"/>
      <c r="I103" s="173"/>
      <c r="J103" s="174"/>
      <c r="K103" s="101">
        <f t="shared" si="12"/>
        <v>0</v>
      </c>
      <c r="L103" s="101">
        <f t="shared" si="13"/>
        <v>0</v>
      </c>
      <c r="M103" s="101">
        <f t="shared" si="14"/>
        <v>0</v>
      </c>
      <c r="N103" s="101" t="str">
        <f t="shared" si="15"/>
        <v/>
      </c>
      <c r="O103" s="101">
        <f t="shared" si="16"/>
        <v>0</v>
      </c>
      <c r="P103" s="101">
        <f t="shared" si="17"/>
        <v>0</v>
      </c>
      <c r="Q103" s="101" t="str">
        <f t="shared" si="18"/>
        <v/>
      </c>
      <c r="R103" s="101" t="str">
        <f t="shared" si="19"/>
        <v/>
      </c>
      <c r="S103" s="494" t="str">
        <f t="shared" si="20"/>
        <v/>
      </c>
      <c r="T103" s="494" t="str">
        <f t="shared" si="21"/>
        <v/>
      </c>
      <c r="U103" s="494" t="str">
        <f t="shared" si="22"/>
        <v/>
      </c>
      <c r="V103" s="494" t="str">
        <f t="shared" si="23"/>
        <v/>
      </c>
      <c r="W103" s="21">
        <f>ROW()</f>
        <v>103</v>
      </c>
    </row>
    <row r="104" spans="1:23" s="21" customFormat="1" ht="16" customHeight="1">
      <c r="A104" s="21">
        <f>ROW()</f>
        <v>104</v>
      </c>
      <c r="B104" s="71"/>
      <c r="C104" s="709"/>
      <c r="D104" s="179"/>
      <c r="E104" s="182"/>
      <c r="F104" s="173"/>
      <c r="G104" s="163"/>
      <c r="H104" s="163"/>
      <c r="I104" s="173"/>
      <c r="J104" s="174"/>
      <c r="K104" s="101">
        <f t="shared" si="12"/>
        <v>0</v>
      </c>
      <c r="L104" s="101">
        <f t="shared" si="13"/>
        <v>0</v>
      </c>
      <c r="M104" s="101">
        <f t="shared" si="14"/>
        <v>0</v>
      </c>
      <c r="N104" s="101" t="str">
        <f t="shared" si="15"/>
        <v/>
      </c>
      <c r="O104" s="101">
        <f t="shared" si="16"/>
        <v>0</v>
      </c>
      <c r="P104" s="101">
        <f t="shared" si="17"/>
        <v>0</v>
      </c>
      <c r="Q104" s="101" t="str">
        <f t="shared" si="18"/>
        <v/>
      </c>
      <c r="R104" s="101" t="str">
        <f t="shared" si="19"/>
        <v/>
      </c>
      <c r="S104" s="494" t="str">
        <f t="shared" si="20"/>
        <v/>
      </c>
      <c r="T104" s="494" t="str">
        <f t="shared" si="21"/>
        <v/>
      </c>
      <c r="U104" s="494" t="str">
        <f t="shared" si="22"/>
        <v/>
      </c>
      <c r="V104" s="494" t="str">
        <f t="shared" si="23"/>
        <v/>
      </c>
      <c r="W104" s="21">
        <f>ROW()</f>
        <v>104</v>
      </c>
    </row>
    <row r="105" spans="1:23" s="21" customFormat="1" ht="16" customHeight="1">
      <c r="A105" s="21">
        <f>ROW()</f>
        <v>105</v>
      </c>
      <c r="B105" s="71"/>
      <c r="C105" s="709"/>
      <c r="D105" s="179"/>
      <c r="E105" s="182"/>
      <c r="F105" s="173"/>
      <c r="G105" s="163"/>
      <c r="H105" s="163"/>
      <c r="I105" s="173"/>
      <c r="J105" s="174"/>
      <c r="K105" s="101">
        <f t="shared" si="12"/>
        <v>0</v>
      </c>
      <c r="L105" s="101">
        <f t="shared" si="13"/>
        <v>0</v>
      </c>
      <c r="M105" s="101">
        <f t="shared" si="14"/>
        <v>0</v>
      </c>
      <c r="N105" s="101" t="str">
        <f t="shared" si="15"/>
        <v/>
      </c>
      <c r="O105" s="101">
        <f t="shared" si="16"/>
        <v>0</v>
      </c>
      <c r="P105" s="101">
        <f t="shared" si="17"/>
        <v>0</v>
      </c>
      <c r="Q105" s="101" t="str">
        <f t="shared" si="18"/>
        <v/>
      </c>
      <c r="R105" s="101" t="str">
        <f t="shared" si="19"/>
        <v/>
      </c>
      <c r="S105" s="494" t="str">
        <f t="shared" si="20"/>
        <v/>
      </c>
      <c r="T105" s="494" t="str">
        <f t="shared" si="21"/>
        <v/>
      </c>
      <c r="U105" s="494" t="str">
        <f t="shared" si="22"/>
        <v/>
      </c>
      <c r="V105" s="494" t="str">
        <f t="shared" si="23"/>
        <v/>
      </c>
      <c r="W105" s="21">
        <f>ROW()</f>
        <v>105</v>
      </c>
    </row>
    <row r="106" spans="1:23" s="21" customFormat="1" ht="16" customHeight="1">
      <c r="A106" s="21">
        <f>ROW()</f>
        <v>106</v>
      </c>
      <c r="B106" s="71"/>
      <c r="C106" s="709"/>
      <c r="D106" s="179"/>
      <c r="E106" s="182"/>
      <c r="F106" s="173"/>
      <c r="G106" s="163"/>
      <c r="H106" s="163"/>
      <c r="I106" s="173"/>
      <c r="J106" s="174"/>
      <c r="K106" s="101">
        <f t="shared" si="12"/>
        <v>0</v>
      </c>
      <c r="L106" s="101">
        <f t="shared" si="13"/>
        <v>0</v>
      </c>
      <c r="M106" s="101">
        <f t="shared" si="14"/>
        <v>0</v>
      </c>
      <c r="N106" s="101" t="str">
        <f t="shared" si="15"/>
        <v/>
      </c>
      <c r="O106" s="101">
        <f t="shared" si="16"/>
        <v>0</v>
      </c>
      <c r="P106" s="101">
        <f t="shared" si="17"/>
        <v>0</v>
      </c>
      <c r="Q106" s="101" t="str">
        <f t="shared" si="18"/>
        <v/>
      </c>
      <c r="R106" s="101" t="str">
        <f t="shared" si="19"/>
        <v/>
      </c>
      <c r="S106" s="494" t="str">
        <f t="shared" si="20"/>
        <v/>
      </c>
      <c r="T106" s="494" t="str">
        <f t="shared" si="21"/>
        <v/>
      </c>
      <c r="U106" s="494" t="str">
        <f t="shared" si="22"/>
        <v/>
      </c>
      <c r="V106" s="494" t="str">
        <f t="shared" si="23"/>
        <v/>
      </c>
      <c r="W106" s="21">
        <f>ROW()</f>
        <v>106</v>
      </c>
    </row>
    <row r="107" spans="1:23" s="21" customFormat="1" ht="16" customHeight="1">
      <c r="A107" s="21">
        <f>ROW()</f>
        <v>107</v>
      </c>
      <c r="B107" s="71"/>
      <c r="C107" s="709"/>
      <c r="D107" s="179"/>
      <c r="E107" s="182"/>
      <c r="F107" s="173"/>
      <c r="G107" s="163"/>
      <c r="H107" s="163"/>
      <c r="I107" s="173"/>
      <c r="J107" s="174"/>
      <c r="K107" s="101">
        <f t="shared" si="12"/>
        <v>0</v>
      </c>
      <c r="L107" s="101">
        <f t="shared" si="13"/>
        <v>0</v>
      </c>
      <c r="M107" s="101">
        <f t="shared" si="14"/>
        <v>0</v>
      </c>
      <c r="N107" s="101" t="str">
        <f t="shared" si="15"/>
        <v/>
      </c>
      <c r="O107" s="101">
        <f t="shared" si="16"/>
        <v>0</v>
      </c>
      <c r="P107" s="101">
        <f t="shared" si="17"/>
        <v>0</v>
      </c>
      <c r="Q107" s="101" t="str">
        <f t="shared" si="18"/>
        <v/>
      </c>
      <c r="R107" s="101" t="str">
        <f t="shared" si="19"/>
        <v/>
      </c>
      <c r="S107" s="494" t="str">
        <f t="shared" si="20"/>
        <v/>
      </c>
      <c r="T107" s="494" t="str">
        <f t="shared" si="21"/>
        <v/>
      </c>
      <c r="U107" s="494" t="str">
        <f t="shared" si="22"/>
        <v/>
      </c>
      <c r="V107" s="494" t="str">
        <f t="shared" si="23"/>
        <v/>
      </c>
      <c r="W107" s="21">
        <f>ROW()</f>
        <v>107</v>
      </c>
    </row>
    <row r="108" spans="1:23" s="21" customFormat="1" ht="16" customHeight="1">
      <c r="A108" s="21">
        <f>ROW()</f>
        <v>108</v>
      </c>
      <c r="B108" s="71"/>
      <c r="C108" s="709"/>
      <c r="D108" s="179"/>
      <c r="E108" s="182"/>
      <c r="F108" s="173"/>
      <c r="G108" s="163"/>
      <c r="H108" s="163"/>
      <c r="I108" s="173"/>
      <c r="J108" s="174"/>
      <c r="K108" s="101">
        <f t="shared" si="12"/>
        <v>0</v>
      </c>
      <c r="L108" s="101">
        <f t="shared" si="13"/>
        <v>0</v>
      </c>
      <c r="M108" s="101">
        <f t="shared" si="14"/>
        <v>0</v>
      </c>
      <c r="N108" s="101" t="str">
        <f t="shared" si="15"/>
        <v/>
      </c>
      <c r="O108" s="101">
        <f t="shared" si="16"/>
        <v>0</v>
      </c>
      <c r="P108" s="101">
        <f t="shared" si="17"/>
        <v>0</v>
      </c>
      <c r="Q108" s="101" t="str">
        <f t="shared" si="18"/>
        <v/>
      </c>
      <c r="R108" s="101" t="str">
        <f t="shared" si="19"/>
        <v/>
      </c>
      <c r="S108" s="494" t="str">
        <f t="shared" si="20"/>
        <v/>
      </c>
      <c r="T108" s="494" t="str">
        <f t="shared" si="21"/>
        <v/>
      </c>
      <c r="U108" s="494" t="str">
        <f t="shared" si="22"/>
        <v/>
      </c>
      <c r="V108" s="494" t="str">
        <f t="shared" si="23"/>
        <v/>
      </c>
      <c r="W108" s="21">
        <f>ROW()</f>
        <v>108</v>
      </c>
    </row>
    <row r="109" spans="1:23" s="21" customFormat="1" ht="16" customHeight="1">
      <c r="A109" s="21">
        <f>ROW()</f>
        <v>109</v>
      </c>
      <c r="B109" s="71"/>
      <c r="C109" s="709"/>
      <c r="D109" s="179"/>
      <c r="E109" s="182"/>
      <c r="F109" s="173"/>
      <c r="G109" s="163"/>
      <c r="H109" s="163"/>
      <c r="I109" s="173"/>
      <c r="J109" s="174"/>
      <c r="K109" s="101">
        <f t="shared" si="12"/>
        <v>0</v>
      </c>
      <c r="L109" s="101">
        <f t="shared" si="13"/>
        <v>0</v>
      </c>
      <c r="M109" s="101">
        <f t="shared" si="14"/>
        <v>0</v>
      </c>
      <c r="N109" s="101" t="str">
        <f t="shared" si="15"/>
        <v/>
      </c>
      <c r="O109" s="101">
        <f t="shared" si="16"/>
        <v>0</v>
      </c>
      <c r="P109" s="101">
        <f t="shared" si="17"/>
        <v>0</v>
      </c>
      <c r="Q109" s="101" t="str">
        <f t="shared" si="18"/>
        <v/>
      </c>
      <c r="R109" s="101" t="str">
        <f t="shared" si="19"/>
        <v/>
      </c>
      <c r="S109" s="494" t="str">
        <f t="shared" si="20"/>
        <v/>
      </c>
      <c r="T109" s="494" t="str">
        <f t="shared" si="21"/>
        <v/>
      </c>
      <c r="U109" s="494" t="str">
        <f t="shared" si="22"/>
        <v/>
      </c>
      <c r="V109" s="494" t="str">
        <f t="shared" si="23"/>
        <v/>
      </c>
      <c r="W109" s="21">
        <f>ROW()</f>
        <v>109</v>
      </c>
    </row>
    <row r="110" spans="1:23" s="21" customFormat="1" ht="16" customHeight="1">
      <c r="A110" s="21">
        <f>ROW()</f>
        <v>110</v>
      </c>
      <c r="B110" s="71"/>
      <c r="C110" s="709"/>
      <c r="D110" s="179"/>
      <c r="E110" s="182"/>
      <c r="F110" s="173"/>
      <c r="G110" s="163"/>
      <c r="H110" s="163"/>
      <c r="I110" s="173"/>
      <c r="J110" s="174"/>
      <c r="K110" s="101">
        <f t="shared" si="12"/>
        <v>0</v>
      </c>
      <c r="L110" s="101">
        <f t="shared" si="13"/>
        <v>0</v>
      </c>
      <c r="M110" s="101">
        <f t="shared" si="14"/>
        <v>0</v>
      </c>
      <c r="N110" s="101" t="str">
        <f t="shared" si="15"/>
        <v/>
      </c>
      <c r="O110" s="101">
        <f t="shared" si="16"/>
        <v>0</v>
      </c>
      <c r="P110" s="101">
        <f t="shared" si="17"/>
        <v>0</v>
      </c>
      <c r="Q110" s="101" t="str">
        <f t="shared" si="18"/>
        <v/>
      </c>
      <c r="R110" s="101" t="str">
        <f t="shared" si="19"/>
        <v/>
      </c>
      <c r="S110" s="494" t="str">
        <f t="shared" si="20"/>
        <v/>
      </c>
      <c r="T110" s="494" t="str">
        <f t="shared" si="21"/>
        <v/>
      </c>
      <c r="U110" s="494" t="str">
        <f t="shared" si="22"/>
        <v/>
      </c>
      <c r="V110" s="494" t="str">
        <f t="shared" si="23"/>
        <v/>
      </c>
      <c r="W110" s="21">
        <f>ROW()</f>
        <v>110</v>
      </c>
    </row>
    <row r="111" spans="1:23" s="21" customFormat="1" ht="16" customHeight="1">
      <c r="A111" s="21">
        <f>ROW()</f>
        <v>111</v>
      </c>
      <c r="B111" s="71"/>
      <c r="C111" s="709"/>
      <c r="D111" s="179"/>
      <c r="E111" s="182"/>
      <c r="F111" s="173"/>
      <c r="G111" s="163"/>
      <c r="H111" s="163"/>
      <c r="I111" s="173"/>
      <c r="J111" s="174"/>
      <c r="K111" s="101">
        <f t="shared" si="12"/>
        <v>0</v>
      </c>
      <c r="L111" s="101">
        <f t="shared" si="13"/>
        <v>0</v>
      </c>
      <c r="M111" s="101">
        <f t="shared" si="14"/>
        <v>0</v>
      </c>
      <c r="N111" s="101" t="str">
        <f t="shared" si="15"/>
        <v/>
      </c>
      <c r="O111" s="101">
        <f t="shared" si="16"/>
        <v>0</v>
      </c>
      <c r="P111" s="101">
        <f t="shared" si="17"/>
        <v>0</v>
      </c>
      <c r="Q111" s="101" t="str">
        <f t="shared" si="18"/>
        <v/>
      </c>
      <c r="R111" s="101" t="str">
        <f t="shared" si="19"/>
        <v/>
      </c>
      <c r="S111" s="494" t="str">
        <f t="shared" si="20"/>
        <v/>
      </c>
      <c r="T111" s="494" t="str">
        <f t="shared" si="21"/>
        <v/>
      </c>
      <c r="U111" s="494" t="str">
        <f t="shared" si="22"/>
        <v/>
      </c>
      <c r="V111" s="494" t="str">
        <f t="shared" si="23"/>
        <v/>
      </c>
      <c r="W111" s="21">
        <f>ROW()</f>
        <v>111</v>
      </c>
    </row>
    <row r="112" spans="1:23" s="21" customFormat="1" ht="16" customHeight="1">
      <c r="A112" s="21">
        <f>ROW()</f>
        <v>112</v>
      </c>
      <c r="B112" s="71"/>
      <c r="C112" s="709"/>
      <c r="D112" s="179"/>
      <c r="E112" s="182"/>
      <c r="F112" s="173"/>
      <c r="G112" s="163"/>
      <c r="H112" s="163"/>
      <c r="I112" s="173"/>
      <c r="J112" s="174"/>
      <c r="K112" s="101">
        <f t="shared" si="12"/>
        <v>0</v>
      </c>
      <c r="L112" s="101">
        <f t="shared" si="13"/>
        <v>0</v>
      </c>
      <c r="M112" s="101">
        <f t="shared" si="14"/>
        <v>0</v>
      </c>
      <c r="N112" s="101" t="str">
        <f t="shared" si="15"/>
        <v/>
      </c>
      <c r="O112" s="101">
        <f t="shared" si="16"/>
        <v>0</v>
      </c>
      <c r="P112" s="101">
        <f t="shared" si="17"/>
        <v>0</v>
      </c>
      <c r="Q112" s="101" t="str">
        <f t="shared" si="18"/>
        <v/>
      </c>
      <c r="R112" s="101" t="str">
        <f t="shared" si="19"/>
        <v/>
      </c>
      <c r="S112" s="494" t="str">
        <f t="shared" si="20"/>
        <v/>
      </c>
      <c r="T112" s="494" t="str">
        <f t="shared" si="21"/>
        <v/>
      </c>
      <c r="U112" s="494" t="str">
        <f t="shared" si="22"/>
        <v/>
      </c>
      <c r="V112" s="494" t="str">
        <f t="shared" si="23"/>
        <v/>
      </c>
      <c r="W112" s="21">
        <f>ROW()</f>
        <v>112</v>
      </c>
    </row>
    <row r="113" spans="1:23" s="21" customFormat="1" ht="16" customHeight="1">
      <c r="A113" s="21">
        <f>ROW()</f>
        <v>113</v>
      </c>
      <c r="B113" s="71"/>
      <c r="C113" s="709"/>
      <c r="D113" s="179"/>
      <c r="E113" s="182"/>
      <c r="F113" s="173"/>
      <c r="G113" s="163"/>
      <c r="H113" s="163"/>
      <c r="I113" s="173"/>
      <c r="J113" s="174"/>
      <c r="K113" s="101">
        <f t="shared" si="12"/>
        <v>0</v>
      </c>
      <c r="L113" s="101">
        <f t="shared" si="13"/>
        <v>0</v>
      </c>
      <c r="M113" s="101">
        <f t="shared" si="14"/>
        <v>0</v>
      </c>
      <c r="N113" s="101" t="str">
        <f t="shared" si="15"/>
        <v/>
      </c>
      <c r="O113" s="101">
        <f t="shared" si="16"/>
        <v>0</v>
      </c>
      <c r="P113" s="101">
        <f t="shared" si="17"/>
        <v>0</v>
      </c>
      <c r="Q113" s="101" t="str">
        <f t="shared" si="18"/>
        <v/>
      </c>
      <c r="R113" s="101" t="str">
        <f t="shared" si="19"/>
        <v/>
      </c>
      <c r="S113" s="494" t="str">
        <f t="shared" si="20"/>
        <v/>
      </c>
      <c r="T113" s="494" t="str">
        <f t="shared" si="21"/>
        <v/>
      </c>
      <c r="U113" s="494" t="str">
        <f t="shared" si="22"/>
        <v/>
      </c>
      <c r="V113" s="494" t="str">
        <f t="shared" si="23"/>
        <v/>
      </c>
      <c r="W113" s="21">
        <f>ROW()</f>
        <v>113</v>
      </c>
    </row>
    <row r="114" spans="1:23" s="21" customFormat="1" ht="16" customHeight="1">
      <c r="A114" s="21">
        <f>ROW()</f>
        <v>114</v>
      </c>
      <c r="B114" s="71"/>
      <c r="C114" s="709"/>
      <c r="D114" s="179"/>
      <c r="E114" s="182"/>
      <c r="F114" s="173"/>
      <c r="G114" s="163"/>
      <c r="H114" s="163"/>
      <c r="I114" s="173"/>
      <c r="J114" s="174"/>
      <c r="K114" s="101">
        <f t="shared" si="12"/>
        <v>0</v>
      </c>
      <c r="L114" s="101">
        <f t="shared" si="13"/>
        <v>0</v>
      </c>
      <c r="M114" s="101">
        <f t="shared" si="14"/>
        <v>0</v>
      </c>
      <c r="N114" s="101" t="str">
        <f t="shared" si="15"/>
        <v/>
      </c>
      <c r="O114" s="101">
        <f t="shared" si="16"/>
        <v>0</v>
      </c>
      <c r="P114" s="101">
        <f t="shared" si="17"/>
        <v>0</v>
      </c>
      <c r="Q114" s="101" t="str">
        <f t="shared" si="18"/>
        <v/>
      </c>
      <c r="R114" s="101" t="str">
        <f t="shared" si="19"/>
        <v/>
      </c>
      <c r="S114" s="494" t="str">
        <f t="shared" si="20"/>
        <v/>
      </c>
      <c r="T114" s="494" t="str">
        <f t="shared" si="21"/>
        <v/>
      </c>
      <c r="U114" s="494" t="str">
        <f t="shared" si="22"/>
        <v/>
      </c>
      <c r="V114" s="494" t="str">
        <f t="shared" si="23"/>
        <v/>
      </c>
      <c r="W114" s="21">
        <f>ROW()</f>
        <v>114</v>
      </c>
    </row>
    <row r="115" spans="1:23" s="21" customFormat="1" ht="16" customHeight="1">
      <c r="A115" s="21">
        <f>ROW()</f>
        <v>115</v>
      </c>
      <c r="B115" s="71"/>
      <c r="C115" s="709"/>
      <c r="D115" s="179"/>
      <c r="E115" s="182"/>
      <c r="F115" s="173"/>
      <c r="G115" s="163"/>
      <c r="H115" s="163"/>
      <c r="I115" s="173"/>
      <c r="J115" s="174"/>
      <c r="K115" s="101">
        <f t="shared" si="12"/>
        <v>0</v>
      </c>
      <c r="L115" s="101">
        <f t="shared" si="13"/>
        <v>0</v>
      </c>
      <c r="M115" s="101">
        <f t="shared" si="14"/>
        <v>0</v>
      </c>
      <c r="N115" s="101" t="str">
        <f t="shared" si="15"/>
        <v/>
      </c>
      <c r="O115" s="101">
        <f t="shared" si="16"/>
        <v>0</v>
      </c>
      <c r="P115" s="101">
        <f t="shared" si="17"/>
        <v>0</v>
      </c>
      <c r="Q115" s="101" t="str">
        <f t="shared" si="18"/>
        <v/>
      </c>
      <c r="R115" s="101" t="str">
        <f t="shared" si="19"/>
        <v/>
      </c>
      <c r="S115" s="494" t="str">
        <f t="shared" si="20"/>
        <v/>
      </c>
      <c r="T115" s="494" t="str">
        <f t="shared" si="21"/>
        <v/>
      </c>
      <c r="U115" s="494" t="str">
        <f t="shared" si="22"/>
        <v/>
      </c>
      <c r="V115" s="494" t="str">
        <f t="shared" si="23"/>
        <v/>
      </c>
      <c r="W115" s="21">
        <f>ROW()</f>
        <v>115</v>
      </c>
    </row>
    <row r="116" spans="1:23" s="21" customFormat="1" ht="16" customHeight="1">
      <c r="A116" s="21">
        <f>ROW()</f>
        <v>116</v>
      </c>
      <c r="B116" s="71"/>
      <c r="C116" s="709"/>
      <c r="D116" s="179"/>
      <c r="E116" s="182"/>
      <c r="F116" s="173"/>
      <c r="G116" s="163"/>
      <c r="H116" s="163"/>
      <c r="I116" s="173"/>
      <c r="J116" s="174"/>
      <c r="K116" s="101">
        <f t="shared" si="12"/>
        <v>0</v>
      </c>
      <c r="L116" s="101">
        <f t="shared" si="13"/>
        <v>0</v>
      </c>
      <c r="M116" s="101">
        <f t="shared" si="14"/>
        <v>0</v>
      </c>
      <c r="N116" s="101" t="str">
        <f t="shared" si="15"/>
        <v/>
      </c>
      <c r="O116" s="101">
        <f t="shared" si="16"/>
        <v>0</v>
      </c>
      <c r="P116" s="101">
        <f t="shared" si="17"/>
        <v>0</v>
      </c>
      <c r="Q116" s="101" t="str">
        <f t="shared" si="18"/>
        <v/>
      </c>
      <c r="R116" s="101" t="str">
        <f t="shared" si="19"/>
        <v/>
      </c>
      <c r="S116" s="494" t="str">
        <f t="shared" si="20"/>
        <v/>
      </c>
      <c r="T116" s="494" t="str">
        <f t="shared" si="21"/>
        <v/>
      </c>
      <c r="U116" s="494" t="str">
        <f t="shared" si="22"/>
        <v/>
      </c>
      <c r="V116" s="494" t="str">
        <f t="shared" si="23"/>
        <v/>
      </c>
      <c r="W116" s="21">
        <f>ROW()</f>
        <v>116</v>
      </c>
    </row>
    <row r="117" spans="1:23" s="21" customFormat="1" ht="16" customHeight="1">
      <c r="A117" s="21">
        <f>ROW()</f>
        <v>117</v>
      </c>
      <c r="B117" s="71"/>
      <c r="C117" s="709"/>
      <c r="D117" s="179"/>
      <c r="E117" s="182"/>
      <c r="F117" s="173"/>
      <c r="G117" s="163"/>
      <c r="H117" s="163"/>
      <c r="I117" s="173"/>
      <c r="J117" s="174"/>
      <c r="K117" s="101">
        <f t="shared" si="12"/>
        <v>0</v>
      </c>
      <c r="L117" s="101">
        <f t="shared" si="13"/>
        <v>0</v>
      </c>
      <c r="M117" s="101">
        <f t="shared" si="14"/>
        <v>0</v>
      </c>
      <c r="N117" s="101" t="str">
        <f t="shared" si="15"/>
        <v/>
      </c>
      <c r="O117" s="101">
        <f t="shared" si="16"/>
        <v>0</v>
      </c>
      <c r="P117" s="101">
        <f t="shared" si="17"/>
        <v>0</v>
      </c>
      <c r="Q117" s="101" t="str">
        <f t="shared" si="18"/>
        <v/>
      </c>
      <c r="R117" s="101" t="str">
        <f t="shared" si="19"/>
        <v/>
      </c>
      <c r="S117" s="494" t="str">
        <f t="shared" si="20"/>
        <v/>
      </c>
      <c r="T117" s="494" t="str">
        <f t="shared" si="21"/>
        <v/>
      </c>
      <c r="U117" s="494" t="str">
        <f t="shared" si="22"/>
        <v/>
      </c>
      <c r="V117" s="494" t="str">
        <f t="shared" si="23"/>
        <v/>
      </c>
      <c r="W117" s="21">
        <f>ROW()</f>
        <v>117</v>
      </c>
    </row>
    <row r="118" spans="1:23" s="21" customFormat="1" ht="16" customHeight="1">
      <c r="A118" s="21">
        <f>ROW()</f>
        <v>118</v>
      </c>
      <c r="B118" s="71"/>
      <c r="C118" s="709"/>
      <c r="D118" s="179"/>
      <c r="E118" s="182"/>
      <c r="F118" s="173"/>
      <c r="G118" s="163"/>
      <c r="H118" s="163"/>
      <c r="I118" s="173"/>
      <c r="J118" s="174"/>
      <c r="K118" s="101">
        <f t="shared" si="12"/>
        <v>0</v>
      </c>
      <c r="L118" s="101">
        <f t="shared" si="13"/>
        <v>0</v>
      </c>
      <c r="M118" s="101">
        <f t="shared" si="14"/>
        <v>0</v>
      </c>
      <c r="N118" s="101" t="str">
        <f t="shared" si="15"/>
        <v/>
      </c>
      <c r="O118" s="101">
        <f t="shared" si="16"/>
        <v>0</v>
      </c>
      <c r="P118" s="101">
        <f t="shared" si="17"/>
        <v>0</v>
      </c>
      <c r="Q118" s="101" t="str">
        <f t="shared" si="18"/>
        <v/>
      </c>
      <c r="R118" s="101" t="str">
        <f t="shared" si="19"/>
        <v/>
      </c>
      <c r="S118" s="494" t="str">
        <f t="shared" si="20"/>
        <v/>
      </c>
      <c r="T118" s="494" t="str">
        <f t="shared" si="21"/>
        <v/>
      </c>
      <c r="U118" s="494" t="str">
        <f t="shared" si="22"/>
        <v/>
      </c>
      <c r="V118" s="494" t="str">
        <f t="shared" si="23"/>
        <v/>
      </c>
      <c r="W118" s="21">
        <f>ROW()</f>
        <v>118</v>
      </c>
    </row>
    <row r="119" spans="1:23" s="21" customFormat="1" ht="16" customHeight="1">
      <c r="A119" s="21">
        <f>ROW()</f>
        <v>119</v>
      </c>
      <c r="B119" s="71"/>
      <c r="C119" s="709"/>
      <c r="D119" s="179"/>
      <c r="E119" s="182"/>
      <c r="F119" s="173"/>
      <c r="G119" s="163"/>
      <c r="H119" s="163"/>
      <c r="I119" s="173"/>
      <c r="J119" s="174"/>
      <c r="K119" s="101">
        <f t="shared" si="12"/>
        <v>0</v>
      </c>
      <c r="L119" s="101">
        <f t="shared" si="13"/>
        <v>0</v>
      </c>
      <c r="M119" s="101">
        <f t="shared" si="14"/>
        <v>0</v>
      </c>
      <c r="N119" s="101" t="str">
        <f t="shared" si="15"/>
        <v/>
      </c>
      <c r="O119" s="101">
        <f t="shared" si="16"/>
        <v>0</v>
      </c>
      <c r="P119" s="101">
        <f t="shared" si="17"/>
        <v>0</v>
      </c>
      <c r="Q119" s="101" t="str">
        <f t="shared" si="18"/>
        <v/>
      </c>
      <c r="R119" s="101" t="str">
        <f t="shared" si="19"/>
        <v/>
      </c>
      <c r="S119" s="494" t="str">
        <f t="shared" si="20"/>
        <v/>
      </c>
      <c r="T119" s="494" t="str">
        <f t="shared" si="21"/>
        <v/>
      </c>
      <c r="U119" s="494" t="str">
        <f t="shared" si="22"/>
        <v/>
      </c>
      <c r="V119" s="494" t="str">
        <f t="shared" si="23"/>
        <v/>
      </c>
      <c r="W119" s="21">
        <f>ROW()</f>
        <v>119</v>
      </c>
    </row>
    <row r="120" spans="1:23" s="21" customFormat="1" ht="16" customHeight="1">
      <c r="A120" s="21">
        <f>ROW()</f>
        <v>120</v>
      </c>
      <c r="B120" s="71"/>
      <c r="C120" s="709"/>
      <c r="D120" s="179"/>
      <c r="E120" s="182"/>
      <c r="F120" s="173"/>
      <c r="G120" s="163"/>
      <c r="H120" s="163"/>
      <c r="I120" s="173"/>
      <c r="J120" s="174"/>
      <c r="K120" s="101">
        <f t="shared" si="12"/>
        <v>0</v>
      </c>
      <c r="L120" s="101">
        <f t="shared" si="13"/>
        <v>0</v>
      </c>
      <c r="M120" s="101">
        <f t="shared" si="14"/>
        <v>0</v>
      </c>
      <c r="N120" s="101" t="str">
        <f t="shared" si="15"/>
        <v/>
      </c>
      <c r="O120" s="101">
        <f t="shared" si="16"/>
        <v>0</v>
      </c>
      <c r="P120" s="101">
        <f t="shared" si="17"/>
        <v>0</v>
      </c>
      <c r="Q120" s="101" t="str">
        <f t="shared" si="18"/>
        <v/>
      </c>
      <c r="R120" s="101" t="str">
        <f t="shared" si="19"/>
        <v/>
      </c>
      <c r="S120" s="494" t="str">
        <f t="shared" si="20"/>
        <v/>
      </c>
      <c r="T120" s="494" t="str">
        <f t="shared" si="21"/>
        <v/>
      </c>
      <c r="U120" s="494" t="str">
        <f t="shared" si="22"/>
        <v/>
      </c>
      <c r="V120" s="494" t="str">
        <f t="shared" si="23"/>
        <v/>
      </c>
      <c r="W120" s="21">
        <f>ROW()</f>
        <v>120</v>
      </c>
    </row>
    <row r="121" spans="1:23" s="21" customFormat="1" ht="16" customHeight="1">
      <c r="A121" s="21">
        <f>ROW()</f>
        <v>121</v>
      </c>
      <c r="B121" s="71"/>
      <c r="C121" s="709"/>
      <c r="D121" s="179"/>
      <c r="E121" s="182"/>
      <c r="F121" s="173"/>
      <c r="G121" s="163"/>
      <c r="H121" s="163"/>
      <c r="I121" s="173"/>
      <c r="J121" s="174"/>
      <c r="K121" s="101">
        <f t="shared" si="12"/>
        <v>0</v>
      </c>
      <c r="L121" s="101">
        <f t="shared" si="13"/>
        <v>0</v>
      </c>
      <c r="M121" s="101">
        <f t="shared" si="14"/>
        <v>0</v>
      </c>
      <c r="N121" s="101" t="str">
        <f t="shared" si="15"/>
        <v/>
      </c>
      <c r="O121" s="101">
        <f t="shared" si="16"/>
        <v>0</v>
      </c>
      <c r="P121" s="101">
        <f t="shared" si="17"/>
        <v>0</v>
      </c>
      <c r="Q121" s="101" t="str">
        <f t="shared" si="18"/>
        <v/>
      </c>
      <c r="R121" s="101" t="str">
        <f t="shared" si="19"/>
        <v/>
      </c>
      <c r="S121" s="494" t="str">
        <f t="shared" si="20"/>
        <v/>
      </c>
      <c r="T121" s="494" t="str">
        <f t="shared" si="21"/>
        <v/>
      </c>
      <c r="U121" s="494" t="str">
        <f t="shared" si="22"/>
        <v/>
      </c>
      <c r="V121" s="494" t="str">
        <f t="shared" si="23"/>
        <v/>
      </c>
      <c r="W121" s="21">
        <f>ROW()</f>
        <v>121</v>
      </c>
    </row>
    <row r="122" spans="1:23" s="21" customFormat="1" ht="16" customHeight="1">
      <c r="A122" s="21">
        <f>ROW()</f>
        <v>122</v>
      </c>
      <c r="B122" s="71"/>
      <c r="C122" s="709"/>
      <c r="D122" s="179"/>
      <c r="E122" s="182"/>
      <c r="F122" s="173"/>
      <c r="G122" s="163"/>
      <c r="H122" s="163"/>
      <c r="I122" s="173"/>
      <c r="J122" s="174"/>
      <c r="K122" s="101">
        <f t="shared" si="12"/>
        <v>0</v>
      </c>
      <c r="L122" s="101">
        <f t="shared" si="13"/>
        <v>0</v>
      </c>
      <c r="M122" s="101">
        <f t="shared" si="14"/>
        <v>0</v>
      </c>
      <c r="N122" s="101" t="str">
        <f t="shared" si="15"/>
        <v/>
      </c>
      <c r="O122" s="101">
        <f t="shared" si="16"/>
        <v>0</v>
      </c>
      <c r="P122" s="101">
        <f t="shared" si="17"/>
        <v>0</v>
      </c>
      <c r="Q122" s="101" t="str">
        <f t="shared" si="18"/>
        <v/>
      </c>
      <c r="R122" s="101" t="str">
        <f t="shared" si="19"/>
        <v/>
      </c>
      <c r="S122" s="494" t="str">
        <f t="shared" si="20"/>
        <v/>
      </c>
      <c r="T122" s="494" t="str">
        <f t="shared" si="21"/>
        <v/>
      </c>
      <c r="U122" s="494" t="str">
        <f t="shared" si="22"/>
        <v/>
      </c>
      <c r="V122" s="494" t="str">
        <f t="shared" si="23"/>
        <v/>
      </c>
      <c r="W122" s="21">
        <f>ROW()</f>
        <v>122</v>
      </c>
    </row>
    <row r="123" spans="1:23" s="21" customFormat="1" ht="16" customHeight="1">
      <c r="A123" s="21">
        <f>ROW()</f>
        <v>123</v>
      </c>
      <c r="B123" s="71"/>
      <c r="C123" s="709"/>
      <c r="D123" s="179"/>
      <c r="E123" s="182"/>
      <c r="F123" s="173"/>
      <c r="G123" s="163"/>
      <c r="H123" s="163"/>
      <c r="I123" s="173"/>
      <c r="J123" s="174"/>
      <c r="K123" s="101">
        <f t="shared" si="12"/>
        <v>0</v>
      </c>
      <c r="L123" s="101">
        <f t="shared" si="13"/>
        <v>0</v>
      </c>
      <c r="M123" s="101">
        <f t="shared" si="14"/>
        <v>0</v>
      </c>
      <c r="N123" s="101" t="str">
        <f t="shared" si="15"/>
        <v/>
      </c>
      <c r="O123" s="101">
        <f t="shared" si="16"/>
        <v>0</v>
      </c>
      <c r="P123" s="101">
        <f t="shared" si="17"/>
        <v>0</v>
      </c>
      <c r="Q123" s="101" t="str">
        <f t="shared" si="18"/>
        <v/>
      </c>
      <c r="R123" s="101" t="str">
        <f t="shared" si="19"/>
        <v/>
      </c>
      <c r="S123" s="494" t="str">
        <f t="shared" si="20"/>
        <v/>
      </c>
      <c r="T123" s="494" t="str">
        <f t="shared" si="21"/>
        <v/>
      </c>
      <c r="U123" s="494" t="str">
        <f t="shared" si="22"/>
        <v/>
      </c>
      <c r="V123" s="494" t="str">
        <f t="shared" si="23"/>
        <v/>
      </c>
      <c r="W123" s="21">
        <f>ROW()</f>
        <v>123</v>
      </c>
    </row>
    <row r="124" spans="1:23" s="21" customFormat="1" ht="16" customHeight="1">
      <c r="A124" s="21">
        <f>ROW()</f>
        <v>124</v>
      </c>
      <c r="B124" s="71"/>
      <c r="C124" s="709"/>
      <c r="D124" s="179"/>
      <c r="E124" s="182"/>
      <c r="F124" s="173"/>
      <c r="G124" s="163"/>
      <c r="H124" s="163"/>
      <c r="I124" s="173"/>
      <c r="J124" s="374"/>
      <c r="K124" s="101">
        <f t="shared" si="12"/>
        <v>0</v>
      </c>
      <c r="L124" s="101">
        <f t="shared" si="13"/>
        <v>0</v>
      </c>
      <c r="M124" s="101">
        <f t="shared" si="14"/>
        <v>0</v>
      </c>
      <c r="N124" s="101" t="str">
        <f t="shared" si="15"/>
        <v/>
      </c>
      <c r="O124" s="101">
        <f t="shared" si="16"/>
        <v>0</v>
      </c>
      <c r="P124" s="101">
        <f t="shared" si="17"/>
        <v>0</v>
      </c>
      <c r="Q124" s="101" t="str">
        <f t="shared" si="18"/>
        <v/>
      </c>
      <c r="R124" s="101" t="str">
        <f t="shared" si="19"/>
        <v/>
      </c>
      <c r="S124" s="494" t="str">
        <f t="shared" si="20"/>
        <v/>
      </c>
      <c r="T124" s="494" t="str">
        <f t="shared" si="21"/>
        <v/>
      </c>
      <c r="U124" s="494" t="str">
        <f t="shared" si="22"/>
        <v/>
      </c>
      <c r="V124" s="494" t="str">
        <f t="shared" si="23"/>
        <v/>
      </c>
      <c r="W124" s="21">
        <f>ROW()</f>
        <v>124</v>
      </c>
    </row>
    <row r="125" spans="1:23" s="21" customFormat="1" ht="16" customHeight="1">
      <c r="A125" s="21">
        <f>ROW()</f>
        <v>125</v>
      </c>
      <c r="B125" s="71"/>
      <c r="C125" s="709"/>
      <c r="D125" s="179"/>
      <c r="E125" s="182"/>
      <c r="F125" s="173"/>
      <c r="G125" s="163"/>
      <c r="H125" s="163"/>
      <c r="I125" s="173"/>
      <c r="J125" s="174"/>
      <c r="K125" s="101">
        <f t="shared" si="12"/>
        <v>0</v>
      </c>
      <c r="L125" s="101">
        <f t="shared" si="13"/>
        <v>0</v>
      </c>
      <c r="M125" s="101">
        <f t="shared" si="14"/>
        <v>0</v>
      </c>
      <c r="N125" s="101" t="str">
        <f t="shared" si="15"/>
        <v/>
      </c>
      <c r="O125" s="101">
        <f t="shared" si="16"/>
        <v>0</v>
      </c>
      <c r="P125" s="101">
        <f t="shared" si="17"/>
        <v>0</v>
      </c>
      <c r="Q125" s="101" t="str">
        <f t="shared" si="18"/>
        <v/>
      </c>
      <c r="R125" s="101" t="str">
        <f t="shared" si="19"/>
        <v/>
      </c>
      <c r="S125" s="494" t="str">
        <f t="shared" si="20"/>
        <v/>
      </c>
      <c r="T125" s="494" t="str">
        <f t="shared" si="21"/>
        <v/>
      </c>
      <c r="U125" s="494" t="str">
        <f t="shared" si="22"/>
        <v/>
      </c>
      <c r="V125" s="494" t="str">
        <f t="shared" si="23"/>
        <v/>
      </c>
      <c r="W125" s="21">
        <f>ROW()</f>
        <v>125</v>
      </c>
    </row>
    <row r="126" spans="1:23" s="21" customFormat="1" ht="16" customHeight="1">
      <c r="A126" s="21">
        <f>ROW()</f>
        <v>126</v>
      </c>
      <c r="B126" s="71"/>
      <c r="C126" s="709"/>
      <c r="D126" s="179"/>
      <c r="E126" s="182"/>
      <c r="F126" s="173"/>
      <c r="G126" s="163"/>
      <c r="H126" s="163"/>
      <c r="I126" s="173"/>
      <c r="J126" s="174"/>
      <c r="K126" s="101">
        <f t="shared" si="12"/>
        <v>0</v>
      </c>
      <c r="L126" s="101">
        <f t="shared" si="13"/>
        <v>0</v>
      </c>
      <c r="M126" s="101">
        <f t="shared" si="14"/>
        <v>0</v>
      </c>
      <c r="N126" s="101" t="str">
        <f t="shared" si="15"/>
        <v/>
      </c>
      <c r="O126" s="101">
        <f t="shared" si="16"/>
        <v>0</v>
      </c>
      <c r="P126" s="101">
        <f t="shared" si="17"/>
        <v>0</v>
      </c>
      <c r="Q126" s="101" t="str">
        <f t="shared" si="18"/>
        <v/>
      </c>
      <c r="R126" s="101" t="str">
        <f t="shared" si="19"/>
        <v/>
      </c>
      <c r="S126" s="494" t="str">
        <f t="shared" si="20"/>
        <v/>
      </c>
      <c r="T126" s="494" t="str">
        <f t="shared" si="21"/>
        <v/>
      </c>
      <c r="U126" s="494" t="str">
        <f t="shared" si="22"/>
        <v/>
      </c>
      <c r="V126" s="494" t="str">
        <f t="shared" si="23"/>
        <v/>
      </c>
      <c r="W126" s="21">
        <f>ROW()</f>
        <v>126</v>
      </c>
    </row>
    <row r="127" spans="1:23" s="21" customFormat="1" ht="16" customHeight="1">
      <c r="A127" s="21">
        <f>ROW()</f>
        <v>127</v>
      </c>
      <c r="B127" s="71"/>
      <c r="C127" s="709"/>
      <c r="D127" s="179"/>
      <c r="E127" s="182"/>
      <c r="F127" s="173"/>
      <c r="G127" s="163"/>
      <c r="H127" s="163"/>
      <c r="I127" s="173"/>
      <c r="J127" s="174"/>
      <c r="K127" s="101">
        <f t="shared" si="12"/>
        <v>0</v>
      </c>
      <c r="L127" s="101">
        <f t="shared" si="13"/>
        <v>0</v>
      </c>
      <c r="M127" s="101">
        <f t="shared" si="14"/>
        <v>0</v>
      </c>
      <c r="N127" s="101" t="str">
        <f t="shared" si="15"/>
        <v/>
      </c>
      <c r="O127" s="101">
        <f t="shared" si="16"/>
        <v>0</v>
      </c>
      <c r="P127" s="101">
        <f t="shared" si="17"/>
        <v>0</v>
      </c>
      <c r="Q127" s="101" t="str">
        <f t="shared" si="18"/>
        <v/>
      </c>
      <c r="R127" s="101" t="str">
        <f t="shared" si="19"/>
        <v/>
      </c>
      <c r="S127" s="494" t="str">
        <f t="shared" si="20"/>
        <v/>
      </c>
      <c r="T127" s="494" t="str">
        <f t="shared" si="21"/>
        <v/>
      </c>
      <c r="U127" s="494" t="str">
        <f t="shared" si="22"/>
        <v/>
      </c>
      <c r="V127" s="494" t="str">
        <f t="shared" si="23"/>
        <v/>
      </c>
      <c r="W127" s="21">
        <f>ROW()</f>
        <v>127</v>
      </c>
    </row>
    <row r="128" spans="1:23" s="21" customFormat="1" ht="16" customHeight="1">
      <c r="A128" s="21">
        <f>ROW()</f>
        <v>128</v>
      </c>
      <c r="B128" s="71"/>
      <c r="C128" s="709"/>
      <c r="D128" s="179"/>
      <c r="E128" s="182"/>
      <c r="F128" s="173"/>
      <c r="G128" s="163"/>
      <c r="H128" s="163"/>
      <c r="I128" s="173"/>
      <c r="J128" s="174"/>
      <c r="K128" s="101">
        <f t="shared" si="12"/>
        <v>0</v>
      </c>
      <c r="L128" s="101">
        <f t="shared" si="13"/>
        <v>0</v>
      </c>
      <c r="M128" s="101">
        <f t="shared" si="14"/>
        <v>0</v>
      </c>
      <c r="N128" s="101" t="str">
        <f t="shared" si="15"/>
        <v/>
      </c>
      <c r="O128" s="101">
        <f t="shared" si="16"/>
        <v>0</v>
      </c>
      <c r="P128" s="101">
        <f t="shared" si="17"/>
        <v>0</v>
      </c>
      <c r="Q128" s="101" t="str">
        <f t="shared" si="18"/>
        <v/>
      </c>
      <c r="R128" s="101" t="str">
        <f t="shared" si="19"/>
        <v/>
      </c>
      <c r="S128" s="494" t="str">
        <f t="shared" si="20"/>
        <v/>
      </c>
      <c r="T128" s="494" t="str">
        <f t="shared" si="21"/>
        <v/>
      </c>
      <c r="U128" s="494" t="str">
        <f t="shared" si="22"/>
        <v/>
      </c>
      <c r="V128" s="494" t="str">
        <f t="shared" si="23"/>
        <v/>
      </c>
      <c r="W128" s="21">
        <f>ROW()</f>
        <v>128</v>
      </c>
    </row>
    <row r="129" spans="1:23" s="21" customFormat="1" ht="16" customHeight="1">
      <c r="A129" s="21">
        <f>ROW()</f>
        <v>129</v>
      </c>
      <c r="B129" s="71"/>
      <c r="C129" s="709"/>
      <c r="D129" s="179"/>
      <c r="E129" s="182"/>
      <c r="F129" s="173"/>
      <c r="G129" s="163"/>
      <c r="H129" s="163"/>
      <c r="I129" s="173"/>
      <c r="J129" s="174"/>
      <c r="K129" s="101">
        <f t="shared" si="12"/>
        <v>0</v>
      </c>
      <c r="L129" s="101">
        <f t="shared" si="13"/>
        <v>0</v>
      </c>
      <c r="M129" s="101">
        <f t="shared" si="14"/>
        <v>0</v>
      </c>
      <c r="N129" s="101" t="str">
        <f t="shared" si="15"/>
        <v/>
      </c>
      <c r="O129" s="101">
        <f t="shared" si="16"/>
        <v>0</v>
      </c>
      <c r="P129" s="101">
        <f t="shared" si="17"/>
        <v>0</v>
      </c>
      <c r="Q129" s="101" t="str">
        <f t="shared" si="18"/>
        <v/>
      </c>
      <c r="R129" s="101" t="str">
        <f t="shared" si="19"/>
        <v/>
      </c>
      <c r="S129" s="494" t="str">
        <f t="shared" si="20"/>
        <v/>
      </c>
      <c r="T129" s="494" t="str">
        <f t="shared" si="21"/>
        <v/>
      </c>
      <c r="U129" s="494" t="str">
        <f t="shared" si="22"/>
        <v/>
      </c>
      <c r="V129" s="494" t="str">
        <f t="shared" si="23"/>
        <v/>
      </c>
      <c r="W129" s="21">
        <f>ROW()</f>
        <v>129</v>
      </c>
    </row>
    <row r="130" spans="1:23" s="21" customFormat="1" ht="16" customHeight="1">
      <c r="A130" s="21">
        <f>ROW()</f>
        <v>130</v>
      </c>
      <c r="B130" s="71"/>
      <c r="C130" s="709"/>
      <c r="D130" s="179"/>
      <c r="E130" s="182"/>
      <c r="F130" s="173"/>
      <c r="G130" s="163"/>
      <c r="H130" s="163"/>
      <c r="I130" s="177"/>
      <c r="J130" s="174"/>
      <c r="K130" s="101">
        <f t="shared" si="12"/>
        <v>0</v>
      </c>
      <c r="L130" s="101">
        <f t="shared" si="13"/>
        <v>0</v>
      </c>
      <c r="M130" s="101">
        <f t="shared" si="14"/>
        <v>0</v>
      </c>
      <c r="N130" s="101" t="str">
        <f t="shared" si="15"/>
        <v/>
      </c>
      <c r="O130" s="101">
        <f t="shared" si="16"/>
        <v>0</v>
      </c>
      <c r="P130" s="101">
        <f t="shared" si="17"/>
        <v>0</v>
      </c>
      <c r="Q130" s="101" t="str">
        <f t="shared" si="18"/>
        <v/>
      </c>
      <c r="R130" s="101" t="str">
        <f t="shared" si="19"/>
        <v/>
      </c>
      <c r="S130" s="494" t="str">
        <f t="shared" si="20"/>
        <v/>
      </c>
      <c r="T130" s="494" t="str">
        <f t="shared" si="21"/>
        <v/>
      </c>
      <c r="U130" s="494" t="str">
        <f t="shared" si="22"/>
        <v/>
      </c>
      <c r="V130" s="494" t="str">
        <f t="shared" si="23"/>
        <v/>
      </c>
      <c r="W130" s="21">
        <f>ROW()</f>
        <v>130</v>
      </c>
    </row>
    <row r="131" spans="1:23" s="21" customFormat="1" ht="16" customHeight="1">
      <c r="A131" s="21">
        <f>ROW()</f>
        <v>131</v>
      </c>
      <c r="B131" s="71"/>
      <c r="C131" s="709"/>
      <c r="D131" s="179"/>
      <c r="E131" s="182"/>
      <c r="F131" s="173"/>
      <c r="G131" s="163"/>
      <c r="H131" s="163"/>
      <c r="I131" s="173"/>
      <c r="J131" s="174"/>
      <c r="K131" s="101">
        <f t="shared" si="12"/>
        <v>0</v>
      </c>
      <c r="L131" s="101">
        <f t="shared" si="13"/>
        <v>0</v>
      </c>
      <c r="M131" s="101">
        <f t="shared" si="14"/>
        <v>0</v>
      </c>
      <c r="N131" s="101" t="str">
        <f t="shared" si="15"/>
        <v/>
      </c>
      <c r="O131" s="101">
        <f t="shared" si="16"/>
        <v>0</v>
      </c>
      <c r="P131" s="101">
        <f t="shared" si="17"/>
        <v>0</v>
      </c>
      <c r="Q131" s="101" t="str">
        <f t="shared" si="18"/>
        <v/>
      </c>
      <c r="R131" s="101" t="str">
        <f t="shared" si="19"/>
        <v/>
      </c>
      <c r="S131" s="494" t="str">
        <f t="shared" si="20"/>
        <v/>
      </c>
      <c r="T131" s="494" t="str">
        <f t="shared" si="21"/>
        <v/>
      </c>
      <c r="U131" s="494" t="str">
        <f t="shared" si="22"/>
        <v/>
      </c>
      <c r="V131" s="494" t="str">
        <f t="shared" si="23"/>
        <v/>
      </c>
      <c r="W131" s="21">
        <f>ROW()</f>
        <v>131</v>
      </c>
    </row>
    <row r="132" spans="1:23" s="21" customFormat="1" ht="16" customHeight="1">
      <c r="A132" s="21">
        <f>ROW()</f>
        <v>132</v>
      </c>
      <c r="B132" s="71"/>
      <c r="C132" s="709"/>
      <c r="D132" s="179"/>
      <c r="E132" s="182"/>
      <c r="F132" s="173"/>
      <c r="G132" s="163"/>
      <c r="H132" s="163"/>
      <c r="I132" s="173"/>
      <c r="J132" s="174"/>
      <c r="K132" s="101">
        <f t="shared" si="12"/>
        <v>0</v>
      </c>
      <c r="L132" s="101">
        <f t="shared" si="13"/>
        <v>0</v>
      </c>
      <c r="M132" s="101">
        <f t="shared" si="14"/>
        <v>0</v>
      </c>
      <c r="N132" s="101" t="str">
        <f t="shared" si="15"/>
        <v/>
      </c>
      <c r="O132" s="101">
        <f t="shared" si="16"/>
        <v>0</v>
      </c>
      <c r="P132" s="101">
        <f t="shared" si="17"/>
        <v>0</v>
      </c>
      <c r="Q132" s="101" t="str">
        <f t="shared" si="18"/>
        <v/>
      </c>
      <c r="R132" s="101" t="str">
        <f t="shared" si="19"/>
        <v/>
      </c>
      <c r="S132" s="494" t="str">
        <f t="shared" si="20"/>
        <v/>
      </c>
      <c r="T132" s="494" t="str">
        <f t="shared" si="21"/>
        <v/>
      </c>
      <c r="U132" s="494" t="str">
        <f t="shared" si="22"/>
        <v/>
      </c>
      <c r="V132" s="494" t="str">
        <f t="shared" si="23"/>
        <v/>
      </c>
      <c r="W132" s="21">
        <f>ROW()</f>
        <v>132</v>
      </c>
    </row>
    <row r="133" spans="1:23" s="21" customFormat="1" ht="16" customHeight="1">
      <c r="A133" s="21">
        <f>ROW()</f>
        <v>133</v>
      </c>
      <c r="B133" s="71"/>
      <c r="C133" s="709"/>
      <c r="D133" s="179"/>
      <c r="E133" s="182"/>
      <c r="F133" s="173"/>
      <c r="G133" s="163"/>
      <c r="H133" s="163"/>
      <c r="I133" s="173"/>
      <c r="J133" s="174"/>
      <c r="K133" s="101">
        <f t="shared" si="12"/>
        <v>0</v>
      </c>
      <c r="L133" s="101">
        <f t="shared" si="13"/>
        <v>0</v>
      </c>
      <c r="M133" s="101">
        <f t="shared" si="14"/>
        <v>0</v>
      </c>
      <c r="N133" s="101" t="str">
        <f t="shared" si="15"/>
        <v/>
      </c>
      <c r="O133" s="101">
        <f t="shared" si="16"/>
        <v>0</v>
      </c>
      <c r="P133" s="101">
        <f t="shared" si="17"/>
        <v>0</v>
      </c>
      <c r="Q133" s="101" t="str">
        <f t="shared" si="18"/>
        <v/>
      </c>
      <c r="R133" s="101" t="str">
        <f t="shared" si="19"/>
        <v/>
      </c>
      <c r="S133" s="494" t="str">
        <f t="shared" si="20"/>
        <v/>
      </c>
      <c r="T133" s="494" t="str">
        <f t="shared" si="21"/>
        <v/>
      </c>
      <c r="U133" s="494" t="str">
        <f t="shared" si="22"/>
        <v/>
      </c>
      <c r="V133" s="494" t="str">
        <f t="shared" si="23"/>
        <v/>
      </c>
      <c r="W133" s="21">
        <f>ROW()</f>
        <v>133</v>
      </c>
    </row>
    <row r="134" spans="1:23" s="21" customFormat="1" ht="16" customHeight="1">
      <c r="A134" s="21">
        <f>ROW()</f>
        <v>134</v>
      </c>
      <c r="B134" s="71"/>
      <c r="C134" s="709"/>
      <c r="D134" s="179"/>
      <c r="E134" s="182"/>
      <c r="F134" s="173"/>
      <c r="G134" s="163"/>
      <c r="H134" s="163"/>
      <c r="I134" s="173"/>
      <c r="J134" s="174"/>
      <c r="K134" s="101">
        <f t="shared" si="12"/>
        <v>0</v>
      </c>
      <c r="L134" s="101">
        <f t="shared" si="13"/>
        <v>0</v>
      </c>
      <c r="M134" s="101">
        <f t="shared" si="14"/>
        <v>0</v>
      </c>
      <c r="N134" s="101" t="str">
        <f t="shared" si="15"/>
        <v/>
      </c>
      <c r="O134" s="101">
        <f t="shared" si="16"/>
        <v>0</v>
      </c>
      <c r="P134" s="101">
        <f t="shared" si="17"/>
        <v>0</v>
      </c>
      <c r="Q134" s="101" t="str">
        <f t="shared" si="18"/>
        <v/>
      </c>
      <c r="R134" s="101" t="str">
        <f t="shared" si="19"/>
        <v/>
      </c>
      <c r="S134" s="494" t="str">
        <f t="shared" si="20"/>
        <v/>
      </c>
      <c r="T134" s="494" t="str">
        <f t="shared" si="21"/>
        <v/>
      </c>
      <c r="U134" s="494" t="str">
        <f t="shared" si="22"/>
        <v/>
      </c>
      <c r="V134" s="494" t="str">
        <f t="shared" si="23"/>
        <v/>
      </c>
      <c r="W134" s="21">
        <f>ROW()</f>
        <v>134</v>
      </c>
    </row>
    <row r="135" spans="1:23" s="21" customFormat="1" ht="16" customHeight="1">
      <c r="A135" s="21">
        <f>ROW()</f>
        <v>135</v>
      </c>
      <c r="B135" s="71"/>
      <c r="C135" s="709"/>
      <c r="D135" s="179"/>
      <c r="E135" s="182"/>
      <c r="F135" s="173"/>
      <c r="G135" s="163"/>
      <c r="H135" s="163"/>
      <c r="I135" s="173"/>
      <c r="J135" s="174"/>
      <c r="K135" s="101">
        <f t="shared" si="12"/>
        <v>0</v>
      </c>
      <c r="L135" s="101">
        <f t="shared" si="13"/>
        <v>0</v>
      </c>
      <c r="M135" s="101">
        <f t="shared" si="14"/>
        <v>0</v>
      </c>
      <c r="N135" s="101" t="str">
        <f t="shared" si="15"/>
        <v/>
      </c>
      <c r="O135" s="101">
        <f t="shared" si="16"/>
        <v>0</v>
      </c>
      <c r="P135" s="101">
        <f t="shared" si="17"/>
        <v>0</v>
      </c>
      <c r="Q135" s="101" t="str">
        <f t="shared" si="18"/>
        <v/>
      </c>
      <c r="R135" s="101" t="str">
        <f t="shared" si="19"/>
        <v/>
      </c>
      <c r="S135" s="494" t="str">
        <f t="shared" si="20"/>
        <v/>
      </c>
      <c r="T135" s="494" t="str">
        <f t="shared" si="21"/>
        <v/>
      </c>
      <c r="U135" s="494" t="str">
        <f t="shared" si="22"/>
        <v/>
      </c>
      <c r="V135" s="494" t="str">
        <f t="shared" si="23"/>
        <v/>
      </c>
      <c r="W135" s="21">
        <f>ROW()</f>
        <v>135</v>
      </c>
    </row>
    <row r="136" spans="1:23" s="21" customFormat="1" ht="16" customHeight="1">
      <c r="A136" s="21">
        <f>ROW()</f>
        <v>136</v>
      </c>
      <c r="B136" s="71"/>
      <c r="C136" s="709"/>
      <c r="D136" s="179"/>
      <c r="E136" s="182"/>
      <c r="F136" s="173"/>
      <c r="G136" s="163"/>
      <c r="H136" s="163"/>
      <c r="I136" s="173"/>
      <c r="J136" s="174"/>
      <c r="K136" s="101">
        <f t="shared" si="12"/>
        <v>0</v>
      </c>
      <c r="L136" s="101">
        <f t="shared" si="13"/>
        <v>0</v>
      </c>
      <c r="M136" s="101">
        <f t="shared" si="14"/>
        <v>0</v>
      </c>
      <c r="N136" s="101" t="str">
        <f t="shared" si="15"/>
        <v/>
      </c>
      <c r="O136" s="101">
        <f t="shared" si="16"/>
        <v>0</v>
      </c>
      <c r="P136" s="101">
        <f t="shared" si="17"/>
        <v>0</v>
      </c>
      <c r="Q136" s="101" t="str">
        <f t="shared" si="18"/>
        <v/>
      </c>
      <c r="R136" s="101" t="str">
        <f t="shared" si="19"/>
        <v/>
      </c>
      <c r="S136" s="494" t="str">
        <f t="shared" si="20"/>
        <v/>
      </c>
      <c r="T136" s="494" t="str">
        <f t="shared" si="21"/>
        <v/>
      </c>
      <c r="U136" s="494" t="str">
        <f t="shared" si="22"/>
        <v/>
      </c>
      <c r="V136" s="494" t="str">
        <f t="shared" si="23"/>
        <v/>
      </c>
      <c r="W136" s="21">
        <f>ROW()</f>
        <v>136</v>
      </c>
    </row>
    <row r="137" spans="1:23" s="21" customFormat="1" ht="16" customHeight="1">
      <c r="A137" s="21">
        <f>ROW()</f>
        <v>137</v>
      </c>
      <c r="B137" s="71"/>
      <c r="C137" s="709"/>
      <c r="D137" s="179"/>
      <c r="E137" s="182"/>
      <c r="F137" s="173"/>
      <c r="G137" s="163"/>
      <c r="H137" s="163"/>
      <c r="I137" s="173"/>
      <c r="J137" s="174"/>
      <c r="K137" s="101">
        <f t="shared" si="12"/>
        <v>0</v>
      </c>
      <c r="L137" s="101">
        <f t="shared" si="13"/>
        <v>0</v>
      </c>
      <c r="M137" s="101">
        <f t="shared" si="14"/>
        <v>0</v>
      </c>
      <c r="N137" s="101" t="str">
        <f t="shared" si="15"/>
        <v/>
      </c>
      <c r="O137" s="101">
        <f t="shared" si="16"/>
        <v>0</v>
      </c>
      <c r="P137" s="101">
        <f t="shared" si="17"/>
        <v>0</v>
      </c>
      <c r="Q137" s="101" t="str">
        <f t="shared" si="18"/>
        <v/>
      </c>
      <c r="R137" s="101" t="str">
        <f t="shared" si="19"/>
        <v/>
      </c>
      <c r="S137" s="494" t="str">
        <f t="shared" si="20"/>
        <v/>
      </c>
      <c r="T137" s="494" t="str">
        <f t="shared" si="21"/>
        <v/>
      </c>
      <c r="U137" s="494" t="str">
        <f t="shared" si="22"/>
        <v/>
      </c>
      <c r="V137" s="494" t="str">
        <f t="shared" si="23"/>
        <v/>
      </c>
      <c r="W137" s="21">
        <f>ROW()</f>
        <v>137</v>
      </c>
    </row>
    <row r="138" spans="1:23" s="21" customFormat="1" ht="16" customHeight="1">
      <c r="A138" s="21">
        <f>ROW()</f>
        <v>138</v>
      </c>
      <c r="B138" s="71"/>
      <c r="C138" s="709"/>
      <c r="D138" s="179"/>
      <c r="E138" s="182"/>
      <c r="F138" s="173"/>
      <c r="G138" s="163"/>
      <c r="H138" s="163"/>
      <c r="I138" s="173"/>
      <c r="J138" s="374"/>
      <c r="K138" s="101">
        <f t="shared" si="12"/>
        <v>0</v>
      </c>
      <c r="L138" s="101">
        <f t="shared" si="13"/>
        <v>0</v>
      </c>
      <c r="M138" s="101">
        <f t="shared" si="14"/>
        <v>0</v>
      </c>
      <c r="N138" s="101" t="str">
        <f t="shared" si="15"/>
        <v/>
      </c>
      <c r="O138" s="101">
        <f t="shared" si="16"/>
        <v>0</v>
      </c>
      <c r="P138" s="101">
        <f t="shared" si="17"/>
        <v>0</v>
      </c>
      <c r="Q138" s="101" t="str">
        <f t="shared" si="18"/>
        <v/>
      </c>
      <c r="R138" s="101" t="str">
        <f t="shared" si="19"/>
        <v/>
      </c>
      <c r="S138" s="494" t="str">
        <f t="shared" si="20"/>
        <v/>
      </c>
      <c r="T138" s="494" t="str">
        <f t="shared" si="21"/>
        <v/>
      </c>
      <c r="U138" s="494" t="str">
        <f t="shared" si="22"/>
        <v/>
      </c>
      <c r="V138" s="494" t="str">
        <f t="shared" si="23"/>
        <v/>
      </c>
      <c r="W138" s="21">
        <f>ROW()</f>
        <v>138</v>
      </c>
    </row>
    <row r="139" spans="1:23" s="21" customFormat="1" ht="16" customHeight="1">
      <c r="A139" s="21">
        <f>ROW()</f>
        <v>139</v>
      </c>
      <c r="B139" s="71"/>
      <c r="C139" s="709"/>
      <c r="D139" s="179"/>
      <c r="E139" s="182"/>
      <c r="F139" s="173"/>
      <c r="G139" s="163"/>
      <c r="H139" s="163"/>
      <c r="I139" s="173"/>
      <c r="J139" s="174"/>
      <c r="K139" s="101">
        <f t="shared" si="12"/>
        <v>0</v>
      </c>
      <c r="L139" s="101">
        <f t="shared" si="13"/>
        <v>0</v>
      </c>
      <c r="M139" s="101">
        <f t="shared" si="14"/>
        <v>0</v>
      </c>
      <c r="N139" s="101" t="str">
        <f t="shared" si="15"/>
        <v/>
      </c>
      <c r="O139" s="101">
        <f t="shared" si="16"/>
        <v>0</v>
      </c>
      <c r="P139" s="101">
        <f t="shared" si="17"/>
        <v>0</v>
      </c>
      <c r="Q139" s="101" t="str">
        <f t="shared" si="18"/>
        <v/>
      </c>
      <c r="R139" s="101" t="str">
        <f t="shared" si="19"/>
        <v/>
      </c>
      <c r="S139" s="494" t="str">
        <f t="shared" si="20"/>
        <v/>
      </c>
      <c r="T139" s="494" t="str">
        <f t="shared" si="21"/>
        <v/>
      </c>
      <c r="U139" s="494" t="str">
        <f t="shared" si="22"/>
        <v/>
      </c>
      <c r="V139" s="494" t="str">
        <f t="shared" si="23"/>
        <v/>
      </c>
      <c r="W139" s="21">
        <f>ROW()</f>
        <v>139</v>
      </c>
    </row>
    <row r="140" spans="1:23" s="21" customFormat="1" ht="16" customHeight="1">
      <c r="A140" s="21">
        <f>ROW()</f>
        <v>140</v>
      </c>
      <c r="B140" s="71"/>
      <c r="C140" s="709"/>
      <c r="D140" s="179"/>
      <c r="E140" s="182"/>
      <c r="F140" s="173"/>
      <c r="G140" s="163"/>
      <c r="H140" s="163"/>
      <c r="I140" s="173"/>
      <c r="J140" s="174"/>
      <c r="K140" s="101">
        <f t="shared" ref="K140:K203" si="24">IF(I140="",0,I140)</f>
        <v>0</v>
      </c>
      <c r="L140" s="101">
        <f t="shared" ref="L140:L203" si="25">IF(H140=0,0,H140)</f>
        <v>0</v>
      </c>
      <c r="M140" s="101">
        <f t="shared" ref="M140:M203" si="26">IF(G140=0,0,G140)</f>
        <v>0</v>
      </c>
      <c r="N140" s="101" t="str">
        <f t="shared" ref="N140:N203" si="27">IF(J140="","",J140)</f>
        <v/>
      </c>
      <c r="O140" s="101">
        <f t="shared" ref="O140:O203" si="28">IF(G140=0,0,G140)</f>
        <v>0</v>
      </c>
      <c r="P140" s="101">
        <f t="shared" ref="P140:P203" si="29">IF(H140=0,0,H140)</f>
        <v>0</v>
      </c>
      <c r="Q140" s="101" t="str">
        <f t="shared" ref="Q140:Q203" si="30">IF(I140="Biaya Bahan Baku",H140,IF(I140="Biaya Operasional",H140,IF(I140="Biaya Insentif Fasilitas",H140,"")))</f>
        <v/>
      </c>
      <c r="R140" s="101" t="str">
        <f t="shared" ref="R140:R203" si="31">IF(I140="Dana Bantuan Pemerintah",G140,"")</f>
        <v/>
      </c>
      <c r="S140" s="494" t="str">
        <f t="shared" ref="S140:S203" si="32">IF(I140="Dana Bahan Baku","Bahan Baku",IF(I140="Biaya Bahan Baku","Bahan Baku",IF(I140="Dana Operasional","Operasional",IF(I140="Biaya Operasional","Operasional",""))))</f>
        <v/>
      </c>
      <c r="T140" s="494" t="str">
        <f t="shared" ref="T140:T203" si="33">IF(I140="Dana Insentif Fasilitas","Insentif Fasilitas",IF(I140="Biaya Insentif Fasilitas","Insentif Fasilitas",""))</f>
        <v/>
      </c>
      <c r="U140" s="494" t="str">
        <f t="shared" ref="U140:U203" si="34">IF(S140="",T140,S140)</f>
        <v/>
      </c>
      <c r="V140" s="494" t="str">
        <f t="shared" ref="V140:V203" si="35">IF(I140="Biaya Bahan Baku","Belanja",IF(I140="Biaya Operasional","Belanja",IF(I140="Biaya Insentif Fasilitas","Belanja","")))</f>
        <v/>
      </c>
      <c r="W140" s="21">
        <f>ROW()</f>
        <v>140</v>
      </c>
    </row>
    <row r="141" spans="1:23" s="21" customFormat="1" ht="16" customHeight="1">
      <c r="A141" s="21">
        <f>ROW()</f>
        <v>141</v>
      </c>
      <c r="B141" s="71"/>
      <c r="C141" s="709"/>
      <c r="D141" s="179"/>
      <c r="E141" s="182"/>
      <c r="F141" s="173"/>
      <c r="G141" s="163"/>
      <c r="H141" s="163"/>
      <c r="I141" s="173"/>
      <c r="J141" s="174"/>
      <c r="K141" s="101">
        <f t="shared" si="24"/>
        <v>0</v>
      </c>
      <c r="L141" s="101">
        <f t="shared" si="25"/>
        <v>0</v>
      </c>
      <c r="M141" s="101">
        <f t="shared" si="26"/>
        <v>0</v>
      </c>
      <c r="N141" s="101" t="str">
        <f t="shared" si="27"/>
        <v/>
      </c>
      <c r="O141" s="101">
        <f t="shared" si="28"/>
        <v>0</v>
      </c>
      <c r="P141" s="101">
        <f t="shared" si="29"/>
        <v>0</v>
      </c>
      <c r="Q141" s="101" t="str">
        <f t="shared" si="30"/>
        <v/>
      </c>
      <c r="R141" s="101" t="str">
        <f t="shared" si="31"/>
        <v/>
      </c>
      <c r="S141" s="494" t="str">
        <f t="shared" si="32"/>
        <v/>
      </c>
      <c r="T141" s="494" t="str">
        <f t="shared" si="33"/>
        <v/>
      </c>
      <c r="U141" s="494" t="str">
        <f t="shared" si="34"/>
        <v/>
      </c>
      <c r="V141" s="494" t="str">
        <f t="shared" si="35"/>
        <v/>
      </c>
      <c r="W141" s="21">
        <f>ROW()</f>
        <v>141</v>
      </c>
    </row>
    <row r="142" spans="1:23" s="21" customFormat="1" ht="16" customHeight="1">
      <c r="A142" s="21">
        <f>ROW()</f>
        <v>142</v>
      </c>
      <c r="B142" s="71"/>
      <c r="C142" s="709"/>
      <c r="D142" s="179"/>
      <c r="E142" s="182"/>
      <c r="F142" s="173"/>
      <c r="G142" s="163"/>
      <c r="H142" s="163"/>
      <c r="I142" s="173"/>
      <c r="J142" s="174"/>
      <c r="K142" s="101">
        <f t="shared" si="24"/>
        <v>0</v>
      </c>
      <c r="L142" s="101">
        <f t="shared" si="25"/>
        <v>0</v>
      </c>
      <c r="M142" s="101">
        <f t="shared" si="26"/>
        <v>0</v>
      </c>
      <c r="N142" s="101" t="str">
        <f t="shared" si="27"/>
        <v/>
      </c>
      <c r="O142" s="101">
        <f t="shared" si="28"/>
        <v>0</v>
      </c>
      <c r="P142" s="101">
        <f t="shared" si="29"/>
        <v>0</v>
      </c>
      <c r="Q142" s="101" t="str">
        <f t="shared" si="30"/>
        <v/>
      </c>
      <c r="R142" s="101" t="str">
        <f t="shared" si="31"/>
        <v/>
      </c>
      <c r="S142" s="494" t="str">
        <f t="shared" si="32"/>
        <v/>
      </c>
      <c r="T142" s="494" t="str">
        <f t="shared" si="33"/>
        <v/>
      </c>
      <c r="U142" s="494" t="str">
        <f t="shared" si="34"/>
        <v/>
      </c>
      <c r="V142" s="494" t="str">
        <f t="shared" si="35"/>
        <v/>
      </c>
      <c r="W142" s="21">
        <f>ROW()</f>
        <v>142</v>
      </c>
    </row>
    <row r="143" spans="1:23" s="21" customFormat="1" ht="16" customHeight="1">
      <c r="A143" s="21">
        <f>ROW()</f>
        <v>143</v>
      </c>
      <c r="B143" s="71"/>
      <c r="C143" s="709"/>
      <c r="D143" s="179"/>
      <c r="E143" s="182"/>
      <c r="F143" s="173"/>
      <c r="G143" s="163"/>
      <c r="H143" s="163"/>
      <c r="I143" s="173"/>
      <c r="J143" s="174"/>
      <c r="K143" s="101">
        <f t="shared" si="24"/>
        <v>0</v>
      </c>
      <c r="L143" s="101">
        <f t="shared" si="25"/>
        <v>0</v>
      </c>
      <c r="M143" s="101">
        <f t="shared" si="26"/>
        <v>0</v>
      </c>
      <c r="N143" s="101" t="str">
        <f t="shared" si="27"/>
        <v/>
      </c>
      <c r="O143" s="101">
        <f t="shared" si="28"/>
        <v>0</v>
      </c>
      <c r="P143" s="101">
        <f t="shared" si="29"/>
        <v>0</v>
      </c>
      <c r="Q143" s="101" t="str">
        <f t="shared" si="30"/>
        <v/>
      </c>
      <c r="R143" s="101" t="str">
        <f t="shared" si="31"/>
        <v/>
      </c>
      <c r="S143" s="494" t="str">
        <f t="shared" si="32"/>
        <v/>
      </c>
      <c r="T143" s="494" t="str">
        <f t="shared" si="33"/>
        <v/>
      </c>
      <c r="U143" s="494" t="str">
        <f t="shared" si="34"/>
        <v/>
      </c>
      <c r="V143" s="494" t="str">
        <f t="shared" si="35"/>
        <v/>
      </c>
      <c r="W143" s="21">
        <f>ROW()</f>
        <v>143</v>
      </c>
    </row>
    <row r="144" spans="1:23" s="21" customFormat="1" ht="16" customHeight="1">
      <c r="A144" s="21">
        <f>ROW()</f>
        <v>144</v>
      </c>
      <c r="B144" s="71"/>
      <c r="C144" s="709"/>
      <c r="D144" s="179"/>
      <c r="E144" s="182"/>
      <c r="F144" s="173"/>
      <c r="G144" s="163"/>
      <c r="H144" s="163"/>
      <c r="I144" s="173"/>
      <c r="J144" s="174"/>
      <c r="K144" s="101">
        <f t="shared" si="24"/>
        <v>0</v>
      </c>
      <c r="L144" s="101">
        <f t="shared" si="25"/>
        <v>0</v>
      </c>
      <c r="M144" s="101">
        <f t="shared" si="26"/>
        <v>0</v>
      </c>
      <c r="N144" s="101" t="str">
        <f t="shared" si="27"/>
        <v/>
      </c>
      <c r="O144" s="101">
        <f t="shared" si="28"/>
        <v>0</v>
      </c>
      <c r="P144" s="101">
        <f t="shared" si="29"/>
        <v>0</v>
      </c>
      <c r="Q144" s="101" t="str">
        <f t="shared" si="30"/>
        <v/>
      </c>
      <c r="R144" s="101" t="str">
        <f t="shared" si="31"/>
        <v/>
      </c>
      <c r="S144" s="494" t="str">
        <f t="shared" si="32"/>
        <v/>
      </c>
      <c r="T144" s="494" t="str">
        <f t="shared" si="33"/>
        <v/>
      </c>
      <c r="U144" s="494" t="str">
        <f t="shared" si="34"/>
        <v/>
      </c>
      <c r="V144" s="494" t="str">
        <f t="shared" si="35"/>
        <v/>
      </c>
      <c r="W144" s="21">
        <f>ROW()</f>
        <v>144</v>
      </c>
    </row>
    <row r="145" spans="1:23" s="21" customFormat="1" ht="16" customHeight="1">
      <c r="A145" s="21">
        <f>ROW()</f>
        <v>145</v>
      </c>
      <c r="B145" s="71"/>
      <c r="C145" s="709"/>
      <c r="D145" s="179"/>
      <c r="E145" s="182"/>
      <c r="F145" s="173"/>
      <c r="G145" s="163"/>
      <c r="H145" s="163"/>
      <c r="I145" s="173"/>
      <c r="J145" s="174"/>
      <c r="K145" s="101">
        <f t="shared" si="24"/>
        <v>0</v>
      </c>
      <c r="L145" s="101">
        <f t="shared" si="25"/>
        <v>0</v>
      </c>
      <c r="M145" s="101">
        <f t="shared" si="26"/>
        <v>0</v>
      </c>
      <c r="N145" s="101" t="str">
        <f t="shared" si="27"/>
        <v/>
      </c>
      <c r="O145" s="101">
        <f t="shared" si="28"/>
        <v>0</v>
      </c>
      <c r="P145" s="101">
        <f t="shared" si="29"/>
        <v>0</v>
      </c>
      <c r="Q145" s="101" t="str">
        <f t="shared" si="30"/>
        <v/>
      </c>
      <c r="R145" s="101" t="str">
        <f t="shared" si="31"/>
        <v/>
      </c>
      <c r="S145" s="494" t="str">
        <f t="shared" si="32"/>
        <v/>
      </c>
      <c r="T145" s="494" t="str">
        <f t="shared" si="33"/>
        <v/>
      </c>
      <c r="U145" s="494" t="str">
        <f t="shared" si="34"/>
        <v/>
      </c>
      <c r="V145" s="494" t="str">
        <f t="shared" si="35"/>
        <v/>
      </c>
      <c r="W145" s="21">
        <f>ROW()</f>
        <v>145</v>
      </c>
    </row>
    <row r="146" spans="1:23" s="21" customFormat="1" ht="16" customHeight="1">
      <c r="A146" s="21">
        <f>ROW()</f>
        <v>146</v>
      </c>
      <c r="B146" s="71"/>
      <c r="C146" s="709"/>
      <c r="D146" s="179"/>
      <c r="E146" s="182"/>
      <c r="F146" s="173"/>
      <c r="G146" s="163"/>
      <c r="H146" s="163"/>
      <c r="I146" s="173"/>
      <c r="J146" s="174"/>
      <c r="K146" s="101">
        <f t="shared" si="24"/>
        <v>0</v>
      </c>
      <c r="L146" s="101">
        <f t="shared" si="25"/>
        <v>0</v>
      </c>
      <c r="M146" s="101">
        <f t="shared" si="26"/>
        <v>0</v>
      </c>
      <c r="N146" s="101" t="str">
        <f t="shared" si="27"/>
        <v/>
      </c>
      <c r="O146" s="101">
        <f t="shared" si="28"/>
        <v>0</v>
      </c>
      <c r="P146" s="101">
        <f t="shared" si="29"/>
        <v>0</v>
      </c>
      <c r="Q146" s="101" t="str">
        <f t="shared" si="30"/>
        <v/>
      </c>
      <c r="R146" s="101" t="str">
        <f t="shared" si="31"/>
        <v/>
      </c>
      <c r="S146" s="494" t="str">
        <f t="shared" si="32"/>
        <v/>
      </c>
      <c r="T146" s="494" t="str">
        <f t="shared" si="33"/>
        <v/>
      </c>
      <c r="U146" s="494" t="str">
        <f t="shared" si="34"/>
        <v/>
      </c>
      <c r="V146" s="494" t="str">
        <f t="shared" si="35"/>
        <v/>
      </c>
      <c r="W146" s="21">
        <f>ROW()</f>
        <v>146</v>
      </c>
    </row>
    <row r="147" spans="1:23" s="21" customFormat="1" ht="16" customHeight="1">
      <c r="A147" s="21">
        <f>ROW()</f>
        <v>147</v>
      </c>
      <c r="B147" s="71"/>
      <c r="C147" s="709"/>
      <c r="D147" s="179"/>
      <c r="E147" s="182"/>
      <c r="F147" s="173"/>
      <c r="G147" s="163"/>
      <c r="H147" s="163"/>
      <c r="I147" s="173"/>
      <c r="J147" s="174"/>
      <c r="K147" s="101">
        <f t="shared" si="24"/>
        <v>0</v>
      </c>
      <c r="L147" s="101">
        <f t="shared" si="25"/>
        <v>0</v>
      </c>
      <c r="M147" s="101">
        <f t="shared" si="26"/>
        <v>0</v>
      </c>
      <c r="N147" s="101" t="str">
        <f t="shared" si="27"/>
        <v/>
      </c>
      <c r="O147" s="101">
        <f t="shared" si="28"/>
        <v>0</v>
      </c>
      <c r="P147" s="101">
        <f t="shared" si="29"/>
        <v>0</v>
      </c>
      <c r="Q147" s="101" t="str">
        <f t="shared" si="30"/>
        <v/>
      </c>
      <c r="R147" s="101" t="str">
        <f t="shared" si="31"/>
        <v/>
      </c>
      <c r="S147" s="494" t="str">
        <f t="shared" si="32"/>
        <v/>
      </c>
      <c r="T147" s="494" t="str">
        <f t="shared" si="33"/>
        <v/>
      </c>
      <c r="U147" s="494" t="str">
        <f t="shared" si="34"/>
        <v/>
      </c>
      <c r="V147" s="494" t="str">
        <f t="shared" si="35"/>
        <v/>
      </c>
      <c r="W147" s="21">
        <f>ROW()</f>
        <v>147</v>
      </c>
    </row>
    <row r="148" spans="1:23" s="21" customFormat="1" ht="16" customHeight="1">
      <c r="A148" s="21">
        <f>ROW()</f>
        <v>148</v>
      </c>
      <c r="B148" s="71"/>
      <c r="C148" s="709"/>
      <c r="D148" s="179"/>
      <c r="E148" s="182"/>
      <c r="F148" s="173"/>
      <c r="G148" s="163"/>
      <c r="H148" s="163"/>
      <c r="I148" s="173"/>
      <c r="J148" s="174"/>
      <c r="K148" s="101">
        <f t="shared" si="24"/>
        <v>0</v>
      </c>
      <c r="L148" s="101">
        <f t="shared" si="25"/>
        <v>0</v>
      </c>
      <c r="M148" s="101">
        <f t="shared" si="26"/>
        <v>0</v>
      </c>
      <c r="N148" s="101" t="str">
        <f t="shared" si="27"/>
        <v/>
      </c>
      <c r="O148" s="101">
        <f t="shared" si="28"/>
        <v>0</v>
      </c>
      <c r="P148" s="101">
        <f t="shared" si="29"/>
        <v>0</v>
      </c>
      <c r="Q148" s="101" t="str">
        <f t="shared" si="30"/>
        <v/>
      </c>
      <c r="R148" s="101" t="str">
        <f t="shared" si="31"/>
        <v/>
      </c>
      <c r="S148" s="494" t="str">
        <f t="shared" si="32"/>
        <v/>
      </c>
      <c r="T148" s="494" t="str">
        <f t="shared" si="33"/>
        <v/>
      </c>
      <c r="U148" s="494" t="str">
        <f t="shared" si="34"/>
        <v/>
      </c>
      <c r="V148" s="494" t="str">
        <f t="shared" si="35"/>
        <v/>
      </c>
      <c r="W148" s="21">
        <f>ROW()</f>
        <v>148</v>
      </c>
    </row>
    <row r="149" spans="1:23" s="21" customFormat="1" ht="16" customHeight="1">
      <c r="A149" s="21">
        <f>ROW()</f>
        <v>149</v>
      </c>
      <c r="B149" s="71"/>
      <c r="C149" s="709"/>
      <c r="D149" s="179"/>
      <c r="E149" s="182"/>
      <c r="F149" s="173"/>
      <c r="G149" s="163"/>
      <c r="H149" s="163"/>
      <c r="I149" s="173"/>
      <c r="J149" s="174"/>
      <c r="K149" s="101">
        <f t="shared" si="24"/>
        <v>0</v>
      </c>
      <c r="L149" s="101">
        <f t="shared" si="25"/>
        <v>0</v>
      </c>
      <c r="M149" s="101">
        <f t="shared" si="26"/>
        <v>0</v>
      </c>
      <c r="N149" s="101" t="str">
        <f t="shared" si="27"/>
        <v/>
      </c>
      <c r="O149" s="101">
        <f t="shared" si="28"/>
        <v>0</v>
      </c>
      <c r="P149" s="101">
        <f t="shared" si="29"/>
        <v>0</v>
      </c>
      <c r="Q149" s="101" t="str">
        <f t="shared" si="30"/>
        <v/>
      </c>
      <c r="R149" s="101" t="str">
        <f t="shared" si="31"/>
        <v/>
      </c>
      <c r="S149" s="494" t="str">
        <f t="shared" si="32"/>
        <v/>
      </c>
      <c r="T149" s="494" t="str">
        <f t="shared" si="33"/>
        <v/>
      </c>
      <c r="U149" s="494" t="str">
        <f t="shared" si="34"/>
        <v/>
      </c>
      <c r="V149" s="494" t="str">
        <f t="shared" si="35"/>
        <v/>
      </c>
      <c r="W149" s="21">
        <f>ROW()</f>
        <v>149</v>
      </c>
    </row>
    <row r="150" spans="1:23" s="21" customFormat="1" ht="16" customHeight="1">
      <c r="A150" s="21">
        <f>ROW()</f>
        <v>150</v>
      </c>
      <c r="B150" s="71"/>
      <c r="C150" s="709"/>
      <c r="D150" s="179"/>
      <c r="E150" s="182"/>
      <c r="F150" s="173"/>
      <c r="G150" s="163"/>
      <c r="H150" s="163"/>
      <c r="I150" s="173"/>
      <c r="J150" s="174"/>
      <c r="K150" s="101">
        <f t="shared" si="24"/>
        <v>0</v>
      </c>
      <c r="L150" s="101">
        <f t="shared" si="25"/>
        <v>0</v>
      </c>
      <c r="M150" s="101">
        <f t="shared" si="26"/>
        <v>0</v>
      </c>
      <c r="N150" s="101" t="str">
        <f t="shared" si="27"/>
        <v/>
      </c>
      <c r="O150" s="101">
        <f t="shared" si="28"/>
        <v>0</v>
      </c>
      <c r="P150" s="101">
        <f t="shared" si="29"/>
        <v>0</v>
      </c>
      <c r="Q150" s="101" t="str">
        <f t="shared" si="30"/>
        <v/>
      </c>
      <c r="R150" s="101" t="str">
        <f t="shared" si="31"/>
        <v/>
      </c>
      <c r="S150" s="494" t="str">
        <f t="shared" si="32"/>
        <v/>
      </c>
      <c r="T150" s="494" t="str">
        <f t="shared" si="33"/>
        <v/>
      </c>
      <c r="U150" s="494" t="str">
        <f t="shared" si="34"/>
        <v/>
      </c>
      <c r="V150" s="494" t="str">
        <f t="shared" si="35"/>
        <v/>
      </c>
      <c r="W150" s="21">
        <f>ROW()</f>
        <v>150</v>
      </c>
    </row>
    <row r="151" spans="1:23" s="21" customFormat="1" ht="16" customHeight="1">
      <c r="A151" s="21">
        <f>ROW()</f>
        <v>151</v>
      </c>
      <c r="B151" s="71"/>
      <c r="C151" s="709"/>
      <c r="D151" s="179"/>
      <c r="E151" s="182"/>
      <c r="F151" s="173"/>
      <c r="G151" s="163"/>
      <c r="H151" s="163"/>
      <c r="I151" s="173"/>
      <c r="J151" s="174"/>
      <c r="K151" s="101">
        <f t="shared" si="24"/>
        <v>0</v>
      </c>
      <c r="L151" s="101">
        <f t="shared" si="25"/>
        <v>0</v>
      </c>
      <c r="M151" s="101">
        <f t="shared" si="26"/>
        <v>0</v>
      </c>
      <c r="N151" s="101" t="str">
        <f t="shared" si="27"/>
        <v/>
      </c>
      <c r="O151" s="101">
        <f t="shared" si="28"/>
        <v>0</v>
      </c>
      <c r="P151" s="101">
        <f t="shared" si="29"/>
        <v>0</v>
      </c>
      <c r="Q151" s="101" t="str">
        <f t="shared" si="30"/>
        <v/>
      </c>
      <c r="R151" s="101" t="str">
        <f t="shared" si="31"/>
        <v/>
      </c>
      <c r="S151" s="494" t="str">
        <f t="shared" si="32"/>
        <v/>
      </c>
      <c r="T151" s="494" t="str">
        <f t="shared" si="33"/>
        <v/>
      </c>
      <c r="U151" s="494" t="str">
        <f t="shared" si="34"/>
        <v/>
      </c>
      <c r="V151" s="494" t="str">
        <f t="shared" si="35"/>
        <v/>
      </c>
      <c r="W151" s="21">
        <f>ROW()</f>
        <v>151</v>
      </c>
    </row>
    <row r="152" spans="1:23" s="21" customFormat="1" ht="16" customHeight="1">
      <c r="A152" s="21">
        <f>ROW()</f>
        <v>152</v>
      </c>
      <c r="B152" s="71"/>
      <c r="C152" s="709"/>
      <c r="D152" s="179"/>
      <c r="E152" s="182"/>
      <c r="F152" s="173"/>
      <c r="G152" s="163"/>
      <c r="H152" s="163"/>
      <c r="I152" s="173"/>
      <c r="J152" s="174"/>
      <c r="K152" s="101">
        <f t="shared" si="24"/>
        <v>0</v>
      </c>
      <c r="L152" s="101">
        <f t="shared" si="25"/>
        <v>0</v>
      </c>
      <c r="M152" s="101">
        <f t="shared" si="26"/>
        <v>0</v>
      </c>
      <c r="N152" s="101" t="str">
        <f t="shared" si="27"/>
        <v/>
      </c>
      <c r="O152" s="101">
        <f t="shared" si="28"/>
        <v>0</v>
      </c>
      <c r="P152" s="101">
        <f t="shared" si="29"/>
        <v>0</v>
      </c>
      <c r="Q152" s="101" t="str">
        <f t="shared" si="30"/>
        <v/>
      </c>
      <c r="R152" s="101" t="str">
        <f t="shared" si="31"/>
        <v/>
      </c>
      <c r="S152" s="494" t="str">
        <f t="shared" si="32"/>
        <v/>
      </c>
      <c r="T152" s="494" t="str">
        <f t="shared" si="33"/>
        <v/>
      </c>
      <c r="U152" s="494" t="str">
        <f t="shared" si="34"/>
        <v/>
      </c>
      <c r="V152" s="494" t="str">
        <f t="shared" si="35"/>
        <v/>
      </c>
      <c r="W152" s="21">
        <f>ROW()</f>
        <v>152</v>
      </c>
    </row>
    <row r="153" spans="1:23" s="21" customFormat="1" ht="16" customHeight="1">
      <c r="A153" s="21">
        <f>ROW()</f>
        <v>153</v>
      </c>
      <c r="B153" s="71"/>
      <c r="C153" s="709"/>
      <c r="D153" s="179"/>
      <c r="E153" s="182"/>
      <c r="F153" s="173"/>
      <c r="G153" s="163"/>
      <c r="H153" s="163"/>
      <c r="I153" s="173"/>
      <c r="J153" s="174"/>
      <c r="K153" s="101">
        <f t="shared" si="24"/>
        <v>0</v>
      </c>
      <c r="L153" s="101">
        <f t="shared" si="25"/>
        <v>0</v>
      </c>
      <c r="M153" s="101">
        <f t="shared" si="26"/>
        <v>0</v>
      </c>
      <c r="N153" s="101" t="str">
        <f t="shared" si="27"/>
        <v/>
      </c>
      <c r="O153" s="101">
        <f t="shared" si="28"/>
        <v>0</v>
      </c>
      <c r="P153" s="101">
        <f t="shared" si="29"/>
        <v>0</v>
      </c>
      <c r="Q153" s="101" t="str">
        <f t="shared" si="30"/>
        <v/>
      </c>
      <c r="R153" s="101" t="str">
        <f t="shared" si="31"/>
        <v/>
      </c>
      <c r="S153" s="494" t="str">
        <f t="shared" si="32"/>
        <v/>
      </c>
      <c r="T153" s="494" t="str">
        <f t="shared" si="33"/>
        <v/>
      </c>
      <c r="U153" s="494" t="str">
        <f t="shared" si="34"/>
        <v/>
      </c>
      <c r="V153" s="494" t="str">
        <f t="shared" si="35"/>
        <v/>
      </c>
      <c r="W153" s="21">
        <f>ROW()</f>
        <v>153</v>
      </c>
    </row>
    <row r="154" spans="1:23" s="21" customFormat="1" ht="16" customHeight="1">
      <c r="A154" s="21">
        <f>ROW()</f>
        <v>154</v>
      </c>
      <c r="B154" s="71"/>
      <c r="C154" s="709"/>
      <c r="D154" s="179"/>
      <c r="E154" s="182"/>
      <c r="F154" s="173"/>
      <c r="G154" s="163"/>
      <c r="H154" s="163"/>
      <c r="I154" s="173"/>
      <c r="J154" s="174"/>
      <c r="K154" s="101">
        <f t="shared" si="24"/>
        <v>0</v>
      </c>
      <c r="L154" s="101">
        <f t="shared" si="25"/>
        <v>0</v>
      </c>
      <c r="M154" s="101">
        <f t="shared" si="26"/>
        <v>0</v>
      </c>
      <c r="N154" s="101" t="str">
        <f t="shared" si="27"/>
        <v/>
      </c>
      <c r="O154" s="101">
        <f t="shared" si="28"/>
        <v>0</v>
      </c>
      <c r="P154" s="101">
        <f t="shared" si="29"/>
        <v>0</v>
      </c>
      <c r="Q154" s="101" t="str">
        <f t="shared" si="30"/>
        <v/>
      </c>
      <c r="R154" s="101" t="str">
        <f t="shared" si="31"/>
        <v/>
      </c>
      <c r="S154" s="494" t="str">
        <f t="shared" si="32"/>
        <v/>
      </c>
      <c r="T154" s="494" t="str">
        <f t="shared" si="33"/>
        <v/>
      </c>
      <c r="U154" s="494" t="str">
        <f t="shared" si="34"/>
        <v/>
      </c>
      <c r="V154" s="494" t="str">
        <f t="shared" si="35"/>
        <v/>
      </c>
      <c r="W154" s="21">
        <f>ROW()</f>
        <v>154</v>
      </c>
    </row>
    <row r="155" spans="1:23" s="21" customFormat="1" ht="16" customHeight="1">
      <c r="A155" s="21">
        <f>ROW()</f>
        <v>155</v>
      </c>
      <c r="B155" s="71"/>
      <c r="C155" s="709"/>
      <c r="D155" s="179"/>
      <c r="E155" s="182"/>
      <c r="F155" s="173"/>
      <c r="G155" s="163"/>
      <c r="H155" s="163"/>
      <c r="I155" s="173"/>
      <c r="J155" s="174"/>
      <c r="K155" s="101">
        <f t="shared" si="24"/>
        <v>0</v>
      </c>
      <c r="L155" s="101">
        <f t="shared" si="25"/>
        <v>0</v>
      </c>
      <c r="M155" s="101">
        <f t="shared" si="26"/>
        <v>0</v>
      </c>
      <c r="N155" s="101" t="str">
        <f t="shared" si="27"/>
        <v/>
      </c>
      <c r="O155" s="101">
        <f t="shared" si="28"/>
        <v>0</v>
      </c>
      <c r="P155" s="101">
        <f t="shared" si="29"/>
        <v>0</v>
      </c>
      <c r="Q155" s="101" t="str">
        <f t="shared" si="30"/>
        <v/>
      </c>
      <c r="R155" s="101" t="str">
        <f t="shared" si="31"/>
        <v/>
      </c>
      <c r="S155" s="494" t="str">
        <f t="shared" si="32"/>
        <v/>
      </c>
      <c r="T155" s="494" t="str">
        <f t="shared" si="33"/>
        <v/>
      </c>
      <c r="U155" s="494" t="str">
        <f t="shared" si="34"/>
        <v/>
      </c>
      <c r="V155" s="494" t="str">
        <f t="shared" si="35"/>
        <v/>
      </c>
      <c r="W155" s="21">
        <f>ROW()</f>
        <v>155</v>
      </c>
    </row>
    <row r="156" spans="1:23" s="21" customFormat="1" ht="16" customHeight="1">
      <c r="A156" s="21">
        <f>ROW()</f>
        <v>156</v>
      </c>
      <c r="B156" s="71"/>
      <c r="C156" s="709"/>
      <c r="D156" s="179"/>
      <c r="E156" s="182"/>
      <c r="F156" s="173"/>
      <c r="G156" s="163"/>
      <c r="H156" s="163"/>
      <c r="I156" s="173"/>
      <c r="J156" s="174"/>
      <c r="K156" s="101">
        <f t="shared" si="24"/>
        <v>0</v>
      </c>
      <c r="L156" s="101">
        <f t="shared" si="25"/>
        <v>0</v>
      </c>
      <c r="M156" s="101">
        <f t="shared" si="26"/>
        <v>0</v>
      </c>
      <c r="N156" s="101" t="str">
        <f t="shared" si="27"/>
        <v/>
      </c>
      <c r="O156" s="101">
        <f t="shared" si="28"/>
        <v>0</v>
      </c>
      <c r="P156" s="101">
        <f t="shared" si="29"/>
        <v>0</v>
      </c>
      <c r="Q156" s="101" t="str">
        <f t="shared" si="30"/>
        <v/>
      </c>
      <c r="R156" s="101" t="str">
        <f t="shared" si="31"/>
        <v/>
      </c>
      <c r="S156" s="494" t="str">
        <f t="shared" si="32"/>
        <v/>
      </c>
      <c r="T156" s="494" t="str">
        <f t="shared" si="33"/>
        <v/>
      </c>
      <c r="U156" s="494" t="str">
        <f t="shared" si="34"/>
        <v/>
      </c>
      <c r="V156" s="494" t="str">
        <f t="shared" si="35"/>
        <v/>
      </c>
      <c r="W156" s="21">
        <f>ROW()</f>
        <v>156</v>
      </c>
    </row>
    <row r="157" spans="1:23" s="21" customFormat="1" ht="16" customHeight="1">
      <c r="A157" s="21">
        <f>ROW()</f>
        <v>157</v>
      </c>
      <c r="B157" s="71"/>
      <c r="C157" s="709"/>
      <c r="D157" s="179"/>
      <c r="E157" s="182"/>
      <c r="F157" s="173"/>
      <c r="G157" s="163"/>
      <c r="H157" s="163"/>
      <c r="I157" s="177"/>
      <c r="J157" s="174"/>
      <c r="K157" s="101">
        <f t="shared" si="24"/>
        <v>0</v>
      </c>
      <c r="L157" s="101">
        <f t="shared" si="25"/>
        <v>0</v>
      </c>
      <c r="M157" s="101">
        <f t="shared" si="26"/>
        <v>0</v>
      </c>
      <c r="N157" s="101" t="str">
        <f t="shared" si="27"/>
        <v/>
      </c>
      <c r="O157" s="101">
        <f t="shared" si="28"/>
        <v>0</v>
      </c>
      <c r="P157" s="101">
        <f t="shared" si="29"/>
        <v>0</v>
      </c>
      <c r="Q157" s="101" t="str">
        <f t="shared" si="30"/>
        <v/>
      </c>
      <c r="R157" s="101" t="str">
        <f t="shared" si="31"/>
        <v/>
      </c>
      <c r="S157" s="494" t="str">
        <f t="shared" si="32"/>
        <v/>
      </c>
      <c r="T157" s="494" t="str">
        <f t="shared" si="33"/>
        <v/>
      </c>
      <c r="U157" s="494" t="str">
        <f t="shared" si="34"/>
        <v/>
      </c>
      <c r="V157" s="494" t="str">
        <f t="shared" si="35"/>
        <v/>
      </c>
      <c r="W157" s="21">
        <f>ROW()</f>
        <v>157</v>
      </c>
    </row>
    <row r="158" spans="1:23" s="21" customFormat="1" ht="16" customHeight="1">
      <c r="A158" s="21">
        <f>ROW()</f>
        <v>158</v>
      </c>
      <c r="B158" s="71"/>
      <c r="C158" s="709"/>
      <c r="D158" s="179"/>
      <c r="E158" s="182"/>
      <c r="F158" s="173"/>
      <c r="G158" s="163"/>
      <c r="H158" s="163"/>
      <c r="I158" s="173"/>
      <c r="J158" s="174"/>
      <c r="K158" s="101">
        <f t="shared" si="24"/>
        <v>0</v>
      </c>
      <c r="L158" s="101">
        <f t="shared" si="25"/>
        <v>0</v>
      </c>
      <c r="M158" s="101">
        <f t="shared" si="26"/>
        <v>0</v>
      </c>
      <c r="N158" s="101" t="str">
        <f t="shared" si="27"/>
        <v/>
      </c>
      <c r="O158" s="101">
        <f t="shared" si="28"/>
        <v>0</v>
      </c>
      <c r="P158" s="101">
        <f t="shared" si="29"/>
        <v>0</v>
      </c>
      <c r="Q158" s="101" t="str">
        <f t="shared" si="30"/>
        <v/>
      </c>
      <c r="R158" s="101" t="str">
        <f t="shared" si="31"/>
        <v/>
      </c>
      <c r="S158" s="494" t="str">
        <f t="shared" si="32"/>
        <v/>
      </c>
      <c r="T158" s="494" t="str">
        <f t="shared" si="33"/>
        <v/>
      </c>
      <c r="U158" s="494" t="str">
        <f t="shared" si="34"/>
        <v/>
      </c>
      <c r="V158" s="494" t="str">
        <f t="shared" si="35"/>
        <v/>
      </c>
      <c r="W158" s="21">
        <f>ROW()</f>
        <v>158</v>
      </c>
    </row>
    <row r="159" spans="1:23" s="21" customFormat="1" ht="16" customHeight="1">
      <c r="A159" s="21">
        <f>ROW()</f>
        <v>159</v>
      </c>
      <c r="B159" s="71"/>
      <c r="C159" s="709"/>
      <c r="D159" s="179"/>
      <c r="E159" s="182"/>
      <c r="F159" s="173"/>
      <c r="G159" s="163"/>
      <c r="H159" s="163"/>
      <c r="I159" s="173"/>
      <c r="J159" s="174"/>
      <c r="K159" s="101">
        <f t="shared" si="24"/>
        <v>0</v>
      </c>
      <c r="L159" s="101">
        <f t="shared" si="25"/>
        <v>0</v>
      </c>
      <c r="M159" s="101">
        <f t="shared" si="26"/>
        <v>0</v>
      </c>
      <c r="N159" s="101" t="str">
        <f t="shared" si="27"/>
        <v/>
      </c>
      <c r="O159" s="101">
        <f t="shared" si="28"/>
        <v>0</v>
      </c>
      <c r="P159" s="101">
        <f t="shared" si="29"/>
        <v>0</v>
      </c>
      <c r="Q159" s="101" t="str">
        <f t="shared" si="30"/>
        <v/>
      </c>
      <c r="R159" s="101" t="str">
        <f t="shared" si="31"/>
        <v/>
      </c>
      <c r="S159" s="494" t="str">
        <f t="shared" si="32"/>
        <v/>
      </c>
      <c r="T159" s="494" t="str">
        <f t="shared" si="33"/>
        <v/>
      </c>
      <c r="U159" s="494" t="str">
        <f t="shared" si="34"/>
        <v/>
      </c>
      <c r="V159" s="494" t="str">
        <f t="shared" si="35"/>
        <v/>
      </c>
      <c r="W159" s="21">
        <f>ROW()</f>
        <v>159</v>
      </c>
    </row>
    <row r="160" spans="1:23" s="21" customFormat="1" ht="16" customHeight="1">
      <c r="A160" s="21">
        <f>ROW()</f>
        <v>160</v>
      </c>
      <c r="B160" s="71"/>
      <c r="C160" s="709"/>
      <c r="D160" s="179"/>
      <c r="E160" s="182"/>
      <c r="F160" s="173"/>
      <c r="G160" s="163"/>
      <c r="H160" s="163"/>
      <c r="I160" s="173"/>
      <c r="J160" s="174"/>
      <c r="K160" s="101">
        <f t="shared" si="24"/>
        <v>0</v>
      </c>
      <c r="L160" s="101">
        <f t="shared" si="25"/>
        <v>0</v>
      </c>
      <c r="M160" s="101">
        <f t="shared" si="26"/>
        <v>0</v>
      </c>
      <c r="N160" s="101" t="str">
        <f t="shared" si="27"/>
        <v/>
      </c>
      <c r="O160" s="101">
        <f t="shared" si="28"/>
        <v>0</v>
      </c>
      <c r="P160" s="101">
        <f t="shared" si="29"/>
        <v>0</v>
      </c>
      <c r="Q160" s="101" t="str">
        <f t="shared" si="30"/>
        <v/>
      </c>
      <c r="R160" s="101" t="str">
        <f t="shared" si="31"/>
        <v/>
      </c>
      <c r="S160" s="494" t="str">
        <f t="shared" si="32"/>
        <v/>
      </c>
      <c r="T160" s="494" t="str">
        <f t="shared" si="33"/>
        <v/>
      </c>
      <c r="U160" s="494" t="str">
        <f t="shared" si="34"/>
        <v/>
      </c>
      <c r="V160" s="494" t="str">
        <f t="shared" si="35"/>
        <v/>
      </c>
      <c r="W160" s="21">
        <f>ROW()</f>
        <v>160</v>
      </c>
    </row>
    <row r="161" spans="1:23" s="21" customFormat="1" ht="16" customHeight="1">
      <c r="A161" s="21">
        <f>ROW()</f>
        <v>161</v>
      </c>
      <c r="B161" s="71"/>
      <c r="C161" s="709"/>
      <c r="D161" s="179"/>
      <c r="E161" s="182"/>
      <c r="F161" s="173"/>
      <c r="G161" s="163"/>
      <c r="H161" s="163"/>
      <c r="I161" s="173"/>
      <c r="J161" s="174"/>
      <c r="K161" s="101">
        <f t="shared" si="24"/>
        <v>0</v>
      </c>
      <c r="L161" s="101">
        <f t="shared" si="25"/>
        <v>0</v>
      </c>
      <c r="M161" s="101">
        <f t="shared" si="26"/>
        <v>0</v>
      </c>
      <c r="N161" s="101" t="str">
        <f t="shared" si="27"/>
        <v/>
      </c>
      <c r="O161" s="101">
        <f t="shared" si="28"/>
        <v>0</v>
      </c>
      <c r="P161" s="101">
        <f t="shared" si="29"/>
        <v>0</v>
      </c>
      <c r="Q161" s="101" t="str">
        <f t="shared" si="30"/>
        <v/>
      </c>
      <c r="R161" s="101" t="str">
        <f t="shared" si="31"/>
        <v/>
      </c>
      <c r="S161" s="494" t="str">
        <f t="shared" si="32"/>
        <v/>
      </c>
      <c r="T161" s="494" t="str">
        <f t="shared" si="33"/>
        <v/>
      </c>
      <c r="U161" s="494" t="str">
        <f t="shared" si="34"/>
        <v/>
      </c>
      <c r="V161" s="494" t="str">
        <f t="shared" si="35"/>
        <v/>
      </c>
      <c r="W161" s="21">
        <f>ROW()</f>
        <v>161</v>
      </c>
    </row>
    <row r="162" spans="1:23" s="21" customFormat="1" ht="16" customHeight="1">
      <c r="A162" s="21">
        <f>ROW()</f>
        <v>162</v>
      </c>
      <c r="B162" s="71"/>
      <c r="C162" s="709"/>
      <c r="D162" s="179"/>
      <c r="E162" s="182"/>
      <c r="F162" s="173"/>
      <c r="G162" s="163"/>
      <c r="H162" s="163"/>
      <c r="I162" s="173"/>
      <c r="J162" s="174"/>
      <c r="K162" s="101">
        <f t="shared" si="24"/>
        <v>0</v>
      </c>
      <c r="L162" s="101">
        <f t="shared" si="25"/>
        <v>0</v>
      </c>
      <c r="M162" s="101">
        <f t="shared" si="26"/>
        <v>0</v>
      </c>
      <c r="N162" s="101" t="str">
        <f t="shared" si="27"/>
        <v/>
      </c>
      <c r="O162" s="101">
        <f t="shared" si="28"/>
        <v>0</v>
      </c>
      <c r="P162" s="101">
        <f t="shared" si="29"/>
        <v>0</v>
      </c>
      <c r="Q162" s="101" t="str">
        <f t="shared" si="30"/>
        <v/>
      </c>
      <c r="R162" s="101" t="str">
        <f t="shared" si="31"/>
        <v/>
      </c>
      <c r="S162" s="494" t="str">
        <f t="shared" si="32"/>
        <v/>
      </c>
      <c r="T162" s="494" t="str">
        <f t="shared" si="33"/>
        <v/>
      </c>
      <c r="U162" s="494" t="str">
        <f t="shared" si="34"/>
        <v/>
      </c>
      <c r="V162" s="494" t="str">
        <f t="shared" si="35"/>
        <v/>
      </c>
      <c r="W162" s="21">
        <f>ROW()</f>
        <v>162</v>
      </c>
    </row>
    <row r="163" spans="1:23" s="21" customFormat="1" ht="16" customHeight="1">
      <c r="A163" s="21">
        <f>ROW()</f>
        <v>163</v>
      </c>
      <c r="B163" s="71"/>
      <c r="C163" s="709"/>
      <c r="D163" s="179"/>
      <c r="E163" s="182"/>
      <c r="F163" s="173"/>
      <c r="G163" s="163"/>
      <c r="H163" s="163"/>
      <c r="I163" s="173"/>
      <c r="J163" s="174"/>
      <c r="K163" s="101">
        <f t="shared" si="24"/>
        <v>0</v>
      </c>
      <c r="L163" s="101">
        <f t="shared" si="25"/>
        <v>0</v>
      </c>
      <c r="M163" s="101">
        <f t="shared" si="26"/>
        <v>0</v>
      </c>
      <c r="N163" s="101" t="str">
        <f t="shared" si="27"/>
        <v/>
      </c>
      <c r="O163" s="101">
        <f t="shared" si="28"/>
        <v>0</v>
      </c>
      <c r="P163" s="101">
        <f t="shared" si="29"/>
        <v>0</v>
      </c>
      <c r="Q163" s="101" t="str">
        <f t="shared" si="30"/>
        <v/>
      </c>
      <c r="R163" s="101" t="str">
        <f t="shared" si="31"/>
        <v/>
      </c>
      <c r="S163" s="494" t="str">
        <f t="shared" si="32"/>
        <v/>
      </c>
      <c r="T163" s="494" t="str">
        <f t="shared" si="33"/>
        <v/>
      </c>
      <c r="U163" s="494" t="str">
        <f t="shared" si="34"/>
        <v/>
      </c>
      <c r="V163" s="494" t="str">
        <f t="shared" si="35"/>
        <v/>
      </c>
      <c r="W163" s="21">
        <f>ROW()</f>
        <v>163</v>
      </c>
    </row>
    <row r="164" spans="1:23" s="21" customFormat="1" ht="16" customHeight="1">
      <c r="A164" s="21">
        <f>ROW()</f>
        <v>164</v>
      </c>
      <c r="B164" s="71"/>
      <c r="C164" s="709"/>
      <c r="D164" s="179"/>
      <c r="E164" s="182"/>
      <c r="F164" s="173"/>
      <c r="G164" s="163"/>
      <c r="H164" s="163"/>
      <c r="I164" s="173"/>
      <c r="J164" s="174"/>
      <c r="K164" s="101">
        <f t="shared" si="24"/>
        <v>0</v>
      </c>
      <c r="L164" s="101">
        <f t="shared" si="25"/>
        <v>0</v>
      </c>
      <c r="M164" s="101">
        <f t="shared" si="26"/>
        <v>0</v>
      </c>
      <c r="N164" s="101" t="str">
        <f t="shared" si="27"/>
        <v/>
      </c>
      <c r="O164" s="101">
        <f t="shared" si="28"/>
        <v>0</v>
      </c>
      <c r="P164" s="101">
        <f t="shared" si="29"/>
        <v>0</v>
      </c>
      <c r="Q164" s="101" t="str">
        <f t="shared" si="30"/>
        <v/>
      </c>
      <c r="R164" s="101" t="str">
        <f t="shared" si="31"/>
        <v/>
      </c>
      <c r="S164" s="494" t="str">
        <f t="shared" si="32"/>
        <v/>
      </c>
      <c r="T164" s="494" t="str">
        <f t="shared" si="33"/>
        <v/>
      </c>
      <c r="U164" s="494" t="str">
        <f t="shared" si="34"/>
        <v/>
      </c>
      <c r="V164" s="494" t="str">
        <f t="shared" si="35"/>
        <v/>
      </c>
      <c r="W164" s="21">
        <f>ROW()</f>
        <v>164</v>
      </c>
    </row>
    <row r="165" spans="1:23" s="21" customFormat="1" ht="16" customHeight="1">
      <c r="A165" s="21">
        <f>ROW()</f>
        <v>165</v>
      </c>
      <c r="B165" s="71"/>
      <c r="C165" s="709"/>
      <c r="D165" s="179"/>
      <c r="E165" s="182"/>
      <c r="F165" s="173"/>
      <c r="G165" s="163"/>
      <c r="H165" s="163"/>
      <c r="I165" s="173"/>
      <c r="J165" s="174"/>
      <c r="K165" s="101">
        <f t="shared" si="24"/>
        <v>0</v>
      </c>
      <c r="L165" s="101">
        <f t="shared" si="25"/>
        <v>0</v>
      </c>
      <c r="M165" s="101">
        <f t="shared" si="26"/>
        <v>0</v>
      </c>
      <c r="N165" s="101" t="str">
        <f t="shared" si="27"/>
        <v/>
      </c>
      <c r="O165" s="101">
        <f t="shared" si="28"/>
        <v>0</v>
      </c>
      <c r="P165" s="101">
        <f t="shared" si="29"/>
        <v>0</v>
      </c>
      <c r="Q165" s="101" t="str">
        <f t="shared" si="30"/>
        <v/>
      </c>
      <c r="R165" s="101" t="str">
        <f t="shared" si="31"/>
        <v/>
      </c>
      <c r="S165" s="494" t="str">
        <f t="shared" si="32"/>
        <v/>
      </c>
      <c r="T165" s="494" t="str">
        <f t="shared" si="33"/>
        <v/>
      </c>
      <c r="U165" s="494" t="str">
        <f t="shared" si="34"/>
        <v/>
      </c>
      <c r="V165" s="494" t="str">
        <f t="shared" si="35"/>
        <v/>
      </c>
      <c r="W165" s="21">
        <f>ROW()</f>
        <v>165</v>
      </c>
    </row>
    <row r="166" spans="1:23" s="21" customFormat="1" ht="16" customHeight="1">
      <c r="A166" s="21">
        <f>ROW()</f>
        <v>166</v>
      </c>
      <c r="B166" s="71"/>
      <c r="C166" s="709"/>
      <c r="D166" s="179"/>
      <c r="E166" s="182"/>
      <c r="F166" s="173"/>
      <c r="G166" s="163"/>
      <c r="H166" s="163"/>
      <c r="I166" s="173"/>
      <c r="J166" s="174"/>
      <c r="K166" s="101">
        <f t="shared" si="24"/>
        <v>0</v>
      </c>
      <c r="L166" s="101">
        <f t="shared" si="25"/>
        <v>0</v>
      </c>
      <c r="M166" s="101">
        <f t="shared" si="26"/>
        <v>0</v>
      </c>
      <c r="N166" s="101" t="str">
        <f t="shared" si="27"/>
        <v/>
      </c>
      <c r="O166" s="101">
        <f t="shared" si="28"/>
        <v>0</v>
      </c>
      <c r="P166" s="101">
        <f t="shared" si="29"/>
        <v>0</v>
      </c>
      <c r="Q166" s="101" t="str">
        <f t="shared" si="30"/>
        <v/>
      </c>
      <c r="R166" s="101" t="str">
        <f t="shared" si="31"/>
        <v/>
      </c>
      <c r="S166" s="494" t="str">
        <f t="shared" si="32"/>
        <v/>
      </c>
      <c r="T166" s="494" t="str">
        <f t="shared" si="33"/>
        <v/>
      </c>
      <c r="U166" s="494" t="str">
        <f t="shared" si="34"/>
        <v/>
      </c>
      <c r="V166" s="494" t="str">
        <f t="shared" si="35"/>
        <v/>
      </c>
      <c r="W166" s="21">
        <f>ROW()</f>
        <v>166</v>
      </c>
    </row>
    <row r="167" spans="1:23" s="21" customFormat="1" ht="16" customHeight="1">
      <c r="A167" s="21">
        <f>ROW()</f>
        <v>167</v>
      </c>
      <c r="B167" s="71"/>
      <c r="C167" s="709"/>
      <c r="D167" s="179"/>
      <c r="E167" s="182"/>
      <c r="F167" s="173"/>
      <c r="G167" s="163"/>
      <c r="H167" s="163"/>
      <c r="I167" s="173"/>
      <c r="J167" s="174"/>
      <c r="K167" s="101">
        <f t="shared" si="24"/>
        <v>0</v>
      </c>
      <c r="L167" s="101">
        <f t="shared" si="25"/>
        <v>0</v>
      </c>
      <c r="M167" s="101">
        <f t="shared" si="26"/>
        <v>0</v>
      </c>
      <c r="N167" s="101" t="str">
        <f t="shared" si="27"/>
        <v/>
      </c>
      <c r="O167" s="101">
        <f t="shared" si="28"/>
        <v>0</v>
      </c>
      <c r="P167" s="101">
        <f t="shared" si="29"/>
        <v>0</v>
      </c>
      <c r="Q167" s="101" t="str">
        <f t="shared" si="30"/>
        <v/>
      </c>
      <c r="R167" s="101" t="str">
        <f t="shared" si="31"/>
        <v/>
      </c>
      <c r="S167" s="494" t="str">
        <f t="shared" si="32"/>
        <v/>
      </c>
      <c r="T167" s="494" t="str">
        <f t="shared" si="33"/>
        <v/>
      </c>
      <c r="U167" s="494" t="str">
        <f t="shared" si="34"/>
        <v/>
      </c>
      <c r="V167" s="494" t="str">
        <f t="shared" si="35"/>
        <v/>
      </c>
      <c r="W167" s="21">
        <f>ROW()</f>
        <v>167</v>
      </c>
    </row>
    <row r="168" spans="1:23" s="21" customFormat="1" ht="16" customHeight="1">
      <c r="A168" s="21">
        <f>ROW()</f>
        <v>168</v>
      </c>
      <c r="B168" s="71"/>
      <c r="C168" s="709"/>
      <c r="D168" s="179"/>
      <c r="E168" s="182"/>
      <c r="F168" s="173"/>
      <c r="G168" s="163"/>
      <c r="H168" s="163"/>
      <c r="I168" s="173"/>
      <c r="J168" s="174"/>
      <c r="K168" s="101">
        <f t="shared" si="24"/>
        <v>0</v>
      </c>
      <c r="L168" s="101">
        <f t="shared" si="25"/>
        <v>0</v>
      </c>
      <c r="M168" s="101">
        <f t="shared" si="26"/>
        <v>0</v>
      </c>
      <c r="N168" s="101" t="str">
        <f t="shared" si="27"/>
        <v/>
      </c>
      <c r="O168" s="101">
        <f t="shared" si="28"/>
        <v>0</v>
      </c>
      <c r="P168" s="101">
        <f t="shared" si="29"/>
        <v>0</v>
      </c>
      <c r="Q168" s="101" t="str">
        <f t="shared" si="30"/>
        <v/>
      </c>
      <c r="R168" s="101" t="str">
        <f t="shared" si="31"/>
        <v/>
      </c>
      <c r="S168" s="494" t="str">
        <f t="shared" si="32"/>
        <v/>
      </c>
      <c r="T168" s="494" t="str">
        <f t="shared" si="33"/>
        <v/>
      </c>
      <c r="U168" s="494" t="str">
        <f t="shared" si="34"/>
        <v/>
      </c>
      <c r="V168" s="494" t="str">
        <f t="shared" si="35"/>
        <v/>
      </c>
      <c r="W168" s="21">
        <f>ROW()</f>
        <v>168</v>
      </c>
    </row>
    <row r="169" spans="1:23" s="21" customFormat="1" ht="16" customHeight="1">
      <c r="A169" s="21">
        <f>ROW()</f>
        <v>169</v>
      </c>
      <c r="B169" s="71"/>
      <c r="C169" s="709"/>
      <c r="D169" s="179"/>
      <c r="E169" s="182"/>
      <c r="F169" s="173"/>
      <c r="G169" s="163"/>
      <c r="H169" s="163"/>
      <c r="I169" s="173"/>
      <c r="J169" s="174"/>
      <c r="K169" s="101">
        <f t="shared" si="24"/>
        <v>0</v>
      </c>
      <c r="L169" s="101">
        <f t="shared" si="25"/>
        <v>0</v>
      </c>
      <c r="M169" s="101">
        <f t="shared" si="26"/>
        <v>0</v>
      </c>
      <c r="N169" s="101" t="str">
        <f t="shared" si="27"/>
        <v/>
      </c>
      <c r="O169" s="101">
        <f t="shared" si="28"/>
        <v>0</v>
      </c>
      <c r="P169" s="101">
        <f t="shared" si="29"/>
        <v>0</v>
      </c>
      <c r="Q169" s="101" t="str">
        <f t="shared" si="30"/>
        <v/>
      </c>
      <c r="R169" s="101" t="str">
        <f t="shared" si="31"/>
        <v/>
      </c>
      <c r="S169" s="494" t="str">
        <f t="shared" si="32"/>
        <v/>
      </c>
      <c r="T169" s="494" t="str">
        <f t="shared" si="33"/>
        <v/>
      </c>
      <c r="U169" s="494" t="str">
        <f t="shared" si="34"/>
        <v/>
      </c>
      <c r="V169" s="494" t="str">
        <f t="shared" si="35"/>
        <v/>
      </c>
      <c r="W169" s="21">
        <f>ROW()</f>
        <v>169</v>
      </c>
    </row>
    <row r="170" spans="1:23" s="21" customFormat="1" ht="16" customHeight="1">
      <c r="A170" s="21">
        <f>ROW()</f>
        <v>170</v>
      </c>
      <c r="B170" s="71"/>
      <c r="C170" s="709"/>
      <c r="D170" s="179"/>
      <c r="E170" s="182"/>
      <c r="F170" s="173"/>
      <c r="G170" s="163"/>
      <c r="H170" s="163"/>
      <c r="I170" s="173"/>
      <c r="J170" s="174"/>
      <c r="K170" s="101">
        <f t="shared" si="24"/>
        <v>0</v>
      </c>
      <c r="L170" s="101">
        <f t="shared" si="25"/>
        <v>0</v>
      </c>
      <c r="M170" s="101">
        <f t="shared" si="26"/>
        <v>0</v>
      </c>
      <c r="N170" s="101" t="str">
        <f t="shared" si="27"/>
        <v/>
      </c>
      <c r="O170" s="101">
        <f t="shared" si="28"/>
        <v>0</v>
      </c>
      <c r="P170" s="101">
        <f t="shared" si="29"/>
        <v>0</v>
      </c>
      <c r="Q170" s="101" t="str">
        <f t="shared" si="30"/>
        <v/>
      </c>
      <c r="R170" s="101" t="str">
        <f t="shared" si="31"/>
        <v/>
      </c>
      <c r="S170" s="494" t="str">
        <f t="shared" si="32"/>
        <v/>
      </c>
      <c r="T170" s="494" t="str">
        <f t="shared" si="33"/>
        <v/>
      </c>
      <c r="U170" s="494" t="str">
        <f t="shared" si="34"/>
        <v/>
      </c>
      <c r="V170" s="494" t="str">
        <f t="shared" si="35"/>
        <v/>
      </c>
      <c r="W170" s="21">
        <f>ROW()</f>
        <v>170</v>
      </c>
    </row>
    <row r="171" spans="1:23" s="21" customFormat="1" ht="16" customHeight="1">
      <c r="A171" s="21">
        <f>ROW()</f>
        <v>171</v>
      </c>
      <c r="B171" s="71"/>
      <c r="C171" s="709"/>
      <c r="D171" s="179"/>
      <c r="E171" s="182"/>
      <c r="F171" s="173"/>
      <c r="G171" s="163"/>
      <c r="H171" s="163"/>
      <c r="I171" s="173"/>
      <c r="J171" s="174"/>
      <c r="K171" s="101">
        <f t="shared" si="24"/>
        <v>0</v>
      </c>
      <c r="L171" s="101">
        <f t="shared" si="25"/>
        <v>0</v>
      </c>
      <c r="M171" s="101">
        <f t="shared" si="26"/>
        <v>0</v>
      </c>
      <c r="N171" s="101" t="str">
        <f t="shared" si="27"/>
        <v/>
      </c>
      <c r="O171" s="101">
        <f t="shared" si="28"/>
        <v>0</v>
      </c>
      <c r="P171" s="101">
        <f t="shared" si="29"/>
        <v>0</v>
      </c>
      <c r="Q171" s="101" t="str">
        <f t="shared" si="30"/>
        <v/>
      </c>
      <c r="R171" s="101" t="str">
        <f t="shared" si="31"/>
        <v/>
      </c>
      <c r="S171" s="494" t="str">
        <f t="shared" si="32"/>
        <v/>
      </c>
      <c r="T171" s="494" t="str">
        <f t="shared" si="33"/>
        <v/>
      </c>
      <c r="U171" s="494" t="str">
        <f t="shared" si="34"/>
        <v/>
      </c>
      <c r="V171" s="494" t="str">
        <f t="shared" si="35"/>
        <v/>
      </c>
      <c r="W171" s="21">
        <f>ROW()</f>
        <v>171</v>
      </c>
    </row>
    <row r="172" spans="1:23" s="21" customFormat="1" ht="16" customHeight="1">
      <c r="A172" s="21">
        <f>ROW()</f>
        <v>172</v>
      </c>
      <c r="B172" s="71"/>
      <c r="C172" s="709"/>
      <c r="D172" s="179"/>
      <c r="E172" s="182"/>
      <c r="F172" s="173"/>
      <c r="G172" s="163"/>
      <c r="H172" s="163"/>
      <c r="I172" s="173"/>
      <c r="J172" s="174"/>
      <c r="K172" s="101">
        <f t="shared" si="24"/>
        <v>0</v>
      </c>
      <c r="L172" s="101">
        <f t="shared" si="25"/>
        <v>0</v>
      </c>
      <c r="M172" s="101">
        <f t="shared" si="26"/>
        <v>0</v>
      </c>
      <c r="N172" s="101" t="str">
        <f t="shared" si="27"/>
        <v/>
      </c>
      <c r="O172" s="101">
        <f t="shared" si="28"/>
        <v>0</v>
      </c>
      <c r="P172" s="101">
        <f t="shared" si="29"/>
        <v>0</v>
      </c>
      <c r="Q172" s="101" t="str">
        <f t="shared" si="30"/>
        <v/>
      </c>
      <c r="R172" s="101" t="str">
        <f t="shared" si="31"/>
        <v/>
      </c>
      <c r="S172" s="494" t="str">
        <f t="shared" si="32"/>
        <v/>
      </c>
      <c r="T172" s="494" t="str">
        <f t="shared" si="33"/>
        <v/>
      </c>
      <c r="U172" s="494" t="str">
        <f t="shared" si="34"/>
        <v/>
      </c>
      <c r="V172" s="494" t="str">
        <f t="shared" si="35"/>
        <v/>
      </c>
      <c r="W172" s="21">
        <f>ROW()</f>
        <v>172</v>
      </c>
    </row>
    <row r="173" spans="1:23" s="21" customFormat="1" ht="16" customHeight="1">
      <c r="A173" s="21">
        <f>ROW()</f>
        <v>173</v>
      </c>
      <c r="B173" s="71"/>
      <c r="C173" s="709"/>
      <c r="D173" s="179"/>
      <c r="E173" s="182"/>
      <c r="F173" s="173"/>
      <c r="G173" s="163"/>
      <c r="H173" s="163"/>
      <c r="I173" s="173"/>
      <c r="J173" s="174"/>
      <c r="K173" s="101">
        <f t="shared" si="24"/>
        <v>0</v>
      </c>
      <c r="L173" s="101">
        <f t="shared" si="25"/>
        <v>0</v>
      </c>
      <c r="M173" s="101">
        <f t="shared" si="26"/>
        <v>0</v>
      </c>
      <c r="N173" s="101" t="str">
        <f t="shared" si="27"/>
        <v/>
      </c>
      <c r="O173" s="101">
        <f t="shared" si="28"/>
        <v>0</v>
      </c>
      <c r="P173" s="101">
        <f t="shared" si="29"/>
        <v>0</v>
      </c>
      <c r="Q173" s="101" t="str">
        <f t="shared" si="30"/>
        <v/>
      </c>
      <c r="R173" s="101" t="str">
        <f t="shared" si="31"/>
        <v/>
      </c>
      <c r="S173" s="494" t="str">
        <f t="shared" si="32"/>
        <v/>
      </c>
      <c r="T173" s="494" t="str">
        <f t="shared" si="33"/>
        <v/>
      </c>
      <c r="U173" s="494" t="str">
        <f t="shared" si="34"/>
        <v/>
      </c>
      <c r="V173" s="494" t="str">
        <f t="shared" si="35"/>
        <v/>
      </c>
      <c r="W173" s="21">
        <f>ROW()</f>
        <v>173</v>
      </c>
    </row>
    <row r="174" spans="1:23" s="21" customFormat="1" ht="16" customHeight="1">
      <c r="A174" s="21">
        <f>ROW()</f>
        <v>174</v>
      </c>
      <c r="B174" s="71"/>
      <c r="C174" s="709"/>
      <c r="D174" s="179"/>
      <c r="E174" s="182"/>
      <c r="F174" s="173"/>
      <c r="G174" s="163"/>
      <c r="H174" s="163"/>
      <c r="I174" s="173"/>
      <c r="J174" s="174"/>
      <c r="K174" s="101">
        <f t="shared" si="24"/>
        <v>0</v>
      </c>
      <c r="L174" s="101">
        <f t="shared" si="25"/>
        <v>0</v>
      </c>
      <c r="M174" s="101">
        <f t="shared" si="26"/>
        <v>0</v>
      </c>
      <c r="N174" s="101" t="str">
        <f t="shared" si="27"/>
        <v/>
      </c>
      <c r="O174" s="101">
        <f t="shared" si="28"/>
        <v>0</v>
      </c>
      <c r="P174" s="101">
        <f t="shared" si="29"/>
        <v>0</v>
      </c>
      <c r="Q174" s="101" t="str">
        <f t="shared" si="30"/>
        <v/>
      </c>
      <c r="R174" s="101" t="str">
        <f t="shared" si="31"/>
        <v/>
      </c>
      <c r="S174" s="494" t="str">
        <f t="shared" si="32"/>
        <v/>
      </c>
      <c r="T174" s="494" t="str">
        <f t="shared" si="33"/>
        <v/>
      </c>
      <c r="U174" s="494" t="str">
        <f t="shared" si="34"/>
        <v/>
      </c>
      <c r="V174" s="494" t="str">
        <f t="shared" si="35"/>
        <v/>
      </c>
      <c r="W174" s="21">
        <f>ROW()</f>
        <v>174</v>
      </c>
    </row>
    <row r="175" spans="1:23" s="21" customFormat="1" ht="16" customHeight="1">
      <c r="A175" s="21">
        <f>ROW()</f>
        <v>175</v>
      </c>
      <c r="B175" s="71"/>
      <c r="C175" s="709"/>
      <c r="D175" s="179"/>
      <c r="E175" s="182"/>
      <c r="F175" s="173"/>
      <c r="G175" s="163"/>
      <c r="H175" s="163"/>
      <c r="I175" s="173"/>
      <c r="J175" s="174"/>
      <c r="K175" s="101">
        <f t="shared" si="24"/>
        <v>0</v>
      </c>
      <c r="L175" s="101">
        <f t="shared" si="25"/>
        <v>0</v>
      </c>
      <c r="M175" s="101">
        <f t="shared" si="26"/>
        <v>0</v>
      </c>
      <c r="N175" s="101" t="str">
        <f t="shared" si="27"/>
        <v/>
      </c>
      <c r="O175" s="101">
        <f t="shared" si="28"/>
        <v>0</v>
      </c>
      <c r="P175" s="101">
        <f t="shared" si="29"/>
        <v>0</v>
      </c>
      <c r="Q175" s="101" t="str">
        <f t="shared" si="30"/>
        <v/>
      </c>
      <c r="R175" s="101" t="str">
        <f t="shared" si="31"/>
        <v/>
      </c>
      <c r="S175" s="494" t="str">
        <f t="shared" si="32"/>
        <v/>
      </c>
      <c r="T175" s="494" t="str">
        <f t="shared" si="33"/>
        <v/>
      </c>
      <c r="U175" s="494" t="str">
        <f t="shared" si="34"/>
        <v/>
      </c>
      <c r="V175" s="494" t="str">
        <f t="shared" si="35"/>
        <v/>
      </c>
      <c r="W175" s="21">
        <f>ROW()</f>
        <v>175</v>
      </c>
    </row>
    <row r="176" spans="1:23" s="21" customFormat="1" ht="16" customHeight="1">
      <c r="A176" s="21">
        <f>ROW()</f>
        <v>176</v>
      </c>
      <c r="B176" s="71"/>
      <c r="C176" s="709"/>
      <c r="D176" s="179"/>
      <c r="E176" s="182"/>
      <c r="F176" s="173"/>
      <c r="G176" s="163"/>
      <c r="H176" s="163"/>
      <c r="I176" s="173"/>
      <c r="J176" s="174"/>
      <c r="K176" s="101">
        <f t="shared" si="24"/>
        <v>0</v>
      </c>
      <c r="L176" s="101">
        <f t="shared" si="25"/>
        <v>0</v>
      </c>
      <c r="M176" s="101">
        <f t="shared" si="26"/>
        <v>0</v>
      </c>
      <c r="N176" s="101" t="str">
        <f t="shared" si="27"/>
        <v/>
      </c>
      <c r="O176" s="101">
        <f t="shared" si="28"/>
        <v>0</v>
      </c>
      <c r="P176" s="101">
        <f t="shared" si="29"/>
        <v>0</v>
      </c>
      <c r="Q176" s="101" t="str">
        <f t="shared" si="30"/>
        <v/>
      </c>
      <c r="R176" s="101" t="str">
        <f t="shared" si="31"/>
        <v/>
      </c>
      <c r="S176" s="494" t="str">
        <f t="shared" si="32"/>
        <v/>
      </c>
      <c r="T176" s="494" t="str">
        <f t="shared" si="33"/>
        <v/>
      </c>
      <c r="U176" s="494" t="str">
        <f t="shared" si="34"/>
        <v/>
      </c>
      <c r="V176" s="494" t="str">
        <f t="shared" si="35"/>
        <v/>
      </c>
      <c r="W176" s="21">
        <f>ROW()</f>
        <v>176</v>
      </c>
    </row>
    <row r="177" spans="1:23" s="21" customFormat="1" ht="16" customHeight="1">
      <c r="A177" s="21">
        <f>ROW()</f>
        <v>177</v>
      </c>
      <c r="B177" s="71"/>
      <c r="C177" s="709"/>
      <c r="D177" s="179"/>
      <c r="E177" s="182"/>
      <c r="F177" s="173"/>
      <c r="G177" s="163"/>
      <c r="H177" s="163"/>
      <c r="I177" s="173"/>
      <c r="J177" s="174"/>
      <c r="K177" s="101">
        <f t="shared" si="24"/>
        <v>0</v>
      </c>
      <c r="L177" s="101">
        <f t="shared" si="25"/>
        <v>0</v>
      </c>
      <c r="M177" s="101">
        <f t="shared" si="26"/>
        <v>0</v>
      </c>
      <c r="N177" s="101" t="str">
        <f t="shared" si="27"/>
        <v/>
      </c>
      <c r="O177" s="101">
        <f t="shared" si="28"/>
        <v>0</v>
      </c>
      <c r="P177" s="101">
        <f t="shared" si="29"/>
        <v>0</v>
      </c>
      <c r="Q177" s="101" t="str">
        <f t="shared" si="30"/>
        <v/>
      </c>
      <c r="R177" s="101" t="str">
        <f t="shared" si="31"/>
        <v/>
      </c>
      <c r="S177" s="494" t="str">
        <f t="shared" si="32"/>
        <v/>
      </c>
      <c r="T177" s="494" t="str">
        <f t="shared" si="33"/>
        <v/>
      </c>
      <c r="U177" s="494" t="str">
        <f t="shared" si="34"/>
        <v/>
      </c>
      <c r="V177" s="494" t="str">
        <f t="shared" si="35"/>
        <v/>
      </c>
      <c r="W177" s="21">
        <f>ROW()</f>
        <v>177</v>
      </c>
    </row>
    <row r="178" spans="1:23" s="21" customFormat="1" ht="16" customHeight="1">
      <c r="A178" s="21">
        <f>ROW()</f>
        <v>178</v>
      </c>
      <c r="B178" s="71"/>
      <c r="C178" s="709"/>
      <c r="D178" s="179"/>
      <c r="E178" s="182"/>
      <c r="F178" s="173"/>
      <c r="G178" s="163"/>
      <c r="H178" s="163"/>
      <c r="I178" s="173"/>
      <c r="J178" s="174"/>
      <c r="K178" s="101">
        <f t="shared" si="24"/>
        <v>0</v>
      </c>
      <c r="L178" s="101">
        <f t="shared" si="25"/>
        <v>0</v>
      </c>
      <c r="M178" s="101">
        <f t="shared" si="26"/>
        <v>0</v>
      </c>
      <c r="N178" s="101" t="str">
        <f t="shared" si="27"/>
        <v/>
      </c>
      <c r="O178" s="101">
        <f t="shared" si="28"/>
        <v>0</v>
      </c>
      <c r="P178" s="101">
        <f t="shared" si="29"/>
        <v>0</v>
      </c>
      <c r="Q178" s="101" t="str">
        <f t="shared" si="30"/>
        <v/>
      </c>
      <c r="R178" s="101" t="str">
        <f t="shared" si="31"/>
        <v/>
      </c>
      <c r="S178" s="494" t="str">
        <f t="shared" si="32"/>
        <v/>
      </c>
      <c r="T178" s="494" t="str">
        <f t="shared" si="33"/>
        <v/>
      </c>
      <c r="U178" s="494" t="str">
        <f t="shared" si="34"/>
        <v/>
      </c>
      <c r="V178" s="494" t="str">
        <f t="shared" si="35"/>
        <v/>
      </c>
      <c r="W178" s="21">
        <f>ROW()</f>
        <v>178</v>
      </c>
    </row>
    <row r="179" spans="1:23" s="21" customFormat="1" ht="16" customHeight="1">
      <c r="A179" s="21">
        <f>ROW()</f>
        <v>179</v>
      </c>
      <c r="B179" s="71"/>
      <c r="C179" s="709"/>
      <c r="D179" s="179"/>
      <c r="E179" s="182"/>
      <c r="F179" s="173"/>
      <c r="G179" s="163"/>
      <c r="H179" s="163"/>
      <c r="I179" s="173"/>
      <c r="J179" s="174"/>
      <c r="K179" s="101">
        <f t="shared" si="24"/>
        <v>0</v>
      </c>
      <c r="L179" s="101">
        <f t="shared" si="25"/>
        <v>0</v>
      </c>
      <c r="M179" s="101">
        <f t="shared" si="26"/>
        <v>0</v>
      </c>
      <c r="N179" s="101" t="str">
        <f t="shared" si="27"/>
        <v/>
      </c>
      <c r="O179" s="101">
        <f t="shared" si="28"/>
        <v>0</v>
      </c>
      <c r="P179" s="101">
        <f t="shared" si="29"/>
        <v>0</v>
      </c>
      <c r="Q179" s="101" t="str">
        <f t="shared" si="30"/>
        <v/>
      </c>
      <c r="R179" s="101" t="str">
        <f t="shared" si="31"/>
        <v/>
      </c>
      <c r="S179" s="494" t="str">
        <f t="shared" si="32"/>
        <v/>
      </c>
      <c r="T179" s="494" t="str">
        <f t="shared" si="33"/>
        <v/>
      </c>
      <c r="U179" s="494" t="str">
        <f t="shared" si="34"/>
        <v/>
      </c>
      <c r="V179" s="494" t="str">
        <f t="shared" si="35"/>
        <v/>
      </c>
      <c r="W179" s="21">
        <f>ROW()</f>
        <v>179</v>
      </c>
    </row>
    <row r="180" spans="1:23" s="21" customFormat="1" ht="16" customHeight="1">
      <c r="A180" s="21">
        <f>ROW()</f>
        <v>180</v>
      </c>
      <c r="B180" s="71"/>
      <c r="C180" s="709"/>
      <c r="D180" s="178"/>
      <c r="E180" s="173"/>
      <c r="F180" s="173"/>
      <c r="G180" s="163"/>
      <c r="H180" s="163"/>
      <c r="I180" s="173"/>
      <c r="J180" s="174"/>
      <c r="K180" s="101">
        <f t="shared" si="24"/>
        <v>0</v>
      </c>
      <c r="L180" s="101">
        <f t="shared" si="25"/>
        <v>0</v>
      </c>
      <c r="M180" s="101">
        <f t="shared" si="26"/>
        <v>0</v>
      </c>
      <c r="N180" s="101" t="str">
        <f t="shared" si="27"/>
        <v/>
      </c>
      <c r="O180" s="101">
        <f t="shared" si="28"/>
        <v>0</v>
      </c>
      <c r="P180" s="101">
        <f t="shared" si="29"/>
        <v>0</v>
      </c>
      <c r="Q180" s="101" t="str">
        <f t="shared" si="30"/>
        <v/>
      </c>
      <c r="R180" s="101" t="str">
        <f t="shared" si="31"/>
        <v/>
      </c>
      <c r="S180" s="494" t="str">
        <f t="shared" si="32"/>
        <v/>
      </c>
      <c r="T180" s="494" t="str">
        <f t="shared" si="33"/>
        <v/>
      </c>
      <c r="U180" s="494" t="str">
        <f t="shared" si="34"/>
        <v/>
      </c>
      <c r="V180" s="494" t="str">
        <f t="shared" si="35"/>
        <v/>
      </c>
      <c r="W180" s="21">
        <f>ROW()</f>
        <v>180</v>
      </c>
    </row>
    <row r="181" spans="1:23" s="21" customFormat="1" ht="16" customHeight="1">
      <c r="A181" s="21">
        <f>ROW()</f>
        <v>181</v>
      </c>
      <c r="B181" s="71"/>
      <c r="C181" s="709"/>
      <c r="D181" s="178"/>
      <c r="E181" s="173"/>
      <c r="F181" s="173"/>
      <c r="G181" s="163"/>
      <c r="H181" s="163"/>
      <c r="I181" s="173"/>
      <c r="J181" s="174"/>
      <c r="K181" s="101">
        <f t="shared" si="24"/>
        <v>0</v>
      </c>
      <c r="L181" s="101">
        <f t="shared" si="25"/>
        <v>0</v>
      </c>
      <c r="M181" s="101">
        <f t="shared" si="26"/>
        <v>0</v>
      </c>
      <c r="N181" s="101" t="str">
        <f t="shared" si="27"/>
        <v/>
      </c>
      <c r="O181" s="101">
        <f t="shared" si="28"/>
        <v>0</v>
      </c>
      <c r="P181" s="101">
        <f t="shared" si="29"/>
        <v>0</v>
      </c>
      <c r="Q181" s="101" t="str">
        <f t="shared" si="30"/>
        <v/>
      </c>
      <c r="R181" s="101" t="str">
        <f t="shared" si="31"/>
        <v/>
      </c>
      <c r="S181" s="494" t="str">
        <f t="shared" si="32"/>
        <v/>
      </c>
      <c r="T181" s="494" t="str">
        <f t="shared" si="33"/>
        <v/>
      </c>
      <c r="U181" s="494" t="str">
        <f t="shared" si="34"/>
        <v/>
      </c>
      <c r="V181" s="494" t="str">
        <f t="shared" si="35"/>
        <v/>
      </c>
      <c r="W181" s="21">
        <f>ROW()</f>
        <v>181</v>
      </c>
    </row>
    <row r="182" spans="1:23" s="21" customFormat="1" ht="16" customHeight="1">
      <c r="A182" s="21">
        <f>ROW()</f>
        <v>182</v>
      </c>
      <c r="B182" s="71"/>
      <c r="C182" s="709"/>
      <c r="D182" s="179"/>
      <c r="E182" s="182"/>
      <c r="F182" s="173"/>
      <c r="G182" s="163"/>
      <c r="H182" s="163"/>
      <c r="I182" s="173"/>
      <c r="J182" s="174"/>
      <c r="K182" s="101">
        <f t="shared" si="24"/>
        <v>0</v>
      </c>
      <c r="L182" s="101">
        <f t="shared" si="25"/>
        <v>0</v>
      </c>
      <c r="M182" s="101">
        <f t="shared" si="26"/>
        <v>0</v>
      </c>
      <c r="N182" s="101" t="str">
        <f t="shared" si="27"/>
        <v/>
      </c>
      <c r="O182" s="101">
        <f t="shared" si="28"/>
        <v>0</v>
      </c>
      <c r="P182" s="101">
        <f t="shared" si="29"/>
        <v>0</v>
      </c>
      <c r="Q182" s="101" t="str">
        <f t="shared" si="30"/>
        <v/>
      </c>
      <c r="R182" s="101" t="str">
        <f t="shared" si="31"/>
        <v/>
      </c>
      <c r="S182" s="494" t="str">
        <f t="shared" si="32"/>
        <v/>
      </c>
      <c r="T182" s="494" t="str">
        <f t="shared" si="33"/>
        <v/>
      </c>
      <c r="U182" s="494" t="str">
        <f t="shared" si="34"/>
        <v/>
      </c>
      <c r="V182" s="494" t="str">
        <f t="shared" si="35"/>
        <v/>
      </c>
      <c r="W182" s="21">
        <f>ROW()</f>
        <v>182</v>
      </c>
    </row>
    <row r="183" spans="1:23" s="21" customFormat="1" ht="16" customHeight="1">
      <c r="A183" s="21">
        <f>ROW()</f>
        <v>183</v>
      </c>
      <c r="B183" s="71"/>
      <c r="C183" s="709"/>
      <c r="D183" s="179"/>
      <c r="E183" s="182"/>
      <c r="F183" s="173"/>
      <c r="G183" s="163"/>
      <c r="H183" s="163"/>
      <c r="I183" s="173"/>
      <c r="J183" s="174"/>
      <c r="K183" s="101">
        <f t="shared" si="24"/>
        <v>0</v>
      </c>
      <c r="L183" s="101">
        <f t="shared" si="25"/>
        <v>0</v>
      </c>
      <c r="M183" s="101">
        <f t="shared" si="26"/>
        <v>0</v>
      </c>
      <c r="N183" s="101" t="str">
        <f t="shared" si="27"/>
        <v/>
      </c>
      <c r="O183" s="101">
        <f t="shared" si="28"/>
        <v>0</v>
      </c>
      <c r="P183" s="101">
        <f t="shared" si="29"/>
        <v>0</v>
      </c>
      <c r="Q183" s="101" t="str">
        <f t="shared" si="30"/>
        <v/>
      </c>
      <c r="R183" s="101" t="str">
        <f t="shared" si="31"/>
        <v/>
      </c>
      <c r="S183" s="494" t="str">
        <f t="shared" si="32"/>
        <v/>
      </c>
      <c r="T183" s="494" t="str">
        <f t="shared" si="33"/>
        <v/>
      </c>
      <c r="U183" s="494" t="str">
        <f t="shared" si="34"/>
        <v/>
      </c>
      <c r="V183" s="494" t="str">
        <f t="shared" si="35"/>
        <v/>
      </c>
      <c r="W183" s="21">
        <f>ROW()</f>
        <v>183</v>
      </c>
    </row>
    <row r="184" spans="1:23" s="21" customFormat="1" ht="16" customHeight="1">
      <c r="A184" s="21">
        <f>ROW()</f>
        <v>184</v>
      </c>
      <c r="B184" s="71"/>
      <c r="C184" s="709"/>
      <c r="D184" s="179"/>
      <c r="E184" s="182"/>
      <c r="F184" s="173"/>
      <c r="G184" s="163"/>
      <c r="H184" s="163"/>
      <c r="I184" s="173"/>
      <c r="J184" s="174"/>
      <c r="K184" s="101">
        <f t="shared" si="24"/>
        <v>0</v>
      </c>
      <c r="L184" s="101">
        <f t="shared" si="25"/>
        <v>0</v>
      </c>
      <c r="M184" s="101">
        <f t="shared" si="26"/>
        <v>0</v>
      </c>
      <c r="N184" s="101" t="str">
        <f t="shared" si="27"/>
        <v/>
      </c>
      <c r="O184" s="101">
        <f t="shared" si="28"/>
        <v>0</v>
      </c>
      <c r="P184" s="101">
        <f t="shared" si="29"/>
        <v>0</v>
      </c>
      <c r="Q184" s="101" t="str">
        <f t="shared" si="30"/>
        <v/>
      </c>
      <c r="R184" s="101" t="str">
        <f t="shared" si="31"/>
        <v/>
      </c>
      <c r="S184" s="494" t="str">
        <f t="shared" si="32"/>
        <v/>
      </c>
      <c r="T184" s="494" t="str">
        <f t="shared" si="33"/>
        <v/>
      </c>
      <c r="U184" s="494" t="str">
        <f t="shared" si="34"/>
        <v/>
      </c>
      <c r="V184" s="494" t="str">
        <f t="shared" si="35"/>
        <v/>
      </c>
      <c r="W184" s="21">
        <f>ROW()</f>
        <v>184</v>
      </c>
    </row>
    <row r="185" spans="1:23" s="21" customFormat="1" ht="16" customHeight="1">
      <c r="A185" s="21">
        <f>ROW()</f>
        <v>185</v>
      </c>
      <c r="B185" s="71"/>
      <c r="C185" s="709"/>
      <c r="D185" s="179"/>
      <c r="E185" s="182"/>
      <c r="F185" s="173"/>
      <c r="G185" s="163"/>
      <c r="H185" s="163"/>
      <c r="I185" s="173"/>
      <c r="J185" s="174"/>
      <c r="K185" s="101">
        <f t="shared" si="24"/>
        <v>0</v>
      </c>
      <c r="L185" s="101">
        <f t="shared" si="25"/>
        <v>0</v>
      </c>
      <c r="M185" s="101">
        <f t="shared" si="26"/>
        <v>0</v>
      </c>
      <c r="N185" s="101" t="str">
        <f t="shared" si="27"/>
        <v/>
      </c>
      <c r="O185" s="101">
        <f t="shared" si="28"/>
        <v>0</v>
      </c>
      <c r="P185" s="101">
        <f t="shared" si="29"/>
        <v>0</v>
      </c>
      <c r="Q185" s="101" t="str">
        <f t="shared" si="30"/>
        <v/>
      </c>
      <c r="R185" s="101" t="str">
        <f t="shared" si="31"/>
        <v/>
      </c>
      <c r="S185" s="494" t="str">
        <f t="shared" si="32"/>
        <v/>
      </c>
      <c r="T185" s="494" t="str">
        <f t="shared" si="33"/>
        <v/>
      </c>
      <c r="U185" s="494" t="str">
        <f t="shared" si="34"/>
        <v/>
      </c>
      <c r="V185" s="494" t="str">
        <f t="shared" si="35"/>
        <v/>
      </c>
      <c r="W185" s="21">
        <f>ROW()</f>
        <v>185</v>
      </c>
    </row>
    <row r="186" spans="1:23" s="21" customFormat="1" ht="16" customHeight="1">
      <c r="A186" s="21">
        <f>ROW()</f>
        <v>186</v>
      </c>
      <c r="B186" s="71"/>
      <c r="C186" s="709"/>
      <c r="D186" s="179"/>
      <c r="E186" s="182"/>
      <c r="F186" s="173"/>
      <c r="G186" s="163"/>
      <c r="H186" s="163"/>
      <c r="I186" s="173"/>
      <c r="J186" s="174"/>
      <c r="K186" s="101">
        <f t="shared" si="24"/>
        <v>0</v>
      </c>
      <c r="L186" s="101">
        <f t="shared" si="25"/>
        <v>0</v>
      </c>
      <c r="M186" s="101">
        <f t="shared" si="26"/>
        <v>0</v>
      </c>
      <c r="N186" s="101" t="str">
        <f t="shared" si="27"/>
        <v/>
      </c>
      <c r="O186" s="101">
        <f t="shared" si="28"/>
        <v>0</v>
      </c>
      <c r="P186" s="101">
        <f t="shared" si="29"/>
        <v>0</v>
      </c>
      <c r="Q186" s="101" t="str">
        <f t="shared" si="30"/>
        <v/>
      </c>
      <c r="R186" s="101" t="str">
        <f t="shared" si="31"/>
        <v/>
      </c>
      <c r="S186" s="494" t="str">
        <f t="shared" si="32"/>
        <v/>
      </c>
      <c r="T186" s="494" t="str">
        <f t="shared" si="33"/>
        <v/>
      </c>
      <c r="U186" s="494" t="str">
        <f t="shared" si="34"/>
        <v/>
      </c>
      <c r="V186" s="494" t="str">
        <f t="shared" si="35"/>
        <v/>
      </c>
      <c r="W186" s="21">
        <f>ROW()</f>
        <v>186</v>
      </c>
    </row>
    <row r="187" spans="1:23" s="21" customFormat="1" ht="16" customHeight="1">
      <c r="A187" s="21">
        <f>ROW()</f>
        <v>187</v>
      </c>
      <c r="B187" s="71"/>
      <c r="C187" s="709"/>
      <c r="D187" s="179"/>
      <c r="E187" s="182"/>
      <c r="F187" s="173"/>
      <c r="G187" s="163"/>
      <c r="H187" s="163"/>
      <c r="I187" s="173"/>
      <c r="J187" s="174"/>
      <c r="K187" s="101">
        <f t="shared" si="24"/>
        <v>0</v>
      </c>
      <c r="L187" s="101">
        <f t="shared" si="25"/>
        <v>0</v>
      </c>
      <c r="M187" s="101">
        <f t="shared" si="26"/>
        <v>0</v>
      </c>
      <c r="N187" s="101" t="str">
        <f t="shared" si="27"/>
        <v/>
      </c>
      <c r="O187" s="101">
        <f t="shared" si="28"/>
        <v>0</v>
      </c>
      <c r="P187" s="101">
        <f t="shared" si="29"/>
        <v>0</v>
      </c>
      <c r="Q187" s="101" t="str">
        <f t="shared" si="30"/>
        <v/>
      </c>
      <c r="R187" s="101" t="str">
        <f t="shared" si="31"/>
        <v/>
      </c>
      <c r="S187" s="494" t="str">
        <f t="shared" si="32"/>
        <v/>
      </c>
      <c r="T187" s="494" t="str">
        <f t="shared" si="33"/>
        <v/>
      </c>
      <c r="U187" s="494" t="str">
        <f t="shared" si="34"/>
        <v/>
      </c>
      <c r="V187" s="494" t="str">
        <f t="shared" si="35"/>
        <v/>
      </c>
      <c r="W187" s="21">
        <f>ROW()</f>
        <v>187</v>
      </c>
    </row>
    <row r="188" spans="1:23" s="21" customFormat="1" ht="16" customHeight="1">
      <c r="A188" s="21">
        <f>ROW()</f>
        <v>188</v>
      </c>
      <c r="B188" s="71"/>
      <c r="C188" s="709"/>
      <c r="D188" s="179"/>
      <c r="E188" s="182"/>
      <c r="F188" s="173"/>
      <c r="G188" s="163"/>
      <c r="H188" s="163"/>
      <c r="I188" s="173"/>
      <c r="J188" s="174"/>
      <c r="K188" s="101">
        <f t="shared" si="24"/>
        <v>0</v>
      </c>
      <c r="L188" s="101">
        <f t="shared" si="25"/>
        <v>0</v>
      </c>
      <c r="M188" s="101">
        <f t="shared" si="26"/>
        <v>0</v>
      </c>
      <c r="N188" s="101" t="str">
        <f t="shared" si="27"/>
        <v/>
      </c>
      <c r="O188" s="101">
        <f t="shared" si="28"/>
        <v>0</v>
      </c>
      <c r="P188" s="101">
        <f t="shared" si="29"/>
        <v>0</v>
      </c>
      <c r="Q188" s="101" t="str">
        <f t="shared" si="30"/>
        <v/>
      </c>
      <c r="R188" s="101" t="str">
        <f t="shared" si="31"/>
        <v/>
      </c>
      <c r="S188" s="494" t="str">
        <f t="shared" si="32"/>
        <v/>
      </c>
      <c r="T188" s="494" t="str">
        <f t="shared" si="33"/>
        <v/>
      </c>
      <c r="U188" s="494" t="str">
        <f t="shared" si="34"/>
        <v/>
      </c>
      <c r="V188" s="494" t="str">
        <f t="shared" si="35"/>
        <v/>
      </c>
      <c r="W188" s="21">
        <f>ROW()</f>
        <v>188</v>
      </c>
    </row>
    <row r="189" spans="1:23" s="21" customFormat="1" ht="16" customHeight="1">
      <c r="A189" s="21">
        <f>ROW()</f>
        <v>189</v>
      </c>
      <c r="B189" s="71"/>
      <c r="C189" s="709"/>
      <c r="D189" s="179"/>
      <c r="E189" s="182"/>
      <c r="F189" s="173"/>
      <c r="G189" s="163"/>
      <c r="H189" s="163"/>
      <c r="I189" s="173"/>
      <c r="J189" s="174"/>
      <c r="K189" s="101">
        <f t="shared" si="24"/>
        <v>0</v>
      </c>
      <c r="L189" s="101">
        <f t="shared" si="25"/>
        <v>0</v>
      </c>
      <c r="M189" s="101">
        <f t="shared" si="26"/>
        <v>0</v>
      </c>
      <c r="N189" s="101" t="str">
        <f t="shared" si="27"/>
        <v/>
      </c>
      <c r="O189" s="101">
        <f t="shared" si="28"/>
        <v>0</v>
      </c>
      <c r="P189" s="101">
        <f t="shared" si="29"/>
        <v>0</v>
      </c>
      <c r="Q189" s="101" t="str">
        <f t="shared" si="30"/>
        <v/>
      </c>
      <c r="R189" s="101" t="str">
        <f t="shared" si="31"/>
        <v/>
      </c>
      <c r="S189" s="494" t="str">
        <f t="shared" si="32"/>
        <v/>
      </c>
      <c r="T189" s="494" t="str">
        <f t="shared" si="33"/>
        <v/>
      </c>
      <c r="U189" s="494" t="str">
        <f t="shared" si="34"/>
        <v/>
      </c>
      <c r="V189" s="494" t="str">
        <f t="shared" si="35"/>
        <v/>
      </c>
      <c r="W189" s="21">
        <f>ROW()</f>
        <v>189</v>
      </c>
    </row>
    <row r="190" spans="1:23" s="21" customFormat="1" ht="16" customHeight="1">
      <c r="A190" s="21">
        <f>ROW()</f>
        <v>190</v>
      </c>
      <c r="B190" s="71"/>
      <c r="C190" s="709"/>
      <c r="D190" s="179"/>
      <c r="E190" s="182"/>
      <c r="F190" s="173"/>
      <c r="G190" s="163"/>
      <c r="H190" s="163"/>
      <c r="I190" s="173"/>
      <c r="J190" s="174"/>
      <c r="K190" s="101">
        <f t="shared" si="24"/>
        <v>0</v>
      </c>
      <c r="L190" s="101">
        <f t="shared" si="25"/>
        <v>0</v>
      </c>
      <c r="M190" s="101">
        <f t="shared" si="26"/>
        <v>0</v>
      </c>
      <c r="N190" s="101" t="str">
        <f t="shared" si="27"/>
        <v/>
      </c>
      <c r="O190" s="101">
        <f t="shared" si="28"/>
        <v>0</v>
      </c>
      <c r="P190" s="101">
        <f t="shared" si="29"/>
        <v>0</v>
      </c>
      <c r="Q190" s="101" t="str">
        <f t="shared" si="30"/>
        <v/>
      </c>
      <c r="R190" s="101" t="str">
        <f t="shared" si="31"/>
        <v/>
      </c>
      <c r="S190" s="494" t="str">
        <f t="shared" si="32"/>
        <v/>
      </c>
      <c r="T190" s="494" t="str">
        <f t="shared" si="33"/>
        <v/>
      </c>
      <c r="U190" s="494" t="str">
        <f t="shared" si="34"/>
        <v/>
      </c>
      <c r="V190" s="494" t="str">
        <f t="shared" si="35"/>
        <v/>
      </c>
      <c r="W190" s="21">
        <f>ROW()</f>
        <v>190</v>
      </c>
    </row>
    <row r="191" spans="1:23" s="21" customFormat="1" ht="16" customHeight="1">
      <c r="A191" s="21">
        <f>ROW()</f>
        <v>191</v>
      </c>
      <c r="B191" s="71"/>
      <c r="C191" s="709"/>
      <c r="D191" s="179"/>
      <c r="E191" s="182"/>
      <c r="F191" s="173"/>
      <c r="G191" s="163"/>
      <c r="H191" s="163"/>
      <c r="I191" s="173"/>
      <c r="J191" s="174"/>
      <c r="K191" s="101">
        <f t="shared" si="24"/>
        <v>0</v>
      </c>
      <c r="L191" s="101">
        <f t="shared" si="25"/>
        <v>0</v>
      </c>
      <c r="M191" s="101">
        <f t="shared" si="26"/>
        <v>0</v>
      </c>
      <c r="N191" s="101" t="str">
        <f t="shared" si="27"/>
        <v/>
      </c>
      <c r="O191" s="101">
        <f t="shared" si="28"/>
        <v>0</v>
      </c>
      <c r="P191" s="101">
        <f t="shared" si="29"/>
        <v>0</v>
      </c>
      <c r="Q191" s="101" t="str">
        <f t="shared" si="30"/>
        <v/>
      </c>
      <c r="R191" s="101" t="str">
        <f t="shared" si="31"/>
        <v/>
      </c>
      <c r="S191" s="494" t="str">
        <f t="shared" si="32"/>
        <v/>
      </c>
      <c r="T191" s="494" t="str">
        <f t="shared" si="33"/>
        <v/>
      </c>
      <c r="U191" s="494" t="str">
        <f t="shared" si="34"/>
        <v/>
      </c>
      <c r="V191" s="494" t="str">
        <f t="shared" si="35"/>
        <v/>
      </c>
      <c r="W191" s="21">
        <f>ROW()</f>
        <v>191</v>
      </c>
    </row>
    <row r="192" spans="1:23" s="21" customFormat="1" ht="16" customHeight="1">
      <c r="A192" s="21">
        <f>ROW()</f>
        <v>192</v>
      </c>
      <c r="B192" s="71"/>
      <c r="C192" s="709"/>
      <c r="D192" s="179"/>
      <c r="E192" s="182"/>
      <c r="F192" s="173"/>
      <c r="G192" s="163"/>
      <c r="H192" s="163"/>
      <c r="I192" s="173"/>
      <c r="J192" s="174"/>
      <c r="K192" s="101">
        <f t="shared" si="24"/>
        <v>0</v>
      </c>
      <c r="L192" s="101">
        <f t="shared" si="25"/>
        <v>0</v>
      </c>
      <c r="M192" s="101">
        <f t="shared" si="26"/>
        <v>0</v>
      </c>
      <c r="N192" s="101" t="str">
        <f t="shared" si="27"/>
        <v/>
      </c>
      <c r="O192" s="101">
        <f t="shared" si="28"/>
        <v>0</v>
      </c>
      <c r="P192" s="101">
        <f t="shared" si="29"/>
        <v>0</v>
      </c>
      <c r="Q192" s="101" t="str">
        <f t="shared" si="30"/>
        <v/>
      </c>
      <c r="R192" s="101" t="str">
        <f t="shared" si="31"/>
        <v/>
      </c>
      <c r="S192" s="494" t="str">
        <f t="shared" si="32"/>
        <v/>
      </c>
      <c r="T192" s="494" t="str">
        <f t="shared" si="33"/>
        <v/>
      </c>
      <c r="U192" s="494" t="str">
        <f t="shared" si="34"/>
        <v/>
      </c>
      <c r="V192" s="494" t="str">
        <f t="shared" si="35"/>
        <v/>
      </c>
      <c r="W192" s="21">
        <f>ROW()</f>
        <v>192</v>
      </c>
    </row>
    <row r="193" spans="1:23" s="21" customFormat="1" ht="16" customHeight="1">
      <c r="A193" s="21">
        <f>ROW()</f>
        <v>193</v>
      </c>
      <c r="B193" s="71"/>
      <c r="C193" s="709"/>
      <c r="D193" s="179"/>
      <c r="E193" s="182"/>
      <c r="F193" s="173"/>
      <c r="G193" s="163"/>
      <c r="H193" s="163"/>
      <c r="I193" s="173"/>
      <c r="J193" s="174"/>
      <c r="K193" s="101">
        <f t="shared" si="24"/>
        <v>0</v>
      </c>
      <c r="L193" s="101">
        <f t="shared" si="25"/>
        <v>0</v>
      </c>
      <c r="M193" s="101">
        <f t="shared" si="26"/>
        <v>0</v>
      </c>
      <c r="N193" s="101" t="str">
        <f t="shared" si="27"/>
        <v/>
      </c>
      <c r="O193" s="101">
        <f t="shared" si="28"/>
        <v>0</v>
      </c>
      <c r="P193" s="101">
        <f t="shared" si="29"/>
        <v>0</v>
      </c>
      <c r="Q193" s="101" t="str">
        <f t="shared" si="30"/>
        <v/>
      </c>
      <c r="R193" s="101" t="str">
        <f t="shared" si="31"/>
        <v/>
      </c>
      <c r="S193" s="494" t="str">
        <f t="shared" si="32"/>
        <v/>
      </c>
      <c r="T193" s="494" t="str">
        <f t="shared" si="33"/>
        <v/>
      </c>
      <c r="U193" s="494" t="str">
        <f t="shared" si="34"/>
        <v/>
      </c>
      <c r="V193" s="494" t="str">
        <f t="shared" si="35"/>
        <v/>
      </c>
      <c r="W193" s="21">
        <f>ROW()</f>
        <v>193</v>
      </c>
    </row>
    <row r="194" spans="1:23" s="21" customFormat="1" ht="16" customHeight="1">
      <c r="A194" s="21">
        <f>ROW()</f>
        <v>194</v>
      </c>
      <c r="B194" s="71"/>
      <c r="C194" s="709"/>
      <c r="D194" s="179"/>
      <c r="E194" s="182"/>
      <c r="F194" s="173"/>
      <c r="G194" s="163"/>
      <c r="H194" s="163"/>
      <c r="I194" s="173"/>
      <c r="J194" s="174"/>
      <c r="K194" s="101">
        <f t="shared" si="24"/>
        <v>0</v>
      </c>
      <c r="L194" s="101">
        <f t="shared" si="25"/>
        <v>0</v>
      </c>
      <c r="M194" s="101">
        <f t="shared" si="26"/>
        <v>0</v>
      </c>
      <c r="N194" s="101" t="str">
        <f t="shared" si="27"/>
        <v/>
      </c>
      <c r="O194" s="101">
        <f t="shared" si="28"/>
        <v>0</v>
      </c>
      <c r="P194" s="101">
        <f t="shared" si="29"/>
        <v>0</v>
      </c>
      <c r="Q194" s="101" t="str">
        <f t="shared" si="30"/>
        <v/>
      </c>
      <c r="R194" s="101" t="str">
        <f t="shared" si="31"/>
        <v/>
      </c>
      <c r="S194" s="494" t="str">
        <f t="shared" si="32"/>
        <v/>
      </c>
      <c r="T194" s="494" t="str">
        <f t="shared" si="33"/>
        <v/>
      </c>
      <c r="U194" s="494" t="str">
        <f t="shared" si="34"/>
        <v/>
      </c>
      <c r="V194" s="494" t="str">
        <f t="shared" si="35"/>
        <v/>
      </c>
      <c r="W194" s="21">
        <f>ROW()</f>
        <v>194</v>
      </c>
    </row>
    <row r="195" spans="1:23" s="21" customFormat="1" ht="16" customHeight="1">
      <c r="A195" s="21">
        <f>ROW()</f>
        <v>195</v>
      </c>
      <c r="B195" s="71"/>
      <c r="C195" s="709"/>
      <c r="D195" s="179"/>
      <c r="E195" s="182"/>
      <c r="F195" s="173"/>
      <c r="G195" s="163"/>
      <c r="H195" s="163"/>
      <c r="I195" s="173"/>
      <c r="J195" s="174"/>
      <c r="K195" s="101">
        <f t="shared" si="24"/>
        <v>0</v>
      </c>
      <c r="L195" s="101">
        <f t="shared" si="25"/>
        <v>0</v>
      </c>
      <c r="M195" s="101">
        <f t="shared" si="26"/>
        <v>0</v>
      </c>
      <c r="N195" s="101" t="str">
        <f t="shared" si="27"/>
        <v/>
      </c>
      <c r="O195" s="101">
        <f t="shared" si="28"/>
        <v>0</v>
      </c>
      <c r="P195" s="101">
        <f t="shared" si="29"/>
        <v>0</v>
      </c>
      <c r="Q195" s="101" t="str">
        <f t="shared" si="30"/>
        <v/>
      </c>
      <c r="R195" s="101" t="str">
        <f t="shared" si="31"/>
        <v/>
      </c>
      <c r="S195" s="494" t="str">
        <f t="shared" si="32"/>
        <v/>
      </c>
      <c r="T195" s="494" t="str">
        <f t="shared" si="33"/>
        <v/>
      </c>
      <c r="U195" s="494" t="str">
        <f t="shared" si="34"/>
        <v/>
      </c>
      <c r="V195" s="494" t="str">
        <f t="shared" si="35"/>
        <v/>
      </c>
      <c r="W195" s="21">
        <f>ROW()</f>
        <v>195</v>
      </c>
    </row>
    <row r="196" spans="1:23" s="21" customFormat="1" ht="16" customHeight="1">
      <c r="A196" s="21">
        <f>ROW()</f>
        <v>196</v>
      </c>
      <c r="B196" s="71"/>
      <c r="C196" s="709"/>
      <c r="D196" s="179"/>
      <c r="E196" s="182"/>
      <c r="F196" s="173"/>
      <c r="G196" s="163"/>
      <c r="H196" s="163"/>
      <c r="I196" s="173"/>
      <c r="J196" s="174"/>
      <c r="K196" s="101">
        <f t="shared" si="24"/>
        <v>0</v>
      </c>
      <c r="L196" s="101">
        <f t="shared" si="25"/>
        <v>0</v>
      </c>
      <c r="M196" s="101">
        <f t="shared" si="26"/>
        <v>0</v>
      </c>
      <c r="N196" s="101" t="str">
        <f t="shared" si="27"/>
        <v/>
      </c>
      <c r="O196" s="101">
        <f t="shared" si="28"/>
        <v>0</v>
      </c>
      <c r="P196" s="101">
        <f t="shared" si="29"/>
        <v>0</v>
      </c>
      <c r="Q196" s="101" t="str">
        <f t="shared" si="30"/>
        <v/>
      </c>
      <c r="R196" s="101" t="str">
        <f t="shared" si="31"/>
        <v/>
      </c>
      <c r="S196" s="494" t="str">
        <f t="shared" si="32"/>
        <v/>
      </c>
      <c r="T196" s="494" t="str">
        <f t="shared" si="33"/>
        <v/>
      </c>
      <c r="U196" s="494" t="str">
        <f t="shared" si="34"/>
        <v/>
      </c>
      <c r="V196" s="494" t="str">
        <f t="shared" si="35"/>
        <v/>
      </c>
      <c r="W196" s="21">
        <f>ROW()</f>
        <v>196</v>
      </c>
    </row>
    <row r="197" spans="1:23" s="21" customFormat="1" ht="16" customHeight="1">
      <c r="A197" s="21">
        <f>ROW()</f>
        <v>197</v>
      </c>
      <c r="B197" s="71"/>
      <c r="C197" s="709"/>
      <c r="D197" s="179"/>
      <c r="E197" s="182"/>
      <c r="F197" s="173"/>
      <c r="G197" s="163"/>
      <c r="H197" s="163"/>
      <c r="I197" s="173"/>
      <c r="J197" s="174"/>
      <c r="K197" s="101">
        <f t="shared" si="24"/>
        <v>0</v>
      </c>
      <c r="L197" s="101">
        <f t="shared" si="25"/>
        <v>0</v>
      </c>
      <c r="M197" s="101">
        <f t="shared" si="26"/>
        <v>0</v>
      </c>
      <c r="N197" s="101" t="str">
        <f t="shared" si="27"/>
        <v/>
      </c>
      <c r="O197" s="101">
        <f t="shared" si="28"/>
        <v>0</v>
      </c>
      <c r="P197" s="101">
        <f t="shared" si="29"/>
        <v>0</v>
      </c>
      <c r="Q197" s="101" t="str">
        <f t="shared" si="30"/>
        <v/>
      </c>
      <c r="R197" s="101" t="str">
        <f t="shared" si="31"/>
        <v/>
      </c>
      <c r="S197" s="494" t="str">
        <f t="shared" si="32"/>
        <v/>
      </c>
      <c r="T197" s="494" t="str">
        <f t="shared" si="33"/>
        <v/>
      </c>
      <c r="U197" s="494" t="str">
        <f t="shared" si="34"/>
        <v/>
      </c>
      <c r="V197" s="494" t="str">
        <f t="shared" si="35"/>
        <v/>
      </c>
      <c r="W197" s="21">
        <f>ROW()</f>
        <v>197</v>
      </c>
    </row>
    <row r="198" spans="1:23" s="21" customFormat="1" ht="16" customHeight="1">
      <c r="A198" s="21">
        <f>ROW()</f>
        <v>198</v>
      </c>
      <c r="B198" s="71"/>
      <c r="C198" s="709"/>
      <c r="D198" s="179"/>
      <c r="E198" s="182"/>
      <c r="F198" s="173"/>
      <c r="G198" s="163"/>
      <c r="H198" s="163"/>
      <c r="I198" s="173"/>
      <c r="J198" s="174"/>
      <c r="K198" s="101">
        <f t="shared" si="24"/>
        <v>0</v>
      </c>
      <c r="L198" s="101">
        <f t="shared" si="25"/>
        <v>0</v>
      </c>
      <c r="M198" s="101">
        <f t="shared" si="26"/>
        <v>0</v>
      </c>
      <c r="N198" s="101" t="str">
        <f t="shared" si="27"/>
        <v/>
      </c>
      <c r="O198" s="101">
        <f t="shared" si="28"/>
        <v>0</v>
      </c>
      <c r="P198" s="101">
        <f t="shared" si="29"/>
        <v>0</v>
      </c>
      <c r="Q198" s="101" t="str">
        <f t="shared" si="30"/>
        <v/>
      </c>
      <c r="R198" s="101" t="str">
        <f t="shared" si="31"/>
        <v/>
      </c>
      <c r="S198" s="494" t="str">
        <f t="shared" si="32"/>
        <v/>
      </c>
      <c r="T198" s="494" t="str">
        <f t="shared" si="33"/>
        <v/>
      </c>
      <c r="U198" s="494" t="str">
        <f t="shared" si="34"/>
        <v/>
      </c>
      <c r="V198" s="494" t="str">
        <f t="shared" si="35"/>
        <v/>
      </c>
      <c r="W198" s="21">
        <f>ROW()</f>
        <v>198</v>
      </c>
    </row>
    <row r="199" spans="1:23" s="21" customFormat="1" ht="16" customHeight="1">
      <c r="A199" s="21">
        <f>ROW()</f>
        <v>199</v>
      </c>
      <c r="B199" s="71"/>
      <c r="C199" s="709"/>
      <c r="D199" s="179"/>
      <c r="E199" s="182"/>
      <c r="F199" s="173"/>
      <c r="G199" s="163"/>
      <c r="H199" s="163"/>
      <c r="I199" s="173"/>
      <c r="J199" s="174"/>
      <c r="K199" s="101">
        <f t="shared" si="24"/>
        <v>0</v>
      </c>
      <c r="L199" s="101">
        <f t="shared" si="25"/>
        <v>0</v>
      </c>
      <c r="M199" s="101">
        <f t="shared" si="26"/>
        <v>0</v>
      </c>
      <c r="N199" s="101" t="str">
        <f t="shared" si="27"/>
        <v/>
      </c>
      <c r="O199" s="101">
        <f t="shared" si="28"/>
        <v>0</v>
      </c>
      <c r="P199" s="101">
        <f t="shared" si="29"/>
        <v>0</v>
      </c>
      <c r="Q199" s="101" t="str">
        <f t="shared" si="30"/>
        <v/>
      </c>
      <c r="R199" s="101" t="str">
        <f t="shared" si="31"/>
        <v/>
      </c>
      <c r="S199" s="494" t="str">
        <f t="shared" si="32"/>
        <v/>
      </c>
      <c r="T199" s="494" t="str">
        <f t="shared" si="33"/>
        <v/>
      </c>
      <c r="U199" s="494" t="str">
        <f t="shared" si="34"/>
        <v/>
      </c>
      <c r="V199" s="494" t="str">
        <f t="shared" si="35"/>
        <v/>
      </c>
      <c r="W199" s="21">
        <f>ROW()</f>
        <v>199</v>
      </c>
    </row>
    <row r="200" spans="1:23" s="21" customFormat="1" ht="16" customHeight="1">
      <c r="A200" s="21">
        <f>ROW()</f>
        <v>200</v>
      </c>
      <c r="B200" s="71"/>
      <c r="C200" s="709"/>
      <c r="D200" s="179"/>
      <c r="E200" s="182"/>
      <c r="F200" s="173"/>
      <c r="G200" s="163"/>
      <c r="H200" s="163"/>
      <c r="I200" s="173"/>
      <c r="J200" s="174"/>
      <c r="K200" s="101">
        <f t="shared" si="24"/>
        <v>0</v>
      </c>
      <c r="L200" s="101">
        <f t="shared" si="25"/>
        <v>0</v>
      </c>
      <c r="M200" s="101">
        <f t="shared" si="26"/>
        <v>0</v>
      </c>
      <c r="N200" s="101" t="str">
        <f t="shared" si="27"/>
        <v/>
      </c>
      <c r="O200" s="101">
        <f t="shared" si="28"/>
        <v>0</v>
      </c>
      <c r="P200" s="101">
        <f t="shared" si="29"/>
        <v>0</v>
      </c>
      <c r="Q200" s="101" t="str">
        <f t="shared" si="30"/>
        <v/>
      </c>
      <c r="R200" s="101" t="str">
        <f t="shared" si="31"/>
        <v/>
      </c>
      <c r="S200" s="494" t="str">
        <f t="shared" si="32"/>
        <v/>
      </c>
      <c r="T200" s="494" t="str">
        <f t="shared" si="33"/>
        <v/>
      </c>
      <c r="U200" s="494" t="str">
        <f t="shared" si="34"/>
        <v/>
      </c>
      <c r="V200" s="494" t="str">
        <f t="shared" si="35"/>
        <v/>
      </c>
      <c r="W200" s="21">
        <f>ROW()</f>
        <v>200</v>
      </c>
    </row>
    <row r="201" spans="1:23" s="21" customFormat="1" ht="16" customHeight="1">
      <c r="A201" s="21">
        <f>ROW()</f>
        <v>201</v>
      </c>
      <c r="B201" s="71"/>
      <c r="C201" s="709"/>
      <c r="D201" s="179"/>
      <c r="E201" s="182"/>
      <c r="F201" s="173"/>
      <c r="G201" s="163"/>
      <c r="H201" s="163"/>
      <c r="I201" s="173"/>
      <c r="J201" s="174"/>
      <c r="K201" s="101">
        <f t="shared" si="24"/>
        <v>0</v>
      </c>
      <c r="L201" s="101">
        <f t="shared" si="25"/>
        <v>0</v>
      </c>
      <c r="M201" s="101">
        <f t="shared" si="26"/>
        <v>0</v>
      </c>
      <c r="N201" s="101" t="str">
        <f t="shared" si="27"/>
        <v/>
      </c>
      <c r="O201" s="101">
        <f t="shared" si="28"/>
        <v>0</v>
      </c>
      <c r="P201" s="101">
        <f t="shared" si="29"/>
        <v>0</v>
      </c>
      <c r="Q201" s="101" t="str">
        <f t="shared" si="30"/>
        <v/>
      </c>
      <c r="R201" s="101" t="str">
        <f t="shared" si="31"/>
        <v/>
      </c>
      <c r="S201" s="494" t="str">
        <f t="shared" si="32"/>
        <v/>
      </c>
      <c r="T201" s="494" t="str">
        <f t="shared" si="33"/>
        <v/>
      </c>
      <c r="U201" s="494" t="str">
        <f t="shared" si="34"/>
        <v/>
      </c>
      <c r="V201" s="494" t="str">
        <f t="shared" si="35"/>
        <v/>
      </c>
      <c r="W201" s="21">
        <f>ROW()</f>
        <v>201</v>
      </c>
    </row>
    <row r="202" spans="1:23" s="21" customFormat="1" ht="16" customHeight="1">
      <c r="A202" s="21">
        <f>ROW()</f>
        <v>202</v>
      </c>
      <c r="B202" s="71"/>
      <c r="C202" s="709"/>
      <c r="D202" s="179"/>
      <c r="E202" s="182"/>
      <c r="F202" s="173"/>
      <c r="G202" s="163"/>
      <c r="H202" s="163"/>
      <c r="I202" s="173"/>
      <c r="J202" s="174"/>
      <c r="K202" s="101">
        <f t="shared" si="24"/>
        <v>0</v>
      </c>
      <c r="L202" s="101">
        <f t="shared" si="25"/>
        <v>0</v>
      </c>
      <c r="M202" s="101">
        <f t="shared" si="26"/>
        <v>0</v>
      </c>
      <c r="N202" s="101" t="str">
        <f t="shared" si="27"/>
        <v/>
      </c>
      <c r="O202" s="101">
        <f t="shared" si="28"/>
        <v>0</v>
      </c>
      <c r="P202" s="101">
        <f t="shared" si="29"/>
        <v>0</v>
      </c>
      <c r="Q202" s="101" t="str">
        <f t="shared" si="30"/>
        <v/>
      </c>
      <c r="R202" s="101" t="str">
        <f t="shared" si="31"/>
        <v/>
      </c>
      <c r="S202" s="494" t="str">
        <f t="shared" si="32"/>
        <v/>
      </c>
      <c r="T202" s="494" t="str">
        <f t="shared" si="33"/>
        <v/>
      </c>
      <c r="U202" s="494" t="str">
        <f t="shared" si="34"/>
        <v/>
      </c>
      <c r="V202" s="494" t="str">
        <f t="shared" si="35"/>
        <v/>
      </c>
      <c r="W202" s="21">
        <f>ROW()</f>
        <v>202</v>
      </c>
    </row>
    <row r="203" spans="1:23" s="21" customFormat="1" ht="16" customHeight="1">
      <c r="A203" s="21">
        <f>ROW()</f>
        <v>203</v>
      </c>
      <c r="B203" s="71"/>
      <c r="C203" s="709"/>
      <c r="D203" s="179"/>
      <c r="E203" s="182"/>
      <c r="F203" s="173"/>
      <c r="G203" s="163"/>
      <c r="H203" s="163"/>
      <c r="I203" s="173"/>
      <c r="J203" s="174"/>
      <c r="K203" s="101">
        <f t="shared" si="24"/>
        <v>0</v>
      </c>
      <c r="L203" s="101">
        <f t="shared" si="25"/>
        <v>0</v>
      </c>
      <c r="M203" s="101">
        <f t="shared" si="26"/>
        <v>0</v>
      </c>
      <c r="N203" s="101" t="str">
        <f t="shared" si="27"/>
        <v/>
      </c>
      <c r="O203" s="101">
        <f t="shared" si="28"/>
        <v>0</v>
      </c>
      <c r="P203" s="101">
        <f t="shared" si="29"/>
        <v>0</v>
      </c>
      <c r="Q203" s="101" t="str">
        <f t="shared" si="30"/>
        <v/>
      </c>
      <c r="R203" s="101" t="str">
        <f t="shared" si="31"/>
        <v/>
      </c>
      <c r="S203" s="494" t="str">
        <f t="shared" si="32"/>
        <v/>
      </c>
      <c r="T203" s="494" t="str">
        <f t="shared" si="33"/>
        <v/>
      </c>
      <c r="U203" s="494" t="str">
        <f t="shared" si="34"/>
        <v/>
      </c>
      <c r="V203" s="494" t="str">
        <f t="shared" si="35"/>
        <v/>
      </c>
      <c r="W203" s="21">
        <f>ROW()</f>
        <v>203</v>
      </c>
    </row>
    <row r="204" spans="1:23" s="21" customFormat="1" ht="16" customHeight="1">
      <c r="A204" s="21">
        <f>ROW()</f>
        <v>204</v>
      </c>
      <c r="B204" s="71"/>
      <c r="C204" s="709"/>
      <c r="D204" s="179"/>
      <c r="E204" s="182"/>
      <c r="F204" s="173"/>
      <c r="G204" s="163"/>
      <c r="H204" s="163"/>
      <c r="I204" s="173"/>
      <c r="J204" s="174"/>
      <c r="K204" s="101">
        <f t="shared" ref="K204:K267" si="36">IF(I204="",0,I204)</f>
        <v>0</v>
      </c>
      <c r="L204" s="101">
        <f t="shared" ref="L204:L267" si="37">IF(H204=0,0,H204)</f>
        <v>0</v>
      </c>
      <c r="M204" s="101">
        <f t="shared" ref="M204:M267" si="38">IF(G204=0,0,G204)</f>
        <v>0</v>
      </c>
      <c r="N204" s="101" t="str">
        <f t="shared" ref="N204:N267" si="39">IF(J204="","",J204)</f>
        <v/>
      </c>
      <c r="O204" s="101">
        <f t="shared" ref="O204:O267" si="40">IF(G204=0,0,G204)</f>
        <v>0</v>
      </c>
      <c r="P204" s="101">
        <f t="shared" ref="P204:P267" si="41">IF(H204=0,0,H204)</f>
        <v>0</v>
      </c>
      <c r="Q204" s="101" t="str">
        <f t="shared" ref="Q204:Q267" si="42">IF(I204="Biaya Bahan Baku",H204,IF(I204="Biaya Operasional",H204,IF(I204="Biaya Insentif Fasilitas",H204,"")))</f>
        <v/>
      </c>
      <c r="R204" s="101" t="str">
        <f t="shared" ref="R204:R267" si="43">IF(I204="Dana Bantuan Pemerintah",G204,"")</f>
        <v/>
      </c>
      <c r="S204" s="494" t="str">
        <f t="shared" ref="S204:S267" si="44">IF(I204="Dana Bahan Baku","Bahan Baku",IF(I204="Biaya Bahan Baku","Bahan Baku",IF(I204="Dana Operasional","Operasional",IF(I204="Biaya Operasional","Operasional",""))))</f>
        <v/>
      </c>
      <c r="T204" s="494" t="str">
        <f t="shared" ref="T204:T267" si="45">IF(I204="Dana Insentif Fasilitas","Insentif Fasilitas",IF(I204="Biaya Insentif Fasilitas","Insentif Fasilitas",""))</f>
        <v/>
      </c>
      <c r="U204" s="494" t="str">
        <f t="shared" ref="U204:U267" si="46">IF(S204="",T204,S204)</f>
        <v/>
      </c>
      <c r="V204" s="494" t="str">
        <f t="shared" ref="V204:V267" si="47">IF(I204="Biaya Bahan Baku","Belanja",IF(I204="Biaya Operasional","Belanja",IF(I204="Biaya Insentif Fasilitas","Belanja","")))</f>
        <v/>
      </c>
      <c r="W204" s="21">
        <f>ROW()</f>
        <v>204</v>
      </c>
    </row>
    <row r="205" spans="1:23" s="21" customFormat="1" ht="16" customHeight="1">
      <c r="A205" s="21">
        <f>ROW()</f>
        <v>205</v>
      </c>
      <c r="B205" s="71"/>
      <c r="C205" s="709"/>
      <c r="D205" s="179"/>
      <c r="E205" s="182"/>
      <c r="F205" s="173"/>
      <c r="G205" s="163"/>
      <c r="H205" s="163"/>
      <c r="I205" s="173"/>
      <c r="J205" s="174"/>
      <c r="K205" s="101">
        <f t="shared" si="36"/>
        <v>0</v>
      </c>
      <c r="L205" s="101">
        <f t="shared" si="37"/>
        <v>0</v>
      </c>
      <c r="M205" s="101">
        <f t="shared" si="38"/>
        <v>0</v>
      </c>
      <c r="N205" s="101" t="str">
        <f t="shared" si="39"/>
        <v/>
      </c>
      <c r="O205" s="101">
        <f t="shared" si="40"/>
        <v>0</v>
      </c>
      <c r="P205" s="101">
        <f t="shared" si="41"/>
        <v>0</v>
      </c>
      <c r="Q205" s="101" t="str">
        <f t="shared" si="42"/>
        <v/>
      </c>
      <c r="R205" s="101" t="str">
        <f t="shared" si="43"/>
        <v/>
      </c>
      <c r="S205" s="494" t="str">
        <f t="shared" si="44"/>
        <v/>
      </c>
      <c r="T205" s="494" t="str">
        <f t="shared" si="45"/>
        <v/>
      </c>
      <c r="U205" s="494" t="str">
        <f t="shared" si="46"/>
        <v/>
      </c>
      <c r="V205" s="494" t="str">
        <f t="shared" si="47"/>
        <v/>
      </c>
      <c r="W205" s="21">
        <f>ROW()</f>
        <v>205</v>
      </c>
    </row>
    <row r="206" spans="1:23" s="21" customFormat="1" ht="16" customHeight="1">
      <c r="A206" s="21">
        <f>ROW()</f>
        <v>206</v>
      </c>
      <c r="B206" s="71"/>
      <c r="C206" s="709"/>
      <c r="D206" s="179"/>
      <c r="E206" s="182"/>
      <c r="F206" s="173"/>
      <c r="G206" s="163"/>
      <c r="H206" s="163"/>
      <c r="I206" s="173"/>
      <c r="J206" s="174"/>
      <c r="K206" s="101">
        <f t="shared" si="36"/>
        <v>0</v>
      </c>
      <c r="L206" s="101">
        <f t="shared" si="37"/>
        <v>0</v>
      </c>
      <c r="M206" s="101">
        <f t="shared" si="38"/>
        <v>0</v>
      </c>
      <c r="N206" s="101" t="str">
        <f t="shared" si="39"/>
        <v/>
      </c>
      <c r="O206" s="101">
        <f t="shared" si="40"/>
        <v>0</v>
      </c>
      <c r="P206" s="101">
        <f t="shared" si="41"/>
        <v>0</v>
      </c>
      <c r="Q206" s="101" t="str">
        <f t="shared" si="42"/>
        <v/>
      </c>
      <c r="R206" s="101" t="str">
        <f t="shared" si="43"/>
        <v/>
      </c>
      <c r="S206" s="494" t="str">
        <f t="shared" si="44"/>
        <v/>
      </c>
      <c r="T206" s="494" t="str">
        <f t="shared" si="45"/>
        <v/>
      </c>
      <c r="U206" s="494" t="str">
        <f t="shared" si="46"/>
        <v/>
      </c>
      <c r="V206" s="494" t="str">
        <f t="shared" si="47"/>
        <v/>
      </c>
      <c r="W206" s="21">
        <f>ROW()</f>
        <v>206</v>
      </c>
    </row>
    <row r="207" spans="1:23" s="21" customFormat="1" ht="16" customHeight="1">
      <c r="A207" s="21">
        <f>ROW()</f>
        <v>207</v>
      </c>
      <c r="B207" s="71"/>
      <c r="C207" s="709"/>
      <c r="D207" s="179"/>
      <c r="E207" s="182"/>
      <c r="F207" s="173"/>
      <c r="G207" s="163"/>
      <c r="H207" s="163"/>
      <c r="I207" s="173"/>
      <c r="J207" s="174"/>
      <c r="K207" s="101">
        <f t="shared" si="36"/>
        <v>0</v>
      </c>
      <c r="L207" s="101">
        <f t="shared" si="37"/>
        <v>0</v>
      </c>
      <c r="M207" s="101">
        <f t="shared" si="38"/>
        <v>0</v>
      </c>
      <c r="N207" s="101" t="str">
        <f t="shared" si="39"/>
        <v/>
      </c>
      <c r="O207" s="101">
        <f t="shared" si="40"/>
        <v>0</v>
      </c>
      <c r="P207" s="101">
        <f t="shared" si="41"/>
        <v>0</v>
      </c>
      <c r="Q207" s="101" t="str">
        <f t="shared" si="42"/>
        <v/>
      </c>
      <c r="R207" s="101" t="str">
        <f t="shared" si="43"/>
        <v/>
      </c>
      <c r="S207" s="494" t="str">
        <f t="shared" si="44"/>
        <v/>
      </c>
      <c r="T207" s="494" t="str">
        <f t="shared" si="45"/>
        <v/>
      </c>
      <c r="U207" s="494" t="str">
        <f t="shared" si="46"/>
        <v/>
      </c>
      <c r="V207" s="494" t="str">
        <f t="shared" si="47"/>
        <v/>
      </c>
      <c r="W207" s="21">
        <f>ROW()</f>
        <v>207</v>
      </c>
    </row>
    <row r="208" spans="1:23" s="21" customFormat="1" ht="16" customHeight="1">
      <c r="A208" s="21">
        <f>ROW()</f>
        <v>208</v>
      </c>
      <c r="B208" s="71"/>
      <c r="C208" s="709"/>
      <c r="D208" s="179"/>
      <c r="E208" s="182"/>
      <c r="F208" s="173"/>
      <c r="G208" s="163"/>
      <c r="H208" s="163"/>
      <c r="I208" s="173"/>
      <c r="J208" s="174"/>
      <c r="K208" s="101">
        <f t="shared" si="36"/>
        <v>0</v>
      </c>
      <c r="L208" s="101">
        <f t="shared" si="37"/>
        <v>0</v>
      </c>
      <c r="M208" s="101">
        <f t="shared" si="38"/>
        <v>0</v>
      </c>
      <c r="N208" s="101" t="str">
        <f t="shared" si="39"/>
        <v/>
      </c>
      <c r="O208" s="101">
        <f t="shared" si="40"/>
        <v>0</v>
      </c>
      <c r="P208" s="101">
        <f t="shared" si="41"/>
        <v>0</v>
      </c>
      <c r="Q208" s="101" t="str">
        <f t="shared" si="42"/>
        <v/>
      </c>
      <c r="R208" s="101" t="str">
        <f t="shared" si="43"/>
        <v/>
      </c>
      <c r="S208" s="494" t="str">
        <f t="shared" si="44"/>
        <v/>
      </c>
      <c r="T208" s="494" t="str">
        <f t="shared" si="45"/>
        <v/>
      </c>
      <c r="U208" s="494" t="str">
        <f t="shared" si="46"/>
        <v/>
      </c>
      <c r="V208" s="494" t="str">
        <f t="shared" si="47"/>
        <v/>
      </c>
      <c r="W208" s="21">
        <f>ROW()</f>
        <v>208</v>
      </c>
    </row>
    <row r="209" spans="1:23" s="21" customFormat="1" ht="16" customHeight="1">
      <c r="A209" s="21">
        <f>ROW()</f>
        <v>209</v>
      </c>
      <c r="B209" s="71"/>
      <c r="C209" s="709"/>
      <c r="D209" s="179"/>
      <c r="E209" s="182"/>
      <c r="F209" s="173"/>
      <c r="G209" s="163"/>
      <c r="H209" s="163"/>
      <c r="I209" s="173"/>
      <c r="J209" s="174"/>
      <c r="K209" s="101">
        <f t="shared" si="36"/>
        <v>0</v>
      </c>
      <c r="L209" s="101">
        <f t="shared" si="37"/>
        <v>0</v>
      </c>
      <c r="M209" s="101">
        <f t="shared" si="38"/>
        <v>0</v>
      </c>
      <c r="N209" s="101" t="str">
        <f t="shared" si="39"/>
        <v/>
      </c>
      <c r="O209" s="101">
        <f t="shared" si="40"/>
        <v>0</v>
      </c>
      <c r="P209" s="101">
        <f t="shared" si="41"/>
        <v>0</v>
      </c>
      <c r="Q209" s="101" t="str">
        <f t="shared" si="42"/>
        <v/>
      </c>
      <c r="R209" s="101" t="str">
        <f t="shared" si="43"/>
        <v/>
      </c>
      <c r="S209" s="494" t="str">
        <f t="shared" si="44"/>
        <v/>
      </c>
      <c r="T209" s="494" t="str">
        <f t="shared" si="45"/>
        <v/>
      </c>
      <c r="U209" s="494" t="str">
        <f t="shared" si="46"/>
        <v/>
      </c>
      <c r="V209" s="494" t="str">
        <f t="shared" si="47"/>
        <v/>
      </c>
      <c r="W209" s="21">
        <f>ROW()</f>
        <v>209</v>
      </c>
    </row>
    <row r="210" spans="1:23" s="21" customFormat="1" ht="16" customHeight="1">
      <c r="A210" s="21">
        <f>ROW()</f>
        <v>210</v>
      </c>
      <c r="B210" s="71"/>
      <c r="C210" s="709"/>
      <c r="D210" s="179"/>
      <c r="E210" s="182"/>
      <c r="F210" s="173"/>
      <c r="G210" s="163"/>
      <c r="H210" s="163"/>
      <c r="I210" s="173"/>
      <c r="J210" s="174"/>
      <c r="K210" s="101">
        <f t="shared" si="36"/>
        <v>0</v>
      </c>
      <c r="L210" s="101">
        <f t="shared" si="37"/>
        <v>0</v>
      </c>
      <c r="M210" s="101">
        <f t="shared" si="38"/>
        <v>0</v>
      </c>
      <c r="N210" s="101" t="str">
        <f t="shared" si="39"/>
        <v/>
      </c>
      <c r="O210" s="101">
        <f t="shared" si="40"/>
        <v>0</v>
      </c>
      <c r="P210" s="101">
        <f t="shared" si="41"/>
        <v>0</v>
      </c>
      <c r="Q210" s="101" t="str">
        <f t="shared" si="42"/>
        <v/>
      </c>
      <c r="R210" s="101" t="str">
        <f t="shared" si="43"/>
        <v/>
      </c>
      <c r="S210" s="494" t="str">
        <f t="shared" si="44"/>
        <v/>
      </c>
      <c r="T210" s="494" t="str">
        <f t="shared" si="45"/>
        <v/>
      </c>
      <c r="U210" s="494" t="str">
        <f t="shared" si="46"/>
        <v/>
      </c>
      <c r="V210" s="494" t="str">
        <f t="shared" si="47"/>
        <v/>
      </c>
      <c r="W210" s="21">
        <f>ROW()</f>
        <v>210</v>
      </c>
    </row>
    <row r="211" spans="1:23" s="21" customFormat="1" ht="16" customHeight="1">
      <c r="A211" s="21">
        <f>ROW()</f>
        <v>211</v>
      </c>
      <c r="B211" s="71"/>
      <c r="C211" s="709"/>
      <c r="D211" s="179"/>
      <c r="E211" s="182"/>
      <c r="F211" s="173"/>
      <c r="G211" s="163"/>
      <c r="H211" s="163"/>
      <c r="I211" s="173"/>
      <c r="J211" s="174"/>
      <c r="K211" s="101">
        <f t="shared" si="36"/>
        <v>0</v>
      </c>
      <c r="L211" s="101">
        <f t="shared" si="37"/>
        <v>0</v>
      </c>
      <c r="M211" s="101">
        <f t="shared" si="38"/>
        <v>0</v>
      </c>
      <c r="N211" s="101" t="str">
        <f t="shared" si="39"/>
        <v/>
      </c>
      <c r="O211" s="101">
        <f t="shared" si="40"/>
        <v>0</v>
      </c>
      <c r="P211" s="101">
        <f t="shared" si="41"/>
        <v>0</v>
      </c>
      <c r="Q211" s="101" t="str">
        <f t="shared" si="42"/>
        <v/>
      </c>
      <c r="R211" s="101" t="str">
        <f t="shared" si="43"/>
        <v/>
      </c>
      <c r="S211" s="494" t="str">
        <f t="shared" si="44"/>
        <v/>
      </c>
      <c r="T211" s="494" t="str">
        <f t="shared" si="45"/>
        <v/>
      </c>
      <c r="U211" s="494" t="str">
        <f t="shared" si="46"/>
        <v/>
      </c>
      <c r="V211" s="494" t="str">
        <f t="shared" si="47"/>
        <v/>
      </c>
      <c r="W211" s="21">
        <f>ROW()</f>
        <v>211</v>
      </c>
    </row>
    <row r="212" spans="1:23" s="21" customFormat="1" ht="16" customHeight="1">
      <c r="A212" s="21">
        <f>ROW()</f>
        <v>212</v>
      </c>
      <c r="B212" s="71"/>
      <c r="C212" s="709"/>
      <c r="D212" s="179"/>
      <c r="E212" s="182"/>
      <c r="F212" s="173"/>
      <c r="G212" s="163"/>
      <c r="H212" s="163"/>
      <c r="I212" s="173"/>
      <c r="J212" s="174"/>
      <c r="K212" s="101">
        <f t="shared" si="36"/>
        <v>0</v>
      </c>
      <c r="L212" s="101">
        <f t="shared" si="37"/>
        <v>0</v>
      </c>
      <c r="M212" s="101">
        <f t="shared" si="38"/>
        <v>0</v>
      </c>
      <c r="N212" s="101" t="str">
        <f t="shared" si="39"/>
        <v/>
      </c>
      <c r="O212" s="101">
        <f t="shared" si="40"/>
        <v>0</v>
      </c>
      <c r="P212" s="101">
        <f t="shared" si="41"/>
        <v>0</v>
      </c>
      <c r="Q212" s="101" t="str">
        <f t="shared" si="42"/>
        <v/>
      </c>
      <c r="R212" s="101" t="str">
        <f t="shared" si="43"/>
        <v/>
      </c>
      <c r="S212" s="494" t="str">
        <f t="shared" si="44"/>
        <v/>
      </c>
      <c r="T212" s="494" t="str">
        <f t="shared" si="45"/>
        <v/>
      </c>
      <c r="U212" s="494" t="str">
        <f t="shared" si="46"/>
        <v/>
      </c>
      <c r="V212" s="494" t="str">
        <f t="shared" si="47"/>
        <v/>
      </c>
      <c r="W212" s="21">
        <f>ROW()</f>
        <v>212</v>
      </c>
    </row>
    <row r="213" spans="1:23" s="21" customFormat="1" ht="16" customHeight="1">
      <c r="A213" s="21">
        <f>ROW()</f>
        <v>213</v>
      </c>
      <c r="B213" s="71"/>
      <c r="C213" s="709"/>
      <c r="D213" s="179"/>
      <c r="E213" s="182"/>
      <c r="F213" s="173"/>
      <c r="G213" s="163"/>
      <c r="H213" s="163"/>
      <c r="I213" s="173"/>
      <c r="J213" s="174"/>
      <c r="K213" s="101">
        <f t="shared" si="36"/>
        <v>0</v>
      </c>
      <c r="L213" s="101">
        <f t="shared" si="37"/>
        <v>0</v>
      </c>
      <c r="M213" s="101">
        <f t="shared" si="38"/>
        <v>0</v>
      </c>
      <c r="N213" s="101" t="str">
        <f t="shared" si="39"/>
        <v/>
      </c>
      <c r="O213" s="101">
        <f t="shared" si="40"/>
        <v>0</v>
      </c>
      <c r="P213" s="101">
        <f t="shared" si="41"/>
        <v>0</v>
      </c>
      <c r="Q213" s="101" t="str">
        <f t="shared" si="42"/>
        <v/>
      </c>
      <c r="R213" s="101" t="str">
        <f t="shared" si="43"/>
        <v/>
      </c>
      <c r="S213" s="494" t="str">
        <f t="shared" si="44"/>
        <v/>
      </c>
      <c r="T213" s="494" t="str">
        <f t="shared" si="45"/>
        <v/>
      </c>
      <c r="U213" s="494" t="str">
        <f t="shared" si="46"/>
        <v/>
      </c>
      <c r="V213" s="494" t="str">
        <f t="shared" si="47"/>
        <v/>
      </c>
      <c r="W213" s="21">
        <f>ROW()</f>
        <v>213</v>
      </c>
    </row>
    <row r="214" spans="1:23" s="21" customFormat="1" ht="16" customHeight="1">
      <c r="A214" s="21">
        <f>ROW()</f>
        <v>214</v>
      </c>
      <c r="B214" s="71"/>
      <c r="C214" s="709"/>
      <c r="D214" s="179"/>
      <c r="E214" s="182"/>
      <c r="F214" s="173"/>
      <c r="G214" s="163"/>
      <c r="H214" s="163"/>
      <c r="I214" s="173"/>
      <c r="J214" s="174"/>
      <c r="K214" s="101">
        <f t="shared" si="36"/>
        <v>0</v>
      </c>
      <c r="L214" s="101">
        <f t="shared" si="37"/>
        <v>0</v>
      </c>
      <c r="M214" s="101">
        <f t="shared" si="38"/>
        <v>0</v>
      </c>
      <c r="N214" s="101" t="str">
        <f t="shared" si="39"/>
        <v/>
      </c>
      <c r="O214" s="101">
        <f t="shared" si="40"/>
        <v>0</v>
      </c>
      <c r="P214" s="101">
        <f t="shared" si="41"/>
        <v>0</v>
      </c>
      <c r="Q214" s="101" t="str">
        <f t="shared" si="42"/>
        <v/>
      </c>
      <c r="R214" s="101" t="str">
        <f t="shared" si="43"/>
        <v/>
      </c>
      <c r="S214" s="494" t="str">
        <f t="shared" si="44"/>
        <v/>
      </c>
      <c r="T214" s="494" t="str">
        <f t="shared" si="45"/>
        <v/>
      </c>
      <c r="U214" s="494" t="str">
        <f t="shared" si="46"/>
        <v/>
      </c>
      <c r="V214" s="494" t="str">
        <f t="shared" si="47"/>
        <v/>
      </c>
      <c r="W214" s="21">
        <f>ROW()</f>
        <v>214</v>
      </c>
    </row>
    <row r="215" spans="1:23" s="21" customFormat="1" ht="16" customHeight="1">
      <c r="A215" s="21">
        <f>ROW()</f>
        <v>215</v>
      </c>
      <c r="B215" s="71"/>
      <c r="C215" s="709"/>
      <c r="D215" s="179"/>
      <c r="E215" s="182"/>
      <c r="F215" s="173"/>
      <c r="G215" s="163"/>
      <c r="H215" s="163"/>
      <c r="I215" s="177"/>
      <c r="J215" s="174"/>
      <c r="K215" s="101">
        <f t="shared" si="36"/>
        <v>0</v>
      </c>
      <c r="L215" s="101">
        <f t="shared" si="37"/>
        <v>0</v>
      </c>
      <c r="M215" s="101">
        <f t="shared" si="38"/>
        <v>0</v>
      </c>
      <c r="N215" s="101" t="str">
        <f t="shared" si="39"/>
        <v/>
      </c>
      <c r="O215" s="101">
        <f t="shared" si="40"/>
        <v>0</v>
      </c>
      <c r="P215" s="101">
        <f t="shared" si="41"/>
        <v>0</v>
      </c>
      <c r="Q215" s="101" t="str">
        <f t="shared" si="42"/>
        <v/>
      </c>
      <c r="R215" s="101" t="str">
        <f t="shared" si="43"/>
        <v/>
      </c>
      <c r="S215" s="494" t="str">
        <f t="shared" si="44"/>
        <v/>
      </c>
      <c r="T215" s="494" t="str">
        <f t="shared" si="45"/>
        <v/>
      </c>
      <c r="U215" s="494" t="str">
        <f t="shared" si="46"/>
        <v/>
      </c>
      <c r="V215" s="494" t="str">
        <f t="shared" si="47"/>
        <v/>
      </c>
      <c r="W215" s="21">
        <f>ROW()</f>
        <v>215</v>
      </c>
    </row>
    <row r="216" spans="1:23" s="21" customFormat="1" ht="16" customHeight="1">
      <c r="A216" s="21">
        <f>ROW()</f>
        <v>216</v>
      </c>
      <c r="B216" s="71"/>
      <c r="C216" s="709"/>
      <c r="D216" s="179"/>
      <c r="E216" s="182"/>
      <c r="F216" s="173"/>
      <c r="G216" s="163"/>
      <c r="H216" s="163"/>
      <c r="I216" s="173"/>
      <c r="J216" s="174"/>
      <c r="K216" s="101">
        <f t="shared" si="36"/>
        <v>0</v>
      </c>
      <c r="L216" s="101">
        <f t="shared" si="37"/>
        <v>0</v>
      </c>
      <c r="M216" s="101">
        <f t="shared" si="38"/>
        <v>0</v>
      </c>
      <c r="N216" s="101" t="str">
        <f t="shared" si="39"/>
        <v/>
      </c>
      <c r="O216" s="101">
        <f t="shared" si="40"/>
        <v>0</v>
      </c>
      <c r="P216" s="101">
        <f t="shared" si="41"/>
        <v>0</v>
      </c>
      <c r="Q216" s="101" t="str">
        <f t="shared" si="42"/>
        <v/>
      </c>
      <c r="R216" s="101" t="str">
        <f t="shared" si="43"/>
        <v/>
      </c>
      <c r="S216" s="494" t="str">
        <f t="shared" si="44"/>
        <v/>
      </c>
      <c r="T216" s="494" t="str">
        <f t="shared" si="45"/>
        <v/>
      </c>
      <c r="U216" s="494" t="str">
        <f t="shared" si="46"/>
        <v/>
      </c>
      <c r="V216" s="494" t="str">
        <f t="shared" si="47"/>
        <v/>
      </c>
      <c r="W216" s="21">
        <f>ROW()</f>
        <v>216</v>
      </c>
    </row>
    <row r="217" spans="1:23" s="21" customFormat="1" ht="16" customHeight="1">
      <c r="A217" s="21">
        <f>ROW()</f>
        <v>217</v>
      </c>
      <c r="B217" s="71"/>
      <c r="C217" s="709"/>
      <c r="D217" s="179"/>
      <c r="E217" s="182"/>
      <c r="F217" s="173"/>
      <c r="G217" s="180"/>
      <c r="H217" s="163"/>
      <c r="I217" s="173"/>
      <c r="J217" s="174"/>
      <c r="K217" s="101">
        <f t="shared" si="36"/>
        <v>0</v>
      </c>
      <c r="L217" s="101">
        <f t="shared" si="37"/>
        <v>0</v>
      </c>
      <c r="M217" s="101">
        <f t="shared" si="38"/>
        <v>0</v>
      </c>
      <c r="N217" s="101" t="str">
        <f t="shared" si="39"/>
        <v/>
      </c>
      <c r="O217" s="101">
        <f t="shared" si="40"/>
        <v>0</v>
      </c>
      <c r="P217" s="101">
        <f t="shared" si="41"/>
        <v>0</v>
      </c>
      <c r="Q217" s="101" t="str">
        <f t="shared" si="42"/>
        <v/>
      </c>
      <c r="R217" s="101" t="str">
        <f t="shared" si="43"/>
        <v/>
      </c>
      <c r="S217" s="494" t="str">
        <f t="shared" si="44"/>
        <v/>
      </c>
      <c r="T217" s="494" t="str">
        <f t="shared" si="45"/>
        <v/>
      </c>
      <c r="U217" s="494" t="str">
        <f t="shared" si="46"/>
        <v/>
      </c>
      <c r="V217" s="494" t="str">
        <f t="shared" si="47"/>
        <v/>
      </c>
      <c r="W217" s="21">
        <f>ROW()</f>
        <v>217</v>
      </c>
    </row>
    <row r="218" spans="1:23" s="21" customFormat="1" ht="16" customHeight="1">
      <c r="A218" s="21">
        <f>ROW()</f>
        <v>218</v>
      </c>
      <c r="B218" s="71"/>
      <c r="C218" s="709"/>
      <c r="D218" s="179"/>
      <c r="E218" s="182"/>
      <c r="F218" s="173"/>
      <c r="G218" s="180"/>
      <c r="H218" s="163"/>
      <c r="I218" s="173"/>
      <c r="J218" s="174"/>
      <c r="K218" s="101">
        <f t="shared" si="36"/>
        <v>0</v>
      </c>
      <c r="L218" s="101">
        <f t="shared" si="37"/>
        <v>0</v>
      </c>
      <c r="M218" s="101">
        <f t="shared" si="38"/>
        <v>0</v>
      </c>
      <c r="N218" s="101" t="str">
        <f t="shared" si="39"/>
        <v/>
      </c>
      <c r="O218" s="101">
        <f t="shared" si="40"/>
        <v>0</v>
      </c>
      <c r="P218" s="101">
        <f t="shared" si="41"/>
        <v>0</v>
      </c>
      <c r="Q218" s="101" t="str">
        <f t="shared" si="42"/>
        <v/>
      </c>
      <c r="R218" s="101" t="str">
        <f t="shared" si="43"/>
        <v/>
      </c>
      <c r="S218" s="494" t="str">
        <f t="shared" si="44"/>
        <v/>
      </c>
      <c r="T218" s="494" t="str">
        <f t="shared" si="45"/>
        <v/>
      </c>
      <c r="U218" s="494" t="str">
        <f t="shared" si="46"/>
        <v/>
      </c>
      <c r="V218" s="494" t="str">
        <f t="shared" si="47"/>
        <v/>
      </c>
      <c r="W218" s="21">
        <f>ROW()</f>
        <v>218</v>
      </c>
    </row>
    <row r="219" spans="1:23" s="21" customFormat="1" ht="16" customHeight="1">
      <c r="A219" s="21">
        <f>ROW()</f>
        <v>219</v>
      </c>
      <c r="B219" s="71"/>
      <c r="C219" s="709"/>
      <c r="D219" s="179"/>
      <c r="E219" s="182"/>
      <c r="F219" s="173"/>
      <c r="G219" s="180"/>
      <c r="H219" s="163"/>
      <c r="I219" s="173"/>
      <c r="J219" s="174"/>
      <c r="K219" s="101">
        <f t="shared" si="36"/>
        <v>0</v>
      </c>
      <c r="L219" s="101">
        <f t="shared" si="37"/>
        <v>0</v>
      </c>
      <c r="M219" s="101">
        <f t="shared" si="38"/>
        <v>0</v>
      </c>
      <c r="N219" s="101" t="str">
        <f t="shared" si="39"/>
        <v/>
      </c>
      <c r="O219" s="101">
        <f t="shared" si="40"/>
        <v>0</v>
      </c>
      <c r="P219" s="101">
        <f t="shared" si="41"/>
        <v>0</v>
      </c>
      <c r="Q219" s="101" t="str">
        <f t="shared" si="42"/>
        <v/>
      </c>
      <c r="R219" s="101" t="str">
        <f t="shared" si="43"/>
        <v/>
      </c>
      <c r="S219" s="494" t="str">
        <f t="shared" si="44"/>
        <v/>
      </c>
      <c r="T219" s="494" t="str">
        <f t="shared" si="45"/>
        <v/>
      </c>
      <c r="U219" s="494" t="str">
        <f t="shared" si="46"/>
        <v/>
      </c>
      <c r="V219" s="494" t="str">
        <f t="shared" si="47"/>
        <v/>
      </c>
      <c r="W219" s="21">
        <f>ROW()</f>
        <v>219</v>
      </c>
    </row>
    <row r="220" spans="1:23" s="21" customFormat="1" ht="16" customHeight="1">
      <c r="A220" s="21">
        <f>ROW()</f>
        <v>220</v>
      </c>
      <c r="B220" s="71"/>
      <c r="C220" s="709"/>
      <c r="D220" s="179"/>
      <c r="E220" s="182"/>
      <c r="F220" s="173"/>
      <c r="G220" s="180"/>
      <c r="H220" s="180"/>
      <c r="I220" s="173"/>
      <c r="J220" s="174"/>
      <c r="K220" s="101">
        <f t="shared" si="36"/>
        <v>0</v>
      </c>
      <c r="L220" s="101">
        <f t="shared" si="37"/>
        <v>0</v>
      </c>
      <c r="M220" s="101">
        <f t="shared" si="38"/>
        <v>0</v>
      </c>
      <c r="N220" s="101" t="str">
        <f t="shared" si="39"/>
        <v/>
      </c>
      <c r="O220" s="101">
        <f t="shared" si="40"/>
        <v>0</v>
      </c>
      <c r="P220" s="101">
        <f t="shared" si="41"/>
        <v>0</v>
      </c>
      <c r="Q220" s="101" t="str">
        <f t="shared" si="42"/>
        <v/>
      </c>
      <c r="R220" s="101" t="str">
        <f t="shared" si="43"/>
        <v/>
      </c>
      <c r="S220" s="494" t="str">
        <f t="shared" si="44"/>
        <v/>
      </c>
      <c r="T220" s="494" t="str">
        <f t="shared" si="45"/>
        <v/>
      </c>
      <c r="U220" s="494" t="str">
        <f t="shared" si="46"/>
        <v/>
      </c>
      <c r="V220" s="494" t="str">
        <f t="shared" si="47"/>
        <v/>
      </c>
      <c r="W220" s="21">
        <f>ROW()</f>
        <v>220</v>
      </c>
    </row>
    <row r="221" spans="1:23" s="21" customFormat="1" ht="16" customHeight="1">
      <c r="A221" s="21">
        <f>ROW()</f>
        <v>221</v>
      </c>
      <c r="B221" s="71"/>
      <c r="C221" s="709"/>
      <c r="D221" s="179"/>
      <c r="E221" s="182"/>
      <c r="F221" s="179"/>
      <c r="G221" s="179"/>
      <c r="H221" s="163"/>
      <c r="I221" s="173"/>
      <c r="J221" s="174"/>
      <c r="K221" s="101">
        <f t="shared" si="36"/>
        <v>0</v>
      </c>
      <c r="L221" s="101">
        <f t="shared" si="37"/>
        <v>0</v>
      </c>
      <c r="M221" s="101">
        <f t="shared" si="38"/>
        <v>0</v>
      </c>
      <c r="N221" s="101" t="str">
        <f t="shared" si="39"/>
        <v/>
      </c>
      <c r="O221" s="101">
        <f t="shared" si="40"/>
        <v>0</v>
      </c>
      <c r="P221" s="101">
        <f t="shared" si="41"/>
        <v>0</v>
      </c>
      <c r="Q221" s="101" t="str">
        <f t="shared" si="42"/>
        <v/>
      </c>
      <c r="R221" s="101" t="str">
        <f t="shared" si="43"/>
        <v/>
      </c>
      <c r="S221" s="494" t="str">
        <f t="shared" si="44"/>
        <v/>
      </c>
      <c r="T221" s="494" t="str">
        <f t="shared" si="45"/>
        <v/>
      </c>
      <c r="U221" s="494" t="str">
        <f t="shared" si="46"/>
        <v/>
      </c>
      <c r="V221" s="494" t="str">
        <f t="shared" si="47"/>
        <v/>
      </c>
      <c r="W221" s="21">
        <f>ROW()</f>
        <v>221</v>
      </c>
    </row>
    <row r="222" spans="1:23" s="21" customFormat="1" ht="16" customHeight="1">
      <c r="A222" s="21">
        <f>ROW()</f>
        <v>222</v>
      </c>
      <c r="B222" s="71"/>
      <c r="C222" s="709"/>
      <c r="D222" s="179"/>
      <c r="E222" s="182"/>
      <c r="F222" s="173"/>
      <c r="G222" s="163"/>
      <c r="H222" s="163"/>
      <c r="I222" s="173"/>
      <c r="J222" s="174"/>
      <c r="K222" s="101">
        <f t="shared" si="36"/>
        <v>0</v>
      </c>
      <c r="L222" s="101">
        <f t="shared" si="37"/>
        <v>0</v>
      </c>
      <c r="M222" s="101">
        <f t="shared" si="38"/>
        <v>0</v>
      </c>
      <c r="N222" s="101" t="str">
        <f t="shared" si="39"/>
        <v/>
      </c>
      <c r="O222" s="101">
        <f t="shared" si="40"/>
        <v>0</v>
      </c>
      <c r="P222" s="101">
        <f t="shared" si="41"/>
        <v>0</v>
      </c>
      <c r="Q222" s="101" t="str">
        <f t="shared" si="42"/>
        <v/>
      </c>
      <c r="R222" s="101" t="str">
        <f t="shared" si="43"/>
        <v/>
      </c>
      <c r="S222" s="494" t="str">
        <f t="shared" si="44"/>
        <v/>
      </c>
      <c r="T222" s="494" t="str">
        <f t="shared" si="45"/>
        <v/>
      </c>
      <c r="U222" s="494" t="str">
        <f t="shared" si="46"/>
        <v/>
      </c>
      <c r="V222" s="494" t="str">
        <f t="shared" si="47"/>
        <v/>
      </c>
      <c r="W222" s="21">
        <f>ROW()</f>
        <v>222</v>
      </c>
    </row>
    <row r="223" spans="1:23" s="21" customFormat="1" ht="16" customHeight="1">
      <c r="A223" s="21">
        <f>ROW()</f>
        <v>223</v>
      </c>
      <c r="B223" s="71"/>
      <c r="C223" s="709"/>
      <c r="D223" s="179"/>
      <c r="E223" s="182"/>
      <c r="F223" s="173"/>
      <c r="G223" s="163"/>
      <c r="H223" s="163"/>
      <c r="I223" s="173"/>
      <c r="J223" s="174"/>
      <c r="K223" s="101">
        <f t="shared" si="36"/>
        <v>0</v>
      </c>
      <c r="L223" s="101">
        <f t="shared" si="37"/>
        <v>0</v>
      </c>
      <c r="M223" s="101">
        <f t="shared" si="38"/>
        <v>0</v>
      </c>
      <c r="N223" s="101" t="str">
        <f t="shared" si="39"/>
        <v/>
      </c>
      <c r="O223" s="101">
        <f t="shared" si="40"/>
        <v>0</v>
      </c>
      <c r="P223" s="101">
        <f t="shared" si="41"/>
        <v>0</v>
      </c>
      <c r="Q223" s="101" t="str">
        <f t="shared" si="42"/>
        <v/>
      </c>
      <c r="R223" s="101" t="str">
        <f t="shared" si="43"/>
        <v/>
      </c>
      <c r="S223" s="494" t="str">
        <f t="shared" si="44"/>
        <v/>
      </c>
      <c r="T223" s="494" t="str">
        <f t="shared" si="45"/>
        <v/>
      </c>
      <c r="U223" s="494" t="str">
        <f t="shared" si="46"/>
        <v/>
      </c>
      <c r="V223" s="494" t="str">
        <f t="shared" si="47"/>
        <v/>
      </c>
      <c r="W223" s="21">
        <f>ROW()</f>
        <v>223</v>
      </c>
    </row>
    <row r="224" spans="1:23" s="21" customFormat="1" ht="16" customHeight="1">
      <c r="A224" s="21">
        <f>ROW()</f>
        <v>224</v>
      </c>
      <c r="B224" s="71"/>
      <c r="C224" s="709"/>
      <c r="D224" s="179"/>
      <c r="E224" s="182"/>
      <c r="F224" s="173"/>
      <c r="G224" s="163"/>
      <c r="H224" s="163"/>
      <c r="I224" s="173"/>
      <c r="J224" s="174"/>
      <c r="K224" s="101">
        <f t="shared" si="36"/>
        <v>0</v>
      </c>
      <c r="L224" s="101">
        <f t="shared" si="37"/>
        <v>0</v>
      </c>
      <c r="M224" s="101">
        <f t="shared" si="38"/>
        <v>0</v>
      </c>
      <c r="N224" s="101" t="str">
        <f t="shared" si="39"/>
        <v/>
      </c>
      <c r="O224" s="101">
        <f t="shared" si="40"/>
        <v>0</v>
      </c>
      <c r="P224" s="101">
        <f t="shared" si="41"/>
        <v>0</v>
      </c>
      <c r="Q224" s="101" t="str">
        <f t="shared" si="42"/>
        <v/>
      </c>
      <c r="R224" s="101" t="str">
        <f t="shared" si="43"/>
        <v/>
      </c>
      <c r="S224" s="494" t="str">
        <f t="shared" si="44"/>
        <v/>
      </c>
      <c r="T224" s="494" t="str">
        <f t="shared" si="45"/>
        <v/>
      </c>
      <c r="U224" s="494" t="str">
        <f t="shared" si="46"/>
        <v/>
      </c>
      <c r="V224" s="494" t="str">
        <f t="shared" si="47"/>
        <v/>
      </c>
      <c r="W224" s="21">
        <f>ROW()</f>
        <v>224</v>
      </c>
    </row>
    <row r="225" spans="1:23" s="21" customFormat="1" ht="16" customHeight="1">
      <c r="A225" s="21">
        <f>ROW()</f>
        <v>225</v>
      </c>
      <c r="B225" s="71"/>
      <c r="C225" s="709"/>
      <c r="D225" s="179"/>
      <c r="E225" s="182"/>
      <c r="F225" s="173"/>
      <c r="G225" s="163"/>
      <c r="H225" s="163"/>
      <c r="I225" s="173"/>
      <c r="J225" s="174"/>
      <c r="K225" s="101">
        <f t="shared" si="36"/>
        <v>0</v>
      </c>
      <c r="L225" s="101">
        <f t="shared" si="37"/>
        <v>0</v>
      </c>
      <c r="M225" s="101">
        <f t="shared" si="38"/>
        <v>0</v>
      </c>
      <c r="N225" s="101" t="str">
        <f t="shared" si="39"/>
        <v/>
      </c>
      <c r="O225" s="101">
        <f t="shared" si="40"/>
        <v>0</v>
      </c>
      <c r="P225" s="101">
        <f t="shared" si="41"/>
        <v>0</v>
      </c>
      <c r="Q225" s="101" t="str">
        <f t="shared" si="42"/>
        <v/>
      </c>
      <c r="R225" s="101" t="str">
        <f t="shared" si="43"/>
        <v/>
      </c>
      <c r="S225" s="494" t="str">
        <f t="shared" si="44"/>
        <v/>
      </c>
      <c r="T225" s="494" t="str">
        <f t="shared" si="45"/>
        <v/>
      </c>
      <c r="U225" s="494" t="str">
        <f t="shared" si="46"/>
        <v/>
      </c>
      <c r="V225" s="494" t="str">
        <f t="shared" si="47"/>
        <v/>
      </c>
      <c r="W225" s="21">
        <f>ROW()</f>
        <v>225</v>
      </c>
    </row>
    <row r="226" spans="1:23" s="21" customFormat="1" ht="16" customHeight="1">
      <c r="A226" s="21">
        <f>ROW()</f>
        <v>226</v>
      </c>
      <c r="B226" s="71"/>
      <c r="C226" s="709"/>
      <c r="D226" s="179"/>
      <c r="E226" s="182"/>
      <c r="F226" s="173"/>
      <c r="G226" s="163"/>
      <c r="H226" s="163"/>
      <c r="I226" s="173"/>
      <c r="J226" s="174"/>
      <c r="K226" s="101">
        <f t="shared" si="36"/>
        <v>0</v>
      </c>
      <c r="L226" s="101">
        <f t="shared" si="37"/>
        <v>0</v>
      </c>
      <c r="M226" s="101">
        <f t="shared" si="38"/>
        <v>0</v>
      </c>
      <c r="N226" s="101" t="str">
        <f t="shared" si="39"/>
        <v/>
      </c>
      <c r="O226" s="101">
        <f t="shared" si="40"/>
        <v>0</v>
      </c>
      <c r="P226" s="101">
        <f t="shared" si="41"/>
        <v>0</v>
      </c>
      <c r="Q226" s="101" t="str">
        <f t="shared" si="42"/>
        <v/>
      </c>
      <c r="R226" s="101" t="str">
        <f t="shared" si="43"/>
        <v/>
      </c>
      <c r="S226" s="494" t="str">
        <f t="shared" si="44"/>
        <v/>
      </c>
      <c r="T226" s="494" t="str">
        <f t="shared" si="45"/>
        <v/>
      </c>
      <c r="U226" s="494" t="str">
        <f t="shared" si="46"/>
        <v/>
      </c>
      <c r="V226" s="494" t="str">
        <f t="shared" si="47"/>
        <v/>
      </c>
      <c r="W226" s="21">
        <f>ROW()</f>
        <v>226</v>
      </c>
    </row>
    <row r="227" spans="1:23" s="21" customFormat="1" ht="16" customHeight="1">
      <c r="A227" s="21">
        <f>ROW()</f>
        <v>227</v>
      </c>
      <c r="B227" s="71"/>
      <c r="C227" s="709"/>
      <c r="D227" s="179"/>
      <c r="E227" s="182"/>
      <c r="F227" s="173"/>
      <c r="G227" s="163"/>
      <c r="H227" s="163"/>
      <c r="I227" s="173"/>
      <c r="J227" s="174"/>
      <c r="K227" s="101">
        <f t="shared" si="36"/>
        <v>0</v>
      </c>
      <c r="L227" s="101">
        <f t="shared" si="37"/>
        <v>0</v>
      </c>
      <c r="M227" s="101">
        <f t="shared" si="38"/>
        <v>0</v>
      </c>
      <c r="N227" s="101" t="str">
        <f t="shared" si="39"/>
        <v/>
      </c>
      <c r="O227" s="101">
        <f t="shared" si="40"/>
        <v>0</v>
      </c>
      <c r="P227" s="101">
        <f t="shared" si="41"/>
        <v>0</v>
      </c>
      <c r="Q227" s="101" t="str">
        <f t="shared" si="42"/>
        <v/>
      </c>
      <c r="R227" s="101" t="str">
        <f t="shared" si="43"/>
        <v/>
      </c>
      <c r="S227" s="494" t="str">
        <f t="shared" si="44"/>
        <v/>
      </c>
      <c r="T227" s="494" t="str">
        <f t="shared" si="45"/>
        <v/>
      </c>
      <c r="U227" s="494" t="str">
        <f t="shared" si="46"/>
        <v/>
      </c>
      <c r="V227" s="494" t="str">
        <f t="shared" si="47"/>
        <v/>
      </c>
      <c r="W227" s="21">
        <f>ROW()</f>
        <v>227</v>
      </c>
    </row>
    <row r="228" spans="1:23" s="21" customFormat="1" ht="16" customHeight="1">
      <c r="A228" s="21">
        <f>ROW()</f>
        <v>228</v>
      </c>
      <c r="B228" s="71"/>
      <c r="C228" s="709"/>
      <c r="D228" s="179"/>
      <c r="E228" s="182"/>
      <c r="F228" s="173"/>
      <c r="G228" s="163"/>
      <c r="H228" s="163"/>
      <c r="I228" s="173"/>
      <c r="J228" s="174"/>
      <c r="K228" s="101">
        <f t="shared" si="36"/>
        <v>0</v>
      </c>
      <c r="L228" s="101">
        <f t="shared" si="37"/>
        <v>0</v>
      </c>
      <c r="M228" s="101">
        <f t="shared" si="38"/>
        <v>0</v>
      </c>
      <c r="N228" s="101" t="str">
        <f t="shared" si="39"/>
        <v/>
      </c>
      <c r="O228" s="101">
        <f t="shared" si="40"/>
        <v>0</v>
      </c>
      <c r="P228" s="101">
        <f t="shared" si="41"/>
        <v>0</v>
      </c>
      <c r="Q228" s="101" t="str">
        <f t="shared" si="42"/>
        <v/>
      </c>
      <c r="R228" s="101" t="str">
        <f t="shared" si="43"/>
        <v/>
      </c>
      <c r="S228" s="494" t="str">
        <f t="shared" si="44"/>
        <v/>
      </c>
      <c r="T228" s="494" t="str">
        <f t="shared" si="45"/>
        <v/>
      </c>
      <c r="U228" s="494" t="str">
        <f t="shared" si="46"/>
        <v/>
      </c>
      <c r="V228" s="494" t="str">
        <f t="shared" si="47"/>
        <v/>
      </c>
      <c r="W228" s="21">
        <f>ROW()</f>
        <v>228</v>
      </c>
    </row>
    <row r="229" spans="1:23" s="21" customFormat="1" ht="16" customHeight="1">
      <c r="A229" s="21">
        <f>ROW()</f>
        <v>229</v>
      </c>
      <c r="B229" s="71"/>
      <c r="C229" s="709"/>
      <c r="D229" s="179"/>
      <c r="E229" s="182"/>
      <c r="F229" s="173"/>
      <c r="G229" s="163"/>
      <c r="H229" s="163"/>
      <c r="I229" s="173"/>
      <c r="J229" s="174"/>
      <c r="K229" s="101">
        <f t="shared" si="36"/>
        <v>0</v>
      </c>
      <c r="L229" s="101">
        <f t="shared" si="37"/>
        <v>0</v>
      </c>
      <c r="M229" s="101">
        <f t="shared" si="38"/>
        <v>0</v>
      </c>
      <c r="N229" s="101" t="str">
        <f t="shared" si="39"/>
        <v/>
      </c>
      <c r="O229" s="101">
        <f t="shared" si="40"/>
        <v>0</v>
      </c>
      <c r="P229" s="101">
        <f t="shared" si="41"/>
        <v>0</v>
      </c>
      <c r="Q229" s="101" t="str">
        <f t="shared" si="42"/>
        <v/>
      </c>
      <c r="R229" s="101" t="str">
        <f t="shared" si="43"/>
        <v/>
      </c>
      <c r="S229" s="494" t="str">
        <f t="shared" si="44"/>
        <v/>
      </c>
      <c r="T229" s="494" t="str">
        <f t="shared" si="45"/>
        <v/>
      </c>
      <c r="U229" s="494" t="str">
        <f t="shared" si="46"/>
        <v/>
      </c>
      <c r="V229" s="494" t="str">
        <f t="shared" si="47"/>
        <v/>
      </c>
      <c r="W229" s="21">
        <f>ROW()</f>
        <v>229</v>
      </c>
    </row>
    <row r="230" spans="1:23" s="21" customFormat="1" ht="16" customHeight="1">
      <c r="A230" s="21">
        <f>ROW()</f>
        <v>230</v>
      </c>
      <c r="B230" s="71"/>
      <c r="C230" s="709"/>
      <c r="D230" s="179"/>
      <c r="E230" s="182"/>
      <c r="F230" s="173"/>
      <c r="G230" s="163"/>
      <c r="H230" s="163"/>
      <c r="I230" s="173"/>
      <c r="J230" s="174"/>
      <c r="K230" s="101">
        <f t="shared" si="36"/>
        <v>0</v>
      </c>
      <c r="L230" s="101">
        <f t="shared" si="37"/>
        <v>0</v>
      </c>
      <c r="M230" s="101">
        <f t="shared" si="38"/>
        <v>0</v>
      </c>
      <c r="N230" s="101" t="str">
        <f t="shared" si="39"/>
        <v/>
      </c>
      <c r="O230" s="101">
        <f t="shared" si="40"/>
        <v>0</v>
      </c>
      <c r="P230" s="101">
        <f t="shared" si="41"/>
        <v>0</v>
      </c>
      <c r="Q230" s="101" t="str">
        <f t="shared" si="42"/>
        <v/>
      </c>
      <c r="R230" s="101" t="str">
        <f t="shared" si="43"/>
        <v/>
      </c>
      <c r="S230" s="494" t="str">
        <f t="shared" si="44"/>
        <v/>
      </c>
      <c r="T230" s="494" t="str">
        <f t="shared" si="45"/>
        <v/>
      </c>
      <c r="U230" s="494" t="str">
        <f t="shared" si="46"/>
        <v/>
      </c>
      <c r="V230" s="494" t="str">
        <f t="shared" si="47"/>
        <v/>
      </c>
      <c r="W230" s="21">
        <f>ROW()</f>
        <v>230</v>
      </c>
    </row>
    <row r="231" spans="1:23" s="21" customFormat="1" ht="16" customHeight="1">
      <c r="A231" s="21">
        <f>ROW()</f>
        <v>231</v>
      </c>
      <c r="B231" s="71"/>
      <c r="C231" s="709"/>
      <c r="D231" s="179"/>
      <c r="E231" s="182"/>
      <c r="F231" s="173"/>
      <c r="G231" s="163"/>
      <c r="H231" s="163"/>
      <c r="I231" s="173"/>
      <c r="J231" s="174"/>
      <c r="K231" s="101">
        <f t="shared" si="36"/>
        <v>0</v>
      </c>
      <c r="L231" s="101">
        <f t="shared" si="37"/>
        <v>0</v>
      </c>
      <c r="M231" s="101">
        <f t="shared" si="38"/>
        <v>0</v>
      </c>
      <c r="N231" s="101" t="str">
        <f t="shared" si="39"/>
        <v/>
      </c>
      <c r="O231" s="101">
        <f t="shared" si="40"/>
        <v>0</v>
      </c>
      <c r="P231" s="101">
        <f t="shared" si="41"/>
        <v>0</v>
      </c>
      <c r="Q231" s="101" t="str">
        <f t="shared" si="42"/>
        <v/>
      </c>
      <c r="R231" s="101" t="str">
        <f t="shared" si="43"/>
        <v/>
      </c>
      <c r="S231" s="494" t="str">
        <f t="shared" si="44"/>
        <v/>
      </c>
      <c r="T231" s="494" t="str">
        <f t="shared" si="45"/>
        <v/>
      </c>
      <c r="U231" s="494" t="str">
        <f t="shared" si="46"/>
        <v/>
      </c>
      <c r="V231" s="494" t="str">
        <f t="shared" si="47"/>
        <v/>
      </c>
      <c r="W231" s="21">
        <f>ROW()</f>
        <v>231</v>
      </c>
    </row>
    <row r="232" spans="1:23" s="21" customFormat="1" ht="16" customHeight="1">
      <c r="A232" s="21">
        <f>ROW()</f>
        <v>232</v>
      </c>
      <c r="B232" s="71"/>
      <c r="C232" s="709"/>
      <c r="D232" s="179"/>
      <c r="E232" s="182"/>
      <c r="F232" s="173"/>
      <c r="G232" s="163"/>
      <c r="H232" s="163"/>
      <c r="I232" s="173"/>
      <c r="J232" s="174"/>
      <c r="K232" s="101">
        <f t="shared" si="36"/>
        <v>0</v>
      </c>
      <c r="L232" s="101">
        <f t="shared" si="37"/>
        <v>0</v>
      </c>
      <c r="M232" s="101">
        <f t="shared" si="38"/>
        <v>0</v>
      </c>
      <c r="N232" s="101" t="str">
        <f t="shared" si="39"/>
        <v/>
      </c>
      <c r="O232" s="101">
        <f t="shared" si="40"/>
        <v>0</v>
      </c>
      <c r="P232" s="101">
        <f t="shared" si="41"/>
        <v>0</v>
      </c>
      <c r="Q232" s="101" t="str">
        <f t="shared" si="42"/>
        <v/>
      </c>
      <c r="R232" s="101" t="str">
        <f t="shared" si="43"/>
        <v/>
      </c>
      <c r="S232" s="494" t="str">
        <f t="shared" si="44"/>
        <v/>
      </c>
      <c r="T232" s="494" t="str">
        <f t="shared" si="45"/>
        <v/>
      </c>
      <c r="U232" s="494" t="str">
        <f t="shared" si="46"/>
        <v/>
      </c>
      <c r="V232" s="494" t="str">
        <f t="shared" si="47"/>
        <v/>
      </c>
      <c r="W232" s="21">
        <f>ROW()</f>
        <v>232</v>
      </c>
    </row>
    <row r="233" spans="1:23" s="21" customFormat="1" ht="16" customHeight="1">
      <c r="A233" s="21">
        <f>ROW()</f>
        <v>233</v>
      </c>
      <c r="B233" s="71"/>
      <c r="C233" s="709"/>
      <c r="D233" s="179"/>
      <c r="E233" s="182"/>
      <c r="F233" s="173"/>
      <c r="G233" s="163"/>
      <c r="H233" s="163"/>
      <c r="I233" s="173"/>
      <c r="J233" s="174"/>
      <c r="K233" s="101">
        <f t="shared" si="36"/>
        <v>0</v>
      </c>
      <c r="L233" s="101">
        <f t="shared" si="37"/>
        <v>0</v>
      </c>
      <c r="M233" s="101">
        <f t="shared" si="38"/>
        <v>0</v>
      </c>
      <c r="N233" s="101" t="str">
        <f t="shared" si="39"/>
        <v/>
      </c>
      <c r="O233" s="101">
        <f t="shared" si="40"/>
        <v>0</v>
      </c>
      <c r="P233" s="101">
        <f t="shared" si="41"/>
        <v>0</v>
      </c>
      <c r="Q233" s="101" t="str">
        <f t="shared" si="42"/>
        <v/>
      </c>
      <c r="R233" s="101" t="str">
        <f t="shared" si="43"/>
        <v/>
      </c>
      <c r="S233" s="494" t="str">
        <f t="shared" si="44"/>
        <v/>
      </c>
      <c r="T233" s="494" t="str">
        <f t="shared" si="45"/>
        <v/>
      </c>
      <c r="U233" s="494" t="str">
        <f t="shared" si="46"/>
        <v/>
      </c>
      <c r="V233" s="494" t="str">
        <f t="shared" si="47"/>
        <v/>
      </c>
      <c r="W233" s="21">
        <f>ROW()</f>
        <v>233</v>
      </c>
    </row>
    <row r="234" spans="1:23" s="21" customFormat="1" ht="16" customHeight="1">
      <c r="A234" s="21">
        <f>ROW()</f>
        <v>234</v>
      </c>
      <c r="B234" s="71"/>
      <c r="C234" s="709"/>
      <c r="D234" s="179"/>
      <c r="E234" s="182"/>
      <c r="F234" s="173"/>
      <c r="G234" s="163"/>
      <c r="H234" s="163"/>
      <c r="I234" s="173"/>
      <c r="J234" s="174"/>
      <c r="K234" s="101">
        <f t="shared" si="36"/>
        <v>0</v>
      </c>
      <c r="L234" s="101">
        <f t="shared" si="37"/>
        <v>0</v>
      </c>
      <c r="M234" s="101">
        <f t="shared" si="38"/>
        <v>0</v>
      </c>
      <c r="N234" s="101" t="str">
        <f t="shared" si="39"/>
        <v/>
      </c>
      <c r="O234" s="101">
        <f t="shared" si="40"/>
        <v>0</v>
      </c>
      <c r="P234" s="101">
        <f t="shared" si="41"/>
        <v>0</v>
      </c>
      <c r="Q234" s="101" t="str">
        <f t="shared" si="42"/>
        <v/>
      </c>
      <c r="R234" s="101" t="str">
        <f t="shared" si="43"/>
        <v/>
      </c>
      <c r="S234" s="494" t="str">
        <f t="shared" si="44"/>
        <v/>
      </c>
      <c r="T234" s="494" t="str">
        <f t="shared" si="45"/>
        <v/>
      </c>
      <c r="U234" s="494" t="str">
        <f t="shared" si="46"/>
        <v/>
      </c>
      <c r="V234" s="494" t="str">
        <f t="shared" si="47"/>
        <v/>
      </c>
      <c r="W234" s="21">
        <f>ROW()</f>
        <v>234</v>
      </c>
    </row>
    <row r="235" spans="1:23" s="21" customFormat="1" ht="16" customHeight="1">
      <c r="A235" s="21">
        <f>ROW()</f>
        <v>235</v>
      </c>
      <c r="B235" s="71"/>
      <c r="C235" s="709"/>
      <c r="D235" s="179"/>
      <c r="E235" s="182"/>
      <c r="F235" s="173"/>
      <c r="G235" s="163"/>
      <c r="H235" s="163"/>
      <c r="I235" s="173"/>
      <c r="J235" s="174"/>
      <c r="K235" s="101">
        <f t="shared" si="36"/>
        <v>0</v>
      </c>
      <c r="L235" s="101">
        <f t="shared" si="37"/>
        <v>0</v>
      </c>
      <c r="M235" s="101">
        <f t="shared" si="38"/>
        <v>0</v>
      </c>
      <c r="N235" s="101" t="str">
        <f t="shared" si="39"/>
        <v/>
      </c>
      <c r="O235" s="101">
        <f t="shared" si="40"/>
        <v>0</v>
      </c>
      <c r="P235" s="101">
        <f t="shared" si="41"/>
        <v>0</v>
      </c>
      <c r="Q235" s="101" t="str">
        <f t="shared" si="42"/>
        <v/>
      </c>
      <c r="R235" s="101" t="str">
        <f t="shared" si="43"/>
        <v/>
      </c>
      <c r="S235" s="494" t="str">
        <f t="shared" si="44"/>
        <v/>
      </c>
      <c r="T235" s="494" t="str">
        <f t="shared" si="45"/>
        <v/>
      </c>
      <c r="U235" s="494" t="str">
        <f t="shared" si="46"/>
        <v/>
      </c>
      <c r="V235" s="494" t="str">
        <f t="shared" si="47"/>
        <v/>
      </c>
      <c r="W235" s="21">
        <f>ROW()</f>
        <v>235</v>
      </c>
    </row>
    <row r="236" spans="1:23" s="21" customFormat="1" ht="16" customHeight="1">
      <c r="A236" s="21">
        <f>ROW()</f>
        <v>236</v>
      </c>
      <c r="B236" s="71"/>
      <c r="C236" s="709"/>
      <c r="D236" s="179"/>
      <c r="E236" s="182"/>
      <c r="F236" s="173"/>
      <c r="G236" s="163"/>
      <c r="H236" s="163"/>
      <c r="I236" s="173"/>
      <c r="J236" s="174"/>
      <c r="K236" s="101">
        <f t="shared" si="36"/>
        <v>0</v>
      </c>
      <c r="L236" s="101">
        <f t="shared" si="37"/>
        <v>0</v>
      </c>
      <c r="M236" s="101">
        <f t="shared" si="38"/>
        <v>0</v>
      </c>
      <c r="N236" s="101" t="str">
        <f t="shared" si="39"/>
        <v/>
      </c>
      <c r="O236" s="101">
        <f t="shared" si="40"/>
        <v>0</v>
      </c>
      <c r="P236" s="101">
        <f t="shared" si="41"/>
        <v>0</v>
      </c>
      <c r="Q236" s="101" t="str">
        <f t="shared" si="42"/>
        <v/>
      </c>
      <c r="R236" s="101" t="str">
        <f t="shared" si="43"/>
        <v/>
      </c>
      <c r="S236" s="494" t="str">
        <f t="shared" si="44"/>
        <v/>
      </c>
      <c r="T236" s="494" t="str">
        <f t="shared" si="45"/>
        <v/>
      </c>
      <c r="U236" s="494" t="str">
        <f t="shared" si="46"/>
        <v/>
      </c>
      <c r="V236" s="494" t="str">
        <f t="shared" si="47"/>
        <v/>
      </c>
      <c r="W236" s="21">
        <f>ROW()</f>
        <v>236</v>
      </c>
    </row>
    <row r="237" spans="1:23" s="21" customFormat="1" ht="16" customHeight="1">
      <c r="A237" s="21">
        <f>ROW()</f>
        <v>237</v>
      </c>
      <c r="B237" s="71"/>
      <c r="C237" s="709"/>
      <c r="D237" s="179"/>
      <c r="E237" s="182"/>
      <c r="F237" s="173"/>
      <c r="G237" s="163"/>
      <c r="H237" s="163"/>
      <c r="I237" s="173"/>
      <c r="J237" s="174"/>
      <c r="K237" s="101">
        <f t="shared" si="36"/>
        <v>0</v>
      </c>
      <c r="L237" s="101">
        <f t="shared" si="37"/>
        <v>0</v>
      </c>
      <c r="M237" s="101">
        <f t="shared" si="38"/>
        <v>0</v>
      </c>
      <c r="N237" s="101" t="str">
        <f t="shared" si="39"/>
        <v/>
      </c>
      <c r="O237" s="101">
        <f t="shared" si="40"/>
        <v>0</v>
      </c>
      <c r="P237" s="101">
        <f t="shared" si="41"/>
        <v>0</v>
      </c>
      <c r="Q237" s="101" t="str">
        <f t="shared" si="42"/>
        <v/>
      </c>
      <c r="R237" s="101" t="str">
        <f t="shared" si="43"/>
        <v/>
      </c>
      <c r="S237" s="494" t="str">
        <f t="shared" si="44"/>
        <v/>
      </c>
      <c r="T237" s="494" t="str">
        <f t="shared" si="45"/>
        <v/>
      </c>
      <c r="U237" s="494" t="str">
        <f t="shared" si="46"/>
        <v/>
      </c>
      <c r="V237" s="494" t="str">
        <f t="shared" si="47"/>
        <v/>
      </c>
      <c r="W237" s="21">
        <f>ROW()</f>
        <v>237</v>
      </c>
    </row>
    <row r="238" spans="1:23" s="21" customFormat="1" ht="16" customHeight="1">
      <c r="A238" s="21">
        <f>ROW()</f>
        <v>238</v>
      </c>
      <c r="B238" s="71"/>
      <c r="C238" s="709"/>
      <c r="D238" s="179"/>
      <c r="E238" s="182"/>
      <c r="F238" s="173"/>
      <c r="G238" s="163"/>
      <c r="H238" s="163"/>
      <c r="I238" s="173"/>
      <c r="J238" s="174"/>
      <c r="K238" s="101">
        <f t="shared" si="36"/>
        <v>0</v>
      </c>
      <c r="L238" s="101">
        <f t="shared" si="37"/>
        <v>0</v>
      </c>
      <c r="M238" s="101">
        <f t="shared" si="38"/>
        <v>0</v>
      </c>
      <c r="N238" s="101" t="str">
        <f t="shared" si="39"/>
        <v/>
      </c>
      <c r="O238" s="101">
        <f t="shared" si="40"/>
        <v>0</v>
      </c>
      <c r="P238" s="101">
        <f t="shared" si="41"/>
        <v>0</v>
      </c>
      <c r="Q238" s="101" t="str">
        <f t="shared" si="42"/>
        <v/>
      </c>
      <c r="R238" s="101" t="str">
        <f t="shared" si="43"/>
        <v/>
      </c>
      <c r="S238" s="494" t="str">
        <f t="shared" si="44"/>
        <v/>
      </c>
      <c r="T238" s="494" t="str">
        <f t="shared" si="45"/>
        <v/>
      </c>
      <c r="U238" s="494" t="str">
        <f t="shared" si="46"/>
        <v/>
      </c>
      <c r="V238" s="494" t="str">
        <f t="shared" si="47"/>
        <v/>
      </c>
      <c r="W238" s="21">
        <f>ROW()</f>
        <v>238</v>
      </c>
    </row>
    <row r="239" spans="1:23" s="21" customFormat="1" ht="16" customHeight="1">
      <c r="A239" s="21">
        <f>ROW()</f>
        <v>239</v>
      </c>
      <c r="B239" s="71"/>
      <c r="C239" s="709"/>
      <c r="D239" s="179"/>
      <c r="E239" s="182"/>
      <c r="F239" s="173"/>
      <c r="G239" s="163"/>
      <c r="H239" s="163"/>
      <c r="I239" s="173"/>
      <c r="J239" s="174"/>
      <c r="K239" s="101">
        <f t="shared" si="36"/>
        <v>0</v>
      </c>
      <c r="L239" s="101">
        <f t="shared" si="37"/>
        <v>0</v>
      </c>
      <c r="M239" s="101">
        <f t="shared" si="38"/>
        <v>0</v>
      </c>
      <c r="N239" s="101" t="str">
        <f t="shared" si="39"/>
        <v/>
      </c>
      <c r="O239" s="101">
        <f t="shared" si="40"/>
        <v>0</v>
      </c>
      <c r="P239" s="101">
        <f t="shared" si="41"/>
        <v>0</v>
      </c>
      <c r="Q239" s="101" t="str">
        <f t="shared" si="42"/>
        <v/>
      </c>
      <c r="R239" s="101" t="str">
        <f t="shared" si="43"/>
        <v/>
      </c>
      <c r="S239" s="494" t="str">
        <f t="shared" si="44"/>
        <v/>
      </c>
      <c r="T239" s="494" t="str">
        <f t="shared" si="45"/>
        <v/>
      </c>
      <c r="U239" s="494" t="str">
        <f t="shared" si="46"/>
        <v/>
      </c>
      <c r="V239" s="494" t="str">
        <f t="shared" si="47"/>
        <v/>
      </c>
      <c r="W239" s="21">
        <f>ROW()</f>
        <v>239</v>
      </c>
    </row>
    <row r="240" spans="1:23" s="21" customFormat="1" ht="16" customHeight="1">
      <c r="A240" s="21">
        <f>ROW()</f>
        <v>240</v>
      </c>
      <c r="B240" s="71"/>
      <c r="C240" s="709"/>
      <c r="D240" s="179"/>
      <c r="E240" s="182"/>
      <c r="F240" s="173"/>
      <c r="G240" s="163"/>
      <c r="H240" s="163"/>
      <c r="I240" s="173"/>
      <c r="J240" s="174"/>
      <c r="K240" s="101">
        <f t="shared" si="36"/>
        <v>0</v>
      </c>
      <c r="L240" s="101">
        <f t="shared" si="37"/>
        <v>0</v>
      </c>
      <c r="M240" s="101">
        <f t="shared" si="38"/>
        <v>0</v>
      </c>
      <c r="N240" s="101" t="str">
        <f t="shared" si="39"/>
        <v/>
      </c>
      <c r="O240" s="101">
        <f t="shared" si="40"/>
        <v>0</v>
      </c>
      <c r="P240" s="101">
        <f t="shared" si="41"/>
        <v>0</v>
      </c>
      <c r="Q240" s="101" t="str">
        <f t="shared" si="42"/>
        <v/>
      </c>
      <c r="R240" s="101" t="str">
        <f t="shared" si="43"/>
        <v/>
      </c>
      <c r="S240" s="494" t="str">
        <f t="shared" si="44"/>
        <v/>
      </c>
      <c r="T240" s="494" t="str">
        <f t="shared" si="45"/>
        <v/>
      </c>
      <c r="U240" s="494" t="str">
        <f t="shared" si="46"/>
        <v/>
      </c>
      <c r="V240" s="494" t="str">
        <f t="shared" si="47"/>
        <v/>
      </c>
      <c r="W240" s="21">
        <f>ROW()</f>
        <v>240</v>
      </c>
    </row>
    <row r="241" spans="1:23" s="21" customFormat="1" ht="16" customHeight="1">
      <c r="A241" s="21">
        <f>ROW()</f>
        <v>241</v>
      </c>
      <c r="B241" s="71"/>
      <c r="C241" s="709"/>
      <c r="D241" s="179"/>
      <c r="E241" s="182"/>
      <c r="F241" s="173"/>
      <c r="G241" s="163"/>
      <c r="H241" s="163"/>
      <c r="I241" s="173"/>
      <c r="J241" s="174"/>
      <c r="K241" s="101">
        <f t="shared" si="36"/>
        <v>0</v>
      </c>
      <c r="L241" s="101">
        <f t="shared" si="37"/>
        <v>0</v>
      </c>
      <c r="M241" s="101">
        <f t="shared" si="38"/>
        <v>0</v>
      </c>
      <c r="N241" s="101" t="str">
        <f t="shared" si="39"/>
        <v/>
      </c>
      <c r="O241" s="101">
        <f t="shared" si="40"/>
        <v>0</v>
      </c>
      <c r="P241" s="101">
        <f t="shared" si="41"/>
        <v>0</v>
      </c>
      <c r="Q241" s="101" t="str">
        <f t="shared" si="42"/>
        <v/>
      </c>
      <c r="R241" s="101" t="str">
        <f t="shared" si="43"/>
        <v/>
      </c>
      <c r="S241" s="494" t="str">
        <f t="shared" si="44"/>
        <v/>
      </c>
      <c r="T241" s="494" t="str">
        <f t="shared" si="45"/>
        <v/>
      </c>
      <c r="U241" s="494" t="str">
        <f t="shared" si="46"/>
        <v/>
      </c>
      <c r="V241" s="494" t="str">
        <f t="shared" si="47"/>
        <v/>
      </c>
      <c r="W241" s="21">
        <f>ROW()</f>
        <v>241</v>
      </c>
    </row>
    <row r="242" spans="1:23" s="21" customFormat="1" ht="16" customHeight="1">
      <c r="A242" s="21">
        <f>ROW()</f>
        <v>242</v>
      </c>
      <c r="B242" s="71"/>
      <c r="C242" s="709"/>
      <c r="D242" s="179"/>
      <c r="E242" s="182"/>
      <c r="F242" s="173"/>
      <c r="G242" s="163"/>
      <c r="H242" s="163"/>
      <c r="I242" s="173"/>
      <c r="J242" s="174"/>
      <c r="K242" s="101">
        <f t="shared" si="36"/>
        <v>0</v>
      </c>
      <c r="L242" s="101">
        <f t="shared" si="37"/>
        <v>0</v>
      </c>
      <c r="M242" s="101">
        <f t="shared" si="38"/>
        <v>0</v>
      </c>
      <c r="N242" s="101" t="str">
        <f t="shared" si="39"/>
        <v/>
      </c>
      <c r="O242" s="101">
        <f t="shared" si="40"/>
        <v>0</v>
      </c>
      <c r="P242" s="101">
        <f t="shared" si="41"/>
        <v>0</v>
      </c>
      <c r="Q242" s="101" t="str">
        <f t="shared" si="42"/>
        <v/>
      </c>
      <c r="R242" s="101" t="str">
        <f t="shared" si="43"/>
        <v/>
      </c>
      <c r="S242" s="494" t="str">
        <f t="shared" si="44"/>
        <v/>
      </c>
      <c r="T242" s="494" t="str">
        <f t="shared" si="45"/>
        <v/>
      </c>
      <c r="U242" s="494" t="str">
        <f t="shared" si="46"/>
        <v/>
      </c>
      <c r="V242" s="494" t="str">
        <f t="shared" si="47"/>
        <v/>
      </c>
      <c r="W242" s="21">
        <f>ROW()</f>
        <v>242</v>
      </c>
    </row>
    <row r="243" spans="1:23" s="21" customFormat="1" ht="16" customHeight="1">
      <c r="A243" s="21">
        <f>ROW()</f>
        <v>243</v>
      </c>
      <c r="B243" s="71"/>
      <c r="C243" s="709"/>
      <c r="D243" s="179"/>
      <c r="E243" s="182"/>
      <c r="F243" s="173"/>
      <c r="G243" s="163"/>
      <c r="H243" s="163"/>
      <c r="I243" s="173"/>
      <c r="J243" s="174"/>
      <c r="K243" s="101">
        <f t="shared" si="36"/>
        <v>0</v>
      </c>
      <c r="L243" s="101">
        <f t="shared" si="37"/>
        <v>0</v>
      </c>
      <c r="M243" s="101">
        <f t="shared" si="38"/>
        <v>0</v>
      </c>
      <c r="N243" s="101" t="str">
        <f t="shared" si="39"/>
        <v/>
      </c>
      <c r="O243" s="101">
        <f t="shared" si="40"/>
        <v>0</v>
      </c>
      <c r="P243" s="101">
        <f t="shared" si="41"/>
        <v>0</v>
      </c>
      <c r="Q243" s="101" t="str">
        <f t="shared" si="42"/>
        <v/>
      </c>
      <c r="R243" s="101" t="str">
        <f t="shared" si="43"/>
        <v/>
      </c>
      <c r="S243" s="494" t="str">
        <f t="shared" si="44"/>
        <v/>
      </c>
      <c r="T243" s="494" t="str">
        <f t="shared" si="45"/>
        <v/>
      </c>
      <c r="U243" s="494" t="str">
        <f t="shared" si="46"/>
        <v/>
      </c>
      <c r="V243" s="494" t="str">
        <f t="shared" si="47"/>
        <v/>
      </c>
      <c r="W243" s="21">
        <f>ROW()</f>
        <v>243</v>
      </c>
    </row>
    <row r="244" spans="1:23" s="21" customFormat="1" ht="16" customHeight="1">
      <c r="A244" s="21">
        <f>ROW()</f>
        <v>244</v>
      </c>
      <c r="B244" s="71"/>
      <c r="C244" s="709"/>
      <c r="D244" s="179"/>
      <c r="E244" s="182"/>
      <c r="F244" s="173"/>
      <c r="G244" s="163"/>
      <c r="H244" s="163"/>
      <c r="I244" s="173"/>
      <c r="J244" s="174"/>
      <c r="K244" s="101">
        <f t="shared" si="36"/>
        <v>0</v>
      </c>
      <c r="L244" s="101">
        <f t="shared" si="37"/>
        <v>0</v>
      </c>
      <c r="M244" s="101">
        <f t="shared" si="38"/>
        <v>0</v>
      </c>
      <c r="N244" s="101" t="str">
        <f t="shared" si="39"/>
        <v/>
      </c>
      <c r="O244" s="101">
        <f t="shared" si="40"/>
        <v>0</v>
      </c>
      <c r="P244" s="101">
        <f t="shared" si="41"/>
        <v>0</v>
      </c>
      <c r="Q244" s="101" t="str">
        <f t="shared" si="42"/>
        <v/>
      </c>
      <c r="R244" s="101" t="str">
        <f t="shared" si="43"/>
        <v/>
      </c>
      <c r="S244" s="494" t="str">
        <f t="shared" si="44"/>
        <v/>
      </c>
      <c r="T244" s="494" t="str">
        <f t="shared" si="45"/>
        <v/>
      </c>
      <c r="U244" s="494" t="str">
        <f t="shared" si="46"/>
        <v/>
      </c>
      <c r="V244" s="494" t="str">
        <f t="shared" si="47"/>
        <v/>
      </c>
      <c r="W244" s="21">
        <f>ROW()</f>
        <v>244</v>
      </c>
    </row>
    <row r="245" spans="1:23" s="21" customFormat="1" ht="16" customHeight="1">
      <c r="A245" s="21">
        <f>ROW()</f>
        <v>245</v>
      </c>
      <c r="B245" s="71"/>
      <c r="C245" s="709"/>
      <c r="D245" s="179"/>
      <c r="E245" s="182"/>
      <c r="F245" s="173"/>
      <c r="G245" s="163"/>
      <c r="H245" s="163"/>
      <c r="I245" s="173"/>
      <c r="J245" s="174"/>
      <c r="K245" s="101">
        <f t="shared" si="36"/>
        <v>0</v>
      </c>
      <c r="L245" s="101">
        <f t="shared" si="37"/>
        <v>0</v>
      </c>
      <c r="M245" s="101">
        <f t="shared" si="38"/>
        <v>0</v>
      </c>
      <c r="N245" s="101" t="str">
        <f t="shared" si="39"/>
        <v/>
      </c>
      <c r="O245" s="101">
        <f t="shared" si="40"/>
        <v>0</v>
      </c>
      <c r="P245" s="101">
        <f t="shared" si="41"/>
        <v>0</v>
      </c>
      <c r="Q245" s="101" t="str">
        <f t="shared" si="42"/>
        <v/>
      </c>
      <c r="R245" s="101" t="str">
        <f t="shared" si="43"/>
        <v/>
      </c>
      <c r="S245" s="494" t="str">
        <f t="shared" si="44"/>
        <v/>
      </c>
      <c r="T245" s="494" t="str">
        <f t="shared" si="45"/>
        <v/>
      </c>
      <c r="U245" s="494" t="str">
        <f t="shared" si="46"/>
        <v/>
      </c>
      <c r="V245" s="494" t="str">
        <f t="shared" si="47"/>
        <v/>
      </c>
      <c r="W245" s="21">
        <f>ROW()</f>
        <v>245</v>
      </c>
    </row>
    <row r="246" spans="1:23" s="21" customFormat="1" ht="16" customHeight="1">
      <c r="A246" s="21">
        <f>ROW()</f>
        <v>246</v>
      </c>
      <c r="B246" s="71"/>
      <c r="C246" s="709"/>
      <c r="D246" s="179"/>
      <c r="E246" s="182"/>
      <c r="F246" s="173"/>
      <c r="G246" s="163"/>
      <c r="H246" s="163"/>
      <c r="I246" s="173"/>
      <c r="J246" s="174"/>
      <c r="K246" s="101">
        <f t="shared" si="36"/>
        <v>0</v>
      </c>
      <c r="L246" s="101">
        <f t="shared" si="37"/>
        <v>0</v>
      </c>
      <c r="M246" s="101">
        <f t="shared" si="38"/>
        <v>0</v>
      </c>
      <c r="N246" s="101" t="str">
        <f t="shared" si="39"/>
        <v/>
      </c>
      <c r="O246" s="101">
        <f t="shared" si="40"/>
        <v>0</v>
      </c>
      <c r="P246" s="101">
        <f t="shared" si="41"/>
        <v>0</v>
      </c>
      <c r="Q246" s="101" t="str">
        <f t="shared" si="42"/>
        <v/>
      </c>
      <c r="R246" s="101" t="str">
        <f t="shared" si="43"/>
        <v/>
      </c>
      <c r="S246" s="494" t="str">
        <f t="shared" si="44"/>
        <v/>
      </c>
      <c r="T246" s="494" t="str">
        <f t="shared" si="45"/>
        <v/>
      </c>
      <c r="U246" s="494" t="str">
        <f t="shared" si="46"/>
        <v/>
      </c>
      <c r="V246" s="494" t="str">
        <f t="shared" si="47"/>
        <v/>
      </c>
      <c r="W246" s="21">
        <f>ROW()</f>
        <v>246</v>
      </c>
    </row>
    <row r="247" spans="1:23" s="21" customFormat="1" ht="16" customHeight="1">
      <c r="A247" s="21">
        <f>ROW()</f>
        <v>247</v>
      </c>
      <c r="B247" s="71"/>
      <c r="C247" s="709"/>
      <c r="D247" s="179"/>
      <c r="E247" s="182"/>
      <c r="F247" s="173"/>
      <c r="G247" s="163"/>
      <c r="H247" s="163"/>
      <c r="I247" s="173"/>
      <c r="J247" s="174"/>
      <c r="K247" s="101">
        <f t="shared" si="36"/>
        <v>0</v>
      </c>
      <c r="L247" s="101">
        <f t="shared" si="37"/>
        <v>0</v>
      </c>
      <c r="M247" s="101">
        <f t="shared" si="38"/>
        <v>0</v>
      </c>
      <c r="N247" s="101" t="str">
        <f t="shared" si="39"/>
        <v/>
      </c>
      <c r="O247" s="101">
        <f t="shared" si="40"/>
        <v>0</v>
      </c>
      <c r="P247" s="101">
        <f t="shared" si="41"/>
        <v>0</v>
      </c>
      <c r="Q247" s="101" t="str">
        <f t="shared" si="42"/>
        <v/>
      </c>
      <c r="R247" s="101" t="str">
        <f t="shared" si="43"/>
        <v/>
      </c>
      <c r="S247" s="494" t="str">
        <f t="shared" si="44"/>
        <v/>
      </c>
      <c r="T247" s="494" t="str">
        <f t="shared" si="45"/>
        <v/>
      </c>
      <c r="U247" s="494" t="str">
        <f t="shared" si="46"/>
        <v/>
      </c>
      <c r="V247" s="494" t="str">
        <f t="shared" si="47"/>
        <v/>
      </c>
      <c r="W247" s="21">
        <f>ROW()</f>
        <v>247</v>
      </c>
    </row>
    <row r="248" spans="1:23" s="21" customFormat="1" ht="16" customHeight="1">
      <c r="A248" s="21">
        <f>ROW()</f>
        <v>248</v>
      </c>
      <c r="B248" s="71"/>
      <c r="C248" s="709"/>
      <c r="D248" s="179"/>
      <c r="E248" s="182"/>
      <c r="F248" s="173"/>
      <c r="G248" s="163"/>
      <c r="H248" s="163"/>
      <c r="I248" s="173"/>
      <c r="J248" s="174"/>
      <c r="K248" s="101">
        <f t="shared" si="36"/>
        <v>0</v>
      </c>
      <c r="L248" s="101">
        <f t="shared" si="37"/>
        <v>0</v>
      </c>
      <c r="M248" s="101">
        <f t="shared" si="38"/>
        <v>0</v>
      </c>
      <c r="N248" s="101" t="str">
        <f t="shared" si="39"/>
        <v/>
      </c>
      <c r="O248" s="101">
        <f t="shared" si="40"/>
        <v>0</v>
      </c>
      <c r="P248" s="101">
        <f t="shared" si="41"/>
        <v>0</v>
      </c>
      <c r="Q248" s="101" t="str">
        <f t="shared" si="42"/>
        <v/>
      </c>
      <c r="R248" s="101" t="str">
        <f t="shared" si="43"/>
        <v/>
      </c>
      <c r="S248" s="494" t="str">
        <f t="shared" si="44"/>
        <v/>
      </c>
      <c r="T248" s="494" t="str">
        <f t="shared" si="45"/>
        <v/>
      </c>
      <c r="U248" s="494" t="str">
        <f t="shared" si="46"/>
        <v/>
      </c>
      <c r="V248" s="494" t="str">
        <f t="shared" si="47"/>
        <v/>
      </c>
      <c r="W248" s="21">
        <f>ROW()</f>
        <v>248</v>
      </c>
    </row>
    <row r="249" spans="1:23" s="21" customFormat="1" ht="16" customHeight="1">
      <c r="A249" s="21">
        <f>ROW()</f>
        <v>249</v>
      </c>
      <c r="B249" s="71"/>
      <c r="C249" s="709"/>
      <c r="D249" s="179"/>
      <c r="E249" s="182"/>
      <c r="F249" s="173"/>
      <c r="G249" s="163"/>
      <c r="H249" s="163"/>
      <c r="I249" s="173"/>
      <c r="J249" s="174"/>
      <c r="K249" s="101">
        <f t="shared" si="36"/>
        <v>0</v>
      </c>
      <c r="L249" s="101">
        <f t="shared" si="37"/>
        <v>0</v>
      </c>
      <c r="M249" s="101">
        <f t="shared" si="38"/>
        <v>0</v>
      </c>
      <c r="N249" s="101" t="str">
        <f t="shared" si="39"/>
        <v/>
      </c>
      <c r="O249" s="101">
        <f t="shared" si="40"/>
        <v>0</v>
      </c>
      <c r="P249" s="101">
        <f t="shared" si="41"/>
        <v>0</v>
      </c>
      <c r="Q249" s="101" t="str">
        <f t="shared" si="42"/>
        <v/>
      </c>
      <c r="R249" s="101" t="str">
        <f t="shared" si="43"/>
        <v/>
      </c>
      <c r="S249" s="494" t="str">
        <f t="shared" si="44"/>
        <v/>
      </c>
      <c r="T249" s="494" t="str">
        <f t="shared" si="45"/>
        <v/>
      </c>
      <c r="U249" s="494" t="str">
        <f t="shared" si="46"/>
        <v/>
      </c>
      <c r="V249" s="494" t="str">
        <f t="shared" si="47"/>
        <v/>
      </c>
      <c r="W249" s="21">
        <f>ROW()</f>
        <v>249</v>
      </c>
    </row>
    <row r="250" spans="1:23" s="21" customFormat="1" ht="16" customHeight="1">
      <c r="A250" s="21">
        <f>ROW()</f>
        <v>250</v>
      </c>
      <c r="B250" s="71"/>
      <c r="C250" s="709"/>
      <c r="D250" s="179"/>
      <c r="E250" s="182"/>
      <c r="F250" s="173"/>
      <c r="G250" s="163"/>
      <c r="H250" s="163"/>
      <c r="I250" s="173"/>
      <c r="J250" s="174"/>
      <c r="K250" s="101">
        <f t="shared" si="36"/>
        <v>0</v>
      </c>
      <c r="L250" s="101">
        <f t="shared" si="37"/>
        <v>0</v>
      </c>
      <c r="M250" s="101">
        <f t="shared" si="38"/>
        <v>0</v>
      </c>
      <c r="N250" s="101" t="str">
        <f t="shared" si="39"/>
        <v/>
      </c>
      <c r="O250" s="101">
        <f t="shared" si="40"/>
        <v>0</v>
      </c>
      <c r="P250" s="101">
        <f t="shared" si="41"/>
        <v>0</v>
      </c>
      <c r="Q250" s="101" t="str">
        <f t="shared" si="42"/>
        <v/>
      </c>
      <c r="R250" s="101" t="str">
        <f t="shared" si="43"/>
        <v/>
      </c>
      <c r="S250" s="494" t="str">
        <f t="shared" si="44"/>
        <v/>
      </c>
      <c r="T250" s="494" t="str">
        <f t="shared" si="45"/>
        <v/>
      </c>
      <c r="U250" s="494" t="str">
        <f t="shared" si="46"/>
        <v/>
      </c>
      <c r="V250" s="494" t="str">
        <f t="shared" si="47"/>
        <v/>
      </c>
      <c r="W250" s="21">
        <f>ROW()</f>
        <v>250</v>
      </c>
    </row>
    <row r="251" spans="1:23" s="21" customFormat="1" ht="16" customHeight="1">
      <c r="A251" s="21">
        <f>ROW()</f>
        <v>251</v>
      </c>
      <c r="B251" s="71"/>
      <c r="C251" s="709"/>
      <c r="D251" s="179"/>
      <c r="E251" s="182"/>
      <c r="F251" s="173"/>
      <c r="G251" s="163"/>
      <c r="H251" s="163"/>
      <c r="I251" s="173"/>
      <c r="J251" s="174"/>
      <c r="K251" s="101">
        <f t="shared" si="36"/>
        <v>0</v>
      </c>
      <c r="L251" s="101">
        <f t="shared" si="37"/>
        <v>0</v>
      </c>
      <c r="M251" s="101">
        <f t="shared" si="38"/>
        <v>0</v>
      </c>
      <c r="N251" s="101" t="str">
        <f t="shared" si="39"/>
        <v/>
      </c>
      <c r="O251" s="101">
        <f t="shared" si="40"/>
        <v>0</v>
      </c>
      <c r="P251" s="101">
        <f t="shared" si="41"/>
        <v>0</v>
      </c>
      <c r="Q251" s="101" t="str">
        <f t="shared" si="42"/>
        <v/>
      </c>
      <c r="R251" s="101" t="str">
        <f t="shared" si="43"/>
        <v/>
      </c>
      <c r="S251" s="494" t="str">
        <f t="shared" si="44"/>
        <v/>
      </c>
      <c r="T251" s="494" t="str">
        <f t="shared" si="45"/>
        <v/>
      </c>
      <c r="U251" s="494" t="str">
        <f t="shared" si="46"/>
        <v/>
      </c>
      <c r="V251" s="494" t="str">
        <f t="shared" si="47"/>
        <v/>
      </c>
      <c r="W251" s="21">
        <f>ROW()</f>
        <v>251</v>
      </c>
    </row>
    <row r="252" spans="1:23" s="21" customFormat="1" ht="16" customHeight="1">
      <c r="A252" s="21">
        <f>ROW()</f>
        <v>252</v>
      </c>
      <c r="B252" s="71"/>
      <c r="C252" s="709"/>
      <c r="D252" s="179"/>
      <c r="E252" s="182"/>
      <c r="F252" s="173"/>
      <c r="G252" s="163"/>
      <c r="H252" s="163"/>
      <c r="I252" s="173"/>
      <c r="J252" s="174"/>
      <c r="K252" s="101">
        <f t="shared" si="36"/>
        <v>0</v>
      </c>
      <c r="L252" s="101">
        <f t="shared" si="37"/>
        <v>0</v>
      </c>
      <c r="M252" s="101">
        <f t="shared" si="38"/>
        <v>0</v>
      </c>
      <c r="N252" s="101" t="str">
        <f t="shared" si="39"/>
        <v/>
      </c>
      <c r="O252" s="101">
        <f t="shared" si="40"/>
        <v>0</v>
      </c>
      <c r="P252" s="101">
        <f t="shared" si="41"/>
        <v>0</v>
      </c>
      <c r="Q252" s="101" t="str">
        <f t="shared" si="42"/>
        <v/>
      </c>
      <c r="R252" s="101" t="str">
        <f t="shared" si="43"/>
        <v/>
      </c>
      <c r="S252" s="494" t="str">
        <f t="shared" si="44"/>
        <v/>
      </c>
      <c r="T252" s="494" t="str">
        <f t="shared" si="45"/>
        <v/>
      </c>
      <c r="U252" s="494" t="str">
        <f t="shared" si="46"/>
        <v/>
      </c>
      <c r="V252" s="494" t="str">
        <f t="shared" si="47"/>
        <v/>
      </c>
      <c r="W252" s="21">
        <f>ROW()</f>
        <v>252</v>
      </c>
    </row>
    <row r="253" spans="1:23" s="21" customFormat="1" ht="16" customHeight="1">
      <c r="A253" s="21">
        <f>ROW()</f>
        <v>253</v>
      </c>
      <c r="B253" s="71"/>
      <c r="C253" s="709"/>
      <c r="D253" s="179"/>
      <c r="E253" s="182"/>
      <c r="F253" s="173"/>
      <c r="G253" s="163"/>
      <c r="H253" s="163"/>
      <c r="I253" s="173"/>
      <c r="J253" s="174"/>
      <c r="K253" s="101">
        <f t="shared" si="36"/>
        <v>0</v>
      </c>
      <c r="L253" s="101">
        <f t="shared" si="37"/>
        <v>0</v>
      </c>
      <c r="M253" s="101">
        <f t="shared" si="38"/>
        <v>0</v>
      </c>
      <c r="N253" s="101" t="str">
        <f t="shared" si="39"/>
        <v/>
      </c>
      <c r="O253" s="101">
        <f t="shared" si="40"/>
        <v>0</v>
      </c>
      <c r="P253" s="101">
        <f t="shared" si="41"/>
        <v>0</v>
      </c>
      <c r="Q253" s="101" t="str">
        <f t="shared" si="42"/>
        <v/>
      </c>
      <c r="R253" s="101" t="str">
        <f t="shared" si="43"/>
        <v/>
      </c>
      <c r="S253" s="494" t="str">
        <f t="shared" si="44"/>
        <v/>
      </c>
      <c r="T253" s="494" t="str">
        <f t="shared" si="45"/>
        <v/>
      </c>
      <c r="U253" s="494" t="str">
        <f t="shared" si="46"/>
        <v/>
      </c>
      <c r="V253" s="494" t="str">
        <f t="shared" si="47"/>
        <v/>
      </c>
      <c r="W253" s="21">
        <f>ROW()</f>
        <v>253</v>
      </c>
    </row>
    <row r="254" spans="1:23" s="21" customFormat="1" ht="16" customHeight="1">
      <c r="A254" s="21">
        <f>ROW()</f>
        <v>254</v>
      </c>
      <c r="B254" s="71"/>
      <c r="C254" s="709"/>
      <c r="D254" s="179"/>
      <c r="E254" s="182"/>
      <c r="F254" s="173"/>
      <c r="G254" s="163"/>
      <c r="H254" s="163"/>
      <c r="I254" s="173"/>
      <c r="J254" s="174"/>
      <c r="K254" s="101">
        <f t="shared" si="36"/>
        <v>0</v>
      </c>
      <c r="L254" s="101">
        <f t="shared" si="37"/>
        <v>0</v>
      </c>
      <c r="M254" s="101">
        <f t="shared" si="38"/>
        <v>0</v>
      </c>
      <c r="N254" s="101" t="str">
        <f t="shared" si="39"/>
        <v/>
      </c>
      <c r="O254" s="101">
        <f t="shared" si="40"/>
        <v>0</v>
      </c>
      <c r="P254" s="101">
        <f t="shared" si="41"/>
        <v>0</v>
      </c>
      <c r="Q254" s="101" t="str">
        <f t="shared" si="42"/>
        <v/>
      </c>
      <c r="R254" s="101" t="str">
        <f t="shared" si="43"/>
        <v/>
      </c>
      <c r="S254" s="494" t="str">
        <f t="shared" si="44"/>
        <v/>
      </c>
      <c r="T254" s="494" t="str">
        <f t="shared" si="45"/>
        <v/>
      </c>
      <c r="U254" s="494" t="str">
        <f t="shared" si="46"/>
        <v/>
      </c>
      <c r="V254" s="494" t="str">
        <f t="shared" si="47"/>
        <v/>
      </c>
      <c r="W254" s="21">
        <f>ROW()</f>
        <v>254</v>
      </c>
    </row>
    <row r="255" spans="1:23" s="21" customFormat="1" ht="16" customHeight="1">
      <c r="A255" s="21">
        <f>ROW()</f>
        <v>255</v>
      </c>
      <c r="B255" s="71"/>
      <c r="C255" s="709"/>
      <c r="D255" s="179"/>
      <c r="E255" s="182"/>
      <c r="F255" s="173"/>
      <c r="G255" s="163"/>
      <c r="H255" s="163"/>
      <c r="I255" s="173"/>
      <c r="J255" s="174"/>
      <c r="K255" s="101">
        <f t="shared" si="36"/>
        <v>0</v>
      </c>
      <c r="L255" s="101">
        <f t="shared" si="37"/>
        <v>0</v>
      </c>
      <c r="M255" s="101">
        <f t="shared" si="38"/>
        <v>0</v>
      </c>
      <c r="N255" s="101" t="str">
        <f t="shared" si="39"/>
        <v/>
      </c>
      <c r="O255" s="101">
        <f t="shared" si="40"/>
        <v>0</v>
      </c>
      <c r="P255" s="101">
        <f t="shared" si="41"/>
        <v>0</v>
      </c>
      <c r="Q255" s="101" t="str">
        <f t="shared" si="42"/>
        <v/>
      </c>
      <c r="R255" s="101" t="str">
        <f t="shared" si="43"/>
        <v/>
      </c>
      <c r="S255" s="494" t="str">
        <f t="shared" si="44"/>
        <v/>
      </c>
      <c r="T255" s="494" t="str">
        <f t="shared" si="45"/>
        <v/>
      </c>
      <c r="U255" s="494" t="str">
        <f t="shared" si="46"/>
        <v/>
      </c>
      <c r="V255" s="494" t="str">
        <f t="shared" si="47"/>
        <v/>
      </c>
      <c r="W255" s="21">
        <f>ROW()</f>
        <v>255</v>
      </c>
    </row>
    <row r="256" spans="1:23" s="21" customFormat="1" ht="16" customHeight="1">
      <c r="A256" s="21">
        <f>ROW()</f>
        <v>256</v>
      </c>
      <c r="B256" s="71"/>
      <c r="C256" s="709"/>
      <c r="D256" s="179"/>
      <c r="E256" s="182"/>
      <c r="F256" s="173"/>
      <c r="G256" s="163"/>
      <c r="H256" s="163"/>
      <c r="I256" s="173"/>
      <c r="J256" s="174"/>
      <c r="K256" s="101">
        <f t="shared" si="36"/>
        <v>0</v>
      </c>
      <c r="L256" s="101">
        <f t="shared" si="37"/>
        <v>0</v>
      </c>
      <c r="M256" s="101">
        <f t="shared" si="38"/>
        <v>0</v>
      </c>
      <c r="N256" s="101" t="str">
        <f t="shared" si="39"/>
        <v/>
      </c>
      <c r="O256" s="101">
        <f t="shared" si="40"/>
        <v>0</v>
      </c>
      <c r="P256" s="101">
        <f t="shared" si="41"/>
        <v>0</v>
      </c>
      <c r="Q256" s="101" t="str">
        <f t="shared" si="42"/>
        <v/>
      </c>
      <c r="R256" s="101" t="str">
        <f t="shared" si="43"/>
        <v/>
      </c>
      <c r="S256" s="494" t="str">
        <f t="shared" si="44"/>
        <v/>
      </c>
      <c r="T256" s="494" t="str">
        <f t="shared" si="45"/>
        <v/>
      </c>
      <c r="U256" s="494" t="str">
        <f t="shared" si="46"/>
        <v/>
      </c>
      <c r="V256" s="494" t="str">
        <f t="shared" si="47"/>
        <v/>
      </c>
      <c r="W256" s="21">
        <f>ROW()</f>
        <v>256</v>
      </c>
    </row>
    <row r="257" spans="1:23" s="21" customFormat="1" ht="16" customHeight="1">
      <c r="A257" s="21">
        <f>ROW()</f>
        <v>257</v>
      </c>
      <c r="B257" s="71"/>
      <c r="C257" s="709"/>
      <c r="D257" s="179"/>
      <c r="E257" s="182"/>
      <c r="F257" s="173"/>
      <c r="G257" s="163"/>
      <c r="H257" s="163"/>
      <c r="I257" s="173"/>
      <c r="J257" s="174"/>
      <c r="K257" s="101">
        <f t="shared" si="36"/>
        <v>0</v>
      </c>
      <c r="L257" s="101">
        <f t="shared" si="37"/>
        <v>0</v>
      </c>
      <c r="M257" s="101">
        <f t="shared" si="38"/>
        <v>0</v>
      </c>
      <c r="N257" s="101" t="str">
        <f t="shared" si="39"/>
        <v/>
      </c>
      <c r="O257" s="101">
        <f t="shared" si="40"/>
        <v>0</v>
      </c>
      <c r="P257" s="101">
        <f t="shared" si="41"/>
        <v>0</v>
      </c>
      <c r="Q257" s="101" t="str">
        <f t="shared" si="42"/>
        <v/>
      </c>
      <c r="R257" s="101" t="str">
        <f t="shared" si="43"/>
        <v/>
      </c>
      <c r="S257" s="494" t="str">
        <f t="shared" si="44"/>
        <v/>
      </c>
      <c r="T257" s="494" t="str">
        <f t="shared" si="45"/>
        <v/>
      </c>
      <c r="U257" s="494" t="str">
        <f t="shared" si="46"/>
        <v/>
      </c>
      <c r="V257" s="494" t="str">
        <f t="shared" si="47"/>
        <v/>
      </c>
      <c r="W257" s="21">
        <f>ROW()</f>
        <v>257</v>
      </c>
    </row>
    <row r="258" spans="1:23" s="21" customFormat="1" ht="16" customHeight="1">
      <c r="A258" s="21">
        <f>ROW()</f>
        <v>258</v>
      </c>
      <c r="B258" s="71"/>
      <c r="C258" s="709"/>
      <c r="D258" s="179"/>
      <c r="E258" s="182"/>
      <c r="F258" s="173"/>
      <c r="G258" s="163"/>
      <c r="H258" s="163"/>
      <c r="I258" s="173"/>
      <c r="J258" s="174"/>
      <c r="K258" s="101">
        <f t="shared" si="36"/>
        <v>0</v>
      </c>
      <c r="L258" s="101">
        <f t="shared" si="37"/>
        <v>0</v>
      </c>
      <c r="M258" s="101">
        <f t="shared" si="38"/>
        <v>0</v>
      </c>
      <c r="N258" s="101" t="str">
        <f t="shared" si="39"/>
        <v/>
      </c>
      <c r="O258" s="101">
        <f t="shared" si="40"/>
        <v>0</v>
      </c>
      <c r="P258" s="101">
        <f t="shared" si="41"/>
        <v>0</v>
      </c>
      <c r="Q258" s="101" t="str">
        <f t="shared" si="42"/>
        <v/>
      </c>
      <c r="R258" s="101" t="str">
        <f t="shared" si="43"/>
        <v/>
      </c>
      <c r="S258" s="494" t="str">
        <f t="shared" si="44"/>
        <v/>
      </c>
      <c r="T258" s="494" t="str">
        <f t="shared" si="45"/>
        <v/>
      </c>
      <c r="U258" s="494" t="str">
        <f t="shared" si="46"/>
        <v/>
      </c>
      <c r="V258" s="494" t="str">
        <f t="shared" si="47"/>
        <v/>
      </c>
      <c r="W258" s="21">
        <f>ROW()</f>
        <v>258</v>
      </c>
    </row>
    <row r="259" spans="1:23" s="21" customFormat="1" ht="16" customHeight="1">
      <c r="A259" s="21">
        <f>ROW()</f>
        <v>259</v>
      </c>
      <c r="B259" s="71"/>
      <c r="C259" s="709"/>
      <c r="D259" s="179"/>
      <c r="E259" s="182"/>
      <c r="F259" s="173"/>
      <c r="G259" s="163"/>
      <c r="H259" s="163"/>
      <c r="I259" s="173"/>
      <c r="J259" s="174"/>
      <c r="K259" s="101">
        <f t="shared" si="36"/>
        <v>0</v>
      </c>
      <c r="L259" s="101">
        <f t="shared" si="37"/>
        <v>0</v>
      </c>
      <c r="M259" s="101">
        <f t="shared" si="38"/>
        <v>0</v>
      </c>
      <c r="N259" s="101" t="str">
        <f t="shared" si="39"/>
        <v/>
      </c>
      <c r="O259" s="101">
        <f t="shared" si="40"/>
        <v>0</v>
      </c>
      <c r="P259" s="101">
        <f t="shared" si="41"/>
        <v>0</v>
      </c>
      <c r="Q259" s="101" t="str">
        <f t="shared" si="42"/>
        <v/>
      </c>
      <c r="R259" s="101" t="str">
        <f t="shared" si="43"/>
        <v/>
      </c>
      <c r="S259" s="494" t="str">
        <f t="shared" si="44"/>
        <v/>
      </c>
      <c r="T259" s="494" t="str">
        <f t="shared" si="45"/>
        <v/>
      </c>
      <c r="U259" s="494" t="str">
        <f t="shared" si="46"/>
        <v/>
      </c>
      <c r="V259" s="494" t="str">
        <f t="shared" si="47"/>
        <v/>
      </c>
      <c r="W259" s="21">
        <f>ROW()</f>
        <v>259</v>
      </c>
    </row>
    <row r="260" spans="1:23" s="21" customFormat="1" ht="16" customHeight="1">
      <c r="A260" s="21">
        <f>ROW()</f>
        <v>260</v>
      </c>
      <c r="B260" s="71"/>
      <c r="C260" s="709"/>
      <c r="D260" s="179"/>
      <c r="E260" s="182"/>
      <c r="F260" s="173"/>
      <c r="G260" s="163"/>
      <c r="H260" s="163"/>
      <c r="I260" s="173"/>
      <c r="J260" s="174"/>
      <c r="K260" s="101">
        <f t="shared" si="36"/>
        <v>0</v>
      </c>
      <c r="L260" s="101">
        <f t="shared" si="37"/>
        <v>0</v>
      </c>
      <c r="M260" s="101">
        <f t="shared" si="38"/>
        <v>0</v>
      </c>
      <c r="N260" s="101" t="str">
        <f t="shared" si="39"/>
        <v/>
      </c>
      <c r="O260" s="101">
        <f t="shared" si="40"/>
        <v>0</v>
      </c>
      <c r="P260" s="101">
        <f t="shared" si="41"/>
        <v>0</v>
      </c>
      <c r="Q260" s="101" t="str">
        <f t="shared" si="42"/>
        <v/>
      </c>
      <c r="R260" s="101" t="str">
        <f t="shared" si="43"/>
        <v/>
      </c>
      <c r="S260" s="494" t="str">
        <f t="shared" si="44"/>
        <v/>
      </c>
      <c r="T260" s="494" t="str">
        <f t="shared" si="45"/>
        <v/>
      </c>
      <c r="U260" s="494" t="str">
        <f t="shared" si="46"/>
        <v/>
      </c>
      <c r="V260" s="494" t="str">
        <f t="shared" si="47"/>
        <v/>
      </c>
      <c r="W260" s="21">
        <f>ROW()</f>
        <v>260</v>
      </c>
    </row>
    <row r="261" spans="1:23" s="21" customFormat="1" ht="16" customHeight="1">
      <c r="A261" s="21">
        <f>ROW()</f>
        <v>261</v>
      </c>
      <c r="B261" s="71"/>
      <c r="C261" s="709"/>
      <c r="D261" s="179"/>
      <c r="E261" s="182"/>
      <c r="F261" s="173"/>
      <c r="G261" s="163"/>
      <c r="H261" s="163"/>
      <c r="I261" s="177"/>
      <c r="J261" s="174"/>
      <c r="K261" s="101">
        <f t="shared" si="36"/>
        <v>0</v>
      </c>
      <c r="L261" s="101">
        <f t="shared" si="37"/>
        <v>0</v>
      </c>
      <c r="M261" s="101">
        <f t="shared" si="38"/>
        <v>0</v>
      </c>
      <c r="N261" s="101" t="str">
        <f t="shared" si="39"/>
        <v/>
      </c>
      <c r="O261" s="101">
        <f t="shared" si="40"/>
        <v>0</v>
      </c>
      <c r="P261" s="101">
        <f t="shared" si="41"/>
        <v>0</v>
      </c>
      <c r="Q261" s="101" t="str">
        <f t="shared" si="42"/>
        <v/>
      </c>
      <c r="R261" s="101" t="str">
        <f t="shared" si="43"/>
        <v/>
      </c>
      <c r="S261" s="494" t="str">
        <f t="shared" si="44"/>
        <v/>
      </c>
      <c r="T261" s="494" t="str">
        <f t="shared" si="45"/>
        <v/>
      </c>
      <c r="U261" s="494" t="str">
        <f t="shared" si="46"/>
        <v/>
      </c>
      <c r="V261" s="494" t="str">
        <f t="shared" si="47"/>
        <v/>
      </c>
      <c r="W261" s="21">
        <f>ROW()</f>
        <v>261</v>
      </c>
    </row>
    <row r="262" spans="1:23" s="21" customFormat="1" ht="16" customHeight="1">
      <c r="A262" s="21">
        <f>ROW()</f>
        <v>262</v>
      </c>
      <c r="B262" s="71"/>
      <c r="C262" s="709"/>
      <c r="D262" s="179"/>
      <c r="E262" s="182"/>
      <c r="F262" s="173"/>
      <c r="G262" s="163"/>
      <c r="H262" s="163"/>
      <c r="I262" s="173"/>
      <c r="J262" s="174"/>
      <c r="K262" s="101">
        <f t="shared" si="36"/>
        <v>0</v>
      </c>
      <c r="L262" s="101">
        <f t="shared" si="37"/>
        <v>0</v>
      </c>
      <c r="M262" s="101">
        <f t="shared" si="38"/>
        <v>0</v>
      </c>
      <c r="N262" s="101" t="str">
        <f t="shared" si="39"/>
        <v/>
      </c>
      <c r="O262" s="101">
        <f t="shared" si="40"/>
        <v>0</v>
      </c>
      <c r="P262" s="101">
        <f t="shared" si="41"/>
        <v>0</v>
      </c>
      <c r="Q262" s="101" t="str">
        <f t="shared" si="42"/>
        <v/>
      </c>
      <c r="R262" s="101" t="str">
        <f t="shared" si="43"/>
        <v/>
      </c>
      <c r="S262" s="494" t="str">
        <f t="shared" si="44"/>
        <v/>
      </c>
      <c r="T262" s="494" t="str">
        <f t="shared" si="45"/>
        <v/>
      </c>
      <c r="U262" s="494" t="str">
        <f t="shared" si="46"/>
        <v/>
      </c>
      <c r="V262" s="494" t="str">
        <f t="shared" si="47"/>
        <v/>
      </c>
      <c r="W262" s="21">
        <f>ROW()</f>
        <v>262</v>
      </c>
    </row>
    <row r="263" spans="1:23" s="21" customFormat="1" ht="16" customHeight="1">
      <c r="A263" s="21">
        <f>ROW()</f>
        <v>263</v>
      </c>
      <c r="B263" s="71"/>
      <c r="C263" s="709"/>
      <c r="D263" s="179"/>
      <c r="E263" s="182"/>
      <c r="F263" s="173"/>
      <c r="G263" s="163"/>
      <c r="H263" s="163"/>
      <c r="I263" s="177"/>
      <c r="J263" s="174"/>
      <c r="K263" s="101">
        <f t="shared" si="36"/>
        <v>0</v>
      </c>
      <c r="L263" s="101">
        <f t="shared" si="37"/>
        <v>0</v>
      </c>
      <c r="M263" s="101">
        <f t="shared" si="38"/>
        <v>0</v>
      </c>
      <c r="N263" s="101" t="str">
        <f t="shared" si="39"/>
        <v/>
      </c>
      <c r="O263" s="101">
        <f t="shared" si="40"/>
        <v>0</v>
      </c>
      <c r="P263" s="101">
        <f t="shared" si="41"/>
        <v>0</v>
      </c>
      <c r="Q263" s="101" t="str">
        <f t="shared" si="42"/>
        <v/>
      </c>
      <c r="R263" s="101" t="str">
        <f t="shared" si="43"/>
        <v/>
      </c>
      <c r="S263" s="494" t="str">
        <f t="shared" si="44"/>
        <v/>
      </c>
      <c r="T263" s="494" t="str">
        <f t="shared" si="45"/>
        <v/>
      </c>
      <c r="U263" s="494" t="str">
        <f t="shared" si="46"/>
        <v/>
      </c>
      <c r="V263" s="494" t="str">
        <f t="shared" si="47"/>
        <v/>
      </c>
      <c r="W263" s="21">
        <f>ROW()</f>
        <v>263</v>
      </c>
    </row>
    <row r="264" spans="1:23" s="21" customFormat="1" ht="16" customHeight="1">
      <c r="A264" s="21">
        <f>ROW()</f>
        <v>264</v>
      </c>
      <c r="B264" s="71"/>
      <c r="C264" s="709"/>
      <c r="D264" s="179"/>
      <c r="E264" s="182"/>
      <c r="F264" s="173"/>
      <c r="G264" s="163"/>
      <c r="H264" s="163"/>
      <c r="I264" s="173"/>
      <c r="J264" s="174"/>
      <c r="K264" s="101">
        <f t="shared" si="36"/>
        <v>0</v>
      </c>
      <c r="L264" s="101">
        <f t="shared" si="37"/>
        <v>0</v>
      </c>
      <c r="M264" s="101">
        <f t="shared" si="38"/>
        <v>0</v>
      </c>
      <c r="N264" s="101" t="str">
        <f t="shared" si="39"/>
        <v/>
      </c>
      <c r="O264" s="101">
        <f t="shared" si="40"/>
        <v>0</v>
      </c>
      <c r="P264" s="101">
        <f t="shared" si="41"/>
        <v>0</v>
      </c>
      <c r="Q264" s="101" t="str">
        <f t="shared" si="42"/>
        <v/>
      </c>
      <c r="R264" s="101" t="str">
        <f t="shared" si="43"/>
        <v/>
      </c>
      <c r="S264" s="494" t="str">
        <f t="shared" si="44"/>
        <v/>
      </c>
      <c r="T264" s="494" t="str">
        <f t="shared" si="45"/>
        <v/>
      </c>
      <c r="U264" s="494" t="str">
        <f t="shared" si="46"/>
        <v/>
      </c>
      <c r="V264" s="494" t="str">
        <f t="shared" si="47"/>
        <v/>
      </c>
      <c r="W264" s="21">
        <f>ROW()</f>
        <v>264</v>
      </c>
    </row>
    <row r="265" spans="1:23" s="21" customFormat="1" ht="16" customHeight="1">
      <c r="A265" s="21">
        <f>ROW()</f>
        <v>265</v>
      </c>
      <c r="B265" s="71"/>
      <c r="C265" s="709"/>
      <c r="D265" s="179"/>
      <c r="E265" s="182"/>
      <c r="F265" s="173"/>
      <c r="G265" s="163"/>
      <c r="H265" s="163"/>
      <c r="I265" s="173"/>
      <c r="J265" s="174"/>
      <c r="K265" s="101">
        <f t="shared" si="36"/>
        <v>0</v>
      </c>
      <c r="L265" s="101">
        <f t="shared" si="37"/>
        <v>0</v>
      </c>
      <c r="M265" s="101">
        <f t="shared" si="38"/>
        <v>0</v>
      </c>
      <c r="N265" s="101" t="str">
        <f t="shared" si="39"/>
        <v/>
      </c>
      <c r="O265" s="101">
        <f t="shared" si="40"/>
        <v>0</v>
      </c>
      <c r="P265" s="101">
        <f t="shared" si="41"/>
        <v>0</v>
      </c>
      <c r="Q265" s="101" t="str">
        <f t="shared" si="42"/>
        <v/>
      </c>
      <c r="R265" s="101" t="str">
        <f t="shared" si="43"/>
        <v/>
      </c>
      <c r="S265" s="494" t="str">
        <f t="shared" si="44"/>
        <v/>
      </c>
      <c r="T265" s="494" t="str">
        <f t="shared" si="45"/>
        <v/>
      </c>
      <c r="U265" s="494" t="str">
        <f t="shared" si="46"/>
        <v/>
      </c>
      <c r="V265" s="494" t="str">
        <f t="shared" si="47"/>
        <v/>
      </c>
      <c r="W265" s="21">
        <f>ROW()</f>
        <v>265</v>
      </c>
    </row>
    <row r="266" spans="1:23" s="21" customFormat="1" ht="16" customHeight="1">
      <c r="A266" s="21">
        <f>ROW()</f>
        <v>266</v>
      </c>
      <c r="B266" s="71"/>
      <c r="C266" s="709"/>
      <c r="D266" s="179"/>
      <c r="E266" s="182"/>
      <c r="F266" s="173"/>
      <c r="G266" s="163"/>
      <c r="H266" s="163"/>
      <c r="I266" s="173"/>
      <c r="J266" s="174"/>
      <c r="K266" s="101">
        <f t="shared" si="36"/>
        <v>0</v>
      </c>
      <c r="L266" s="101">
        <f t="shared" si="37"/>
        <v>0</v>
      </c>
      <c r="M266" s="101">
        <f t="shared" si="38"/>
        <v>0</v>
      </c>
      <c r="N266" s="101" t="str">
        <f t="shared" si="39"/>
        <v/>
      </c>
      <c r="O266" s="101">
        <f t="shared" si="40"/>
        <v>0</v>
      </c>
      <c r="P266" s="101">
        <f t="shared" si="41"/>
        <v>0</v>
      </c>
      <c r="Q266" s="101" t="str">
        <f t="shared" si="42"/>
        <v/>
      </c>
      <c r="R266" s="101" t="str">
        <f t="shared" si="43"/>
        <v/>
      </c>
      <c r="S266" s="494" t="str">
        <f t="shared" si="44"/>
        <v/>
      </c>
      <c r="T266" s="494" t="str">
        <f t="shared" si="45"/>
        <v/>
      </c>
      <c r="U266" s="494" t="str">
        <f t="shared" si="46"/>
        <v/>
      </c>
      <c r="V266" s="494" t="str">
        <f t="shared" si="47"/>
        <v/>
      </c>
      <c r="W266" s="21">
        <f>ROW()</f>
        <v>266</v>
      </c>
    </row>
    <row r="267" spans="1:23" s="21" customFormat="1" ht="16" customHeight="1">
      <c r="A267" s="21">
        <f>ROW()</f>
        <v>267</v>
      </c>
      <c r="B267" s="71"/>
      <c r="C267" s="709"/>
      <c r="D267" s="179"/>
      <c r="E267" s="182"/>
      <c r="F267" s="173"/>
      <c r="G267" s="163"/>
      <c r="H267" s="163"/>
      <c r="I267" s="173"/>
      <c r="J267" s="174"/>
      <c r="K267" s="101">
        <f t="shared" si="36"/>
        <v>0</v>
      </c>
      <c r="L267" s="101">
        <f t="shared" si="37"/>
        <v>0</v>
      </c>
      <c r="M267" s="101">
        <f t="shared" si="38"/>
        <v>0</v>
      </c>
      <c r="N267" s="101" t="str">
        <f t="shared" si="39"/>
        <v/>
      </c>
      <c r="O267" s="101">
        <f t="shared" si="40"/>
        <v>0</v>
      </c>
      <c r="P267" s="101">
        <f t="shared" si="41"/>
        <v>0</v>
      </c>
      <c r="Q267" s="101" t="str">
        <f t="shared" si="42"/>
        <v/>
      </c>
      <c r="R267" s="101" t="str">
        <f t="shared" si="43"/>
        <v/>
      </c>
      <c r="S267" s="494" t="str">
        <f t="shared" si="44"/>
        <v/>
      </c>
      <c r="T267" s="494" t="str">
        <f t="shared" si="45"/>
        <v/>
      </c>
      <c r="U267" s="494" t="str">
        <f t="shared" si="46"/>
        <v/>
      </c>
      <c r="V267" s="494" t="str">
        <f t="shared" si="47"/>
        <v/>
      </c>
      <c r="W267" s="21">
        <f>ROW()</f>
        <v>267</v>
      </c>
    </row>
    <row r="268" spans="1:23" s="21" customFormat="1" ht="16" customHeight="1">
      <c r="A268" s="21">
        <f>ROW()</f>
        <v>268</v>
      </c>
      <c r="B268" s="71"/>
      <c r="C268" s="709"/>
      <c r="D268" s="179"/>
      <c r="E268" s="182"/>
      <c r="F268" s="173"/>
      <c r="G268" s="163"/>
      <c r="H268" s="163"/>
      <c r="I268" s="173"/>
      <c r="J268" s="174"/>
      <c r="K268" s="101">
        <f t="shared" ref="K268:K331" si="48">IF(I268="",0,I268)</f>
        <v>0</v>
      </c>
      <c r="L268" s="101">
        <f t="shared" ref="L268:L331" si="49">IF(H268=0,0,H268)</f>
        <v>0</v>
      </c>
      <c r="M268" s="101">
        <f t="shared" ref="M268:M331" si="50">IF(G268=0,0,G268)</f>
        <v>0</v>
      </c>
      <c r="N268" s="101" t="str">
        <f t="shared" ref="N268:N331" si="51">IF(J268="","",J268)</f>
        <v/>
      </c>
      <c r="O268" s="101">
        <f t="shared" ref="O268:O331" si="52">IF(G268=0,0,G268)</f>
        <v>0</v>
      </c>
      <c r="P268" s="101">
        <f t="shared" ref="P268:P331" si="53">IF(H268=0,0,H268)</f>
        <v>0</v>
      </c>
      <c r="Q268" s="101" t="str">
        <f t="shared" ref="Q268:Q331" si="54">IF(I268="Biaya Bahan Baku",H268,IF(I268="Biaya Operasional",H268,IF(I268="Biaya Insentif Fasilitas",H268,"")))</f>
        <v/>
      </c>
      <c r="R268" s="101" t="str">
        <f t="shared" ref="R268:R331" si="55">IF(I268="Dana Bantuan Pemerintah",G268,"")</f>
        <v/>
      </c>
      <c r="S268" s="494" t="str">
        <f t="shared" ref="S268:S331" si="56">IF(I268="Dana Bahan Baku","Bahan Baku",IF(I268="Biaya Bahan Baku","Bahan Baku",IF(I268="Dana Operasional","Operasional",IF(I268="Biaya Operasional","Operasional",""))))</f>
        <v/>
      </c>
      <c r="T268" s="494" t="str">
        <f t="shared" ref="T268:T331" si="57">IF(I268="Dana Insentif Fasilitas","Insentif Fasilitas",IF(I268="Biaya Insentif Fasilitas","Insentif Fasilitas",""))</f>
        <v/>
      </c>
      <c r="U268" s="494" t="str">
        <f t="shared" ref="U268:U331" si="58">IF(S268="",T268,S268)</f>
        <v/>
      </c>
      <c r="V268" s="494" t="str">
        <f t="shared" ref="V268:V331" si="59">IF(I268="Biaya Bahan Baku","Belanja",IF(I268="Biaya Operasional","Belanja",IF(I268="Biaya Insentif Fasilitas","Belanja","")))</f>
        <v/>
      </c>
      <c r="W268" s="21">
        <f>ROW()</f>
        <v>268</v>
      </c>
    </row>
    <row r="269" spans="1:23" s="21" customFormat="1" ht="16" customHeight="1">
      <c r="A269" s="21">
        <f>ROW()</f>
        <v>269</v>
      </c>
      <c r="B269" s="71"/>
      <c r="C269" s="709"/>
      <c r="D269" s="179"/>
      <c r="E269" s="182"/>
      <c r="F269" s="173"/>
      <c r="G269" s="163"/>
      <c r="H269" s="163"/>
      <c r="I269" s="173"/>
      <c r="J269" s="174"/>
      <c r="K269" s="101">
        <f t="shared" si="48"/>
        <v>0</v>
      </c>
      <c r="L269" s="101">
        <f t="shared" si="49"/>
        <v>0</v>
      </c>
      <c r="M269" s="101">
        <f t="shared" si="50"/>
        <v>0</v>
      </c>
      <c r="N269" s="101" t="str">
        <f t="shared" si="51"/>
        <v/>
      </c>
      <c r="O269" s="101">
        <f t="shared" si="52"/>
        <v>0</v>
      </c>
      <c r="P269" s="101">
        <f t="shared" si="53"/>
        <v>0</v>
      </c>
      <c r="Q269" s="101" t="str">
        <f t="shared" si="54"/>
        <v/>
      </c>
      <c r="R269" s="101" t="str">
        <f t="shared" si="55"/>
        <v/>
      </c>
      <c r="S269" s="494" t="str">
        <f t="shared" si="56"/>
        <v/>
      </c>
      <c r="T269" s="494" t="str">
        <f t="shared" si="57"/>
        <v/>
      </c>
      <c r="U269" s="494" t="str">
        <f t="shared" si="58"/>
        <v/>
      </c>
      <c r="V269" s="494" t="str">
        <f t="shared" si="59"/>
        <v/>
      </c>
      <c r="W269" s="21">
        <f>ROW()</f>
        <v>269</v>
      </c>
    </row>
    <row r="270" spans="1:23" s="21" customFormat="1" ht="16" customHeight="1">
      <c r="A270" s="21">
        <f>ROW()</f>
        <v>270</v>
      </c>
      <c r="B270" s="71"/>
      <c r="C270" s="709"/>
      <c r="D270" s="179"/>
      <c r="E270" s="182"/>
      <c r="F270" s="173"/>
      <c r="G270" s="163"/>
      <c r="H270" s="163"/>
      <c r="I270" s="173"/>
      <c r="J270" s="174"/>
      <c r="K270" s="101">
        <f t="shared" si="48"/>
        <v>0</v>
      </c>
      <c r="L270" s="101">
        <f t="shared" si="49"/>
        <v>0</v>
      </c>
      <c r="M270" s="101">
        <f t="shared" si="50"/>
        <v>0</v>
      </c>
      <c r="N270" s="101" t="str">
        <f t="shared" si="51"/>
        <v/>
      </c>
      <c r="O270" s="101">
        <f t="shared" si="52"/>
        <v>0</v>
      </c>
      <c r="P270" s="101">
        <f t="shared" si="53"/>
        <v>0</v>
      </c>
      <c r="Q270" s="101" t="str">
        <f t="shared" si="54"/>
        <v/>
      </c>
      <c r="R270" s="101" t="str">
        <f t="shared" si="55"/>
        <v/>
      </c>
      <c r="S270" s="494" t="str">
        <f t="shared" si="56"/>
        <v/>
      </c>
      <c r="T270" s="494" t="str">
        <f t="shared" si="57"/>
        <v/>
      </c>
      <c r="U270" s="494" t="str">
        <f t="shared" si="58"/>
        <v/>
      </c>
      <c r="V270" s="494" t="str">
        <f t="shared" si="59"/>
        <v/>
      </c>
      <c r="W270" s="21">
        <f>ROW()</f>
        <v>270</v>
      </c>
    </row>
    <row r="271" spans="1:23" s="21" customFormat="1" ht="16" customHeight="1">
      <c r="A271" s="21">
        <f>ROW()</f>
        <v>271</v>
      </c>
      <c r="B271" s="71"/>
      <c r="C271" s="709"/>
      <c r="D271" s="179"/>
      <c r="E271" s="182"/>
      <c r="F271" s="173"/>
      <c r="G271" s="163"/>
      <c r="H271" s="163"/>
      <c r="I271" s="173"/>
      <c r="J271" s="174"/>
      <c r="K271" s="101">
        <f t="shared" si="48"/>
        <v>0</v>
      </c>
      <c r="L271" s="101">
        <f t="shared" si="49"/>
        <v>0</v>
      </c>
      <c r="M271" s="101">
        <f t="shared" si="50"/>
        <v>0</v>
      </c>
      <c r="N271" s="101" t="str">
        <f t="shared" si="51"/>
        <v/>
      </c>
      <c r="O271" s="101">
        <f t="shared" si="52"/>
        <v>0</v>
      </c>
      <c r="P271" s="101">
        <f t="shared" si="53"/>
        <v>0</v>
      </c>
      <c r="Q271" s="101" t="str">
        <f t="shared" si="54"/>
        <v/>
      </c>
      <c r="R271" s="101" t="str">
        <f t="shared" si="55"/>
        <v/>
      </c>
      <c r="S271" s="494" t="str">
        <f t="shared" si="56"/>
        <v/>
      </c>
      <c r="T271" s="494" t="str">
        <f t="shared" si="57"/>
        <v/>
      </c>
      <c r="U271" s="494" t="str">
        <f t="shared" si="58"/>
        <v/>
      </c>
      <c r="V271" s="494" t="str">
        <f t="shared" si="59"/>
        <v/>
      </c>
      <c r="W271" s="21">
        <f>ROW()</f>
        <v>271</v>
      </c>
    </row>
    <row r="272" spans="1:23" s="21" customFormat="1" ht="16" customHeight="1">
      <c r="A272" s="21">
        <f>ROW()</f>
        <v>272</v>
      </c>
      <c r="B272" s="71"/>
      <c r="C272" s="709"/>
      <c r="D272" s="179"/>
      <c r="E272" s="182"/>
      <c r="F272" s="173"/>
      <c r="G272" s="163"/>
      <c r="H272" s="163"/>
      <c r="I272" s="173"/>
      <c r="J272" s="174"/>
      <c r="K272" s="101">
        <f t="shared" si="48"/>
        <v>0</v>
      </c>
      <c r="L272" s="101">
        <f t="shared" si="49"/>
        <v>0</v>
      </c>
      <c r="M272" s="101">
        <f t="shared" si="50"/>
        <v>0</v>
      </c>
      <c r="N272" s="101" t="str">
        <f t="shared" si="51"/>
        <v/>
      </c>
      <c r="O272" s="101">
        <f t="shared" si="52"/>
        <v>0</v>
      </c>
      <c r="P272" s="101">
        <f t="shared" si="53"/>
        <v>0</v>
      </c>
      <c r="Q272" s="101" t="str">
        <f t="shared" si="54"/>
        <v/>
      </c>
      <c r="R272" s="101" t="str">
        <f t="shared" si="55"/>
        <v/>
      </c>
      <c r="S272" s="494" t="str">
        <f t="shared" si="56"/>
        <v/>
      </c>
      <c r="T272" s="494" t="str">
        <f t="shared" si="57"/>
        <v/>
      </c>
      <c r="U272" s="494" t="str">
        <f t="shared" si="58"/>
        <v/>
      </c>
      <c r="V272" s="494" t="str">
        <f t="shared" si="59"/>
        <v/>
      </c>
      <c r="W272" s="21">
        <f>ROW()</f>
        <v>272</v>
      </c>
    </row>
    <row r="273" spans="1:23" s="21" customFormat="1" ht="16" customHeight="1">
      <c r="A273" s="21">
        <f>ROW()</f>
        <v>273</v>
      </c>
      <c r="B273" s="71"/>
      <c r="C273" s="709"/>
      <c r="D273" s="179"/>
      <c r="E273" s="182"/>
      <c r="F273" s="173"/>
      <c r="G273" s="163"/>
      <c r="H273" s="163"/>
      <c r="I273" s="173"/>
      <c r="J273" s="174"/>
      <c r="K273" s="101">
        <f t="shared" si="48"/>
        <v>0</v>
      </c>
      <c r="L273" s="101">
        <f t="shared" si="49"/>
        <v>0</v>
      </c>
      <c r="M273" s="101">
        <f t="shared" si="50"/>
        <v>0</v>
      </c>
      <c r="N273" s="101" t="str">
        <f t="shared" si="51"/>
        <v/>
      </c>
      <c r="O273" s="101">
        <f t="shared" si="52"/>
        <v>0</v>
      </c>
      <c r="P273" s="101">
        <f t="shared" si="53"/>
        <v>0</v>
      </c>
      <c r="Q273" s="101" t="str">
        <f t="shared" si="54"/>
        <v/>
      </c>
      <c r="R273" s="101" t="str">
        <f t="shared" si="55"/>
        <v/>
      </c>
      <c r="S273" s="494" t="str">
        <f t="shared" si="56"/>
        <v/>
      </c>
      <c r="T273" s="494" t="str">
        <f t="shared" si="57"/>
        <v/>
      </c>
      <c r="U273" s="494" t="str">
        <f t="shared" si="58"/>
        <v/>
      </c>
      <c r="V273" s="494" t="str">
        <f t="shared" si="59"/>
        <v/>
      </c>
      <c r="W273" s="21">
        <f>ROW()</f>
        <v>273</v>
      </c>
    </row>
    <row r="274" spans="1:23" s="21" customFormat="1" ht="16" customHeight="1">
      <c r="A274" s="21">
        <f>ROW()</f>
        <v>274</v>
      </c>
      <c r="B274" s="71"/>
      <c r="C274" s="709"/>
      <c r="D274" s="179"/>
      <c r="E274" s="182"/>
      <c r="F274" s="173"/>
      <c r="G274" s="163"/>
      <c r="H274" s="163"/>
      <c r="I274" s="173"/>
      <c r="J274" s="174"/>
      <c r="K274" s="101">
        <f t="shared" si="48"/>
        <v>0</v>
      </c>
      <c r="L274" s="101">
        <f t="shared" si="49"/>
        <v>0</v>
      </c>
      <c r="M274" s="101">
        <f t="shared" si="50"/>
        <v>0</v>
      </c>
      <c r="N274" s="101" t="str">
        <f t="shared" si="51"/>
        <v/>
      </c>
      <c r="O274" s="101">
        <f t="shared" si="52"/>
        <v>0</v>
      </c>
      <c r="P274" s="101">
        <f t="shared" si="53"/>
        <v>0</v>
      </c>
      <c r="Q274" s="101" t="str">
        <f t="shared" si="54"/>
        <v/>
      </c>
      <c r="R274" s="101" t="str">
        <f t="shared" si="55"/>
        <v/>
      </c>
      <c r="S274" s="494" t="str">
        <f t="shared" si="56"/>
        <v/>
      </c>
      <c r="T274" s="494" t="str">
        <f t="shared" si="57"/>
        <v/>
      </c>
      <c r="U274" s="494" t="str">
        <f t="shared" si="58"/>
        <v/>
      </c>
      <c r="V274" s="494" t="str">
        <f t="shared" si="59"/>
        <v/>
      </c>
      <c r="W274" s="21">
        <f>ROW()</f>
        <v>274</v>
      </c>
    </row>
    <row r="275" spans="1:23" s="21" customFormat="1" ht="16" customHeight="1">
      <c r="A275" s="21">
        <f>ROW()</f>
        <v>275</v>
      </c>
      <c r="B275" s="71"/>
      <c r="C275" s="709"/>
      <c r="D275" s="179"/>
      <c r="E275" s="182"/>
      <c r="F275" s="173"/>
      <c r="G275" s="163"/>
      <c r="H275" s="163"/>
      <c r="I275" s="173"/>
      <c r="J275" s="174"/>
      <c r="K275" s="101">
        <f t="shared" si="48"/>
        <v>0</v>
      </c>
      <c r="L275" s="101">
        <f t="shared" si="49"/>
        <v>0</v>
      </c>
      <c r="M275" s="101">
        <f t="shared" si="50"/>
        <v>0</v>
      </c>
      <c r="N275" s="101" t="str">
        <f t="shared" si="51"/>
        <v/>
      </c>
      <c r="O275" s="101">
        <f t="shared" si="52"/>
        <v>0</v>
      </c>
      <c r="P275" s="101">
        <f t="shared" si="53"/>
        <v>0</v>
      </c>
      <c r="Q275" s="101" t="str">
        <f t="shared" si="54"/>
        <v/>
      </c>
      <c r="R275" s="101" t="str">
        <f t="shared" si="55"/>
        <v/>
      </c>
      <c r="S275" s="494" t="str">
        <f t="shared" si="56"/>
        <v/>
      </c>
      <c r="T275" s="494" t="str">
        <f t="shared" si="57"/>
        <v/>
      </c>
      <c r="U275" s="494" t="str">
        <f t="shared" si="58"/>
        <v/>
      </c>
      <c r="V275" s="494" t="str">
        <f t="shared" si="59"/>
        <v/>
      </c>
      <c r="W275" s="21">
        <f>ROW()</f>
        <v>275</v>
      </c>
    </row>
    <row r="276" spans="1:23" s="21" customFormat="1" ht="16" customHeight="1">
      <c r="A276" s="21">
        <f>ROW()</f>
        <v>276</v>
      </c>
      <c r="B276" s="71"/>
      <c r="C276" s="709"/>
      <c r="D276" s="179"/>
      <c r="E276" s="182"/>
      <c r="F276" s="173"/>
      <c r="G276" s="163"/>
      <c r="H276" s="163"/>
      <c r="I276" s="173"/>
      <c r="J276" s="174"/>
      <c r="K276" s="101">
        <f t="shared" si="48"/>
        <v>0</v>
      </c>
      <c r="L276" s="101">
        <f t="shared" si="49"/>
        <v>0</v>
      </c>
      <c r="M276" s="101">
        <f t="shared" si="50"/>
        <v>0</v>
      </c>
      <c r="N276" s="101" t="str">
        <f t="shared" si="51"/>
        <v/>
      </c>
      <c r="O276" s="101">
        <f t="shared" si="52"/>
        <v>0</v>
      </c>
      <c r="P276" s="101">
        <f t="shared" si="53"/>
        <v>0</v>
      </c>
      <c r="Q276" s="101" t="str">
        <f t="shared" si="54"/>
        <v/>
      </c>
      <c r="R276" s="101" t="str">
        <f t="shared" si="55"/>
        <v/>
      </c>
      <c r="S276" s="494" t="str">
        <f t="shared" si="56"/>
        <v/>
      </c>
      <c r="T276" s="494" t="str">
        <f t="shared" si="57"/>
        <v/>
      </c>
      <c r="U276" s="494" t="str">
        <f t="shared" si="58"/>
        <v/>
      </c>
      <c r="V276" s="494" t="str">
        <f t="shared" si="59"/>
        <v/>
      </c>
      <c r="W276" s="21">
        <f>ROW()</f>
        <v>276</v>
      </c>
    </row>
    <row r="277" spans="1:23" s="21" customFormat="1" ht="16" customHeight="1">
      <c r="A277" s="21">
        <f>ROW()</f>
        <v>277</v>
      </c>
      <c r="B277" s="71"/>
      <c r="C277" s="709"/>
      <c r="D277" s="179"/>
      <c r="E277" s="182"/>
      <c r="F277" s="173"/>
      <c r="G277" s="163"/>
      <c r="H277" s="163"/>
      <c r="I277" s="173"/>
      <c r="J277" s="174"/>
      <c r="K277" s="101">
        <f t="shared" si="48"/>
        <v>0</v>
      </c>
      <c r="L277" s="101">
        <f t="shared" si="49"/>
        <v>0</v>
      </c>
      <c r="M277" s="101">
        <f t="shared" si="50"/>
        <v>0</v>
      </c>
      <c r="N277" s="101" t="str">
        <f t="shared" si="51"/>
        <v/>
      </c>
      <c r="O277" s="101">
        <f t="shared" si="52"/>
        <v>0</v>
      </c>
      <c r="P277" s="101">
        <f t="shared" si="53"/>
        <v>0</v>
      </c>
      <c r="Q277" s="101" t="str">
        <f t="shared" si="54"/>
        <v/>
      </c>
      <c r="R277" s="101" t="str">
        <f t="shared" si="55"/>
        <v/>
      </c>
      <c r="S277" s="494" t="str">
        <f t="shared" si="56"/>
        <v/>
      </c>
      <c r="T277" s="494" t="str">
        <f t="shared" si="57"/>
        <v/>
      </c>
      <c r="U277" s="494" t="str">
        <f t="shared" si="58"/>
        <v/>
      </c>
      <c r="V277" s="494" t="str">
        <f t="shared" si="59"/>
        <v/>
      </c>
      <c r="W277" s="21">
        <f>ROW()</f>
        <v>277</v>
      </c>
    </row>
    <row r="278" spans="1:23" s="21" customFormat="1" ht="16" customHeight="1">
      <c r="A278" s="21">
        <f>ROW()</f>
        <v>278</v>
      </c>
      <c r="B278" s="71"/>
      <c r="C278" s="709"/>
      <c r="D278" s="179"/>
      <c r="E278" s="182"/>
      <c r="F278" s="173"/>
      <c r="G278" s="163"/>
      <c r="H278" s="163"/>
      <c r="I278" s="173"/>
      <c r="J278" s="174"/>
      <c r="K278" s="101">
        <f t="shared" si="48"/>
        <v>0</v>
      </c>
      <c r="L278" s="101">
        <f t="shared" si="49"/>
        <v>0</v>
      </c>
      <c r="M278" s="101">
        <f t="shared" si="50"/>
        <v>0</v>
      </c>
      <c r="N278" s="101" t="str">
        <f t="shared" si="51"/>
        <v/>
      </c>
      <c r="O278" s="101">
        <f t="shared" si="52"/>
        <v>0</v>
      </c>
      <c r="P278" s="101">
        <f t="shared" si="53"/>
        <v>0</v>
      </c>
      <c r="Q278" s="101" t="str">
        <f t="shared" si="54"/>
        <v/>
      </c>
      <c r="R278" s="101" t="str">
        <f t="shared" si="55"/>
        <v/>
      </c>
      <c r="S278" s="494" t="str">
        <f t="shared" si="56"/>
        <v/>
      </c>
      <c r="T278" s="494" t="str">
        <f t="shared" si="57"/>
        <v/>
      </c>
      <c r="U278" s="494" t="str">
        <f t="shared" si="58"/>
        <v/>
      </c>
      <c r="V278" s="494" t="str">
        <f t="shared" si="59"/>
        <v/>
      </c>
      <c r="W278" s="21">
        <f>ROW()</f>
        <v>278</v>
      </c>
    </row>
    <row r="279" spans="1:23" s="21" customFormat="1" ht="16" customHeight="1">
      <c r="A279" s="21">
        <f>ROW()</f>
        <v>279</v>
      </c>
      <c r="B279" s="71"/>
      <c r="C279" s="709"/>
      <c r="D279" s="179"/>
      <c r="E279" s="182"/>
      <c r="F279" s="173"/>
      <c r="G279" s="163"/>
      <c r="H279" s="163"/>
      <c r="I279" s="173"/>
      <c r="J279" s="174"/>
      <c r="K279" s="101">
        <f t="shared" si="48"/>
        <v>0</v>
      </c>
      <c r="L279" s="101">
        <f t="shared" si="49"/>
        <v>0</v>
      </c>
      <c r="M279" s="101">
        <f t="shared" si="50"/>
        <v>0</v>
      </c>
      <c r="N279" s="101" t="str">
        <f t="shared" si="51"/>
        <v/>
      </c>
      <c r="O279" s="101">
        <f t="shared" si="52"/>
        <v>0</v>
      </c>
      <c r="P279" s="101">
        <f t="shared" si="53"/>
        <v>0</v>
      </c>
      <c r="Q279" s="101" t="str">
        <f t="shared" si="54"/>
        <v/>
      </c>
      <c r="R279" s="101" t="str">
        <f t="shared" si="55"/>
        <v/>
      </c>
      <c r="S279" s="494" t="str">
        <f t="shared" si="56"/>
        <v/>
      </c>
      <c r="T279" s="494" t="str">
        <f t="shared" si="57"/>
        <v/>
      </c>
      <c r="U279" s="494" t="str">
        <f t="shared" si="58"/>
        <v/>
      </c>
      <c r="V279" s="494" t="str">
        <f t="shared" si="59"/>
        <v/>
      </c>
      <c r="W279" s="21">
        <f>ROW()</f>
        <v>279</v>
      </c>
    </row>
    <row r="280" spans="1:23" s="21" customFormat="1" ht="16" customHeight="1">
      <c r="A280" s="21">
        <f>ROW()</f>
        <v>280</v>
      </c>
      <c r="B280" s="71"/>
      <c r="C280" s="709"/>
      <c r="D280" s="179"/>
      <c r="E280" s="182"/>
      <c r="F280" s="173"/>
      <c r="G280" s="163"/>
      <c r="H280" s="163"/>
      <c r="I280" s="173"/>
      <c r="J280" s="174"/>
      <c r="K280" s="101">
        <f t="shared" si="48"/>
        <v>0</v>
      </c>
      <c r="L280" s="101">
        <f t="shared" si="49"/>
        <v>0</v>
      </c>
      <c r="M280" s="101">
        <f t="shared" si="50"/>
        <v>0</v>
      </c>
      <c r="N280" s="101" t="str">
        <f t="shared" si="51"/>
        <v/>
      </c>
      <c r="O280" s="101">
        <f t="shared" si="52"/>
        <v>0</v>
      </c>
      <c r="P280" s="101">
        <f t="shared" si="53"/>
        <v>0</v>
      </c>
      <c r="Q280" s="101" t="str">
        <f t="shared" si="54"/>
        <v/>
      </c>
      <c r="R280" s="101" t="str">
        <f t="shared" si="55"/>
        <v/>
      </c>
      <c r="S280" s="494" t="str">
        <f t="shared" si="56"/>
        <v/>
      </c>
      <c r="T280" s="494" t="str">
        <f t="shared" si="57"/>
        <v/>
      </c>
      <c r="U280" s="494" t="str">
        <f t="shared" si="58"/>
        <v/>
      </c>
      <c r="V280" s="494" t="str">
        <f t="shared" si="59"/>
        <v/>
      </c>
      <c r="W280" s="21">
        <f>ROW()</f>
        <v>280</v>
      </c>
    </row>
    <row r="281" spans="1:23" s="21" customFormat="1" ht="16" customHeight="1">
      <c r="A281" s="21">
        <f>ROW()</f>
        <v>281</v>
      </c>
      <c r="B281" s="71"/>
      <c r="C281" s="709"/>
      <c r="D281" s="179"/>
      <c r="E281" s="182"/>
      <c r="F281" s="173"/>
      <c r="G281" s="163"/>
      <c r="H281" s="163"/>
      <c r="I281" s="173"/>
      <c r="J281" s="174"/>
      <c r="K281" s="101">
        <f t="shared" si="48"/>
        <v>0</v>
      </c>
      <c r="L281" s="101">
        <f t="shared" si="49"/>
        <v>0</v>
      </c>
      <c r="M281" s="101">
        <f t="shared" si="50"/>
        <v>0</v>
      </c>
      <c r="N281" s="101" t="str">
        <f t="shared" si="51"/>
        <v/>
      </c>
      <c r="O281" s="101">
        <f t="shared" si="52"/>
        <v>0</v>
      </c>
      <c r="P281" s="101">
        <f t="shared" si="53"/>
        <v>0</v>
      </c>
      <c r="Q281" s="101" t="str">
        <f t="shared" si="54"/>
        <v/>
      </c>
      <c r="R281" s="101" t="str">
        <f t="shared" si="55"/>
        <v/>
      </c>
      <c r="S281" s="494" t="str">
        <f t="shared" si="56"/>
        <v/>
      </c>
      <c r="T281" s="494" t="str">
        <f t="shared" si="57"/>
        <v/>
      </c>
      <c r="U281" s="494" t="str">
        <f t="shared" si="58"/>
        <v/>
      </c>
      <c r="V281" s="494" t="str">
        <f t="shared" si="59"/>
        <v/>
      </c>
      <c r="W281" s="21">
        <f>ROW()</f>
        <v>281</v>
      </c>
    </row>
    <row r="282" spans="1:23" s="21" customFormat="1" ht="16" customHeight="1">
      <c r="A282" s="21">
        <f>ROW()</f>
        <v>282</v>
      </c>
      <c r="B282" s="71"/>
      <c r="C282" s="709"/>
      <c r="D282" s="179"/>
      <c r="E282" s="182"/>
      <c r="F282" s="173"/>
      <c r="G282" s="163"/>
      <c r="H282" s="163"/>
      <c r="I282" s="173"/>
      <c r="J282" s="174"/>
      <c r="K282" s="101">
        <f t="shared" si="48"/>
        <v>0</v>
      </c>
      <c r="L282" s="101">
        <f t="shared" si="49"/>
        <v>0</v>
      </c>
      <c r="M282" s="101">
        <f t="shared" si="50"/>
        <v>0</v>
      </c>
      <c r="N282" s="101" t="str">
        <f t="shared" si="51"/>
        <v/>
      </c>
      <c r="O282" s="101">
        <f t="shared" si="52"/>
        <v>0</v>
      </c>
      <c r="P282" s="101">
        <f t="shared" si="53"/>
        <v>0</v>
      </c>
      <c r="Q282" s="101" t="str">
        <f t="shared" si="54"/>
        <v/>
      </c>
      <c r="R282" s="101" t="str">
        <f t="shared" si="55"/>
        <v/>
      </c>
      <c r="S282" s="494" t="str">
        <f t="shared" si="56"/>
        <v/>
      </c>
      <c r="T282" s="494" t="str">
        <f t="shared" si="57"/>
        <v/>
      </c>
      <c r="U282" s="494" t="str">
        <f t="shared" si="58"/>
        <v/>
      </c>
      <c r="V282" s="494" t="str">
        <f t="shared" si="59"/>
        <v/>
      </c>
      <c r="W282" s="21">
        <f>ROW()</f>
        <v>282</v>
      </c>
    </row>
    <row r="283" spans="1:23" s="21" customFormat="1" ht="16" customHeight="1">
      <c r="A283" s="21">
        <f>ROW()</f>
        <v>283</v>
      </c>
      <c r="B283" s="71"/>
      <c r="C283" s="709"/>
      <c r="D283" s="179"/>
      <c r="E283" s="182"/>
      <c r="F283" s="173"/>
      <c r="G283" s="163"/>
      <c r="H283" s="163"/>
      <c r="I283" s="173"/>
      <c r="J283" s="174"/>
      <c r="K283" s="101">
        <f t="shared" si="48"/>
        <v>0</v>
      </c>
      <c r="L283" s="101">
        <f t="shared" si="49"/>
        <v>0</v>
      </c>
      <c r="M283" s="101">
        <f t="shared" si="50"/>
        <v>0</v>
      </c>
      <c r="N283" s="101" t="str">
        <f t="shared" si="51"/>
        <v/>
      </c>
      <c r="O283" s="101">
        <f t="shared" si="52"/>
        <v>0</v>
      </c>
      <c r="P283" s="101">
        <f t="shared" si="53"/>
        <v>0</v>
      </c>
      <c r="Q283" s="101" t="str">
        <f t="shared" si="54"/>
        <v/>
      </c>
      <c r="R283" s="101" t="str">
        <f t="shared" si="55"/>
        <v/>
      </c>
      <c r="S283" s="494" t="str">
        <f t="shared" si="56"/>
        <v/>
      </c>
      <c r="T283" s="494" t="str">
        <f t="shared" si="57"/>
        <v/>
      </c>
      <c r="U283" s="494" t="str">
        <f t="shared" si="58"/>
        <v/>
      </c>
      <c r="V283" s="494" t="str">
        <f t="shared" si="59"/>
        <v/>
      </c>
      <c r="W283" s="21">
        <f>ROW()</f>
        <v>283</v>
      </c>
    </row>
    <row r="284" spans="1:23" s="21" customFormat="1" ht="16" customHeight="1">
      <c r="A284" s="21">
        <f>ROW()</f>
        <v>284</v>
      </c>
      <c r="B284" s="71"/>
      <c r="C284" s="709"/>
      <c r="D284" s="179"/>
      <c r="E284" s="182"/>
      <c r="F284" s="173"/>
      <c r="G284" s="163"/>
      <c r="H284" s="163"/>
      <c r="I284" s="173"/>
      <c r="J284" s="174"/>
      <c r="K284" s="101">
        <f t="shared" si="48"/>
        <v>0</v>
      </c>
      <c r="L284" s="101">
        <f t="shared" si="49"/>
        <v>0</v>
      </c>
      <c r="M284" s="101">
        <f t="shared" si="50"/>
        <v>0</v>
      </c>
      <c r="N284" s="101" t="str">
        <f t="shared" si="51"/>
        <v/>
      </c>
      <c r="O284" s="101">
        <f t="shared" si="52"/>
        <v>0</v>
      </c>
      <c r="P284" s="101">
        <f t="shared" si="53"/>
        <v>0</v>
      </c>
      <c r="Q284" s="101" t="str">
        <f t="shared" si="54"/>
        <v/>
      </c>
      <c r="R284" s="101" t="str">
        <f t="shared" si="55"/>
        <v/>
      </c>
      <c r="S284" s="494" t="str">
        <f t="shared" si="56"/>
        <v/>
      </c>
      <c r="T284" s="494" t="str">
        <f t="shared" si="57"/>
        <v/>
      </c>
      <c r="U284" s="494" t="str">
        <f t="shared" si="58"/>
        <v/>
      </c>
      <c r="V284" s="494" t="str">
        <f t="shared" si="59"/>
        <v/>
      </c>
      <c r="W284" s="21">
        <f>ROW()</f>
        <v>284</v>
      </c>
    </row>
    <row r="285" spans="1:23" s="21" customFormat="1" ht="16" customHeight="1">
      <c r="A285" s="21">
        <f>ROW()</f>
        <v>285</v>
      </c>
      <c r="B285" s="71"/>
      <c r="C285" s="709"/>
      <c r="D285" s="179"/>
      <c r="E285" s="182"/>
      <c r="F285" s="173"/>
      <c r="G285" s="163"/>
      <c r="H285" s="163"/>
      <c r="I285" s="173"/>
      <c r="J285" s="174"/>
      <c r="K285" s="101">
        <f t="shared" si="48"/>
        <v>0</v>
      </c>
      <c r="L285" s="101">
        <f t="shared" si="49"/>
        <v>0</v>
      </c>
      <c r="M285" s="101">
        <f t="shared" si="50"/>
        <v>0</v>
      </c>
      <c r="N285" s="101" t="str">
        <f t="shared" si="51"/>
        <v/>
      </c>
      <c r="O285" s="101">
        <f t="shared" si="52"/>
        <v>0</v>
      </c>
      <c r="P285" s="101">
        <f t="shared" si="53"/>
        <v>0</v>
      </c>
      <c r="Q285" s="101" t="str">
        <f t="shared" si="54"/>
        <v/>
      </c>
      <c r="R285" s="101" t="str">
        <f t="shared" si="55"/>
        <v/>
      </c>
      <c r="S285" s="494" t="str">
        <f t="shared" si="56"/>
        <v/>
      </c>
      <c r="T285" s="494" t="str">
        <f t="shared" si="57"/>
        <v/>
      </c>
      <c r="U285" s="494" t="str">
        <f t="shared" si="58"/>
        <v/>
      </c>
      <c r="V285" s="494" t="str">
        <f t="shared" si="59"/>
        <v/>
      </c>
      <c r="W285" s="21">
        <f>ROW()</f>
        <v>285</v>
      </c>
    </row>
    <row r="286" spans="1:23" s="21" customFormat="1" ht="16" customHeight="1">
      <c r="A286" s="21">
        <f>ROW()</f>
        <v>286</v>
      </c>
      <c r="B286" s="71"/>
      <c r="C286" s="709"/>
      <c r="D286" s="179"/>
      <c r="E286" s="182"/>
      <c r="F286" s="173"/>
      <c r="G286" s="163"/>
      <c r="H286" s="163"/>
      <c r="I286" s="173"/>
      <c r="J286" s="174"/>
      <c r="K286" s="101">
        <f t="shared" si="48"/>
        <v>0</v>
      </c>
      <c r="L286" s="101">
        <f t="shared" si="49"/>
        <v>0</v>
      </c>
      <c r="M286" s="101">
        <f t="shared" si="50"/>
        <v>0</v>
      </c>
      <c r="N286" s="101" t="str">
        <f t="shared" si="51"/>
        <v/>
      </c>
      <c r="O286" s="101">
        <f t="shared" si="52"/>
        <v>0</v>
      </c>
      <c r="P286" s="101">
        <f t="shared" si="53"/>
        <v>0</v>
      </c>
      <c r="Q286" s="101" t="str">
        <f t="shared" si="54"/>
        <v/>
      </c>
      <c r="R286" s="101" t="str">
        <f t="shared" si="55"/>
        <v/>
      </c>
      <c r="S286" s="494" t="str">
        <f t="shared" si="56"/>
        <v/>
      </c>
      <c r="T286" s="494" t="str">
        <f t="shared" si="57"/>
        <v/>
      </c>
      <c r="U286" s="494" t="str">
        <f t="shared" si="58"/>
        <v/>
      </c>
      <c r="V286" s="494" t="str">
        <f t="shared" si="59"/>
        <v/>
      </c>
      <c r="W286" s="21">
        <f>ROW()</f>
        <v>286</v>
      </c>
    </row>
    <row r="287" spans="1:23" s="21" customFormat="1" ht="16" customHeight="1">
      <c r="A287" s="21">
        <f>ROW()</f>
        <v>287</v>
      </c>
      <c r="B287" s="71"/>
      <c r="C287" s="709"/>
      <c r="D287" s="179"/>
      <c r="E287" s="182"/>
      <c r="F287" s="173"/>
      <c r="G287" s="163"/>
      <c r="H287" s="163"/>
      <c r="I287" s="173"/>
      <c r="J287" s="174"/>
      <c r="K287" s="101">
        <f t="shared" si="48"/>
        <v>0</v>
      </c>
      <c r="L287" s="101">
        <f t="shared" si="49"/>
        <v>0</v>
      </c>
      <c r="M287" s="101">
        <f t="shared" si="50"/>
        <v>0</v>
      </c>
      <c r="N287" s="101" t="str">
        <f t="shared" si="51"/>
        <v/>
      </c>
      <c r="O287" s="101">
        <f t="shared" si="52"/>
        <v>0</v>
      </c>
      <c r="P287" s="101">
        <f t="shared" si="53"/>
        <v>0</v>
      </c>
      <c r="Q287" s="101" t="str">
        <f t="shared" si="54"/>
        <v/>
      </c>
      <c r="R287" s="101" t="str">
        <f t="shared" si="55"/>
        <v/>
      </c>
      <c r="S287" s="494" t="str">
        <f t="shared" si="56"/>
        <v/>
      </c>
      <c r="T287" s="494" t="str">
        <f t="shared" si="57"/>
        <v/>
      </c>
      <c r="U287" s="494" t="str">
        <f t="shared" si="58"/>
        <v/>
      </c>
      <c r="V287" s="494" t="str">
        <f t="shared" si="59"/>
        <v/>
      </c>
      <c r="W287" s="21">
        <f>ROW()</f>
        <v>287</v>
      </c>
    </row>
    <row r="288" spans="1:23" s="21" customFormat="1" ht="16" customHeight="1">
      <c r="A288" s="21">
        <f>ROW()</f>
        <v>288</v>
      </c>
      <c r="B288" s="71"/>
      <c r="C288" s="709"/>
      <c r="D288" s="179"/>
      <c r="E288" s="182"/>
      <c r="F288" s="173"/>
      <c r="G288" s="163"/>
      <c r="H288" s="163"/>
      <c r="I288" s="173"/>
      <c r="J288" s="174"/>
      <c r="K288" s="101">
        <f t="shared" si="48"/>
        <v>0</v>
      </c>
      <c r="L288" s="101">
        <f t="shared" si="49"/>
        <v>0</v>
      </c>
      <c r="M288" s="101">
        <f t="shared" si="50"/>
        <v>0</v>
      </c>
      <c r="N288" s="101" t="str">
        <f t="shared" si="51"/>
        <v/>
      </c>
      <c r="O288" s="101">
        <f t="shared" si="52"/>
        <v>0</v>
      </c>
      <c r="P288" s="101">
        <f t="shared" si="53"/>
        <v>0</v>
      </c>
      <c r="Q288" s="101" t="str">
        <f t="shared" si="54"/>
        <v/>
      </c>
      <c r="R288" s="101" t="str">
        <f t="shared" si="55"/>
        <v/>
      </c>
      <c r="S288" s="494" t="str">
        <f t="shared" si="56"/>
        <v/>
      </c>
      <c r="T288" s="494" t="str">
        <f t="shared" si="57"/>
        <v/>
      </c>
      <c r="U288" s="494" t="str">
        <f t="shared" si="58"/>
        <v/>
      </c>
      <c r="V288" s="494" t="str">
        <f t="shared" si="59"/>
        <v/>
      </c>
      <c r="W288" s="21">
        <f>ROW()</f>
        <v>288</v>
      </c>
    </row>
    <row r="289" spans="1:23" s="21" customFormat="1" ht="16" customHeight="1">
      <c r="A289" s="21">
        <f>ROW()</f>
        <v>289</v>
      </c>
      <c r="B289" s="71"/>
      <c r="C289" s="709"/>
      <c r="D289" s="179"/>
      <c r="E289" s="182"/>
      <c r="F289" s="173"/>
      <c r="G289" s="163"/>
      <c r="H289" s="163"/>
      <c r="I289" s="173"/>
      <c r="J289" s="174"/>
      <c r="K289" s="101">
        <f t="shared" si="48"/>
        <v>0</v>
      </c>
      <c r="L289" s="101">
        <f t="shared" si="49"/>
        <v>0</v>
      </c>
      <c r="M289" s="101">
        <f t="shared" si="50"/>
        <v>0</v>
      </c>
      <c r="N289" s="101" t="str">
        <f t="shared" si="51"/>
        <v/>
      </c>
      <c r="O289" s="101">
        <f t="shared" si="52"/>
        <v>0</v>
      </c>
      <c r="P289" s="101">
        <f t="shared" si="53"/>
        <v>0</v>
      </c>
      <c r="Q289" s="101" t="str">
        <f t="shared" si="54"/>
        <v/>
      </c>
      <c r="R289" s="101" t="str">
        <f t="shared" si="55"/>
        <v/>
      </c>
      <c r="S289" s="494" t="str">
        <f t="shared" si="56"/>
        <v/>
      </c>
      <c r="T289" s="494" t="str">
        <f t="shared" si="57"/>
        <v/>
      </c>
      <c r="U289" s="494" t="str">
        <f t="shared" si="58"/>
        <v/>
      </c>
      <c r="V289" s="494" t="str">
        <f t="shared" si="59"/>
        <v/>
      </c>
      <c r="W289" s="21">
        <f>ROW()</f>
        <v>289</v>
      </c>
    </row>
    <row r="290" spans="1:23" s="21" customFormat="1" ht="16" customHeight="1">
      <c r="A290" s="21">
        <f>ROW()</f>
        <v>290</v>
      </c>
      <c r="B290" s="71"/>
      <c r="C290" s="709"/>
      <c r="D290" s="179"/>
      <c r="E290" s="182"/>
      <c r="F290" s="173"/>
      <c r="G290" s="163"/>
      <c r="H290" s="163"/>
      <c r="I290" s="173"/>
      <c r="J290" s="174"/>
      <c r="K290" s="101">
        <f t="shared" si="48"/>
        <v>0</v>
      </c>
      <c r="L290" s="101">
        <f t="shared" si="49"/>
        <v>0</v>
      </c>
      <c r="M290" s="101">
        <f t="shared" si="50"/>
        <v>0</v>
      </c>
      <c r="N290" s="101" t="str">
        <f t="shared" si="51"/>
        <v/>
      </c>
      <c r="O290" s="101">
        <f t="shared" si="52"/>
        <v>0</v>
      </c>
      <c r="P290" s="101">
        <f t="shared" si="53"/>
        <v>0</v>
      </c>
      <c r="Q290" s="101" t="str">
        <f t="shared" si="54"/>
        <v/>
      </c>
      <c r="R290" s="101" t="str">
        <f t="shared" si="55"/>
        <v/>
      </c>
      <c r="S290" s="494" t="str">
        <f t="shared" si="56"/>
        <v/>
      </c>
      <c r="T290" s="494" t="str">
        <f t="shared" si="57"/>
        <v/>
      </c>
      <c r="U290" s="494" t="str">
        <f t="shared" si="58"/>
        <v/>
      </c>
      <c r="V290" s="494" t="str">
        <f t="shared" si="59"/>
        <v/>
      </c>
      <c r="W290" s="21">
        <f>ROW()</f>
        <v>290</v>
      </c>
    </row>
    <row r="291" spans="1:23" s="21" customFormat="1" ht="16" customHeight="1">
      <c r="A291" s="21">
        <f>ROW()</f>
        <v>291</v>
      </c>
      <c r="B291" s="71"/>
      <c r="C291" s="709"/>
      <c r="D291" s="179"/>
      <c r="E291" s="182"/>
      <c r="F291" s="173"/>
      <c r="G291" s="163"/>
      <c r="H291" s="163"/>
      <c r="I291" s="173"/>
      <c r="J291" s="174"/>
      <c r="K291" s="101">
        <f t="shared" si="48"/>
        <v>0</v>
      </c>
      <c r="L291" s="101">
        <f t="shared" si="49"/>
        <v>0</v>
      </c>
      <c r="M291" s="101">
        <f t="shared" si="50"/>
        <v>0</v>
      </c>
      <c r="N291" s="101" t="str">
        <f t="shared" si="51"/>
        <v/>
      </c>
      <c r="O291" s="101">
        <f t="shared" si="52"/>
        <v>0</v>
      </c>
      <c r="P291" s="101">
        <f t="shared" si="53"/>
        <v>0</v>
      </c>
      <c r="Q291" s="101" t="str">
        <f t="shared" si="54"/>
        <v/>
      </c>
      <c r="R291" s="101" t="str">
        <f t="shared" si="55"/>
        <v/>
      </c>
      <c r="S291" s="494" t="str">
        <f t="shared" si="56"/>
        <v/>
      </c>
      <c r="T291" s="494" t="str">
        <f t="shared" si="57"/>
        <v/>
      </c>
      <c r="U291" s="494" t="str">
        <f t="shared" si="58"/>
        <v/>
      </c>
      <c r="V291" s="494" t="str">
        <f t="shared" si="59"/>
        <v/>
      </c>
      <c r="W291" s="21">
        <f>ROW()</f>
        <v>291</v>
      </c>
    </row>
    <row r="292" spans="1:23" s="21" customFormat="1" ht="16" customHeight="1">
      <c r="A292" s="21">
        <f>ROW()</f>
        <v>292</v>
      </c>
      <c r="B292" s="71"/>
      <c r="C292" s="709"/>
      <c r="D292" s="179"/>
      <c r="E292" s="182"/>
      <c r="F292" s="173"/>
      <c r="G292" s="163"/>
      <c r="H292" s="163"/>
      <c r="I292" s="173"/>
      <c r="J292" s="174"/>
      <c r="K292" s="101">
        <f t="shared" si="48"/>
        <v>0</v>
      </c>
      <c r="L292" s="101">
        <f t="shared" si="49"/>
        <v>0</v>
      </c>
      <c r="M292" s="101">
        <f t="shared" si="50"/>
        <v>0</v>
      </c>
      <c r="N292" s="101" t="str">
        <f t="shared" si="51"/>
        <v/>
      </c>
      <c r="O292" s="101">
        <f t="shared" si="52"/>
        <v>0</v>
      </c>
      <c r="P292" s="101">
        <f t="shared" si="53"/>
        <v>0</v>
      </c>
      <c r="Q292" s="101" t="str">
        <f t="shared" si="54"/>
        <v/>
      </c>
      <c r="R292" s="101" t="str">
        <f t="shared" si="55"/>
        <v/>
      </c>
      <c r="S292" s="494" t="str">
        <f t="shared" si="56"/>
        <v/>
      </c>
      <c r="T292" s="494" t="str">
        <f t="shared" si="57"/>
        <v/>
      </c>
      <c r="U292" s="494" t="str">
        <f t="shared" si="58"/>
        <v/>
      </c>
      <c r="V292" s="494" t="str">
        <f t="shared" si="59"/>
        <v/>
      </c>
      <c r="W292" s="21">
        <f>ROW()</f>
        <v>292</v>
      </c>
    </row>
    <row r="293" spans="1:23" s="21" customFormat="1" ht="16" customHeight="1">
      <c r="A293" s="21">
        <f>ROW()</f>
        <v>293</v>
      </c>
      <c r="B293" s="71"/>
      <c r="C293" s="709"/>
      <c r="D293" s="179"/>
      <c r="E293" s="182"/>
      <c r="F293" s="173"/>
      <c r="G293" s="163"/>
      <c r="H293" s="163"/>
      <c r="I293" s="173"/>
      <c r="J293" s="174"/>
      <c r="K293" s="101">
        <f t="shared" si="48"/>
        <v>0</v>
      </c>
      <c r="L293" s="101">
        <f t="shared" si="49"/>
        <v>0</v>
      </c>
      <c r="M293" s="101">
        <f t="shared" si="50"/>
        <v>0</v>
      </c>
      <c r="N293" s="101" t="str">
        <f t="shared" si="51"/>
        <v/>
      </c>
      <c r="O293" s="101">
        <f t="shared" si="52"/>
        <v>0</v>
      </c>
      <c r="P293" s="101">
        <f t="shared" si="53"/>
        <v>0</v>
      </c>
      <c r="Q293" s="101" t="str">
        <f t="shared" si="54"/>
        <v/>
      </c>
      <c r="R293" s="101" t="str">
        <f t="shared" si="55"/>
        <v/>
      </c>
      <c r="S293" s="494" t="str">
        <f t="shared" si="56"/>
        <v/>
      </c>
      <c r="T293" s="494" t="str">
        <f t="shared" si="57"/>
        <v/>
      </c>
      <c r="U293" s="494" t="str">
        <f t="shared" si="58"/>
        <v/>
      </c>
      <c r="V293" s="494" t="str">
        <f t="shared" si="59"/>
        <v/>
      </c>
      <c r="W293" s="21">
        <f>ROW()</f>
        <v>293</v>
      </c>
    </row>
    <row r="294" spans="1:23" s="21" customFormat="1" ht="16" customHeight="1">
      <c r="A294" s="21">
        <f>ROW()</f>
        <v>294</v>
      </c>
      <c r="B294" s="71"/>
      <c r="C294" s="709"/>
      <c r="D294" s="179"/>
      <c r="E294" s="182"/>
      <c r="F294" s="173"/>
      <c r="G294" s="163"/>
      <c r="H294" s="163"/>
      <c r="I294" s="173"/>
      <c r="J294" s="174"/>
      <c r="K294" s="101">
        <f t="shared" si="48"/>
        <v>0</v>
      </c>
      <c r="L294" s="101">
        <f t="shared" si="49"/>
        <v>0</v>
      </c>
      <c r="M294" s="101">
        <f t="shared" si="50"/>
        <v>0</v>
      </c>
      <c r="N294" s="101" t="str">
        <f t="shared" si="51"/>
        <v/>
      </c>
      <c r="O294" s="101">
        <f t="shared" si="52"/>
        <v>0</v>
      </c>
      <c r="P294" s="101">
        <f t="shared" si="53"/>
        <v>0</v>
      </c>
      <c r="Q294" s="101" t="str">
        <f t="shared" si="54"/>
        <v/>
      </c>
      <c r="R294" s="101" t="str">
        <f t="shared" si="55"/>
        <v/>
      </c>
      <c r="S294" s="494" t="str">
        <f t="shared" si="56"/>
        <v/>
      </c>
      <c r="T294" s="494" t="str">
        <f t="shared" si="57"/>
        <v/>
      </c>
      <c r="U294" s="494" t="str">
        <f t="shared" si="58"/>
        <v/>
      </c>
      <c r="V294" s="494" t="str">
        <f t="shared" si="59"/>
        <v/>
      </c>
      <c r="W294" s="21">
        <f>ROW()</f>
        <v>294</v>
      </c>
    </row>
    <row r="295" spans="1:23" s="21" customFormat="1" ht="16" customHeight="1">
      <c r="A295" s="21">
        <f>ROW()</f>
        <v>295</v>
      </c>
      <c r="B295" s="71"/>
      <c r="C295" s="709"/>
      <c r="D295" s="179"/>
      <c r="E295" s="182"/>
      <c r="F295" s="173"/>
      <c r="G295" s="163"/>
      <c r="H295" s="163"/>
      <c r="I295" s="173"/>
      <c r="J295" s="174"/>
      <c r="K295" s="101">
        <f t="shared" si="48"/>
        <v>0</v>
      </c>
      <c r="L295" s="101">
        <f t="shared" si="49"/>
        <v>0</v>
      </c>
      <c r="M295" s="101">
        <f t="shared" si="50"/>
        <v>0</v>
      </c>
      <c r="N295" s="101" t="str">
        <f t="shared" si="51"/>
        <v/>
      </c>
      <c r="O295" s="101">
        <f t="shared" si="52"/>
        <v>0</v>
      </c>
      <c r="P295" s="101">
        <f t="shared" si="53"/>
        <v>0</v>
      </c>
      <c r="Q295" s="101" t="str">
        <f t="shared" si="54"/>
        <v/>
      </c>
      <c r="R295" s="101" t="str">
        <f t="shared" si="55"/>
        <v/>
      </c>
      <c r="S295" s="494" t="str">
        <f t="shared" si="56"/>
        <v/>
      </c>
      <c r="T295" s="494" t="str">
        <f t="shared" si="57"/>
        <v/>
      </c>
      <c r="U295" s="494" t="str">
        <f t="shared" si="58"/>
        <v/>
      </c>
      <c r="V295" s="494" t="str">
        <f t="shared" si="59"/>
        <v/>
      </c>
      <c r="W295" s="21">
        <f>ROW()</f>
        <v>295</v>
      </c>
    </row>
    <row r="296" spans="1:23" s="21" customFormat="1" ht="16" customHeight="1">
      <c r="A296" s="21">
        <f>ROW()</f>
        <v>296</v>
      </c>
      <c r="B296" s="71"/>
      <c r="C296" s="709"/>
      <c r="D296" s="179"/>
      <c r="E296" s="182"/>
      <c r="F296" s="173"/>
      <c r="G296" s="163"/>
      <c r="H296" s="163"/>
      <c r="I296" s="173"/>
      <c r="J296" s="174"/>
      <c r="K296" s="101">
        <f t="shared" si="48"/>
        <v>0</v>
      </c>
      <c r="L296" s="101">
        <f t="shared" si="49"/>
        <v>0</v>
      </c>
      <c r="M296" s="101">
        <f t="shared" si="50"/>
        <v>0</v>
      </c>
      <c r="N296" s="101" t="str">
        <f t="shared" si="51"/>
        <v/>
      </c>
      <c r="O296" s="101">
        <f t="shared" si="52"/>
        <v>0</v>
      </c>
      <c r="P296" s="101">
        <f t="shared" si="53"/>
        <v>0</v>
      </c>
      <c r="Q296" s="101" t="str">
        <f t="shared" si="54"/>
        <v/>
      </c>
      <c r="R296" s="101" t="str">
        <f t="shared" si="55"/>
        <v/>
      </c>
      <c r="S296" s="494" t="str">
        <f t="shared" si="56"/>
        <v/>
      </c>
      <c r="T296" s="494" t="str">
        <f t="shared" si="57"/>
        <v/>
      </c>
      <c r="U296" s="494" t="str">
        <f t="shared" si="58"/>
        <v/>
      </c>
      <c r="V296" s="494" t="str">
        <f t="shared" si="59"/>
        <v/>
      </c>
      <c r="W296" s="21">
        <f>ROW()</f>
        <v>296</v>
      </c>
    </row>
    <row r="297" spans="1:23" s="21" customFormat="1" ht="16" customHeight="1">
      <c r="A297" s="21">
        <f>ROW()</f>
        <v>297</v>
      </c>
      <c r="B297" s="71"/>
      <c r="C297" s="709"/>
      <c r="D297" s="179"/>
      <c r="E297" s="182"/>
      <c r="F297" s="173"/>
      <c r="G297" s="163"/>
      <c r="H297" s="163"/>
      <c r="I297" s="173"/>
      <c r="J297" s="174"/>
      <c r="K297" s="101">
        <f t="shared" si="48"/>
        <v>0</v>
      </c>
      <c r="L297" s="101">
        <f t="shared" si="49"/>
        <v>0</v>
      </c>
      <c r="M297" s="101">
        <f t="shared" si="50"/>
        <v>0</v>
      </c>
      <c r="N297" s="101" t="str">
        <f t="shared" si="51"/>
        <v/>
      </c>
      <c r="O297" s="101">
        <f t="shared" si="52"/>
        <v>0</v>
      </c>
      <c r="P297" s="101">
        <f t="shared" si="53"/>
        <v>0</v>
      </c>
      <c r="Q297" s="101" t="str">
        <f t="shared" si="54"/>
        <v/>
      </c>
      <c r="R297" s="101" t="str">
        <f t="shared" si="55"/>
        <v/>
      </c>
      <c r="S297" s="494" t="str">
        <f t="shared" si="56"/>
        <v/>
      </c>
      <c r="T297" s="494" t="str">
        <f t="shared" si="57"/>
        <v/>
      </c>
      <c r="U297" s="494" t="str">
        <f t="shared" si="58"/>
        <v/>
      </c>
      <c r="V297" s="494" t="str">
        <f t="shared" si="59"/>
        <v/>
      </c>
      <c r="W297" s="21">
        <f>ROW()</f>
        <v>297</v>
      </c>
    </row>
    <row r="298" spans="1:23" s="21" customFormat="1" ht="16" customHeight="1">
      <c r="A298" s="21">
        <f>ROW()</f>
        <v>298</v>
      </c>
      <c r="B298" s="71"/>
      <c r="C298" s="709"/>
      <c r="D298" s="179"/>
      <c r="E298" s="182"/>
      <c r="F298" s="173"/>
      <c r="G298" s="163"/>
      <c r="H298" s="163"/>
      <c r="I298" s="173"/>
      <c r="J298" s="174"/>
      <c r="K298" s="101">
        <f t="shared" si="48"/>
        <v>0</v>
      </c>
      <c r="L298" s="101">
        <f t="shared" si="49"/>
        <v>0</v>
      </c>
      <c r="M298" s="101">
        <f t="shared" si="50"/>
        <v>0</v>
      </c>
      <c r="N298" s="101" t="str">
        <f t="shared" si="51"/>
        <v/>
      </c>
      <c r="O298" s="101">
        <f t="shared" si="52"/>
        <v>0</v>
      </c>
      <c r="P298" s="101">
        <f t="shared" si="53"/>
        <v>0</v>
      </c>
      <c r="Q298" s="101" t="str">
        <f t="shared" si="54"/>
        <v/>
      </c>
      <c r="R298" s="101" t="str">
        <f t="shared" si="55"/>
        <v/>
      </c>
      <c r="S298" s="494" t="str">
        <f t="shared" si="56"/>
        <v/>
      </c>
      <c r="T298" s="494" t="str">
        <f t="shared" si="57"/>
        <v/>
      </c>
      <c r="U298" s="494" t="str">
        <f t="shared" si="58"/>
        <v/>
      </c>
      <c r="V298" s="494" t="str">
        <f t="shared" si="59"/>
        <v/>
      </c>
      <c r="W298" s="21">
        <f>ROW()</f>
        <v>298</v>
      </c>
    </row>
    <row r="299" spans="1:23" s="21" customFormat="1" ht="16" customHeight="1">
      <c r="A299" s="21">
        <f>ROW()</f>
        <v>299</v>
      </c>
      <c r="B299" s="71"/>
      <c r="C299" s="709"/>
      <c r="D299" s="179"/>
      <c r="E299" s="182"/>
      <c r="F299" s="173"/>
      <c r="G299" s="163"/>
      <c r="H299" s="163"/>
      <c r="I299" s="173"/>
      <c r="J299" s="174"/>
      <c r="K299" s="101">
        <f t="shared" si="48"/>
        <v>0</v>
      </c>
      <c r="L299" s="101">
        <f t="shared" si="49"/>
        <v>0</v>
      </c>
      <c r="M299" s="101">
        <f t="shared" si="50"/>
        <v>0</v>
      </c>
      <c r="N299" s="101" t="str">
        <f t="shared" si="51"/>
        <v/>
      </c>
      <c r="O299" s="101">
        <f t="shared" si="52"/>
        <v>0</v>
      </c>
      <c r="P299" s="101">
        <f t="shared" si="53"/>
        <v>0</v>
      </c>
      <c r="Q299" s="101" t="str">
        <f t="shared" si="54"/>
        <v/>
      </c>
      <c r="R299" s="101" t="str">
        <f t="shared" si="55"/>
        <v/>
      </c>
      <c r="S299" s="494" t="str">
        <f t="shared" si="56"/>
        <v/>
      </c>
      <c r="T299" s="494" t="str">
        <f t="shared" si="57"/>
        <v/>
      </c>
      <c r="U299" s="494" t="str">
        <f t="shared" si="58"/>
        <v/>
      </c>
      <c r="V299" s="494" t="str">
        <f t="shared" si="59"/>
        <v/>
      </c>
      <c r="W299" s="21">
        <f>ROW()</f>
        <v>299</v>
      </c>
    </row>
    <row r="300" spans="1:23" s="21" customFormat="1" ht="16" customHeight="1">
      <c r="A300" s="21">
        <f>ROW()</f>
        <v>300</v>
      </c>
      <c r="B300" s="71"/>
      <c r="C300" s="709"/>
      <c r="D300" s="179"/>
      <c r="E300" s="182"/>
      <c r="F300" s="173"/>
      <c r="G300" s="163"/>
      <c r="H300" s="163"/>
      <c r="I300" s="173"/>
      <c r="J300" s="174"/>
      <c r="K300" s="101">
        <f t="shared" si="48"/>
        <v>0</v>
      </c>
      <c r="L300" s="101">
        <f t="shared" si="49"/>
        <v>0</v>
      </c>
      <c r="M300" s="101">
        <f t="shared" si="50"/>
        <v>0</v>
      </c>
      <c r="N300" s="101" t="str">
        <f t="shared" si="51"/>
        <v/>
      </c>
      <c r="O300" s="101">
        <f t="shared" si="52"/>
        <v>0</v>
      </c>
      <c r="P300" s="101">
        <f t="shared" si="53"/>
        <v>0</v>
      </c>
      <c r="Q300" s="101" t="str">
        <f t="shared" si="54"/>
        <v/>
      </c>
      <c r="R300" s="101" t="str">
        <f t="shared" si="55"/>
        <v/>
      </c>
      <c r="S300" s="494" t="str">
        <f t="shared" si="56"/>
        <v/>
      </c>
      <c r="T300" s="494" t="str">
        <f t="shared" si="57"/>
        <v/>
      </c>
      <c r="U300" s="494" t="str">
        <f t="shared" si="58"/>
        <v/>
      </c>
      <c r="V300" s="494" t="str">
        <f t="shared" si="59"/>
        <v/>
      </c>
      <c r="W300" s="21">
        <f>ROW()</f>
        <v>300</v>
      </c>
    </row>
    <row r="301" spans="1:23" s="21" customFormat="1" ht="16" customHeight="1">
      <c r="A301" s="21">
        <f>ROW()</f>
        <v>301</v>
      </c>
      <c r="B301" s="71"/>
      <c r="C301" s="709"/>
      <c r="D301" s="179"/>
      <c r="E301" s="182"/>
      <c r="F301" s="173"/>
      <c r="G301" s="163"/>
      <c r="H301" s="163"/>
      <c r="I301" s="173"/>
      <c r="J301" s="174"/>
      <c r="K301" s="101">
        <f t="shared" si="48"/>
        <v>0</v>
      </c>
      <c r="L301" s="101">
        <f t="shared" si="49"/>
        <v>0</v>
      </c>
      <c r="M301" s="101">
        <f t="shared" si="50"/>
        <v>0</v>
      </c>
      <c r="N301" s="101" t="str">
        <f t="shared" si="51"/>
        <v/>
      </c>
      <c r="O301" s="101">
        <f t="shared" si="52"/>
        <v>0</v>
      </c>
      <c r="P301" s="101">
        <f t="shared" si="53"/>
        <v>0</v>
      </c>
      <c r="Q301" s="101" t="str">
        <f t="shared" si="54"/>
        <v/>
      </c>
      <c r="R301" s="101" t="str">
        <f t="shared" si="55"/>
        <v/>
      </c>
      <c r="S301" s="494" t="str">
        <f t="shared" si="56"/>
        <v/>
      </c>
      <c r="T301" s="494" t="str">
        <f t="shared" si="57"/>
        <v/>
      </c>
      <c r="U301" s="494" t="str">
        <f t="shared" si="58"/>
        <v/>
      </c>
      <c r="V301" s="494" t="str">
        <f t="shared" si="59"/>
        <v/>
      </c>
      <c r="W301" s="21">
        <f>ROW()</f>
        <v>301</v>
      </c>
    </row>
    <row r="302" spans="1:23" s="21" customFormat="1" ht="16" customHeight="1">
      <c r="A302" s="21">
        <f>ROW()</f>
        <v>302</v>
      </c>
      <c r="B302" s="71"/>
      <c r="C302" s="709"/>
      <c r="D302" s="179"/>
      <c r="E302" s="182"/>
      <c r="F302" s="173"/>
      <c r="G302" s="163"/>
      <c r="H302" s="163"/>
      <c r="I302" s="173"/>
      <c r="J302" s="174"/>
      <c r="K302" s="101">
        <f t="shared" si="48"/>
        <v>0</v>
      </c>
      <c r="L302" s="101">
        <f t="shared" si="49"/>
        <v>0</v>
      </c>
      <c r="M302" s="101">
        <f t="shared" si="50"/>
        <v>0</v>
      </c>
      <c r="N302" s="101" t="str">
        <f t="shared" si="51"/>
        <v/>
      </c>
      <c r="O302" s="101">
        <f t="shared" si="52"/>
        <v>0</v>
      </c>
      <c r="P302" s="101">
        <f t="shared" si="53"/>
        <v>0</v>
      </c>
      <c r="Q302" s="101" t="str">
        <f t="shared" si="54"/>
        <v/>
      </c>
      <c r="R302" s="101" t="str">
        <f t="shared" si="55"/>
        <v/>
      </c>
      <c r="S302" s="494" t="str">
        <f t="shared" si="56"/>
        <v/>
      </c>
      <c r="T302" s="494" t="str">
        <f t="shared" si="57"/>
        <v/>
      </c>
      <c r="U302" s="494" t="str">
        <f t="shared" si="58"/>
        <v/>
      </c>
      <c r="V302" s="494" t="str">
        <f t="shared" si="59"/>
        <v/>
      </c>
      <c r="W302" s="21">
        <f>ROW()</f>
        <v>302</v>
      </c>
    </row>
    <row r="303" spans="1:23" s="21" customFormat="1" ht="16" customHeight="1">
      <c r="A303" s="21">
        <f>ROW()</f>
        <v>303</v>
      </c>
      <c r="B303" s="71"/>
      <c r="C303" s="709"/>
      <c r="D303" s="179"/>
      <c r="E303" s="182"/>
      <c r="F303" s="173"/>
      <c r="G303" s="163"/>
      <c r="H303" s="163"/>
      <c r="I303" s="173"/>
      <c r="J303" s="174"/>
      <c r="K303" s="101">
        <f t="shared" si="48"/>
        <v>0</v>
      </c>
      <c r="L303" s="101">
        <f t="shared" si="49"/>
        <v>0</v>
      </c>
      <c r="M303" s="101">
        <f t="shared" si="50"/>
        <v>0</v>
      </c>
      <c r="N303" s="101" t="str">
        <f t="shared" si="51"/>
        <v/>
      </c>
      <c r="O303" s="101">
        <f t="shared" si="52"/>
        <v>0</v>
      </c>
      <c r="P303" s="101">
        <f t="shared" si="53"/>
        <v>0</v>
      </c>
      <c r="Q303" s="101" t="str">
        <f t="shared" si="54"/>
        <v/>
      </c>
      <c r="R303" s="101" t="str">
        <f t="shared" si="55"/>
        <v/>
      </c>
      <c r="S303" s="494" t="str">
        <f t="shared" si="56"/>
        <v/>
      </c>
      <c r="T303" s="494" t="str">
        <f t="shared" si="57"/>
        <v/>
      </c>
      <c r="U303" s="494" t="str">
        <f t="shared" si="58"/>
        <v/>
      </c>
      <c r="V303" s="494" t="str">
        <f t="shared" si="59"/>
        <v/>
      </c>
      <c r="W303" s="21">
        <f>ROW()</f>
        <v>303</v>
      </c>
    </row>
    <row r="304" spans="1:23" s="21" customFormat="1" ht="16" customHeight="1">
      <c r="A304" s="21">
        <f>ROW()</f>
        <v>304</v>
      </c>
      <c r="B304" s="71"/>
      <c r="C304" s="709"/>
      <c r="D304" s="179"/>
      <c r="E304" s="182"/>
      <c r="F304" s="173"/>
      <c r="G304" s="163"/>
      <c r="H304" s="163"/>
      <c r="I304" s="173"/>
      <c r="J304" s="174"/>
      <c r="K304" s="101">
        <f t="shared" si="48"/>
        <v>0</v>
      </c>
      <c r="L304" s="101">
        <f t="shared" si="49"/>
        <v>0</v>
      </c>
      <c r="M304" s="101">
        <f t="shared" si="50"/>
        <v>0</v>
      </c>
      <c r="N304" s="101" t="str">
        <f t="shared" si="51"/>
        <v/>
      </c>
      <c r="O304" s="101">
        <f t="shared" si="52"/>
        <v>0</v>
      </c>
      <c r="P304" s="101">
        <f t="shared" si="53"/>
        <v>0</v>
      </c>
      <c r="Q304" s="101" t="str">
        <f t="shared" si="54"/>
        <v/>
      </c>
      <c r="R304" s="101" t="str">
        <f t="shared" si="55"/>
        <v/>
      </c>
      <c r="S304" s="494" t="str">
        <f t="shared" si="56"/>
        <v/>
      </c>
      <c r="T304" s="494" t="str">
        <f t="shared" si="57"/>
        <v/>
      </c>
      <c r="U304" s="494" t="str">
        <f t="shared" si="58"/>
        <v/>
      </c>
      <c r="V304" s="494" t="str">
        <f t="shared" si="59"/>
        <v/>
      </c>
      <c r="W304" s="21">
        <f>ROW()</f>
        <v>304</v>
      </c>
    </row>
    <row r="305" spans="1:23" s="21" customFormat="1" ht="16" customHeight="1">
      <c r="A305" s="21">
        <f>ROW()</f>
        <v>305</v>
      </c>
      <c r="B305" s="71"/>
      <c r="C305" s="709"/>
      <c r="D305" s="179"/>
      <c r="E305" s="182"/>
      <c r="F305" s="173"/>
      <c r="G305" s="163"/>
      <c r="H305" s="163"/>
      <c r="I305" s="173"/>
      <c r="J305" s="174"/>
      <c r="K305" s="101">
        <f t="shared" si="48"/>
        <v>0</v>
      </c>
      <c r="L305" s="101">
        <f t="shared" si="49"/>
        <v>0</v>
      </c>
      <c r="M305" s="101">
        <f t="shared" si="50"/>
        <v>0</v>
      </c>
      <c r="N305" s="101" t="str">
        <f t="shared" si="51"/>
        <v/>
      </c>
      <c r="O305" s="101">
        <f t="shared" si="52"/>
        <v>0</v>
      </c>
      <c r="P305" s="101">
        <f t="shared" si="53"/>
        <v>0</v>
      </c>
      <c r="Q305" s="101" t="str">
        <f t="shared" si="54"/>
        <v/>
      </c>
      <c r="R305" s="101" t="str">
        <f t="shared" si="55"/>
        <v/>
      </c>
      <c r="S305" s="494" t="str">
        <f t="shared" si="56"/>
        <v/>
      </c>
      <c r="T305" s="494" t="str">
        <f t="shared" si="57"/>
        <v/>
      </c>
      <c r="U305" s="494" t="str">
        <f t="shared" si="58"/>
        <v/>
      </c>
      <c r="V305" s="494" t="str">
        <f t="shared" si="59"/>
        <v/>
      </c>
      <c r="W305" s="21">
        <f>ROW()</f>
        <v>305</v>
      </c>
    </row>
    <row r="306" spans="1:23" s="21" customFormat="1" ht="16" customHeight="1">
      <c r="A306" s="21">
        <f>ROW()</f>
        <v>306</v>
      </c>
      <c r="B306" s="71"/>
      <c r="C306" s="709"/>
      <c r="D306" s="179"/>
      <c r="E306" s="182"/>
      <c r="F306" s="173"/>
      <c r="G306" s="163"/>
      <c r="H306" s="163"/>
      <c r="I306" s="173"/>
      <c r="J306" s="174"/>
      <c r="K306" s="101">
        <f t="shared" si="48"/>
        <v>0</v>
      </c>
      <c r="L306" s="101">
        <f t="shared" si="49"/>
        <v>0</v>
      </c>
      <c r="M306" s="101">
        <f t="shared" si="50"/>
        <v>0</v>
      </c>
      <c r="N306" s="101" t="str">
        <f t="shared" si="51"/>
        <v/>
      </c>
      <c r="O306" s="101">
        <f t="shared" si="52"/>
        <v>0</v>
      </c>
      <c r="P306" s="101">
        <f t="shared" si="53"/>
        <v>0</v>
      </c>
      <c r="Q306" s="101" t="str">
        <f t="shared" si="54"/>
        <v/>
      </c>
      <c r="R306" s="101" t="str">
        <f t="shared" si="55"/>
        <v/>
      </c>
      <c r="S306" s="494" t="str">
        <f t="shared" si="56"/>
        <v/>
      </c>
      <c r="T306" s="494" t="str">
        <f t="shared" si="57"/>
        <v/>
      </c>
      <c r="U306" s="494" t="str">
        <f t="shared" si="58"/>
        <v/>
      </c>
      <c r="V306" s="494" t="str">
        <f t="shared" si="59"/>
        <v/>
      </c>
      <c r="W306" s="21">
        <f>ROW()</f>
        <v>306</v>
      </c>
    </row>
    <row r="307" spans="1:23" s="21" customFormat="1" ht="16" customHeight="1">
      <c r="A307" s="21">
        <f>ROW()</f>
        <v>307</v>
      </c>
      <c r="B307" s="71"/>
      <c r="C307" s="709"/>
      <c r="D307" s="179"/>
      <c r="E307" s="182"/>
      <c r="F307" s="173"/>
      <c r="G307" s="163"/>
      <c r="H307" s="163"/>
      <c r="I307" s="173"/>
      <c r="J307" s="174"/>
      <c r="K307" s="101">
        <f t="shared" si="48"/>
        <v>0</v>
      </c>
      <c r="L307" s="101">
        <f t="shared" si="49"/>
        <v>0</v>
      </c>
      <c r="M307" s="101">
        <f t="shared" si="50"/>
        <v>0</v>
      </c>
      <c r="N307" s="101" t="str">
        <f t="shared" si="51"/>
        <v/>
      </c>
      <c r="O307" s="101">
        <f t="shared" si="52"/>
        <v>0</v>
      </c>
      <c r="P307" s="101">
        <f t="shared" si="53"/>
        <v>0</v>
      </c>
      <c r="Q307" s="101" t="str">
        <f t="shared" si="54"/>
        <v/>
      </c>
      <c r="R307" s="101" t="str">
        <f t="shared" si="55"/>
        <v/>
      </c>
      <c r="S307" s="494" t="str">
        <f t="shared" si="56"/>
        <v/>
      </c>
      <c r="T307" s="494" t="str">
        <f t="shared" si="57"/>
        <v/>
      </c>
      <c r="U307" s="494" t="str">
        <f t="shared" si="58"/>
        <v/>
      </c>
      <c r="V307" s="494" t="str">
        <f t="shared" si="59"/>
        <v/>
      </c>
      <c r="W307" s="21">
        <f>ROW()</f>
        <v>307</v>
      </c>
    </row>
    <row r="308" spans="1:23" s="21" customFormat="1" ht="16" customHeight="1">
      <c r="A308" s="21">
        <f>ROW()</f>
        <v>308</v>
      </c>
      <c r="B308" s="71"/>
      <c r="C308" s="709"/>
      <c r="D308" s="179"/>
      <c r="E308" s="182"/>
      <c r="F308" s="173"/>
      <c r="G308" s="163"/>
      <c r="H308" s="163"/>
      <c r="I308" s="173"/>
      <c r="J308" s="174"/>
      <c r="K308" s="101">
        <f t="shared" si="48"/>
        <v>0</v>
      </c>
      <c r="L308" s="101">
        <f t="shared" si="49"/>
        <v>0</v>
      </c>
      <c r="M308" s="101">
        <f t="shared" si="50"/>
        <v>0</v>
      </c>
      <c r="N308" s="101" t="str">
        <f t="shared" si="51"/>
        <v/>
      </c>
      <c r="O308" s="101">
        <f t="shared" si="52"/>
        <v>0</v>
      </c>
      <c r="P308" s="101">
        <f t="shared" si="53"/>
        <v>0</v>
      </c>
      <c r="Q308" s="101" t="str">
        <f t="shared" si="54"/>
        <v/>
      </c>
      <c r="R308" s="101" t="str">
        <f t="shared" si="55"/>
        <v/>
      </c>
      <c r="S308" s="494" t="str">
        <f t="shared" si="56"/>
        <v/>
      </c>
      <c r="T308" s="494" t="str">
        <f t="shared" si="57"/>
        <v/>
      </c>
      <c r="U308" s="494" t="str">
        <f t="shared" si="58"/>
        <v/>
      </c>
      <c r="V308" s="494" t="str">
        <f t="shared" si="59"/>
        <v/>
      </c>
      <c r="W308" s="21">
        <f>ROW()</f>
        <v>308</v>
      </c>
    </row>
    <row r="309" spans="1:23" s="21" customFormat="1" ht="16" customHeight="1">
      <c r="A309" s="21">
        <f>ROW()</f>
        <v>309</v>
      </c>
      <c r="B309" s="71"/>
      <c r="C309" s="709"/>
      <c r="D309" s="179"/>
      <c r="E309" s="182"/>
      <c r="F309" s="173"/>
      <c r="G309" s="163"/>
      <c r="H309" s="163"/>
      <c r="I309" s="173"/>
      <c r="J309" s="174"/>
      <c r="K309" s="101">
        <f t="shared" si="48"/>
        <v>0</v>
      </c>
      <c r="L309" s="101">
        <f t="shared" si="49"/>
        <v>0</v>
      </c>
      <c r="M309" s="101">
        <f t="shared" si="50"/>
        <v>0</v>
      </c>
      <c r="N309" s="101" t="str">
        <f t="shared" si="51"/>
        <v/>
      </c>
      <c r="O309" s="101">
        <f t="shared" si="52"/>
        <v>0</v>
      </c>
      <c r="P309" s="101">
        <f t="shared" si="53"/>
        <v>0</v>
      </c>
      <c r="Q309" s="101" t="str">
        <f t="shared" si="54"/>
        <v/>
      </c>
      <c r="R309" s="101" t="str">
        <f t="shared" si="55"/>
        <v/>
      </c>
      <c r="S309" s="494" t="str">
        <f t="shared" si="56"/>
        <v/>
      </c>
      <c r="T309" s="494" t="str">
        <f t="shared" si="57"/>
        <v/>
      </c>
      <c r="U309" s="494" t="str">
        <f t="shared" si="58"/>
        <v/>
      </c>
      <c r="V309" s="494" t="str">
        <f t="shared" si="59"/>
        <v/>
      </c>
      <c r="W309" s="21">
        <f>ROW()</f>
        <v>309</v>
      </c>
    </row>
    <row r="310" spans="1:23" s="21" customFormat="1" ht="16" customHeight="1">
      <c r="A310" s="21">
        <f>ROW()</f>
        <v>310</v>
      </c>
      <c r="B310" s="71"/>
      <c r="C310" s="709"/>
      <c r="D310" s="179"/>
      <c r="E310" s="202"/>
      <c r="F310" s="191"/>
      <c r="G310" s="163"/>
      <c r="H310" s="163"/>
      <c r="I310" s="177"/>
      <c r="J310" s="174"/>
      <c r="K310" s="101">
        <f t="shared" si="48"/>
        <v>0</v>
      </c>
      <c r="L310" s="101">
        <f t="shared" si="49"/>
        <v>0</v>
      </c>
      <c r="M310" s="101">
        <f t="shared" si="50"/>
        <v>0</v>
      </c>
      <c r="N310" s="101" t="str">
        <f t="shared" si="51"/>
        <v/>
      </c>
      <c r="O310" s="101">
        <f t="shared" si="52"/>
        <v>0</v>
      </c>
      <c r="P310" s="101">
        <f t="shared" si="53"/>
        <v>0</v>
      </c>
      <c r="Q310" s="101" t="str">
        <f t="shared" si="54"/>
        <v/>
      </c>
      <c r="R310" s="101" t="str">
        <f t="shared" si="55"/>
        <v/>
      </c>
      <c r="S310" s="494" t="str">
        <f t="shared" si="56"/>
        <v/>
      </c>
      <c r="T310" s="494" t="str">
        <f t="shared" si="57"/>
        <v/>
      </c>
      <c r="U310" s="494" t="str">
        <f t="shared" si="58"/>
        <v/>
      </c>
      <c r="V310" s="494" t="str">
        <f t="shared" si="59"/>
        <v/>
      </c>
      <c r="W310" s="21">
        <f>ROW()</f>
        <v>310</v>
      </c>
    </row>
    <row r="311" spans="1:23" s="21" customFormat="1" ht="16" customHeight="1">
      <c r="A311" s="21">
        <f>ROW()</f>
        <v>311</v>
      </c>
      <c r="B311" s="71"/>
      <c r="C311" s="709"/>
      <c r="D311" s="179"/>
      <c r="E311" s="202"/>
      <c r="F311" s="191"/>
      <c r="G311" s="163"/>
      <c r="H311" s="163"/>
      <c r="I311" s="177"/>
      <c r="J311" s="174"/>
      <c r="K311" s="101">
        <f t="shared" si="48"/>
        <v>0</v>
      </c>
      <c r="L311" s="101">
        <f t="shared" si="49"/>
        <v>0</v>
      </c>
      <c r="M311" s="101">
        <f t="shared" si="50"/>
        <v>0</v>
      </c>
      <c r="N311" s="101" t="str">
        <f t="shared" si="51"/>
        <v/>
      </c>
      <c r="O311" s="101">
        <f t="shared" si="52"/>
        <v>0</v>
      </c>
      <c r="P311" s="101">
        <f t="shared" si="53"/>
        <v>0</v>
      </c>
      <c r="Q311" s="101" t="str">
        <f t="shared" si="54"/>
        <v/>
      </c>
      <c r="R311" s="101" t="str">
        <f t="shared" si="55"/>
        <v/>
      </c>
      <c r="S311" s="494" t="str">
        <f t="shared" si="56"/>
        <v/>
      </c>
      <c r="T311" s="494" t="str">
        <f t="shared" si="57"/>
        <v/>
      </c>
      <c r="U311" s="494" t="str">
        <f t="shared" si="58"/>
        <v/>
      </c>
      <c r="V311" s="494" t="str">
        <f t="shared" si="59"/>
        <v/>
      </c>
      <c r="W311" s="21">
        <f>ROW()</f>
        <v>311</v>
      </c>
    </row>
    <row r="312" spans="1:23" s="21" customFormat="1" ht="16" customHeight="1">
      <c r="A312" s="21">
        <f>ROW()</f>
        <v>312</v>
      </c>
      <c r="B312" s="71"/>
      <c r="C312" s="709"/>
      <c r="D312" s="179"/>
      <c r="E312" s="202"/>
      <c r="F312" s="191"/>
      <c r="G312" s="163"/>
      <c r="H312" s="163"/>
      <c r="I312" s="173"/>
      <c r="J312" s="174"/>
      <c r="K312" s="101">
        <f t="shared" si="48"/>
        <v>0</v>
      </c>
      <c r="L312" s="101">
        <f t="shared" si="49"/>
        <v>0</v>
      </c>
      <c r="M312" s="101">
        <f t="shared" si="50"/>
        <v>0</v>
      </c>
      <c r="N312" s="101" t="str">
        <f t="shared" si="51"/>
        <v/>
      </c>
      <c r="O312" s="101">
        <f t="shared" si="52"/>
        <v>0</v>
      </c>
      <c r="P312" s="101">
        <f t="shared" si="53"/>
        <v>0</v>
      </c>
      <c r="Q312" s="101" t="str">
        <f t="shared" si="54"/>
        <v/>
      </c>
      <c r="R312" s="101" t="str">
        <f t="shared" si="55"/>
        <v/>
      </c>
      <c r="S312" s="494" t="str">
        <f t="shared" si="56"/>
        <v/>
      </c>
      <c r="T312" s="494" t="str">
        <f t="shared" si="57"/>
        <v/>
      </c>
      <c r="U312" s="494" t="str">
        <f t="shared" si="58"/>
        <v/>
      </c>
      <c r="V312" s="494" t="str">
        <f t="shared" si="59"/>
        <v/>
      </c>
      <c r="W312" s="21">
        <f>ROW()</f>
        <v>312</v>
      </c>
    </row>
    <row r="313" spans="1:23" s="21" customFormat="1" ht="16" customHeight="1">
      <c r="A313" s="21">
        <f>ROW()</f>
        <v>313</v>
      </c>
      <c r="B313" s="71"/>
      <c r="C313" s="709"/>
      <c r="D313" s="179"/>
      <c r="E313" s="202"/>
      <c r="F313" s="191"/>
      <c r="G313" s="163"/>
      <c r="H313" s="163"/>
      <c r="I313" s="173"/>
      <c r="J313" s="174"/>
      <c r="K313" s="101">
        <f t="shared" si="48"/>
        <v>0</v>
      </c>
      <c r="L313" s="101">
        <f t="shared" si="49"/>
        <v>0</v>
      </c>
      <c r="M313" s="101">
        <f t="shared" si="50"/>
        <v>0</v>
      </c>
      <c r="N313" s="101" t="str">
        <f t="shared" si="51"/>
        <v/>
      </c>
      <c r="O313" s="101">
        <f t="shared" si="52"/>
        <v>0</v>
      </c>
      <c r="P313" s="101">
        <f t="shared" si="53"/>
        <v>0</v>
      </c>
      <c r="Q313" s="101" t="str">
        <f t="shared" si="54"/>
        <v/>
      </c>
      <c r="R313" s="101" t="str">
        <f t="shared" si="55"/>
        <v/>
      </c>
      <c r="S313" s="494" t="str">
        <f t="shared" si="56"/>
        <v/>
      </c>
      <c r="T313" s="494" t="str">
        <f t="shared" si="57"/>
        <v/>
      </c>
      <c r="U313" s="494" t="str">
        <f t="shared" si="58"/>
        <v/>
      </c>
      <c r="V313" s="494" t="str">
        <f t="shared" si="59"/>
        <v/>
      </c>
      <c r="W313" s="21">
        <f>ROW()</f>
        <v>313</v>
      </c>
    </row>
    <row r="314" spans="1:23" s="21" customFormat="1" ht="16" customHeight="1">
      <c r="A314" s="21">
        <f>ROW()</f>
        <v>314</v>
      </c>
      <c r="B314" s="71"/>
      <c r="C314" s="709"/>
      <c r="D314" s="179"/>
      <c r="E314" s="202"/>
      <c r="F314" s="191"/>
      <c r="G314" s="163"/>
      <c r="H314" s="163"/>
      <c r="I314" s="173"/>
      <c r="J314" s="174"/>
      <c r="K314" s="101">
        <f t="shared" si="48"/>
        <v>0</v>
      </c>
      <c r="L314" s="101">
        <f t="shared" si="49"/>
        <v>0</v>
      </c>
      <c r="M314" s="101">
        <f t="shared" si="50"/>
        <v>0</v>
      </c>
      <c r="N314" s="101" t="str">
        <f t="shared" si="51"/>
        <v/>
      </c>
      <c r="O314" s="101">
        <f t="shared" si="52"/>
        <v>0</v>
      </c>
      <c r="P314" s="101">
        <f t="shared" si="53"/>
        <v>0</v>
      </c>
      <c r="Q314" s="101" t="str">
        <f t="shared" si="54"/>
        <v/>
      </c>
      <c r="R314" s="101" t="str">
        <f t="shared" si="55"/>
        <v/>
      </c>
      <c r="S314" s="494" t="str">
        <f t="shared" si="56"/>
        <v/>
      </c>
      <c r="T314" s="494" t="str">
        <f t="shared" si="57"/>
        <v/>
      </c>
      <c r="U314" s="494" t="str">
        <f t="shared" si="58"/>
        <v/>
      </c>
      <c r="V314" s="494" t="str">
        <f t="shared" si="59"/>
        <v/>
      </c>
      <c r="W314" s="21">
        <f>ROW()</f>
        <v>314</v>
      </c>
    </row>
    <row r="315" spans="1:23" s="21" customFormat="1" ht="16" customHeight="1">
      <c r="A315" s="21">
        <f>ROW()</f>
        <v>315</v>
      </c>
      <c r="B315" s="71"/>
      <c r="C315" s="709"/>
      <c r="D315" s="179"/>
      <c r="E315" s="182"/>
      <c r="F315" s="173"/>
      <c r="G315" s="163"/>
      <c r="H315" s="163"/>
      <c r="I315" s="173"/>
      <c r="J315" s="174"/>
      <c r="K315" s="101">
        <f t="shared" si="48"/>
        <v>0</v>
      </c>
      <c r="L315" s="101">
        <f t="shared" si="49"/>
        <v>0</v>
      </c>
      <c r="M315" s="101">
        <f t="shared" si="50"/>
        <v>0</v>
      </c>
      <c r="N315" s="101" t="str">
        <f t="shared" si="51"/>
        <v/>
      </c>
      <c r="O315" s="101">
        <f t="shared" si="52"/>
        <v>0</v>
      </c>
      <c r="P315" s="101">
        <f t="shared" si="53"/>
        <v>0</v>
      </c>
      <c r="Q315" s="101" t="str">
        <f t="shared" si="54"/>
        <v/>
      </c>
      <c r="R315" s="101" t="str">
        <f t="shared" si="55"/>
        <v/>
      </c>
      <c r="S315" s="494" t="str">
        <f t="shared" si="56"/>
        <v/>
      </c>
      <c r="T315" s="494" t="str">
        <f t="shared" si="57"/>
        <v/>
      </c>
      <c r="U315" s="494" t="str">
        <f t="shared" si="58"/>
        <v/>
      </c>
      <c r="V315" s="494" t="str">
        <f t="shared" si="59"/>
        <v/>
      </c>
      <c r="W315" s="21">
        <f>ROW()</f>
        <v>315</v>
      </c>
    </row>
    <row r="316" spans="1:23" s="21" customFormat="1" ht="16" customHeight="1">
      <c r="A316" s="21">
        <f>ROW()</f>
        <v>316</v>
      </c>
      <c r="B316" s="71"/>
      <c r="C316" s="709"/>
      <c r="D316" s="179"/>
      <c r="E316" s="182"/>
      <c r="F316" s="173"/>
      <c r="G316" s="163"/>
      <c r="H316" s="163"/>
      <c r="I316" s="173"/>
      <c r="J316" s="174"/>
      <c r="K316" s="101">
        <f t="shared" si="48"/>
        <v>0</v>
      </c>
      <c r="L316" s="101">
        <f t="shared" si="49"/>
        <v>0</v>
      </c>
      <c r="M316" s="101">
        <f t="shared" si="50"/>
        <v>0</v>
      </c>
      <c r="N316" s="101" t="str">
        <f t="shared" si="51"/>
        <v/>
      </c>
      <c r="O316" s="101">
        <f t="shared" si="52"/>
        <v>0</v>
      </c>
      <c r="P316" s="101">
        <f t="shared" si="53"/>
        <v>0</v>
      </c>
      <c r="Q316" s="101" t="str">
        <f t="shared" si="54"/>
        <v/>
      </c>
      <c r="R316" s="101" t="str">
        <f t="shared" si="55"/>
        <v/>
      </c>
      <c r="S316" s="494" t="str">
        <f t="shared" si="56"/>
        <v/>
      </c>
      <c r="T316" s="494" t="str">
        <f t="shared" si="57"/>
        <v/>
      </c>
      <c r="U316" s="494" t="str">
        <f t="shared" si="58"/>
        <v/>
      </c>
      <c r="V316" s="494" t="str">
        <f t="shared" si="59"/>
        <v/>
      </c>
      <c r="W316" s="21">
        <f>ROW()</f>
        <v>316</v>
      </c>
    </row>
    <row r="317" spans="1:23" s="21" customFormat="1" ht="16" customHeight="1">
      <c r="A317" s="21">
        <f>ROW()</f>
        <v>317</v>
      </c>
      <c r="B317" s="71"/>
      <c r="C317" s="709"/>
      <c r="D317" s="179"/>
      <c r="E317" s="182"/>
      <c r="F317" s="173"/>
      <c r="G317" s="163"/>
      <c r="H317" s="163"/>
      <c r="I317" s="173"/>
      <c r="J317" s="174"/>
      <c r="K317" s="101">
        <f t="shared" si="48"/>
        <v>0</v>
      </c>
      <c r="L317" s="101">
        <f t="shared" si="49"/>
        <v>0</v>
      </c>
      <c r="M317" s="101">
        <f t="shared" si="50"/>
        <v>0</v>
      </c>
      <c r="N317" s="101" t="str">
        <f t="shared" si="51"/>
        <v/>
      </c>
      <c r="O317" s="101">
        <f t="shared" si="52"/>
        <v>0</v>
      </c>
      <c r="P317" s="101">
        <f t="shared" si="53"/>
        <v>0</v>
      </c>
      <c r="Q317" s="101" t="str">
        <f t="shared" si="54"/>
        <v/>
      </c>
      <c r="R317" s="101" t="str">
        <f t="shared" si="55"/>
        <v/>
      </c>
      <c r="S317" s="494" t="str">
        <f t="shared" si="56"/>
        <v/>
      </c>
      <c r="T317" s="494" t="str">
        <f t="shared" si="57"/>
        <v/>
      </c>
      <c r="U317" s="494" t="str">
        <f t="shared" si="58"/>
        <v/>
      </c>
      <c r="V317" s="494" t="str">
        <f t="shared" si="59"/>
        <v/>
      </c>
      <c r="W317" s="21">
        <f>ROW()</f>
        <v>317</v>
      </c>
    </row>
    <row r="318" spans="1:23" s="21" customFormat="1" ht="16" customHeight="1">
      <c r="A318" s="21">
        <f>ROW()</f>
        <v>318</v>
      </c>
      <c r="B318" s="71"/>
      <c r="C318" s="709"/>
      <c r="D318" s="179"/>
      <c r="E318" s="182"/>
      <c r="F318" s="173"/>
      <c r="G318" s="163"/>
      <c r="H318" s="163"/>
      <c r="I318" s="173"/>
      <c r="J318" s="174"/>
      <c r="K318" s="101">
        <f t="shared" si="48"/>
        <v>0</v>
      </c>
      <c r="L318" s="101">
        <f t="shared" si="49"/>
        <v>0</v>
      </c>
      <c r="M318" s="101">
        <f t="shared" si="50"/>
        <v>0</v>
      </c>
      <c r="N318" s="101" t="str">
        <f t="shared" si="51"/>
        <v/>
      </c>
      <c r="O318" s="101">
        <f t="shared" si="52"/>
        <v>0</v>
      </c>
      <c r="P318" s="101">
        <f t="shared" si="53"/>
        <v>0</v>
      </c>
      <c r="Q318" s="101" t="str">
        <f t="shared" si="54"/>
        <v/>
      </c>
      <c r="R318" s="101" t="str">
        <f t="shared" si="55"/>
        <v/>
      </c>
      <c r="S318" s="494" t="str">
        <f t="shared" si="56"/>
        <v/>
      </c>
      <c r="T318" s="494" t="str">
        <f t="shared" si="57"/>
        <v/>
      </c>
      <c r="U318" s="494" t="str">
        <f t="shared" si="58"/>
        <v/>
      </c>
      <c r="V318" s="494" t="str">
        <f t="shared" si="59"/>
        <v/>
      </c>
      <c r="W318" s="21">
        <f>ROW()</f>
        <v>318</v>
      </c>
    </row>
    <row r="319" spans="1:23" s="21" customFormat="1" ht="16" customHeight="1">
      <c r="A319" s="21">
        <f>ROW()</f>
        <v>319</v>
      </c>
      <c r="B319" s="71"/>
      <c r="C319" s="709"/>
      <c r="D319" s="179"/>
      <c r="E319" s="182"/>
      <c r="F319" s="173"/>
      <c r="G319" s="163"/>
      <c r="H319" s="163"/>
      <c r="I319" s="173"/>
      <c r="J319" s="174"/>
      <c r="K319" s="101">
        <f t="shared" si="48"/>
        <v>0</v>
      </c>
      <c r="L319" s="101">
        <f t="shared" si="49"/>
        <v>0</v>
      </c>
      <c r="M319" s="101">
        <f t="shared" si="50"/>
        <v>0</v>
      </c>
      <c r="N319" s="101" t="str">
        <f t="shared" si="51"/>
        <v/>
      </c>
      <c r="O319" s="101">
        <f t="shared" si="52"/>
        <v>0</v>
      </c>
      <c r="P319" s="101">
        <f t="shared" si="53"/>
        <v>0</v>
      </c>
      <c r="Q319" s="101" t="str">
        <f t="shared" si="54"/>
        <v/>
      </c>
      <c r="R319" s="101" t="str">
        <f t="shared" si="55"/>
        <v/>
      </c>
      <c r="S319" s="494" t="str">
        <f t="shared" si="56"/>
        <v/>
      </c>
      <c r="T319" s="494" t="str">
        <f t="shared" si="57"/>
        <v/>
      </c>
      <c r="U319" s="494" t="str">
        <f t="shared" si="58"/>
        <v/>
      </c>
      <c r="V319" s="494" t="str">
        <f t="shared" si="59"/>
        <v/>
      </c>
      <c r="W319" s="21">
        <f>ROW()</f>
        <v>319</v>
      </c>
    </row>
    <row r="320" spans="1:23" s="21" customFormat="1" ht="16" customHeight="1">
      <c r="A320" s="21">
        <f>ROW()</f>
        <v>320</v>
      </c>
      <c r="B320" s="71"/>
      <c r="C320" s="709"/>
      <c r="D320" s="179"/>
      <c r="E320" s="182"/>
      <c r="F320" s="173"/>
      <c r="G320" s="163"/>
      <c r="H320" s="163"/>
      <c r="I320" s="173"/>
      <c r="J320" s="174"/>
      <c r="K320" s="101">
        <f t="shared" si="48"/>
        <v>0</v>
      </c>
      <c r="L320" s="101">
        <f t="shared" si="49"/>
        <v>0</v>
      </c>
      <c r="M320" s="101">
        <f t="shared" si="50"/>
        <v>0</v>
      </c>
      <c r="N320" s="101" t="str">
        <f t="shared" si="51"/>
        <v/>
      </c>
      <c r="O320" s="101">
        <f t="shared" si="52"/>
        <v>0</v>
      </c>
      <c r="P320" s="101">
        <f t="shared" si="53"/>
        <v>0</v>
      </c>
      <c r="Q320" s="101" t="str">
        <f t="shared" si="54"/>
        <v/>
      </c>
      <c r="R320" s="101" t="str">
        <f t="shared" si="55"/>
        <v/>
      </c>
      <c r="S320" s="494" t="str">
        <f t="shared" si="56"/>
        <v/>
      </c>
      <c r="T320" s="494" t="str">
        <f t="shared" si="57"/>
        <v/>
      </c>
      <c r="U320" s="494" t="str">
        <f t="shared" si="58"/>
        <v/>
      </c>
      <c r="V320" s="494" t="str">
        <f t="shared" si="59"/>
        <v/>
      </c>
      <c r="W320" s="21">
        <f>ROW()</f>
        <v>320</v>
      </c>
    </row>
    <row r="321" spans="1:23" s="21" customFormat="1" ht="16" customHeight="1">
      <c r="A321" s="21">
        <f>ROW()</f>
        <v>321</v>
      </c>
      <c r="B321" s="71"/>
      <c r="C321" s="709"/>
      <c r="D321" s="179"/>
      <c r="E321" s="182"/>
      <c r="F321" s="173"/>
      <c r="G321" s="163"/>
      <c r="H321" s="163"/>
      <c r="I321" s="177"/>
      <c r="J321" s="174"/>
      <c r="K321" s="101">
        <f t="shared" si="48"/>
        <v>0</v>
      </c>
      <c r="L321" s="101">
        <f t="shared" si="49"/>
        <v>0</v>
      </c>
      <c r="M321" s="101">
        <f t="shared" si="50"/>
        <v>0</v>
      </c>
      <c r="N321" s="101" t="str">
        <f t="shared" si="51"/>
        <v/>
      </c>
      <c r="O321" s="101">
        <f t="shared" si="52"/>
        <v>0</v>
      </c>
      <c r="P321" s="101">
        <f t="shared" si="53"/>
        <v>0</v>
      </c>
      <c r="Q321" s="101" t="str">
        <f t="shared" si="54"/>
        <v/>
      </c>
      <c r="R321" s="101" t="str">
        <f t="shared" si="55"/>
        <v/>
      </c>
      <c r="S321" s="494" t="str">
        <f t="shared" si="56"/>
        <v/>
      </c>
      <c r="T321" s="494" t="str">
        <f t="shared" si="57"/>
        <v/>
      </c>
      <c r="U321" s="494" t="str">
        <f t="shared" si="58"/>
        <v/>
      </c>
      <c r="V321" s="494" t="str">
        <f t="shared" si="59"/>
        <v/>
      </c>
      <c r="W321" s="21">
        <f>ROW()</f>
        <v>321</v>
      </c>
    </row>
    <row r="322" spans="1:23" s="21" customFormat="1" ht="16" customHeight="1">
      <c r="A322" s="21">
        <f>ROW()</f>
        <v>322</v>
      </c>
      <c r="B322" s="71"/>
      <c r="C322" s="709"/>
      <c r="D322" s="179"/>
      <c r="E322" s="182"/>
      <c r="F322" s="173"/>
      <c r="G322" s="163"/>
      <c r="H322" s="163"/>
      <c r="I322" s="173"/>
      <c r="J322" s="174"/>
      <c r="K322" s="101">
        <f t="shared" si="48"/>
        <v>0</v>
      </c>
      <c r="L322" s="101">
        <f t="shared" si="49"/>
        <v>0</v>
      </c>
      <c r="M322" s="101">
        <f t="shared" si="50"/>
        <v>0</v>
      </c>
      <c r="N322" s="101" t="str">
        <f t="shared" si="51"/>
        <v/>
      </c>
      <c r="O322" s="101">
        <f t="shared" si="52"/>
        <v>0</v>
      </c>
      <c r="P322" s="101">
        <f t="shared" si="53"/>
        <v>0</v>
      </c>
      <c r="Q322" s="101" t="str">
        <f t="shared" si="54"/>
        <v/>
      </c>
      <c r="R322" s="101" t="str">
        <f t="shared" si="55"/>
        <v/>
      </c>
      <c r="S322" s="494" t="str">
        <f t="shared" si="56"/>
        <v/>
      </c>
      <c r="T322" s="494" t="str">
        <f t="shared" si="57"/>
        <v/>
      </c>
      <c r="U322" s="494" t="str">
        <f t="shared" si="58"/>
        <v/>
      </c>
      <c r="V322" s="494" t="str">
        <f t="shared" si="59"/>
        <v/>
      </c>
      <c r="W322" s="21">
        <f>ROW()</f>
        <v>322</v>
      </c>
    </row>
    <row r="323" spans="1:23" s="21" customFormat="1" ht="16" customHeight="1">
      <c r="A323" s="21">
        <f>ROW()</f>
        <v>323</v>
      </c>
      <c r="B323" s="71"/>
      <c r="C323" s="709"/>
      <c r="D323" s="179"/>
      <c r="E323" s="182"/>
      <c r="F323" s="173"/>
      <c r="G323" s="163"/>
      <c r="H323" s="163"/>
      <c r="I323" s="173"/>
      <c r="J323" s="174"/>
      <c r="K323" s="101">
        <f t="shared" si="48"/>
        <v>0</v>
      </c>
      <c r="L323" s="101">
        <f t="shared" si="49"/>
        <v>0</v>
      </c>
      <c r="M323" s="101">
        <f t="shared" si="50"/>
        <v>0</v>
      </c>
      <c r="N323" s="101" t="str">
        <f t="shared" si="51"/>
        <v/>
      </c>
      <c r="O323" s="101">
        <f t="shared" si="52"/>
        <v>0</v>
      </c>
      <c r="P323" s="101">
        <f t="shared" si="53"/>
        <v>0</v>
      </c>
      <c r="Q323" s="101" t="str">
        <f t="shared" si="54"/>
        <v/>
      </c>
      <c r="R323" s="101" t="str">
        <f t="shared" si="55"/>
        <v/>
      </c>
      <c r="S323" s="494" t="str">
        <f t="shared" si="56"/>
        <v/>
      </c>
      <c r="T323" s="494" t="str">
        <f t="shared" si="57"/>
        <v/>
      </c>
      <c r="U323" s="494" t="str">
        <f t="shared" si="58"/>
        <v/>
      </c>
      <c r="V323" s="494" t="str">
        <f t="shared" si="59"/>
        <v/>
      </c>
      <c r="W323" s="21">
        <f>ROW()</f>
        <v>323</v>
      </c>
    </row>
    <row r="324" spans="1:23" s="21" customFormat="1" ht="16" customHeight="1">
      <c r="A324" s="21">
        <f>ROW()</f>
        <v>324</v>
      </c>
      <c r="B324" s="71"/>
      <c r="C324" s="709"/>
      <c r="D324" s="179"/>
      <c r="E324" s="182"/>
      <c r="F324" s="173"/>
      <c r="G324" s="163"/>
      <c r="H324" s="163"/>
      <c r="I324" s="173"/>
      <c r="J324" s="174"/>
      <c r="K324" s="101">
        <f t="shared" si="48"/>
        <v>0</v>
      </c>
      <c r="L324" s="101">
        <f t="shared" si="49"/>
        <v>0</v>
      </c>
      <c r="M324" s="101">
        <f t="shared" si="50"/>
        <v>0</v>
      </c>
      <c r="N324" s="101" t="str">
        <f t="shared" si="51"/>
        <v/>
      </c>
      <c r="O324" s="101">
        <f t="shared" si="52"/>
        <v>0</v>
      </c>
      <c r="P324" s="101">
        <f t="shared" si="53"/>
        <v>0</v>
      </c>
      <c r="Q324" s="101" t="str">
        <f t="shared" si="54"/>
        <v/>
      </c>
      <c r="R324" s="101" t="str">
        <f t="shared" si="55"/>
        <v/>
      </c>
      <c r="S324" s="494" t="str">
        <f t="shared" si="56"/>
        <v/>
      </c>
      <c r="T324" s="494" t="str">
        <f t="shared" si="57"/>
        <v/>
      </c>
      <c r="U324" s="494" t="str">
        <f t="shared" si="58"/>
        <v/>
      </c>
      <c r="V324" s="494" t="str">
        <f t="shared" si="59"/>
        <v/>
      </c>
      <c r="W324" s="21">
        <f>ROW()</f>
        <v>324</v>
      </c>
    </row>
    <row r="325" spans="1:23" s="21" customFormat="1" ht="16" customHeight="1">
      <c r="A325" s="21">
        <f>ROW()</f>
        <v>325</v>
      </c>
      <c r="B325" s="71"/>
      <c r="C325" s="709"/>
      <c r="D325" s="179"/>
      <c r="E325" s="182"/>
      <c r="F325" s="173"/>
      <c r="G325" s="163"/>
      <c r="H325" s="163"/>
      <c r="I325" s="173"/>
      <c r="J325" s="174"/>
      <c r="K325" s="101">
        <f t="shared" si="48"/>
        <v>0</v>
      </c>
      <c r="L325" s="101">
        <f t="shared" si="49"/>
        <v>0</v>
      </c>
      <c r="M325" s="101">
        <f t="shared" si="50"/>
        <v>0</v>
      </c>
      <c r="N325" s="101" t="str">
        <f t="shared" si="51"/>
        <v/>
      </c>
      <c r="O325" s="101">
        <f t="shared" si="52"/>
        <v>0</v>
      </c>
      <c r="P325" s="101">
        <f t="shared" si="53"/>
        <v>0</v>
      </c>
      <c r="Q325" s="101" t="str">
        <f t="shared" si="54"/>
        <v/>
      </c>
      <c r="R325" s="101" t="str">
        <f t="shared" si="55"/>
        <v/>
      </c>
      <c r="S325" s="494" t="str">
        <f t="shared" si="56"/>
        <v/>
      </c>
      <c r="T325" s="494" t="str">
        <f t="shared" si="57"/>
        <v/>
      </c>
      <c r="U325" s="494" t="str">
        <f t="shared" si="58"/>
        <v/>
      </c>
      <c r="V325" s="494" t="str">
        <f t="shared" si="59"/>
        <v/>
      </c>
      <c r="W325" s="21">
        <f>ROW()</f>
        <v>325</v>
      </c>
    </row>
    <row r="326" spans="1:23" s="21" customFormat="1" ht="16" customHeight="1">
      <c r="A326" s="21">
        <f>ROW()</f>
        <v>326</v>
      </c>
      <c r="B326" s="71"/>
      <c r="C326" s="709"/>
      <c r="D326" s="179"/>
      <c r="E326" s="182"/>
      <c r="F326" s="173"/>
      <c r="G326" s="163"/>
      <c r="H326" s="163"/>
      <c r="I326" s="173"/>
      <c r="J326" s="174"/>
      <c r="K326" s="101">
        <f t="shared" si="48"/>
        <v>0</v>
      </c>
      <c r="L326" s="101">
        <f t="shared" si="49"/>
        <v>0</v>
      </c>
      <c r="M326" s="101">
        <f t="shared" si="50"/>
        <v>0</v>
      </c>
      <c r="N326" s="101" t="str">
        <f t="shared" si="51"/>
        <v/>
      </c>
      <c r="O326" s="101">
        <f t="shared" si="52"/>
        <v>0</v>
      </c>
      <c r="P326" s="101">
        <f t="shared" si="53"/>
        <v>0</v>
      </c>
      <c r="Q326" s="101" t="str">
        <f t="shared" si="54"/>
        <v/>
      </c>
      <c r="R326" s="101" t="str">
        <f t="shared" si="55"/>
        <v/>
      </c>
      <c r="S326" s="494" t="str">
        <f t="shared" si="56"/>
        <v/>
      </c>
      <c r="T326" s="494" t="str">
        <f t="shared" si="57"/>
        <v/>
      </c>
      <c r="U326" s="494" t="str">
        <f t="shared" si="58"/>
        <v/>
      </c>
      <c r="V326" s="494" t="str">
        <f t="shared" si="59"/>
        <v/>
      </c>
      <c r="W326" s="21">
        <f>ROW()</f>
        <v>326</v>
      </c>
    </row>
    <row r="327" spans="1:23" s="21" customFormat="1" ht="16" customHeight="1">
      <c r="A327" s="21">
        <f>ROW()</f>
        <v>327</v>
      </c>
      <c r="B327" s="71"/>
      <c r="C327" s="709"/>
      <c r="D327" s="179"/>
      <c r="E327" s="182"/>
      <c r="F327" s="173"/>
      <c r="G327" s="163"/>
      <c r="H327" s="163"/>
      <c r="I327" s="173"/>
      <c r="J327" s="174"/>
      <c r="K327" s="101">
        <f t="shared" si="48"/>
        <v>0</v>
      </c>
      <c r="L327" s="101">
        <f t="shared" si="49"/>
        <v>0</v>
      </c>
      <c r="M327" s="101">
        <f t="shared" si="50"/>
        <v>0</v>
      </c>
      <c r="N327" s="101" t="str">
        <f t="shared" si="51"/>
        <v/>
      </c>
      <c r="O327" s="101">
        <f t="shared" si="52"/>
        <v>0</v>
      </c>
      <c r="P327" s="101">
        <f t="shared" si="53"/>
        <v>0</v>
      </c>
      <c r="Q327" s="101" t="str">
        <f t="shared" si="54"/>
        <v/>
      </c>
      <c r="R327" s="101" t="str">
        <f t="shared" si="55"/>
        <v/>
      </c>
      <c r="S327" s="494" t="str">
        <f t="shared" si="56"/>
        <v/>
      </c>
      <c r="T327" s="494" t="str">
        <f t="shared" si="57"/>
        <v/>
      </c>
      <c r="U327" s="494" t="str">
        <f t="shared" si="58"/>
        <v/>
      </c>
      <c r="V327" s="494" t="str">
        <f t="shared" si="59"/>
        <v/>
      </c>
      <c r="W327" s="21">
        <f>ROW()</f>
        <v>327</v>
      </c>
    </row>
    <row r="328" spans="1:23" s="21" customFormat="1" ht="16" customHeight="1">
      <c r="A328" s="21">
        <f>ROW()</f>
        <v>328</v>
      </c>
      <c r="B328" s="71"/>
      <c r="C328" s="709"/>
      <c r="D328" s="179"/>
      <c r="E328" s="182"/>
      <c r="F328" s="173"/>
      <c r="G328" s="163"/>
      <c r="H328" s="163"/>
      <c r="I328" s="173"/>
      <c r="J328" s="174"/>
      <c r="K328" s="101">
        <f t="shared" si="48"/>
        <v>0</v>
      </c>
      <c r="L328" s="101">
        <f t="shared" si="49"/>
        <v>0</v>
      </c>
      <c r="M328" s="101">
        <f t="shared" si="50"/>
        <v>0</v>
      </c>
      <c r="N328" s="101" t="str">
        <f t="shared" si="51"/>
        <v/>
      </c>
      <c r="O328" s="101">
        <f t="shared" si="52"/>
        <v>0</v>
      </c>
      <c r="P328" s="101">
        <f t="shared" si="53"/>
        <v>0</v>
      </c>
      <c r="Q328" s="101" t="str">
        <f t="shared" si="54"/>
        <v/>
      </c>
      <c r="R328" s="101" t="str">
        <f t="shared" si="55"/>
        <v/>
      </c>
      <c r="S328" s="494" t="str">
        <f t="shared" si="56"/>
        <v/>
      </c>
      <c r="T328" s="494" t="str">
        <f t="shared" si="57"/>
        <v/>
      </c>
      <c r="U328" s="494" t="str">
        <f t="shared" si="58"/>
        <v/>
      </c>
      <c r="V328" s="494" t="str">
        <f t="shared" si="59"/>
        <v/>
      </c>
      <c r="W328" s="21">
        <f>ROW()</f>
        <v>328</v>
      </c>
    </row>
    <row r="329" spans="1:23" s="21" customFormat="1" ht="16" customHeight="1">
      <c r="A329" s="21">
        <f>ROW()</f>
        <v>329</v>
      </c>
      <c r="B329" s="71"/>
      <c r="C329" s="709"/>
      <c r="D329" s="179"/>
      <c r="E329" s="182"/>
      <c r="F329" s="173"/>
      <c r="G329" s="163"/>
      <c r="H329" s="163"/>
      <c r="I329" s="173"/>
      <c r="J329" s="174"/>
      <c r="K329" s="101">
        <f t="shared" si="48"/>
        <v>0</v>
      </c>
      <c r="L329" s="101">
        <f t="shared" si="49"/>
        <v>0</v>
      </c>
      <c r="M329" s="101">
        <f t="shared" si="50"/>
        <v>0</v>
      </c>
      <c r="N329" s="101" t="str">
        <f t="shared" si="51"/>
        <v/>
      </c>
      <c r="O329" s="101">
        <f t="shared" si="52"/>
        <v>0</v>
      </c>
      <c r="P329" s="101">
        <f t="shared" si="53"/>
        <v>0</v>
      </c>
      <c r="Q329" s="101" t="str">
        <f t="shared" si="54"/>
        <v/>
      </c>
      <c r="R329" s="101" t="str">
        <f t="shared" si="55"/>
        <v/>
      </c>
      <c r="S329" s="494" t="str">
        <f t="shared" si="56"/>
        <v/>
      </c>
      <c r="T329" s="494" t="str">
        <f t="shared" si="57"/>
        <v/>
      </c>
      <c r="U329" s="494" t="str">
        <f t="shared" si="58"/>
        <v/>
      </c>
      <c r="V329" s="494" t="str">
        <f t="shared" si="59"/>
        <v/>
      </c>
      <c r="W329" s="21">
        <f>ROW()</f>
        <v>329</v>
      </c>
    </row>
    <row r="330" spans="1:23" s="21" customFormat="1" ht="16" customHeight="1">
      <c r="A330" s="21">
        <f>ROW()</f>
        <v>330</v>
      </c>
      <c r="B330" s="71"/>
      <c r="C330" s="709"/>
      <c r="D330" s="179"/>
      <c r="E330" s="182"/>
      <c r="F330" s="173"/>
      <c r="G330" s="163"/>
      <c r="H330" s="163"/>
      <c r="I330" s="173"/>
      <c r="J330" s="174"/>
      <c r="K330" s="101">
        <f t="shared" si="48"/>
        <v>0</v>
      </c>
      <c r="L330" s="101">
        <f t="shared" si="49"/>
        <v>0</v>
      </c>
      <c r="M330" s="101">
        <f t="shared" si="50"/>
        <v>0</v>
      </c>
      <c r="N330" s="101" t="str">
        <f t="shared" si="51"/>
        <v/>
      </c>
      <c r="O330" s="101">
        <f t="shared" si="52"/>
        <v>0</v>
      </c>
      <c r="P330" s="101">
        <f t="shared" si="53"/>
        <v>0</v>
      </c>
      <c r="Q330" s="101" t="str">
        <f t="shared" si="54"/>
        <v/>
      </c>
      <c r="R330" s="101" t="str">
        <f t="shared" si="55"/>
        <v/>
      </c>
      <c r="S330" s="494" t="str">
        <f t="shared" si="56"/>
        <v/>
      </c>
      <c r="T330" s="494" t="str">
        <f t="shared" si="57"/>
        <v/>
      </c>
      <c r="U330" s="494" t="str">
        <f t="shared" si="58"/>
        <v/>
      </c>
      <c r="V330" s="494" t="str">
        <f t="shared" si="59"/>
        <v/>
      </c>
      <c r="W330" s="21">
        <f>ROW()</f>
        <v>330</v>
      </c>
    </row>
    <row r="331" spans="1:23" s="21" customFormat="1" ht="16" customHeight="1">
      <c r="A331" s="21">
        <f>ROW()</f>
        <v>331</v>
      </c>
      <c r="B331" s="71"/>
      <c r="C331" s="709"/>
      <c r="D331" s="179"/>
      <c r="E331" s="182"/>
      <c r="F331" s="173"/>
      <c r="G331" s="163"/>
      <c r="H331" s="163"/>
      <c r="I331" s="173"/>
      <c r="J331" s="174"/>
      <c r="K331" s="101">
        <f t="shared" si="48"/>
        <v>0</v>
      </c>
      <c r="L331" s="101">
        <f t="shared" si="49"/>
        <v>0</v>
      </c>
      <c r="M331" s="101">
        <f t="shared" si="50"/>
        <v>0</v>
      </c>
      <c r="N331" s="101" t="str">
        <f t="shared" si="51"/>
        <v/>
      </c>
      <c r="O331" s="101">
        <f t="shared" si="52"/>
        <v>0</v>
      </c>
      <c r="P331" s="101">
        <f t="shared" si="53"/>
        <v>0</v>
      </c>
      <c r="Q331" s="101" t="str">
        <f t="shared" si="54"/>
        <v/>
      </c>
      <c r="R331" s="101" t="str">
        <f t="shared" si="55"/>
        <v/>
      </c>
      <c r="S331" s="494" t="str">
        <f t="shared" si="56"/>
        <v/>
      </c>
      <c r="T331" s="494" t="str">
        <f t="shared" si="57"/>
        <v/>
      </c>
      <c r="U331" s="494" t="str">
        <f t="shared" si="58"/>
        <v/>
      </c>
      <c r="V331" s="494" t="str">
        <f t="shared" si="59"/>
        <v/>
      </c>
      <c r="W331" s="21">
        <f>ROW()</f>
        <v>331</v>
      </c>
    </row>
    <row r="332" spans="1:23" s="21" customFormat="1" ht="16" customHeight="1">
      <c r="A332" s="21">
        <f>ROW()</f>
        <v>332</v>
      </c>
      <c r="B332" s="71"/>
      <c r="C332" s="709"/>
      <c r="D332" s="179"/>
      <c r="E332" s="202"/>
      <c r="F332" s="191"/>
      <c r="G332" s="163"/>
      <c r="H332" s="163"/>
      <c r="I332" s="173"/>
      <c r="J332" s="174"/>
      <c r="K332" s="101">
        <f t="shared" ref="K332:K395" si="60">IF(I332="",0,I332)</f>
        <v>0</v>
      </c>
      <c r="L332" s="101">
        <f t="shared" ref="L332:L395" si="61">IF(H332=0,0,H332)</f>
        <v>0</v>
      </c>
      <c r="M332" s="101">
        <f t="shared" ref="M332:M395" si="62">IF(G332=0,0,G332)</f>
        <v>0</v>
      </c>
      <c r="N332" s="101" t="str">
        <f t="shared" ref="N332:N395" si="63">IF(J332="","",J332)</f>
        <v/>
      </c>
      <c r="O332" s="101">
        <f t="shared" ref="O332:O395" si="64">IF(G332=0,0,G332)</f>
        <v>0</v>
      </c>
      <c r="P332" s="101">
        <f t="shared" ref="P332:P395" si="65">IF(H332=0,0,H332)</f>
        <v>0</v>
      </c>
      <c r="Q332" s="101" t="str">
        <f t="shared" ref="Q332:Q395" si="66">IF(I332="Biaya Bahan Baku",H332,IF(I332="Biaya Operasional",H332,IF(I332="Biaya Insentif Fasilitas",H332,"")))</f>
        <v/>
      </c>
      <c r="R332" s="101" t="str">
        <f t="shared" ref="R332:R395" si="67">IF(I332="Dana Bantuan Pemerintah",G332,"")</f>
        <v/>
      </c>
      <c r="S332" s="494" t="str">
        <f t="shared" ref="S332:S395" si="68">IF(I332="Dana Bahan Baku","Bahan Baku",IF(I332="Biaya Bahan Baku","Bahan Baku",IF(I332="Dana Operasional","Operasional",IF(I332="Biaya Operasional","Operasional",""))))</f>
        <v/>
      </c>
      <c r="T332" s="494" t="str">
        <f t="shared" ref="T332:T395" si="69">IF(I332="Dana Insentif Fasilitas","Insentif Fasilitas",IF(I332="Biaya Insentif Fasilitas","Insentif Fasilitas",""))</f>
        <v/>
      </c>
      <c r="U332" s="494" t="str">
        <f t="shared" ref="U332:U395" si="70">IF(S332="",T332,S332)</f>
        <v/>
      </c>
      <c r="V332" s="494" t="str">
        <f t="shared" ref="V332:V395" si="71">IF(I332="Biaya Bahan Baku","Belanja",IF(I332="Biaya Operasional","Belanja",IF(I332="Biaya Insentif Fasilitas","Belanja","")))</f>
        <v/>
      </c>
      <c r="W332" s="21">
        <f>ROW()</f>
        <v>332</v>
      </c>
    </row>
    <row r="333" spans="1:23" s="21" customFormat="1" ht="16" customHeight="1">
      <c r="A333" s="21">
        <f>ROW()</f>
        <v>333</v>
      </c>
      <c r="B333" s="71"/>
      <c r="C333" s="709"/>
      <c r="D333" s="179"/>
      <c r="E333" s="202"/>
      <c r="F333" s="191"/>
      <c r="G333" s="163"/>
      <c r="H333" s="163"/>
      <c r="I333" s="173"/>
      <c r="J333" s="174"/>
      <c r="K333" s="101">
        <f t="shared" si="60"/>
        <v>0</v>
      </c>
      <c r="L333" s="101">
        <f t="shared" si="61"/>
        <v>0</v>
      </c>
      <c r="M333" s="101">
        <f t="shared" si="62"/>
        <v>0</v>
      </c>
      <c r="N333" s="101" t="str">
        <f t="shared" si="63"/>
        <v/>
      </c>
      <c r="O333" s="101">
        <f t="shared" si="64"/>
        <v>0</v>
      </c>
      <c r="P333" s="101">
        <f t="shared" si="65"/>
        <v>0</v>
      </c>
      <c r="Q333" s="101" t="str">
        <f t="shared" si="66"/>
        <v/>
      </c>
      <c r="R333" s="101" t="str">
        <f t="shared" si="67"/>
        <v/>
      </c>
      <c r="S333" s="494" t="str">
        <f t="shared" si="68"/>
        <v/>
      </c>
      <c r="T333" s="494" t="str">
        <f t="shared" si="69"/>
        <v/>
      </c>
      <c r="U333" s="494" t="str">
        <f t="shared" si="70"/>
        <v/>
      </c>
      <c r="V333" s="494" t="str">
        <f t="shared" si="71"/>
        <v/>
      </c>
      <c r="W333" s="21">
        <f>ROW()</f>
        <v>333</v>
      </c>
    </row>
    <row r="334" spans="1:23" s="21" customFormat="1" ht="16" customHeight="1">
      <c r="A334" s="21">
        <f>ROW()</f>
        <v>334</v>
      </c>
      <c r="B334" s="71"/>
      <c r="C334" s="709"/>
      <c r="D334" s="179"/>
      <c r="E334" s="202"/>
      <c r="F334" s="191"/>
      <c r="G334" s="163"/>
      <c r="H334" s="163"/>
      <c r="I334" s="177"/>
      <c r="J334" s="174"/>
      <c r="K334" s="101">
        <f t="shared" si="60"/>
        <v>0</v>
      </c>
      <c r="L334" s="101">
        <f t="shared" si="61"/>
        <v>0</v>
      </c>
      <c r="M334" s="101">
        <f t="shared" si="62"/>
        <v>0</v>
      </c>
      <c r="N334" s="101" t="str">
        <f t="shared" si="63"/>
        <v/>
      </c>
      <c r="O334" s="101">
        <f t="shared" si="64"/>
        <v>0</v>
      </c>
      <c r="P334" s="101">
        <f t="shared" si="65"/>
        <v>0</v>
      </c>
      <c r="Q334" s="101" t="str">
        <f t="shared" si="66"/>
        <v/>
      </c>
      <c r="R334" s="101" t="str">
        <f t="shared" si="67"/>
        <v/>
      </c>
      <c r="S334" s="494" t="str">
        <f t="shared" si="68"/>
        <v/>
      </c>
      <c r="T334" s="494" t="str">
        <f t="shared" si="69"/>
        <v/>
      </c>
      <c r="U334" s="494" t="str">
        <f t="shared" si="70"/>
        <v/>
      </c>
      <c r="V334" s="494" t="str">
        <f t="shared" si="71"/>
        <v/>
      </c>
      <c r="W334" s="21">
        <f>ROW()</f>
        <v>334</v>
      </c>
    </row>
    <row r="335" spans="1:23" s="21" customFormat="1" ht="16" customHeight="1">
      <c r="A335" s="21">
        <f>ROW()</f>
        <v>335</v>
      </c>
      <c r="B335" s="71"/>
      <c r="C335" s="709"/>
      <c r="D335" s="179"/>
      <c r="E335" s="202"/>
      <c r="F335" s="191"/>
      <c r="G335" s="163"/>
      <c r="H335" s="163"/>
      <c r="I335" s="173"/>
      <c r="J335" s="174"/>
      <c r="K335" s="101">
        <f t="shared" si="60"/>
        <v>0</v>
      </c>
      <c r="L335" s="101">
        <f t="shared" si="61"/>
        <v>0</v>
      </c>
      <c r="M335" s="101">
        <f t="shared" si="62"/>
        <v>0</v>
      </c>
      <c r="N335" s="101" t="str">
        <f t="shared" si="63"/>
        <v/>
      </c>
      <c r="O335" s="101">
        <f t="shared" si="64"/>
        <v>0</v>
      </c>
      <c r="P335" s="101">
        <f t="shared" si="65"/>
        <v>0</v>
      </c>
      <c r="Q335" s="101" t="str">
        <f t="shared" si="66"/>
        <v/>
      </c>
      <c r="R335" s="101" t="str">
        <f t="shared" si="67"/>
        <v/>
      </c>
      <c r="S335" s="494" t="str">
        <f t="shared" si="68"/>
        <v/>
      </c>
      <c r="T335" s="494" t="str">
        <f t="shared" si="69"/>
        <v/>
      </c>
      <c r="U335" s="494" t="str">
        <f t="shared" si="70"/>
        <v/>
      </c>
      <c r="V335" s="494" t="str">
        <f t="shared" si="71"/>
        <v/>
      </c>
      <c r="W335" s="21">
        <f>ROW()</f>
        <v>335</v>
      </c>
    </row>
    <row r="336" spans="1:23" s="21" customFormat="1" ht="16" customHeight="1">
      <c r="A336" s="21">
        <f>ROW()</f>
        <v>336</v>
      </c>
      <c r="B336" s="71"/>
      <c r="C336" s="709"/>
      <c r="D336" s="179"/>
      <c r="E336" s="182"/>
      <c r="F336" s="173"/>
      <c r="G336" s="163"/>
      <c r="H336" s="163"/>
      <c r="I336" s="173"/>
      <c r="J336" s="174"/>
      <c r="K336" s="101">
        <f t="shared" si="60"/>
        <v>0</v>
      </c>
      <c r="L336" s="101">
        <f t="shared" si="61"/>
        <v>0</v>
      </c>
      <c r="M336" s="101">
        <f t="shared" si="62"/>
        <v>0</v>
      </c>
      <c r="N336" s="101" t="str">
        <f t="shared" si="63"/>
        <v/>
      </c>
      <c r="O336" s="101">
        <f t="shared" si="64"/>
        <v>0</v>
      </c>
      <c r="P336" s="101">
        <f t="shared" si="65"/>
        <v>0</v>
      </c>
      <c r="Q336" s="101" t="str">
        <f t="shared" si="66"/>
        <v/>
      </c>
      <c r="R336" s="101" t="str">
        <f t="shared" si="67"/>
        <v/>
      </c>
      <c r="S336" s="494" t="str">
        <f t="shared" si="68"/>
        <v/>
      </c>
      <c r="T336" s="494" t="str">
        <f t="shared" si="69"/>
        <v/>
      </c>
      <c r="U336" s="494" t="str">
        <f t="shared" si="70"/>
        <v/>
      </c>
      <c r="V336" s="494" t="str">
        <f t="shared" si="71"/>
        <v/>
      </c>
      <c r="W336" s="21">
        <f>ROW()</f>
        <v>336</v>
      </c>
    </row>
    <row r="337" spans="1:23" s="21" customFormat="1" ht="16" customHeight="1">
      <c r="A337" s="21">
        <f>ROW()</f>
        <v>337</v>
      </c>
      <c r="B337" s="71"/>
      <c r="C337" s="709"/>
      <c r="D337" s="179"/>
      <c r="E337" s="182"/>
      <c r="F337" s="173"/>
      <c r="G337" s="163"/>
      <c r="H337" s="163"/>
      <c r="I337" s="173"/>
      <c r="J337" s="174"/>
      <c r="K337" s="101">
        <f t="shared" si="60"/>
        <v>0</v>
      </c>
      <c r="L337" s="101">
        <f t="shared" si="61"/>
        <v>0</v>
      </c>
      <c r="M337" s="101">
        <f t="shared" si="62"/>
        <v>0</v>
      </c>
      <c r="N337" s="101" t="str">
        <f t="shared" si="63"/>
        <v/>
      </c>
      <c r="O337" s="101">
        <f t="shared" si="64"/>
        <v>0</v>
      </c>
      <c r="P337" s="101">
        <f t="shared" si="65"/>
        <v>0</v>
      </c>
      <c r="Q337" s="101" t="str">
        <f t="shared" si="66"/>
        <v/>
      </c>
      <c r="R337" s="101" t="str">
        <f t="shared" si="67"/>
        <v/>
      </c>
      <c r="S337" s="494" t="str">
        <f t="shared" si="68"/>
        <v/>
      </c>
      <c r="T337" s="494" t="str">
        <f t="shared" si="69"/>
        <v/>
      </c>
      <c r="U337" s="494" t="str">
        <f t="shared" si="70"/>
        <v/>
      </c>
      <c r="V337" s="494" t="str">
        <f t="shared" si="71"/>
        <v/>
      </c>
      <c r="W337" s="21">
        <f>ROW()</f>
        <v>337</v>
      </c>
    </row>
    <row r="338" spans="1:23" s="21" customFormat="1" ht="16" customHeight="1">
      <c r="A338" s="21">
        <f>ROW()</f>
        <v>338</v>
      </c>
      <c r="B338" s="71"/>
      <c r="C338" s="709"/>
      <c r="D338" s="179"/>
      <c r="E338" s="182"/>
      <c r="F338" s="173"/>
      <c r="G338" s="163"/>
      <c r="H338" s="163"/>
      <c r="I338" s="173"/>
      <c r="J338" s="174"/>
      <c r="K338" s="101">
        <f t="shared" si="60"/>
        <v>0</v>
      </c>
      <c r="L338" s="101">
        <f t="shared" si="61"/>
        <v>0</v>
      </c>
      <c r="M338" s="101">
        <f t="shared" si="62"/>
        <v>0</v>
      </c>
      <c r="N338" s="101" t="str">
        <f t="shared" si="63"/>
        <v/>
      </c>
      <c r="O338" s="101">
        <f t="shared" si="64"/>
        <v>0</v>
      </c>
      <c r="P338" s="101">
        <f t="shared" si="65"/>
        <v>0</v>
      </c>
      <c r="Q338" s="101" t="str">
        <f t="shared" si="66"/>
        <v/>
      </c>
      <c r="R338" s="101" t="str">
        <f t="shared" si="67"/>
        <v/>
      </c>
      <c r="S338" s="494" t="str">
        <f t="shared" si="68"/>
        <v/>
      </c>
      <c r="T338" s="494" t="str">
        <f t="shared" si="69"/>
        <v/>
      </c>
      <c r="U338" s="494" t="str">
        <f t="shared" si="70"/>
        <v/>
      </c>
      <c r="V338" s="494" t="str">
        <f t="shared" si="71"/>
        <v/>
      </c>
      <c r="W338" s="21">
        <f>ROW()</f>
        <v>338</v>
      </c>
    </row>
    <row r="339" spans="1:23" s="21" customFormat="1" ht="16" customHeight="1">
      <c r="A339" s="21">
        <f>ROW()</f>
        <v>339</v>
      </c>
      <c r="B339" s="71"/>
      <c r="C339" s="709"/>
      <c r="D339" s="179"/>
      <c r="E339" s="182"/>
      <c r="F339" s="173"/>
      <c r="G339" s="163"/>
      <c r="H339" s="163"/>
      <c r="I339" s="173"/>
      <c r="J339" s="174"/>
      <c r="K339" s="101">
        <f t="shared" si="60"/>
        <v>0</v>
      </c>
      <c r="L339" s="101">
        <f t="shared" si="61"/>
        <v>0</v>
      </c>
      <c r="M339" s="101">
        <f t="shared" si="62"/>
        <v>0</v>
      </c>
      <c r="N339" s="101" t="str">
        <f t="shared" si="63"/>
        <v/>
      </c>
      <c r="O339" s="101">
        <f t="shared" si="64"/>
        <v>0</v>
      </c>
      <c r="P339" s="101">
        <f t="shared" si="65"/>
        <v>0</v>
      </c>
      <c r="Q339" s="101" t="str">
        <f t="shared" si="66"/>
        <v/>
      </c>
      <c r="R339" s="101" t="str">
        <f t="shared" si="67"/>
        <v/>
      </c>
      <c r="S339" s="494" t="str">
        <f t="shared" si="68"/>
        <v/>
      </c>
      <c r="T339" s="494" t="str">
        <f t="shared" si="69"/>
        <v/>
      </c>
      <c r="U339" s="494" t="str">
        <f t="shared" si="70"/>
        <v/>
      </c>
      <c r="V339" s="494" t="str">
        <f t="shared" si="71"/>
        <v/>
      </c>
      <c r="W339" s="21">
        <f>ROW()</f>
        <v>339</v>
      </c>
    </row>
    <row r="340" spans="1:23" s="21" customFormat="1" ht="16" customHeight="1">
      <c r="A340" s="21">
        <f>ROW()</f>
        <v>340</v>
      </c>
      <c r="B340" s="71"/>
      <c r="C340" s="709"/>
      <c r="D340" s="179"/>
      <c r="E340" s="182"/>
      <c r="F340" s="173"/>
      <c r="G340" s="163"/>
      <c r="H340" s="163"/>
      <c r="I340" s="173"/>
      <c r="J340" s="174"/>
      <c r="K340" s="101">
        <f t="shared" si="60"/>
        <v>0</v>
      </c>
      <c r="L340" s="101">
        <f t="shared" si="61"/>
        <v>0</v>
      </c>
      <c r="M340" s="101">
        <f t="shared" si="62"/>
        <v>0</v>
      </c>
      <c r="N340" s="101" t="str">
        <f t="shared" si="63"/>
        <v/>
      </c>
      <c r="O340" s="101">
        <f t="shared" si="64"/>
        <v>0</v>
      </c>
      <c r="P340" s="101">
        <f t="shared" si="65"/>
        <v>0</v>
      </c>
      <c r="Q340" s="101" t="str">
        <f t="shared" si="66"/>
        <v/>
      </c>
      <c r="R340" s="101" t="str">
        <f t="shared" si="67"/>
        <v/>
      </c>
      <c r="S340" s="494" t="str">
        <f t="shared" si="68"/>
        <v/>
      </c>
      <c r="T340" s="494" t="str">
        <f t="shared" si="69"/>
        <v/>
      </c>
      <c r="U340" s="494" t="str">
        <f t="shared" si="70"/>
        <v/>
      </c>
      <c r="V340" s="494" t="str">
        <f t="shared" si="71"/>
        <v/>
      </c>
      <c r="W340" s="21">
        <f>ROW()</f>
        <v>340</v>
      </c>
    </row>
    <row r="341" spans="1:23" s="21" customFormat="1" ht="16" customHeight="1">
      <c r="A341" s="21">
        <f>ROW()</f>
        <v>341</v>
      </c>
      <c r="B341" s="71"/>
      <c r="C341" s="709"/>
      <c r="D341" s="179"/>
      <c r="E341" s="182"/>
      <c r="F341" s="173"/>
      <c r="G341" s="163"/>
      <c r="H341" s="163"/>
      <c r="I341" s="173"/>
      <c r="J341" s="174"/>
      <c r="K341" s="101">
        <f t="shared" si="60"/>
        <v>0</v>
      </c>
      <c r="L341" s="101">
        <f t="shared" si="61"/>
        <v>0</v>
      </c>
      <c r="M341" s="101">
        <f t="shared" si="62"/>
        <v>0</v>
      </c>
      <c r="N341" s="101" t="str">
        <f t="shared" si="63"/>
        <v/>
      </c>
      <c r="O341" s="101">
        <f t="shared" si="64"/>
        <v>0</v>
      </c>
      <c r="P341" s="101">
        <f t="shared" si="65"/>
        <v>0</v>
      </c>
      <c r="Q341" s="101" t="str">
        <f t="shared" si="66"/>
        <v/>
      </c>
      <c r="R341" s="101" t="str">
        <f t="shared" si="67"/>
        <v/>
      </c>
      <c r="S341" s="494" t="str">
        <f t="shared" si="68"/>
        <v/>
      </c>
      <c r="T341" s="494" t="str">
        <f t="shared" si="69"/>
        <v/>
      </c>
      <c r="U341" s="494" t="str">
        <f t="shared" si="70"/>
        <v/>
      </c>
      <c r="V341" s="494" t="str">
        <f t="shared" si="71"/>
        <v/>
      </c>
      <c r="W341" s="21">
        <f>ROW()</f>
        <v>341</v>
      </c>
    </row>
    <row r="342" spans="1:23" s="21" customFormat="1" ht="16" customHeight="1">
      <c r="A342" s="21">
        <f>ROW()</f>
        <v>342</v>
      </c>
      <c r="B342" s="71"/>
      <c r="C342" s="709"/>
      <c r="D342" s="179"/>
      <c r="E342" s="182"/>
      <c r="F342" s="173"/>
      <c r="G342" s="163"/>
      <c r="H342" s="163"/>
      <c r="I342" s="173"/>
      <c r="J342" s="174"/>
      <c r="K342" s="101">
        <f t="shared" si="60"/>
        <v>0</v>
      </c>
      <c r="L342" s="101">
        <f t="shared" si="61"/>
        <v>0</v>
      </c>
      <c r="M342" s="101">
        <f t="shared" si="62"/>
        <v>0</v>
      </c>
      <c r="N342" s="101" t="str">
        <f t="shared" si="63"/>
        <v/>
      </c>
      <c r="O342" s="101">
        <f t="shared" si="64"/>
        <v>0</v>
      </c>
      <c r="P342" s="101">
        <f t="shared" si="65"/>
        <v>0</v>
      </c>
      <c r="Q342" s="101" t="str">
        <f t="shared" si="66"/>
        <v/>
      </c>
      <c r="R342" s="101" t="str">
        <f t="shared" si="67"/>
        <v/>
      </c>
      <c r="S342" s="494" t="str">
        <f t="shared" si="68"/>
        <v/>
      </c>
      <c r="T342" s="494" t="str">
        <f t="shared" si="69"/>
        <v/>
      </c>
      <c r="U342" s="494" t="str">
        <f t="shared" si="70"/>
        <v/>
      </c>
      <c r="V342" s="494" t="str">
        <f t="shared" si="71"/>
        <v/>
      </c>
      <c r="W342" s="21">
        <f>ROW()</f>
        <v>342</v>
      </c>
    </row>
    <row r="343" spans="1:23" s="21" customFormat="1" ht="16" customHeight="1">
      <c r="A343" s="21">
        <f>ROW()</f>
        <v>343</v>
      </c>
      <c r="B343" s="71"/>
      <c r="C343" s="709"/>
      <c r="D343" s="179"/>
      <c r="E343" s="182"/>
      <c r="F343" s="173"/>
      <c r="G343" s="163"/>
      <c r="H343" s="163"/>
      <c r="I343" s="173"/>
      <c r="J343" s="174"/>
      <c r="K343" s="101">
        <f t="shared" si="60"/>
        <v>0</v>
      </c>
      <c r="L343" s="101">
        <f t="shared" si="61"/>
        <v>0</v>
      </c>
      <c r="M343" s="101">
        <f t="shared" si="62"/>
        <v>0</v>
      </c>
      <c r="N343" s="101" t="str">
        <f t="shared" si="63"/>
        <v/>
      </c>
      <c r="O343" s="101">
        <f t="shared" si="64"/>
        <v>0</v>
      </c>
      <c r="P343" s="101">
        <f t="shared" si="65"/>
        <v>0</v>
      </c>
      <c r="Q343" s="101" t="str">
        <f t="shared" si="66"/>
        <v/>
      </c>
      <c r="R343" s="101" t="str">
        <f t="shared" si="67"/>
        <v/>
      </c>
      <c r="S343" s="494" t="str">
        <f t="shared" si="68"/>
        <v/>
      </c>
      <c r="T343" s="494" t="str">
        <f t="shared" si="69"/>
        <v/>
      </c>
      <c r="U343" s="494" t="str">
        <f t="shared" si="70"/>
        <v/>
      </c>
      <c r="V343" s="494" t="str">
        <f t="shared" si="71"/>
        <v/>
      </c>
      <c r="W343" s="21">
        <f>ROW()</f>
        <v>343</v>
      </c>
    </row>
    <row r="344" spans="1:23" s="21" customFormat="1" ht="16" customHeight="1">
      <c r="A344" s="21">
        <f>ROW()</f>
        <v>344</v>
      </c>
      <c r="B344" s="71"/>
      <c r="C344" s="709"/>
      <c r="D344" s="179"/>
      <c r="E344" s="182"/>
      <c r="F344" s="173"/>
      <c r="G344" s="163"/>
      <c r="H344" s="163"/>
      <c r="I344" s="173"/>
      <c r="J344" s="174"/>
      <c r="K344" s="101">
        <f t="shared" si="60"/>
        <v>0</v>
      </c>
      <c r="L344" s="101">
        <f t="shared" si="61"/>
        <v>0</v>
      </c>
      <c r="M344" s="101">
        <f t="shared" si="62"/>
        <v>0</v>
      </c>
      <c r="N344" s="101" t="str">
        <f t="shared" si="63"/>
        <v/>
      </c>
      <c r="O344" s="101">
        <f t="shared" si="64"/>
        <v>0</v>
      </c>
      <c r="P344" s="101">
        <f t="shared" si="65"/>
        <v>0</v>
      </c>
      <c r="Q344" s="101" t="str">
        <f t="shared" si="66"/>
        <v/>
      </c>
      <c r="R344" s="101" t="str">
        <f t="shared" si="67"/>
        <v/>
      </c>
      <c r="S344" s="494" t="str">
        <f t="shared" si="68"/>
        <v/>
      </c>
      <c r="T344" s="494" t="str">
        <f t="shared" si="69"/>
        <v/>
      </c>
      <c r="U344" s="494" t="str">
        <f t="shared" si="70"/>
        <v/>
      </c>
      <c r="V344" s="494" t="str">
        <f t="shared" si="71"/>
        <v/>
      </c>
      <c r="W344" s="21">
        <f>ROW()</f>
        <v>344</v>
      </c>
    </row>
    <row r="345" spans="1:23" s="21" customFormat="1" ht="16" customHeight="1">
      <c r="A345" s="21">
        <f>ROW()</f>
        <v>345</v>
      </c>
      <c r="B345" s="71"/>
      <c r="C345" s="709"/>
      <c r="D345" s="179"/>
      <c r="E345" s="182"/>
      <c r="F345" s="173"/>
      <c r="G345" s="163"/>
      <c r="H345" s="163"/>
      <c r="I345" s="173"/>
      <c r="J345" s="174"/>
      <c r="K345" s="101">
        <f t="shared" si="60"/>
        <v>0</v>
      </c>
      <c r="L345" s="101">
        <f t="shared" si="61"/>
        <v>0</v>
      </c>
      <c r="M345" s="101">
        <f t="shared" si="62"/>
        <v>0</v>
      </c>
      <c r="N345" s="101" t="str">
        <f t="shared" si="63"/>
        <v/>
      </c>
      <c r="O345" s="101">
        <f t="shared" si="64"/>
        <v>0</v>
      </c>
      <c r="P345" s="101">
        <f t="shared" si="65"/>
        <v>0</v>
      </c>
      <c r="Q345" s="101" t="str">
        <f t="shared" si="66"/>
        <v/>
      </c>
      <c r="R345" s="101" t="str">
        <f t="shared" si="67"/>
        <v/>
      </c>
      <c r="S345" s="494" t="str">
        <f t="shared" si="68"/>
        <v/>
      </c>
      <c r="T345" s="494" t="str">
        <f t="shared" si="69"/>
        <v/>
      </c>
      <c r="U345" s="494" t="str">
        <f t="shared" si="70"/>
        <v/>
      </c>
      <c r="V345" s="494" t="str">
        <f t="shared" si="71"/>
        <v/>
      </c>
      <c r="W345" s="21">
        <f>ROW()</f>
        <v>345</v>
      </c>
    </row>
    <row r="346" spans="1:23" s="21" customFormat="1" ht="16" customHeight="1">
      <c r="A346" s="21">
        <f>ROW()</f>
        <v>346</v>
      </c>
      <c r="B346" s="71"/>
      <c r="C346" s="709"/>
      <c r="D346" s="179"/>
      <c r="E346" s="182"/>
      <c r="F346" s="173"/>
      <c r="G346" s="163"/>
      <c r="H346" s="163"/>
      <c r="I346" s="173"/>
      <c r="J346" s="174"/>
      <c r="K346" s="101">
        <f t="shared" si="60"/>
        <v>0</v>
      </c>
      <c r="L346" s="101">
        <f t="shared" si="61"/>
        <v>0</v>
      </c>
      <c r="M346" s="101">
        <f t="shared" si="62"/>
        <v>0</v>
      </c>
      <c r="N346" s="101" t="str">
        <f t="shared" si="63"/>
        <v/>
      </c>
      <c r="O346" s="101">
        <f t="shared" si="64"/>
        <v>0</v>
      </c>
      <c r="P346" s="101">
        <f t="shared" si="65"/>
        <v>0</v>
      </c>
      <c r="Q346" s="101" t="str">
        <f t="shared" si="66"/>
        <v/>
      </c>
      <c r="R346" s="101" t="str">
        <f t="shared" si="67"/>
        <v/>
      </c>
      <c r="S346" s="494" t="str">
        <f t="shared" si="68"/>
        <v/>
      </c>
      <c r="T346" s="494" t="str">
        <f t="shared" si="69"/>
        <v/>
      </c>
      <c r="U346" s="494" t="str">
        <f t="shared" si="70"/>
        <v/>
      </c>
      <c r="V346" s="494" t="str">
        <f t="shared" si="71"/>
        <v/>
      </c>
      <c r="W346" s="21">
        <f>ROW()</f>
        <v>346</v>
      </c>
    </row>
    <row r="347" spans="1:23" s="21" customFormat="1" ht="16" customHeight="1">
      <c r="A347" s="21">
        <f>ROW()</f>
        <v>347</v>
      </c>
      <c r="B347" s="71"/>
      <c r="C347" s="709"/>
      <c r="D347" s="179"/>
      <c r="E347" s="202"/>
      <c r="F347" s="191"/>
      <c r="G347" s="163"/>
      <c r="H347" s="163"/>
      <c r="I347" s="173"/>
      <c r="J347" s="174"/>
      <c r="K347" s="101">
        <f t="shared" si="60"/>
        <v>0</v>
      </c>
      <c r="L347" s="101">
        <f t="shared" si="61"/>
        <v>0</v>
      </c>
      <c r="M347" s="101">
        <f t="shared" si="62"/>
        <v>0</v>
      </c>
      <c r="N347" s="101" t="str">
        <f t="shared" si="63"/>
        <v/>
      </c>
      <c r="O347" s="101">
        <f t="shared" si="64"/>
        <v>0</v>
      </c>
      <c r="P347" s="101">
        <f t="shared" si="65"/>
        <v>0</v>
      </c>
      <c r="Q347" s="101" t="str">
        <f t="shared" si="66"/>
        <v/>
      </c>
      <c r="R347" s="101" t="str">
        <f t="shared" si="67"/>
        <v/>
      </c>
      <c r="S347" s="494" t="str">
        <f t="shared" si="68"/>
        <v/>
      </c>
      <c r="T347" s="494" t="str">
        <f t="shared" si="69"/>
        <v/>
      </c>
      <c r="U347" s="494" t="str">
        <f t="shared" si="70"/>
        <v/>
      </c>
      <c r="V347" s="494" t="str">
        <f t="shared" si="71"/>
        <v/>
      </c>
      <c r="W347" s="21">
        <f>ROW()</f>
        <v>347</v>
      </c>
    </row>
    <row r="348" spans="1:23" s="21" customFormat="1" ht="16" customHeight="1">
      <c r="A348" s="21">
        <f>ROW()</f>
        <v>348</v>
      </c>
      <c r="B348" s="71"/>
      <c r="C348" s="709"/>
      <c r="D348" s="179"/>
      <c r="E348" s="202"/>
      <c r="F348" s="191"/>
      <c r="G348" s="163"/>
      <c r="H348" s="163"/>
      <c r="I348" s="173"/>
      <c r="J348" s="174"/>
      <c r="K348" s="101">
        <f t="shared" si="60"/>
        <v>0</v>
      </c>
      <c r="L348" s="101">
        <f t="shared" si="61"/>
        <v>0</v>
      </c>
      <c r="M348" s="101">
        <f t="shared" si="62"/>
        <v>0</v>
      </c>
      <c r="N348" s="101" t="str">
        <f t="shared" si="63"/>
        <v/>
      </c>
      <c r="O348" s="101">
        <f t="shared" si="64"/>
        <v>0</v>
      </c>
      <c r="P348" s="101">
        <f t="shared" si="65"/>
        <v>0</v>
      </c>
      <c r="Q348" s="101" t="str">
        <f t="shared" si="66"/>
        <v/>
      </c>
      <c r="R348" s="101" t="str">
        <f t="shared" si="67"/>
        <v/>
      </c>
      <c r="S348" s="494" t="str">
        <f t="shared" si="68"/>
        <v/>
      </c>
      <c r="T348" s="494" t="str">
        <f t="shared" si="69"/>
        <v/>
      </c>
      <c r="U348" s="494" t="str">
        <f t="shared" si="70"/>
        <v/>
      </c>
      <c r="V348" s="494" t="str">
        <f t="shared" si="71"/>
        <v/>
      </c>
      <c r="W348" s="21">
        <f>ROW()</f>
        <v>348</v>
      </c>
    </row>
    <row r="349" spans="1:23" s="21" customFormat="1" ht="16" customHeight="1">
      <c r="A349" s="21">
        <f>ROW()</f>
        <v>349</v>
      </c>
      <c r="B349" s="71"/>
      <c r="C349" s="709"/>
      <c r="D349" s="179"/>
      <c r="E349" s="202"/>
      <c r="F349" s="191"/>
      <c r="G349" s="163"/>
      <c r="H349" s="163"/>
      <c r="I349" s="173"/>
      <c r="J349" s="174"/>
      <c r="K349" s="101">
        <f t="shared" si="60"/>
        <v>0</v>
      </c>
      <c r="L349" s="101">
        <f t="shared" si="61"/>
        <v>0</v>
      </c>
      <c r="M349" s="101">
        <f t="shared" si="62"/>
        <v>0</v>
      </c>
      <c r="N349" s="101" t="str">
        <f t="shared" si="63"/>
        <v/>
      </c>
      <c r="O349" s="101">
        <f t="shared" si="64"/>
        <v>0</v>
      </c>
      <c r="P349" s="101">
        <f t="shared" si="65"/>
        <v>0</v>
      </c>
      <c r="Q349" s="101" t="str">
        <f t="shared" si="66"/>
        <v/>
      </c>
      <c r="R349" s="101" t="str">
        <f t="shared" si="67"/>
        <v/>
      </c>
      <c r="S349" s="494" t="str">
        <f t="shared" si="68"/>
        <v/>
      </c>
      <c r="T349" s="494" t="str">
        <f t="shared" si="69"/>
        <v/>
      </c>
      <c r="U349" s="494" t="str">
        <f t="shared" si="70"/>
        <v/>
      </c>
      <c r="V349" s="494" t="str">
        <f t="shared" si="71"/>
        <v/>
      </c>
      <c r="W349" s="21">
        <f>ROW()</f>
        <v>349</v>
      </c>
    </row>
    <row r="350" spans="1:23" s="21" customFormat="1" ht="16" customHeight="1">
      <c r="A350" s="21">
        <f>ROW()</f>
        <v>350</v>
      </c>
      <c r="B350" s="71"/>
      <c r="C350" s="709"/>
      <c r="D350" s="179"/>
      <c r="E350" s="202"/>
      <c r="F350" s="191"/>
      <c r="G350" s="163"/>
      <c r="H350" s="163"/>
      <c r="I350" s="173"/>
      <c r="J350" s="174"/>
      <c r="K350" s="101">
        <f t="shared" si="60"/>
        <v>0</v>
      </c>
      <c r="L350" s="101">
        <f t="shared" si="61"/>
        <v>0</v>
      </c>
      <c r="M350" s="101">
        <f t="shared" si="62"/>
        <v>0</v>
      </c>
      <c r="N350" s="101" t="str">
        <f t="shared" si="63"/>
        <v/>
      </c>
      <c r="O350" s="101">
        <f t="shared" si="64"/>
        <v>0</v>
      </c>
      <c r="P350" s="101">
        <f t="shared" si="65"/>
        <v>0</v>
      </c>
      <c r="Q350" s="101" t="str">
        <f t="shared" si="66"/>
        <v/>
      </c>
      <c r="R350" s="101" t="str">
        <f t="shared" si="67"/>
        <v/>
      </c>
      <c r="S350" s="494" t="str">
        <f t="shared" si="68"/>
        <v/>
      </c>
      <c r="T350" s="494" t="str">
        <f t="shared" si="69"/>
        <v/>
      </c>
      <c r="U350" s="494" t="str">
        <f t="shared" si="70"/>
        <v/>
      </c>
      <c r="V350" s="494" t="str">
        <f t="shared" si="71"/>
        <v/>
      </c>
      <c r="W350" s="21">
        <f>ROW()</f>
        <v>350</v>
      </c>
    </row>
    <row r="351" spans="1:23" s="21" customFormat="1" ht="16" customHeight="1">
      <c r="A351" s="21">
        <f>ROW()</f>
        <v>351</v>
      </c>
      <c r="B351" s="71"/>
      <c r="C351" s="709"/>
      <c r="D351" s="179"/>
      <c r="E351" s="202"/>
      <c r="F351" s="191"/>
      <c r="G351" s="163"/>
      <c r="H351" s="163"/>
      <c r="I351" s="173"/>
      <c r="J351" s="174"/>
      <c r="K351" s="101">
        <f t="shared" si="60"/>
        <v>0</v>
      </c>
      <c r="L351" s="101">
        <f t="shared" si="61"/>
        <v>0</v>
      </c>
      <c r="M351" s="101">
        <f t="shared" si="62"/>
        <v>0</v>
      </c>
      <c r="N351" s="101" t="str">
        <f t="shared" si="63"/>
        <v/>
      </c>
      <c r="O351" s="101">
        <f t="shared" si="64"/>
        <v>0</v>
      </c>
      <c r="P351" s="101">
        <f t="shared" si="65"/>
        <v>0</v>
      </c>
      <c r="Q351" s="101" t="str">
        <f t="shared" si="66"/>
        <v/>
      </c>
      <c r="R351" s="101" t="str">
        <f t="shared" si="67"/>
        <v/>
      </c>
      <c r="S351" s="494" t="str">
        <f t="shared" si="68"/>
        <v/>
      </c>
      <c r="T351" s="494" t="str">
        <f t="shared" si="69"/>
        <v/>
      </c>
      <c r="U351" s="494" t="str">
        <f t="shared" si="70"/>
        <v/>
      </c>
      <c r="V351" s="494" t="str">
        <f t="shared" si="71"/>
        <v/>
      </c>
      <c r="W351" s="21">
        <f>ROW()</f>
        <v>351</v>
      </c>
    </row>
    <row r="352" spans="1:23" s="21" customFormat="1" ht="16" customHeight="1">
      <c r="A352" s="21">
        <f>ROW()</f>
        <v>352</v>
      </c>
      <c r="B352" s="71"/>
      <c r="C352" s="709"/>
      <c r="D352" s="179"/>
      <c r="E352" s="202"/>
      <c r="F352" s="191"/>
      <c r="G352" s="163"/>
      <c r="H352" s="163"/>
      <c r="I352" s="173"/>
      <c r="J352" s="174"/>
      <c r="K352" s="101">
        <f t="shared" si="60"/>
        <v>0</v>
      </c>
      <c r="L352" s="101">
        <f t="shared" si="61"/>
        <v>0</v>
      </c>
      <c r="M352" s="101">
        <f t="shared" si="62"/>
        <v>0</v>
      </c>
      <c r="N352" s="101" t="str">
        <f t="shared" si="63"/>
        <v/>
      </c>
      <c r="O352" s="101">
        <f t="shared" si="64"/>
        <v>0</v>
      </c>
      <c r="P352" s="101">
        <f t="shared" si="65"/>
        <v>0</v>
      </c>
      <c r="Q352" s="101" t="str">
        <f t="shared" si="66"/>
        <v/>
      </c>
      <c r="R352" s="101" t="str">
        <f t="shared" si="67"/>
        <v/>
      </c>
      <c r="S352" s="494" t="str">
        <f t="shared" si="68"/>
        <v/>
      </c>
      <c r="T352" s="494" t="str">
        <f t="shared" si="69"/>
        <v/>
      </c>
      <c r="U352" s="494" t="str">
        <f t="shared" si="70"/>
        <v/>
      </c>
      <c r="V352" s="494" t="str">
        <f t="shared" si="71"/>
        <v/>
      </c>
      <c r="W352" s="21">
        <f>ROW()</f>
        <v>352</v>
      </c>
    </row>
    <row r="353" spans="1:23" s="21" customFormat="1" ht="16" customHeight="1">
      <c r="A353" s="21">
        <f>ROW()</f>
        <v>353</v>
      </c>
      <c r="B353" s="71"/>
      <c r="C353" s="709"/>
      <c r="D353" s="179"/>
      <c r="E353" s="202"/>
      <c r="F353" s="191"/>
      <c r="G353" s="163"/>
      <c r="H353" s="163"/>
      <c r="I353" s="173"/>
      <c r="J353" s="174"/>
      <c r="K353" s="101">
        <f t="shared" si="60"/>
        <v>0</v>
      </c>
      <c r="L353" s="101">
        <f t="shared" si="61"/>
        <v>0</v>
      </c>
      <c r="M353" s="101">
        <f t="shared" si="62"/>
        <v>0</v>
      </c>
      <c r="N353" s="101" t="str">
        <f t="shared" si="63"/>
        <v/>
      </c>
      <c r="O353" s="101">
        <f t="shared" si="64"/>
        <v>0</v>
      </c>
      <c r="P353" s="101">
        <f t="shared" si="65"/>
        <v>0</v>
      </c>
      <c r="Q353" s="101" t="str">
        <f t="shared" si="66"/>
        <v/>
      </c>
      <c r="R353" s="101" t="str">
        <f t="shared" si="67"/>
        <v/>
      </c>
      <c r="S353" s="494" t="str">
        <f t="shared" si="68"/>
        <v/>
      </c>
      <c r="T353" s="494" t="str">
        <f t="shared" si="69"/>
        <v/>
      </c>
      <c r="U353" s="494" t="str">
        <f t="shared" si="70"/>
        <v/>
      </c>
      <c r="V353" s="494" t="str">
        <f t="shared" si="71"/>
        <v/>
      </c>
      <c r="W353" s="21">
        <f>ROW()</f>
        <v>353</v>
      </c>
    </row>
    <row r="354" spans="1:23" s="21" customFormat="1" ht="16" customHeight="1">
      <c r="A354" s="21">
        <f>ROW()</f>
        <v>354</v>
      </c>
      <c r="B354" s="71"/>
      <c r="C354" s="709"/>
      <c r="D354" s="179"/>
      <c r="E354" s="182"/>
      <c r="F354" s="173"/>
      <c r="G354" s="163"/>
      <c r="H354" s="163"/>
      <c r="I354" s="173"/>
      <c r="J354" s="174"/>
      <c r="K354" s="101">
        <f t="shared" si="60"/>
        <v>0</v>
      </c>
      <c r="L354" s="101">
        <f t="shared" si="61"/>
        <v>0</v>
      </c>
      <c r="M354" s="101">
        <f t="shared" si="62"/>
        <v>0</v>
      </c>
      <c r="N354" s="101" t="str">
        <f t="shared" si="63"/>
        <v/>
      </c>
      <c r="O354" s="101">
        <f t="shared" si="64"/>
        <v>0</v>
      </c>
      <c r="P354" s="101">
        <f t="shared" si="65"/>
        <v>0</v>
      </c>
      <c r="Q354" s="101" t="str">
        <f t="shared" si="66"/>
        <v/>
      </c>
      <c r="R354" s="101" t="str">
        <f t="shared" si="67"/>
        <v/>
      </c>
      <c r="S354" s="494" t="str">
        <f t="shared" si="68"/>
        <v/>
      </c>
      <c r="T354" s="494" t="str">
        <f t="shared" si="69"/>
        <v/>
      </c>
      <c r="U354" s="494" t="str">
        <f t="shared" si="70"/>
        <v/>
      </c>
      <c r="V354" s="494" t="str">
        <f t="shared" si="71"/>
        <v/>
      </c>
      <c r="W354" s="21">
        <f>ROW()</f>
        <v>354</v>
      </c>
    </row>
    <row r="355" spans="1:23" s="21" customFormat="1" ht="16" customHeight="1">
      <c r="A355" s="21">
        <f>ROW()</f>
        <v>355</v>
      </c>
      <c r="B355" s="71"/>
      <c r="C355" s="709"/>
      <c r="D355" s="179"/>
      <c r="E355" s="182"/>
      <c r="F355" s="173"/>
      <c r="G355" s="163"/>
      <c r="H355" s="163"/>
      <c r="I355" s="173"/>
      <c r="J355" s="174"/>
      <c r="K355" s="101">
        <f t="shared" si="60"/>
        <v>0</v>
      </c>
      <c r="L355" s="101">
        <f t="shared" si="61"/>
        <v>0</v>
      </c>
      <c r="M355" s="101">
        <f t="shared" si="62"/>
        <v>0</v>
      </c>
      <c r="N355" s="101" t="str">
        <f t="shared" si="63"/>
        <v/>
      </c>
      <c r="O355" s="101">
        <f t="shared" si="64"/>
        <v>0</v>
      </c>
      <c r="P355" s="101">
        <f t="shared" si="65"/>
        <v>0</v>
      </c>
      <c r="Q355" s="101" t="str">
        <f t="shared" si="66"/>
        <v/>
      </c>
      <c r="R355" s="101" t="str">
        <f t="shared" si="67"/>
        <v/>
      </c>
      <c r="S355" s="494" t="str">
        <f t="shared" si="68"/>
        <v/>
      </c>
      <c r="T355" s="494" t="str">
        <f t="shared" si="69"/>
        <v/>
      </c>
      <c r="U355" s="494" t="str">
        <f t="shared" si="70"/>
        <v/>
      </c>
      <c r="V355" s="494" t="str">
        <f t="shared" si="71"/>
        <v/>
      </c>
      <c r="W355" s="21">
        <f>ROW()</f>
        <v>355</v>
      </c>
    </row>
    <row r="356" spans="1:23" s="21" customFormat="1" ht="16" customHeight="1">
      <c r="A356" s="21">
        <f>ROW()</f>
        <v>356</v>
      </c>
      <c r="B356" s="71"/>
      <c r="C356" s="709"/>
      <c r="D356" s="179"/>
      <c r="E356" s="182"/>
      <c r="F356" s="173"/>
      <c r="G356" s="163"/>
      <c r="H356" s="163"/>
      <c r="I356" s="173"/>
      <c r="J356" s="174"/>
      <c r="K356" s="101">
        <f t="shared" si="60"/>
        <v>0</v>
      </c>
      <c r="L356" s="101">
        <f t="shared" si="61"/>
        <v>0</v>
      </c>
      <c r="M356" s="101">
        <f t="shared" si="62"/>
        <v>0</v>
      </c>
      <c r="N356" s="101" t="str">
        <f t="shared" si="63"/>
        <v/>
      </c>
      <c r="O356" s="101">
        <f t="shared" si="64"/>
        <v>0</v>
      </c>
      <c r="P356" s="101">
        <f t="shared" si="65"/>
        <v>0</v>
      </c>
      <c r="Q356" s="101" t="str">
        <f t="shared" si="66"/>
        <v/>
      </c>
      <c r="R356" s="101" t="str">
        <f t="shared" si="67"/>
        <v/>
      </c>
      <c r="S356" s="494" t="str">
        <f t="shared" si="68"/>
        <v/>
      </c>
      <c r="T356" s="494" t="str">
        <f t="shared" si="69"/>
        <v/>
      </c>
      <c r="U356" s="494" t="str">
        <f t="shared" si="70"/>
        <v/>
      </c>
      <c r="V356" s="494" t="str">
        <f t="shared" si="71"/>
        <v/>
      </c>
      <c r="W356" s="21">
        <f>ROW()</f>
        <v>356</v>
      </c>
    </row>
    <row r="357" spans="1:23" s="21" customFormat="1" ht="16" customHeight="1">
      <c r="A357" s="21">
        <f>ROW()</f>
        <v>357</v>
      </c>
      <c r="B357" s="71"/>
      <c r="C357" s="709"/>
      <c r="D357" s="179"/>
      <c r="E357" s="182"/>
      <c r="F357" s="173"/>
      <c r="G357" s="163"/>
      <c r="H357" s="163"/>
      <c r="I357" s="173"/>
      <c r="J357" s="174"/>
      <c r="K357" s="101">
        <f t="shared" si="60"/>
        <v>0</v>
      </c>
      <c r="L357" s="101">
        <f t="shared" si="61"/>
        <v>0</v>
      </c>
      <c r="M357" s="101">
        <f t="shared" si="62"/>
        <v>0</v>
      </c>
      <c r="N357" s="101" t="str">
        <f t="shared" si="63"/>
        <v/>
      </c>
      <c r="O357" s="101">
        <f t="shared" si="64"/>
        <v>0</v>
      </c>
      <c r="P357" s="101">
        <f t="shared" si="65"/>
        <v>0</v>
      </c>
      <c r="Q357" s="101" t="str">
        <f t="shared" si="66"/>
        <v/>
      </c>
      <c r="R357" s="101" t="str">
        <f t="shared" si="67"/>
        <v/>
      </c>
      <c r="S357" s="494" t="str">
        <f t="shared" si="68"/>
        <v/>
      </c>
      <c r="T357" s="494" t="str">
        <f t="shared" si="69"/>
        <v/>
      </c>
      <c r="U357" s="494" t="str">
        <f t="shared" si="70"/>
        <v/>
      </c>
      <c r="V357" s="494" t="str">
        <f t="shared" si="71"/>
        <v/>
      </c>
      <c r="W357" s="21">
        <f>ROW()</f>
        <v>357</v>
      </c>
    </row>
    <row r="358" spans="1:23" s="21" customFormat="1" ht="16" customHeight="1">
      <c r="A358" s="21">
        <f>ROW()</f>
        <v>358</v>
      </c>
      <c r="B358" s="71"/>
      <c r="C358" s="709"/>
      <c r="D358" s="179"/>
      <c r="E358" s="182"/>
      <c r="F358" s="173"/>
      <c r="G358" s="163"/>
      <c r="H358" s="163"/>
      <c r="I358" s="173"/>
      <c r="J358" s="174"/>
      <c r="K358" s="101">
        <f t="shared" si="60"/>
        <v>0</v>
      </c>
      <c r="L358" s="101">
        <f t="shared" si="61"/>
        <v>0</v>
      </c>
      <c r="M358" s="101">
        <f t="shared" si="62"/>
        <v>0</v>
      </c>
      <c r="N358" s="101" t="str">
        <f t="shared" si="63"/>
        <v/>
      </c>
      <c r="O358" s="101">
        <f t="shared" si="64"/>
        <v>0</v>
      </c>
      <c r="P358" s="101">
        <f t="shared" si="65"/>
        <v>0</v>
      </c>
      <c r="Q358" s="101" t="str">
        <f t="shared" si="66"/>
        <v/>
      </c>
      <c r="R358" s="101" t="str">
        <f t="shared" si="67"/>
        <v/>
      </c>
      <c r="S358" s="494" t="str">
        <f t="shared" si="68"/>
        <v/>
      </c>
      <c r="T358" s="494" t="str">
        <f t="shared" si="69"/>
        <v/>
      </c>
      <c r="U358" s="494" t="str">
        <f t="shared" si="70"/>
        <v/>
      </c>
      <c r="V358" s="494" t="str">
        <f t="shared" si="71"/>
        <v/>
      </c>
      <c r="W358" s="21">
        <f>ROW()</f>
        <v>358</v>
      </c>
    </row>
    <row r="359" spans="1:23" s="21" customFormat="1" ht="16" customHeight="1">
      <c r="A359" s="21">
        <f>ROW()</f>
        <v>359</v>
      </c>
      <c r="B359" s="71"/>
      <c r="C359" s="709"/>
      <c r="D359" s="179"/>
      <c r="E359" s="182"/>
      <c r="F359" s="173"/>
      <c r="G359" s="163"/>
      <c r="H359" s="163"/>
      <c r="I359" s="173"/>
      <c r="J359" s="174"/>
      <c r="K359" s="101">
        <f t="shared" si="60"/>
        <v>0</v>
      </c>
      <c r="L359" s="101">
        <f t="shared" si="61"/>
        <v>0</v>
      </c>
      <c r="M359" s="101">
        <f t="shared" si="62"/>
        <v>0</v>
      </c>
      <c r="N359" s="101" t="str">
        <f t="shared" si="63"/>
        <v/>
      </c>
      <c r="O359" s="101">
        <f t="shared" si="64"/>
        <v>0</v>
      </c>
      <c r="P359" s="101">
        <f t="shared" si="65"/>
        <v>0</v>
      </c>
      <c r="Q359" s="101" t="str">
        <f t="shared" si="66"/>
        <v/>
      </c>
      <c r="R359" s="101" t="str">
        <f t="shared" si="67"/>
        <v/>
      </c>
      <c r="S359" s="494" t="str">
        <f t="shared" si="68"/>
        <v/>
      </c>
      <c r="T359" s="494" t="str">
        <f t="shared" si="69"/>
        <v/>
      </c>
      <c r="U359" s="494" t="str">
        <f t="shared" si="70"/>
        <v/>
      </c>
      <c r="V359" s="494" t="str">
        <f t="shared" si="71"/>
        <v/>
      </c>
      <c r="W359" s="21">
        <f>ROW()</f>
        <v>359</v>
      </c>
    </row>
    <row r="360" spans="1:23" s="21" customFormat="1" ht="16" customHeight="1">
      <c r="A360" s="21">
        <f>ROW()</f>
        <v>360</v>
      </c>
      <c r="B360" s="71"/>
      <c r="C360" s="709"/>
      <c r="D360" s="179"/>
      <c r="E360" s="182"/>
      <c r="F360" s="173"/>
      <c r="G360" s="163"/>
      <c r="H360" s="163"/>
      <c r="I360" s="173"/>
      <c r="J360" s="174"/>
      <c r="K360" s="101">
        <f t="shared" si="60"/>
        <v>0</v>
      </c>
      <c r="L360" s="101">
        <f t="shared" si="61"/>
        <v>0</v>
      </c>
      <c r="M360" s="101">
        <f t="shared" si="62"/>
        <v>0</v>
      </c>
      <c r="N360" s="101" t="str">
        <f t="shared" si="63"/>
        <v/>
      </c>
      <c r="O360" s="101">
        <f t="shared" si="64"/>
        <v>0</v>
      </c>
      <c r="P360" s="101">
        <f t="shared" si="65"/>
        <v>0</v>
      </c>
      <c r="Q360" s="101" t="str">
        <f t="shared" si="66"/>
        <v/>
      </c>
      <c r="R360" s="101" t="str">
        <f t="shared" si="67"/>
        <v/>
      </c>
      <c r="S360" s="494" t="str">
        <f t="shared" si="68"/>
        <v/>
      </c>
      <c r="T360" s="494" t="str">
        <f t="shared" si="69"/>
        <v/>
      </c>
      <c r="U360" s="494" t="str">
        <f t="shared" si="70"/>
        <v/>
      </c>
      <c r="V360" s="494" t="str">
        <f t="shared" si="71"/>
        <v/>
      </c>
      <c r="W360" s="21">
        <f>ROW()</f>
        <v>360</v>
      </c>
    </row>
    <row r="361" spans="1:23" s="21" customFormat="1" ht="16" customHeight="1">
      <c r="A361" s="21">
        <f>ROW()</f>
        <v>361</v>
      </c>
      <c r="B361" s="71"/>
      <c r="C361" s="709"/>
      <c r="D361" s="179"/>
      <c r="E361" s="182"/>
      <c r="F361" s="173"/>
      <c r="G361" s="163"/>
      <c r="H361" s="163"/>
      <c r="I361" s="173"/>
      <c r="J361" s="174"/>
      <c r="K361" s="101">
        <f t="shared" si="60"/>
        <v>0</v>
      </c>
      <c r="L361" s="101">
        <f t="shared" si="61"/>
        <v>0</v>
      </c>
      <c r="M361" s="101">
        <f t="shared" si="62"/>
        <v>0</v>
      </c>
      <c r="N361" s="101" t="str">
        <f t="shared" si="63"/>
        <v/>
      </c>
      <c r="O361" s="101">
        <f t="shared" si="64"/>
        <v>0</v>
      </c>
      <c r="P361" s="101">
        <f t="shared" si="65"/>
        <v>0</v>
      </c>
      <c r="Q361" s="101" t="str">
        <f t="shared" si="66"/>
        <v/>
      </c>
      <c r="R361" s="101" t="str">
        <f t="shared" si="67"/>
        <v/>
      </c>
      <c r="S361" s="494" t="str">
        <f t="shared" si="68"/>
        <v/>
      </c>
      <c r="T361" s="494" t="str">
        <f t="shared" si="69"/>
        <v/>
      </c>
      <c r="U361" s="494" t="str">
        <f t="shared" si="70"/>
        <v/>
      </c>
      <c r="V361" s="494" t="str">
        <f t="shared" si="71"/>
        <v/>
      </c>
      <c r="W361" s="21">
        <f>ROW()</f>
        <v>361</v>
      </c>
    </row>
    <row r="362" spans="1:23" s="21" customFormat="1" ht="16" customHeight="1">
      <c r="A362" s="21">
        <f>ROW()</f>
        <v>362</v>
      </c>
      <c r="B362" s="71"/>
      <c r="C362" s="709"/>
      <c r="D362" s="179"/>
      <c r="E362" s="182"/>
      <c r="F362" s="173"/>
      <c r="G362" s="163"/>
      <c r="H362" s="163"/>
      <c r="I362" s="173"/>
      <c r="J362" s="174"/>
      <c r="K362" s="101">
        <f t="shared" si="60"/>
        <v>0</v>
      </c>
      <c r="L362" s="101">
        <f t="shared" si="61"/>
        <v>0</v>
      </c>
      <c r="M362" s="101">
        <f t="shared" si="62"/>
        <v>0</v>
      </c>
      <c r="N362" s="101" t="str">
        <f t="shared" si="63"/>
        <v/>
      </c>
      <c r="O362" s="101">
        <f t="shared" si="64"/>
        <v>0</v>
      </c>
      <c r="P362" s="101">
        <f t="shared" si="65"/>
        <v>0</v>
      </c>
      <c r="Q362" s="101" t="str">
        <f t="shared" si="66"/>
        <v/>
      </c>
      <c r="R362" s="101" t="str">
        <f t="shared" si="67"/>
        <v/>
      </c>
      <c r="S362" s="494" t="str">
        <f t="shared" si="68"/>
        <v/>
      </c>
      <c r="T362" s="494" t="str">
        <f t="shared" si="69"/>
        <v/>
      </c>
      <c r="U362" s="494" t="str">
        <f t="shared" si="70"/>
        <v/>
      </c>
      <c r="V362" s="494" t="str">
        <f t="shared" si="71"/>
        <v/>
      </c>
      <c r="W362" s="21">
        <f>ROW()</f>
        <v>362</v>
      </c>
    </row>
    <row r="363" spans="1:23" s="21" customFormat="1" ht="16" customHeight="1">
      <c r="A363" s="21">
        <f>ROW()</f>
        <v>363</v>
      </c>
      <c r="B363" s="71"/>
      <c r="C363" s="709"/>
      <c r="D363" s="179"/>
      <c r="E363" s="182"/>
      <c r="F363" s="173"/>
      <c r="G363" s="163"/>
      <c r="H363" s="163"/>
      <c r="I363" s="173"/>
      <c r="J363" s="174"/>
      <c r="K363" s="101">
        <f t="shared" si="60"/>
        <v>0</v>
      </c>
      <c r="L363" s="101">
        <f t="shared" si="61"/>
        <v>0</v>
      </c>
      <c r="M363" s="101">
        <f t="shared" si="62"/>
        <v>0</v>
      </c>
      <c r="N363" s="101" t="str">
        <f t="shared" si="63"/>
        <v/>
      </c>
      <c r="O363" s="101">
        <f t="shared" si="64"/>
        <v>0</v>
      </c>
      <c r="P363" s="101">
        <f t="shared" si="65"/>
        <v>0</v>
      </c>
      <c r="Q363" s="101" t="str">
        <f t="shared" si="66"/>
        <v/>
      </c>
      <c r="R363" s="101" t="str">
        <f t="shared" si="67"/>
        <v/>
      </c>
      <c r="S363" s="494" t="str">
        <f t="shared" si="68"/>
        <v/>
      </c>
      <c r="T363" s="494" t="str">
        <f t="shared" si="69"/>
        <v/>
      </c>
      <c r="U363" s="494" t="str">
        <f t="shared" si="70"/>
        <v/>
      </c>
      <c r="V363" s="494" t="str">
        <f t="shared" si="71"/>
        <v/>
      </c>
      <c r="W363" s="21">
        <f>ROW()</f>
        <v>363</v>
      </c>
    </row>
    <row r="364" spans="1:23" s="21" customFormat="1" ht="16" customHeight="1">
      <c r="A364" s="21">
        <f>ROW()</f>
        <v>364</v>
      </c>
      <c r="B364" s="71"/>
      <c r="C364" s="709"/>
      <c r="D364" s="179"/>
      <c r="E364" s="182"/>
      <c r="F364" s="173"/>
      <c r="G364" s="163"/>
      <c r="H364" s="163"/>
      <c r="I364" s="173"/>
      <c r="J364" s="174"/>
      <c r="K364" s="101">
        <f t="shared" si="60"/>
        <v>0</v>
      </c>
      <c r="L364" s="101">
        <f t="shared" si="61"/>
        <v>0</v>
      </c>
      <c r="M364" s="101">
        <f t="shared" si="62"/>
        <v>0</v>
      </c>
      <c r="N364" s="101" t="str">
        <f t="shared" si="63"/>
        <v/>
      </c>
      <c r="O364" s="101">
        <f t="shared" si="64"/>
        <v>0</v>
      </c>
      <c r="P364" s="101">
        <f t="shared" si="65"/>
        <v>0</v>
      </c>
      <c r="Q364" s="101" t="str">
        <f t="shared" si="66"/>
        <v/>
      </c>
      <c r="R364" s="101" t="str">
        <f t="shared" si="67"/>
        <v/>
      </c>
      <c r="S364" s="494" t="str">
        <f t="shared" si="68"/>
        <v/>
      </c>
      <c r="T364" s="494" t="str">
        <f t="shared" si="69"/>
        <v/>
      </c>
      <c r="U364" s="494" t="str">
        <f t="shared" si="70"/>
        <v/>
      </c>
      <c r="V364" s="494" t="str">
        <f t="shared" si="71"/>
        <v/>
      </c>
      <c r="W364" s="21">
        <f>ROW()</f>
        <v>364</v>
      </c>
    </row>
    <row r="365" spans="1:23" s="21" customFormat="1" ht="16" customHeight="1">
      <c r="A365" s="21">
        <f>ROW()</f>
        <v>365</v>
      </c>
      <c r="B365" s="71"/>
      <c r="C365" s="709"/>
      <c r="D365" s="179"/>
      <c r="E365" s="182"/>
      <c r="F365" s="173"/>
      <c r="G365" s="163"/>
      <c r="H365" s="163"/>
      <c r="I365" s="173"/>
      <c r="J365" s="174"/>
      <c r="K365" s="101">
        <f t="shared" si="60"/>
        <v>0</v>
      </c>
      <c r="L365" s="101">
        <f t="shared" si="61"/>
        <v>0</v>
      </c>
      <c r="M365" s="101">
        <f t="shared" si="62"/>
        <v>0</v>
      </c>
      <c r="N365" s="101" t="str">
        <f t="shared" si="63"/>
        <v/>
      </c>
      <c r="O365" s="101">
        <f t="shared" si="64"/>
        <v>0</v>
      </c>
      <c r="P365" s="101">
        <f t="shared" si="65"/>
        <v>0</v>
      </c>
      <c r="Q365" s="101" t="str">
        <f t="shared" si="66"/>
        <v/>
      </c>
      <c r="R365" s="101" t="str">
        <f t="shared" si="67"/>
        <v/>
      </c>
      <c r="S365" s="494" t="str">
        <f t="shared" si="68"/>
        <v/>
      </c>
      <c r="T365" s="494" t="str">
        <f t="shared" si="69"/>
        <v/>
      </c>
      <c r="U365" s="494" t="str">
        <f t="shared" si="70"/>
        <v/>
      </c>
      <c r="V365" s="494" t="str">
        <f t="shared" si="71"/>
        <v/>
      </c>
      <c r="W365" s="21">
        <f>ROW()</f>
        <v>365</v>
      </c>
    </row>
    <row r="366" spans="1:23" s="21" customFormat="1" ht="16" customHeight="1">
      <c r="A366" s="21">
        <f>ROW()</f>
        <v>366</v>
      </c>
      <c r="B366" s="71"/>
      <c r="C366" s="709"/>
      <c r="D366" s="179"/>
      <c r="E366" s="182"/>
      <c r="F366" s="173"/>
      <c r="G366" s="163"/>
      <c r="H366" s="163"/>
      <c r="I366" s="173"/>
      <c r="J366" s="174"/>
      <c r="K366" s="101">
        <f t="shared" si="60"/>
        <v>0</v>
      </c>
      <c r="L366" s="101">
        <f t="shared" si="61"/>
        <v>0</v>
      </c>
      <c r="M366" s="101">
        <f t="shared" si="62"/>
        <v>0</v>
      </c>
      <c r="N366" s="101" t="str">
        <f t="shared" si="63"/>
        <v/>
      </c>
      <c r="O366" s="101">
        <f t="shared" si="64"/>
        <v>0</v>
      </c>
      <c r="P366" s="101">
        <f t="shared" si="65"/>
        <v>0</v>
      </c>
      <c r="Q366" s="101" t="str">
        <f t="shared" si="66"/>
        <v/>
      </c>
      <c r="R366" s="101" t="str">
        <f t="shared" si="67"/>
        <v/>
      </c>
      <c r="S366" s="494" t="str">
        <f t="shared" si="68"/>
        <v/>
      </c>
      <c r="T366" s="494" t="str">
        <f t="shared" si="69"/>
        <v/>
      </c>
      <c r="U366" s="494" t="str">
        <f t="shared" si="70"/>
        <v/>
      </c>
      <c r="V366" s="494" t="str">
        <f t="shared" si="71"/>
        <v/>
      </c>
      <c r="W366" s="21">
        <f>ROW()</f>
        <v>366</v>
      </c>
    </row>
    <row r="367" spans="1:23" s="21" customFormat="1" ht="16" customHeight="1">
      <c r="A367" s="21">
        <f>ROW()</f>
        <v>367</v>
      </c>
      <c r="B367" s="71"/>
      <c r="C367" s="709"/>
      <c r="D367" s="178"/>
      <c r="E367" s="173"/>
      <c r="F367" s="173"/>
      <c r="G367" s="163"/>
      <c r="H367" s="163"/>
      <c r="I367" s="173"/>
      <c r="J367" s="174"/>
      <c r="K367" s="101">
        <f t="shared" si="60"/>
        <v>0</v>
      </c>
      <c r="L367" s="101">
        <f t="shared" si="61"/>
        <v>0</v>
      </c>
      <c r="M367" s="101">
        <f t="shared" si="62"/>
        <v>0</v>
      </c>
      <c r="N367" s="101" t="str">
        <f t="shared" si="63"/>
        <v/>
      </c>
      <c r="O367" s="101">
        <f t="shared" si="64"/>
        <v>0</v>
      </c>
      <c r="P367" s="101">
        <f t="shared" si="65"/>
        <v>0</v>
      </c>
      <c r="Q367" s="101" t="str">
        <f t="shared" si="66"/>
        <v/>
      </c>
      <c r="R367" s="101" t="str">
        <f t="shared" si="67"/>
        <v/>
      </c>
      <c r="S367" s="494" t="str">
        <f t="shared" si="68"/>
        <v/>
      </c>
      <c r="T367" s="494" t="str">
        <f t="shared" si="69"/>
        <v/>
      </c>
      <c r="U367" s="494" t="str">
        <f t="shared" si="70"/>
        <v/>
      </c>
      <c r="V367" s="494" t="str">
        <f t="shared" si="71"/>
        <v/>
      </c>
      <c r="W367" s="21">
        <f>ROW()</f>
        <v>367</v>
      </c>
    </row>
    <row r="368" spans="1:23" s="21" customFormat="1" ht="16" customHeight="1">
      <c r="A368" s="21">
        <f>ROW()</f>
        <v>368</v>
      </c>
      <c r="B368" s="71"/>
      <c r="C368" s="709"/>
      <c r="D368" s="178"/>
      <c r="E368" s="173"/>
      <c r="F368" s="173"/>
      <c r="G368" s="163"/>
      <c r="H368" s="163"/>
      <c r="I368" s="173"/>
      <c r="J368" s="174"/>
      <c r="K368" s="101">
        <f t="shared" si="60"/>
        <v>0</v>
      </c>
      <c r="L368" s="101">
        <f t="shared" si="61"/>
        <v>0</v>
      </c>
      <c r="M368" s="101">
        <f t="shared" si="62"/>
        <v>0</v>
      </c>
      <c r="N368" s="101" t="str">
        <f t="shared" si="63"/>
        <v/>
      </c>
      <c r="O368" s="101">
        <f t="shared" si="64"/>
        <v>0</v>
      </c>
      <c r="P368" s="101">
        <f t="shared" si="65"/>
        <v>0</v>
      </c>
      <c r="Q368" s="101" t="str">
        <f t="shared" si="66"/>
        <v/>
      </c>
      <c r="R368" s="101" t="str">
        <f t="shared" si="67"/>
        <v/>
      </c>
      <c r="S368" s="494" t="str">
        <f t="shared" si="68"/>
        <v/>
      </c>
      <c r="T368" s="494" t="str">
        <f t="shared" si="69"/>
        <v/>
      </c>
      <c r="U368" s="494" t="str">
        <f t="shared" si="70"/>
        <v/>
      </c>
      <c r="V368" s="494" t="str">
        <f t="shared" si="71"/>
        <v/>
      </c>
      <c r="W368" s="21">
        <f>ROW()</f>
        <v>368</v>
      </c>
    </row>
    <row r="369" spans="1:23" s="21" customFormat="1" ht="16" customHeight="1">
      <c r="A369" s="21">
        <f>ROW()</f>
        <v>369</v>
      </c>
      <c r="B369" s="71"/>
      <c r="C369" s="709"/>
      <c r="D369" s="178"/>
      <c r="E369" s="173"/>
      <c r="F369" s="173"/>
      <c r="G369" s="163"/>
      <c r="H369" s="163"/>
      <c r="I369" s="173"/>
      <c r="J369" s="174"/>
      <c r="K369" s="101">
        <f t="shared" si="60"/>
        <v>0</v>
      </c>
      <c r="L369" s="101">
        <f t="shared" si="61"/>
        <v>0</v>
      </c>
      <c r="M369" s="101">
        <f t="shared" si="62"/>
        <v>0</v>
      </c>
      <c r="N369" s="101" t="str">
        <f t="shared" si="63"/>
        <v/>
      </c>
      <c r="O369" s="101">
        <f t="shared" si="64"/>
        <v>0</v>
      </c>
      <c r="P369" s="101">
        <f t="shared" si="65"/>
        <v>0</v>
      </c>
      <c r="Q369" s="101" t="str">
        <f t="shared" si="66"/>
        <v/>
      </c>
      <c r="R369" s="101" t="str">
        <f t="shared" si="67"/>
        <v/>
      </c>
      <c r="S369" s="494" t="str">
        <f t="shared" si="68"/>
        <v/>
      </c>
      <c r="T369" s="494" t="str">
        <f t="shared" si="69"/>
        <v/>
      </c>
      <c r="U369" s="494" t="str">
        <f t="shared" si="70"/>
        <v/>
      </c>
      <c r="V369" s="494" t="str">
        <f t="shared" si="71"/>
        <v/>
      </c>
      <c r="W369" s="21">
        <f>ROW()</f>
        <v>369</v>
      </c>
    </row>
    <row r="370" spans="1:23" s="21" customFormat="1" ht="16" customHeight="1">
      <c r="A370" s="21">
        <f>ROW()</f>
        <v>370</v>
      </c>
      <c r="B370" s="71"/>
      <c r="C370" s="709"/>
      <c r="D370" s="178"/>
      <c r="E370" s="173"/>
      <c r="F370" s="173"/>
      <c r="G370" s="163"/>
      <c r="H370" s="163"/>
      <c r="I370" s="173"/>
      <c r="J370" s="174"/>
      <c r="K370" s="101">
        <f t="shared" si="60"/>
        <v>0</v>
      </c>
      <c r="L370" s="101">
        <f t="shared" si="61"/>
        <v>0</v>
      </c>
      <c r="M370" s="101">
        <f t="shared" si="62"/>
        <v>0</v>
      </c>
      <c r="N370" s="101" t="str">
        <f t="shared" si="63"/>
        <v/>
      </c>
      <c r="O370" s="101">
        <f t="shared" si="64"/>
        <v>0</v>
      </c>
      <c r="P370" s="101">
        <f t="shared" si="65"/>
        <v>0</v>
      </c>
      <c r="Q370" s="101" t="str">
        <f t="shared" si="66"/>
        <v/>
      </c>
      <c r="R370" s="101" t="str">
        <f t="shared" si="67"/>
        <v/>
      </c>
      <c r="S370" s="494" t="str">
        <f t="shared" si="68"/>
        <v/>
      </c>
      <c r="T370" s="494" t="str">
        <f t="shared" si="69"/>
        <v/>
      </c>
      <c r="U370" s="494" t="str">
        <f t="shared" si="70"/>
        <v/>
      </c>
      <c r="V370" s="494" t="str">
        <f t="shared" si="71"/>
        <v/>
      </c>
      <c r="W370" s="21">
        <f>ROW()</f>
        <v>370</v>
      </c>
    </row>
    <row r="371" spans="1:23" s="21" customFormat="1" ht="16" customHeight="1">
      <c r="A371" s="21">
        <f>ROW()</f>
        <v>371</v>
      </c>
      <c r="B371" s="71"/>
      <c r="C371" s="709"/>
      <c r="D371" s="178"/>
      <c r="E371" s="173"/>
      <c r="F371" s="173"/>
      <c r="G371" s="163"/>
      <c r="H371" s="163"/>
      <c r="I371" s="173"/>
      <c r="J371" s="174"/>
      <c r="K371" s="101">
        <f t="shared" si="60"/>
        <v>0</v>
      </c>
      <c r="L371" s="101">
        <f t="shared" si="61"/>
        <v>0</v>
      </c>
      <c r="M371" s="101">
        <f t="shared" si="62"/>
        <v>0</v>
      </c>
      <c r="N371" s="101" t="str">
        <f t="shared" si="63"/>
        <v/>
      </c>
      <c r="O371" s="101">
        <f t="shared" si="64"/>
        <v>0</v>
      </c>
      <c r="P371" s="101">
        <f t="shared" si="65"/>
        <v>0</v>
      </c>
      <c r="Q371" s="101" t="str">
        <f t="shared" si="66"/>
        <v/>
      </c>
      <c r="R371" s="101" t="str">
        <f t="shared" si="67"/>
        <v/>
      </c>
      <c r="S371" s="494" t="str">
        <f t="shared" si="68"/>
        <v/>
      </c>
      <c r="T371" s="494" t="str">
        <f t="shared" si="69"/>
        <v/>
      </c>
      <c r="U371" s="494" t="str">
        <f t="shared" si="70"/>
        <v/>
      </c>
      <c r="V371" s="494" t="str">
        <f t="shared" si="71"/>
        <v/>
      </c>
      <c r="W371" s="21">
        <f>ROW()</f>
        <v>371</v>
      </c>
    </row>
    <row r="372" spans="1:23" s="21" customFormat="1" ht="16" customHeight="1">
      <c r="A372" s="21">
        <f>ROW()</f>
        <v>372</v>
      </c>
      <c r="B372" s="71"/>
      <c r="C372" s="709"/>
      <c r="D372" s="178"/>
      <c r="E372" s="173"/>
      <c r="F372" s="173"/>
      <c r="G372" s="163"/>
      <c r="H372" s="163"/>
      <c r="I372" s="173"/>
      <c r="J372" s="174"/>
      <c r="K372" s="101">
        <f t="shared" si="60"/>
        <v>0</v>
      </c>
      <c r="L372" s="101">
        <f t="shared" si="61"/>
        <v>0</v>
      </c>
      <c r="M372" s="101">
        <f t="shared" si="62"/>
        <v>0</v>
      </c>
      <c r="N372" s="101" t="str">
        <f t="shared" si="63"/>
        <v/>
      </c>
      <c r="O372" s="101">
        <f t="shared" si="64"/>
        <v>0</v>
      </c>
      <c r="P372" s="101">
        <f t="shared" si="65"/>
        <v>0</v>
      </c>
      <c r="Q372" s="101" t="str">
        <f t="shared" si="66"/>
        <v/>
      </c>
      <c r="R372" s="101" t="str">
        <f t="shared" si="67"/>
        <v/>
      </c>
      <c r="S372" s="494" t="str">
        <f t="shared" si="68"/>
        <v/>
      </c>
      <c r="T372" s="494" t="str">
        <f t="shared" si="69"/>
        <v/>
      </c>
      <c r="U372" s="494" t="str">
        <f t="shared" si="70"/>
        <v/>
      </c>
      <c r="V372" s="494" t="str">
        <f t="shared" si="71"/>
        <v/>
      </c>
      <c r="W372" s="21">
        <f>ROW()</f>
        <v>372</v>
      </c>
    </row>
    <row r="373" spans="1:23" s="21" customFormat="1" ht="16" customHeight="1">
      <c r="A373" s="21">
        <f>ROW()</f>
        <v>373</v>
      </c>
      <c r="B373" s="71"/>
      <c r="C373" s="709"/>
      <c r="D373" s="178"/>
      <c r="E373" s="173"/>
      <c r="F373" s="173"/>
      <c r="G373" s="163"/>
      <c r="H373" s="163"/>
      <c r="I373" s="173"/>
      <c r="J373" s="174"/>
      <c r="K373" s="101">
        <f t="shared" si="60"/>
        <v>0</v>
      </c>
      <c r="L373" s="101">
        <f t="shared" si="61"/>
        <v>0</v>
      </c>
      <c r="M373" s="101">
        <f t="shared" si="62"/>
        <v>0</v>
      </c>
      <c r="N373" s="101" t="str">
        <f t="shared" si="63"/>
        <v/>
      </c>
      <c r="O373" s="101">
        <f t="shared" si="64"/>
        <v>0</v>
      </c>
      <c r="P373" s="101">
        <f t="shared" si="65"/>
        <v>0</v>
      </c>
      <c r="Q373" s="101" t="str">
        <f t="shared" si="66"/>
        <v/>
      </c>
      <c r="R373" s="101" t="str">
        <f t="shared" si="67"/>
        <v/>
      </c>
      <c r="S373" s="494" t="str">
        <f t="shared" si="68"/>
        <v/>
      </c>
      <c r="T373" s="494" t="str">
        <f t="shared" si="69"/>
        <v/>
      </c>
      <c r="U373" s="494" t="str">
        <f t="shared" si="70"/>
        <v/>
      </c>
      <c r="V373" s="494" t="str">
        <f t="shared" si="71"/>
        <v/>
      </c>
      <c r="W373" s="21">
        <f>ROW()</f>
        <v>373</v>
      </c>
    </row>
    <row r="374" spans="1:23" s="21" customFormat="1" ht="16" customHeight="1">
      <c r="A374" s="21">
        <f>ROW()</f>
        <v>374</v>
      </c>
      <c r="B374" s="71"/>
      <c r="C374" s="709"/>
      <c r="D374" s="178"/>
      <c r="E374" s="173"/>
      <c r="F374" s="173"/>
      <c r="G374" s="163"/>
      <c r="H374" s="163"/>
      <c r="I374" s="173"/>
      <c r="J374" s="174"/>
      <c r="K374" s="101">
        <f t="shared" si="60"/>
        <v>0</v>
      </c>
      <c r="L374" s="101">
        <f t="shared" si="61"/>
        <v>0</v>
      </c>
      <c r="M374" s="101">
        <f t="shared" si="62"/>
        <v>0</v>
      </c>
      <c r="N374" s="101" t="str">
        <f t="shared" si="63"/>
        <v/>
      </c>
      <c r="O374" s="101">
        <f t="shared" si="64"/>
        <v>0</v>
      </c>
      <c r="P374" s="101">
        <f t="shared" si="65"/>
        <v>0</v>
      </c>
      <c r="Q374" s="101" t="str">
        <f t="shared" si="66"/>
        <v/>
      </c>
      <c r="R374" s="101" t="str">
        <f t="shared" si="67"/>
        <v/>
      </c>
      <c r="S374" s="494" t="str">
        <f t="shared" si="68"/>
        <v/>
      </c>
      <c r="T374" s="494" t="str">
        <f t="shared" si="69"/>
        <v/>
      </c>
      <c r="U374" s="494" t="str">
        <f t="shared" si="70"/>
        <v/>
      </c>
      <c r="V374" s="494" t="str">
        <f t="shared" si="71"/>
        <v/>
      </c>
      <c r="W374" s="21">
        <f>ROW()</f>
        <v>374</v>
      </c>
    </row>
    <row r="375" spans="1:23" s="21" customFormat="1" ht="16" customHeight="1">
      <c r="A375" s="21">
        <f>ROW()</f>
        <v>375</v>
      </c>
      <c r="B375" s="71"/>
      <c r="C375" s="709"/>
      <c r="D375" s="178"/>
      <c r="E375" s="173"/>
      <c r="F375" s="173"/>
      <c r="G375" s="163"/>
      <c r="H375" s="163"/>
      <c r="I375" s="173"/>
      <c r="J375" s="174"/>
      <c r="K375" s="101">
        <f t="shared" si="60"/>
        <v>0</v>
      </c>
      <c r="L375" s="101">
        <f t="shared" si="61"/>
        <v>0</v>
      </c>
      <c r="M375" s="101">
        <f t="shared" si="62"/>
        <v>0</v>
      </c>
      <c r="N375" s="101" t="str">
        <f t="shared" si="63"/>
        <v/>
      </c>
      <c r="O375" s="101">
        <f t="shared" si="64"/>
        <v>0</v>
      </c>
      <c r="P375" s="101">
        <f t="shared" si="65"/>
        <v>0</v>
      </c>
      <c r="Q375" s="101" t="str">
        <f t="shared" si="66"/>
        <v/>
      </c>
      <c r="R375" s="101" t="str">
        <f t="shared" si="67"/>
        <v/>
      </c>
      <c r="S375" s="494" t="str">
        <f t="shared" si="68"/>
        <v/>
      </c>
      <c r="T375" s="494" t="str">
        <f t="shared" si="69"/>
        <v/>
      </c>
      <c r="U375" s="494" t="str">
        <f t="shared" si="70"/>
        <v/>
      </c>
      <c r="V375" s="494" t="str">
        <f t="shared" si="71"/>
        <v/>
      </c>
      <c r="W375" s="21">
        <f>ROW()</f>
        <v>375</v>
      </c>
    </row>
    <row r="376" spans="1:23" s="21" customFormat="1" ht="16" customHeight="1">
      <c r="A376" s="21">
        <f>ROW()</f>
        <v>376</v>
      </c>
      <c r="B376" s="71"/>
      <c r="C376" s="709"/>
      <c r="D376" s="178"/>
      <c r="E376" s="173"/>
      <c r="F376" s="173"/>
      <c r="G376" s="163"/>
      <c r="H376" s="163"/>
      <c r="I376" s="173"/>
      <c r="J376" s="174"/>
      <c r="K376" s="101">
        <f t="shared" si="60"/>
        <v>0</v>
      </c>
      <c r="L376" s="101">
        <f t="shared" si="61"/>
        <v>0</v>
      </c>
      <c r="M376" s="101">
        <f t="shared" si="62"/>
        <v>0</v>
      </c>
      <c r="N376" s="101" t="str">
        <f t="shared" si="63"/>
        <v/>
      </c>
      <c r="O376" s="101">
        <f t="shared" si="64"/>
        <v>0</v>
      </c>
      <c r="P376" s="101">
        <f t="shared" si="65"/>
        <v>0</v>
      </c>
      <c r="Q376" s="101" t="str">
        <f t="shared" si="66"/>
        <v/>
      </c>
      <c r="R376" s="101" t="str">
        <f t="shared" si="67"/>
        <v/>
      </c>
      <c r="S376" s="494" t="str">
        <f t="shared" si="68"/>
        <v/>
      </c>
      <c r="T376" s="494" t="str">
        <f t="shared" si="69"/>
        <v/>
      </c>
      <c r="U376" s="494" t="str">
        <f t="shared" si="70"/>
        <v/>
      </c>
      <c r="V376" s="494" t="str">
        <f t="shared" si="71"/>
        <v/>
      </c>
      <c r="W376" s="21">
        <f>ROW()</f>
        <v>376</v>
      </c>
    </row>
    <row r="377" spans="1:23" s="21" customFormat="1" ht="16" customHeight="1">
      <c r="A377" s="21">
        <f>ROW()</f>
        <v>377</v>
      </c>
      <c r="B377" s="71"/>
      <c r="C377" s="709"/>
      <c r="D377" s="178"/>
      <c r="E377" s="173"/>
      <c r="F377" s="173"/>
      <c r="G377" s="163"/>
      <c r="H377" s="163"/>
      <c r="I377" s="173"/>
      <c r="J377" s="174"/>
      <c r="K377" s="101">
        <f t="shared" si="60"/>
        <v>0</v>
      </c>
      <c r="L377" s="101">
        <f t="shared" si="61"/>
        <v>0</v>
      </c>
      <c r="M377" s="101">
        <f t="shared" si="62"/>
        <v>0</v>
      </c>
      <c r="N377" s="101" t="str">
        <f t="shared" si="63"/>
        <v/>
      </c>
      <c r="O377" s="101">
        <f t="shared" si="64"/>
        <v>0</v>
      </c>
      <c r="P377" s="101">
        <f t="shared" si="65"/>
        <v>0</v>
      </c>
      <c r="Q377" s="101" t="str">
        <f t="shared" si="66"/>
        <v/>
      </c>
      <c r="R377" s="101" t="str">
        <f t="shared" si="67"/>
        <v/>
      </c>
      <c r="S377" s="494" t="str">
        <f t="shared" si="68"/>
        <v/>
      </c>
      <c r="T377" s="494" t="str">
        <f t="shared" si="69"/>
        <v/>
      </c>
      <c r="U377" s="494" t="str">
        <f t="shared" si="70"/>
        <v/>
      </c>
      <c r="V377" s="494" t="str">
        <f t="shared" si="71"/>
        <v/>
      </c>
      <c r="W377" s="21">
        <f>ROW()</f>
        <v>377</v>
      </c>
    </row>
    <row r="378" spans="1:23" s="21" customFormat="1" ht="16" customHeight="1">
      <c r="A378" s="21">
        <f>ROW()</f>
        <v>378</v>
      </c>
      <c r="B378" s="71"/>
      <c r="C378" s="709"/>
      <c r="D378" s="178"/>
      <c r="E378" s="173"/>
      <c r="F378" s="173"/>
      <c r="G378" s="163"/>
      <c r="H378" s="163"/>
      <c r="I378" s="173"/>
      <c r="J378" s="174"/>
      <c r="K378" s="101">
        <f t="shared" si="60"/>
        <v>0</v>
      </c>
      <c r="L378" s="101">
        <f t="shared" si="61"/>
        <v>0</v>
      </c>
      <c r="M378" s="101">
        <f t="shared" si="62"/>
        <v>0</v>
      </c>
      <c r="N378" s="101" t="str">
        <f t="shared" si="63"/>
        <v/>
      </c>
      <c r="O378" s="101">
        <f t="shared" si="64"/>
        <v>0</v>
      </c>
      <c r="P378" s="101">
        <f t="shared" si="65"/>
        <v>0</v>
      </c>
      <c r="Q378" s="101" t="str">
        <f t="shared" si="66"/>
        <v/>
      </c>
      <c r="R378" s="101" t="str">
        <f t="shared" si="67"/>
        <v/>
      </c>
      <c r="S378" s="494" t="str">
        <f t="shared" si="68"/>
        <v/>
      </c>
      <c r="T378" s="494" t="str">
        <f t="shared" si="69"/>
        <v/>
      </c>
      <c r="U378" s="494" t="str">
        <f t="shared" si="70"/>
        <v/>
      </c>
      <c r="V378" s="494" t="str">
        <f t="shared" si="71"/>
        <v/>
      </c>
      <c r="W378" s="21">
        <f>ROW()</f>
        <v>378</v>
      </c>
    </row>
    <row r="379" spans="1:23" s="21" customFormat="1" ht="16" customHeight="1">
      <c r="A379" s="21">
        <f>ROW()</f>
        <v>379</v>
      </c>
      <c r="B379" s="71"/>
      <c r="C379" s="709"/>
      <c r="D379" s="178"/>
      <c r="E379" s="173"/>
      <c r="F379" s="173"/>
      <c r="G379" s="163"/>
      <c r="H379" s="163"/>
      <c r="I379" s="173"/>
      <c r="J379" s="174"/>
      <c r="K379" s="101">
        <f t="shared" si="60"/>
        <v>0</v>
      </c>
      <c r="L379" s="101">
        <f t="shared" si="61"/>
        <v>0</v>
      </c>
      <c r="M379" s="101">
        <f t="shared" si="62"/>
        <v>0</v>
      </c>
      <c r="N379" s="101" t="str">
        <f t="shared" si="63"/>
        <v/>
      </c>
      <c r="O379" s="101">
        <f t="shared" si="64"/>
        <v>0</v>
      </c>
      <c r="P379" s="101">
        <f t="shared" si="65"/>
        <v>0</v>
      </c>
      <c r="Q379" s="101" t="str">
        <f t="shared" si="66"/>
        <v/>
      </c>
      <c r="R379" s="101" t="str">
        <f t="shared" si="67"/>
        <v/>
      </c>
      <c r="S379" s="494" t="str">
        <f t="shared" si="68"/>
        <v/>
      </c>
      <c r="T379" s="494" t="str">
        <f t="shared" si="69"/>
        <v/>
      </c>
      <c r="U379" s="494" t="str">
        <f t="shared" si="70"/>
        <v/>
      </c>
      <c r="V379" s="494" t="str">
        <f t="shared" si="71"/>
        <v/>
      </c>
      <c r="W379" s="21">
        <f>ROW()</f>
        <v>379</v>
      </c>
    </row>
    <row r="380" spans="1:23" s="21" customFormat="1" ht="16" customHeight="1">
      <c r="A380" s="21">
        <f>ROW()</f>
        <v>380</v>
      </c>
      <c r="B380" s="71"/>
      <c r="C380" s="709"/>
      <c r="D380" s="178"/>
      <c r="E380" s="173"/>
      <c r="F380" s="173"/>
      <c r="G380" s="163"/>
      <c r="H380" s="163"/>
      <c r="I380" s="173"/>
      <c r="J380" s="174"/>
      <c r="K380" s="101">
        <f t="shared" si="60"/>
        <v>0</v>
      </c>
      <c r="L380" s="101">
        <f t="shared" si="61"/>
        <v>0</v>
      </c>
      <c r="M380" s="101">
        <f t="shared" si="62"/>
        <v>0</v>
      </c>
      <c r="N380" s="101" t="str">
        <f t="shared" si="63"/>
        <v/>
      </c>
      <c r="O380" s="101">
        <f t="shared" si="64"/>
        <v>0</v>
      </c>
      <c r="P380" s="101">
        <f t="shared" si="65"/>
        <v>0</v>
      </c>
      <c r="Q380" s="101" t="str">
        <f t="shared" si="66"/>
        <v/>
      </c>
      <c r="R380" s="101" t="str">
        <f t="shared" si="67"/>
        <v/>
      </c>
      <c r="S380" s="494" t="str">
        <f t="shared" si="68"/>
        <v/>
      </c>
      <c r="T380" s="494" t="str">
        <f t="shared" si="69"/>
        <v/>
      </c>
      <c r="U380" s="494" t="str">
        <f t="shared" si="70"/>
        <v/>
      </c>
      <c r="V380" s="494" t="str">
        <f t="shared" si="71"/>
        <v/>
      </c>
      <c r="W380" s="21">
        <f>ROW()</f>
        <v>380</v>
      </c>
    </row>
    <row r="381" spans="1:23" s="21" customFormat="1" ht="16" customHeight="1">
      <c r="A381" s="21">
        <f>ROW()</f>
        <v>381</v>
      </c>
      <c r="B381" s="71"/>
      <c r="C381" s="709"/>
      <c r="D381" s="178"/>
      <c r="E381" s="173"/>
      <c r="F381" s="173"/>
      <c r="G381" s="163"/>
      <c r="H381" s="163"/>
      <c r="I381" s="173"/>
      <c r="J381" s="174"/>
      <c r="K381" s="101">
        <f t="shared" si="60"/>
        <v>0</v>
      </c>
      <c r="L381" s="101">
        <f t="shared" si="61"/>
        <v>0</v>
      </c>
      <c r="M381" s="101">
        <f t="shared" si="62"/>
        <v>0</v>
      </c>
      <c r="N381" s="101" t="str">
        <f t="shared" si="63"/>
        <v/>
      </c>
      <c r="O381" s="101">
        <f t="shared" si="64"/>
        <v>0</v>
      </c>
      <c r="P381" s="101">
        <f t="shared" si="65"/>
        <v>0</v>
      </c>
      <c r="Q381" s="101" t="str">
        <f t="shared" si="66"/>
        <v/>
      </c>
      <c r="R381" s="101" t="str">
        <f t="shared" si="67"/>
        <v/>
      </c>
      <c r="S381" s="494" t="str">
        <f t="shared" si="68"/>
        <v/>
      </c>
      <c r="T381" s="494" t="str">
        <f t="shared" si="69"/>
        <v/>
      </c>
      <c r="U381" s="494" t="str">
        <f t="shared" si="70"/>
        <v/>
      </c>
      <c r="V381" s="494" t="str">
        <f t="shared" si="71"/>
        <v/>
      </c>
      <c r="W381" s="21">
        <f>ROW()</f>
        <v>381</v>
      </c>
    </row>
    <row r="382" spans="1:23" s="21" customFormat="1" ht="16" customHeight="1">
      <c r="A382" s="21">
        <f>ROW()</f>
        <v>382</v>
      </c>
      <c r="B382" s="71"/>
      <c r="C382" s="709"/>
      <c r="D382" s="178"/>
      <c r="E382" s="173"/>
      <c r="F382" s="173"/>
      <c r="G382" s="163"/>
      <c r="H382" s="163"/>
      <c r="I382" s="173"/>
      <c r="J382" s="174"/>
      <c r="K382" s="101">
        <f t="shared" si="60"/>
        <v>0</v>
      </c>
      <c r="L382" s="101">
        <f t="shared" si="61"/>
        <v>0</v>
      </c>
      <c r="M382" s="101">
        <f t="shared" si="62"/>
        <v>0</v>
      </c>
      <c r="N382" s="101" t="str">
        <f t="shared" si="63"/>
        <v/>
      </c>
      <c r="O382" s="101">
        <f t="shared" si="64"/>
        <v>0</v>
      </c>
      <c r="P382" s="101">
        <f t="shared" si="65"/>
        <v>0</v>
      </c>
      <c r="Q382" s="101" t="str">
        <f t="shared" si="66"/>
        <v/>
      </c>
      <c r="R382" s="101" t="str">
        <f t="shared" si="67"/>
        <v/>
      </c>
      <c r="S382" s="494" t="str">
        <f t="shared" si="68"/>
        <v/>
      </c>
      <c r="T382" s="494" t="str">
        <f t="shared" si="69"/>
        <v/>
      </c>
      <c r="U382" s="494" t="str">
        <f t="shared" si="70"/>
        <v/>
      </c>
      <c r="V382" s="494" t="str">
        <f t="shared" si="71"/>
        <v/>
      </c>
      <c r="W382" s="21">
        <f>ROW()</f>
        <v>382</v>
      </c>
    </row>
    <row r="383" spans="1:23" s="21" customFormat="1" ht="16" customHeight="1">
      <c r="A383" s="21">
        <f>ROW()</f>
        <v>383</v>
      </c>
      <c r="B383" s="71"/>
      <c r="C383" s="709"/>
      <c r="D383" s="178"/>
      <c r="E383" s="173"/>
      <c r="F383" s="173"/>
      <c r="G383" s="163"/>
      <c r="H383" s="163"/>
      <c r="I383" s="173"/>
      <c r="J383" s="174"/>
      <c r="K383" s="101">
        <f t="shared" si="60"/>
        <v>0</v>
      </c>
      <c r="L383" s="101">
        <f t="shared" si="61"/>
        <v>0</v>
      </c>
      <c r="M383" s="101">
        <f t="shared" si="62"/>
        <v>0</v>
      </c>
      <c r="N383" s="101" t="str">
        <f t="shared" si="63"/>
        <v/>
      </c>
      <c r="O383" s="101">
        <f t="shared" si="64"/>
        <v>0</v>
      </c>
      <c r="P383" s="101">
        <f t="shared" si="65"/>
        <v>0</v>
      </c>
      <c r="Q383" s="101" t="str">
        <f t="shared" si="66"/>
        <v/>
      </c>
      <c r="R383" s="101" t="str">
        <f t="shared" si="67"/>
        <v/>
      </c>
      <c r="S383" s="494" t="str">
        <f t="shared" si="68"/>
        <v/>
      </c>
      <c r="T383" s="494" t="str">
        <f t="shared" si="69"/>
        <v/>
      </c>
      <c r="U383" s="494" t="str">
        <f t="shared" si="70"/>
        <v/>
      </c>
      <c r="V383" s="494" t="str">
        <f t="shared" si="71"/>
        <v/>
      </c>
      <c r="W383" s="21">
        <f>ROW()</f>
        <v>383</v>
      </c>
    </row>
    <row r="384" spans="1:23" s="21" customFormat="1" ht="16" customHeight="1">
      <c r="A384" s="21">
        <f>ROW()</f>
        <v>384</v>
      </c>
      <c r="B384" s="71"/>
      <c r="C384" s="709"/>
      <c r="D384" s="178"/>
      <c r="E384" s="173"/>
      <c r="F384" s="182"/>
      <c r="G384" s="163"/>
      <c r="H384" s="163"/>
      <c r="I384" s="173"/>
      <c r="J384" s="174"/>
      <c r="K384" s="101">
        <f t="shared" si="60"/>
        <v>0</v>
      </c>
      <c r="L384" s="101">
        <f t="shared" si="61"/>
        <v>0</v>
      </c>
      <c r="M384" s="101">
        <f t="shared" si="62"/>
        <v>0</v>
      </c>
      <c r="N384" s="101" t="str">
        <f t="shared" si="63"/>
        <v/>
      </c>
      <c r="O384" s="101">
        <f t="shared" si="64"/>
        <v>0</v>
      </c>
      <c r="P384" s="101">
        <f t="shared" si="65"/>
        <v>0</v>
      </c>
      <c r="Q384" s="101" t="str">
        <f t="shared" si="66"/>
        <v/>
      </c>
      <c r="R384" s="101" t="str">
        <f t="shared" si="67"/>
        <v/>
      </c>
      <c r="S384" s="494" t="str">
        <f t="shared" si="68"/>
        <v/>
      </c>
      <c r="T384" s="494" t="str">
        <f t="shared" si="69"/>
        <v/>
      </c>
      <c r="U384" s="494" t="str">
        <f t="shared" si="70"/>
        <v/>
      </c>
      <c r="V384" s="494" t="str">
        <f t="shared" si="71"/>
        <v/>
      </c>
      <c r="W384" s="21">
        <f>ROW()</f>
        <v>384</v>
      </c>
    </row>
    <row r="385" spans="1:23" s="21" customFormat="1" ht="16" customHeight="1">
      <c r="A385" s="21">
        <f>ROW()</f>
        <v>385</v>
      </c>
      <c r="B385" s="71"/>
      <c r="C385" s="709"/>
      <c r="D385" s="178"/>
      <c r="E385" s="173"/>
      <c r="F385" s="182"/>
      <c r="G385" s="163"/>
      <c r="H385" s="163"/>
      <c r="I385" s="173"/>
      <c r="J385" s="174"/>
      <c r="K385" s="101">
        <f t="shared" si="60"/>
        <v>0</v>
      </c>
      <c r="L385" s="101">
        <f t="shared" si="61"/>
        <v>0</v>
      </c>
      <c r="M385" s="101">
        <f t="shared" si="62"/>
        <v>0</v>
      </c>
      <c r="N385" s="101" t="str">
        <f t="shared" si="63"/>
        <v/>
      </c>
      <c r="O385" s="101">
        <f t="shared" si="64"/>
        <v>0</v>
      </c>
      <c r="P385" s="101">
        <f t="shared" si="65"/>
        <v>0</v>
      </c>
      <c r="Q385" s="101" t="str">
        <f t="shared" si="66"/>
        <v/>
      </c>
      <c r="R385" s="101" t="str">
        <f t="shared" si="67"/>
        <v/>
      </c>
      <c r="S385" s="494" t="str">
        <f t="shared" si="68"/>
        <v/>
      </c>
      <c r="T385" s="494" t="str">
        <f t="shared" si="69"/>
        <v/>
      </c>
      <c r="U385" s="494" t="str">
        <f t="shared" si="70"/>
        <v/>
      </c>
      <c r="V385" s="494" t="str">
        <f t="shared" si="71"/>
        <v/>
      </c>
      <c r="W385" s="21">
        <f>ROW()</f>
        <v>385</v>
      </c>
    </row>
    <row r="386" spans="1:23" s="21" customFormat="1" ht="16" customHeight="1">
      <c r="A386" s="21">
        <f>ROW()</f>
        <v>386</v>
      </c>
      <c r="B386" s="71"/>
      <c r="C386" s="709"/>
      <c r="D386" s="178"/>
      <c r="E386" s="173"/>
      <c r="F386" s="182"/>
      <c r="G386" s="163"/>
      <c r="H386" s="163"/>
      <c r="I386" s="173"/>
      <c r="J386" s="174"/>
      <c r="K386" s="101">
        <f t="shared" si="60"/>
        <v>0</v>
      </c>
      <c r="L386" s="101">
        <f t="shared" si="61"/>
        <v>0</v>
      </c>
      <c r="M386" s="101">
        <f t="shared" si="62"/>
        <v>0</v>
      </c>
      <c r="N386" s="101" t="str">
        <f t="shared" si="63"/>
        <v/>
      </c>
      <c r="O386" s="101">
        <f t="shared" si="64"/>
        <v>0</v>
      </c>
      <c r="P386" s="101">
        <f t="shared" si="65"/>
        <v>0</v>
      </c>
      <c r="Q386" s="101" t="str">
        <f t="shared" si="66"/>
        <v/>
      </c>
      <c r="R386" s="101" t="str">
        <f t="shared" si="67"/>
        <v/>
      </c>
      <c r="S386" s="494" t="str">
        <f t="shared" si="68"/>
        <v/>
      </c>
      <c r="T386" s="494" t="str">
        <f t="shared" si="69"/>
        <v/>
      </c>
      <c r="U386" s="494" t="str">
        <f t="shared" si="70"/>
        <v/>
      </c>
      <c r="V386" s="494" t="str">
        <f t="shared" si="71"/>
        <v/>
      </c>
      <c r="W386" s="21">
        <f>ROW()</f>
        <v>386</v>
      </c>
    </row>
    <row r="387" spans="1:23" s="21" customFormat="1" ht="16" customHeight="1">
      <c r="A387" s="21">
        <f>ROW()</f>
        <v>387</v>
      </c>
      <c r="B387" s="71"/>
      <c r="C387" s="709"/>
      <c r="D387" s="178"/>
      <c r="E387" s="173"/>
      <c r="F387" s="182"/>
      <c r="G387" s="163"/>
      <c r="H387" s="163"/>
      <c r="I387" s="173"/>
      <c r="J387" s="174"/>
      <c r="K387" s="101">
        <f t="shared" si="60"/>
        <v>0</v>
      </c>
      <c r="L387" s="101">
        <f t="shared" si="61"/>
        <v>0</v>
      </c>
      <c r="M387" s="101">
        <f t="shared" si="62"/>
        <v>0</v>
      </c>
      <c r="N387" s="101" t="str">
        <f t="shared" si="63"/>
        <v/>
      </c>
      <c r="O387" s="101">
        <f t="shared" si="64"/>
        <v>0</v>
      </c>
      <c r="P387" s="101">
        <f t="shared" si="65"/>
        <v>0</v>
      </c>
      <c r="Q387" s="101" t="str">
        <f t="shared" si="66"/>
        <v/>
      </c>
      <c r="R387" s="101" t="str">
        <f t="shared" si="67"/>
        <v/>
      </c>
      <c r="S387" s="494" t="str">
        <f t="shared" si="68"/>
        <v/>
      </c>
      <c r="T387" s="494" t="str">
        <f t="shared" si="69"/>
        <v/>
      </c>
      <c r="U387" s="494" t="str">
        <f t="shared" si="70"/>
        <v/>
      </c>
      <c r="V387" s="494" t="str">
        <f t="shared" si="71"/>
        <v/>
      </c>
      <c r="W387" s="21">
        <f>ROW()</f>
        <v>387</v>
      </c>
    </row>
    <row r="388" spans="1:23" s="21" customFormat="1" ht="16" customHeight="1">
      <c r="A388" s="21">
        <f>ROW()</f>
        <v>388</v>
      </c>
      <c r="B388" s="71"/>
      <c r="C388" s="709"/>
      <c r="D388" s="178"/>
      <c r="E388" s="173"/>
      <c r="F388" s="182"/>
      <c r="G388" s="163"/>
      <c r="H388" s="163"/>
      <c r="I388" s="173"/>
      <c r="J388" s="174"/>
      <c r="K388" s="101">
        <f t="shared" si="60"/>
        <v>0</v>
      </c>
      <c r="L388" s="101">
        <f t="shared" si="61"/>
        <v>0</v>
      </c>
      <c r="M388" s="101">
        <f t="shared" si="62"/>
        <v>0</v>
      </c>
      <c r="N388" s="101" t="str">
        <f t="shared" si="63"/>
        <v/>
      </c>
      <c r="O388" s="101">
        <f t="shared" si="64"/>
        <v>0</v>
      </c>
      <c r="P388" s="101">
        <f t="shared" si="65"/>
        <v>0</v>
      </c>
      <c r="Q388" s="101" t="str">
        <f t="shared" si="66"/>
        <v/>
      </c>
      <c r="R388" s="101" t="str">
        <f t="shared" si="67"/>
        <v/>
      </c>
      <c r="S388" s="494" t="str">
        <f t="shared" si="68"/>
        <v/>
      </c>
      <c r="T388" s="494" t="str">
        <f t="shared" si="69"/>
        <v/>
      </c>
      <c r="U388" s="494" t="str">
        <f t="shared" si="70"/>
        <v/>
      </c>
      <c r="V388" s="494" t="str">
        <f t="shared" si="71"/>
        <v/>
      </c>
      <c r="W388" s="21">
        <f>ROW()</f>
        <v>388</v>
      </c>
    </row>
    <row r="389" spans="1:23" s="21" customFormat="1" ht="16" customHeight="1">
      <c r="A389" s="21">
        <f>ROW()</f>
        <v>389</v>
      </c>
      <c r="B389" s="71"/>
      <c r="C389" s="709"/>
      <c r="D389" s="178"/>
      <c r="E389" s="173"/>
      <c r="F389" s="173"/>
      <c r="G389" s="163"/>
      <c r="H389" s="163"/>
      <c r="I389" s="173"/>
      <c r="J389" s="174"/>
      <c r="K389" s="101">
        <f t="shared" si="60"/>
        <v>0</v>
      </c>
      <c r="L389" s="101">
        <f t="shared" si="61"/>
        <v>0</v>
      </c>
      <c r="M389" s="101">
        <f t="shared" si="62"/>
        <v>0</v>
      </c>
      <c r="N389" s="101" t="str">
        <f t="shared" si="63"/>
        <v/>
      </c>
      <c r="O389" s="101">
        <f t="shared" si="64"/>
        <v>0</v>
      </c>
      <c r="P389" s="101">
        <f t="shared" si="65"/>
        <v>0</v>
      </c>
      <c r="Q389" s="101" t="str">
        <f t="shared" si="66"/>
        <v/>
      </c>
      <c r="R389" s="101" t="str">
        <f t="shared" si="67"/>
        <v/>
      </c>
      <c r="S389" s="494" t="str">
        <f t="shared" si="68"/>
        <v/>
      </c>
      <c r="T389" s="494" t="str">
        <f t="shared" si="69"/>
        <v/>
      </c>
      <c r="U389" s="494" t="str">
        <f t="shared" si="70"/>
        <v/>
      </c>
      <c r="V389" s="494" t="str">
        <f t="shared" si="71"/>
        <v/>
      </c>
      <c r="W389" s="21">
        <f>ROW()</f>
        <v>389</v>
      </c>
    </row>
    <row r="390" spans="1:23" s="21" customFormat="1" ht="16" customHeight="1">
      <c r="A390" s="21">
        <f>ROW()</f>
        <v>390</v>
      </c>
      <c r="B390" s="71"/>
      <c r="C390" s="709"/>
      <c r="D390" s="178"/>
      <c r="E390" s="173"/>
      <c r="F390" s="173"/>
      <c r="G390" s="163"/>
      <c r="H390" s="163"/>
      <c r="I390" s="173"/>
      <c r="J390" s="174"/>
      <c r="K390" s="101">
        <f t="shared" si="60"/>
        <v>0</v>
      </c>
      <c r="L390" s="101">
        <f t="shared" si="61"/>
        <v>0</v>
      </c>
      <c r="M390" s="101">
        <f t="shared" si="62"/>
        <v>0</v>
      </c>
      <c r="N390" s="101" t="str">
        <f t="shared" si="63"/>
        <v/>
      </c>
      <c r="O390" s="101">
        <f t="shared" si="64"/>
        <v>0</v>
      </c>
      <c r="P390" s="101">
        <f t="shared" si="65"/>
        <v>0</v>
      </c>
      <c r="Q390" s="101" t="str">
        <f t="shared" si="66"/>
        <v/>
      </c>
      <c r="R390" s="101" t="str">
        <f t="shared" si="67"/>
        <v/>
      </c>
      <c r="S390" s="494" t="str">
        <f t="shared" si="68"/>
        <v/>
      </c>
      <c r="T390" s="494" t="str">
        <f t="shared" si="69"/>
        <v/>
      </c>
      <c r="U390" s="494" t="str">
        <f t="shared" si="70"/>
        <v/>
      </c>
      <c r="V390" s="494" t="str">
        <f t="shared" si="71"/>
        <v/>
      </c>
      <c r="W390" s="21">
        <f>ROW()</f>
        <v>390</v>
      </c>
    </row>
    <row r="391" spans="1:23" s="21" customFormat="1" ht="16" customHeight="1">
      <c r="A391" s="21">
        <f>ROW()</f>
        <v>391</v>
      </c>
      <c r="B391" s="71"/>
      <c r="C391" s="709"/>
      <c r="D391" s="178"/>
      <c r="E391" s="173"/>
      <c r="F391" s="173"/>
      <c r="G391" s="163"/>
      <c r="H391" s="163"/>
      <c r="I391" s="173"/>
      <c r="J391" s="174"/>
      <c r="K391" s="101">
        <f t="shared" si="60"/>
        <v>0</v>
      </c>
      <c r="L391" s="101">
        <f t="shared" si="61"/>
        <v>0</v>
      </c>
      <c r="M391" s="101">
        <f t="shared" si="62"/>
        <v>0</v>
      </c>
      <c r="N391" s="101" t="str">
        <f t="shared" si="63"/>
        <v/>
      </c>
      <c r="O391" s="101">
        <f t="shared" si="64"/>
        <v>0</v>
      </c>
      <c r="P391" s="101">
        <f t="shared" si="65"/>
        <v>0</v>
      </c>
      <c r="Q391" s="101" t="str">
        <f t="shared" si="66"/>
        <v/>
      </c>
      <c r="R391" s="101" t="str">
        <f t="shared" si="67"/>
        <v/>
      </c>
      <c r="S391" s="494" t="str">
        <f t="shared" si="68"/>
        <v/>
      </c>
      <c r="T391" s="494" t="str">
        <f t="shared" si="69"/>
        <v/>
      </c>
      <c r="U391" s="494" t="str">
        <f t="shared" si="70"/>
        <v/>
      </c>
      <c r="V391" s="494" t="str">
        <f t="shared" si="71"/>
        <v/>
      </c>
      <c r="W391" s="21">
        <f>ROW()</f>
        <v>391</v>
      </c>
    </row>
    <row r="392" spans="1:23" s="21" customFormat="1" ht="16" customHeight="1">
      <c r="A392" s="21">
        <f>ROW()</f>
        <v>392</v>
      </c>
      <c r="B392" s="71"/>
      <c r="C392" s="709"/>
      <c r="D392" s="178"/>
      <c r="E392" s="173"/>
      <c r="F392" s="173"/>
      <c r="G392" s="163"/>
      <c r="H392" s="163"/>
      <c r="I392" s="173"/>
      <c r="J392" s="174"/>
      <c r="K392" s="101">
        <f t="shared" si="60"/>
        <v>0</v>
      </c>
      <c r="L392" s="101">
        <f t="shared" si="61"/>
        <v>0</v>
      </c>
      <c r="M392" s="101">
        <f t="shared" si="62"/>
        <v>0</v>
      </c>
      <c r="N392" s="101" t="str">
        <f t="shared" si="63"/>
        <v/>
      </c>
      <c r="O392" s="101">
        <f t="shared" si="64"/>
        <v>0</v>
      </c>
      <c r="P392" s="101">
        <f t="shared" si="65"/>
        <v>0</v>
      </c>
      <c r="Q392" s="101" t="str">
        <f t="shared" si="66"/>
        <v/>
      </c>
      <c r="R392" s="101" t="str">
        <f t="shared" si="67"/>
        <v/>
      </c>
      <c r="S392" s="494" t="str">
        <f t="shared" si="68"/>
        <v/>
      </c>
      <c r="T392" s="494" t="str">
        <f t="shared" si="69"/>
        <v/>
      </c>
      <c r="U392" s="494" t="str">
        <f t="shared" si="70"/>
        <v/>
      </c>
      <c r="V392" s="494" t="str">
        <f t="shared" si="71"/>
        <v/>
      </c>
      <c r="W392" s="21">
        <f>ROW()</f>
        <v>392</v>
      </c>
    </row>
    <row r="393" spans="1:23" s="21" customFormat="1" ht="16" customHeight="1">
      <c r="A393" s="21">
        <f>ROW()</f>
        <v>393</v>
      </c>
      <c r="B393" s="71"/>
      <c r="C393" s="709"/>
      <c r="D393" s="178"/>
      <c r="E393" s="173"/>
      <c r="F393" s="173"/>
      <c r="G393" s="163"/>
      <c r="H393" s="163"/>
      <c r="I393" s="173"/>
      <c r="J393" s="174"/>
      <c r="K393" s="101">
        <f t="shared" si="60"/>
        <v>0</v>
      </c>
      <c r="L393" s="101">
        <f t="shared" si="61"/>
        <v>0</v>
      </c>
      <c r="M393" s="101">
        <f t="shared" si="62"/>
        <v>0</v>
      </c>
      <c r="N393" s="101" t="str">
        <f t="shared" si="63"/>
        <v/>
      </c>
      <c r="O393" s="101">
        <f t="shared" si="64"/>
        <v>0</v>
      </c>
      <c r="P393" s="101">
        <f t="shared" si="65"/>
        <v>0</v>
      </c>
      <c r="Q393" s="101" t="str">
        <f t="shared" si="66"/>
        <v/>
      </c>
      <c r="R393" s="101" t="str">
        <f t="shared" si="67"/>
        <v/>
      </c>
      <c r="S393" s="494" t="str">
        <f t="shared" si="68"/>
        <v/>
      </c>
      <c r="T393" s="494" t="str">
        <f t="shared" si="69"/>
        <v/>
      </c>
      <c r="U393" s="494" t="str">
        <f t="shared" si="70"/>
        <v/>
      </c>
      <c r="V393" s="494" t="str">
        <f t="shared" si="71"/>
        <v/>
      </c>
      <c r="W393" s="21">
        <f>ROW()</f>
        <v>393</v>
      </c>
    </row>
    <row r="394" spans="1:23" s="21" customFormat="1" ht="16" customHeight="1">
      <c r="A394" s="21">
        <f>ROW()</f>
        <v>394</v>
      </c>
      <c r="B394" s="71"/>
      <c r="C394" s="709"/>
      <c r="D394" s="178"/>
      <c r="E394" s="173"/>
      <c r="F394" s="182"/>
      <c r="G394" s="163"/>
      <c r="H394" s="163"/>
      <c r="I394" s="173"/>
      <c r="J394" s="174"/>
      <c r="K394" s="101">
        <f t="shared" si="60"/>
        <v>0</v>
      </c>
      <c r="L394" s="101">
        <f t="shared" si="61"/>
        <v>0</v>
      </c>
      <c r="M394" s="101">
        <f t="shared" si="62"/>
        <v>0</v>
      </c>
      <c r="N394" s="101" t="str">
        <f t="shared" si="63"/>
        <v/>
      </c>
      <c r="O394" s="101">
        <f t="shared" si="64"/>
        <v>0</v>
      </c>
      <c r="P394" s="101">
        <f t="shared" si="65"/>
        <v>0</v>
      </c>
      <c r="Q394" s="101" t="str">
        <f t="shared" si="66"/>
        <v/>
      </c>
      <c r="R394" s="101" t="str">
        <f t="shared" si="67"/>
        <v/>
      </c>
      <c r="S394" s="494" t="str">
        <f t="shared" si="68"/>
        <v/>
      </c>
      <c r="T394" s="494" t="str">
        <f t="shared" si="69"/>
        <v/>
      </c>
      <c r="U394" s="494" t="str">
        <f t="shared" si="70"/>
        <v/>
      </c>
      <c r="V394" s="494" t="str">
        <f t="shared" si="71"/>
        <v/>
      </c>
      <c r="W394" s="21">
        <f>ROW()</f>
        <v>394</v>
      </c>
    </row>
    <row r="395" spans="1:23" s="21" customFormat="1" ht="16" customHeight="1">
      <c r="A395" s="21">
        <f>ROW()</f>
        <v>395</v>
      </c>
      <c r="B395" s="71"/>
      <c r="C395" s="709"/>
      <c r="D395" s="178"/>
      <c r="E395" s="173"/>
      <c r="F395" s="173"/>
      <c r="G395" s="163"/>
      <c r="H395" s="163"/>
      <c r="I395" s="173"/>
      <c r="J395" s="174"/>
      <c r="K395" s="101">
        <f t="shared" si="60"/>
        <v>0</v>
      </c>
      <c r="L395" s="101">
        <f t="shared" si="61"/>
        <v>0</v>
      </c>
      <c r="M395" s="101">
        <f t="shared" si="62"/>
        <v>0</v>
      </c>
      <c r="N395" s="101" t="str">
        <f t="shared" si="63"/>
        <v/>
      </c>
      <c r="O395" s="101">
        <f t="shared" si="64"/>
        <v>0</v>
      </c>
      <c r="P395" s="101">
        <f t="shared" si="65"/>
        <v>0</v>
      </c>
      <c r="Q395" s="101" t="str">
        <f t="shared" si="66"/>
        <v/>
      </c>
      <c r="R395" s="101" t="str">
        <f t="shared" si="67"/>
        <v/>
      </c>
      <c r="S395" s="494" t="str">
        <f t="shared" si="68"/>
        <v/>
      </c>
      <c r="T395" s="494" t="str">
        <f t="shared" si="69"/>
        <v/>
      </c>
      <c r="U395" s="494" t="str">
        <f t="shared" si="70"/>
        <v/>
      </c>
      <c r="V395" s="494" t="str">
        <f t="shared" si="71"/>
        <v/>
      </c>
      <c r="W395" s="21">
        <f>ROW()</f>
        <v>395</v>
      </c>
    </row>
    <row r="396" spans="1:23" s="21" customFormat="1" ht="16" customHeight="1">
      <c r="A396" s="21">
        <f>ROW()</f>
        <v>396</v>
      </c>
      <c r="B396" s="71"/>
      <c r="C396" s="709"/>
      <c r="D396" s="178"/>
      <c r="E396" s="173"/>
      <c r="F396" s="173"/>
      <c r="G396" s="163"/>
      <c r="H396" s="163"/>
      <c r="I396" s="173"/>
      <c r="J396" s="174"/>
      <c r="K396" s="101">
        <f t="shared" ref="K396:K459" si="72">IF(I396="",0,I396)</f>
        <v>0</v>
      </c>
      <c r="L396" s="101">
        <f t="shared" ref="L396:L459" si="73">IF(H396=0,0,H396)</f>
        <v>0</v>
      </c>
      <c r="M396" s="101">
        <f t="shared" ref="M396:M459" si="74">IF(G396=0,0,G396)</f>
        <v>0</v>
      </c>
      <c r="N396" s="101" t="str">
        <f t="shared" ref="N396:N459" si="75">IF(J396="","",J396)</f>
        <v/>
      </c>
      <c r="O396" s="101">
        <f t="shared" ref="O396:O459" si="76">IF(G396=0,0,G396)</f>
        <v>0</v>
      </c>
      <c r="P396" s="101">
        <f t="shared" ref="P396:P459" si="77">IF(H396=0,0,H396)</f>
        <v>0</v>
      </c>
      <c r="Q396" s="101" t="str">
        <f t="shared" ref="Q396:Q459" si="78">IF(I396="Biaya Bahan Baku",H396,IF(I396="Biaya Operasional",H396,IF(I396="Biaya Insentif Fasilitas",H396,"")))</f>
        <v/>
      </c>
      <c r="R396" s="101" t="str">
        <f t="shared" ref="R396:R459" si="79">IF(I396="Dana Bantuan Pemerintah",G396,"")</f>
        <v/>
      </c>
      <c r="S396" s="494" t="str">
        <f t="shared" ref="S396:S459" si="80">IF(I396="Dana Bahan Baku","Bahan Baku",IF(I396="Biaya Bahan Baku","Bahan Baku",IF(I396="Dana Operasional","Operasional",IF(I396="Biaya Operasional","Operasional",""))))</f>
        <v/>
      </c>
      <c r="T396" s="494" t="str">
        <f t="shared" ref="T396:T459" si="81">IF(I396="Dana Insentif Fasilitas","Insentif Fasilitas",IF(I396="Biaya Insentif Fasilitas","Insentif Fasilitas",""))</f>
        <v/>
      </c>
      <c r="U396" s="494" t="str">
        <f t="shared" ref="U396:U459" si="82">IF(S396="",T396,S396)</f>
        <v/>
      </c>
      <c r="V396" s="494" t="str">
        <f t="shared" ref="V396:V459" si="83">IF(I396="Biaya Bahan Baku","Belanja",IF(I396="Biaya Operasional","Belanja",IF(I396="Biaya Insentif Fasilitas","Belanja","")))</f>
        <v/>
      </c>
      <c r="W396" s="21">
        <f>ROW()</f>
        <v>396</v>
      </c>
    </row>
    <row r="397" spans="1:23" s="21" customFormat="1" ht="16" customHeight="1">
      <c r="A397" s="21">
        <f>ROW()</f>
        <v>397</v>
      </c>
      <c r="B397" s="71"/>
      <c r="C397" s="709"/>
      <c r="D397" s="178"/>
      <c r="E397" s="173"/>
      <c r="F397" s="173"/>
      <c r="G397" s="163"/>
      <c r="H397" s="163"/>
      <c r="I397" s="173"/>
      <c r="J397" s="174"/>
      <c r="K397" s="101">
        <f t="shared" si="72"/>
        <v>0</v>
      </c>
      <c r="L397" s="101">
        <f t="shared" si="73"/>
        <v>0</v>
      </c>
      <c r="M397" s="101">
        <f t="shared" si="74"/>
        <v>0</v>
      </c>
      <c r="N397" s="101" t="str">
        <f t="shared" si="75"/>
        <v/>
      </c>
      <c r="O397" s="101">
        <f t="shared" si="76"/>
        <v>0</v>
      </c>
      <c r="P397" s="101">
        <f t="shared" si="77"/>
        <v>0</v>
      </c>
      <c r="Q397" s="101" t="str">
        <f t="shared" si="78"/>
        <v/>
      </c>
      <c r="R397" s="101" t="str">
        <f t="shared" si="79"/>
        <v/>
      </c>
      <c r="S397" s="494" t="str">
        <f t="shared" si="80"/>
        <v/>
      </c>
      <c r="T397" s="494" t="str">
        <f t="shared" si="81"/>
        <v/>
      </c>
      <c r="U397" s="494" t="str">
        <f t="shared" si="82"/>
        <v/>
      </c>
      <c r="V397" s="494" t="str">
        <f t="shared" si="83"/>
        <v/>
      </c>
      <c r="W397" s="21">
        <f>ROW()</f>
        <v>397</v>
      </c>
    </row>
    <row r="398" spans="1:23" s="21" customFormat="1" ht="16" customHeight="1">
      <c r="A398" s="21">
        <f>ROW()</f>
        <v>398</v>
      </c>
      <c r="B398" s="71"/>
      <c r="C398" s="709"/>
      <c r="D398" s="178"/>
      <c r="E398" s="173"/>
      <c r="F398" s="182"/>
      <c r="G398" s="163"/>
      <c r="H398" s="163"/>
      <c r="I398" s="173"/>
      <c r="J398" s="174"/>
      <c r="K398" s="101">
        <f t="shared" si="72"/>
        <v>0</v>
      </c>
      <c r="L398" s="101">
        <f t="shared" si="73"/>
        <v>0</v>
      </c>
      <c r="M398" s="101">
        <f t="shared" si="74"/>
        <v>0</v>
      </c>
      <c r="N398" s="101" t="str">
        <f t="shared" si="75"/>
        <v/>
      </c>
      <c r="O398" s="101">
        <f t="shared" si="76"/>
        <v>0</v>
      </c>
      <c r="P398" s="101">
        <f t="shared" si="77"/>
        <v>0</v>
      </c>
      <c r="Q398" s="101" t="str">
        <f t="shared" si="78"/>
        <v/>
      </c>
      <c r="R398" s="101" t="str">
        <f t="shared" si="79"/>
        <v/>
      </c>
      <c r="S398" s="494" t="str">
        <f t="shared" si="80"/>
        <v/>
      </c>
      <c r="T398" s="494" t="str">
        <f t="shared" si="81"/>
        <v/>
      </c>
      <c r="U398" s="494" t="str">
        <f t="shared" si="82"/>
        <v/>
      </c>
      <c r="V398" s="494" t="str">
        <f t="shared" si="83"/>
        <v/>
      </c>
      <c r="W398" s="21">
        <f>ROW()</f>
        <v>398</v>
      </c>
    </row>
    <row r="399" spans="1:23" s="21" customFormat="1" ht="16" customHeight="1">
      <c r="A399" s="21">
        <f>ROW()</f>
        <v>399</v>
      </c>
      <c r="B399" s="71"/>
      <c r="C399" s="709"/>
      <c r="D399" s="178"/>
      <c r="E399" s="173"/>
      <c r="F399" s="182"/>
      <c r="G399" s="163"/>
      <c r="H399" s="163"/>
      <c r="I399" s="173"/>
      <c r="J399" s="174"/>
      <c r="K399" s="101">
        <f t="shared" si="72"/>
        <v>0</v>
      </c>
      <c r="L399" s="101">
        <f t="shared" si="73"/>
        <v>0</v>
      </c>
      <c r="M399" s="101">
        <f t="shared" si="74"/>
        <v>0</v>
      </c>
      <c r="N399" s="101" t="str">
        <f t="shared" si="75"/>
        <v/>
      </c>
      <c r="O399" s="101">
        <f t="shared" si="76"/>
        <v>0</v>
      </c>
      <c r="P399" s="101">
        <f t="shared" si="77"/>
        <v>0</v>
      </c>
      <c r="Q399" s="101" t="str">
        <f t="shared" si="78"/>
        <v/>
      </c>
      <c r="R399" s="101" t="str">
        <f t="shared" si="79"/>
        <v/>
      </c>
      <c r="S399" s="494" t="str">
        <f t="shared" si="80"/>
        <v/>
      </c>
      <c r="T399" s="494" t="str">
        <f t="shared" si="81"/>
        <v/>
      </c>
      <c r="U399" s="494" t="str">
        <f t="shared" si="82"/>
        <v/>
      </c>
      <c r="V399" s="494" t="str">
        <f t="shared" si="83"/>
        <v/>
      </c>
      <c r="W399" s="21">
        <f>ROW()</f>
        <v>399</v>
      </c>
    </row>
    <row r="400" spans="1:23" s="21" customFormat="1" ht="16" customHeight="1">
      <c r="A400" s="21">
        <f>ROW()</f>
        <v>400</v>
      </c>
      <c r="B400" s="71"/>
      <c r="C400" s="709"/>
      <c r="D400" s="178"/>
      <c r="E400" s="173"/>
      <c r="F400" s="182"/>
      <c r="G400" s="163"/>
      <c r="H400" s="163"/>
      <c r="I400" s="173"/>
      <c r="J400" s="174"/>
      <c r="K400" s="101">
        <f t="shared" si="72"/>
        <v>0</v>
      </c>
      <c r="L400" s="101">
        <f t="shared" si="73"/>
        <v>0</v>
      </c>
      <c r="M400" s="101">
        <f t="shared" si="74"/>
        <v>0</v>
      </c>
      <c r="N400" s="101" t="str">
        <f t="shared" si="75"/>
        <v/>
      </c>
      <c r="O400" s="101">
        <f t="shared" si="76"/>
        <v>0</v>
      </c>
      <c r="P400" s="101">
        <f t="shared" si="77"/>
        <v>0</v>
      </c>
      <c r="Q400" s="101" t="str">
        <f t="shared" si="78"/>
        <v/>
      </c>
      <c r="R400" s="101" t="str">
        <f t="shared" si="79"/>
        <v/>
      </c>
      <c r="S400" s="494" t="str">
        <f t="shared" si="80"/>
        <v/>
      </c>
      <c r="T400" s="494" t="str">
        <f t="shared" si="81"/>
        <v/>
      </c>
      <c r="U400" s="494" t="str">
        <f t="shared" si="82"/>
        <v/>
      </c>
      <c r="V400" s="494" t="str">
        <f t="shared" si="83"/>
        <v/>
      </c>
      <c r="W400" s="21">
        <f>ROW()</f>
        <v>400</v>
      </c>
    </row>
    <row r="401" spans="1:23" s="21" customFormat="1" ht="16" customHeight="1">
      <c r="A401" s="21">
        <f>ROW()</f>
        <v>401</v>
      </c>
      <c r="B401" s="71"/>
      <c r="C401" s="709"/>
      <c r="D401" s="178"/>
      <c r="E401" s="173"/>
      <c r="F401" s="182"/>
      <c r="G401" s="163"/>
      <c r="H401" s="163"/>
      <c r="I401" s="173"/>
      <c r="J401" s="174"/>
      <c r="K401" s="101">
        <f t="shared" si="72"/>
        <v>0</v>
      </c>
      <c r="L401" s="101">
        <f t="shared" si="73"/>
        <v>0</v>
      </c>
      <c r="M401" s="101">
        <f t="shared" si="74"/>
        <v>0</v>
      </c>
      <c r="N401" s="101" t="str">
        <f t="shared" si="75"/>
        <v/>
      </c>
      <c r="O401" s="101">
        <f t="shared" si="76"/>
        <v>0</v>
      </c>
      <c r="P401" s="101">
        <f t="shared" si="77"/>
        <v>0</v>
      </c>
      <c r="Q401" s="101" t="str">
        <f t="shared" si="78"/>
        <v/>
      </c>
      <c r="R401" s="101" t="str">
        <f t="shared" si="79"/>
        <v/>
      </c>
      <c r="S401" s="494" t="str">
        <f t="shared" si="80"/>
        <v/>
      </c>
      <c r="T401" s="494" t="str">
        <f t="shared" si="81"/>
        <v/>
      </c>
      <c r="U401" s="494" t="str">
        <f t="shared" si="82"/>
        <v/>
      </c>
      <c r="V401" s="494" t="str">
        <f t="shared" si="83"/>
        <v/>
      </c>
      <c r="W401" s="21">
        <f>ROW()</f>
        <v>401</v>
      </c>
    </row>
    <row r="402" spans="1:23" s="21" customFormat="1" ht="16" customHeight="1">
      <c r="A402" s="21">
        <f>ROW()</f>
        <v>402</v>
      </c>
      <c r="B402" s="71"/>
      <c r="C402" s="709"/>
      <c r="D402" s="178"/>
      <c r="E402" s="173"/>
      <c r="F402" s="182"/>
      <c r="G402" s="163"/>
      <c r="H402" s="163"/>
      <c r="I402" s="173"/>
      <c r="J402" s="174"/>
      <c r="K402" s="101">
        <f t="shared" si="72"/>
        <v>0</v>
      </c>
      <c r="L402" s="101">
        <f t="shared" si="73"/>
        <v>0</v>
      </c>
      <c r="M402" s="101">
        <f t="shared" si="74"/>
        <v>0</v>
      </c>
      <c r="N402" s="101" t="str">
        <f t="shared" si="75"/>
        <v/>
      </c>
      <c r="O402" s="101">
        <f t="shared" si="76"/>
        <v>0</v>
      </c>
      <c r="P402" s="101">
        <f t="shared" si="77"/>
        <v>0</v>
      </c>
      <c r="Q402" s="101" t="str">
        <f t="shared" si="78"/>
        <v/>
      </c>
      <c r="R402" s="101" t="str">
        <f t="shared" si="79"/>
        <v/>
      </c>
      <c r="S402" s="494" t="str">
        <f t="shared" si="80"/>
        <v/>
      </c>
      <c r="T402" s="494" t="str">
        <f t="shared" si="81"/>
        <v/>
      </c>
      <c r="U402" s="494" t="str">
        <f t="shared" si="82"/>
        <v/>
      </c>
      <c r="V402" s="494" t="str">
        <f t="shared" si="83"/>
        <v/>
      </c>
      <c r="W402" s="21">
        <f>ROW()</f>
        <v>402</v>
      </c>
    </row>
    <row r="403" spans="1:23" s="21" customFormat="1" ht="16" customHeight="1">
      <c r="A403" s="21">
        <f>ROW()</f>
        <v>403</v>
      </c>
      <c r="B403" s="71"/>
      <c r="C403" s="709"/>
      <c r="D403" s="178"/>
      <c r="E403" s="173"/>
      <c r="F403" s="182"/>
      <c r="G403" s="163"/>
      <c r="H403" s="163"/>
      <c r="I403" s="173"/>
      <c r="J403" s="174"/>
      <c r="K403" s="101">
        <f t="shared" si="72"/>
        <v>0</v>
      </c>
      <c r="L403" s="101">
        <f t="shared" si="73"/>
        <v>0</v>
      </c>
      <c r="M403" s="101">
        <f t="shared" si="74"/>
        <v>0</v>
      </c>
      <c r="N403" s="101" t="str">
        <f t="shared" si="75"/>
        <v/>
      </c>
      <c r="O403" s="101">
        <f t="shared" si="76"/>
        <v>0</v>
      </c>
      <c r="P403" s="101">
        <f t="shared" si="77"/>
        <v>0</v>
      </c>
      <c r="Q403" s="101" t="str">
        <f t="shared" si="78"/>
        <v/>
      </c>
      <c r="R403" s="101" t="str">
        <f t="shared" si="79"/>
        <v/>
      </c>
      <c r="S403" s="494" t="str">
        <f t="shared" si="80"/>
        <v/>
      </c>
      <c r="T403" s="494" t="str">
        <f t="shared" si="81"/>
        <v/>
      </c>
      <c r="U403" s="494" t="str">
        <f t="shared" si="82"/>
        <v/>
      </c>
      <c r="V403" s="494" t="str">
        <f t="shared" si="83"/>
        <v/>
      </c>
      <c r="W403" s="21">
        <f>ROW()</f>
        <v>403</v>
      </c>
    </row>
    <row r="404" spans="1:23" s="21" customFormat="1" ht="16" customHeight="1">
      <c r="A404" s="21">
        <f>ROW()</f>
        <v>404</v>
      </c>
      <c r="B404" s="71"/>
      <c r="C404" s="709"/>
      <c r="D404" s="178"/>
      <c r="E404" s="173"/>
      <c r="F404" s="182"/>
      <c r="G404" s="163"/>
      <c r="H404" s="163"/>
      <c r="I404" s="173"/>
      <c r="J404" s="174"/>
      <c r="K404" s="101">
        <f t="shared" si="72"/>
        <v>0</v>
      </c>
      <c r="L404" s="101">
        <f t="shared" si="73"/>
        <v>0</v>
      </c>
      <c r="M404" s="101">
        <f t="shared" si="74"/>
        <v>0</v>
      </c>
      <c r="N404" s="101" t="str">
        <f t="shared" si="75"/>
        <v/>
      </c>
      <c r="O404" s="101">
        <f t="shared" si="76"/>
        <v>0</v>
      </c>
      <c r="P404" s="101">
        <f t="shared" si="77"/>
        <v>0</v>
      </c>
      <c r="Q404" s="101" t="str">
        <f t="shared" si="78"/>
        <v/>
      </c>
      <c r="R404" s="101" t="str">
        <f t="shared" si="79"/>
        <v/>
      </c>
      <c r="S404" s="494" t="str">
        <f t="shared" si="80"/>
        <v/>
      </c>
      <c r="T404" s="494" t="str">
        <f t="shared" si="81"/>
        <v/>
      </c>
      <c r="U404" s="494" t="str">
        <f t="shared" si="82"/>
        <v/>
      </c>
      <c r="V404" s="494" t="str">
        <f t="shared" si="83"/>
        <v/>
      </c>
      <c r="W404" s="21">
        <f>ROW()</f>
        <v>404</v>
      </c>
    </row>
    <row r="405" spans="1:23" s="21" customFormat="1" ht="16" customHeight="1">
      <c r="A405" s="21">
        <f>ROW()</f>
        <v>405</v>
      </c>
      <c r="B405" s="71"/>
      <c r="C405" s="709"/>
      <c r="D405" s="178"/>
      <c r="E405" s="173"/>
      <c r="F405" s="173"/>
      <c r="G405" s="163"/>
      <c r="H405" s="163"/>
      <c r="I405" s="173"/>
      <c r="J405" s="174"/>
      <c r="K405" s="101">
        <f t="shared" si="72"/>
        <v>0</v>
      </c>
      <c r="L405" s="101">
        <f t="shared" si="73"/>
        <v>0</v>
      </c>
      <c r="M405" s="101">
        <f t="shared" si="74"/>
        <v>0</v>
      </c>
      <c r="N405" s="101" t="str">
        <f t="shared" si="75"/>
        <v/>
      </c>
      <c r="O405" s="101">
        <f t="shared" si="76"/>
        <v>0</v>
      </c>
      <c r="P405" s="101">
        <f t="shared" si="77"/>
        <v>0</v>
      </c>
      <c r="Q405" s="101" t="str">
        <f t="shared" si="78"/>
        <v/>
      </c>
      <c r="R405" s="101" t="str">
        <f t="shared" si="79"/>
        <v/>
      </c>
      <c r="S405" s="494" t="str">
        <f t="shared" si="80"/>
        <v/>
      </c>
      <c r="T405" s="494" t="str">
        <f t="shared" si="81"/>
        <v/>
      </c>
      <c r="U405" s="494" t="str">
        <f t="shared" si="82"/>
        <v/>
      </c>
      <c r="V405" s="494" t="str">
        <f t="shared" si="83"/>
        <v/>
      </c>
      <c r="W405" s="21">
        <f>ROW()</f>
        <v>405</v>
      </c>
    </row>
    <row r="406" spans="1:23" s="21" customFormat="1" ht="16" customHeight="1">
      <c r="A406" s="21">
        <f>ROW()</f>
        <v>406</v>
      </c>
      <c r="B406" s="71"/>
      <c r="C406" s="709"/>
      <c r="D406" s="178"/>
      <c r="E406" s="173"/>
      <c r="F406" s="173"/>
      <c r="G406" s="163"/>
      <c r="H406" s="163"/>
      <c r="I406" s="173"/>
      <c r="J406" s="174"/>
      <c r="K406" s="101">
        <f t="shared" si="72"/>
        <v>0</v>
      </c>
      <c r="L406" s="101">
        <f t="shared" si="73"/>
        <v>0</v>
      </c>
      <c r="M406" s="101">
        <f t="shared" si="74"/>
        <v>0</v>
      </c>
      <c r="N406" s="101" t="str">
        <f t="shared" si="75"/>
        <v/>
      </c>
      <c r="O406" s="101">
        <f t="shared" si="76"/>
        <v>0</v>
      </c>
      <c r="P406" s="101">
        <f t="shared" si="77"/>
        <v>0</v>
      </c>
      <c r="Q406" s="101" t="str">
        <f t="shared" si="78"/>
        <v/>
      </c>
      <c r="R406" s="101" t="str">
        <f t="shared" si="79"/>
        <v/>
      </c>
      <c r="S406" s="494" t="str">
        <f t="shared" si="80"/>
        <v/>
      </c>
      <c r="T406" s="494" t="str">
        <f t="shared" si="81"/>
        <v/>
      </c>
      <c r="U406" s="494" t="str">
        <f t="shared" si="82"/>
        <v/>
      </c>
      <c r="V406" s="494" t="str">
        <f t="shared" si="83"/>
        <v/>
      </c>
      <c r="W406" s="21">
        <f>ROW()</f>
        <v>406</v>
      </c>
    </row>
    <row r="407" spans="1:23" s="21" customFormat="1" ht="16" customHeight="1">
      <c r="A407" s="21">
        <f>ROW()</f>
        <v>407</v>
      </c>
      <c r="B407" s="71"/>
      <c r="C407" s="709"/>
      <c r="D407" s="178"/>
      <c r="E407" s="173"/>
      <c r="F407" s="173"/>
      <c r="G407" s="163"/>
      <c r="H407" s="163"/>
      <c r="I407" s="173"/>
      <c r="J407" s="174"/>
      <c r="K407" s="101">
        <f t="shared" si="72"/>
        <v>0</v>
      </c>
      <c r="L407" s="101">
        <f t="shared" si="73"/>
        <v>0</v>
      </c>
      <c r="M407" s="101">
        <f t="shared" si="74"/>
        <v>0</v>
      </c>
      <c r="N407" s="101" t="str">
        <f t="shared" si="75"/>
        <v/>
      </c>
      <c r="O407" s="101">
        <f t="shared" si="76"/>
        <v>0</v>
      </c>
      <c r="P407" s="101">
        <f t="shared" si="77"/>
        <v>0</v>
      </c>
      <c r="Q407" s="101" t="str">
        <f t="shared" si="78"/>
        <v/>
      </c>
      <c r="R407" s="101" t="str">
        <f t="shared" si="79"/>
        <v/>
      </c>
      <c r="S407" s="494" t="str">
        <f t="shared" si="80"/>
        <v/>
      </c>
      <c r="T407" s="494" t="str">
        <f t="shared" si="81"/>
        <v/>
      </c>
      <c r="U407" s="494" t="str">
        <f t="shared" si="82"/>
        <v/>
      </c>
      <c r="V407" s="494" t="str">
        <f t="shared" si="83"/>
        <v/>
      </c>
      <c r="W407" s="21">
        <f>ROW()</f>
        <v>407</v>
      </c>
    </row>
    <row r="408" spans="1:23" s="21" customFormat="1" ht="16" customHeight="1">
      <c r="A408" s="21">
        <f>ROW()</f>
        <v>408</v>
      </c>
      <c r="B408" s="71"/>
      <c r="C408" s="709"/>
      <c r="D408" s="183"/>
      <c r="E408" s="184"/>
      <c r="F408" s="184"/>
      <c r="G408" s="163"/>
      <c r="H408" s="163"/>
      <c r="I408" s="173"/>
      <c r="J408" s="174"/>
      <c r="K408" s="101">
        <f t="shared" si="72"/>
        <v>0</v>
      </c>
      <c r="L408" s="101">
        <f t="shared" si="73"/>
        <v>0</v>
      </c>
      <c r="M408" s="101">
        <f t="shared" si="74"/>
        <v>0</v>
      </c>
      <c r="N408" s="101" t="str">
        <f t="shared" si="75"/>
        <v/>
      </c>
      <c r="O408" s="101">
        <f t="shared" si="76"/>
        <v>0</v>
      </c>
      <c r="P408" s="101">
        <f t="shared" si="77"/>
        <v>0</v>
      </c>
      <c r="Q408" s="101" t="str">
        <f t="shared" si="78"/>
        <v/>
      </c>
      <c r="R408" s="101" t="str">
        <f t="shared" si="79"/>
        <v/>
      </c>
      <c r="S408" s="494" t="str">
        <f t="shared" si="80"/>
        <v/>
      </c>
      <c r="T408" s="494" t="str">
        <f t="shared" si="81"/>
        <v/>
      </c>
      <c r="U408" s="494" t="str">
        <f t="shared" si="82"/>
        <v/>
      </c>
      <c r="V408" s="494" t="str">
        <f t="shared" si="83"/>
        <v/>
      </c>
      <c r="W408" s="21">
        <f>ROW()</f>
        <v>408</v>
      </c>
    </row>
    <row r="409" spans="1:23" s="21" customFormat="1" ht="16" customHeight="1">
      <c r="A409" s="21">
        <f>ROW()</f>
        <v>409</v>
      </c>
      <c r="B409" s="71"/>
      <c r="C409" s="709"/>
      <c r="D409" s="178"/>
      <c r="E409" s="173"/>
      <c r="F409" s="173"/>
      <c r="G409" s="163"/>
      <c r="H409" s="163"/>
      <c r="I409" s="173"/>
      <c r="J409" s="174"/>
      <c r="K409" s="101">
        <f t="shared" si="72"/>
        <v>0</v>
      </c>
      <c r="L409" s="101">
        <f t="shared" si="73"/>
        <v>0</v>
      </c>
      <c r="M409" s="101">
        <f t="shared" si="74"/>
        <v>0</v>
      </c>
      <c r="N409" s="101" t="str">
        <f t="shared" si="75"/>
        <v/>
      </c>
      <c r="O409" s="101">
        <f t="shared" si="76"/>
        <v>0</v>
      </c>
      <c r="P409" s="101">
        <f t="shared" si="77"/>
        <v>0</v>
      </c>
      <c r="Q409" s="101" t="str">
        <f t="shared" si="78"/>
        <v/>
      </c>
      <c r="R409" s="101" t="str">
        <f t="shared" si="79"/>
        <v/>
      </c>
      <c r="S409" s="494" t="str">
        <f t="shared" si="80"/>
        <v/>
      </c>
      <c r="T409" s="494" t="str">
        <f t="shared" si="81"/>
        <v/>
      </c>
      <c r="U409" s="494" t="str">
        <f t="shared" si="82"/>
        <v/>
      </c>
      <c r="V409" s="494" t="str">
        <f t="shared" si="83"/>
        <v/>
      </c>
      <c r="W409" s="21">
        <f>ROW()</f>
        <v>409</v>
      </c>
    </row>
    <row r="410" spans="1:23" s="21" customFormat="1" ht="16" customHeight="1">
      <c r="A410" s="21">
        <f>ROW()</f>
        <v>410</v>
      </c>
      <c r="B410" s="71"/>
      <c r="C410" s="709"/>
      <c r="D410" s="178"/>
      <c r="E410" s="173"/>
      <c r="F410" s="173"/>
      <c r="G410" s="163"/>
      <c r="H410" s="163"/>
      <c r="I410" s="173"/>
      <c r="J410" s="174"/>
      <c r="K410" s="101">
        <f t="shared" si="72"/>
        <v>0</v>
      </c>
      <c r="L410" s="101">
        <f t="shared" si="73"/>
        <v>0</v>
      </c>
      <c r="M410" s="101">
        <f t="shared" si="74"/>
        <v>0</v>
      </c>
      <c r="N410" s="101" t="str">
        <f t="shared" si="75"/>
        <v/>
      </c>
      <c r="O410" s="101">
        <f t="shared" si="76"/>
        <v>0</v>
      </c>
      <c r="P410" s="101">
        <f t="shared" si="77"/>
        <v>0</v>
      </c>
      <c r="Q410" s="101" t="str">
        <f t="shared" si="78"/>
        <v/>
      </c>
      <c r="R410" s="101" t="str">
        <f t="shared" si="79"/>
        <v/>
      </c>
      <c r="S410" s="494" t="str">
        <f t="shared" si="80"/>
        <v/>
      </c>
      <c r="T410" s="494" t="str">
        <f t="shared" si="81"/>
        <v/>
      </c>
      <c r="U410" s="494" t="str">
        <f t="shared" si="82"/>
        <v/>
      </c>
      <c r="V410" s="494" t="str">
        <f t="shared" si="83"/>
        <v/>
      </c>
      <c r="W410" s="21">
        <f>ROW()</f>
        <v>410</v>
      </c>
    </row>
    <row r="411" spans="1:23" s="21" customFormat="1" ht="16" customHeight="1">
      <c r="A411" s="21">
        <f>ROW()</f>
        <v>411</v>
      </c>
      <c r="B411" s="71"/>
      <c r="C411" s="709"/>
      <c r="D411" s="178"/>
      <c r="E411" s="173"/>
      <c r="F411" s="173"/>
      <c r="G411" s="163"/>
      <c r="H411" s="163"/>
      <c r="I411" s="173"/>
      <c r="J411" s="174"/>
      <c r="K411" s="101">
        <f t="shared" si="72"/>
        <v>0</v>
      </c>
      <c r="L411" s="101">
        <f t="shared" si="73"/>
        <v>0</v>
      </c>
      <c r="M411" s="101">
        <f t="shared" si="74"/>
        <v>0</v>
      </c>
      <c r="N411" s="101" t="str">
        <f t="shared" si="75"/>
        <v/>
      </c>
      <c r="O411" s="101">
        <f t="shared" si="76"/>
        <v>0</v>
      </c>
      <c r="P411" s="101">
        <f t="shared" si="77"/>
        <v>0</v>
      </c>
      <c r="Q411" s="101" t="str">
        <f t="shared" si="78"/>
        <v/>
      </c>
      <c r="R411" s="101" t="str">
        <f t="shared" si="79"/>
        <v/>
      </c>
      <c r="S411" s="494" t="str">
        <f t="shared" si="80"/>
        <v/>
      </c>
      <c r="T411" s="494" t="str">
        <f t="shared" si="81"/>
        <v/>
      </c>
      <c r="U411" s="494" t="str">
        <f t="shared" si="82"/>
        <v/>
      </c>
      <c r="V411" s="494" t="str">
        <f t="shared" si="83"/>
        <v/>
      </c>
      <c r="W411" s="21">
        <f>ROW()</f>
        <v>411</v>
      </c>
    </row>
    <row r="412" spans="1:23" s="21" customFormat="1" ht="16" customHeight="1">
      <c r="A412" s="21">
        <f>ROW()</f>
        <v>412</v>
      </c>
      <c r="B412" s="71"/>
      <c r="C412" s="709"/>
      <c r="D412" s="178"/>
      <c r="E412" s="173"/>
      <c r="F412" s="173"/>
      <c r="G412" s="163"/>
      <c r="H412" s="163"/>
      <c r="I412" s="173"/>
      <c r="J412" s="174"/>
      <c r="K412" s="101">
        <f t="shared" si="72"/>
        <v>0</v>
      </c>
      <c r="L412" s="101">
        <f t="shared" si="73"/>
        <v>0</v>
      </c>
      <c r="M412" s="101">
        <f t="shared" si="74"/>
        <v>0</v>
      </c>
      <c r="N412" s="101" t="str">
        <f t="shared" si="75"/>
        <v/>
      </c>
      <c r="O412" s="101">
        <f t="shared" si="76"/>
        <v>0</v>
      </c>
      <c r="P412" s="101">
        <f t="shared" si="77"/>
        <v>0</v>
      </c>
      <c r="Q412" s="101" t="str">
        <f t="shared" si="78"/>
        <v/>
      </c>
      <c r="R412" s="101" t="str">
        <f t="shared" si="79"/>
        <v/>
      </c>
      <c r="S412" s="494" t="str">
        <f t="shared" si="80"/>
        <v/>
      </c>
      <c r="T412" s="494" t="str">
        <f t="shared" si="81"/>
        <v/>
      </c>
      <c r="U412" s="494" t="str">
        <f t="shared" si="82"/>
        <v/>
      </c>
      <c r="V412" s="494" t="str">
        <f t="shared" si="83"/>
        <v/>
      </c>
      <c r="W412" s="21">
        <f>ROW()</f>
        <v>412</v>
      </c>
    </row>
    <row r="413" spans="1:23" s="21" customFormat="1" ht="16" customHeight="1">
      <c r="A413" s="21">
        <f>ROW()</f>
        <v>413</v>
      </c>
      <c r="B413" s="71"/>
      <c r="C413" s="709"/>
      <c r="D413" s="178"/>
      <c r="E413" s="173"/>
      <c r="F413" s="181"/>
      <c r="G413" s="169"/>
      <c r="H413" s="169"/>
      <c r="I413" s="173"/>
      <c r="J413" s="174"/>
      <c r="K413" s="101">
        <f t="shared" si="72"/>
        <v>0</v>
      </c>
      <c r="L413" s="101">
        <f t="shared" si="73"/>
        <v>0</v>
      </c>
      <c r="M413" s="101">
        <f t="shared" si="74"/>
        <v>0</v>
      </c>
      <c r="N413" s="101" t="str">
        <f t="shared" si="75"/>
        <v/>
      </c>
      <c r="O413" s="101">
        <f t="shared" si="76"/>
        <v>0</v>
      </c>
      <c r="P413" s="101">
        <f t="shared" si="77"/>
        <v>0</v>
      </c>
      <c r="Q413" s="101" t="str">
        <f t="shared" si="78"/>
        <v/>
      </c>
      <c r="R413" s="101" t="str">
        <f t="shared" si="79"/>
        <v/>
      </c>
      <c r="S413" s="494" t="str">
        <f t="shared" si="80"/>
        <v/>
      </c>
      <c r="T413" s="494" t="str">
        <f t="shared" si="81"/>
        <v/>
      </c>
      <c r="U413" s="494" t="str">
        <f t="shared" si="82"/>
        <v/>
      </c>
      <c r="V413" s="494" t="str">
        <f t="shared" si="83"/>
        <v/>
      </c>
      <c r="W413" s="21">
        <f>ROW()</f>
        <v>413</v>
      </c>
    </row>
    <row r="414" spans="1:23" s="21" customFormat="1" ht="16" customHeight="1">
      <c r="A414" s="21">
        <f>ROW()</f>
        <v>414</v>
      </c>
      <c r="B414" s="71"/>
      <c r="C414" s="709"/>
      <c r="D414" s="178"/>
      <c r="E414" s="173"/>
      <c r="F414" s="181"/>
      <c r="G414" s="163"/>
      <c r="H414" s="169"/>
      <c r="I414" s="173"/>
      <c r="J414" s="174"/>
      <c r="K414" s="101">
        <f t="shared" si="72"/>
        <v>0</v>
      </c>
      <c r="L414" s="101">
        <f t="shared" si="73"/>
        <v>0</v>
      </c>
      <c r="M414" s="101">
        <f t="shared" si="74"/>
        <v>0</v>
      </c>
      <c r="N414" s="101" t="str">
        <f t="shared" si="75"/>
        <v/>
      </c>
      <c r="O414" s="101">
        <f t="shared" si="76"/>
        <v>0</v>
      </c>
      <c r="P414" s="101">
        <f t="shared" si="77"/>
        <v>0</v>
      </c>
      <c r="Q414" s="101" t="str">
        <f t="shared" si="78"/>
        <v/>
      </c>
      <c r="R414" s="101" t="str">
        <f t="shared" si="79"/>
        <v/>
      </c>
      <c r="S414" s="494" t="str">
        <f t="shared" si="80"/>
        <v/>
      </c>
      <c r="T414" s="494" t="str">
        <f t="shared" si="81"/>
        <v/>
      </c>
      <c r="U414" s="494" t="str">
        <f t="shared" si="82"/>
        <v/>
      </c>
      <c r="V414" s="494" t="str">
        <f t="shared" si="83"/>
        <v/>
      </c>
      <c r="W414" s="21">
        <f>ROW()</f>
        <v>414</v>
      </c>
    </row>
    <row r="415" spans="1:23" s="21" customFormat="1" ht="16" customHeight="1">
      <c r="A415" s="21">
        <f>ROW()</f>
        <v>415</v>
      </c>
      <c r="B415" s="71"/>
      <c r="C415" s="709"/>
      <c r="D415" s="178"/>
      <c r="E415" s="173"/>
      <c r="F415" s="173"/>
      <c r="G415" s="163"/>
      <c r="H415" s="163"/>
      <c r="I415" s="173"/>
      <c r="J415" s="174"/>
      <c r="K415" s="101">
        <f t="shared" si="72"/>
        <v>0</v>
      </c>
      <c r="L415" s="101">
        <f t="shared" si="73"/>
        <v>0</v>
      </c>
      <c r="M415" s="101">
        <f t="shared" si="74"/>
        <v>0</v>
      </c>
      <c r="N415" s="101" t="str">
        <f t="shared" si="75"/>
        <v/>
      </c>
      <c r="O415" s="101">
        <f t="shared" si="76"/>
        <v>0</v>
      </c>
      <c r="P415" s="101">
        <f t="shared" si="77"/>
        <v>0</v>
      </c>
      <c r="Q415" s="101" t="str">
        <f t="shared" si="78"/>
        <v/>
      </c>
      <c r="R415" s="101" t="str">
        <f t="shared" si="79"/>
        <v/>
      </c>
      <c r="S415" s="494" t="str">
        <f t="shared" si="80"/>
        <v/>
      </c>
      <c r="T415" s="494" t="str">
        <f t="shared" si="81"/>
        <v/>
      </c>
      <c r="U415" s="494" t="str">
        <f t="shared" si="82"/>
        <v/>
      </c>
      <c r="V415" s="494" t="str">
        <f t="shared" si="83"/>
        <v/>
      </c>
      <c r="W415" s="21">
        <f>ROW()</f>
        <v>415</v>
      </c>
    </row>
    <row r="416" spans="1:23" s="21" customFormat="1" ht="16" customHeight="1">
      <c r="A416" s="21">
        <f>ROW()</f>
        <v>416</v>
      </c>
      <c r="B416" s="71"/>
      <c r="C416" s="709"/>
      <c r="D416" s="178"/>
      <c r="E416" s="173"/>
      <c r="F416" s="173"/>
      <c r="G416" s="163"/>
      <c r="H416" s="163"/>
      <c r="I416" s="173"/>
      <c r="J416" s="174"/>
      <c r="K416" s="101">
        <f t="shared" si="72"/>
        <v>0</v>
      </c>
      <c r="L416" s="101">
        <f t="shared" si="73"/>
        <v>0</v>
      </c>
      <c r="M416" s="101">
        <f t="shared" si="74"/>
        <v>0</v>
      </c>
      <c r="N416" s="101" t="str">
        <f t="shared" si="75"/>
        <v/>
      </c>
      <c r="O416" s="101">
        <f t="shared" si="76"/>
        <v>0</v>
      </c>
      <c r="P416" s="101">
        <f t="shared" si="77"/>
        <v>0</v>
      </c>
      <c r="Q416" s="101" t="str">
        <f t="shared" si="78"/>
        <v/>
      </c>
      <c r="R416" s="101" t="str">
        <f t="shared" si="79"/>
        <v/>
      </c>
      <c r="S416" s="494" t="str">
        <f t="shared" si="80"/>
        <v/>
      </c>
      <c r="T416" s="494" t="str">
        <f t="shared" si="81"/>
        <v/>
      </c>
      <c r="U416" s="494" t="str">
        <f t="shared" si="82"/>
        <v/>
      </c>
      <c r="V416" s="494" t="str">
        <f t="shared" si="83"/>
        <v/>
      </c>
      <c r="W416" s="21">
        <f>ROW()</f>
        <v>416</v>
      </c>
    </row>
    <row r="417" spans="1:23" s="21" customFormat="1" ht="16" customHeight="1">
      <c r="A417" s="21">
        <f>ROW()</f>
        <v>417</v>
      </c>
      <c r="B417" s="71"/>
      <c r="C417" s="709"/>
      <c r="D417" s="178"/>
      <c r="E417" s="173"/>
      <c r="F417" s="173"/>
      <c r="G417" s="163"/>
      <c r="H417" s="163"/>
      <c r="I417" s="173"/>
      <c r="J417" s="174"/>
      <c r="K417" s="101">
        <f t="shared" si="72"/>
        <v>0</v>
      </c>
      <c r="L417" s="101">
        <f t="shared" si="73"/>
        <v>0</v>
      </c>
      <c r="M417" s="101">
        <f t="shared" si="74"/>
        <v>0</v>
      </c>
      <c r="N417" s="101" t="str">
        <f t="shared" si="75"/>
        <v/>
      </c>
      <c r="O417" s="101">
        <f t="shared" si="76"/>
        <v>0</v>
      </c>
      <c r="P417" s="101">
        <f t="shared" si="77"/>
        <v>0</v>
      </c>
      <c r="Q417" s="101" t="str">
        <f t="shared" si="78"/>
        <v/>
      </c>
      <c r="R417" s="101" t="str">
        <f t="shared" si="79"/>
        <v/>
      </c>
      <c r="S417" s="494" t="str">
        <f t="shared" si="80"/>
        <v/>
      </c>
      <c r="T417" s="494" t="str">
        <f t="shared" si="81"/>
        <v/>
      </c>
      <c r="U417" s="494" t="str">
        <f t="shared" si="82"/>
        <v/>
      </c>
      <c r="V417" s="494" t="str">
        <f t="shared" si="83"/>
        <v/>
      </c>
      <c r="W417" s="21">
        <f>ROW()</f>
        <v>417</v>
      </c>
    </row>
    <row r="418" spans="1:23" s="21" customFormat="1" ht="16" customHeight="1">
      <c r="A418" s="21">
        <f>ROW()</f>
        <v>418</v>
      </c>
      <c r="B418" s="71"/>
      <c r="C418" s="709"/>
      <c r="D418" s="178"/>
      <c r="E418" s="173"/>
      <c r="F418" s="173"/>
      <c r="G418" s="163"/>
      <c r="H418" s="163"/>
      <c r="I418" s="173"/>
      <c r="J418" s="174"/>
      <c r="K418" s="101">
        <f t="shared" si="72"/>
        <v>0</v>
      </c>
      <c r="L418" s="101">
        <f t="shared" si="73"/>
        <v>0</v>
      </c>
      <c r="M418" s="101">
        <f t="shared" si="74"/>
        <v>0</v>
      </c>
      <c r="N418" s="101" t="str">
        <f t="shared" si="75"/>
        <v/>
      </c>
      <c r="O418" s="101">
        <f t="shared" si="76"/>
        <v>0</v>
      </c>
      <c r="P418" s="101">
        <f t="shared" si="77"/>
        <v>0</v>
      </c>
      <c r="Q418" s="101" t="str">
        <f t="shared" si="78"/>
        <v/>
      </c>
      <c r="R418" s="101" t="str">
        <f t="shared" si="79"/>
        <v/>
      </c>
      <c r="S418" s="494" t="str">
        <f t="shared" si="80"/>
        <v/>
      </c>
      <c r="T418" s="494" t="str">
        <f t="shared" si="81"/>
        <v/>
      </c>
      <c r="U418" s="494" t="str">
        <f t="shared" si="82"/>
        <v/>
      </c>
      <c r="V418" s="494" t="str">
        <f t="shared" si="83"/>
        <v/>
      </c>
      <c r="W418" s="21">
        <f>ROW()</f>
        <v>418</v>
      </c>
    </row>
    <row r="419" spans="1:23" s="21" customFormat="1" ht="16" customHeight="1">
      <c r="A419" s="21">
        <f>ROW()</f>
        <v>419</v>
      </c>
      <c r="B419" s="71"/>
      <c r="C419" s="709"/>
      <c r="D419" s="178"/>
      <c r="E419" s="173"/>
      <c r="F419" s="173"/>
      <c r="G419" s="163"/>
      <c r="H419" s="163"/>
      <c r="I419" s="173"/>
      <c r="J419" s="174"/>
      <c r="K419" s="101">
        <f t="shared" si="72"/>
        <v>0</v>
      </c>
      <c r="L419" s="101">
        <f t="shared" si="73"/>
        <v>0</v>
      </c>
      <c r="M419" s="101">
        <f t="shared" si="74"/>
        <v>0</v>
      </c>
      <c r="N419" s="101" t="str">
        <f t="shared" si="75"/>
        <v/>
      </c>
      <c r="O419" s="101">
        <f t="shared" si="76"/>
        <v>0</v>
      </c>
      <c r="P419" s="101">
        <f t="shared" si="77"/>
        <v>0</v>
      </c>
      <c r="Q419" s="101" t="str">
        <f t="shared" si="78"/>
        <v/>
      </c>
      <c r="R419" s="101" t="str">
        <f t="shared" si="79"/>
        <v/>
      </c>
      <c r="S419" s="494" t="str">
        <f t="shared" si="80"/>
        <v/>
      </c>
      <c r="T419" s="494" t="str">
        <f t="shared" si="81"/>
        <v/>
      </c>
      <c r="U419" s="494" t="str">
        <f t="shared" si="82"/>
        <v/>
      </c>
      <c r="V419" s="494" t="str">
        <f t="shared" si="83"/>
        <v/>
      </c>
      <c r="W419" s="21">
        <f>ROW()</f>
        <v>419</v>
      </c>
    </row>
    <row r="420" spans="1:23" s="21" customFormat="1" ht="16" customHeight="1">
      <c r="A420" s="21">
        <f>ROW()</f>
        <v>420</v>
      </c>
      <c r="B420" s="71"/>
      <c r="C420" s="709"/>
      <c r="D420" s="178"/>
      <c r="E420" s="173"/>
      <c r="F420" s="173"/>
      <c r="G420" s="163"/>
      <c r="H420" s="163"/>
      <c r="I420" s="173"/>
      <c r="J420" s="174"/>
      <c r="K420" s="101">
        <f t="shared" si="72"/>
        <v>0</v>
      </c>
      <c r="L420" s="101">
        <f t="shared" si="73"/>
        <v>0</v>
      </c>
      <c r="M420" s="101">
        <f t="shared" si="74"/>
        <v>0</v>
      </c>
      <c r="N420" s="101" t="str">
        <f t="shared" si="75"/>
        <v/>
      </c>
      <c r="O420" s="101">
        <f t="shared" si="76"/>
        <v>0</v>
      </c>
      <c r="P420" s="101">
        <f t="shared" si="77"/>
        <v>0</v>
      </c>
      <c r="Q420" s="101" t="str">
        <f t="shared" si="78"/>
        <v/>
      </c>
      <c r="R420" s="101" t="str">
        <f t="shared" si="79"/>
        <v/>
      </c>
      <c r="S420" s="494" t="str">
        <f t="shared" si="80"/>
        <v/>
      </c>
      <c r="T420" s="494" t="str">
        <f t="shared" si="81"/>
        <v/>
      </c>
      <c r="U420" s="494" t="str">
        <f t="shared" si="82"/>
        <v/>
      </c>
      <c r="V420" s="494" t="str">
        <f t="shared" si="83"/>
        <v/>
      </c>
      <c r="W420" s="21">
        <f>ROW()</f>
        <v>420</v>
      </c>
    </row>
    <row r="421" spans="1:23" s="21" customFormat="1" ht="16" customHeight="1">
      <c r="A421" s="21">
        <f>ROW()</f>
        <v>421</v>
      </c>
      <c r="B421" s="71"/>
      <c r="C421" s="709"/>
      <c r="D421" s="178"/>
      <c r="E421" s="173"/>
      <c r="F421" s="173"/>
      <c r="G421" s="163"/>
      <c r="H421" s="163"/>
      <c r="I421" s="173"/>
      <c r="J421" s="174"/>
      <c r="K421" s="101">
        <f t="shared" si="72"/>
        <v>0</v>
      </c>
      <c r="L421" s="101">
        <f t="shared" si="73"/>
        <v>0</v>
      </c>
      <c r="M421" s="101">
        <f t="shared" si="74"/>
        <v>0</v>
      </c>
      <c r="N421" s="101" t="str">
        <f t="shared" si="75"/>
        <v/>
      </c>
      <c r="O421" s="101">
        <f t="shared" si="76"/>
        <v>0</v>
      </c>
      <c r="P421" s="101">
        <f t="shared" si="77"/>
        <v>0</v>
      </c>
      <c r="Q421" s="101" t="str">
        <f t="shared" si="78"/>
        <v/>
      </c>
      <c r="R421" s="101" t="str">
        <f t="shared" si="79"/>
        <v/>
      </c>
      <c r="S421" s="494" t="str">
        <f t="shared" si="80"/>
        <v/>
      </c>
      <c r="T421" s="494" t="str">
        <f t="shared" si="81"/>
        <v/>
      </c>
      <c r="U421" s="494" t="str">
        <f t="shared" si="82"/>
        <v/>
      </c>
      <c r="V421" s="494" t="str">
        <f t="shared" si="83"/>
        <v/>
      </c>
      <c r="W421" s="21">
        <f>ROW()</f>
        <v>421</v>
      </c>
    </row>
    <row r="422" spans="1:23" s="21" customFormat="1" ht="16" customHeight="1">
      <c r="A422" s="21">
        <f>ROW()</f>
        <v>422</v>
      </c>
      <c r="B422" s="71"/>
      <c r="C422" s="709"/>
      <c r="D422" s="178"/>
      <c r="E422" s="173"/>
      <c r="F422" s="173"/>
      <c r="G422" s="163"/>
      <c r="H422" s="163"/>
      <c r="I422" s="173"/>
      <c r="J422" s="174"/>
      <c r="K422" s="101">
        <f t="shared" si="72"/>
        <v>0</v>
      </c>
      <c r="L422" s="101">
        <f t="shared" si="73"/>
        <v>0</v>
      </c>
      <c r="M422" s="101">
        <f t="shared" si="74"/>
        <v>0</v>
      </c>
      <c r="N422" s="101" t="str">
        <f t="shared" si="75"/>
        <v/>
      </c>
      <c r="O422" s="101">
        <f t="shared" si="76"/>
        <v>0</v>
      </c>
      <c r="P422" s="101">
        <f t="shared" si="77"/>
        <v>0</v>
      </c>
      <c r="Q422" s="101" t="str">
        <f t="shared" si="78"/>
        <v/>
      </c>
      <c r="R422" s="101" t="str">
        <f t="shared" si="79"/>
        <v/>
      </c>
      <c r="S422" s="494" t="str">
        <f t="shared" si="80"/>
        <v/>
      </c>
      <c r="T422" s="494" t="str">
        <f t="shared" si="81"/>
        <v/>
      </c>
      <c r="U422" s="494" t="str">
        <f t="shared" si="82"/>
        <v/>
      </c>
      <c r="V422" s="494" t="str">
        <f t="shared" si="83"/>
        <v/>
      </c>
      <c r="W422" s="21">
        <f>ROW()</f>
        <v>422</v>
      </c>
    </row>
    <row r="423" spans="1:23" s="21" customFormat="1" ht="16" customHeight="1">
      <c r="A423" s="21">
        <f>ROW()</f>
        <v>423</v>
      </c>
      <c r="B423" s="71"/>
      <c r="C423" s="709"/>
      <c r="D423" s="178"/>
      <c r="E423" s="173"/>
      <c r="F423" s="173"/>
      <c r="G423" s="163"/>
      <c r="H423" s="163"/>
      <c r="I423" s="173"/>
      <c r="J423" s="174"/>
      <c r="K423" s="101">
        <f t="shared" si="72"/>
        <v>0</v>
      </c>
      <c r="L423" s="101">
        <f t="shared" si="73"/>
        <v>0</v>
      </c>
      <c r="M423" s="101">
        <f t="shared" si="74"/>
        <v>0</v>
      </c>
      <c r="N423" s="101" t="str">
        <f t="shared" si="75"/>
        <v/>
      </c>
      <c r="O423" s="101">
        <f t="shared" si="76"/>
        <v>0</v>
      </c>
      <c r="P423" s="101">
        <f t="shared" si="77"/>
        <v>0</v>
      </c>
      <c r="Q423" s="101" t="str">
        <f t="shared" si="78"/>
        <v/>
      </c>
      <c r="R423" s="101" t="str">
        <f t="shared" si="79"/>
        <v/>
      </c>
      <c r="S423" s="494" t="str">
        <f t="shared" si="80"/>
        <v/>
      </c>
      <c r="T423" s="494" t="str">
        <f t="shared" si="81"/>
        <v/>
      </c>
      <c r="U423" s="494" t="str">
        <f t="shared" si="82"/>
        <v/>
      </c>
      <c r="V423" s="494" t="str">
        <f t="shared" si="83"/>
        <v/>
      </c>
      <c r="W423" s="21">
        <f>ROW()</f>
        <v>423</v>
      </c>
    </row>
    <row r="424" spans="1:23" s="21" customFormat="1" ht="16" customHeight="1">
      <c r="A424" s="21">
        <f>ROW()</f>
        <v>424</v>
      </c>
      <c r="B424" s="71"/>
      <c r="C424" s="709"/>
      <c r="D424" s="178"/>
      <c r="E424" s="173"/>
      <c r="F424" s="173"/>
      <c r="G424" s="163"/>
      <c r="H424" s="163"/>
      <c r="I424" s="173"/>
      <c r="J424" s="174"/>
      <c r="K424" s="101">
        <f t="shared" si="72"/>
        <v>0</v>
      </c>
      <c r="L424" s="101">
        <f t="shared" si="73"/>
        <v>0</v>
      </c>
      <c r="M424" s="101">
        <f t="shared" si="74"/>
        <v>0</v>
      </c>
      <c r="N424" s="101" t="str">
        <f t="shared" si="75"/>
        <v/>
      </c>
      <c r="O424" s="101">
        <f t="shared" si="76"/>
        <v>0</v>
      </c>
      <c r="P424" s="101">
        <f t="shared" si="77"/>
        <v>0</v>
      </c>
      <c r="Q424" s="101" t="str">
        <f t="shared" si="78"/>
        <v/>
      </c>
      <c r="R424" s="101" t="str">
        <f t="shared" si="79"/>
        <v/>
      </c>
      <c r="S424" s="494" t="str">
        <f t="shared" si="80"/>
        <v/>
      </c>
      <c r="T424" s="494" t="str">
        <f t="shared" si="81"/>
        <v/>
      </c>
      <c r="U424" s="494" t="str">
        <f t="shared" si="82"/>
        <v/>
      </c>
      <c r="V424" s="494" t="str">
        <f t="shared" si="83"/>
        <v/>
      </c>
      <c r="W424" s="21">
        <f>ROW()</f>
        <v>424</v>
      </c>
    </row>
    <row r="425" spans="1:23" s="21" customFormat="1" ht="16" customHeight="1">
      <c r="A425" s="21">
        <f>ROW()</f>
        <v>425</v>
      </c>
      <c r="B425" s="71"/>
      <c r="C425" s="709"/>
      <c r="D425" s="178"/>
      <c r="E425" s="173"/>
      <c r="F425" s="173"/>
      <c r="G425" s="163"/>
      <c r="H425" s="163"/>
      <c r="I425" s="173"/>
      <c r="J425" s="174"/>
      <c r="K425" s="101">
        <f t="shared" si="72"/>
        <v>0</v>
      </c>
      <c r="L425" s="101">
        <f t="shared" si="73"/>
        <v>0</v>
      </c>
      <c r="M425" s="101">
        <f t="shared" si="74"/>
        <v>0</v>
      </c>
      <c r="N425" s="101" t="str">
        <f t="shared" si="75"/>
        <v/>
      </c>
      <c r="O425" s="101">
        <f t="shared" si="76"/>
        <v>0</v>
      </c>
      <c r="P425" s="101">
        <f t="shared" si="77"/>
        <v>0</v>
      </c>
      <c r="Q425" s="101" t="str">
        <f t="shared" si="78"/>
        <v/>
      </c>
      <c r="R425" s="101" t="str">
        <f t="shared" si="79"/>
        <v/>
      </c>
      <c r="S425" s="494" t="str">
        <f t="shared" si="80"/>
        <v/>
      </c>
      <c r="T425" s="494" t="str">
        <f t="shared" si="81"/>
        <v/>
      </c>
      <c r="U425" s="494" t="str">
        <f t="shared" si="82"/>
        <v/>
      </c>
      <c r="V425" s="494" t="str">
        <f t="shared" si="83"/>
        <v/>
      </c>
      <c r="W425" s="21">
        <f>ROW()</f>
        <v>425</v>
      </c>
    </row>
    <row r="426" spans="1:23" s="21" customFormat="1" ht="16" customHeight="1">
      <c r="A426" s="21">
        <f>ROW()</f>
        <v>426</v>
      </c>
      <c r="B426" s="71"/>
      <c r="C426" s="709"/>
      <c r="D426" s="178"/>
      <c r="E426" s="173"/>
      <c r="F426" s="173"/>
      <c r="G426" s="163"/>
      <c r="H426" s="163"/>
      <c r="I426" s="173"/>
      <c r="J426" s="174"/>
      <c r="K426" s="101">
        <f t="shared" si="72"/>
        <v>0</v>
      </c>
      <c r="L426" s="101">
        <f t="shared" si="73"/>
        <v>0</v>
      </c>
      <c r="M426" s="101">
        <f t="shared" si="74"/>
        <v>0</v>
      </c>
      <c r="N426" s="101" t="str">
        <f t="shared" si="75"/>
        <v/>
      </c>
      <c r="O426" s="101">
        <f t="shared" si="76"/>
        <v>0</v>
      </c>
      <c r="P426" s="101">
        <f t="shared" si="77"/>
        <v>0</v>
      </c>
      <c r="Q426" s="101" t="str">
        <f t="shared" si="78"/>
        <v/>
      </c>
      <c r="R426" s="101" t="str">
        <f t="shared" si="79"/>
        <v/>
      </c>
      <c r="S426" s="494" t="str">
        <f t="shared" si="80"/>
        <v/>
      </c>
      <c r="T426" s="494" t="str">
        <f t="shared" si="81"/>
        <v/>
      </c>
      <c r="U426" s="494" t="str">
        <f t="shared" si="82"/>
        <v/>
      </c>
      <c r="V426" s="494" t="str">
        <f t="shared" si="83"/>
        <v/>
      </c>
      <c r="W426" s="21">
        <f>ROW()</f>
        <v>426</v>
      </c>
    </row>
    <row r="427" spans="1:23" s="21" customFormat="1" ht="16" customHeight="1">
      <c r="A427" s="21">
        <f>ROW()</f>
        <v>427</v>
      </c>
      <c r="B427" s="71"/>
      <c r="C427" s="709"/>
      <c r="D427" s="178"/>
      <c r="E427" s="173"/>
      <c r="F427" s="173"/>
      <c r="G427" s="163"/>
      <c r="H427" s="163"/>
      <c r="I427" s="173"/>
      <c r="J427" s="174"/>
      <c r="K427" s="101">
        <f t="shared" si="72"/>
        <v>0</v>
      </c>
      <c r="L427" s="101">
        <f t="shared" si="73"/>
        <v>0</v>
      </c>
      <c r="M427" s="101">
        <f t="shared" si="74"/>
        <v>0</v>
      </c>
      <c r="N427" s="101" t="str">
        <f t="shared" si="75"/>
        <v/>
      </c>
      <c r="O427" s="101">
        <f t="shared" si="76"/>
        <v>0</v>
      </c>
      <c r="P427" s="101">
        <f t="shared" si="77"/>
        <v>0</v>
      </c>
      <c r="Q427" s="101" t="str">
        <f t="shared" si="78"/>
        <v/>
      </c>
      <c r="R427" s="101" t="str">
        <f t="shared" si="79"/>
        <v/>
      </c>
      <c r="S427" s="494" t="str">
        <f t="shared" si="80"/>
        <v/>
      </c>
      <c r="T427" s="494" t="str">
        <f t="shared" si="81"/>
        <v/>
      </c>
      <c r="U427" s="494" t="str">
        <f t="shared" si="82"/>
        <v/>
      </c>
      <c r="V427" s="494" t="str">
        <f t="shared" si="83"/>
        <v/>
      </c>
      <c r="W427" s="21">
        <f>ROW()</f>
        <v>427</v>
      </c>
    </row>
    <row r="428" spans="1:23" s="21" customFormat="1" ht="16" customHeight="1">
      <c r="A428" s="21">
        <f>ROW()</f>
        <v>428</v>
      </c>
      <c r="B428" s="71"/>
      <c r="C428" s="709"/>
      <c r="D428" s="178"/>
      <c r="E428" s="173"/>
      <c r="F428" s="173"/>
      <c r="G428" s="163"/>
      <c r="H428" s="163"/>
      <c r="I428" s="173"/>
      <c r="J428" s="174"/>
      <c r="K428" s="101">
        <f t="shared" si="72"/>
        <v>0</v>
      </c>
      <c r="L428" s="101">
        <f t="shared" si="73"/>
        <v>0</v>
      </c>
      <c r="M428" s="101">
        <f t="shared" si="74"/>
        <v>0</v>
      </c>
      <c r="N428" s="101" t="str">
        <f t="shared" si="75"/>
        <v/>
      </c>
      <c r="O428" s="101">
        <f t="shared" si="76"/>
        <v>0</v>
      </c>
      <c r="P428" s="101">
        <f t="shared" si="77"/>
        <v>0</v>
      </c>
      <c r="Q428" s="101" t="str">
        <f t="shared" si="78"/>
        <v/>
      </c>
      <c r="R428" s="101" t="str">
        <f t="shared" si="79"/>
        <v/>
      </c>
      <c r="S428" s="494" t="str">
        <f t="shared" si="80"/>
        <v/>
      </c>
      <c r="T428" s="494" t="str">
        <f t="shared" si="81"/>
        <v/>
      </c>
      <c r="U428" s="494" t="str">
        <f t="shared" si="82"/>
        <v/>
      </c>
      <c r="V428" s="494" t="str">
        <f t="shared" si="83"/>
        <v/>
      </c>
      <c r="W428" s="21">
        <f>ROW()</f>
        <v>428</v>
      </c>
    </row>
    <row r="429" spans="1:23" s="21" customFormat="1" ht="16" customHeight="1">
      <c r="A429" s="21">
        <f>ROW()</f>
        <v>429</v>
      </c>
      <c r="B429" s="71"/>
      <c r="C429" s="709"/>
      <c r="D429" s="178"/>
      <c r="E429" s="173"/>
      <c r="F429" s="173"/>
      <c r="G429" s="163"/>
      <c r="H429" s="163"/>
      <c r="I429" s="173"/>
      <c r="J429" s="174"/>
      <c r="K429" s="101">
        <f t="shared" si="72"/>
        <v>0</v>
      </c>
      <c r="L429" s="101">
        <f t="shared" si="73"/>
        <v>0</v>
      </c>
      <c r="M429" s="101">
        <f t="shared" si="74"/>
        <v>0</v>
      </c>
      <c r="N429" s="101" t="str">
        <f t="shared" si="75"/>
        <v/>
      </c>
      <c r="O429" s="101">
        <f t="shared" si="76"/>
        <v>0</v>
      </c>
      <c r="P429" s="101">
        <f t="shared" si="77"/>
        <v>0</v>
      </c>
      <c r="Q429" s="101" t="str">
        <f t="shared" si="78"/>
        <v/>
      </c>
      <c r="R429" s="101" t="str">
        <f t="shared" si="79"/>
        <v/>
      </c>
      <c r="S429" s="494" t="str">
        <f t="shared" si="80"/>
        <v/>
      </c>
      <c r="T429" s="494" t="str">
        <f t="shared" si="81"/>
        <v/>
      </c>
      <c r="U429" s="494" t="str">
        <f t="shared" si="82"/>
        <v/>
      </c>
      <c r="V429" s="494" t="str">
        <f t="shared" si="83"/>
        <v/>
      </c>
      <c r="W429" s="21">
        <f>ROW()</f>
        <v>429</v>
      </c>
    </row>
    <row r="430" spans="1:23" s="21" customFormat="1" ht="16" customHeight="1">
      <c r="A430" s="21">
        <f>ROW()</f>
        <v>430</v>
      </c>
      <c r="B430" s="71"/>
      <c r="C430" s="709"/>
      <c r="D430" s="178"/>
      <c r="E430" s="173"/>
      <c r="F430" s="173"/>
      <c r="G430" s="163"/>
      <c r="H430" s="163"/>
      <c r="I430" s="173"/>
      <c r="J430" s="174"/>
      <c r="K430" s="101">
        <f t="shared" si="72"/>
        <v>0</v>
      </c>
      <c r="L430" s="101">
        <f t="shared" si="73"/>
        <v>0</v>
      </c>
      <c r="M430" s="101">
        <f t="shared" si="74"/>
        <v>0</v>
      </c>
      <c r="N430" s="101" t="str">
        <f t="shared" si="75"/>
        <v/>
      </c>
      <c r="O430" s="101">
        <f t="shared" si="76"/>
        <v>0</v>
      </c>
      <c r="P430" s="101">
        <f t="shared" si="77"/>
        <v>0</v>
      </c>
      <c r="Q430" s="101" t="str">
        <f t="shared" si="78"/>
        <v/>
      </c>
      <c r="R430" s="101" t="str">
        <f t="shared" si="79"/>
        <v/>
      </c>
      <c r="S430" s="494" t="str">
        <f t="shared" si="80"/>
        <v/>
      </c>
      <c r="T430" s="494" t="str">
        <f t="shared" si="81"/>
        <v/>
      </c>
      <c r="U430" s="494" t="str">
        <f t="shared" si="82"/>
        <v/>
      </c>
      <c r="V430" s="494" t="str">
        <f t="shared" si="83"/>
        <v/>
      </c>
      <c r="W430" s="21">
        <f>ROW()</f>
        <v>430</v>
      </c>
    </row>
    <row r="431" spans="1:23" s="21" customFormat="1" ht="16" customHeight="1">
      <c r="A431" s="21">
        <f>ROW()</f>
        <v>431</v>
      </c>
      <c r="B431" s="71"/>
      <c r="C431" s="709"/>
      <c r="D431" s="178"/>
      <c r="E431" s="173"/>
      <c r="F431" s="173"/>
      <c r="G431" s="163"/>
      <c r="H431" s="163"/>
      <c r="I431" s="173"/>
      <c r="J431" s="174"/>
      <c r="K431" s="101">
        <f t="shared" si="72"/>
        <v>0</v>
      </c>
      <c r="L431" s="101">
        <f t="shared" si="73"/>
        <v>0</v>
      </c>
      <c r="M431" s="101">
        <f t="shared" si="74"/>
        <v>0</v>
      </c>
      <c r="N431" s="101" t="str">
        <f t="shared" si="75"/>
        <v/>
      </c>
      <c r="O431" s="101">
        <f t="shared" si="76"/>
        <v>0</v>
      </c>
      <c r="P431" s="101">
        <f t="shared" si="77"/>
        <v>0</v>
      </c>
      <c r="Q431" s="101" t="str">
        <f t="shared" si="78"/>
        <v/>
      </c>
      <c r="R431" s="101" t="str">
        <f t="shared" si="79"/>
        <v/>
      </c>
      <c r="S431" s="494" t="str">
        <f t="shared" si="80"/>
        <v/>
      </c>
      <c r="T431" s="494" t="str">
        <f t="shared" si="81"/>
        <v/>
      </c>
      <c r="U431" s="494" t="str">
        <f t="shared" si="82"/>
        <v/>
      </c>
      <c r="V431" s="494" t="str">
        <f t="shared" si="83"/>
        <v/>
      </c>
      <c r="W431" s="21">
        <f>ROW()</f>
        <v>431</v>
      </c>
    </row>
    <row r="432" spans="1:23" s="21" customFormat="1" ht="16" customHeight="1">
      <c r="A432" s="21">
        <f>ROW()</f>
        <v>432</v>
      </c>
      <c r="B432" s="71"/>
      <c r="C432" s="709"/>
      <c r="D432" s="178"/>
      <c r="E432" s="173"/>
      <c r="F432" s="173"/>
      <c r="G432" s="163"/>
      <c r="H432" s="163"/>
      <c r="I432" s="177"/>
      <c r="J432" s="174"/>
      <c r="K432" s="101">
        <f t="shared" si="72"/>
        <v>0</v>
      </c>
      <c r="L432" s="101">
        <f t="shared" si="73"/>
        <v>0</v>
      </c>
      <c r="M432" s="101">
        <f t="shared" si="74"/>
        <v>0</v>
      </c>
      <c r="N432" s="101" t="str">
        <f t="shared" si="75"/>
        <v/>
      </c>
      <c r="O432" s="101">
        <f t="shared" si="76"/>
        <v>0</v>
      </c>
      <c r="P432" s="101">
        <f t="shared" si="77"/>
        <v>0</v>
      </c>
      <c r="Q432" s="101" t="str">
        <f t="shared" si="78"/>
        <v/>
      </c>
      <c r="R432" s="101" t="str">
        <f t="shared" si="79"/>
        <v/>
      </c>
      <c r="S432" s="494" t="str">
        <f t="shared" si="80"/>
        <v/>
      </c>
      <c r="T432" s="494" t="str">
        <f t="shared" si="81"/>
        <v/>
      </c>
      <c r="U432" s="494" t="str">
        <f t="shared" si="82"/>
        <v/>
      </c>
      <c r="V432" s="494" t="str">
        <f t="shared" si="83"/>
        <v/>
      </c>
      <c r="W432" s="21">
        <f>ROW()</f>
        <v>432</v>
      </c>
    </row>
    <row r="433" spans="1:23" s="21" customFormat="1" ht="16" customHeight="1">
      <c r="A433" s="21">
        <f>ROW()</f>
        <v>433</v>
      </c>
      <c r="B433" s="71"/>
      <c r="C433" s="709"/>
      <c r="D433" s="178"/>
      <c r="E433" s="173"/>
      <c r="F433" s="173"/>
      <c r="G433" s="163"/>
      <c r="H433" s="163"/>
      <c r="I433" s="173"/>
      <c r="J433" s="174"/>
      <c r="K433" s="101">
        <f t="shared" si="72"/>
        <v>0</v>
      </c>
      <c r="L433" s="101">
        <f t="shared" si="73"/>
        <v>0</v>
      </c>
      <c r="M433" s="101">
        <f t="shared" si="74"/>
        <v>0</v>
      </c>
      <c r="N433" s="101" t="str">
        <f t="shared" si="75"/>
        <v/>
      </c>
      <c r="O433" s="101">
        <f t="shared" si="76"/>
        <v>0</v>
      </c>
      <c r="P433" s="101">
        <f t="shared" si="77"/>
        <v>0</v>
      </c>
      <c r="Q433" s="101" t="str">
        <f t="shared" si="78"/>
        <v/>
      </c>
      <c r="R433" s="101" t="str">
        <f t="shared" si="79"/>
        <v/>
      </c>
      <c r="S433" s="494" t="str">
        <f t="shared" si="80"/>
        <v/>
      </c>
      <c r="T433" s="494" t="str">
        <f t="shared" si="81"/>
        <v/>
      </c>
      <c r="U433" s="494" t="str">
        <f t="shared" si="82"/>
        <v/>
      </c>
      <c r="V433" s="494" t="str">
        <f t="shared" si="83"/>
        <v/>
      </c>
      <c r="W433" s="21">
        <f>ROW()</f>
        <v>433</v>
      </c>
    </row>
    <row r="434" spans="1:23" s="21" customFormat="1" ht="16" customHeight="1">
      <c r="A434" s="21">
        <f>ROW()</f>
        <v>434</v>
      </c>
      <c r="B434" s="71"/>
      <c r="C434" s="709"/>
      <c r="D434" s="178"/>
      <c r="E434" s="173"/>
      <c r="F434" s="173"/>
      <c r="G434" s="163"/>
      <c r="H434" s="163"/>
      <c r="I434" s="173"/>
      <c r="J434" s="174"/>
      <c r="K434" s="101">
        <f t="shared" si="72"/>
        <v>0</v>
      </c>
      <c r="L434" s="101">
        <f t="shared" si="73"/>
        <v>0</v>
      </c>
      <c r="M434" s="101">
        <f t="shared" si="74"/>
        <v>0</v>
      </c>
      <c r="N434" s="101" t="str">
        <f t="shared" si="75"/>
        <v/>
      </c>
      <c r="O434" s="101">
        <f t="shared" si="76"/>
        <v>0</v>
      </c>
      <c r="P434" s="101">
        <f t="shared" si="77"/>
        <v>0</v>
      </c>
      <c r="Q434" s="101" t="str">
        <f t="shared" si="78"/>
        <v/>
      </c>
      <c r="R434" s="101" t="str">
        <f t="shared" si="79"/>
        <v/>
      </c>
      <c r="S434" s="494" t="str">
        <f t="shared" si="80"/>
        <v/>
      </c>
      <c r="T434" s="494" t="str">
        <f t="shared" si="81"/>
        <v/>
      </c>
      <c r="U434" s="494" t="str">
        <f t="shared" si="82"/>
        <v/>
      </c>
      <c r="V434" s="494" t="str">
        <f t="shared" si="83"/>
        <v/>
      </c>
      <c r="W434" s="21">
        <f>ROW()</f>
        <v>434</v>
      </c>
    </row>
    <row r="435" spans="1:23" s="21" customFormat="1" ht="16" customHeight="1">
      <c r="A435" s="21">
        <f>ROW()</f>
        <v>435</v>
      </c>
      <c r="B435" s="71"/>
      <c r="C435" s="709"/>
      <c r="D435" s="178"/>
      <c r="E435" s="173"/>
      <c r="F435" s="173"/>
      <c r="G435" s="163"/>
      <c r="H435" s="163"/>
      <c r="I435" s="173"/>
      <c r="J435" s="174"/>
      <c r="K435" s="101">
        <f t="shared" si="72"/>
        <v>0</v>
      </c>
      <c r="L435" s="101">
        <f t="shared" si="73"/>
        <v>0</v>
      </c>
      <c r="M435" s="101">
        <f t="shared" si="74"/>
        <v>0</v>
      </c>
      <c r="N435" s="101" t="str">
        <f t="shared" si="75"/>
        <v/>
      </c>
      <c r="O435" s="101">
        <f t="shared" si="76"/>
        <v>0</v>
      </c>
      <c r="P435" s="101">
        <f t="shared" si="77"/>
        <v>0</v>
      </c>
      <c r="Q435" s="101" t="str">
        <f t="shared" si="78"/>
        <v/>
      </c>
      <c r="R435" s="101" t="str">
        <f t="shared" si="79"/>
        <v/>
      </c>
      <c r="S435" s="494" t="str">
        <f t="shared" si="80"/>
        <v/>
      </c>
      <c r="T435" s="494" t="str">
        <f t="shared" si="81"/>
        <v/>
      </c>
      <c r="U435" s="494" t="str">
        <f t="shared" si="82"/>
        <v/>
      </c>
      <c r="V435" s="494" t="str">
        <f t="shared" si="83"/>
        <v/>
      </c>
      <c r="W435" s="21">
        <f>ROW()</f>
        <v>435</v>
      </c>
    </row>
    <row r="436" spans="1:23" s="21" customFormat="1" ht="16" customHeight="1">
      <c r="A436" s="21">
        <f>ROW()</f>
        <v>436</v>
      </c>
      <c r="B436" s="71"/>
      <c r="C436" s="709"/>
      <c r="D436" s="178"/>
      <c r="E436" s="173"/>
      <c r="F436" s="173"/>
      <c r="G436" s="163"/>
      <c r="H436" s="163"/>
      <c r="I436" s="173"/>
      <c r="J436" s="174"/>
      <c r="K436" s="101">
        <f t="shared" si="72"/>
        <v>0</v>
      </c>
      <c r="L436" s="101">
        <f t="shared" si="73"/>
        <v>0</v>
      </c>
      <c r="M436" s="101">
        <f t="shared" si="74"/>
        <v>0</v>
      </c>
      <c r="N436" s="101" t="str">
        <f t="shared" si="75"/>
        <v/>
      </c>
      <c r="O436" s="101">
        <f t="shared" si="76"/>
        <v>0</v>
      </c>
      <c r="P436" s="101">
        <f t="shared" si="77"/>
        <v>0</v>
      </c>
      <c r="Q436" s="101" t="str">
        <f t="shared" si="78"/>
        <v/>
      </c>
      <c r="R436" s="101" t="str">
        <f t="shared" si="79"/>
        <v/>
      </c>
      <c r="S436" s="494" t="str">
        <f t="shared" si="80"/>
        <v/>
      </c>
      <c r="T436" s="494" t="str">
        <f t="shared" si="81"/>
        <v/>
      </c>
      <c r="U436" s="494" t="str">
        <f t="shared" si="82"/>
        <v/>
      </c>
      <c r="V436" s="494" t="str">
        <f t="shared" si="83"/>
        <v/>
      </c>
      <c r="W436" s="21">
        <f>ROW()</f>
        <v>436</v>
      </c>
    </row>
    <row r="437" spans="1:23" s="21" customFormat="1" ht="16" customHeight="1">
      <c r="A437" s="21">
        <f>ROW()</f>
        <v>437</v>
      </c>
      <c r="B437" s="71"/>
      <c r="C437" s="709"/>
      <c r="D437" s="178"/>
      <c r="E437" s="173"/>
      <c r="F437" s="173"/>
      <c r="G437" s="163"/>
      <c r="H437" s="163"/>
      <c r="I437" s="173"/>
      <c r="J437" s="174"/>
      <c r="K437" s="101">
        <f t="shared" si="72"/>
        <v>0</v>
      </c>
      <c r="L437" s="101">
        <f t="shared" si="73"/>
        <v>0</v>
      </c>
      <c r="M437" s="101">
        <f t="shared" si="74"/>
        <v>0</v>
      </c>
      <c r="N437" s="101" t="str">
        <f t="shared" si="75"/>
        <v/>
      </c>
      <c r="O437" s="101">
        <f t="shared" si="76"/>
        <v>0</v>
      </c>
      <c r="P437" s="101">
        <f t="shared" si="77"/>
        <v>0</v>
      </c>
      <c r="Q437" s="101" t="str">
        <f t="shared" si="78"/>
        <v/>
      </c>
      <c r="R437" s="101" t="str">
        <f t="shared" si="79"/>
        <v/>
      </c>
      <c r="S437" s="494" t="str">
        <f t="shared" si="80"/>
        <v/>
      </c>
      <c r="T437" s="494" t="str">
        <f t="shared" si="81"/>
        <v/>
      </c>
      <c r="U437" s="494" t="str">
        <f t="shared" si="82"/>
        <v/>
      </c>
      <c r="V437" s="494" t="str">
        <f t="shared" si="83"/>
        <v/>
      </c>
      <c r="W437" s="21">
        <f>ROW()</f>
        <v>437</v>
      </c>
    </row>
    <row r="438" spans="1:23" s="21" customFormat="1" ht="16" customHeight="1">
      <c r="A438" s="21">
        <f>ROW()</f>
        <v>438</v>
      </c>
      <c r="B438" s="71"/>
      <c r="C438" s="709"/>
      <c r="D438" s="178"/>
      <c r="E438" s="173"/>
      <c r="F438" s="173"/>
      <c r="G438" s="163"/>
      <c r="H438" s="163"/>
      <c r="I438" s="173"/>
      <c r="J438" s="174"/>
      <c r="K438" s="101">
        <f t="shared" si="72"/>
        <v>0</v>
      </c>
      <c r="L438" s="101">
        <f t="shared" si="73"/>
        <v>0</v>
      </c>
      <c r="M438" s="101">
        <f t="shared" si="74"/>
        <v>0</v>
      </c>
      <c r="N438" s="101" t="str">
        <f t="shared" si="75"/>
        <v/>
      </c>
      <c r="O438" s="101">
        <f t="shared" si="76"/>
        <v>0</v>
      </c>
      <c r="P438" s="101">
        <f t="shared" si="77"/>
        <v>0</v>
      </c>
      <c r="Q438" s="101" t="str">
        <f t="shared" si="78"/>
        <v/>
      </c>
      <c r="R438" s="101" t="str">
        <f t="shared" si="79"/>
        <v/>
      </c>
      <c r="S438" s="494" t="str">
        <f t="shared" si="80"/>
        <v/>
      </c>
      <c r="T438" s="494" t="str">
        <f t="shared" si="81"/>
        <v/>
      </c>
      <c r="U438" s="494" t="str">
        <f t="shared" si="82"/>
        <v/>
      </c>
      <c r="V438" s="494" t="str">
        <f t="shared" si="83"/>
        <v/>
      </c>
      <c r="W438" s="21">
        <f>ROW()</f>
        <v>438</v>
      </c>
    </row>
    <row r="439" spans="1:23" s="21" customFormat="1" ht="16" customHeight="1">
      <c r="A439" s="21">
        <f>ROW()</f>
        <v>439</v>
      </c>
      <c r="B439" s="71"/>
      <c r="C439" s="709"/>
      <c r="D439" s="178"/>
      <c r="E439" s="173"/>
      <c r="F439" s="173"/>
      <c r="G439" s="163"/>
      <c r="H439" s="163"/>
      <c r="I439" s="173"/>
      <c r="J439" s="174"/>
      <c r="K439" s="101">
        <f t="shared" si="72"/>
        <v>0</v>
      </c>
      <c r="L439" s="101">
        <f t="shared" si="73"/>
        <v>0</v>
      </c>
      <c r="M439" s="101">
        <f t="shared" si="74"/>
        <v>0</v>
      </c>
      <c r="N439" s="101" t="str">
        <f t="shared" si="75"/>
        <v/>
      </c>
      <c r="O439" s="101">
        <f t="shared" si="76"/>
        <v>0</v>
      </c>
      <c r="P439" s="101">
        <f t="shared" si="77"/>
        <v>0</v>
      </c>
      <c r="Q439" s="101" t="str">
        <f t="shared" si="78"/>
        <v/>
      </c>
      <c r="R439" s="101" t="str">
        <f t="shared" si="79"/>
        <v/>
      </c>
      <c r="S439" s="494" t="str">
        <f t="shared" si="80"/>
        <v/>
      </c>
      <c r="T439" s="494" t="str">
        <f t="shared" si="81"/>
        <v/>
      </c>
      <c r="U439" s="494" t="str">
        <f t="shared" si="82"/>
        <v/>
      </c>
      <c r="V439" s="494" t="str">
        <f t="shared" si="83"/>
        <v/>
      </c>
      <c r="W439" s="21">
        <f>ROW()</f>
        <v>439</v>
      </c>
    </row>
    <row r="440" spans="1:23" s="21" customFormat="1" ht="16" customHeight="1">
      <c r="A440" s="21">
        <f>ROW()</f>
        <v>440</v>
      </c>
      <c r="B440" s="71"/>
      <c r="C440" s="709"/>
      <c r="D440" s="178"/>
      <c r="E440" s="173"/>
      <c r="F440" s="173"/>
      <c r="G440" s="163"/>
      <c r="H440" s="163"/>
      <c r="I440" s="173"/>
      <c r="J440" s="174"/>
      <c r="K440" s="101">
        <f t="shared" si="72"/>
        <v>0</v>
      </c>
      <c r="L440" s="101">
        <f t="shared" si="73"/>
        <v>0</v>
      </c>
      <c r="M440" s="101">
        <f t="shared" si="74"/>
        <v>0</v>
      </c>
      <c r="N440" s="101" t="str">
        <f t="shared" si="75"/>
        <v/>
      </c>
      <c r="O440" s="101">
        <f t="shared" si="76"/>
        <v>0</v>
      </c>
      <c r="P440" s="101">
        <f t="shared" si="77"/>
        <v>0</v>
      </c>
      <c r="Q440" s="101" t="str">
        <f t="shared" si="78"/>
        <v/>
      </c>
      <c r="R440" s="101" t="str">
        <f t="shared" si="79"/>
        <v/>
      </c>
      <c r="S440" s="494" t="str">
        <f t="shared" si="80"/>
        <v/>
      </c>
      <c r="T440" s="494" t="str">
        <f t="shared" si="81"/>
        <v/>
      </c>
      <c r="U440" s="494" t="str">
        <f t="shared" si="82"/>
        <v/>
      </c>
      <c r="V440" s="494" t="str">
        <f t="shared" si="83"/>
        <v/>
      </c>
      <c r="W440" s="21">
        <f>ROW()</f>
        <v>440</v>
      </c>
    </row>
    <row r="441" spans="1:23" s="21" customFormat="1" ht="16" customHeight="1">
      <c r="A441" s="21">
        <f>ROW()</f>
        <v>441</v>
      </c>
      <c r="B441" s="71"/>
      <c r="C441" s="709"/>
      <c r="D441" s="178"/>
      <c r="E441" s="173"/>
      <c r="F441" s="173"/>
      <c r="G441" s="163"/>
      <c r="H441" s="163"/>
      <c r="I441" s="173"/>
      <c r="J441" s="174"/>
      <c r="K441" s="101">
        <f t="shared" si="72"/>
        <v>0</v>
      </c>
      <c r="L441" s="101">
        <f t="shared" si="73"/>
        <v>0</v>
      </c>
      <c r="M441" s="101">
        <f t="shared" si="74"/>
        <v>0</v>
      </c>
      <c r="N441" s="101" t="str">
        <f t="shared" si="75"/>
        <v/>
      </c>
      <c r="O441" s="101">
        <f t="shared" si="76"/>
        <v>0</v>
      </c>
      <c r="P441" s="101">
        <f t="shared" si="77"/>
        <v>0</v>
      </c>
      <c r="Q441" s="101" t="str">
        <f t="shared" si="78"/>
        <v/>
      </c>
      <c r="R441" s="101" t="str">
        <f t="shared" si="79"/>
        <v/>
      </c>
      <c r="S441" s="494" t="str">
        <f t="shared" si="80"/>
        <v/>
      </c>
      <c r="T441" s="494" t="str">
        <f t="shared" si="81"/>
        <v/>
      </c>
      <c r="U441" s="494" t="str">
        <f t="shared" si="82"/>
        <v/>
      </c>
      <c r="V441" s="494" t="str">
        <f t="shared" si="83"/>
        <v/>
      </c>
      <c r="W441" s="21">
        <f>ROW()</f>
        <v>441</v>
      </c>
    </row>
    <row r="442" spans="1:23" s="21" customFormat="1" ht="16" customHeight="1">
      <c r="A442" s="21">
        <f>ROW()</f>
        <v>442</v>
      </c>
      <c r="B442" s="71"/>
      <c r="C442" s="709"/>
      <c r="D442" s="178"/>
      <c r="E442" s="173"/>
      <c r="F442" s="173"/>
      <c r="G442" s="171"/>
      <c r="H442" s="171"/>
      <c r="I442" s="175"/>
      <c r="J442" s="174"/>
      <c r="K442" s="101">
        <f t="shared" si="72"/>
        <v>0</v>
      </c>
      <c r="L442" s="101">
        <f t="shared" si="73"/>
        <v>0</v>
      </c>
      <c r="M442" s="101">
        <f t="shared" si="74"/>
        <v>0</v>
      </c>
      <c r="N442" s="101" t="str">
        <f t="shared" si="75"/>
        <v/>
      </c>
      <c r="O442" s="101">
        <f t="shared" si="76"/>
        <v>0</v>
      </c>
      <c r="P442" s="101">
        <f t="shared" si="77"/>
        <v>0</v>
      </c>
      <c r="Q442" s="101" t="str">
        <f t="shared" si="78"/>
        <v/>
      </c>
      <c r="R442" s="101" t="str">
        <f t="shared" si="79"/>
        <v/>
      </c>
      <c r="S442" s="494" t="str">
        <f t="shared" si="80"/>
        <v/>
      </c>
      <c r="T442" s="494" t="str">
        <f t="shared" si="81"/>
        <v/>
      </c>
      <c r="U442" s="494" t="str">
        <f t="shared" si="82"/>
        <v/>
      </c>
      <c r="V442" s="494" t="str">
        <f t="shared" si="83"/>
        <v/>
      </c>
      <c r="W442" s="21">
        <f>ROW()</f>
        <v>442</v>
      </c>
    </row>
    <row r="443" spans="1:23" s="21" customFormat="1" ht="16" customHeight="1">
      <c r="A443" s="21">
        <f>ROW()</f>
        <v>443</v>
      </c>
      <c r="B443" s="71"/>
      <c r="C443" s="709"/>
      <c r="D443" s="178"/>
      <c r="E443" s="173"/>
      <c r="F443" s="173"/>
      <c r="G443" s="171"/>
      <c r="H443" s="171"/>
      <c r="I443" s="175"/>
      <c r="J443" s="174"/>
      <c r="K443" s="101">
        <f t="shared" si="72"/>
        <v>0</v>
      </c>
      <c r="L443" s="101">
        <f t="shared" si="73"/>
        <v>0</v>
      </c>
      <c r="M443" s="101">
        <f t="shared" si="74"/>
        <v>0</v>
      </c>
      <c r="N443" s="101" t="str">
        <f t="shared" si="75"/>
        <v/>
      </c>
      <c r="O443" s="101">
        <f t="shared" si="76"/>
        <v>0</v>
      </c>
      <c r="P443" s="101">
        <f t="shared" si="77"/>
        <v>0</v>
      </c>
      <c r="Q443" s="101" t="str">
        <f t="shared" si="78"/>
        <v/>
      </c>
      <c r="R443" s="101" t="str">
        <f t="shared" si="79"/>
        <v/>
      </c>
      <c r="S443" s="494" t="str">
        <f t="shared" si="80"/>
        <v/>
      </c>
      <c r="T443" s="494" t="str">
        <f t="shared" si="81"/>
        <v/>
      </c>
      <c r="U443" s="494" t="str">
        <f t="shared" si="82"/>
        <v/>
      </c>
      <c r="V443" s="494" t="str">
        <f t="shared" si="83"/>
        <v/>
      </c>
      <c r="W443" s="21">
        <f>ROW()</f>
        <v>443</v>
      </c>
    </row>
    <row r="444" spans="1:23" s="21" customFormat="1" ht="16" customHeight="1">
      <c r="A444" s="21">
        <f>ROW()</f>
        <v>444</v>
      </c>
      <c r="B444" s="71"/>
      <c r="C444" s="709"/>
      <c r="D444" s="178"/>
      <c r="E444" s="173"/>
      <c r="F444" s="173"/>
      <c r="G444" s="171"/>
      <c r="H444" s="171"/>
      <c r="I444" s="175"/>
      <c r="J444" s="174"/>
      <c r="K444" s="101">
        <f t="shared" si="72"/>
        <v>0</v>
      </c>
      <c r="L444" s="101">
        <f t="shared" si="73"/>
        <v>0</v>
      </c>
      <c r="M444" s="101">
        <f t="shared" si="74"/>
        <v>0</v>
      </c>
      <c r="N444" s="101" t="str">
        <f t="shared" si="75"/>
        <v/>
      </c>
      <c r="O444" s="101">
        <f t="shared" si="76"/>
        <v>0</v>
      </c>
      <c r="P444" s="101">
        <f t="shared" si="77"/>
        <v>0</v>
      </c>
      <c r="Q444" s="101" t="str">
        <f t="shared" si="78"/>
        <v/>
      </c>
      <c r="R444" s="101" t="str">
        <f t="shared" si="79"/>
        <v/>
      </c>
      <c r="S444" s="494" t="str">
        <f t="shared" si="80"/>
        <v/>
      </c>
      <c r="T444" s="494" t="str">
        <f t="shared" si="81"/>
        <v/>
      </c>
      <c r="U444" s="494" t="str">
        <f t="shared" si="82"/>
        <v/>
      </c>
      <c r="V444" s="494" t="str">
        <f t="shared" si="83"/>
        <v/>
      </c>
      <c r="W444" s="21">
        <f>ROW()</f>
        <v>444</v>
      </c>
    </row>
    <row r="445" spans="1:23" s="21" customFormat="1" ht="16" customHeight="1">
      <c r="A445" s="21">
        <f>ROW()</f>
        <v>445</v>
      </c>
      <c r="B445" s="71"/>
      <c r="C445" s="709"/>
      <c r="D445" s="178"/>
      <c r="E445" s="173"/>
      <c r="F445" s="173"/>
      <c r="G445" s="171"/>
      <c r="H445" s="171"/>
      <c r="I445" s="175"/>
      <c r="J445" s="174"/>
      <c r="K445" s="101">
        <f t="shared" si="72"/>
        <v>0</v>
      </c>
      <c r="L445" s="101">
        <f t="shared" si="73"/>
        <v>0</v>
      </c>
      <c r="M445" s="101">
        <f t="shared" si="74"/>
        <v>0</v>
      </c>
      <c r="N445" s="101" t="str">
        <f t="shared" si="75"/>
        <v/>
      </c>
      <c r="O445" s="101">
        <f t="shared" si="76"/>
        <v>0</v>
      </c>
      <c r="P445" s="101">
        <f t="shared" si="77"/>
        <v>0</v>
      </c>
      <c r="Q445" s="101" t="str">
        <f t="shared" si="78"/>
        <v/>
      </c>
      <c r="R445" s="101" t="str">
        <f t="shared" si="79"/>
        <v/>
      </c>
      <c r="S445" s="494" t="str">
        <f t="shared" si="80"/>
        <v/>
      </c>
      <c r="T445" s="494" t="str">
        <f t="shared" si="81"/>
        <v/>
      </c>
      <c r="U445" s="494" t="str">
        <f t="shared" si="82"/>
        <v/>
      </c>
      <c r="V445" s="494" t="str">
        <f t="shared" si="83"/>
        <v/>
      </c>
      <c r="W445" s="21">
        <f>ROW()</f>
        <v>445</v>
      </c>
    </row>
    <row r="446" spans="1:23" s="21" customFormat="1" ht="16" customHeight="1">
      <c r="A446" s="21">
        <f>ROW()</f>
        <v>446</v>
      </c>
      <c r="B446" s="71"/>
      <c r="C446" s="709"/>
      <c r="D446" s="178"/>
      <c r="E446" s="173"/>
      <c r="F446" s="173"/>
      <c r="G446" s="171"/>
      <c r="H446" s="171"/>
      <c r="I446" s="175"/>
      <c r="J446" s="174"/>
      <c r="K446" s="101">
        <f t="shared" si="72"/>
        <v>0</v>
      </c>
      <c r="L446" s="101">
        <f t="shared" si="73"/>
        <v>0</v>
      </c>
      <c r="M446" s="101">
        <f t="shared" si="74"/>
        <v>0</v>
      </c>
      <c r="N446" s="101" t="str">
        <f t="shared" si="75"/>
        <v/>
      </c>
      <c r="O446" s="101">
        <f t="shared" si="76"/>
        <v>0</v>
      </c>
      <c r="P446" s="101">
        <f t="shared" si="77"/>
        <v>0</v>
      </c>
      <c r="Q446" s="101" t="str">
        <f t="shared" si="78"/>
        <v/>
      </c>
      <c r="R446" s="101" t="str">
        <f t="shared" si="79"/>
        <v/>
      </c>
      <c r="S446" s="494" t="str">
        <f t="shared" si="80"/>
        <v/>
      </c>
      <c r="T446" s="494" t="str">
        <f t="shared" si="81"/>
        <v/>
      </c>
      <c r="U446" s="494" t="str">
        <f t="shared" si="82"/>
        <v/>
      </c>
      <c r="V446" s="494" t="str">
        <f t="shared" si="83"/>
        <v/>
      </c>
      <c r="W446" s="21">
        <f>ROW()</f>
        <v>446</v>
      </c>
    </row>
    <row r="447" spans="1:23" s="21" customFormat="1" ht="16" customHeight="1">
      <c r="A447" s="21">
        <f>ROW()</f>
        <v>447</v>
      </c>
      <c r="B447" s="71"/>
      <c r="C447" s="709"/>
      <c r="D447" s="178"/>
      <c r="E447" s="173"/>
      <c r="F447" s="185"/>
      <c r="G447" s="171"/>
      <c r="H447" s="171"/>
      <c r="I447" s="175"/>
      <c r="J447" s="174"/>
      <c r="K447" s="101">
        <f t="shared" si="72"/>
        <v>0</v>
      </c>
      <c r="L447" s="101">
        <f t="shared" si="73"/>
        <v>0</v>
      </c>
      <c r="M447" s="101">
        <f t="shared" si="74"/>
        <v>0</v>
      </c>
      <c r="N447" s="101" t="str">
        <f t="shared" si="75"/>
        <v/>
      </c>
      <c r="O447" s="101">
        <f t="shared" si="76"/>
        <v>0</v>
      </c>
      <c r="P447" s="101">
        <f t="shared" si="77"/>
        <v>0</v>
      </c>
      <c r="Q447" s="101" t="str">
        <f t="shared" si="78"/>
        <v/>
      </c>
      <c r="R447" s="101" t="str">
        <f t="shared" si="79"/>
        <v/>
      </c>
      <c r="S447" s="494" t="str">
        <f t="shared" si="80"/>
        <v/>
      </c>
      <c r="T447" s="494" t="str">
        <f t="shared" si="81"/>
        <v/>
      </c>
      <c r="U447" s="494" t="str">
        <f t="shared" si="82"/>
        <v/>
      </c>
      <c r="V447" s="494" t="str">
        <f t="shared" si="83"/>
        <v/>
      </c>
      <c r="W447" s="21">
        <f>ROW()</f>
        <v>447</v>
      </c>
    </row>
    <row r="448" spans="1:23" s="21" customFormat="1" ht="16" customHeight="1">
      <c r="A448" s="21">
        <f>ROW()</f>
        <v>448</v>
      </c>
      <c r="B448" s="71"/>
      <c r="C448" s="709"/>
      <c r="D448" s="178"/>
      <c r="E448" s="173"/>
      <c r="F448" s="688"/>
      <c r="G448" s="171"/>
      <c r="H448" s="171"/>
      <c r="I448" s="175"/>
      <c r="J448" s="174"/>
      <c r="K448" s="101">
        <f t="shared" si="72"/>
        <v>0</v>
      </c>
      <c r="L448" s="101">
        <f t="shared" si="73"/>
        <v>0</v>
      </c>
      <c r="M448" s="101">
        <f t="shared" si="74"/>
        <v>0</v>
      </c>
      <c r="N448" s="101" t="str">
        <f t="shared" si="75"/>
        <v/>
      </c>
      <c r="O448" s="101">
        <f t="shared" si="76"/>
        <v>0</v>
      </c>
      <c r="P448" s="101">
        <f t="shared" si="77"/>
        <v>0</v>
      </c>
      <c r="Q448" s="101" t="str">
        <f t="shared" si="78"/>
        <v/>
      </c>
      <c r="R448" s="101" t="str">
        <f t="shared" si="79"/>
        <v/>
      </c>
      <c r="S448" s="494" t="str">
        <f t="shared" si="80"/>
        <v/>
      </c>
      <c r="T448" s="494" t="str">
        <f t="shared" si="81"/>
        <v/>
      </c>
      <c r="U448" s="494" t="str">
        <f t="shared" si="82"/>
        <v/>
      </c>
      <c r="V448" s="494" t="str">
        <f t="shared" si="83"/>
        <v/>
      </c>
      <c r="W448" s="21">
        <f>ROW()</f>
        <v>448</v>
      </c>
    </row>
    <row r="449" spans="1:23" s="21" customFormat="1" ht="16" customHeight="1">
      <c r="A449" s="21">
        <f>ROW()</f>
        <v>449</v>
      </c>
      <c r="B449" s="71"/>
      <c r="C449" s="709"/>
      <c r="D449" s="178"/>
      <c r="E449" s="173"/>
      <c r="F449" s="688"/>
      <c r="G449" s="171"/>
      <c r="H449" s="171"/>
      <c r="I449" s="175"/>
      <c r="J449" s="174"/>
      <c r="K449" s="101">
        <f t="shared" si="72"/>
        <v>0</v>
      </c>
      <c r="L449" s="101">
        <f t="shared" si="73"/>
        <v>0</v>
      </c>
      <c r="M449" s="101">
        <f t="shared" si="74"/>
        <v>0</v>
      </c>
      <c r="N449" s="101" t="str">
        <f t="shared" si="75"/>
        <v/>
      </c>
      <c r="O449" s="101">
        <f t="shared" si="76"/>
        <v>0</v>
      </c>
      <c r="P449" s="101">
        <f t="shared" si="77"/>
        <v>0</v>
      </c>
      <c r="Q449" s="101" t="str">
        <f t="shared" si="78"/>
        <v/>
      </c>
      <c r="R449" s="101" t="str">
        <f t="shared" si="79"/>
        <v/>
      </c>
      <c r="S449" s="494" t="str">
        <f t="shared" si="80"/>
        <v/>
      </c>
      <c r="T449" s="494" t="str">
        <f t="shared" si="81"/>
        <v/>
      </c>
      <c r="U449" s="494" t="str">
        <f t="shared" si="82"/>
        <v/>
      </c>
      <c r="V449" s="494" t="str">
        <f t="shared" si="83"/>
        <v/>
      </c>
      <c r="W449" s="21">
        <f>ROW()</f>
        <v>449</v>
      </c>
    </row>
    <row r="450" spans="1:23" s="21" customFormat="1" ht="16" customHeight="1">
      <c r="A450" s="21">
        <f>ROW()</f>
        <v>450</v>
      </c>
      <c r="B450" s="71"/>
      <c r="C450" s="709"/>
      <c r="D450" s="178"/>
      <c r="E450" s="173"/>
      <c r="F450" s="688"/>
      <c r="G450" s="171"/>
      <c r="H450" s="171"/>
      <c r="I450" s="175"/>
      <c r="J450" s="174"/>
      <c r="K450" s="101">
        <f t="shared" si="72"/>
        <v>0</v>
      </c>
      <c r="L450" s="101">
        <f t="shared" si="73"/>
        <v>0</v>
      </c>
      <c r="M450" s="101">
        <f t="shared" si="74"/>
        <v>0</v>
      </c>
      <c r="N450" s="101" t="str">
        <f t="shared" si="75"/>
        <v/>
      </c>
      <c r="O450" s="101">
        <f t="shared" si="76"/>
        <v>0</v>
      </c>
      <c r="P450" s="101">
        <f t="shared" si="77"/>
        <v>0</v>
      </c>
      <c r="Q450" s="101" t="str">
        <f t="shared" si="78"/>
        <v/>
      </c>
      <c r="R450" s="101" t="str">
        <f t="shared" si="79"/>
        <v/>
      </c>
      <c r="S450" s="494" t="str">
        <f t="shared" si="80"/>
        <v/>
      </c>
      <c r="T450" s="494" t="str">
        <f t="shared" si="81"/>
        <v/>
      </c>
      <c r="U450" s="494" t="str">
        <f t="shared" si="82"/>
        <v/>
      </c>
      <c r="V450" s="494" t="str">
        <f t="shared" si="83"/>
        <v/>
      </c>
      <c r="W450" s="21">
        <f>ROW()</f>
        <v>450</v>
      </c>
    </row>
    <row r="451" spans="1:23" s="21" customFormat="1" ht="16" customHeight="1">
      <c r="A451" s="21">
        <f>ROW()</f>
        <v>451</v>
      </c>
      <c r="B451" s="71"/>
      <c r="C451" s="709"/>
      <c r="D451" s="178"/>
      <c r="E451" s="173"/>
      <c r="F451" s="688"/>
      <c r="G451" s="171"/>
      <c r="H451" s="171"/>
      <c r="I451" s="175"/>
      <c r="J451" s="174"/>
      <c r="K451" s="101">
        <f t="shared" si="72"/>
        <v>0</v>
      </c>
      <c r="L451" s="101">
        <f t="shared" si="73"/>
        <v>0</v>
      </c>
      <c r="M451" s="101">
        <f t="shared" si="74"/>
        <v>0</v>
      </c>
      <c r="N451" s="101" t="str">
        <f t="shared" si="75"/>
        <v/>
      </c>
      <c r="O451" s="101">
        <f t="shared" si="76"/>
        <v>0</v>
      </c>
      <c r="P451" s="101">
        <f t="shared" si="77"/>
        <v>0</v>
      </c>
      <c r="Q451" s="101" t="str">
        <f t="shared" si="78"/>
        <v/>
      </c>
      <c r="R451" s="101" t="str">
        <f t="shared" si="79"/>
        <v/>
      </c>
      <c r="S451" s="494" t="str">
        <f t="shared" si="80"/>
        <v/>
      </c>
      <c r="T451" s="494" t="str">
        <f t="shared" si="81"/>
        <v/>
      </c>
      <c r="U451" s="494" t="str">
        <f t="shared" si="82"/>
        <v/>
      </c>
      <c r="V451" s="494" t="str">
        <f t="shared" si="83"/>
        <v/>
      </c>
      <c r="W451" s="21">
        <f>ROW()</f>
        <v>451</v>
      </c>
    </row>
    <row r="452" spans="1:23" s="21" customFormat="1" ht="16" customHeight="1">
      <c r="A452" s="21">
        <f>ROW()</f>
        <v>452</v>
      </c>
      <c r="B452" s="71"/>
      <c r="C452" s="709"/>
      <c r="D452" s="178"/>
      <c r="E452" s="173"/>
      <c r="F452" s="688"/>
      <c r="G452" s="171"/>
      <c r="H452" s="171"/>
      <c r="I452" s="175"/>
      <c r="J452" s="174"/>
      <c r="K452" s="101">
        <f t="shared" si="72"/>
        <v>0</v>
      </c>
      <c r="L452" s="101">
        <f t="shared" si="73"/>
        <v>0</v>
      </c>
      <c r="M452" s="101">
        <f t="shared" si="74"/>
        <v>0</v>
      </c>
      <c r="N452" s="101" t="str">
        <f t="shared" si="75"/>
        <v/>
      </c>
      <c r="O452" s="101">
        <f t="shared" si="76"/>
        <v>0</v>
      </c>
      <c r="P452" s="101">
        <f t="shared" si="77"/>
        <v>0</v>
      </c>
      <c r="Q452" s="101" t="str">
        <f t="shared" si="78"/>
        <v/>
      </c>
      <c r="R452" s="101" t="str">
        <f t="shared" si="79"/>
        <v/>
      </c>
      <c r="S452" s="494" t="str">
        <f t="shared" si="80"/>
        <v/>
      </c>
      <c r="T452" s="494" t="str">
        <f t="shared" si="81"/>
        <v/>
      </c>
      <c r="U452" s="494" t="str">
        <f t="shared" si="82"/>
        <v/>
      </c>
      <c r="V452" s="494" t="str">
        <f t="shared" si="83"/>
        <v/>
      </c>
      <c r="W452" s="21">
        <f>ROW()</f>
        <v>452</v>
      </c>
    </row>
    <row r="453" spans="1:23" s="21" customFormat="1" ht="16" customHeight="1">
      <c r="A453" s="21">
        <f>ROW()</f>
        <v>453</v>
      </c>
      <c r="B453" s="71"/>
      <c r="C453" s="709"/>
      <c r="D453" s="178"/>
      <c r="E453" s="173"/>
      <c r="F453" s="688"/>
      <c r="G453" s="171"/>
      <c r="H453" s="171"/>
      <c r="I453" s="175"/>
      <c r="J453" s="174"/>
      <c r="K453" s="101">
        <f t="shared" si="72"/>
        <v>0</v>
      </c>
      <c r="L453" s="101">
        <f t="shared" si="73"/>
        <v>0</v>
      </c>
      <c r="M453" s="101">
        <f t="shared" si="74"/>
        <v>0</v>
      </c>
      <c r="N453" s="101" t="str">
        <f t="shared" si="75"/>
        <v/>
      </c>
      <c r="O453" s="101">
        <f t="shared" si="76"/>
        <v>0</v>
      </c>
      <c r="P453" s="101">
        <f t="shared" si="77"/>
        <v>0</v>
      </c>
      <c r="Q453" s="101" t="str">
        <f t="shared" si="78"/>
        <v/>
      </c>
      <c r="R453" s="101" t="str">
        <f t="shared" si="79"/>
        <v/>
      </c>
      <c r="S453" s="494" t="str">
        <f t="shared" si="80"/>
        <v/>
      </c>
      <c r="T453" s="494" t="str">
        <f t="shared" si="81"/>
        <v/>
      </c>
      <c r="U453" s="494" t="str">
        <f t="shared" si="82"/>
        <v/>
      </c>
      <c r="V453" s="494" t="str">
        <f t="shared" si="83"/>
        <v/>
      </c>
      <c r="W453" s="21">
        <f>ROW()</f>
        <v>453</v>
      </c>
    </row>
    <row r="454" spans="1:23" s="21" customFormat="1" ht="16" customHeight="1">
      <c r="A454" s="21">
        <f>ROW()</f>
        <v>454</v>
      </c>
      <c r="B454" s="71"/>
      <c r="C454" s="709"/>
      <c r="D454" s="178"/>
      <c r="E454" s="173"/>
      <c r="F454" s="688"/>
      <c r="G454" s="171"/>
      <c r="H454" s="171"/>
      <c r="I454" s="175"/>
      <c r="J454" s="174"/>
      <c r="K454" s="101">
        <f t="shared" si="72"/>
        <v>0</v>
      </c>
      <c r="L454" s="101">
        <f t="shared" si="73"/>
        <v>0</v>
      </c>
      <c r="M454" s="101">
        <f t="shared" si="74"/>
        <v>0</v>
      </c>
      <c r="N454" s="101" t="str">
        <f t="shared" si="75"/>
        <v/>
      </c>
      <c r="O454" s="101">
        <f t="shared" si="76"/>
        <v>0</v>
      </c>
      <c r="P454" s="101">
        <f t="shared" si="77"/>
        <v>0</v>
      </c>
      <c r="Q454" s="101" t="str">
        <f t="shared" si="78"/>
        <v/>
      </c>
      <c r="R454" s="101" t="str">
        <f t="shared" si="79"/>
        <v/>
      </c>
      <c r="S454" s="494" t="str">
        <f t="shared" si="80"/>
        <v/>
      </c>
      <c r="T454" s="494" t="str">
        <f t="shared" si="81"/>
        <v/>
      </c>
      <c r="U454" s="494" t="str">
        <f t="shared" si="82"/>
        <v/>
      </c>
      <c r="V454" s="494" t="str">
        <f t="shared" si="83"/>
        <v/>
      </c>
      <c r="W454" s="21">
        <f>ROW()</f>
        <v>454</v>
      </c>
    </row>
    <row r="455" spans="1:23" s="21" customFormat="1" ht="16" customHeight="1">
      <c r="A455" s="21">
        <f>ROW()</f>
        <v>455</v>
      </c>
      <c r="B455" s="71"/>
      <c r="C455" s="709"/>
      <c r="D455" s="178"/>
      <c r="E455" s="173"/>
      <c r="F455" s="173"/>
      <c r="G455" s="171"/>
      <c r="H455" s="171"/>
      <c r="I455" s="175"/>
      <c r="J455" s="174"/>
      <c r="K455" s="101">
        <f t="shared" si="72"/>
        <v>0</v>
      </c>
      <c r="L455" s="101">
        <f t="shared" si="73"/>
        <v>0</v>
      </c>
      <c r="M455" s="101">
        <f t="shared" si="74"/>
        <v>0</v>
      </c>
      <c r="N455" s="101" t="str">
        <f t="shared" si="75"/>
        <v/>
      </c>
      <c r="O455" s="101">
        <f t="shared" si="76"/>
        <v>0</v>
      </c>
      <c r="P455" s="101">
        <f t="shared" si="77"/>
        <v>0</v>
      </c>
      <c r="Q455" s="101" t="str">
        <f t="shared" si="78"/>
        <v/>
      </c>
      <c r="R455" s="101" t="str">
        <f t="shared" si="79"/>
        <v/>
      </c>
      <c r="S455" s="494" t="str">
        <f t="shared" si="80"/>
        <v/>
      </c>
      <c r="T455" s="494" t="str">
        <f t="shared" si="81"/>
        <v/>
      </c>
      <c r="U455" s="494" t="str">
        <f t="shared" si="82"/>
        <v/>
      </c>
      <c r="V455" s="494" t="str">
        <f t="shared" si="83"/>
        <v/>
      </c>
      <c r="W455" s="21">
        <f>ROW()</f>
        <v>455</v>
      </c>
    </row>
    <row r="456" spans="1:23" s="21" customFormat="1" ht="16" customHeight="1">
      <c r="A456" s="21">
        <f>ROW()</f>
        <v>456</v>
      </c>
      <c r="B456" s="71"/>
      <c r="C456" s="709"/>
      <c r="D456" s="178"/>
      <c r="E456" s="173"/>
      <c r="F456" s="173"/>
      <c r="G456" s="171"/>
      <c r="H456" s="171"/>
      <c r="I456" s="175"/>
      <c r="J456" s="174"/>
      <c r="K456" s="101">
        <f t="shared" si="72"/>
        <v>0</v>
      </c>
      <c r="L456" s="101">
        <f t="shared" si="73"/>
        <v>0</v>
      </c>
      <c r="M456" s="101">
        <f t="shared" si="74"/>
        <v>0</v>
      </c>
      <c r="N456" s="101" t="str">
        <f t="shared" si="75"/>
        <v/>
      </c>
      <c r="O456" s="101">
        <f t="shared" si="76"/>
        <v>0</v>
      </c>
      <c r="P456" s="101">
        <f t="shared" si="77"/>
        <v>0</v>
      </c>
      <c r="Q456" s="101" t="str">
        <f t="shared" si="78"/>
        <v/>
      </c>
      <c r="R456" s="101" t="str">
        <f t="shared" si="79"/>
        <v/>
      </c>
      <c r="S456" s="494" t="str">
        <f t="shared" si="80"/>
        <v/>
      </c>
      <c r="T456" s="494" t="str">
        <f t="shared" si="81"/>
        <v/>
      </c>
      <c r="U456" s="494" t="str">
        <f t="shared" si="82"/>
        <v/>
      </c>
      <c r="V456" s="494" t="str">
        <f t="shared" si="83"/>
        <v/>
      </c>
      <c r="W456" s="21">
        <f>ROW()</f>
        <v>456</v>
      </c>
    </row>
    <row r="457" spans="1:23" s="21" customFormat="1" ht="16" customHeight="1">
      <c r="A457" s="21">
        <f>ROW()</f>
        <v>457</v>
      </c>
      <c r="B457" s="71"/>
      <c r="C457" s="709"/>
      <c r="D457" s="178"/>
      <c r="E457" s="173"/>
      <c r="F457" s="173"/>
      <c r="G457" s="171"/>
      <c r="H457" s="171"/>
      <c r="I457" s="175"/>
      <c r="J457" s="174"/>
      <c r="K457" s="101">
        <f t="shared" si="72"/>
        <v>0</v>
      </c>
      <c r="L457" s="101">
        <f t="shared" si="73"/>
        <v>0</v>
      </c>
      <c r="M457" s="101">
        <f t="shared" si="74"/>
        <v>0</v>
      </c>
      <c r="N457" s="101" t="str">
        <f t="shared" si="75"/>
        <v/>
      </c>
      <c r="O457" s="101">
        <f t="shared" si="76"/>
        <v>0</v>
      </c>
      <c r="P457" s="101">
        <f t="shared" si="77"/>
        <v>0</v>
      </c>
      <c r="Q457" s="101" t="str">
        <f t="shared" si="78"/>
        <v/>
      </c>
      <c r="R457" s="101" t="str">
        <f t="shared" si="79"/>
        <v/>
      </c>
      <c r="S457" s="494" t="str">
        <f t="shared" si="80"/>
        <v/>
      </c>
      <c r="T457" s="494" t="str">
        <f t="shared" si="81"/>
        <v/>
      </c>
      <c r="U457" s="494" t="str">
        <f t="shared" si="82"/>
        <v/>
      </c>
      <c r="V457" s="494" t="str">
        <f t="shared" si="83"/>
        <v/>
      </c>
      <c r="W457" s="21">
        <f>ROW()</f>
        <v>457</v>
      </c>
    </row>
    <row r="458" spans="1:23" s="21" customFormat="1" ht="16" customHeight="1">
      <c r="A458" s="21">
        <f>ROW()</f>
        <v>458</v>
      </c>
      <c r="B458" s="71"/>
      <c r="C458" s="709"/>
      <c r="D458" s="178"/>
      <c r="E458" s="173"/>
      <c r="F458" s="173"/>
      <c r="G458" s="171"/>
      <c r="H458" s="171"/>
      <c r="I458" s="175"/>
      <c r="J458" s="174"/>
      <c r="K458" s="101">
        <f t="shared" si="72"/>
        <v>0</v>
      </c>
      <c r="L458" s="101">
        <f t="shared" si="73"/>
        <v>0</v>
      </c>
      <c r="M458" s="101">
        <f t="shared" si="74"/>
        <v>0</v>
      </c>
      <c r="N458" s="101" t="str">
        <f t="shared" si="75"/>
        <v/>
      </c>
      <c r="O458" s="101">
        <f t="shared" si="76"/>
        <v>0</v>
      </c>
      <c r="P458" s="101">
        <f t="shared" si="77"/>
        <v>0</v>
      </c>
      <c r="Q458" s="101" t="str">
        <f t="shared" si="78"/>
        <v/>
      </c>
      <c r="R458" s="101" t="str">
        <f t="shared" si="79"/>
        <v/>
      </c>
      <c r="S458" s="494" t="str">
        <f t="shared" si="80"/>
        <v/>
      </c>
      <c r="T458" s="494" t="str">
        <f t="shared" si="81"/>
        <v/>
      </c>
      <c r="U458" s="494" t="str">
        <f t="shared" si="82"/>
        <v/>
      </c>
      <c r="V458" s="494" t="str">
        <f t="shared" si="83"/>
        <v/>
      </c>
      <c r="W458" s="21">
        <f>ROW()</f>
        <v>458</v>
      </c>
    </row>
    <row r="459" spans="1:23" s="21" customFormat="1" ht="16" customHeight="1">
      <c r="A459" s="21">
        <f>ROW()</f>
        <v>459</v>
      </c>
      <c r="B459" s="71"/>
      <c r="C459" s="709"/>
      <c r="D459" s="178"/>
      <c r="E459" s="173"/>
      <c r="F459" s="173"/>
      <c r="G459" s="171"/>
      <c r="H459" s="171"/>
      <c r="I459" s="175"/>
      <c r="J459" s="174"/>
      <c r="K459" s="101">
        <f t="shared" si="72"/>
        <v>0</v>
      </c>
      <c r="L459" s="101">
        <f t="shared" si="73"/>
        <v>0</v>
      </c>
      <c r="M459" s="101">
        <f t="shared" si="74"/>
        <v>0</v>
      </c>
      <c r="N459" s="101" t="str">
        <f t="shared" si="75"/>
        <v/>
      </c>
      <c r="O459" s="101">
        <f t="shared" si="76"/>
        <v>0</v>
      </c>
      <c r="P459" s="101">
        <f t="shared" si="77"/>
        <v>0</v>
      </c>
      <c r="Q459" s="101" t="str">
        <f t="shared" si="78"/>
        <v/>
      </c>
      <c r="R459" s="101" t="str">
        <f t="shared" si="79"/>
        <v/>
      </c>
      <c r="S459" s="494" t="str">
        <f t="shared" si="80"/>
        <v/>
      </c>
      <c r="T459" s="494" t="str">
        <f t="shared" si="81"/>
        <v/>
      </c>
      <c r="U459" s="494" t="str">
        <f t="shared" si="82"/>
        <v/>
      </c>
      <c r="V459" s="494" t="str">
        <f t="shared" si="83"/>
        <v/>
      </c>
      <c r="W459" s="21">
        <f>ROW()</f>
        <v>459</v>
      </c>
    </row>
    <row r="460" spans="1:23" s="21" customFormat="1" ht="16" customHeight="1">
      <c r="A460" s="21">
        <f>ROW()</f>
        <v>460</v>
      </c>
      <c r="B460" s="71"/>
      <c r="C460" s="709"/>
      <c r="D460" s="178"/>
      <c r="E460" s="173"/>
      <c r="F460" s="173"/>
      <c r="G460" s="171"/>
      <c r="H460" s="171"/>
      <c r="I460" s="175"/>
      <c r="J460" s="174"/>
      <c r="K460" s="101">
        <f t="shared" ref="K460:K523" si="84">IF(I460="",0,I460)</f>
        <v>0</v>
      </c>
      <c r="L460" s="101">
        <f t="shared" ref="L460:L523" si="85">IF(H460=0,0,H460)</f>
        <v>0</v>
      </c>
      <c r="M460" s="101">
        <f t="shared" ref="M460:M523" si="86">IF(G460=0,0,G460)</f>
        <v>0</v>
      </c>
      <c r="N460" s="101" t="str">
        <f t="shared" ref="N460:N523" si="87">IF(J460="","",J460)</f>
        <v/>
      </c>
      <c r="O460" s="101">
        <f t="shared" ref="O460:O523" si="88">IF(G460=0,0,G460)</f>
        <v>0</v>
      </c>
      <c r="P460" s="101">
        <f t="shared" ref="P460:P523" si="89">IF(H460=0,0,H460)</f>
        <v>0</v>
      </c>
      <c r="Q460" s="101" t="str">
        <f t="shared" ref="Q460:Q523" si="90">IF(I460="Biaya Bahan Baku",H460,IF(I460="Biaya Operasional",H460,IF(I460="Biaya Insentif Fasilitas",H460,"")))</f>
        <v/>
      </c>
      <c r="R460" s="101" t="str">
        <f t="shared" ref="R460:R523" si="91">IF(I460="Dana Bantuan Pemerintah",G460,"")</f>
        <v/>
      </c>
      <c r="S460" s="494" t="str">
        <f t="shared" ref="S460:S523" si="92">IF(I460="Dana Bahan Baku","Bahan Baku",IF(I460="Biaya Bahan Baku","Bahan Baku",IF(I460="Dana Operasional","Operasional",IF(I460="Biaya Operasional","Operasional",""))))</f>
        <v/>
      </c>
      <c r="T460" s="494" t="str">
        <f t="shared" ref="T460:T523" si="93">IF(I460="Dana Insentif Fasilitas","Insentif Fasilitas",IF(I460="Biaya Insentif Fasilitas","Insentif Fasilitas",""))</f>
        <v/>
      </c>
      <c r="U460" s="494" t="str">
        <f t="shared" ref="U460:U523" si="94">IF(S460="",T460,S460)</f>
        <v/>
      </c>
      <c r="V460" s="494" t="str">
        <f t="shared" ref="V460:V523" si="95">IF(I460="Biaya Bahan Baku","Belanja",IF(I460="Biaya Operasional","Belanja",IF(I460="Biaya Insentif Fasilitas","Belanja","")))</f>
        <v/>
      </c>
      <c r="W460" s="21">
        <f>ROW()</f>
        <v>460</v>
      </c>
    </row>
    <row r="461" spans="1:23" s="21" customFormat="1" ht="16" customHeight="1">
      <c r="A461" s="21">
        <f>ROW()</f>
        <v>461</v>
      </c>
      <c r="B461" s="71"/>
      <c r="C461" s="709"/>
      <c r="D461" s="178"/>
      <c r="E461" s="173"/>
      <c r="F461" s="173"/>
      <c r="G461" s="171"/>
      <c r="H461" s="171"/>
      <c r="I461" s="175"/>
      <c r="J461" s="174"/>
      <c r="K461" s="101">
        <f t="shared" si="84"/>
        <v>0</v>
      </c>
      <c r="L461" s="101">
        <f t="shared" si="85"/>
        <v>0</v>
      </c>
      <c r="M461" s="101">
        <f t="shared" si="86"/>
        <v>0</v>
      </c>
      <c r="N461" s="101" t="str">
        <f t="shared" si="87"/>
        <v/>
      </c>
      <c r="O461" s="101">
        <f t="shared" si="88"/>
        <v>0</v>
      </c>
      <c r="P461" s="101">
        <f t="shared" si="89"/>
        <v>0</v>
      </c>
      <c r="Q461" s="101" t="str">
        <f t="shared" si="90"/>
        <v/>
      </c>
      <c r="R461" s="101" t="str">
        <f t="shared" si="91"/>
        <v/>
      </c>
      <c r="S461" s="494" t="str">
        <f t="shared" si="92"/>
        <v/>
      </c>
      <c r="T461" s="494" t="str">
        <f t="shared" si="93"/>
        <v/>
      </c>
      <c r="U461" s="494" t="str">
        <f t="shared" si="94"/>
        <v/>
      </c>
      <c r="V461" s="494" t="str">
        <f t="shared" si="95"/>
        <v/>
      </c>
      <c r="W461" s="21">
        <f>ROW()</f>
        <v>461</v>
      </c>
    </row>
    <row r="462" spans="1:23" s="21" customFormat="1" ht="16" customHeight="1">
      <c r="A462" s="21">
        <f>ROW()</f>
        <v>462</v>
      </c>
      <c r="B462" s="71"/>
      <c r="C462" s="709"/>
      <c r="D462" s="178"/>
      <c r="E462" s="173"/>
      <c r="F462" s="173"/>
      <c r="G462" s="171"/>
      <c r="H462" s="171"/>
      <c r="I462" s="175"/>
      <c r="J462" s="174"/>
      <c r="K462" s="101">
        <f t="shared" si="84"/>
        <v>0</v>
      </c>
      <c r="L462" s="101">
        <f t="shared" si="85"/>
        <v>0</v>
      </c>
      <c r="M462" s="101">
        <f t="shared" si="86"/>
        <v>0</v>
      </c>
      <c r="N462" s="101" t="str">
        <f t="shared" si="87"/>
        <v/>
      </c>
      <c r="O462" s="101">
        <f t="shared" si="88"/>
        <v>0</v>
      </c>
      <c r="P462" s="101">
        <f t="shared" si="89"/>
        <v>0</v>
      </c>
      <c r="Q462" s="101" t="str">
        <f t="shared" si="90"/>
        <v/>
      </c>
      <c r="R462" s="101" t="str">
        <f t="shared" si="91"/>
        <v/>
      </c>
      <c r="S462" s="494" t="str">
        <f t="shared" si="92"/>
        <v/>
      </c>
      <c r="T462" s="494" t="str">
        <f t="shared" si="93"/>
        <v/>
      </c>
      <c r="U462" s="494" t="str">
        <f t="shared" si="94"/>
        <v/>
      </c>
      <c r="V462" s="494" t="str">
        <f t="shared" si="95"/>
        <v/>
      </c>
      <c r="W462" s="21">
        <f>ROW()</f>
        <v>462</v>
      </c>
    </row>
    <row r="463" spans="1:23" s="21" customFormat="1" ht="16" customHeight="1">
      <c r="A463" s="21">
        <f>ROW()</f>
        <v>463</v>
      </c>
      <c r="B463" s="71"/>
      <c r="C463" s="709"/>
      <c r="D463" s="178"/>
      <c r="E463" s="173"/>
      <c r="F463" s="173"/>
      <c r="G463" s="171"/>
      <c r="H463" s="171"/>
      <c r="I463" s="175"/>
      <c r="J463" s="174"/>
      <c r="K463" s="101">
        <f t="shared" si="84"/>
        <v>0</v>
      </c>
      <c r="L463" s="101">
        <f t="shared" si="85"/>
        <v>0</v>
      </c>
      <c r="M463" s="101">
        <f t="shared" si="86"/>
        <v>0</v>
      </c>
      <c r="N463" s="101" t="str">
        <f t="shared" si="87"/>
        <v/>
      </c>
      <c r="O463" s="101">
        <f t="shared" si="88"/>
        <v>0</v>
      </c>
      <c r="P463" s="101">
        <f t="shared" si="89"/>
        <v>0</v>
      </c>
      <c r="Q463" s="101" t="str">
        <f t="shared" si="90"/>
        <v/>
      </c>
      <c r="R463" s="101" t="str">
        <f t="shared" si="91"/>
        <v/>
      </c>
      <c r="S463" s="494" t="str">
        <f t="shared" si="92"/>
        <v/>
      </c>
      <c r="T463" s="494" t="str">
        <f t="shared" si="93"/>
        <v/>
      </c>
      <c r="U463" s="494" t="str">
        <f t="shared" si="94"/>
        <v/>
      </c>
      <c r="V463" s="494" t="str">
        <f t="shared" si="95"/>
        <v/>
      </c>
      <c r="W463" s="21">
        <f>ROW()</f>
        <v>463</v>
      </c>
    </row>
    <row r="464" spans="1:23" s="21" customFormat="1" ht="16" customHeight="1">
      <c r="A464" s="21">
        <f>ROW()</f>
        <v>464</v>
      </c>
      <c r="B464" s="71"/>
      <c r="C464" s="709"/>
      <c r="D464" s="178"/>
      <c r="E464" s="173"/>
      <c r="F464" s="173"/>
      <c r="G464" s="171"/>
      <c r="H464" s="171"/>
      <c r="I464" s="175"/>
      <c r="J464" s="174"/>
      <c r="K464" s="101">
        <f t="shared" si="84"/>
        <v>0</v>
      </c>
      <c r="L464" s="101">
        <f t="shared" si="85"/>
        <v>0</v>
      </c>
      <c r="M464" s="101">
        <f t="shared" si="86"/>
        <v>0</v>
      </c>
      <c r="N464" s="101" t="str">
        <f t="shared" si="87"/>
        <v/>
      </c>
      <c r="O464" s="101">
        <f t="shared" si="88"/>
        <v>0</v>
      </c>
      <c r="P464" s="101">
        <f t="shared" si="89"/>
        <v>0</v>
      </c>
      <c r="Q464" s="101" t="str">
        <f t="shared" si="90"/>
        <v/>
      </c>
      <c r="R464" s="101" t="str">
        <f t="shared" si="91"/>
        <v/>
      </c>
      <c r="S464" s="494" t="str">
        <f t="shared" si="92"/>
        <v/>
      </c>
      <c r="T464" s="494" t="str">
        <f t="shared" si="93"/>
        <v/>
      </c>
      <c r="U464" s="494" t="str">
        <f t="shared" si="94"/>
        <v/>
      </c>
      <c r="V464" s="494" t="str">
        <f t="shared" si="95"/>
        <v/>
      </c>
      <c r="W464" s="21">
        <f>ROW()</f>
        <v>464</v>
      </c>
    </row>
    <row r="465" spans="1:23" s="21" customFormat="1" ht="16" customHeight="1">
      <c r="A465" s="21">
        <f>ROW()</f>
        <v>465</v>
      </c>
      <c r="B465" s="71"/>
      <c r="C465" s="709"/>
      <c r="D465" s="178"/>
      <c r="E465" s="173"/>
      <c r="F465" s="173"/>
      <c r="G465" s="171"/>
      <c r="H465" s="171"/>
      <c r="I465" s="175"/>
      <c r="J465" s="174"/>
      <c r="K465" s="101">
        <f t="shared" si="84"/>
        <v>0</v>
      </c>
      <c r="L465" s="101">
        <f t="shared" si="85"/>
        <v>0</v>
      </c>
      <c r="M465" s="101">
        <f t="shared" si="86"/>
        <v>0</v>
      </c>
      <c r="N465" s="101" t="str">
        <f t="shared" si="87"/>
        <v/>
      </c>
      <c r="O465" s="101">
        <f t="shared" si="88"/>
        <v>0</v>
      </c>
      <c r="P465" s="101">
        <f t="shared" si="89"/>
        <v>0</v>
      </c>
      <c r="Q465" s="101" t="str">
        <f t="shared" si="90"/>
        <v/>
      </c>
      <c r="R465" s="101" t="str">
        <f t="shared" si="91"/>
        <v/>
      </c>
      <c r="S465" s="494" t="str">
        <f t="shared" si="92"/>
        <v/>
      </c>
      <c r="T465" s="494" t="str">
        <f t="shared" si="93"/>
        <v/>
      </c>
      <c r="U465" s="494" t="str">
        <f t="shared" si="94"/>
        <v/>
      </c>
      <c r="V465" s="494" t="str">
        <f t="shared" si="95"/>
        <v/>
      </c>
      <c r="W465" s="21">
        <f>ROW()</f>
        <v>465</v>
      </c>
    </row>
    <row r="466" spans="1:23" s="21" customFormat="1" ht="16" customHeight="1">
      <c r="A466" s="21">
        <f>ROW()</f>
        <v>466</v>
      </c>
      <c r="B466" s="71"/>
      <c r="C466" s="709"/>
      <c r="D466" s="178"/>
      <c r="E466" s="173"/>
      <c r="F466" s="173"/>
      <c r="G466" s="171"/>
      <c r="H466" s="171"/>
      <c r="I466" s="175"/>
      <c r="J466" s="174"/>
      <c r="K466" s="101">
        <f t="shared" si="84"/>
        <v>0</v>
      </c>
      <c r="L466" s="101">
        <f t="shared" si="85"/>
        <v>0</v>
      </c>
      <c r="M466" s="101">
        <f t="shared" si="86"/>
        <v>0</v>
      </c>
      <c r="N466" s="101" t="str">
        <f t="shared" si="87"/>
        <v/>
      </c>
      <c r="O466" s="101">
        <f t="shared" si="88"/>
        <v>0</v>
      </c>
      <c r="P466" s="101">
        <f t="shared" si="89"/>
        <v>0</v>
      </c>
      <c r="Q466" s="101" t="str">
        <f t="shared" si="90"/>
        <v/>
      </c>
      <c r="R466" s="101" t="str">
        <f t="shared" si="91"/>
        <v/>
      </c>
      <c r="S466" s="494" t="str">
        <f t="shared" si="92"/>
        <v/>
      </c>
      <c r="T466" s="494" t="str">
        <f t="shared" si="93"/>
        <v/>
      </c>
      <c r="U466" s="494" t="str">
        <f t="shared" si="94"/>
        <v/>
      </c>
      <c r="V466" s="494" t="str">
        <f t="shared" si="95"/>
        <v/>
      </c>
      <c r="W466" s="21">
        <f>ROW()</f>
        <v>466</v>
      </c>
    </row>
    <row r="467" spans="1:23" s="21" customFormat="1" ht="16" customHeight="1">
      <c r="A467" s="21">
        <f>ROW()</f>
        <v>467</v>
      </c>
      <c r="B467" s="71"/>
      <c r="C467" s="709"/>
      <c r="D467" s="186"/>
      <c r="E467" s="203"/>
      <c r="F467" s="173"/>
      <c r="G467" s="171"/>
      <c r="H467" s="171"/>
      <c r="I467" s="175"/>
      <c r="J467" s="174"/>
      <c r="K467" s="101">
        <f t="shared" si="84"/>
        <v>0</v>
      </c>
      <c r="L467" s="101">
        <f t="shared" si="85"/>
        <v>0</v>
      </c>
      <c r="M467" s="101">
        <f t="shared" si="86"/>
        <v>0</v>
      </c>
      <c r="N467" s="101" t="str">
        <f t="shared" si="87"/>
        <v/>
      </c>
      <c r="O467" s="101">
        <f t="shared" si="88"/>
        <v>0</v>
      </c>
      <c r="P467" s="101">
        <f t="shared" si="89"/>
        <v>0</v>
      </c>
      <c r="Q467" s="101" t="str">
        <f t="shared" si="90"/>
        <v/>
      </c>
      <c r="R467" s="101" t="str">
        <f t="shared" si="91"/>
        <v/>
      </c>
      <c r="S467" s="494" t="str">
        <f t="shared" si="92"/>
        <v/>
      </c>
      <c r="T467" s="494" t="str">
        <f t="shared" si="93"/>
        <v/>
      </c>
      <c r="U467" s="494" t="str">
        <f t="shared" si="94"/>
        <v/>
      </c>
      <c r="V467" s="494" t="str">
        <f t="shared" si="95"/>
        <v/>
      </c>
      <c r="W467" s="21">
        <f>ROW()</f>
        <v>467</v>
      </c>
    </row>
    <row r="468" spans="1:23" s="21" customFormat="1" ht="16" customHeight="1">
      <c r="A468" s="21">
        <f>ROW()</f>
        <v>468</v>
      </c>
      <c r="B468" s="71"/>
      <c r="C468" s="709"/>
      <c r="D468" s="186"/>
      <c r="E468" s="203"/>
      <c r="F468" s="173"/>
      <c r="G468" s="171"/>
      <c r="H468" s="171"/>
      <c r="I468" s="175"/>
      <c r="J468" s="174"/>
      <c r="K468" s="101">
        <f t="shared" si="84"/>
        <v>0</v>
      </c>
      <c r="L468" s="101">
        <f t="shared" si="85"/>
        <v>0</v>
      </c>
      <c r="M468" s="101">
        <f t="shared" si="86"/>
        <v>0</v>
      </c>
      <c r="N468" s="101" t="str">
        <f t="shared" si="87"/>
        <v/>
      </c>
      <c r="O468" s="101">
        <f t="shared" si="88"/>
        <v>0</v>
      </c>
      <c r="P468" s="101">
        <f t="shared" si="89"/>
        <v>0</v>
      </c>
      <c r="Q468" s="101" t="str">
        <f t="shared" si="90"/>
        <v/>
      </c>
      <c r="R468" s="101" t="str">
        <f t="shared" si="91"/>
        <v/>
      </c>
      <c r="S468" s="494" t="str">
        <f t="shared" si="92"/>
        <v/>
      </c>
      <c r="T468" s="494" t="str">
        <f t="shared" si="93"/>
        <v/>
      </c>
      <c r="U468" s="494" t="str">
        <f t="shared" si="94"/>
        <v/>
      </c>
      <c r="V468" s="494" t="str">
        <f t="shared" si="95"/>
        <v/>
      </c>
      <c r="W468" s="21">
        <f>ROW()</f>
        <v>468</v>
      </c>
    </row>
    <row r="469" spans="1:23" s="21" customFormat="1" ht="16" customHeight="1">
      <c r="A469" s="21">
        <f>ROW()</f>
        <v>469</v>
      </c>
      <c r="B469" s="71"/>
      <c r="C469" s="709"/>
      <c r="D469" s="186"/>
      <c r="E469" s="203"/>
      <c r="F469" s="173"/>
      <c r="G469" s="171"/>
      <c r="H469" s="171"/>
      <c r="I469" s="175"/>
      <c r="J469" s="174"/>
      <c r="K469" s="101">
        <f t="shared" si="84"/>
        <v>0</v>
      </c>
      <c r="L469" s="101">
        <f t="shared" si="85"/>
        <v>0</v>
      </c>
      <c r="M469" s="101">
        <f t="shared" si="86"/>
        <v>0</v>
      </c>
      <c r="N469" s="101" t="str">
        <f t="shared" si="87"/>
        <v/>
      </c>
      <c r="O469" s="101">
        <f t="shared" si="88"/>
        <v>0</v>
      </c>
      <c r="P469" s="101">
        <f t="shared" si="89"/>
        <v>0</v>
      </c>
      <c r="Q469" s="101" t="str">
        <f t="shared" si="90"/>
        <v/>
      </c>
      <c r="R469" s="101" t="str">
        <f t="shared" si="91"/>
        <v/>
      </c>
      <c r="S469" s="494" t="str">
        <f t="shared" si="92"/>
        <v/>
      </c>
      <c r="T469" s="494" t="str">
        <f t="shared" si="93"/>
        <v/>
      </c>
      <c r="U469" s="494" t="str">
        <f t="shared" si="94"/>
        <v/>
      </c>
      <c r="V469" s="494" t="str">
        <f t="shared" si="95"/>
        <v/>
      </c>
      <c r="W469" s="21">
        <f>ROW()</f>
        <v>469</v>
      </c>
    </row>
    <row r="470" spans="1:23" s="21" customFormat="1" ht="16" customHeight="1">
      <c r="A470" s="21">
        <f>ROW()</f>
        <v>470</v>
      </c>
      <c r="B470" s="71"/>
      <c r="C470" s="709"/>
      <c r="D470" s="186"/>
      <c r="E470" s="203"/>
      <c r="F470" s="173"/>
      <c r="G470" s="171"/>
      <c r="H470" s="171"/>
      <c r="I470" s="175"/>
      <c r="J470" s="174"/>
      <c r="K470" s="101">
        <f t="shared" si="84"/>
        <v>0</v>
      </c>
      <c r="L470" s="101">
        <f t="shared" si="85"/>
        <v>0</v>
      </c>
      <c r="M470" s="101">
        <f t="shared" si="86"/>
        <v>0</v>
      </c>
      <c r="N470" s="101" t="str">
        <f t="shared" si="87"/>
        <v/>
      </c>
      <c r="O470" s="101">
        <f t="shared" si="88"/>
        <v>0</v>
      </c>
      <c r="P470" s="101">
        <f t="shared" si="89"/>
        <v>0</v>
      </c>
      <c r="Q470" s="101" t="str">
        <f t="shared" si="90"/>
        <v/>
      </c>
      <c r="R470" s="101" t="str">
        <f t="shared" si="91"/>
        <v/>
      </c>
      <c r="S470" s="494" t="str">
        <f t="shared" si="92"/>
        <v/>
      </c>
      <c r="T470" s="494" t="str">
        <f t="shared" si="93"/>
        <v/>
      </c>
      <c r="U470" s="494" t="str">
        <f t="shared" si="94"/>
        <v/>
      </c>
      <c r="V470" s="494" t="str">
        <f t="shared" si="95"/>
        <v/>
      </c>
      <c r="W470" s="21">
        <f>ROW()</f>
        <v>470</v>
      </c>
    </row>
    <row r="471" spans="1:23" s="21" customFormat="1" ht="16" customHeight="1">
      <c r="A471" s="21">
        <f>ROW()</f>
        <v>471</v>
      </c>
      <c r="B471" s="71"/>
      <c r="C471" s="709"/>
      <c r="D471" s="186"/>
      <c r="E471" s="203"/>
      <c r="F471" s="173"/>
      <c r="G471" s="171"/>
      <c r="H471" s="171"/>
      <c r="I471" s="175"/>
      <c r="J471" s="174"/>
      <c r="K471" s="101">
        <f t="shared" si="84"/>
        <v>0</v>
      </c>
      <c r="L471" s="101">
        <f t="shared" si="85"/>
        <v>0</v>
      </c>
      <c r="M471" s="101">
        <f t="shared" si="86"/>
        <v>0</v>
      </c>
      <c r="N471" s="101" t="str">
        <f t="shared" si="87"/>
        <v/>
      </c>
      <c r="O471" s="101">
        <f t="shared" si="88"/>
        <v>0</v>
      </c>
      <c r="P471" s="101">
        <f t="shared" si="89"/>
        <v>0</v>
      </c>
      <c r="Q471" s="101" t="str">
        <f t="shared" si="90"/>
        <v/>
      </c>
      <c r="R471" s="101" t="str">
        <f t="shared" si="91"/>
        <v/>
      </c>
      <c r="S471" s="494" t="str">
        <f t="shared" si="92"/>
        <v/>
      </c>
      <c r="T471" s="494" t="str">
        <f t="shared" si="93"/>
        <v/>
      </c>
      <c r="U471" s="494" t="str">
        <f t="shared" si="94"/>
        <v/>
      </c>
      <c r="V471" s="494" t="str">
        <f t="shared" si="95"/>
        <v/>
      </c>
      <c r="W471" s="21">
        <f>ROW()</f>
        <v>471</v>
      </c>
    </row>
    <row r="472" spans="1:23" s="21" customFormat="1" ht="16" customHeight="1">
      <c r="A472" s="21">
        <f>ROW()</f>
        <v>472</v>
      </c>
      <c r="B472" s="71"/>
      <c r="C472" s="709"/>
      <c r="D472" s="186"/>
      <c r="E472" s="203"/>
      <c r="F472" s="173"/>
      <c r="G472" s="171"/>
      <c r="H472" s="171"/>
      <c r="I472" s="175"/>
      <c r="J472" s="174"/>
      <c r="K472" s="101">
        <f t="shared" si="84"/>
        <v>0</v>
      </c>
      <c r="L472" s="101">
        <f t="shared" si="85"/>
        <v>0</v>
      </c>
      <c r="M472" s="101">
        <f t="shared" si="86"/>
        <v>0</v>
      </c>
      <c r="N472" s="101" t="str">
        <f t="shared" si="87"/>
        <v/>
      </c>
      <c r="O472" s="101">
        <f t="shared" si="88"/>
        <v>0</v>
      </c>
      <c r="P472" s="101">
        <f t="shared" si="89"/>
        <v>0</v>
      </c>
      <c r="Q472" s="101" t="str">
        <f t="shared" si="90"/>
        <v/>
      </c>
      <c r="R472" s="101" t="str">
        <f t="shared" si="91"/>
        <v/>
      </c>
      <c r="S472" s="494" t="str">
        <f t="shared" si="92"/>
        <v/>
      </c>
      <c r="T472" s="494" t="str">
        <f t="shared" si="93"/>
        <v/>
      </c>
      <c r="U472" s="494" t="str">
        <f t="shared" si="94"/>
        <v/>
      </c>
      <c r="V472" s="494" t="str">
        <f t="shared" si="95"/>
        <v/>
      </c>
      <c r="W472" s="21">
        <f>ROW()</f>
        <v>472</v>
      </c>
    </row>
    <row r="473" spans="1:23" s="21" customFormat="1" ht="16" customHeight="1">
      <c r="A473" s="21">
        <f>ROW()</f>
        <v>473</v>
      </c>
      <c r="B473" s="71"/>
      <c r="C473" s="709"/>
      <c r="D473" s="186"/>
      <c r="E473" s="203"/>
      <c r="F473" s="173"/>
      <c r="G473" s="171"/>
      <c r="H473" s="171"/>
      <c r="I473" s="175"/>
      <c r="J473" s="174"/>
      <c r="K473" s="101">
        <f t="shared" si="84"/>
        <v>0</v>
      </c>
      <c r="L473" s="101">
        <f t="shared" si="85"/>
        <v>0</v>
      </c>
      <c r="M473" s="101">
        <f t="shared" si="86"/>
        <v>0</v>
      </c>
      <c r="N473" s="101" t="str">
        <f t="shared" si="87"/>
        <v/>
      </c>
      <c r="O473" s="101">
        <f t="shared" si="88"/>
        <v>0</v>
      </c>
      <c r="P473" s="101">
        <f t="shared" si="89"/>
        <v>0</v>
      </c>
      <c r="Q473" s="101" t="str">
        <f t="shared" si="90"/>
        <v/>
      </c>
      <c r="R473" s="101" t="str">
        <f t="shared" si="91"/>
        <v/>
      </c>
      <c r="S473" s="494" t="str">
        <f t="shared" si="92"/>
        <v/>
      </c>
      <c r="T473" s="494" t="str">
        <f t="shared" si="93"/>
        <v/>
      </c>
      <c r="U473" s="494" t="str">
        <f t="shared" si="94"/>
        <v/>
      </c>
      <c r="V473" s="494" t="str">
        <f t="shared" si="95"/>
        <v/>
      </c>
      <c r="W473" s="21">
        <f>ROW()</f>
        <v>473</v>
      </c>
    </row>
    <row r="474" spans="1:23" s="21" customFormat="1" ht="16" customHeight="1">
      <c r="A474" s="21">
        <f>ROW()</f>
        <v>474</v>
      </c>
      <c r="B474" s="71"/>
      <c r="C474" s="709"/>
      <c r="D474" s="186"/>
      <c r="E474" s="203"/>
      <c r="F474" s="173"/>
      <c r="G474" s="171"/>
      <c r="H474" s="171"/>
      <c r="I474" s="175"/>
      <c r="J474" s="174"/>
      <c r="K474" s="101">
        <f t="shared" si="84"/>
        <v>0</v>
      </c>
      <c r="L474" s="101">
        <f t="shared" si="85"/>
        <v>0</v>
      </c>
      <c r="M474" s="101">
        <f t="shared" si="86"/>
        <v>0</v>
      </c>
      <c r="N474" s="101" t="str">
        <f t="shared" si="87"/>
        <v/>
      </c>
      <c r="O474" s="101">
        <f t="shared" si="88"/>
        <v>0</v>
      </c>
      <c r="P474" s="101">
        <f t="shared" si="89"/>
        <v>0</v>
      </c>
      <c r="Q474" s="101" t="str">
        <f t="shared" si="90"/>
        <v/>
      </c>
      <c r="R474" s="101" t="str">
        <f t="shared" si="91"/>
        <v/>
      </c>
      <c r="S474" s="494" t="str">
        <f t="shared" si="92"/>
        <v/>
      </c>
      <c r="T474" s="494" t="str">
        <f t="shared" si="93"/>
        <v/>
      </c>
      <c r="U474" s="494" t="str">
        <f t="shared" si="94"/>
        <v/>
      </c>
      <c r="V474" s="494" t="str">
        <f t="shared" si="95"/>
        <v/>
      </c>
      <c r="W474" s="21">
        <f>ROW()</f>
        <v>474</v>
      </c>
    </row>
    <row r="475" spans="1:23" s="21" customFormat="1" ht="16" customHeight="1">
      <c r="A475" s="21">
        <f>ROW()</f>
        <v>475</v>
      </c>
      <c r="B475" s="71"/>
      <c r="C475" s="709"/>
      <c r="D475" s="186"/>
      <c r="E475" s="203"/>
      <c r="F475" s="173"/>
      <c r="G475" s="171"/>
      <c r="H475" s="171"/>
      <c r="I475" s="175"/>
      <c r="J475" s="174"/>
      <c r="K475" s="101">
        <f t="shared" si="84"/>
        <v>0</v>
      </c>
      <c r="L475" s="101">
        <f t="shared" si="85"/>
        <v>0</v>
      </c>
      <c r="M475" s="101">
        <f t="shared" si="86"/>
        <v>0</v>
      </c>
      <c r="N475" s="101" t="str">
        <f t="shared" si="87"/>
        <v/>
      </c>
      <c r="O475" s="101">
        <f t="shared" si="88"/>
        <v>0</v>
      </c>
      <c r="P475" s="101">
        <f t="shared" si="89"/>
        <v>0</v>
      </c>
      <c r="Q475" s="101" t="str">
        <f t="shared" si="90"/>
        <v/>
      </c>
      <c r="R475" s="101" t="str">
        <f t="shared" si="91"/>
        <v/>
      </c>
      <c r="S475" s="494" t="str">
        <f t="shared" si="92"/>
        <v/>
      </c>
      <c r="T475" s="494" t="str">
        <f t="shared" si="93"/>
        <v/>
      </c>
      <c r="U475" s="494" t="str">
        <f t="shared" si="94"/>
        <v/>
      </c>
      <c r="V475" s="494" t="str">
        <f t="shared" si="95"/>
        <v/>
      </c>
      <c r="W475" s="21">
        <f>ROW()</f>
        <v>475</v>
      </c>
    </row>
    <row r="476" spans="1:23" s="21" customFormat="1" ht="16" customHeight="1">
      <c r="A476" s="21">
        <f>ROW()</f>
        <v>476</v>
      </c>
      <c r="B476" s="71"/>
      <c r="C476" s="709"/>
      <c r="D476" s="186"/>
      <c r="E476" s="203"/>
      <c r="F476" s="173"/>
      <c r="G476" s="171"/>
      <c r="H476" s="171"/>
      <c r="I476" s="175"/>
      <c r="J476" s="174"/>
      <c r="K476" s="101">
        <f t="shared" si="84"/>
        <v>0</v>
      </c>
      <c r="L476" s="101">
        <f t="shared" si="85"/>
        <v>0</v>
      </c>
      <c r="M476" s="101">
        <f t="shared" si="86"/>
        <v>0</v>
      </c>
      <c r="N476" s="101" t="str">
        <f t="shared" si="87"/>
        <v/>
      </c>
      <c r="O476" s="101">
        <f t="shared" si="88"/>
        <v>0</v>
      </c>
      <c r="P476" s="101">
        <f t="shared" si="89"/>
        <v>0</v>
      </c>
      <c r="Q476" s="101" t="str">
        <f t="shared" si="90"/>
        <v/>
      </c>
      <c r="R476" s="101" t="str">
        <f t="shared" si="91"/>
        <v/>
      </c>
      <c r="S476" s="494" t="str">
        <f t="shared" si="92"/>
        <v/>
      </c>
      <c r="T476" s="494" t="str">
        <f t="shared" si="93"/>
        <v/>
      </c>
      <c r="U476" s="494" t="str">
        <f t="shared" si="94"/>
        <v/>
      </c>
      <c r="V476" s="494" t="str">
        <f t="shared" si="95"/>
        <v/>
      </c>
      <c r="W476" s="21">
        <f>ROW()</f>
        <v>476</v>
      </c>
    </row>
    <row r="477" spans="1:23" s="21" customFormat="1" ht="16" customHeight="1">
      <c r="A477" s="21">
        <f>ROW()</f>
        <v>477</v>
      </c>
      <c r="B477" s="71"/>
      <c r="C477" s="709"/>
      <c r="D477" s="186"/>
      <c r="E477" s="203"/>
      <c r="F477" s="173"/>
      <c r="G477" s="171"/>
      <c r="H477" s="171"/>
      <c r="I477" s="175"/>
      <c r="J477" s="174"/>
      <c r="K477" s="101">
        <f t="shared" si="84"/>
        <v>0</v>
      </c>
      <c r="L477" s="101">
        <f t="shared" si="85"/>
        <v>0</v>
      </c>
      <c r="M477" s="101">
        <f t="shared" si="86"/>
        <v>0</v>
      </c>
      <c r="N477" s="101" t="str">
        <f t="shared" si="87"/>
        <v/>
      </c>
      <c r="O477" s="101">
        <f t="shared" si="88"/>
        <v>0</v>
      </c>
      <c r="P477" s="101">
        <f t="shared" si="89"/>
        <v>0</v>
      </c>
      <c r="Q477" s="101" t="str">
        <f t="shared" si="90"/>
        <v/>
      </c>
      <c r="R477" s="101" t="str">
        <f t="shared" si="91"/>
        <v/>
      </c>
      <c r="S477" s="494" t="str">
        <f t="shared" si="92"/>
        <v/>
      </c>
      <c r="T477" s="494" t="str">
        <f t="shared" si="93"/>
        <v/>
      </c>
      <c r="U477" s="494" t="str">
        <f t="shared" si="94"/>
        <v/>
      </c>
      <c r="V477" s="494" t="str">
        <f t="shared" si="95"/>
        <v/>
      </c>
      <c r="W477" s="21">
        <f>ROW()</f>
        <v>477</v>
      </c>
    </row>
    <row r="478" spans="1:23" s="21" customFormat="1" ht="16" customHeight="1">
      <c r="A478" s="21">
        <f>ROW()</f>
        <v>478</v>
      </c>
      <c r="B478" s="71"/>
      <c r="C478" s="709"/>
      <c r="D478" s="186"/>
      <c r="E478" s="203"/>
      <c r="F478" s="173"/>
      <c r="G478" s="171"/>
      <c r="H478" s="171"/>
      <c r="I478" s="175"/>
      <c r="J478" s="174"/>
      <c r="K478" s="101">
        <f t="shared" si="84"/>
        <v>0</v>
      </c>
      <c r="L478" s="101">
        <f t="shared" si="85"/>
        <v>0</v>
      </c>
      <c r="M478" s="101">
        <f t="shared" si="86"/>
        <v>0</v>
      </c>
      <c r="N478" s="101" t="str">
        <f t="shared" si="87"/>
        <v/>
      </c>
      <c r="O478" s="101">
        <f t="shared" si="88"/>
        <v>0</v>
      </c>
      <c r="P478" s="101">
        <f t="shared" si="89"/>
        <v>0</v>
      </c>
      <c r="Q478" s="101" t="str">
        <f t="shared" si="90"/>
        <v/>
      </c>
      <c r="R478" s="101" t="str">
        <f t="shared" si="91"/>
        <v/>
      </c>
      <c r="S478" s="494" t="str">
        <f t="shared" si="92"/>
        <v/>
      </c>
      <c r="T478" s="494" t="str">
        <f t="shared" si="93"/>
        <v/>
      </c>
      <c r="U478" s="494" t="str">
        <f t="shared" si="94"/>
        <v/>
      </c>
      <c r="V478" s="494" t="str">
        <f t="shared" si="95"/>
        <v/>
      </c>
      <c r="W478" s="21">
        <f>ROW()</f>
        <v>478</v>
      </c>
    </row>
    <row r="479" spans="1:23" s="21" customFormat="1" ht="16" customHeight="1">
      <c r="A479" s="21">
        <f>ROW()</f>
        <v>479</v>
      </c>
      <c r="B479" s="71"/>
      <c r="C479" s="709"/>
      <c r="D479" s="186"/>
      <c r="E479" s="203"/>
      <c r="F479" s="173"/>
      <c r="G479" s="171"/>
      <c r="H479" s="171"/>
      <c r="I479" s="175"/>
      <c r="J479" s="174"/>
      <c r="K479" s="101">
        <f t="shared" si="84"/>
        <v>0</v>
      </c>
      <c r="L479" s="101">
        <f t="shared" si="85"/>
        <v>0</v>
      </c>
      <c r="M479" s="101">
        <f t="shared" si="86"/>
        <v>0</v>
      </c>
      <c r="N479" s="101" t="str">
        <f t="shared" si="87"/>
        <v/>
      </c>
      <c r="O479" s="101">
        <f t="shared" si="88"/>
        <v>0</v>
      </c>
      <c r="P479" s="101">
        <f t="shared" si="89"/>
        <v>0</v>
      </c>
      <c r="Q479" s="101" t="str">
        <f t="shared" si="90"/>
        <v/>
      </c>
      <c r="R479" s="101" t="str">
        <f t="shared" si="91"/>
        <v/>
      </c>
      <c r="S479" s="494" t="str">
        <f t="shared" si="92"/>
        <v/>
      </c>
      <c r="T479" s="494" t="str">
        <f t="shared" si="93"/>
        <v/>
      </c>
      <c r="U479" s="494" t="str">
        <f t="shared" si="94"/>
        <v/>
      </c>
      <c r="V479" s="494" t="str">
        <f t="shared" si="95"/>
        <v/>
      </c>
      <c r="W479" s="21">
        <f>ROW()</f>
        <v>479</v>
      </c>
    </row>
    <row r="480" spans="1:23" s="21" customFormat="1" ht="16" customHeight="1">
      <c r="A480" s="21">
        <f>ROW()</f>
        <v>480</v>
      </c>
      <c r="B480" s="71"/>
      <c r="C480" s="709"/>
      <c r="D480" s="186"/>
      <c r="E480" s="203"/>
      <c r="F480" s="173"/>
      <c r="G480" s="171"/>
      <c r="H480" s="171"/>
      <c r="I480" s="175"/>
      <c r="J480" s="174"/>
      <c r="K480" s="101">
        <f t="shared" si="84"/>
        <v>0</v>
      </c>
      <c r="L480" s="101">
        <f t="shared" si="85"/>
        <v>0</v>
      </c>
      <c r="M480" s="101">
        <f t="shared" si="86"/>
        <v>0</v>
      </c>
      <c r="N480" s="101" t="str">
        <f t="shared" si="87"/>
        <v/>
      </c>
      <c r="O480" s="101">
        <f t="shared" si="88"/>
        <v>0</v>
      </c>
      <c r="P480" s="101">
        <f t="shared" si="89"/>
        <v>0</v>
      </c>
      <c r="Q480" s="101" t="str">
        <f t="shared" si="90"/>
        <v/>
      </c>
      <c r="R480" s="101" t="str">
        <f t="shared" si="91"/>
        <v/>
      </c>
      <c r="S480" s="494" t="str">
        <f t="shared" si="92"/>
        <v/>
      </c>
      <c r="T480" s="494" t="str">
        <f t="shared" si="93"/>
        <v/>
      </c>
      <c r="U480" s="494" t="str">
        <f t="shared" si="94"/>
        <v/>
      </c>
      <c r="V480" s="494" t="str">
        <f t="shared" si="95"/>
        <v/>
      </c>
      <c r="W480" s="21">
        <f>ROW()</f>
        <v>480</v>
      </c>
    </row>
    <row r="481" spans="1:23" s="21" customFormat="1" ht="16" customHeight="1">
      <c r="A481" s="21">
        <f>ROW()</f>
        <v>481</v>
      </c>
      <c r="B481" s="71"/>
      <c r="C481" s="709"/>
      <c r="D481" s="186"/>
      <c r="E481" s="203"/>
      <c r="F481" s="173"/>
      <c r="G481" s="171"/>
      <c r="H481" s="171"/>
      <c r="I481" s="175"/>
      <c r="J481" s="174"/>
      <c r="K481" s="101">
        <f t="shared" si="84"/>
        <v>0</v>
      </c>
      <c r="L481" s="101">
        <f t="shared" si="85"/>
        <v>0</v>
      </c>
      <c r="M481" s="101">
        <f t="shared" si="86"/>
        <v>0</v>
      </c>
      <c r="N481" s="101" t="str">
        <f t="shared" si="87"/>
        <v/>
      </c>
      <c r="O481" s="101">
        <f t="shared" si="88"/>
        <v>0</v>
      </c>
      <c r="P481" s="101">
        <f t="shared" si="89"/>
        <v>0</v>
      </c>
      <c r="Q481" s="101" t="str">
        <f t="shared" si="90"/>
        <v/>
      </c>
      <c r="R481" s="101" t="str">
        <f t="shared" si="91"/>
        <v/>
      </c>
      <c r="S481" s="494" t="str">
        <f t="shared" si="92"/>
        <v/>
      </c>
      <c r="T481" s="494" t="str">
        <f t="shared" si="93"/>
        <v/>
      </c>
      <c r="U481" s="494" t="str">
        <f t="shared" si="94"/>
        <v/>
      </c>
      <c r="V481" s="494" t="str">
        <f t="shared" si="95"/>
        <v/>
      </c>
      <c r="W481" s="21">
        <f>ROW()</f>
        <v>481</v>
      </c>
    </row>
    <row r="482" spans="1:23" s="21" customFormat="1" ht="16" customHeight="1">
      <c r="A482" s="21">
        <f>ROW()</f>
        <v>482</v>
      </c>
      <c r="B482" s="71"/>
      <c r="C482" s="709"/>
      <c r="D482" s="186"/>
      <c r="E482" s="203"/>
      <c r="F482" s="173"/>
      <c r="G482" s="171"/>
      <c r="H482" s="171"/>
      <c r="I482" s="175"/>
      <c r="J482" s="174"/>
      <c r="K482" s="101">
        <f t="shared" si="84"/>
        <v>0</v>
      </c>
      <c r="L482" s="101">
        <f t="shared" si="85"/>
        <v>0</v>
      </c>
      <c r="M482" s="101">
        <f t="shared" si="86"/>
        <v>0</v>
      </c>
      <c r="N482" s="101" t="str">
        <f t="shared" si="87"/>
        <v/>
      </c>
      <c r="O482" s="101">
        <f t="shared" si="88"/>
        <v>0</v>
      </c>
      <c r="P482" s="101">
        <f t="shared" si="89"/>
        <v>0</v>
      </c>
      <c r="Q482" s="101" t="str">
        <f t="shared" si="90"/>
        <v/>
      </c>
      <c r="R482" s="101" t="str">
        <f t="shared" si="91"/>
        <v/>
      </c>
      <c r="S482" s="494" t="str">
        <f t="shared" si="92"/>
        <v/>
      </c>
      <c r="T482" s="494" t="str">
        <f t="shared" si="93"/>
        <v/>
      </c>
      <c r="U482" s="494" t="str">
        <f t="shared" si="94"/>
        <v/>
      </c>
      <c r="V482" s="494" t="str">
        <f t="shared" si="95"/>
        <v/>
      </c>
      <c r="W482" s="21">
        <f>ROW()</f>
        <v>482</v>
      </c>
    </row>
    <row r="483" spans="1:23" s="21" customFormat="1" ht="16" customHeight="1">
      <c r="A483" s="21">
        <f>ROW()</f>
        <v>483</v>
      </c>
      <c r="B483" s="71"/>
      <c r="C483" s="709"/>
      <c r="D483" s="186"/>
      <c r="E483" s="203"/>
      <c r="F483" s="173"/>
      <c r="G483" s="171"/>
      <c r="H483" s="171"/>
      <c r="I483" s="175"/>
      <c r="J483" s="174"/>
      <c r="K483" s="101">
        <f t="shared" si="84"/>
        <v>0</v>
      </c>
      <c r="L483" s="101">
        <f t="shared" si="85"/>
        <v>0</v>
      </c>
      <c r="M483" s="101">
        <f t="shared" si="86"/>
        <v>0</v>
      </c>
      <c r="N483" s="101" t="str">
        <f t="shared" si="87"/>
        <v/>
      </c>
      <c r="O483" s="101">
        <f t="shared" si="88"/>
        <v>0</v>
      </c>
      <c r="P483" s="101">
        <f t="shared" si="89"/>
        <v>0</v>
      </c>
      <c r="Q483" s="101" t="str">
        <f t="shared" si="90"/>
        <v/>
      </c>
      <c r="R483" s="101" t="str">
        <f t="shared" si="91"/>
        <v/>
      </c>
      <c r="S483" s="494" t="str">
        <f t="shared" si="92"/>
        <v/>
      </c>
      <c r="T483" s="494" t="str">
        <f t="shared" si="93"/>
        <v/>
      </c>
      <c r="U483" s="494" t="str">
        <f t="shared" si="94"/>
        <v/>
      </c>
      <c r="V483" s="494" t="str">
        <f t="shared" si="95"/>
        <v/>
      </c>
      <c r="W483" s="21">
        <f>ROW()</f>
        <v>483</v>
      </c>
    </row>
    <row r="484" spans="1:23" s="21" customFormat="1" ht="16" customHeight="1">
      <c r="A484" s="21">
        <f>ROW()</f>
        <v>484</v>
      </c>
      <c r="B484" s="71"/>
      <c r="C484" s="709"/>
      <c r="D484" s="186"/>
      <c r="E484" s="203"/>
      <c r="F484" s="173"/>
      <c r="G484" s="171"/>
      <c r="H484" s="171"/>
      <c r="I484" s="175"/>
      <c r="J484" s="174"/>
      <c r="K484" s="101">
        <f t="shared" si="84"/>
        <v>0</v>
      </c>
      <c r="L484" s="101">
        <f t="shared" si="85"/>
        <v>0</v>
      </c>
      <c r="M484" s="101">
        <f t="shared" si="86"/>
        <v>0</v>
      </c>
      <c r="N484" s="101" t="str">
        <f t="shared" si="87"/>
        <v/>
      </c>
      <c r="O484" s="101">
        <f t="shared" si="88"/>
        <v>0</v>
      </c>
      <c r="P484" s="101">
        <f t="shared" si="89"/>
        <v>0</v>
      </c>
      <c r="Q484" s="101" t="str">
        <f t="shared" si="90"/>
        <v/>
      </c>
      <c r="R484" s="101" t="str">
        <f t="shared" si="91"/>
        <v/>
      </c>
      <c r="S484" s="494" t="str">
        <f t="shared" si="92"/>
        <v/>
      </c>
      <c r="T484" s="494" t="str">
        <f t="shared" si="93"/>
        <v/>
      </c>
      <c r="U484" s="494" t="str">
        <f t="shared" si="94"/>
        <v/>
      </c>
      <c r="V484" s="494" t="str">
        <f t="shared" si="95"/>
        <v/>
      </c>
      <c r="W484" s="21">
        <f>ROW()</f>
        <v>484</v>
      </c>
    </row>
    <row r="485" spans="1:23" s="21" customFormat="1" ht="16" customHeight="1">
      <c r="A485" s="21">
        <f>ROW()</f>
        <v>485</v>
      </c>
      <c r="B485" s="71"/>
      <c r="C485" s="709"/>
      <c r="D485" s="186"/>
      <c r="E485" s="203"/>
      <c r="F485" s="173"/>
      <c r="G485" s="171"/>
      <c r="H485" s="171"/>
      <c r="I485" s="175"/>
      <c r="J485" s="174"/>
      <c r="K485" s="101">
        <f t="shared" si="84"/>
        <v>0</v>
      </c>
      <c r="L485" s="101">
        <f t="shared" si="85"/>
        <v>0</v>
      </c>
      <c r="M485" s="101">
        <f t="shared" si="86"/>
        <v>0</v>
      </c>
      <c r="N485" s="101" t="str">
        <f t="shared" si="87"/>
        <v/>
      </c>
      <c r="O485" s="101">
        <f t="shared" si="88"/>
        <v>0</v>
      </c>
      <c r="P485" s="101">
        <f t="shared" si="89"/>
        <v>0</v>
      </c>
      <c r="Q485" s="101" t="str">
        <f t="shared" si="90"/>
        <v/>
      </c>
      <c r="R485" s="101" t="str">
        <f t="shared" si="91"/>
        <v/>
      </c>
      <c r="S485" s="494" t="str">
        <f t="shared" si="92"/>
        <v/>
      </c>
      <c r="T485" s="494" t="str">
        <f t="shared" si="93"/>
        <v/>
      </c>
      <c r="U485" s="494" t="str">
        <f t="shared" si="94"/>
        <v/>
      </c>
      <c r="V485" s="494" t="str">
        <f t="shared" si="95"/>
        <v/>
      </c>
      <c r="W485" s="21">
        <f>ROW()</f>
        <v>485</v>
      </c>
    </row>
    <row r="486" spans="1:23" s="21" customFormat="1" ht="16" customHeight="1">
      <c r="A486" s="21">
        <f>ROW()</f>
        <v>486</v>
      </c>
      <c r="B486" s="71"/>
      <c r="C486" s="709"/>
      <c r="D486" s="186"/>
      <c r="E486" s="203"/>
      <c r="F486" s="173"/>
      <c r="G486" s="171"/>
      <c r="H486" s="171"/>
      <c r="I486" s="175"/>
      <c r="J486" s="174"/>
      <c r="K486" s="101">
        <f t="shared" si="84"/>
        <v>0</v>
      </c>
      <c r="L486" s="101">
        <f t="shared" si="85"/>
        <v>0</v>
      </c>
      <c r="M486" s="101">
        <f t="shared" si="86"/>
        <v>0</v>
      </c>
      <c r="N486" s="101" t="str">
        <f t="shared" si="87"/>
        <v/>
      </c>
      <c r="O486" s="101">
        <f t="shared" si="88"/>
        <v>0</v>
      </c>
      <c r="P486" s="101">
        <f t="shared" si="89"/>
        <v>0</v>
      </c>
      <c r="Q486" s="101" t="str">
        <f t="shared" si="90"/>
        <v/>
      </c>
      <c r="R486" s="101" t="str">
        <f t="shared" si="91"/>
        <v/>
      </c>
      <c r="S486" s="494" t="str">
        <f t="shared" si="92"/>
        <v/>
      </c>
      <c r="T486" s="494" t="str">
        <f t="shared" si="93"/>
        <v/>
      </c>
      <c r="U486" s="494" t="str">
        <f t="shared" si="94"/>
        <v/>
      </c>
      <c r="V486" s="494" t="str">
        <f t="shared" si="95"/>
        <v/>
      </c>
      <c r="W486" s="21">
        <f>ROW()</f>
        <v>486</v>
      </c>
    </row>
    <row r="487" spans="1:23" s="21" customFormat="1" ht="16" customHeight="1">
      <c r="A487" s="21">
        <f>ROW()</f>
        <v>487</v>
      </c>
      <c r="B487" s="71"/>
      <c r="C487" s="709"/>
      <c r="D487" s="186"/>
      <c r="E487" s="203"/>
      <c r="F487" s="173"/>
      <c r="G487" s="171"/>
      <c r="H487" s="171"/>
      <c r="I487" s="175"/>
      <c r="J487" s="174"/>
      <c r="K487" s="101">
        <f t="shared" si="84"/>
        <v>0</v>
      </c>
      <c r="L487" s="101">
        <f t="shared" si="85"/>
        <v>0</v>
      </c>
      <c r="M487" s="101">
        <f t="shared" si="86"/>
        <v>0</v>
      </c>
      <c r="N487" s="101" t="str">
        <f t="shared" si="87"/>
        <v/>
      </c>
      <c r="O487" s="101">
        <f t="shared" si="88"/>
        <v>0</v>
      </c>
      <c r="P487" s="101">
        <f t="shared" si="89"/>
        <v>0</v>
      </c>
      <c r="Q487" s="101" t="str">
        <f t="shared" si="90"/>
        <v/>
      </c>
      <c r="R487" s="101" t="str">
        <f t="shared" si="91"/>
        <v/>
      </c>
      <c r="S487" s="494" t="str">
        <f t="shared" si="92"/>
        <v/>
      </c>
      <c r="T487" s="494" t="str">
        <f t="shared" si="93"/>
        <v/>
      </c>
      <c r="U487" s="494" t="str">
        <f t="shared" si="94"/>
        <v/>
      </c>
      <c r="V487" s="494" t="str">
        <f t="shared" si="95"/>
        <v/>
      </c>
      <c r="W487" s="21">
        <f>ROW()</f>
        <v>487</v>
      </c>
    </row>
    <row r="488" spans="1:23" s="21" customFormat="1" ht="16" customHeight="1">
      <c r="A488" s="21">
        <f>ROW()</f>
        <v>488</v>
      </c>
      <c r="B488" s="71"/>
      <c r="C488" s="709"/>
      <c r="D488" s="186"/>
      <c r="E488" s="203"/>
      <c r="F488" s="173"/>
      <c r="G488" s="171"/>
      <c r="H488" s="171"/>
      <c r="I488" s="175"/>
      <c r="J488" s="174"/>
      <c r="K488" s="101">
        <f t="shared" si="84"/>
        <v>0</v>
      </c>
      <c r="L488" s="101">
        <f t="shared" si="85"/>
        <v>0</v>
      </c>
      <c r="M488" s="101">
        <f t="shared" si="86"/>
        <v>0</v>
      </c>
      <c r="N488" s="101" t="str">
        <f t="shared" si="87"/>
        <v/>
      </c>
      <c r="O488" s="101">
        <f t="shared" si="88"/>
        <v>0</v>
      </c>
      <c r="P488" s="101">
        <f t="shared" si="89"/>
        <v>0</v>
      </c>
      <c r="Q488" s="101" t="str">
        <f t="shared" si="90"/>
        <v/>
      </c>
      <c r="R488" s="101" t="str">
        <f t="shared" si="91"/>
        <v/>
      </c>
      <c r="S488" s="494" t="str">
        <f t="shared" si="92"/>
        <v/>
      </c>
      <c r="T488" s="494" t="str">
        <f t="shared" si="93"/>
        <v/>
      </c>
      <c r="U488" s="494" t="str">
        <f t="shared" si="94"/>
        <v/>
      </c>
      <c r="V488" s="494" t="str">
        <f t="shared" si="95"/>
        <v/>
      </c>
      <c r="W488" s="21">
        <f>ROW()</f>
        <v>488</v>
      </c>
    </row>
    <row r="489" spans="1:23" s="21" customFormat="1" ht="16" customHeight="1">
      <c r="A489" s="21">
        <f>ROW()</f>
        <v>489</v>
      </c>
      <c r="B489" s="71"/>
      <c r="C489" s="709"/>
      <c r="D489" s="186"/>
      <c r="E489" s="203"/>
      <c r="F489" s="173"/>
      <c r="G489" s="171"/>
      <c r="H489" s="171"/>
      <c r="I489" s="175"/>
      <c r="J489" s="174"/>
      <c r="K489" s="101">
        <f t="shared" si="84"/>
        <v>0</v>
      </c>
      <c r="L489" s="101">
        <f t="shared" si="85"/>
        <v>0</v>
      </c>
      <c r="M489" s="101">
        <f t="shared" si="86"/>
        <v>0</v>
      </c>
      <c r="N489" s="101" t="str">
        <f t="shared" si="87"/>
        <v/>
      </c>
      <c r="O489" s="101">
        <f t="shared" si="88"/>
        <v>0</v>
      </c>
      <c r="P489" s="101">
        <f t="shared" si="89"/>
        <v>0</v>
      </c>
      <c r="Q489" s="101" t="str">
        <f t="shared" si="90"/>
        <v/>
      </c>
      <c r="R489" s="101" t="str">
        <f t="shared" si="91"/>
        <v/>
      </c>
      <c r="S489" s="494" t="str">
        <f t="shared" si="92"/>
        <v/>
      </c>
      <c r="T489" s="494" t="str">
        <f t="shared" si="93"/>
        <v/>
      </c>
      <c r="U489" s="494" t="str">
        <f t="shared" si="94"/>
        <v/>
      </c>
      <c r="V489" s="494" t="str">
        <f t="shared" si="95"/>
        <v/>
      </c>
      <c r="W489" s="21">
        <f>ROW()</f>
        <v>489</v>
      </c>
    </row>
    <row r="490" spans="1:23" s="21" customFormat="1" ht="16" customHeight="1">
      <c r="A490" s="21">
        <f>ROW()</f>
        <v>490</v>
      </c>
      <c r="B490" s="71"/>
      <c r="C490" s="709"/>
      <c r="D490" s="186"/>
      <c r="E490" s="203"/>
      <c r="F490" s="173"/>
      <c r="G490" s="171"/>
      <c r="H490" s="171"/>
      <c r="I490" s="175"/>
      <c r="J490" s="174"/>
      <c r="K490" s="101">
        <f t="shared" si="84"/>
        <v>0</v>
      </c>
      <c r="L490" s="101">
        <f t="shared" si="85"/>
        <v>0</v>
      </c>
      <c r="M490" s="101">
        <f t="shared" si="86"/>
        <v>0</v>
      </c>
      <c r="N490" s="101" t="str">
        <f t="shared" si="87"/>
        <v/>
      </c>
      <c r="O490" s="101">
        <f t="shared" si="88"/>
        <v>0</v>
      </c>
      <c r="P490" s="101">
        <f t="shared" si="89"/>
        <v>0</v>
      </c>
      <c r="Q490" s="101" t="str">
        <f t="shared" si="90"/>
        <v/>
      </c>
      <c r="R490" s="101" t="str">
        <f t="shared" si="91"/>
        <v/>
      </c>
      <c r="S490" s="494" t="str">
        <f t="shared" si="92"/>
        <v/>
      </c>
      <c r="T490" s="494" t="str">
        <f t="shared" si="93"/>
        <v/>
      </c>
      <c r="U490" s="494" t="str">
        <f t="shared" si="94"/>
        <v/>
      </c>
      <c r="V490" s="494" t="str">
        <f t="shared" si="95"/>
        <v/>
      </c>
      <c r="W490" s="21">
        <f>ROW()</f>
        <v>490</v>
      </c>
    </row>
    <row r="491" spans="1:23" s="21" customFormat="1" ht="16" customHeight="1">
      <c r="A491" s="21">
        <f>ROW()</f>
        <v>491</v>
      </c>
      <c r="B491" s="71"/>
      <c r="C491" s="709"/>
      <c r="D491" s="186"/>
      <c r="E491" s="203"/>
      <c r="F491" s="173"/>
      <c r="G491" s="171"/>
      <c r="H491" s="171"/>
      <c r="I491" s="175"/>
      <c r="J491" s="174"/>
      <c r="K491" s="101">
        <f t="shared" si="84"/>
        <v>0</v>
      </c>
      <c r="L491" s="101">
        <f t="shared" si="85"/>
        <v>0</v>
      </c>
      <c r="M491" s="101">
        <f t="shared" si="86"/>
        <v>0</v>
      </c>
      <c r="N491" s="101" t="str">
        <f t="shared" si="87"/>
        <v/>
      </c>
      <c r="O491" s="101">
        <f t="shared" si="88"/>
        <v>0</v>
      </c>
      <c r="P491" s="101">
        <f t="shared" si="89"/>
        <v>0</v>
      </c>
      <c r="Q491" s="101" t="str">
        <f t="shared" si="90"/>
        <v/>
      </c>
      <c r="R491" s="101" t="str">
        <f t="shared" si="91"/>
        <v/>
      </c>
      <c r="S491" s="494" t="str">
        <f t="shared" si="92"/>
        <v/>
      </c>
      <c r="T491" s="494" t="str">
        <f t="shared" si="93"/>
        <v/>
      </c>
      <c r="U491" s="494" t="str">
        <f t="shared" si="94"/>
        <v/>
      </c>
      <c r="V491" s="494" t="str">
        <f t="shared" si="95"/>
        <v/>
      </c>
      <c r="W491" s="21">
        <f>ROW()</f>
        <v>491</v>
      </c>
    </row>
    <row r="492" spans="1:23" s="21" customFormat="1" ht="16" customHeight="1">
      <c r="A492" s="21">
        <f>ROW()</f>
        <v>492</v>
      </c>
      <c r="B492" s="71"/>
      <c r="C492" s="709"/>
      <c r="D492" s="186"/>
      <c r="E492" s="203"/>
      <c r="F492" s="548"/>
      <c r="G492" s="171"/>
      <c r="H492" s="171"/>
      <c r="I492" s="176"/>
      <c r="J492" s="174"/>
      <c r="K492" s="101">
        <f t="shared" si="84"/>
        <v>0</v>
      </c>
      <c r="L492" s="101">
        <f t="shared" si="85"/>
        <v>0</v>
      </c>
      <c r="M492" s="101">
        <f t="shared" si="86"/>
        <v>0</v>
      </c>
      <c r="N492" s="101" t="str">
        <f t="shared" si="87"/>
        <v/>
      </c>
      <c r="O492" s="101">
        <f t="shared" si="88"/>
        <v>0</v>
      </c>
      <c r="P492" s="101">
        <f t="shared" si="89"/>
        <v>0</v>
      </c>
      <c r="Q492" s="101" t="str">
        <f t="shared" si="90"/>
        <v/>
      </c>
      <c r="R492" s="101" t="str">
        <f t="shared" si="91"/>
        <v/>
      </c>
      <c r="S492" s="494" t="str">
        <f t="shared" si="92"/>
        <v/>
      </c>
      <c r="T492" s="494" t="str">
        <f t="shared" si="93"/>
        <v/>
      </c>
      <c r="U492" s="494" t="str">
        <f t="shared" si="94"/>
        <v/>
      </c>
      <c r="V492" s="494" t="str">
        <f t="shared" si="95"/>
        <v/>
      </c>
      <c r="W492" s="21">
        <f>ROW()</f>
        <v>492</v>
      </c>
    </row>
    <row r="493" spans="1:23" s="21" customFormat="1" ht="16" customHeight="1">
      <c r="A493" s="21">
        <f>ROW()</f>
        <v>493</v>
      </c>
      <c r="B493" s="71"/>
      <c r="C493" s="709"/>
      <c r="D493" s="186"/>
      <c r="E493" s="203"/>
      <c r="F493" s="548"/>
      <c r="G493" s="171"/>
      <c r="H493" s="171"/>
      <c r="I493" s="175"/>
      <c r="J493" s="174"/>
      <c r="K493" s="101">
        <f t="shared" si="84"/>
        <v>0</v>
      </c>
      <c r="L493" s="101">
        <f t="shared" si="85"/>
        <v>0</v>
      </c>
      <c r="M493" s="101">
        <f t="shared" si="86"/>
        <v>0</v>
      </c>
      <c r="N493" s="101" t="str">
        <f t="shared" si="87"/>
        <v/>
      </c>
      <c r="O493" s="101">
        <f t="shared" si="88"/>
        <v>0</v>
      </c>
      <c r="P493" s="101">
        <f t="shared" si="89"/>
        <v>0</v>
      </c>
      <c r="Q493" s="101" t="str">
        <f t="shared" si="90"/>
        <v/>
      </c>
      <c r="R493" s="101" t="str">
        <f t="shared" si="91"/>
        <v/>
      </c>
      <c r="S493" s="494" t="str">
        <f t="shared" si="92"/>
        <v/>
      </c>
      <c r="T493" s="494" t="str">
        <f t="shared" si="93"/>
        <v/>
      </c>
      <c r="U493" s="494" t="str">
        <f t="shared" si="94"/>
        <v/>
      </c>
      <c r="V493" s="494" t="str">
        <f t="shared" si="95"/>
        <v/>
      </c>
      <c r="W493" s="21">
        <f>ROW()</f>
        <v>493</v>
      </c>
    </row>
    <row r="494" spans="1:23" s="21" customFormat="1" ht="16" customHeight="1">
      <c r="A494" s="21">
        <f>ROW()</f>
        <v>494</v>
      </c>
      <c r="B494" s="71"/>
      <c r="C494" s="709"/>
      <c r="D494" s="186"/>
      <c r="E494" s="203"/>
      <c r="F494" s="548"/>
      <c r="G494" s="171"/>
      <c r="H494" s="171"/>
      <c r="I494" s="175"/>
      <c r="J494" s="174"/>
      <c r="K494" s="101">
        <f t="shared" si="84"/>
        <v>0</v>
      </c>
      <c r="L494" s="101">
        <f t="shared" si="85"/>
        <v>0</v>
      </c>
      <c r="M494" s="101">
        <f t="shared" si="86"/>
        <v>0</v>
      </c>
      <c r="N494" s="101" t="str">
        <f t="shared" si="87"/>
        <v/>
      </c>
      <c r="O494" s="101">
        <f t="shared" si="88"/>
        <v>0</v>
      </c>
      <c r="P494" s="101">
        <f t="shared" si="89"/>
        <v>0</v>
      </c>
      <c r="Q494" s="101" t="str">
        <f t="shared" si="90"/>
        <v/>
      </c>
      <c r="R494" s="101" t="str">
        <f t="shared" si="91"/>
        <v/>
      </c>
      <c r="S494" s="494" t="str">
        <f t="shared" si="92"/>
        <v/>
      </c>
      <c r="T494" s="494" t="str">
        <f t="shared" si="93"/>
        <v/>
      </c>
      <c r="U494" s="494" t="str">
        <f t="shared" si="94"/>
        <v/>
      </c>
      <c r="V494" s="494" t="str">
        <f t="shared" si="95"/>
        <v/>
      </c>
      <c r="W494" s="21">
        <f>ROW()</f>
        <v>494</v>
      </c>
    </row>
    <row r="495" spans="1:23" s="21" customFormat="1" ht="16" customHeight="1">
      <c r="A495" s="21">
        <f>ROW()</f>
        <v>495</v>
      </c>
      <c r="B495" s="71"/>
      <c r="C495" s="709"/>
      <c r="D495" s="186"/>
      <c r="E495" s="203"/>
      <c r="F495" s="548"/>
      <c r="G495" s="171"/>
      <c r="H495" s="171"/>
      <c r="I495" s="175"/>
      <c r="J495" s="174"/>
      <c r="K495" s="101">
        <f t="shared" si="84"/>
        <v>0</v>
      </c>
      <c r="L495" s="101">
        <f t="shared" si="85"/>
        <v>0</v>
      </c>
      <c r="M495" s="101">
        <f t="shared" si="86"/>
        <v>0</v>
      </c>
      <c r="N495" s="101" t="str">
        <f t="shared" si="87"/>
        <v/>
      </c>
      <c r="O495" s="101">
        <f t="shared" si="88"/>
        <v>0</v>
      </c>
      <c r="P495" s="101">
        <f t="shared" si="89"/>
        <v>0</v>
      </c>
      <c r="Q495" s="101" t="str">
        <f t="shared" si="90"/>
        <v/>
      </c>
      <c r="R495" s="101" t="str">
        <f t="shared" si="91"/>
        <v/>
      </c>
      <c r="S495" s="494" t="str">
        <f t="shared" si="92"/>
        <v/>
      </c>
      <c r="T495" s="494" t="str">
        <f t="shared" si="93"/>
        <v/>
      </c>
      <c r="U495" s="494" t="str">
        <f t="shared" si="94"/>
        <v/>
      </c>
      <c r="V495" s="494" t="str">
        <f t="shared" si="95"/>
        <v/>
      </c>
      <c r="W495" s="21">
        <f>ROW()</f>
        <v>495</v>
      </c>
    </row>
    <row r="496" spans="1:23" s="21" customFormat="1" ht="16" customHeight="1">
      <c r="A496" s="21">
        <f>ROW()</f>
        <v>496</v>
      </c>
      <c r="B496" s="71"/>
      <c r="C496" s="709"/>
      <c r="D496" s="186"/>
      <c r="E496" s="203"/>
      <c r="F496" s="548"/>
      <c r="G496" s="171"/>
      <c r="H496" s="171"/>
      <c r="I496" s="175"/>
      <c r="J496" s="174"/>
      <c r="K496" s="101">
        <f t="shared" si="84"/>
        <v>0</v>
      </c>
      <c r="L496" s="101">
        <f t="shared" si="85"/>
        <v>0</v>
      </c>
      <c r="M496" s="101">
        <f t="shared" si="86"/>
        <v>0</v>
      </c>
      <c r="N496" s="101" t="str">
        <f t="shared" si="87"/>
        <v/>
      </c>
      <c r="O496" s="101">
        <f t="shared" si="88"/>
        <v>0</v>
      </c>
      <c r="P496" s="101">
        <f t="shared" si="89"/>
        <v>0</v>
      </c>
      <c r="Q496" s="101" t="str">
        <f t="shared" si="90"/>
        <v/>
      </c>
      <c r="R496" s="101" t="str">
        <f t="shared" si="91"/>
        <v/>
      </c>
      <c r="S496" s="494" t="str">
        <f t="shared" si="92"/>
        <v/>
      </c>
      <c r="T496" s="494" t="str">
        <f t="shared" si="93"/>
        <v/>
      </c>
      <c r="U496" s="494" t="str">
        <f t="shared" si="94"/>
        <v/>
      </c>
      <c r="V496" s="494" t="str">
        <f t="shared" si="95"/>
        <v/>
      </c>
      <c r="W496" s="21">
        <f>ROW()</f>
        <v>496</v>
      </c>
    </row>
    <row r="497" spans="1:23" s="21" customFormat="1" ht="16" customHeight="1">
      <c r="A497" s="21">
        <f>ROW()</f>
        <v>497</v>
      </c>
      <c r="B497" s="71"/>
      <c r="C497" s="709"/>
      <c r="D497" s="186"/>
      <c r="E497" s="203"/>
      <c r="F497" s="548"/>
      <c r="G497" s="171"/>
      <c r="H497" s="171"/>
      <c r="I497" s="175"/>
      <c r="J497" s="174"/>
      <c r="K497" s="101">
        <f t="shared" si="84"/>
        <v>0</v>
      </c>
      <c r="L497" s="101">
        <f t="shared" si="85"/>
        <v>0</v>
      </c>
      <c r="M497" s="101">
        <f t="shared" si="86"/>
        <v>0</v>
      </c>
      <c r="N497" s="101" t="str">
        <f t="shared" si="87"/>
        <v/>
      </c>
      <c r="O497" s="101">
        <f t="shared" si="88"/>
        <v>0</v>
      </c>
      <c r="P497" s="101">
        <f t="shared" si="89"/>
        <v>0</v>
      </c>
      <c r="Q497" s="101" t="str">
        <f t="shared" si="90"/>
        <v/>
      </c>
      <c r="R497" s="101" t="str">
        <f t="shared" si="91"/>
        <v/>
      </c>
      <c r="S497" s="494" t="str">
        <f t="shared" si="92"/>
        <v/>
      </c>
      <c r="T497" s="494" t="str">
        <f t="shared" si="93"/>
        <v/>
      </c>
      <c r="U497" s="494" t="str">
        <f t="shared" si="94"/>
        <v/>
      </c>
      <c r="V497" s="494" t="str">
        <f t="shared" si="95"/>
        <v/>
      </c>
      <c r="W497" s="21">
        <f>ROW()</f>
        <v>497</v>
      </c>
    </row>
    <row r="498" spans="1:23" s="21" customFormat="1" ht="14">
      <c r="A498" s="21">
        <f>ROW()</f>
        <v>498</v>
      </c>
      <c r="B498" s="71"/>
      <c r="C498" s="709"/>
      <c r="D498" s="186"/>
      <c r="E498" s="203"/>
      <c r="F498" s="173"/>
      <c r="G498" s="171"/>
      <c r="H498" s="171"/>
      <c r="I498" s="175"/>
      <c r="J498" s="174"/>
      <c r="K498" s="101">
        <f t="shared" si="84"/>
        <v>0</v>
      </c>
      <c r="L498" s="101">
        <f t="shared" si="85"/>
        <v>0</v>
      </c>
      <c r="M498" s="101">
        <f t="shared" si="86"/>
        <v>0</v>
      </c>
      <c r="N498" s="101" t="str">
        <f t="shared" si="87"/>
        <v/>
      </c>
      <c r="O498" s="101">
        <f t="shared" si="88"/>
        <v>0</v>
      </c>
      <c r="P498" s="101">
        <f t="shared" si="89"/>
        <v>0</v>
      </c>
      <c r="Q498" s="101" t="str">
        <f t="shared" si="90"/>
        <v/>
      </c>
      <c r="R498" s="101" t="str">
        <f t="shared" si="91"/>
        <v/>
      </c>
      <c r="S498" s="494" t="str">
        <f t="shared" si="92"/>
        <v/>
      </c>
      <c r="T498" s="494" t="str">
        <f t="shared" si="93"/>
        <v/>
      </c>
      <c r="U498" s="494" t="str">
        <f t="shared" si="94"/>
        <v/>
      </c>
      <c r="V498" s="494" t="str">
        <f t="shared" si="95"/>
        <v/>
      </c>
      <c r="W498" s="21">
        <f>ROW()</f>
        <v>498</v>
      </c>
    </row>
    <row r="499" spans="1:23" s="21" customFormat="1" ht="14">
      <c r="A499" s="21">
        <f>ROW()</f>
        <v>499</v>
      </c>
      <c r="B499" s="71"/>
      <c r="C499" s="709"/>
      <c r="D499" s="186"/>
      <c r="E499" s="203"/>
      <c r="F499" s="173"/>
      <c r="G499" s="171"/>
      <c r="H499" s="171"/>
      <c r="I499" s="175"/>
      <c r="J499" s="174"/>
      <c r="K499" s="101">
        <f t="shared" si="84"/>
        <v>0</v>
      </c>
      <c r="L499" s="101">
        <f t="shared" si="85"/>
        <v>0</v>
      </c>
      <c r="M499" s="101">
        <f t="shared" si="86"/>
        <v>0</v>
      </c>
      <c r="N499" s="101" t="str">
        <f t="shared" si="87"/>
        <v/>
      </c>
      <c r="O499" s="101">
        <f t="shared" si="88"/>
        <v>0</v>
      </c>
      <c r="P499" s="101">
        <f t="shared" si="89"/>
        <v>0</v>
      </c>
      <c r="Q499" s="101" t="str">
        <f t="shared" si="90"/>
        <v/>
      </c>
      <c r="R499" s="101" t="str">
        <f t="shared" si="91"/>
        <v/>
      </c>
      <c r="S499" s="494" t="str">
        <f t="shared" si="92"/>
        <v/>
      </c>
      <c r="T499" s="494" t="str">
        <f t="shared" si="93"/>
        <v/>
      </c>
      <c r="U499" s="494" t="str">
        <f t="shared" si="94"/>
        <v/>
      </c>
      <c r="V499" s="494" t="str">
        <f t="shared" si="95"/>
        <v/>
      </c>
      <c r="W499" s="21">
        <f>ROW()</f>
        <v>499</v>
      </c>
    </row>
    <row r="500" spans="1:23" s="21" customFormat="1" ht="16" customHeight="1">
      <c r="A500" s="21">
        <f>ROW()</f>
        <v>500</v>
      </c>
      <c r="B500" s="71"/>
      <c r="C500" s="709"/>
      <c r="D500" s="186"/>
      <c r="E500" s="203"/>
      <c r="F500" s="173"/>
      <c r="G500" s="171"/>
      <c r="H500" s="171"/>
      <c r="I500" s="175"/>
      <c r="J500" s="174"/>
      <c r="K500" s="101">
        <f t="shared" si="84"/>
        <v>0</v>
      </c>
      <c r="L500" s="101">
        <f t="shared" si="85"/>
        <v>0</v>
      </c>
      <c r="M500" s="101">
        <f t="shared" si="86"/>
        <v>0</v>
      </c>
      <c r="N500" s="101" t="str">
        <f t="shared" si="87"/>
        <v/>
      </c>
      <c r="O500" s="101">
        <f t="shared" si="88"/>
        <v>0</v>
      </c>
      <c r="P500" s="101">
        <f t="shared" si="89"/>
        <v>0</v>
      </c>
      <c r="Q500" s="101" t="str">
        <f t="shared" si="90"/>
        <v/>
      </c>
      <c r="R500" s="101" t="str">
        <f t="shared" si="91"/>
        <v/>
      </c>
      <c r="S500" s="494" t="str">
        <f t="shared" si="92"/>
        <v/>
      </c>
      <c r="T500" s="494" t="str">
        <f t="shared" si="93"/>
        <v/>
      </c>
      <c r="U500" s="494" t="str">
        <f t="shared" si="94"/>
        <v/>
      </c>
      <c r="V500" s="494" t="str">
        <f t="shared" si="95"/>
        <v/>
      </c>
      <c r="W500" s="21">
        <f>ROW()</f>
        <v>500</v>
      </c>
    </row>
    <row r="501" spans="1:23" s="21" customFormat="1" ht="16" customHeight="1">
      <c r="A501" s="21">
        <f>ROW()</f>
        <v>501</v>
      </c>
      <c r="B501" s="71"/>
      <c r="C501" s="709"/>
      <c r="D501" s="186"/>
      <c r="E501" s="203"/>
      <c r="F501" s="173"/>
      <c r="G501" s="171"/>
      <c r="H501" s="171"/>
      <c r="I501" s="175"/>
      <c r="J501" s="174"/>
      <c r="K501" s="101">
        <f t="shared" si="84"/>
        <v>0</v>
      </c>
      <c r="L501" s="101">
        <f t="shared" si="85"/>
        <v>0</v>
      </c>
      <c r="M501" s="101">
        <f t="shared" si="86"/>
        <v>0</v>
      </c>
      <c r="N501" s="101" t="str">
        <f t="shared" si="87"/>
        <v/>
      </c>
      <c r="O501" s="101">
        <f t="shared" si="88"/>
        <v>0</v>
      </c>
      <c r="P501" s="101">
        <f t="shared" si="89"/>
        <v>0</v>
      </c>
      <c r="Q501" s="101" t="str">
        <f t="shared" si="90"/>
        <v/>
      </c>
      <c r="R501" s="101" t="str">
        <f t="shared" si="91"/>
        <v/>
      </c>
      <c r="S501" s="494" t="str">
        <f t="shared" si="92"/>
        <v/>
      </c>
      <c r="T501" s="494" t="str">
        <f t="shared" si="93"/>
        <v/>
      </c>
      <c r="U501" s="494" t="str">
        <f t="shared" si="94"/>
        <v/>
      </c>
      <c r="V501" s="494" t="str">
        <f t="shared" si="95"/>
        <v/>
      </c>
      <c r="W501" s="21">
        <f>ROW()</f>
        <v>501</v>
      </c>
    </row>
    <row r="502" spans="1:23" s="21" customFormat="1" ht="16" customHeight="1">
      <c r="A502" s="21">
        <f>ROW()</f>
        <v>502</v>
      </c>
      <c r="B502" s="71"/>
      <c r="C502" s="709"/>
      <c r="D502" s="186"/>
      <c r="E502" s="203"/>
      <c r="F502" s="173"/>
      <c r="G502" s="171"/>
      <c r="H502" s="171"/>
      <c r="I502" s="175"/>
      <c r="J502" s="174"/>
      <c r="K502" s="101">
        <f t="shared" si="84"/>
        <v>0</v>
      </c>
      <c r="L502" s="101">
        <f t="shared" si="85"/>
        <v>0</v>
      </c>
      <c r="M502" s="101">
        <f t="shared" si="86"/>
        <v>0</v>
      </c>
      <c r="N502" s="101" t="str">
        <f t="shared" si="87"/>
        <v/>
      </c>
      <c r="O502" s="101">
        <f t="shared" si="88"/>
        <v>0</v>
      </c>
      <c r="P502" s="101">
        <f t="shared" si="89"/>
        <v>0</v>
      </c>
      <c r="Q502" s="101" t="str">
        <f t="shared" si="90"/>
        <v/>
      </c>
      <c r="R502" s="101" t="str">
        <f t="shared" si="91"/>
        <v/>
      </c>
      <c r="S502" s="494" t="str">
        <f t="shared" si="92"/>
        <v/>
      </c>
      <c r="T502" s="494" t="str">
        <f t="shared" si="93"/>
        <v/>
      </c>
      <c r="U502" s="494" t="str">
        <f t="shared" si="94"/>
        <v/>
      </c>
      <c r="V502" s="494" t="str">
        <f t="shared" si="95"/>
        <v/>
      </c>
      <c r="W502" s="21">
        <f>ROW()</f>
        <v>502</v>
      </c>
    </row>
    <row r="503" spans="1:23" s="21" customFormat="1" ht="16" customHeight="1">
      <c r="A503" s="21">
        <f>ROW()</f>
        <v>503</v>
      </c>
      <c r="B503" s="71"/>
      <c r="C503" s="709"/>
      <c r="D503" s="186"/>
      <c r="E503" s="203"/>
      <c r="F503" s="173"/>
      <c r="G503" s="171"/>
      <c r="H503" s="171"/>
      <c r="I503" s="175"/>
      <c r="J503" s="174"/>
      <c r="K503" s="101">
        <f t="shared" si="84"/>
        <v>0</v>
      </c>
      <c r="L503" s="101">
        <f t="shared" si="85"/>
        <v>0</v>
      </c>
      <c r="M503" s="101">
        <f t="shared" si="86"/>
        <v>0</v>
      </c>
      <c r="N503" s="101" t="str">
        <f t="shared" si="87"/>
        <v/>
      </c>
      <c r="O503" s="101">
        <f t="shared" si="88"/>
        <v>0</v>
      </c>
      <c r="P503" s="101">
        <f t="shared" si="89"/>
        <v>0</v>
      </c>
      <c r="Q503" s="101" t="str">
        <f t="shared" si="90"/>
        <v/>
      </c>
      <c r="R503" s="101" t="str">
        <f t="shared" si="91"/>
        <v/>
      </c>
      <c r="S503" s="494" t="str">
        <f t="shared" si="92"/>
        <v/>
      </c>
      <c r="T503" s="494" t="str">
        <f t="shared" si="93"/>
        <v/>
      </c>
      <c r="U503" s="494" t="str">
        <f t="shared" si="94"/>
        <v/>
      </c>
      <c r="V503" s="494" t="str">
        <f t="shared" si="95"/>
        <v/>
      </c>
      <c r="W503" s="21">
        <f>ROW()</f>
        <v>503</v>
      </c>
    </row>
    <row r="504" spans="1:23" s="21" customFormat="1" ht="16" customHeight="1">
      <c r="A504" s="21">
        <f>ROW()</f>
        <v>504</v>
      </c>
      <c r="B504" s="71"/>
      <c r="C504" s="709"/>
      <c r="D504" s="186"/>
      <c r="E504" s="203"/>
      <c r="F504" s="173"/>
      <c r="G504" s="171"/>
      <c r="H504" s="171"/>
      <c r="I504" s="175"/>
      <c r="J504" s="174"/>
      <c r="K504" s="101">
        <f t="shared" si="84"/>
        <v>0</v>
      </c>
      <c r="L504" s="101">
        <f t="shared" si="85"/>
        <v>0</v>
      </c>
      <c r="M504" s="101">
        <f t="shared" si="86"/>
        <v>0</v>
      </c>
      <c r="N504" s="101" t="str">
        <f t="shared" si="87"/>
        <v/>
      </c>
      <c r="O504" s="101">
        <f t="shared" si="88"/>
        <v>0</v>
      </c>
      <c r="P504" s="101">
        <f t="shared" si="89"/>
        <v>0</v>
      </c>
      <c r="Q504" s="101" t="str">
        <f t="shared" si="90"/>
        <v/>
      </c>
      <c r="R504" s="101" t="str">
        <f t="shared" si="91"/>
        <v/>
      </c>
      <c r="S504" s="494" t="str">
        <f t="shared" si="92"/>
        <v/>
      </c>
      <c r="T504" s="494" t="str">
        <f t="shared" si="93"/>
        <v/>
      </c>
      <c r="U504" s="494" t="str">
        <f t="shared" si="94"/>
        <v/>
      </c>
      <c r="V504" s="494" t="str">
        <f t="shared" si="95"/>
        <v/>
      </c>
      <c r="W504" s="21">
        <f>ROW()</f>
        <v>504</v>
      </c>
    </row>
    <row r="505" spans="1:23" s="21" customFormat="1" ht="16" customHeight="1">
      <c r="A505" s="21">
        <f>ROW()</f>
        <v>505</v>
      </c>
      <c r="B505" s="71"/>
      <c r="C505" s="709"/>
      <c r="D505" s="186"/>
      <c r="E505" s="203"/>
      <c r="F505" s="173"/>
      <c r="G505" s="171"/>
      <c r="H505" s="171"/>
      <c r="I505" s="175"/>
      <c r="J505" s="174"/>
      <c r="K505" s="101">
        <f t="shared" si="84"/>
        <v>0</v>
      </c>
      <c r="L505" s="101">
        <f t="shared" si="85"/>
        <v>0</v>
      </c>
      <c r="M505" s="101">
        <f t="shared" si="86"/>
        <v>0</v>
      </c>
      <c r="N505" s="101" t="str">
        <f t="shared" si="87"/>
        <v/>
      </c>
      <c r="O505" s="101">
        <f t="shared" si="88"/>
        <v>0</v>
      </c>
      <c r="P505" s="101">
        <f t="shared" si="89"/>
        <v>0</v>
      </c>
      <c r="Q505" s="101" t="str">
        <f t="shared" si="90"/>
        <v/>
      </c>
      <c r="R505" s="101" t="str">
        <f t="shared" si="91"/>
        <v/>
      </c>
      <c r="S505" s="494" t="str">
        <f t="shared" si="92"/>
        <v/>
      </c>
      <c r="T505" s="494" t="str">
        <f t="shared" si="93"/>
        <v/>
      </c>
      <c r="U505" s="494" t="str">
        <f t="shared" si="94"/>
        <v/>
      </c>
      <c r="V505" s="494" t="str">
        <f t="shared" si="95"/>
        <v/>
      </c>
      <c r="W505" s="21">
        <f>ROW()</f>
        <v>505</v>
      </c>
    </row>
    <row r="506" spans="1:23" s="21" customFormat="1" ht="16" customHeight="1">
      <c r="A506" s="21">
        <f>ROW()</f>
        <v>506</v>
      </c>
      <c r="B506" s="71"/>
      <c r="C506" s="709"/>
      <c r="D506" s="186"/>
      <c r="E506" s="203"/>
      <c r="F506" s="173"/>
      <c r="G506" s="171"/>
      <c r="H506" s="171"/>
      <c r="I506" s="175"/>
      <c r="J506" s="174"/>
      <c r="K506" s="101">
        <f t="shared" si="84"/>
        <v>0</v>
      </c>
      <c r="L506" s="101">
        <f t="shared" si="85"/>
        <v>0</v>
      </c>
      <c r="M506" s="101">
        <f t="shared" si="86"/>
        <v>0</v>
      </c>
      <c r="N506" s="101" t="str">
        <f t="shared" si="87"/>
        <v/>
      </c>
      <c r="O506" s="101">
        <f t="shared" si="88"/>
        <v>0</v>
      </c>
      <c r="P506" s="101">
        <f t="shared" si="89"/>
        <v>0</v>
      </c>
      <c r="Q506" s="101" t="str">
        <f t="shared" si="90"/>
        <v/>
      </c>
      <c r="R506" s="101" t="str">
        <f t="shared" si="91"/>
        <v/>
      </c>
      <c r="S506" s="494" t="str">
        <f t="shared" si="92"/>
        <v/>
      </c>
      <c r="T506" s="494" t="str">
        <f t="shared" si="93"/>
        <v/>
      </c>
      <c r="U506" s="494" t="str">
        <f t="shared" si="94"/>
        <v/>
      </c>
      <c r="V506" s="494" t="str">
        <f t="shared" si="95"/>
        <v/>
      </c>
      <c r="W506" s="21">
        <f>ROW()</f>
        <v>506</v>
      </c>
    </row>
    <row r="507" spans="1:23" s="21" customFormat="1" ht="16" customHeight="1">
      <c r="A507" s="21">
        <f>ROW()</f>
        <v>507</v>
      </c>
      <c r="B507" s="71"/>
      <c r="C507" s="709"/>
      <c r="D507" s="186"/>
      <c r="E507" s="203"/>
      <c r="F507" s="173"/>
      <c r="G507" s="171"/>
      <c r="H507" s="171"/>
      <c r="I507" s="175"/>
      <c r="J507" s="174"/>
      <c r="K507" s="101">
        <f t="shared" si="84"/>
        <v>0</v>
      </c>
      <c r="L507" s="101">
        <f t="shared" si="85"/>
        <v>0</v>
      </c>
      <c r="M507" s="101">
        <f t="shared" si="86"/>
        <v>0</v>
      </c>
      <c r="N507" s="101" t="str">
        <f t="shared" si="87"/>
        <v/>
      </c>
      <c r="O507" s="101">
        <f t="shared" si="88"/>
        <v>0</v>
      </c>
      <c r="P507" s="101">
        <f t="shared" si="89"/>
        <v>0</v>
      </c>
      <c r="Q507" s="101" t="str">
        <f t="shared" si="90"/>
        <v/>
      </c>
      <c r="R507" s="101" t="str">
        <f t="shared" si="91"/>
        <v/>
      </c>
      <c r="S507" s="494" t="str">
        <f t="shared" si="92"/>
        <v/>
      </c>
      <c r="T507" s="494" t="str">
        <f t="shared" si="93"/>
        <v/>
      </c>
      <c r="U507" s="494" t="str">
        <f t="shared" si="94"/>
        <v/>
      </c>
      <c r="V507" s="494" t="str">
        <f t="shared" si="95"/>
        <v/>
      </c>
      <c r="W507" s="21">
        <f>ROW()</f>
        <v>507</v>
      </c>
    </row>
    <row r="508" spans="1:23" s="21" customFormat="1" ht="16" customHeight="1">
      <c r="A508" s="21">
        <f>ROW()</f>
        <v>508</v>
      </c>
      <c r="B508" s="71"/>
      <c r="C508" s="709"/>
      <c r="D508" s="186"/>
      <c r="E508" s="203"/>
      <c r="F508" s="173"/>
      <c r="G508" s="171"/>
      <c r="H508" s="171"/>
      <c r="I508" s="175"/>
      <c r="J508" s="174"/>
      <c r="K508" s="101">
        <f t="shared" si="84"/>
        <v>0</v>
      </c>
      <c r="L508" s="101">
        <f t="shared" si="85"/>
        <v>0</v>
      </c>
      <c r="M508" s="101">
        <f t="shared" si="86"/>
        <v>0</v>
      </c>
      <c r="N508" s="101" t="str">
        <f t="shared" si="87"/>
        <v/>
      </c>
      <c r="O508" s="101">
        <f t="shared" si="88"/>
        <v>0</v>
      </c>
      <c r="P508" s="101">
        <f t="shared" si="89"/>
        <v>0</v>
      </c>
      <c r="Q508" s="101" t="str">
        <f t="shared" si="90"/>
        <v/>
      </c>
      <c r="R508" s="101" t="str">
        <f t="shared" si="91"/>
        <v/>
      </c>
      <c r="S508" s="494" t="str">
        <f t="shared" si="92"/>
        <v/>
      </c>
      <c r="T508" s="494" t="str">
        <f t="shared" si="93"/>
        <v/>
      </c>
      <c r="U508" s="494" t="str">
        <f t="shared" si="94"/>
        <v/>
      </c>
      <c r="V508" s="494" t="str">
        <f t="shared" si="95"/>
        <v/>
      </c>
      <c r="W508" s="21">
        <f>ROW()</f>
        <v>508</v>
      </c>
    </row>
    <row r="509" spans="1:23" s="21" customFormat="1" ht="16" customHeight="1">
      <c r="A509" s="21">
        <f>ROW()</f>
        <v>509</v>
      </c>
      <c r="B509" s="71"/>
      <c r="C509" s="709"/>
      <c r="D509" s="186"/>
      <c r="E509" s="203"/>
      <c r="F509" s="173"/>
      <c r="G509" s="171"/>
      <c r="H509" s="171"/>
      <c r="I509" s="175"/>
      <c r="J509" s="174"/>
      <c r="K509" s="101">
        <f t="shared" si="84"/>
        <v>0</v>
      </c>
      <c r="L509" s="101">
        <f t="shared" si="85"/>
        <v>0</v>
      </c>
      <c r="M509" s="101">
        <f t="shared" si="86"/>
        <v>0</v>
      </c>
      <c r="N509" s="101" t="str">
        <f t="shared" si="87"/>
        <v/>
      </c>
      <c r="O509" s="101">
        <f t="shared" si="88"/>
        <v>0</v>
      </c>
      <c r="P509" s="101">
        <f t="shared" si="89"/>
        <v>0</v>
      </c>
      <c r="Q509" s="101" t="str">
        <f t="shared" si="90"/>
        <v/>
      </c>
      <c r="R509" s="101" t="str">
        <f t="shared" si="91"/>
        <v/>
      </c>
      <c r="S509" s="494" t="str">
        <f t="shared" si="92"/>
        <v/>
      </c>
      <c r="T509" s="494" t="str">
        <f t="shared" si="93"/>
        <v/>
      </c>
      <c r="U509" s="494" t="str">
        <f t="shared" si="94"/>
        <v/>
      </c>
      <c r="V509" s="494" t="str">
        <f t="shared" si="95"/>
        <v/>
      </c>
      <c r="W509" s="21">
        <f>ROW()</f>
        <v>509</v>
      </c>
    </row>
    <row r="510" spans="1:23" s="21" customFormat="1" ht="16" customHeight="1">
      <c r="A510" s="21">
        <f>ROW()</f>
        <v>510</v>
      </c>
      <c r="B510" s="71"/>
      <c r="C510" s="709"/>
      <c r="D510" s="186"/>
      <c r="E510" s="203"/>
      <c r="F510" s="173"/>
      <c r="G510" s="171"/>
      <c r="H510" s="171"/>
      <c r="I510" s="175"/>
      <c r="J510" s="174"/>
      <c r="K510" s="101">
        <f t="shared" si="84"/>
        <v>0</v>
      </c>
      <c r="L510" s="101">
        <f t="shared" si="85"/>
        <v>0</v>
      </c>
      <c r="M510" s="101">
        <f t="shared" si="86"/>
        <v>0</v>
      </c>
      <c r="N510" s="101" t="str">
        <f t="shared" si="87"/>
        <v/>
      </c>
      <c r="O510" s="101">
        <f t="shared" si="88"/>
        <v>0</v>
      </c>
      <c r="P510" s="101">
        <f t="shared" si="89"/>
        <v>0</v>
      </c>
      <c r="Q510" s="101" t="str">
        <f t="shared" si="90"/>
        <v/>
      </c>
      <c r="R510" s="101" t="str">
        <f t="shared" si="91"/>
        <v/>
      </c>
      <c r="S510" s="494" t="str">
        <f t="shared" si="92"/>
        <v/>
      </c>
      <c r="T510" s="494" t="str">
        <f t="shared" si="93"/>
        <v/>
      </c>
      <c r="U510" s="494" t="str">
        <f t="shared" si="94"/>
        <v/>
      </c>
      <c r="V510" s="494" t="str">
        <f t="shared" si="95"/>
        <v/>
      </c>
      <c r="W510" s="21">
        <f>ROW()</f>
        <v>510</v>
      </c>
    </row>
    <row r="511" spans="1:23" s="21" customFormat="1" ht="16" customHeight="1">
      <c r="A511" s="21">
        <f>ROW()</f>
        <v>511</v>
      </c>
      <c r="B511" s="71"/>
      <c r="C511" s="709"/>
      <c r="D511" s="186"/>
      <c r="E511" s="203"/>
      <c r="F511" s="173"/>
      <c r="G511" s="171"/>
      <c r="H511" s="171"/>
      <c r="I511" s="175"/>
      <c r="J511" s="174"/>
      <c r="K511" s="101">
        <f t="shared" si="84"/>
        <v>0</v>
      </c>
      <c r="L511" s="101">
        <f t="shared" si="85"/>
        <v>0</v>
      </c>
      <c r="M511" s="101">
        <f t="shared" si="86"/>
        <v>0</v>
      </c>
      <c r="N511" s="101" t="str">
        <f t="shared" si="87"/>
        <v/>
      </c>
      <c r="O511" s="101">
        <f t="shared" si="88"/>
        <v>0</v>
      </c>
      <c r="P511" s="101">
        <f t="shared" si="89"/>
        <v>0</v>
      </c>
      <c r="Q511" s="101" t="str">
        <f t="shared" si="90"/>
        <v/>
      </c>
      <c r="R511" s="101" t="str">
        <f t="shared" si="91"/>
        <v/>
      </c>
      <c r="S511" s="494" t="str">
        <f t="shared" si="92"/>
        <v/>
      </c>
      <c r="T511" s="494" t="str">
        <f t="shared" si="93"/>
        <v/>
      </c>
      <c r="U511" s="494" t="str">
        <f t="shared" si="94"/>
        <v/>
      </c>
      <c r="V511" s="494" t="str">
        <f t="shared" si="95"/>
        <v/>
      </c>
      <c r="W511" s="21">
        <f>ROW()</f>
        <v>511</v>
      </c>
    </row>
    <row r="512" spans="1:23" s="21" customFormat="1" ht="16" customHeight="1">
      <c r="A512" s="21">
        <f>ROW()</f>
        <v>512</v>
      </c>
      <c r="B512" s="71"/>
      <c r="C512" s="709"/>
      <c r="D512" s="186"/>
      <c r="E512" s="203"/>
      <c r="F512" s="173"/>
      <c r="G512" s="171"/>
      <c r="H512" s="171"/>
      <c r="I512" s="175"/>
      <c r="J512" s="174"/>
      <c r="K512" s="101">
        <f t="shared" si="84"/>
        <v>0</v>
      </c>
      <c r="L512" s="101">
        <f t="shared" si="85"/>
        <v>0</v>
      </c>
      <c r="M512" s="101">
        <f t="shared" si="86"/>
        <v>0</v>
      </c>
      <c r="N512" s="101" t="str">
        <f t="shared" si="87"/>
        <v/>
      </c>
      <c r="O512" s="101">
        <f t="shared" si="88"/>
        <v>0</v>
      </c>
      <c r="P512" s="101">
        <f t="shared" si="89"/>
        <v>0</v>
      </c>
      <c r="Q512" s="101" t="str">
        <f t="shared" si="90"/>
        <v/>
      </c>
      <c r="R512" s="101" t="str">
        <f t="shared" si="91"/>
        <v/>
      </c>
      <c r="S512" s="494" t="str">
        <f t="shared" si="92"/>
        <v/>
      </c>
      <c r="T512" s="494" t="str">
        <f t="shared" si="93"/>
        <v/>
      </c>
      <c r="U512" s="494" t="str">
        <f t="shared" si="94"/>
        <v/>
      </c>
      <c r="V512" s="494" t="str">
        <f t="shared" si="95"/>
        <v/>
      </c>
      <c r="W512" s="21">
        <f>ROW()</f>
        <v>512</v>
      </c>
    </row>
    <row r="513" spans="1:23" s="21" customFormat="1" ht="16" customHeight="1">
      <c r="A513" s="21">
        <f>ROW()</f>
        <v>513</v>
      </c>
      <c r="B513" s="71"/>
      <c r="C513" s="709"/>
      <c r="D513" s="186"/>
      <c r="E513" s="203"/>
      <c r="F513" s="173"/>
      <c r="G513" s="171"/>
      <c r="H513" s="171"/>
      <c r="I513" s="175"/>
      <c r="J513" s="174"/>
      <c r="K513" s="101">
        <f t="shared" si="84"/>
        <v>0</v>
      </c>
      <c r="L513" s="101">
        <f t="shared" si="85"/>
        <v>0</v>
      </c>
      <c r="M513" s="101">
        <f t="shared" si="86"/>
        <v>0</v>
      </c>
      <c r="N513" s="101" t="str">
        <f t="shared" si="87"/>
        <v/>
      </c>
      <c r="O513" s="101">
        <f t="shared" si="88"/>
        <v>0</v>
      </c>
      <c r="P513" s="101">
        <f t="shared" si="89"/>
        <v>0</v>
      </c>
      <c r="Q513" s="101" t="str">
        <f t="shared" si="90"/>
        <v/>
      </c>
      <c r="R513" s="101" t="str">
        <f t="shared" si="91"/>
        <v/>
      </c>
      <c r="S513" s="494" t="str">
        <f t="shared" si="92"/>
        <v/>
      </c>
      <c r="T513" s="494" t="str">
        <f t="shared" si="93"/>
        <v/>
      </c>
      <c r="U513" s="494" t="str">
        <f t="shared" si="94"/>
        <v/>
      </c>
      <c r="V513" s="494" t="str">
        <f t="shared" si="95"/>
        <v/>
      </c>
      <c r="W513" s="21">
        <f>ROW()</f>
        <v>513</v>
      </c>
    </row>
    <row r="514" spans="1:23" s="21" customFormat="1" ht="16" customHeight="1">
      <c r="A514" s="21">
        <f>ROW()</f>
        <v>514</v>
      </c>
      <c r="B514" s="71"/>
      <c r="C514" s="709"/>
      <c r="D514" s="186"/>
      <c r="E514" s="203"/>
      <c r="F514" s="173"/>
      <c r="G514" s="171"/>
      <c r="H514" s="171"/>
      <c r="I514" s="175"/>
      <c r="J514" s="174"/>
      <c r="K514" s="101">
        <f t="shared" si="84"/>
        <v>0</v>
      </c>
      <c r="L514" s="101">
        <f t="shared" si="85"/>
        <v>0</v>
      </c>
      <c r="M514" s="101">
        <f t="shared" si="86"/>
        <v>0</v>
      </c>
      <c r="N514" s="101" t="str">
        <f t="shared" si="87"/>
        <v/>
      </c>
      <c r="O514" s="101">
        <f t="shared" si="88"/>
        <v>0</v>
      </c>
      <c r="P514" s="101">
        <f t="shared" si="89"/>
        <v>0</v>
      </c>
      <c r="Q514" s="101" t="str">
        <f t="shared" si="90"/>
        <v/>
      </c>
      <c r="R514" s="101" t="str">
        <f t="shared" si="91"/>
        <v/>
      </c>
      <c r="S514" s="494" t="str">
        <f t="shared" si="92"/>
        <v/>
      </c>
      <c r="T514" s="494" t="str">
        <f t="shared" si="93"/>
        <v/>
      </c>
      <c r="U514" s="494" t="str">
        <f t="shared" si="94"/>
        <v/>
      </c>
      <c r="V514" s="494" t="str">
        <f t="shared" si="95"/>
        <v/>
      </c>
      <c r="W514" s="21">
        <f>ROW()</f>
        <v>514</v>
      </c>
    </row>
    <row r="515" spans="1:23" s="21" customFormat="1" ht="16" customHeight="1">
      <c r="A515" s="21">
        <f>ROW()</f>
        <v>515</v>
      </c>
      <c r="B515" s="71"/>
      <c r="C515" s="709"/>
      <c r="D515" s="186"/>
      <c r="E515" s="203"/>
      <c r="F515" s="173"/>
      <c r="G515" s="171"/>
      <c r="H515" s="171"/>
      <c r="I515" s="175"/>
      <c r="J515" s="174"/>
      <c r="K515" s="101">
        <f t="shared" si="84"/>
        <v>0</v>
      </c>
      <c r="L515" s="101">
        <f t="shared" si="85"/>
        <v>0</v>
      </c>
      <c r="M515" s="101">
        <f t="shared" si="86"/>
        <v>0</v>
      </c>
      <c r="N515" s="101" t="str">
        <f t="shared" si="87"/>
        <v/>
      </c>
      <c r="O515" s="101">
        <f t="shared" si="88"/>
        <v>0</v>
      </c>
      <c r="P515" s="101">
        <f t="shared" si="89"/>
        <v>0</v>
      </c>
      <c r="Q515" s="101" t="str">
        <f t="shared" si="90"/>
        <v/>
      </c>
      <c r="R515" s="101" t="str">
        <f t="shared" si="91"/>
        <v/>
      </c>
      <c r="S515" s="494" t="str">
        <f t="shared" si="92"/>
        <v/>
      </c>
      <c r="T515" s="494" t="str">
        <f t="shared" si="93"/>
        <v/>
      </c>
      <c r="U515" s="494" t="str">
        <f t="shared" si="94"/>
        <v/>
      </c>
      <c r="V515" s="494" t="str">
        <f t="shared" si="95"/>
        <v/>
      </c>
      <c r="W515" s="21">
        <f>ROW()</f>
        <v>515</v>
      </c>
    </row>
    <row r="516" spans="1:23" s="21" customFormat="1" ht="16" customHeight="1">
      <c r="A516" s="21">
        <f>ROW()</f>
        <v>516</v>
      </c>
      <c r="B516" s="71"/>
      <c r="C516" s="709"/>
      <c r="D516" s="186"/>
      <c r="E516" s="203"/>
      <c r="F516" s="173"/>
      <c r="G516" s="171"/>
      <c r="H516" s="171"/>
      <c r="I516" s="175"/>
      <c r="J516" s="174"/>
      <c r="K516" s="101">
        <f t="shared" si="84"/>
        <v>0</v>
      </c>
      <c r="L516" s="101">
        <f t="shared" si="85"/>
        <v>0</v>
      </c>
      <c r="M516" s="101">
        <f t="shared" si="86"/>
        <v>0</v>
      </c>
      <c r="N516" s="101" t="str">
        <f t="shared" si="87"/>
        <v/>
      </c>
      <c r="O516" s="101">
        <f t="shared" si="88"/>
        <v>0</v>
      </c>
      <c r="P516" s="101">
        <f t="shared" si="89"/>
        <v>0</v>
      </c>
      <c r="Q516" s="101" t="str">
        <f t="shared" si="90"/>
        <v/>
      </c>
      <c r="R516" s="101" t="str">
        <f t="shared" si="91"/>
        <v/>
      </c>
      <c r="S516" s="494" t="str">
        <f t="shared" si="92"/>
        <v/>
      </c>
      <c r="T516" s="494" t="str">
        <f t="shared" si="93"/>
        <v/>
      </c>
      <c r="U516" s="494" t="str">
        <f t="shared" si="94"/>
        <v/>
      </c>
      <c r="V516" s="494" t="str">
        <f t="shared" si="95"/>
        <v/>
      </c>
      <c r="W516" s="21">
        <f>ROW()</f>
        <v>516</v>
      </c>
    </row>
    <row r="517" spans="1:23" s="21" customFormat="1" ht="16" customHeight="1">
      <c r="A517" s="21">
        <f>ROW()</f>
        <v>517</v>
      </c>
      <c r="B517" s="71"/>
      <c r="C517" s="709"/>
      <c r="D517" s="186"/>
      <c r="E517" s="203"/>
      <c r="F517" s="173"/>
      <c r="G517" s="171"/>
      <c r="H517" s="171"/>
      <c r="I517" s="175"/>
      <c r="J517" s="174"/>
      <c r="K517" s="101">
        <f t="shared" si="84"/>
        <v>0</v>
      </c>
      <c r="L517" s="101">
        <f t="shared" si="85"/>
        <v>0</v>
      </c>
      <c r="M517" s="101">
        <f t="shared" si="86"/>
        <v>0</v>
      </c>
      <c r="N517" s="101" t="str">
        <f t="shared" si="87"/>
        <v/>
      </c>
      <c r="O517" s="101">
        <f t="shared" si="88"/>
        <v>0</v>
      </c>
      <c r="P517" s="101">
        <f t="shared" si="89"/>
        <v>0</v>
      </c>
      <c r="Q517" s="101" t="str">
        <f t="shared" si="90"/>
        <v/>
      </c>
      <c r="R517" s="101" t="str">
        <f t="shared" si="91"/>
        <v/>
      </c>
      <c r="S517" s="494" t="str">
        <f t="shared" si="92"/>
        <v/>
      </c>
      <c r="T517" s="494" t="str">
        <f t="shared" si="93"/>
        <v/>
      </c>
      <c r="U517" s="494" t="str">
        <f t="shared" si="94"/>
        <v/>
      </c>
      <c r="V517" s="494" t="str">
        <f t="shared" si="95"/>
        <v/>
      </c>
      <c r="W517" s="21">
        <f>ROW()</f>
        <v>517</v>
      </c>
    </row>
    <row r="518" spans="1:23" s="21" customFormat="1" ht="16" customHeight="1">
      <c r="A518" s="21">
        <f>ROW()</f>
        <v>518</v>
      </c>
      <c r="B518" s="71"/>
      <c r="C518" s="709"/>
      <c r="D518" s="186"/>
      <c r="E518" s="203"/>
      <c r="F518" s="173"/>
      <c r="G518" s="171"/>
      <c r="H518" s="171"/>
      <c r="I518" s="175"/>
      <c r="J518" s="174"/>
      <c r="K518" s="101">
        <f t="shared" si="84"/>
        <v>0</v>
      </c>
      <c r="L518" s="101">
        <f t="shared" si="85"/>
        <v>0</v>
      </c>
      <c r="M518" s="101">
        <f t="shared" si="86"/>
        <v>0</v>
      </c>
      <c r="N518" s="101" t="str">
        <f t="shared" si="87"/>
        <v/>
      </c>
      <c r="O518" s="101">
        <f t="shared" si="88"/>
        <v>0</v>
      </c>
      <c r="P518" s="101">
        <f t="shared" si="89"/>
        <v>0</v>
      </c>
      <c r="Q518" s="101" t="str">
        <f t="shared" si="90"/>
        <v/>
      </c>
      <c r="R518" s="101" t="str">
        <f t="shared" si="91"/>
        <v/>
      </c>
      <c r="S518" s="494" t="str">
        <f t="shared" si="92"/>
        <v/>
      </c>
      <c r="T518" s="494" t="str">
        <f t="shared" si="93"/>
        <v/>
      </c>
      <c r="U518" s="494" t="str">
        <f t="shared" si="94"/>
        <v/>
      </c>
      <c r="V518" s="494" t="str">
        <f t="shared" si="95"/>
        <v/>
      </c>
      <c r="W518" s="21">
        <f>ROW()</f>
        <v>518</v>
      </c>
    </row>
    <row r="519" spans="1:23" s="21" customFormat="1" ht="16" customHeight="1">
      <c r="A519" s="21">
        <f>ROW()</f>
        <v>519</v>
      </c>
      <c r="B519" s="71"/>
      <c r="C519" s="709"/>
      <c r="D519" s="186"/>
      <c r="E519" s="203"/>
      <c r="F519" s="173"/>
      <c r="G519" s="171"/>
      <c r="H519" s="171"/>
      <c r="I519" s="175"/>
      <c r="J519" s="174"/>
      <c r="K519" s="101">
        <f t="shared" si="84"/>
        <v>0</v>
      </c>
      <c r="L519" s="101">
        <f t="shared" si="85"/>
        <v>0</v>
      </c>
      <c r="M519" s="101">
        <f t="shared" si="86"/>
        <v>0</v>
      </c>
      <c r="N519" s="101" t="str">
        <f t="shared" si="87"/>
        <v/>
      </c>
      <c r="O519" s="101">
        <f t="shared" si="88"/>
        <v>0</v>
      </c>
      <c r="P519" s="101">
        <f t="shared" si="89"/>
        <v>0</v>
      </c>
      <c r="Q519" s="101" t="str">
        <f t="shared" si="90"/>
        <v/>
      </c>
      <c r="R519" s="101" t="str">
        <f t="shared" si="91"/>
        <v/>
      </c>
      <c r="S519" s="494" t="str">
        <f t="shared" si="92"/>
        <v/>
      </c>
      <c r="T519" s="494" t="str">
        <f t="shared" si="93"/>
        <v/>
      </c>
      <c r="U519" s="494" t="str">
        <f t="shared" si="94"/>
        <v/>
      </c>
      <c r="V519" s="494" t="str">
        <f t="shared" si="95"/>
        <v/>
      </c>
      <c r="W519" s="21">
        <f>ROW()</f>
        <v>519</v>
      </c>
    </row>
    <row r="520" spans="1:23" s="21" customFormat="1" ht="16" customHeight="1">
      <c r="A520" s="21">
        <f>ROW()</f>
        <v>520</v>
      </c>
      <c r="B520" s="71"/>
      <c r="C520" s="709"/>
      <c r="D520" s="186"/>
      <c r="E520" s="203"/>
      <c r="F520" s="173"/>
      <c r="G520" s="171"/>
      <c r="H520" s="171"/>
      <c r="I520" s="175"/>
      <c r="J520" s="174"/>
      <c r="K520" s="101">
        <f t="shared" si="84"/>
        <v>0</v>
      </c>
      <c r="L520" s="101">
        <f t="shared" si="85"/>
        <v>0</v>
      </c>
      <c r="M520" s="101">
        <f t="shared" si="86"/>
        <v>0</v>
      </c>
      <c r="N520" s="101" t="str">
        <f t="shared" si="87"/>
        <v/>
      </c>
      <c r="O520" s="101">
        <f t="shared" si="88"/>
        <v>0</v>
      </c>
      <c r="P520" s="101">
        <f t="shared" si="89"/>
        <v>0</v>
      </c>
      <c r="Q520" s="101" t="str">
        <f t="shared" si="90"/>
        <v/>
      </c>
      <c r="R520" s="101" t="str">
        <f t="shared" si="91"/>
        <v/>
      </c>
      <c r="S520" s="494" t="str">
        <f t="shared" si="92"/>
        <v/>
      </c>
      <c r="T520" s="494" t="str">
        <f t="shared" si="93"/>
        <v/>
      </c>
      <c r="U520" s="494" t="str">
        <f t="shared" si="94"/>
        <v/>
      </c>
      <c r="V520" s="494" t="str">
        <f t="shared" si="95"/>
        <v/>
      </c>
      <c r="W520" s="21">
        <f>ROW()</f>
        <v>520</v>
      </c>
    </row>
    <row r="521" spans="1:23" s="21" customFormat="1" ht="16" customHeight="1">
      <c r="A521" s="21">
        <f>ROW()</f>
        <v>521</v>
      </c>
      <c r="B521" s="71"/>
      <c r="C521" s="709"/>
      <c r="D521" s="186"/>
      <c r="E521" s="203"/>
      <c r="F521" s="173"/>
      <c r="G521" s="171"/>
      <c r="H521" s="171"/>
      <c r="I521" s="175"/>
      <c r="J521" s="174"/>
      <c r="K521" s="101">
        <f t="shared" si="84"/>
        <v>0</v>
      </c>
      <c r="L521" s="101">
        <f t="shared" si="85"/>
        <v>0</v>
      </c>
      <c r="M521" s="101">
        <f t="shared" si="86"/>
        <v>0</v>
      </c>
      <c r="N521" s="101" t="str">
        <f t="shared" si="87"/>
        <v/>
      </c>
      <c r="O521" s="101">
        <f t="shared" si="88"/>
        <v>0</v>
      </c>
      <c r="P521" s="101">
        <f t="shared" si="89"/>
        <v>0</v>
      </c>
      <c r="Q521" s="101" t="str">
        <f t="shared" si="90"/>
        <v/>
      </c>
      <c r="R521" s="101" t="str">
        <f t="shared" si="91"/>
        <v/>
      </c>
      <c r="S521" s="494" t="str">
        <f t="shared" si="92"/>
        <v/>
      </c>
      <c r="T521" s="494" t="str">
        <f t="shared" si="93"/>
        <v/>
      </c>
      <c r="U521" s="494" t="str">
        <f t="shared" si="94"/>
        <v/>
      </c>
      <c r="V521" s="494" t="str">
        <f t="shared" si="95"/>
        <v/>
      </c>
      <c r="W521" s="21">
        <f>ROW()</f>
        <v>521</v>
      </c>
    </row>
    <row r="522" spans="1:23" s="21" customFormat="1" ht="16" customHeight="1">
      <c r="A522" s="21">
        <f>ROW()</f>
        <v>522</v>
      </c>
      <c r="B522" s="71"/>
      <c r="C522" s="709"/>
      <c r="D522" s="186"/>
      <c r="E522" s="203"/>
      <c r="F522" s="173"/>
      <c r="G522" s="171"/>
      <c r="H522" s="171"/>
      <c r="I522" s="175"/>
      <c r="J522" s="174"/>
      <c r="K522" s="101">
        <f t="shared" si="84"/>
        <v>0</v>
      </c>
      <c r="L522" s="101">
        <f t="shared" si="85"/>
        <v>0</v>
      </c>
      <c r="M522" s="101">
        <f t="shared" si="86"/>
        <v>0</v>
      </c>
      <c r="N522" s="101" t="str">
        <f t="shared" si="87"/>
        <v/>
      </c>
      <c r="O522" s="101">
        <f t="shared" si="88"/>
        <v>0</v>
      </c>
      <c r="P522" s="101">
        <f t="shared" si="89"/>
        <v>0</v>
      </c>
      <c r="Q522" s="101" t="str">
        <f t="shared" si="90"/>
        <v/>
      </c>
      <c r="R522" s="101" t="str">
        <f t="shared" si="91"/>
        <v/>
      </c>
      <c r="S522" s="494" t="str">
        <f t="shared" si="92"/>
        <v/>
      </c>
      <c r="T522" s="494" t="str">
        <f t="shared" si="93"/>
        <v/>
      </c>
      <c r="U522" s="494" t="str">
        <f t="shared" si="94"/>
        <v/>
      </c>
      <c r="V522" s="494" t="str">
        <f t="shared" si="95"/>
        <v/>
      </c>
      <c r="W522" s="21">
        <f>ROW()</f>
        <v>522</v>
      </c>
    </row>
    <row r="523" spans="1:23" s="21" customFormat="1" ht="16" customHeight="1">
      <c r="A523" s="21">
        <f>ROW()</f>
        <v>523</v>
      </c>
      <c r="B523" s="71"/>
      <c r="C523" s="709"/>
      <c r="D523" s="186"/>
      <c r="E523" s="203"/>
      <c r="F523" s="173"/>
      <c r="G523" s="171"/>
      <c r="H523" s="171"/>
      <c r="I523" s="175"/>
      <c r="J523" s="174"/>
      <c r="K523" s="101">
        <f t="shared" si="84"/>
        <v>0</v>
      </c>
      <c r="L523" s="101">
        <f t="shared" si="85"/>
        <v>0</v>
      </c>
      <c r="M523" s="101">
        <f t="shared" si="86"/>
        <v>0</v>
      </c>
      <c r="N523" s="101" t="str">
        <f t="shared" si="87"/>
        <v/>
      </c>
      <c r="O523" s="101">
        <f t="shared" si="88"/>
        <v>0</v>
      </c>
      <c r="P523" s="101">
        <f t="shared" si="89"/>
        <v>0</v>
      </c>
      <c r="Q523" s="101" t="str">
        <f t="shared" si="90"/>
        <v/>
      </c>
      <c r="R523" s="101" t="str">
        <f t="shared" si="91"/>
        <v/>
      </c>
      <c r="S523" s="494" t="str">
        <f t="shared" si="92"/>
        <v/>
      </c>
      <c r="T523" s="494" t="str">
        <f t="shared" si="93"/>
        <v/>
      </c>
      <c r="U523" s="494" t="str">
        <f t="shared" si="94"/>
        <v/>
      </c>
      <c r="V523" s="494" t="str">
        <f t="shared" si="95"/>
        <v/>
      </c>
      <c r="W523" s="21">
        <f>ROW()</f>
        <v>523</v>
      </c>
    </row>
    <row r="524" spans="1:23" s="21" customFormat="1" ht="16" customHeight="1">
      <c r="A524" s="21">
        <f>ROW()</f>
        <v>524</v>
      </c>
      <c r="B524" s="71"/>
      <c r="C524" s="709"/>
      <c r="D524" s="186"/>
      <c r="E524" s="203"/>
      <c r="F524" s="548"/>
      <c r="G524" s="187"/>
      <c r="H524" s="187"/>
      <c r="I524" s="175"/>
      <c r="J524" s="174"/>
      <c r="K524" s="101">
        <f t="shared" ref="K524:K587" si="96">IF(I524="",0,I524)</f>
        <v>0</v>
      </c>
      <c r="L524" s="101">
        <f t="shared" ref="L524:L587" si="97">IF(H524=0,0,H524)</f>
        <v>0</v>
      </c>
      <c r="M524" s="101">
        <f t="shared" ref="M524:M587" si="98">IF(G524=0,0,G524)</f>
        <v>0</v>
      </c>
      <c r="N524" s="101" t="str">
        <f t="shared" ref="N524:N587" si="99">IF(J524="","",J524)</f>
        <v/>
      </c>
      <c r="O524" s="101">
        <f t="shared" ref="O524:O587" si="100">IF(G524=0,0,G524)</f>
        <v>0</v>
      </c>
      <c r="P524" s="101">
        <f t="shared" ref="P524:P587" si="101">IF(H524=0,0,H524)</f>
        <v>0</v>
      </c>
      <c r="Q524" s="101" t="str">
        <f t="shared" ref="Q524:Q587" si="102">IF(I524="Biaya Bahan Baku",H524,IF(I524="Biaya Operasional",H524,IF(I524="Biaya Insentif Fasilitas",H524,"")))</f>
        <v/>
      </c>
      <c r="R524" s="101" t="str">
        <f t="shared" ref="R524:R587" si="103">IF(I524="Dana Bantuan Pemerintah",G524,"")</f>
        <v/>
      </c>
      <c r="S524" s="494" t="str">
        <f t="shared" ref="S524:S587" si="104">IF(I524="Dana Bahan Baku","Bahan Baku",IF(I524="Biaya Bahan Baku","Bahan Baku",IF(I524="Dana Operasional","Operasional",IF(I524="Biaya Operasional","Operasional",""))))</f>
        <v/>
      </c>
      <c r="T524" s="494" t="str">
        <f t="shared" ref="T524:T587" si="105">IF(I524="Dana Insentif Fasilitas","Insentif Fasilitas",IF(I524="Biaya Insentif Fasilitas","Insentif Fasilitas",""))</f>
        <v/>
      </c>
      <c r="U524" s="494" t="str">
        <f t="shared" ref="U524:U587" si="106">IF(S524="",T524,S524)</f>
        <v/>
      </c>
      <c r="V524" s="494" t="str">
        <f t="shared" ref="V524:V587" si="107">IF(I524="Biaya Bahan Baku","Belanja",IF(I524="Biaya Operasional","Belanja",IF(I524="Biaya Insentif Fasilitas","Belanja","")))</f>
        <v/>
      </c>
      <c r="W524" s="21">
        <f>ROW()</f>
        <v>524</v>
      </c>
    </row>
    <row r="525" spans="1:23" s="21" customFormat="1" ht="16" customHeight="1">
      <c r="A525" s="21">
        <f>ROW()</f>
        <v>525</v>
      </c>
      <c r="B525" s="71"/>
      <c r="C525" s="709"/>
      <c r="D525" s="186"/>
      <c r="E525" s="203"/>
      <c r="F525" s="548"/>
      <c r="G525" s="187"/>
      <c r="H525" s="187"/>
      <c r="I525" s="175"/>
      <c r="J525" s="174"/>
      <c r="K525" s="101">
        <f t="shared" si="96"/>
        <v>0</v>
      </c>
      <c r="L525" s="101">
        <f t="shared" si="97"/>
        <v>0</v>
      </c>
      <c r="M525" s="101">
        <f t="shared" si="98"/>
        <v>0</v>
      </c>
      <c r="N525" s="101" t="str">
        <f t="shared" si="99"/>
        <v/>
      </c>
      <c r="O525" s="101">
        <f t="shared" si="100"/>
        <v>0</v>
      </c>
      <c r="P525" s="101">
        <f t="shared" si="101"/>
        <v>0</v>
      </c>
      <c r="Q525" s="101" t="str">
        <f t="shared" si="102"/>
        <v/>
      </c>
      <c r="R525" s="101" t="str">
        <f t="shared" si="103"/>
        <v/>
      </c>
      <c r="S525" s="494" t="str">
        <f t="shared" si="104"/>
        <v/>
      </c>
      <c r="T525" s="494" t="str">
        <f t="shared" si="105"/>
        <v/>
      </c>
      <c r="U525" s="494" t="str">
        <f t="shared" si="106"/>
        <v/>
      </c>
      <c r="V525" s="494" t="str">
        <f t="shared" si="107"/>
        <v/>
      </c>
      <c r="W525" s="21">
        <f>ROW()</f>
        <v>525</v>
      </c>
    </row>
    <row r="526" spans="1:23" s="21" customFormat="1" ht="16" customHeight="1">
      <c r="A526" s="21">
        <f>ROW()</f>
        <v>526</v>
      </c>
      <c r="B526" s="71"/>
      <c r="C526" s="709"/>
      <c r="D526" s="186"/>
      <c r="E526" s="203"/>
      <c r="F526" s="548"/>
      <c r="G526" s="187"/>
      <c r="H526" s="187"/>
      <c r="I526" s="175"/>
      <c r="J526" s="174"/>
      <c r="K526" s="101">
        <f t="shared" si="96"/>
        <v>0</v>
      </c>
      <c r="L526" s="101">
        <f t="shared" si="97"/>
        <v>0</v>
      </c>
      <c r="M526" s="101">
        <f t="shared" si="98"/>
        <v>0</v>
      </c>
      <c r="N526" s="101" t="str">
        <f t="shared" si="99"/>
        <v/>
      </c>
      <c r="O526" s="101">
        <f t="shared" si="100"/>
        <v>0</v>
      </c>
      <c r="P526" s="101">
        <f t="shared" si="101"/>
        <v>0</v>
      </c>
      <c r="Q526" s="101" t="str">
        <f t="shared" si="102"/>
        <v/>
      </c>
      <c r="R526" s="101" t="str">
        <f t="shared" si="103"/>
        <v/>
      </c>
      <c r="S526" s="494" t="str">
        <f t="shared" si="104"/>
        <v/>
      </c>
      <c r="T526" s="494" t="str">
        <f t="shared" si="105"/>
        <v/>
      </c>
      <c r="U526" s="494" t="str">
        <f t="shared" si="106"/>
        <v/>
      </c>
      <c r="V526" s="494" t="str">
        <f t="shared" si="107"/>
        <v/>
      </c>
      <c r="W526" s="21">
        <f>ROW()</f>
        <v>526</v>
      </c>
    </row>
    <row r="527" spans="1:23" s="21" customFormat="1" ht="16" customHeight="1">
      <c r="A527" s="21">
        <f>ROW()</f>
        <v>527</v>
      </c>
      <c r="B527" s="71"/>
      <c r="C527" s="709"/>
      <c r="D527" s="186"/>
      <c r="E527" s="203"/>
      <c r="F527" s="548"/>
      <c r="G527" s="187"/>
      <c r="H527" s="187"/>
      <c r="I527" s="175"/>
      <c r="J527" s="174"/>
      <c r="K527" s="101">
        <f t="shared" si="96"/>
        <v>0</v>
      </c>
      <c r="L527" s="101">
        <f t="shared" si="97"/>
        <v>0</v>
      </c>
      <c r="M527" s="101">
        <f t="shared" si="98"/>
        <v>0</v>
      </c>
      <c r="N527" s="101" t="str">
        <f t="shared" si="99"/>
        <v/>
      </c>
      <c r="O527" s="101">
        <f t="shared" si="100"/>
        <v>0</v>
      </c>
      <c r="P527" s="101">
        <f t="shared" si="101"/>
        <v>0</v>
      </c>
      <c r="Q527" s="101" t="str">
        <f t="shared" si="102"/>
        <v/>
      </c>
      <c r="R527" s="101" t="str">
        <f t="shared" si="103"/>
        <v/>
      </c>
      <c r="S527" s="494" t="str">
        <f t="shared" si="104"/>
        <v/>
      </c>
      <c r="T527" s="494" t="str">
        <f t="shared" si="105"/>
        <v/>
      </c>
      <c r="U527" s="494" t="str">
        <f t="shared" si="106"/>
        <v/>
      </c>
      <c r="V527" s="494" t="str">
        <f t="shared" si="107"/>
        <v/>
      </c>
      <c r="W527" s="21">
        <f>ROW()</f>
        <v>527</v>
      </c>
    </row>
    <row r="528" spans="1:23" s="21" customFormat="1" ht="16" customHeight="1">
      <c r="A528" s="21">
        <f>ROW()</f>
        <v>528</v>
      </c>
      <c r="B528" s="71"/>
      <c r="C528" s="709"/>
      <c r="D528" s="186"/>
      <c r="E528" s="203"/>
      <c r="F528" s="548"/>
      <c r="G528" s="187"/>
      <c r="H528" s="187"/>
      <c r="I528" s="175"/>
      <c r="J528" s="174"/>
      <c r="K528" s="101">
        <f t="shared" si="96"/>
        <v>0</v>
      </c>
      <c r="L528" s="101">
        <f t="shared" si="97"/>
        <v>0</v>
      </c>
      <c r="M528" s="101">
        <f t="shared" si="98"/>
        <v>0</v>
      </c>
      <c r="N528" s="101" t="str">
        <f t="shared" si="99"/>
        <v/>
      </c>
      <c r="O528" s="101">
        <f t="shared" si="100"/>
        <v>0</v>
      </c>
      <c r="P528" s="101">
        <f t="shared" si="101"/>
        <v>0</v>
      </c>
      <c r="Q528" s="101" t="str">
        <f t="shared" si="102"/>
        <v/>
      </c>
      <c r="R528" s="101" t="str">
        <f t="shared" si="103"/>
        <v/>
      </c>
      <c r="S528" s="494" t="str">
        <f t="shared" si="104"/>
        <v/>
      </c>
      <c r="T528" s="494" t="str">
        <f t="shared" si="105"/>
        <v/>
      </c>
      <c r="U528" s="494" t="str">
        <f t="shared" si="106"/>
        <v/>
      </c>
      <c r="V528" s="494" t="str">
        <f t="shared" si="107"/>
        <v/>
      </c>
      <c r="W528" s="21">
        <f>ROW()</f>
        <v>528</v>
      </c>
    </row>
    <row r="529" spans="1:23" s="21" customFormat="1" ht="16" customHeight="1">
      <c r="A529" s="21">
        <f>ROW()</f>
        <v>529</v>
      </c>
      <c r="B529" s="71"/>
      <c r="C529" s="709"/>
      <c r="D529" s="186"/>
      <c r="E529" s="203"/>
      <c r="F529" s="548"/>
      <c r="G529" s="187"/>
      <c r="H529" s="187"/>
      <c r="I529" s="175"/>
      <c r="J529" s="174"/>
      <c r="K529" s="101">
        <f t="shared" si="96"/>
        <v>0</v>
      </c>
      <c r="L529" s="101">
        <f t="shared" si="97"/>
        <v>0</v>
      </c>
      <c r="M529" s="101">
        <f t="shared" si="98"/>
        <v>0</v>
      </c>
      <c r="N529" s="101" t="str">
        <f t="shared" si="99"/>
        <v/>
      </c>
      <c r="O529" s="101">
        <f t="shared" si="100"/>
        <v>0</v>
      </c>
      <c r="P529" s="101">
        <f t="shared" si="101"/>
        <v>0</v>
      </c>
      <c r="Q529" s="101" t="str">
        <f t="shared" si="102"/>
        <v/>
      </c>
      <c r="R529" s="101" t="str">
        <f t="shared" si="103"/>
        <v/>
      </c>
      <c r="S529" s="494" t="str">
        <f t="shared" si="104"/>
        <v/>
      </c>
      <c r="T529" s="494" t="str">
        <f t="shared" si="105"/>
        <v/>
      </c>
      <c r="U529" s="494" t="str">
        <f t="shared" si="106"/>
        <v/>
      </c>
      <c r="V529" s="494" t="str">
        <f t="shared" si="107"/>
        <v/>
      </c>
      <c r="W529" s="21">
        <f>ROW()</f>
        <v>529</v>
      </c>
    </row>
    <row r="530" spans="1:23" s="21" customFormat="1" ht="16" customHeight="1">
      <c r="A530" s="21">
        <f>ROW()</f>
        <v>530</v>
      </c>
      <c r="B530" s="71"/>
      <c r="C530" s="709"/>
      <c r="D530" s="186"/>
      <c r="E530" s="203"/>
      <c r="F530" s="548"/>
      <c r="G530" s="187"/>
      <c r="H530" s="187"/>
      <c r="I530" s="175"/>
      <c r="J530" s="174"/>
      <c r="K530" s="101">
        <f t="shared" si="96"/>
        <v>0</v>
      </c>
      <c r="L530" s="101">
        <f t="shared" si="97"/>
        <v>0</v>
      </c>
      <c r="M530" s="101">
        <f t="shared" si="98"/>
        <v>0</v>
      </c>
      <c r="N530" s="101" t="str">
        <f t="shared" si="99"/>
        <v/>
      </c>
      <c r="O530" s="101">
        <f t="shared" si="100"/>
        <v>0</v>
      </c>
      <c r="P530" s="101">
        <f t="shared" si="101"/>
        <v>0</v>
      </c>
      <c r="Q530" s="101" t="str">
        <f t="shared" si="102"/>
        <v/>
      </c>
      <c r="R530" s="101" t="str">
        <f t="shared" si="103"/>
        <v/>
      </c>
      <c r="S530" s="494" t="str">
        <f t="shared" si="104"/>
        <v/>
      </c>
      <c r="T530" s="494" t="str">
        <f t="shared" si="105"/>
        <v/>
      </c>
      <c r="U530" s="494" t="str">
        <f t="shared" si="106"/>
        <v/>
      </c>
      <c r="V530" s="494" t="str">
        <f t="shared" si="107"/>
        <v/>
      </c>
      <c r="W530" s="21">
        <f>ROW()</f>
        <v>530</v>
      </c>
    </row>
    <row r="531" spans="1:23" s="21" customFormat="1" ht="16" customHeight="1">
      <c r="A531" s="21">
        <f>ROW()</f>
        <v>531</v>
      </c>
      <c r="B531" s="71"/>
      <c r="C531" s="709"/>
      <c r="D531" s="186"/>
      <c r="E531" s="203"/>
      <c r="F531" s="548"/>
      <c r="G531" s="187"/>
      <c r="H531" s="188"/>
      <c r="I531" s="175"/>
      <c r="J531" s="174"/>
      <c r="K531" s="101">
        <f t="shared" si="96"/>
        <v>0</v>
      </c>
      <c r="L531" s="101">
        <f t="shared" si="97"/>
        <v>0</v>
      </c>
      <c r="M531" s="101">
        <f t="shared" si="98"/>
        <v>0</v>
      </c>
      <c r="N531" s="101" t="str">
        <f t="shared" si="99"/>
        <v/>
      </c>
      <c r="O531" s="101">
        <f t="shared" si="100"/>
        <v>0</v>
      </c>
      <c r="P531" s="101">
        <f t="shared" si="101"/>
        <v>0</v>
      </c>
      <c r="Q531" s="101" t="str">
        <f t="shared" si="102"/>
        <v/>
      </c>
      <c r="R531" s="101" t="str">
        <f t="shared" si="103"/>
        <v/>
      </c>
      <c r="S531" s="494" t="str">
        <f t="shared" si="104"/>
        <v/>
      </c>
      <c r="T531" s="494" t="str">
        <f t="shared" si="105"/>
        <v/>
      </c>
      <c r="U531" s="494" t="str">
        <f t="shared" si="106"/>
        <v/>
      </c>
      <c r="V531" s="494" t="str">
        <f t="shared" si="107"/>
        <v/>
      </c>
      <c r="W531" s="21">
        <f>ROW()</f>
        <v>531</v>
      </c>
    </row>
    <row r="532" spans="1:23" s="21" customFormat="1" ht="16" customHeight="1">
      <c r="A532" s="21">
        <f>ROW()</f>
        <v>532</v>
      </c>
      <c r="B532" s="71"/>
      <c r="C532" s="709"/>
      <c r="D532" s="186"/>
      <c r="E532" s="203"/>
      <c r="F532" s="548"/>
      <c r="G532" s="187"/>
      <c r="H532" s="188"/>
      <c r="I532" s="175"/>
      <c r="J532" s="174"/>
      <c r="K532" s="101">
        <f t="shared" si="96"/>
        <v>0</v>
      </c>
      <c r="L532" s="101">
        <f t="shared" si="97"/>
        <v>0</v>
      </c>
      <c r="M532" s="101">
        <f t="shared" si="98"/>
        <v>0</v>
      </c>
      <c r="N532" s="101" t="str">
        <f t="shared" si="99"/>
        <v/>
      </c>
      <c r="O532" s="101">
        <f t="shared" si="100"/>
        <v>0</v>
      </c>
      <c r="P532" s="101">
        <f t="shared" si="101"/>
        <v>0</v>
      </c>
      <c r="Q532" s="101" t="str">
        <f t="shared" si="102"/>
        <v/>
      </c>
      <c r="R532" s="101" t="str">
        <f t="shared" si="103"/>
        <v/>
      </c>
      <c r="S532" s="494" t="str">
        <f t="shared" si="104"/>
        <v/>
      </c>
      <c r="T532" s="494" t="str">
        <f t="shared" si="105"/>
        <v/>
      </c>
      <c r="U532" s="494" t="str">
        <f t="shared" si="106"/>
        <v/>
      </c>
      <c r="V532" s="494" t="str">
        <f t="shared" si="107"/>
        <v/>
      </c>
      <c r="W532" s="21">
        <f>ROW()</f>
        <v>532</v>
      </c>
    </row>
    <row r="533" spans="1:23" s="21" customFormat="1" ht="16" customHeight="1">
      <c r="A533" s="21">
        <f>ROW()</f>
        <v>533</v>
      </c>
      <c r="B533" s="71"/>
      <c r="C533" s="709"/>
      <c r="D533" s="186"/>
      <c r="E533" s="203"/>
      <c r="F533" s="548"/>
      <c r="G533" s="187"/>
      <c r="H533" s="188"/>
      <c r="I533" s="175"/>
      <c r="J533" s="174"/>
      <c r="K533" s="101">
        <f t="shared" si="96"/>
        <v>0</v>
      </c>
      <c r="L533" s="101">
        <f t="shared" si="97"/>
        <v>0</v>
      </c>
      <c r="M533" s="101">
        <f t="shared" si="98"/>
        <v>0</v>
      </c>
      <c r="N533" s="101" t="str">
        <f t="shared" si="99"/>
        <v/>
      </c>
      <c r="O533" s="101">
        <f t="shared" si="100"/>
        <v>0</v>
      </c>
      <c r="P533" s="101">
        <f t="shared" si="101"/>
        <v>0</v>
      </c>
      <c r="Q533" s="101" t="str">
        <f t="shared" si="102"/>
        <v/>
      </c>
      <c r="R533" s="101" t="str">
        <f t="shared" si="103"/>
        <v/>
      </c>
      <c r="S533" s="494" t="str">
        <f t="shared" si="104"/>
        <v/>
      </c>
      <c r="T533" s="494" t="str">
        <f t="shared" si="105"/>
        <v/>
      </c>
      <c r="U533" s="494" t="str">
        <f t="shared" si="106"/>
        <v/>
      </c>
      <c r="V533" s="494" t="str">
        <f t="shared" si="107"/>
        <v/>
      </c>
      <c r="W533" s="21">
        <f>ROW()</f>
        <v>533</v>
      </c>
    </row>
    <row r="534" spans="1:23" s="21" customFormat="1" ht="16" customHeight="1">
      <c r="A534" s="21">
        <f>ROW()</f>
        <v>534</v>
      </c>
      <c r="B534" s="71"/>
      <c r="C534" s="709"/>
      <c r="D534" s="186"/>
      <c r="E534" s="203"/>
      <c r="F534" s="548"/>
      <c r="G534" s="187"/>
      <c r="H534" s="188"/>
      <c r="I534" s="175"/>
      <c r="J534" s="174"/>
      <c r="K534" s="101">
        <f t="shared" si="96"/>
        <v>0</v>
      </c>
      <c r="L534" s="101">
        <f t="shared" si="97"/>
        <v>0</v>
      </c>
      <c r="M534" s="101">
        <f t="shared" si="98"/>
        <v>0</v>
      </c>
      <c r="N534" s="101" t="str">
        <f t="shared" si="99"/>
        <v/>
      </c>
      <c r="O534" s="101">
        <f t="shared" si="100"/>
        <v>0</v>
      </c>
      <c r="P534" s="101">
        <f t="shared" si="101"/>
        <v>0</v>
      </c>
      <c r="Q534" s="101" t="str">
        <f t="shared" si="102"/>
        <v/>
      </c>
      <c r="R534" s="101" t="str">
        <f t="shared" si="103"/>
        <v/>
      </c>
      <c r="S534" s="494" t="str">
        <f t="shared" si="104"/>
        <v/>
      </c>
      <c r="T534" s="494" t="str">
        <f t="shared" si="105"/>
        <v/>
      </c>
      <c r="U534" s="494" t="str">
        <f t="shared" si="106"/>
        <v/>
      </c>
      <c r="V534" s="494" t="str">
        <f t="shared" si="107"/>
        <v/>
      </c>
      <c r="W534" s="21">
        <f>ROW()</f>
        <v>534</v>
      </c>
    </row>
    <row r="535" spans="1:23" s="21" customFormat="1" ht="16" customHeight="1">
      <c r="A535" s="21">
        <f>ROW()</f>
        <v>535</v>
      </c>
      <c r="B535" s="71"/>
      <c r="C535" s="709"/>
      <c r="D535" s="186"/>
      <c r="E535" s="203"/>
      <c r="F535" s="548"/>
      <c r="G535" s="187"/>
      <c r="H535" s="188"/>
      <c r="I535" s="175"/>
      <c r="J535" s="174"/>
      <c r="K535" s="101">
        <f t="shared" si="96"/>
        <v>0</v>
      </c>
      <c r="L535" s="101">
        <f t="shared" si="97"/>
        <v>0</v>
      </c>
      <c r="M535" s="101">
        <f t="shared" si="98"/>
        <v>0</v>
      </c>
      <c r="N535" s="101" t="str">
        <f t="shared" si="99"/>
        <v/>
      </c>
      <c r="O535" s="101">
        <f t="shared" si="100"/>
        <v>0</v>
      </c>
      <c r="P535" s="101">
        <f t="shared" si="101"/>
        <v>0</v>
      </c>
      <c r="Q535" s="101" t="str">
        <f t="shared" si="102"/>
        <v/>
      </c>
      <c r="R535" s="101" t="str">
        <f t="shared" si="103"/>
        <v/>
      </c>
      <c r="S535" s="494" t="str">
        <f t="shared" si="104"/>
        <v/>
      </c>
      <c r="T535" s="494" t="str">
        <f t="shared" si="105"/>
        <v/>
      </c>
      <c r="U535" s="494" t="str">
        <f t="shared" si="106"/>
        <v/>
      </c>
      <c r="V535" s="494" t="str">
        <f t="shared" si="107"/>
        <v/>
      </c>
      <c r="W535" s="21">
        <f>ROW()</f>
        <v>535</v>
      </c>
    </row>
    <row r="536" spans="1:23" s="21" customFormat="1" ht="16" customHeight="1">
      <c r="A536" s="21">
        <f>ROW()</f>
        <v>536</v>
      </c>
      <c r="B536" s="71"/>
      <c r="C536" s="709"/>
      <c r="D536" s="186"/>
      <c r="E536" s="203"/>
      <c r="F536" s="548"/>
      <c r="G536" s="187"/>
      <c r="H536" s="188"/>
      <c r="I536" s="175"/>
      <c r="J536" s="174"/>
      <c r="K536" s="101">
        <f t="shared" si="96"/>
        <v>0</v>
      </c>
      <c r="L536" s="101">
        <f t="shared" si="97"/>
        <v>0</v>
      </c>
      <c r="M536" s="101">
        <f t="shared" si="98"/>
        <v>0</v>
      </c>
      <c r="N536" s="101" t="str">
        <f t="shared" si="99"/>
        <v/>
      </c>
      <c r="O536" s="101">
        <f t="shared" si="100"/>
        <v>0</v>
      </c>
      <c r="P536" s="101">
        <f t="shared" si="101"/>
        <v>0</v>
      </c>
      <c r="Q536" s="101" t="str">
        <f t="shared" si="102"/>
        <v/>
      </c>
      <c r="R536" s="101" t="str">
        <f t="shared" si="103"/>
        <v/>
      </c>
      <c r="S536" s="494" t="str">
        <f t="shared" si="104"/>
        <v/>
      </c>
      <c r="T536" s="494" t="str">
        <f t="shared" si="105"/>
        <v/>
      </c>
      <c r="U536" s="494" t="str">
        <f t="shared" si="106"/>
        <v/>
      </c>
      <c r="V536" s="494" t="str">
        <f t="shared" si="107"/>
        <v/>
      </c>
      <c r="W536" s="21">
        <f>ROW()</f>
        <v>536</v>
      </c>
    </row>
    <row r="537" spans="1:23" s="21" customFormat="1" ht="16" customHeight="1">
      <c r="A537" s="21">
        <f>ROW()</f>
        <v>537</v>
      </c>
      <c r="B537" s="71"/>
      <c r="C537" s="709"/>
      <c r="D537" s="186"/>
      <c r="E537" s="203"/>
      <c r="F537" s="548"/>
      <c r="G537" s="187"/>
      <c r="H537" s="188"/>
      <c r="I537" s="175"/>
      <c r="J537" s="174"/>
      <c r="K537" s="101">
        <f t="shared" si="96"/>
        <v>0</v>
      </c>
      <c r="L537" s="101">
        <f t="shared" si="97"/>
        <v>0</v>
      </c>
      <c r="M537" s="101">
        <f t="shared" si="98"/>
        <v>0</v>
      </c>
      <c r="N537" s="101" t="str">
        <f t="shared" si="99"/>
        <v/>
      </c>
      <c r="O537" s="101">
        <f t="shared" si="100"/>
        <v>0</v>
      </c>
      <c r="P537" s="101">
        <f t="shared" si="101"/>
        <v>0</v>
      </c>
      <c r="Q537" s="101" t="str">
        <f t="shared" si="102"/>
        <v/>
      </c>
      <c r="R537" s="101" t="str">
        <f t="shared" si="103"/>
        <v/>
      </c>
      <c r="S537" s="494" t="str">
        <f t="shared" si="104"/>
        <v/>
      </c>
      <c r="T537" s="494" t="str">
        <f t="shared" si="105"/>
        <v/>
      </c>
      <c r="U537" s="494" t="str">
        <f t="shared" si="106"/>
        <v/>
      </c>
      <c r="V537" s="494" t="str">
        <f t="shared" si="107"/>
        <v/>
      </c>
      <c r="W537" s="21">
        <f>ROW()</f>
        <v>537</v>
      </c>
    </row>
    <row r="538" spans="1:23" s="21" customFormat="1" ht="16" customHeight="1">
      <c r="A538" s="21">
        <f>ROW()</f>
        <v>538</v>
      </c>
      <c r="B538" s="71"/>
      <c r="C538" s="709"/>
      <c r="D538" s="186"/>
      <c r="E538" s="203"/>
      <c r="F538" s="173"/>
      <c r="G538" s="171"/>
      <c r="H538" s="171"/>
      <c r="I538" s="175"/>
      <c r="J538" s="174"/>
      <c r="K538" s="101">
        <f t="shared" si="96"/>
        <v>0</v>
      </c>
      <c r="L538" s="101">
        <f t="shared" si="97"/>
        <v>0</v>
      </c>
      <c r="M538" s="101">
        <f t="shared" si="98"/>
        <v>0</v>
      </c>
      <c r="N538" s="101" t="str">
        <f t="shared" si="99"/>
        <v/>
      </c>
      <c r="O538" s="101">
        <f t="shared" si="100"/>
        <v>0</v>
      </c>
      <c r="P538" s="101">
        <f t="shared" si="101"/>
        <v>0</v>
      </c>
      <c r="Q538" s="101" t="str">
        <f t="shared" si="102"/>
        <v/>
      </c>
      <c r="R538" s="101" t="str">
        <f t="shared" si="103"/>
        <v/>
      </c>
      <c r="S538" s="494" t="str">
        <f t="shared" si="104"/>
        <v/>
      </c>
      <c r="T538" s="494" t="str">
        <f t="shared" si="105"/>
        <v/>
      </c>
      <c r="U538" s="494" t="str">
        <f t="shared" si="106"/>
        <v/>
      </c>
      <c r="V538" s="494" t="str">
        <f t="shared" si="107"/>
        <v/>
      </c>
      <c r="W538" s="21">
        <f>ROW()</f>
        <v>538</v>
      </c>
    </row>
    <row r="539" spans="1:23" s="21" customFormat="1" ht="16" customHeight="1">
      <c r="A539" s="21">
        <f>ROW()</f>
        <v>539</v>
      </c>
      <c r="B539" s="71"/>
      <c r="C539" s="709"/>
      <c r="D539" s="189"/>
      <c r="E539" s="204"/>
      <c r="F539" s="184"/>
      <c r="G539" s="171"/>
      <c r="H539" s="171"/>
      <c r="I539" s="175"/>
      <c r="J539" s="174"/>
      <c r="K539" s="101">
        <f t="shared" si="96"/>
        <v>0</v>
      </c>
      <c r="L539" s="101">
        <f t="shared" si="97"/>
        <v>0</v>
      </c>
      <c r="M539" s="101">
        <f t="shared" si="98"/>
        <v>0</v>
      </c>
      <c r="N539" s="101" t="str">
        <f t="shared" si="99"/>
        <v/>
      </c>
      <c r="O539" s="101">
        <f t="shared" si="100"/>
        <v>0</v>
      </c>
      <c r="P539" s="101">
        <f t="shared" si="101"/>
        <v>0</v>
      </c>
      <c r="Q539" s="101" t="str">
        <f t="shared" si="102"/>
        <v/>
      </c>
      <c r="R539" s="101" t="str">
        <f t="shared" si="103"/>
        <v/>
      </c>
      <c r="S539" s="494" t="str">
        <f t="shared" si="104"/>
        <v/>
      </c>
      <c r="T539" s="494" t="str">
        <f t="shared" si="105"/>
        <v/>
      </c>
      <c r="U539" s="494" t="str">
        <f t="shared" si="106"/>
        <v/>
      </c>
      <c r="V539" s="494" t="str">
        <f t="shared" si="107"/>
        <v/>
      </c>
      <c r="W539" s="21">
        <f>ROW()</f>
        <v>539</v>
      </c>
    </row>
    <row r="540" spans="1:23" s="21" customFormat="1" ht="16" customHeight="1">
      <c r="A540" s="21">
        <f>ROW()</f>
        <v>540</v>
      </c>
      <c r="B540" s="71"/>
      <c r="C540" s="709"/>
      <c r="D540" s="186"/>
      <c r="E540" s="203"/>
      <c r="F540" s="173"/>
      <c r="G540" s="171"/>
      <c r="H540" s="171"/>
      <c r="I540" s="175"/>
      <c r="J540" s="174"/>
      <c r="K540" s="101">
        <f t="shared" si="96"/>
        <v>0</v>
      </c>
      <c r="L540" s="101">
        <f t="shared" si="97"/>
        <v>0</v>
      </c>
      <c r="M540" s="101">
        <f t="shared" si="98"/>
        <v>0</v>
      </c>
      <c r="N540" s="101" t="str">
        <f t="shared" si="99"/>
        <v/>
      </c>
      <c r="O540" s="101">
        <f t="shared" si="100"/>
        <v>0</v>
      </c>
      <c r="P540" s="101">
        <f t="shared" si="101"/>
        <v>0</v>
      </c>
      <c r="Q540" s="101" t="str">
        <f t="shared" si="102"/>
        <v/>
      </c>
      <c r="R540" s="101" t="str">
        <f t="shared" si="103"/>
        <v/>
      </c>
      <c r="S540" s="494" t="str">
        <f t="shared" si="104"/>
        <v/>
      </c>
      <c r="T540" s="494" t="str">
        <f t="shared" si="105"/>
        <v/>
      </c>
      <c r="U540" s="494" t="str">
        <f t="shared" si="106"/>
        <v/>
      </c>
      <c r="V540" s="494" t="str">
        <f t="shared" si="107"/>
        <v/>
      </c>
      <c r="W540" s="21">
        <f>ROW()</f>
        <v>540</v>
      </c>
    </row>
    <row r="541" spans="1:23" s="21" customFormat="1" ht="16" customHeight="1">
      <c r="A541" s="21">
        <f>ROW()</f>
        <v>541</v>
      </c>
      <c r="B541" s="71"/>
      <c r="C541" s="709"/>
      <c r="D541" s="178"/>
      <c r="E541" s="173"/>
      <c r="F541" s="173"/>
      <c r="G541" s="171"/>
      <c r="H541" s="171"/>
      <c r="I541" s="175"/>
      <c r="J541" s="174"/>
      <c r="K541" s="101">
        <f t="shared" si="96"/>
        <v>0</v>
      </c>
      <c r="L541" s="101">
        <f t="shared" si="97"/>
        <v>0</v>
      </c>
      <c r="M541" s="101">
        <f t="shared" si="98"/>
        <v>0</v>
      </c>
      <c r="N541" s="101" t="str">
        <f t="shared" si="99"/>
        <v/>
      </c>
      <c r="O541" s="101">
        <f t="shared" si="100"/>
        <v>0</v>
      </c>
      <c r="P541" s="101">
        <f t="shared" si="101"/>
        <v>0</v>
      </c>
      <c r="Q541" s="101" t="str">
        <f t="shared" si="102"/>
        <v/>
      </c>
      <c r="R541" s="101" t="str">
        <f t="shared" si="103"/>
        <v/>
      </c>
      <c r="S541" s="494" t="str">
        <f t="shared" si="104"/>
        <v/>
      </c>
      <c r="T541" s="494" t="str">
        <f t="shared" si="105"/>
        <v/>
      </c>
      <c r="U541" s="494" t="str">
        <f t="shared" si="106"/>
        <v/>
      </c>
      <c r="V541" s="494" t="str">
        <f t="shared" si="107"/>
        <v/>
      </c>
      <c r="W541" s="21">
        <f>ROW()</f>
        <v>541</v>
      </c>
    </row>
    <row r="542" spans="1:23" s="21" customFormat="1" ht="16" customHeight="1">
      <c r="A542" s="21">
        <f>ROW()</f>
        <v>542</v>
      </c>
      <c r="B542" s="71"/>
      <c r="C542" s="709"/>
      <c r="D542" s="178"/>
      <c r="E542" s="173"/>
      <c r="F542" s="173"/>
      <c r="G542" s="171"/>
      <c r="H542" s="172"/>
      <c r="I542" s="175"/>
      <c r="J542" s="174"/>
      <c r="K542" s="101">
        <f t="shared" si="96"/>
        <v>0</v>
      </c>
      <c r="L542" s="101">
        <f t="shared" si="97"/>
        <v>0</v>
      </c>
      <c r="M542" s="101">
        <f t="shared" si="98"/>
        <v>0</v>
      </c>
      <c r="N542" s="101" t="str">
        <f t="shared" si="99"/>
        <v/>
      </c>
      <c r="O542" s="101">
        <f t="shared" si="100"/>
        <v>0</v>
      </c>
      <c r="P542" s="101">
        <f t="shared" si="101"/>
        <v>0</v>
      </c>
      <c r="Q542" s="101" t="str">
        <f t="shared" si="102"/>
        <v/>
      </c>
      <c r="R542" s="101" t="str">
        <f t="shared" si="103"/>
        <v/>
      </c>
      <c r="S542" s="494" t="str">
        <f t="shared" si="104"/>
        <v/>
      </c>
      <c r="T542" s="494" t="str">
        <f t="shared" si="105"/>
        <v/>
      </c>
      <c r="U542" s="494" t="str">
        <f t="shared" si="106"/>
        <v/>
      </c>
      <c r="V542" s="494" t="str">
        <f t="shared" si="107"/>
        <v/>
      </c>
      <c r="W542" s="21">
        <f>ROW()</f>
        <v>542</v>
      </c>
    </row>
    <row r="543" spans="1:23" s="21" customFormat="1" ht="16" customHeight="1">
      <c r="A543" s="21">
        <f>ROW()</f>
        <v>543</v>
      </c>
      <c r="B543" s="71"/>
      <c r="C543" s="709"/>
      <c r="D543" s="178"/>
      <c r="E543" s="173"/>
      <c r="F543" s="173"/>
      <c r="G543" s="163"/>
      <c r="H543" s="168"/>
      <c r="I543" s="173"/>
      <c r="J543" s="174"/>
      <c r="K543" s="101">
        <f t="shared" si="96"/>
        <v>0</v>
      </c>
      <c r="L543" s="101">
        <f t="shared" si="97"/>
        <v>0</v>
      </c>
      <c r="M543" s="101">
        <f t="shared" si="98"/>
        <v>0</v>
      </c>
      <c r="N543" s="101" t="str">
        <f t="shared" si="99"/>
        <v/>
      </c>
      <c r="O543" s="101">
        <f t="shared" si="100"/>
        <v>0</v>
      </c>
      <c r="P543" s="101">
        <f t="shared" si="101"/>
        <v>0</v>
      </c>
      <c r="Q543" s="101" t="str">
        <f t="shared" si="102"/>
        <v/>
      </c>
      <c r="R543" s="101" t="str">
        <f t="shared" si="103"/>
        <v/>
      </c>
      <c r="S543" s="494" t="str">
        <f t="shared" si="104"/>
        <v/>
      </c>
      <c r="T543" s="494" t="str">
        <f t="shared" si="105"/>
        <v/>
      </c>
      <c r="U543" s="494" t="str">
        <f t="shared" si="106"/>
        <v/>
      </c>
      <c r="V543" s="494" t="str">
        <f t="shared" si="107"/>
        <v/>
      </c>
      <c r="W543" s="21">
        <f>ROW()</f>
        <v>543</v>
      </c>
    </row>
    <row r="544" spans="1:23" s="21" customFormat="1" ht="16" customHeight="1">
      <c r="A544" s="21">
        <f>ROW()</f>
        <v>544</v>
      </c>
      <c r="B544" s="71"/>
      <c r="C544" s="709"/>
      <c r="D544" s="178"/>
      <c r="E544" s="173"/>
      <c r="F544" s="173"/>
      <c r="G544" s="163"/>
      <c r="H544" s="163"/>
      <c r="I544" s="173"/>
      <c r="J544" s="174"/>
      <c r="K544" s="101">
        <f t="shared" si="96"/>
        <v>0</v>
      </c>
      <c r="L544" s="101">
        <f t="shared" si="97"/>
        <v>0</v>
      </c>
      <c r="M544" s="101">
        <f t="shared" si="98"/>
        <v>0</v>
      </c>
      <c r="N544" s="101" t="str">
        <f t="shared" si="99"/>
        <v/>
      </c>
      <c r="O544" s="101">
        <f t="shared" si="100"/>
        <v>0</v>
      </c>
      <c r="P544" s="101">
        <f t="shared" si="101"/>
        <v>0</v>
      </c>
      <c r="Q544" s="101" t="str">
        <f t="shared" si="102"/>
        <v/>
      </c>
      <c r="R544" s="101" t="str">
        <f t="shared" si="103"/>
        <v/>
      </c>
      <c r="S544" s="494" t="str">
        <f t="shared" si="104"/>
        <v/>
      </c>
      <c r="T544" s="494" t="str">
        <f t="shared" si="105"/>
        <v/>
      </c>
      <c r="U544" s="494" t="str">
        <f t="shared" si="106"/>
        <v/>
      </c>
      <c r="V544" s="494" t="str">
        <f t="shared" si="107"/>
        <v/>
      </c>
      <c r="W544" s="21">
        <f>ROW()</f>
        <v>544</v>
      </c>
    </row>
    <row r="545" spans="1:23" s="21" customFormat="1" ht="16" customHeight="1">
      <c r="A545" s="21">
        <f>ROW()</f>
        <v>545</v>
      </c>
      <c r="B545" s="71"/>
      <c r="C545" s="709"/>
      <c r="D545" s="178"/>
      <c r="E545" s="173"/>
      <c r="F545" s="173"/>
      <c r="G545" s="168"/>
      <c r="H545" s="190"/>
      <c r="I545" s="173"/>
      <c r="J545" s="174"/>
      <c r="K545" s="101">
        <f t="shared" si="96"/>
        <v>0</v>
      </c>
      <c r="L545" s="101">
        <f t="shared" si="97"/>
        <v>0</v>
      </c>
      <c r="M545" s="101">
        <f t="shared" si="98"/>
        <v>0</v>
      </c>
      <c r="N545" s="101" t="str">
        <f t="shared" si="99"/>
        <v/>
      </c>
      <c r="O545" s="101">
        <f t="shared" si="100"/>
        <v>0</v>
      </c>
      <c r="P545" s="101">
        <f t="shared" si="101"/>
        <v>0</v>
      </c>
      <c r="Q545" s="101" t="str">
        <f t="shared" si="102"/>
        <v/>
      </c>
      <c r="R545" s="101" t="str">
        <f t="shared" si="103"/>
        <v/>
      </c>
      <c r="S545" s="494" t="str">
        <f t="shared" si="104"/>
        <v/>
      </c>
      <c r="T545" s="494" t="str">
        <f t="shared" si="105"/>
        <v/>
      </c>
      <c r="U545" s="494" t="str">
        <f t="shared" si="106"/>
        <v/>
      </c>
      <c r="V545" s="494" t="str">
        <f t="shared" si="107"/>
        <v/>
      </c>
      <c r="W545" s="21">
        <f>ROW()</f>
        <v>545</v>
      </c>
    </row>
    <row r="546" spans="1:23" s="21" customFormat="1" ht="16" customHeight="1">
      <c r="A546" s="21">
        <f>ROW()</f>
        <v>546</v>
      </c>
      <c r="B546" s="71"/>
      <c r="C546" s="709"/>
      <c r="D546" s="178"/>
      <c r="E546" s="173"/>
      <c r="F546" s="173"/>
      <c r="G546" s="163"/>
      <c r="H546" s="168"/>
      <c r="I546" s="173"/>
      <c r="J546" s="174"/>
      <c r="K546" s="101">
        <f t="shared" si="96"/>
        <v>0</v>
      </c>
      <c r="L546" s="101">
        <f t="shared" si="97"/>
        <v>0</v>
      </c>
      <c r="M546" s="101">
        <f t="shared" si="98"/>
        <v>0</v>
      </c>
      <c r="N546" s="101" t="str">
        <f t="shared" si="99"/>
        <v/>
      </c>
      <c r="O546" s="101">
        <f t="shared" si="100"/>
        <v>0</v>
      </c>
      <c r="P546" s="101">
        <f t="shared" si="101"/>
        <v>0</v>
      </c>
      <c r="Q546" s="101" t="str">
        <f t="shared" si="102"/>
        <v/>
      </c>
      <c r="R546" s="101" t="str">
        <f t="shared" si="103"/>
        <v/>
      </c>
      <c r="S546" s="494" t="str">
        <f t="shared" si="104"/>
        <v/>
      </c>
      <c r="T546" s="494" t="str">
        <f t="shared" si="105"/>
        <v/>
      </c>
      <c r="U546" s="494" t="str">
        <f t="shared" si="106"/>
        <v/>
      </c>
      <c r="V546" s="494" t="str">
        <f t="shared" si="107"/>
        <v/>
      </c>
      <c r="W546" s="21">
        <f>ROW()</f>
        <v>546</v>
      </c>
    </row>
    <row r="547" spans="1:23" s="21" customFormat="1" ht="16" customHeight="1">
      <c r="A547" s="21">
        <f>ROW()</f>
        <v>547</v>
      </c>
      <c r="B547" s="71"/>
      <c r="C547" s="709"/>
      <c r="D547" s="178"/>
      <c r="E547" s="173"/>
      <c r="F547" s="173"/>
      <c r="G547" s="163"/>
      <c r="H547" s="163"/>
      <c r="I547" s="173"/>
      <c r="J547" s="174"/>
      <c r="K547" s="101">
        <f t="shared" si="96"/>
        <v>0</v>
      </c>
      <c r="L547" s="101">
        <f t="shared" si="97"/>
        <v>0</v>
      </c>
      <c r="M547" s="101">
        <f t="shared" si="98"/>
        <v>0</v>
      </c>
      <c r="N547" s="101" t="str">
        <f t="shared" si="99"/>
        <v/>
      </c>
      <c r="O547" s="101">
        <f t="shared" si="100"/>
        <v>0</v>
      </c>
      <c r="P547" s="101">
        <f t="shared" si="101"/>
        <v>0</v>
      </c>
      <c r="Q547" s="101" t="str">
        <f t="shared" si="102"/>
        <v/>
      </c>
      <c r="R547" s="101" t="str">
        <f t="shared" si="103"/>
        <v/>
      </c>
      <c r="S547" s="494" t="str">
        <f t="shared" si="104"/>
        <v/>
      </c>
      <c r="T547" s="494" t="str">
        <f t="shared" si="105"/>
        <v/>
      </c>
      <c r="U547" s="494" t="str">
        <f t="shared" si="106"/>
        <v/>
      </c>
      <c r="V547" s="494" t="str">
        <f t="shared" si="107"/>
        <v/>
      </c>
      <c r="W547" s="21">
        <f>ROW()</f>
        <v>547</v>
      </c>
    </row>
    <row r="548" spans="1:23" s="21" customFormat="1" ht="16" customHeight="1">
      <c r="A548" s="21">
        <f>ROW()</f>
        <v>548</v>
      </c>
      <c r="B548" s="71"/>
      <c r="C548" s="709"/>
      <c r="D548" s="178"/>
      <c r="E548" s="173"/>
      <c r="F548" s="184"/>
      <c r="G548" s="163"/>
      <c r="H548" s="163"/>
      <c r="I548" s="173"/>
      <c r="J548" s="174"/>
      <c r="K548" s="101">
        <f t="shared" si="96"/>
        <v>0</v>
      </c>
      <c r="L548" s="101">
        <f t="shared" si="97"/>
        <v>0</v>
      </c>
      <c r="M548" s="101">
        <f t="shared" si="98"/>
        <v>0</v>
      </c>
      <c r="N548" s="101" t="str">
        <f t="shared" si="99"/>
        <v/>
      </c>
      <c r="O548" s="101">
        <f t="shared" si="100"/>
        <v>0</v>
      </c>
      <c r="P548" s="101">
        <f t="shared" si="101"/>
        <v>0</v>
      </c>
      <c r="Q548" s="101" t="str">
        <f t="shared" si="102"/>
        <v/>
      </c>
      <c r="R548" s="101" t="str">
        <f t="shared" si="103"/>
        <v/>
      </c>
      <c r="S548" s="494" t="str">
        <f t="shared" si="104"/>
        <v/>
      </c>
      <c r="T548" s="494" t="str">
        <f t="shared" si="105"/>
        <v/>
      </c>
      <c r="U548" s="494" t="str">
        <f t="shared" si="106"/>
        <v/>
      </c>
      <c r="V548" s="494" t="str">
        <f t="shared" si="107"/>
        <v/>
      </c>
      <c r="W548" s="21">
        <f>ROW()</f>
        <v>548</v>
      </c>
    </row>
    <row r="549" spans="1:23" s="21" customFormat="1" ht="16" customHeight="1">
      <c r="A549" s="21">
        <f>ROW()</f>
        <v>549</v>
      </c>
      <c r="B549" s="71"/>
      <c r="C549" s="709"/>
      <c r="D549" s="178"/>
      <c r="E549" s="173"/>
      <c r="F549" s="173"/>
      <c r="G549" s="163"/>
      <c r="H549" s="163"/>
      <c r="I549" s="173"/>
      <c r="J549" s="174"/>
      <c r="K549" s="101">
        <f t="shared" si="96"/>
        <v>0</v>
      </c>
      <c r="L549" s="101">
        <f t="shared" si="97"/>
        <v>0</v>
      </c>
      <c r="M549" s="101">
        <f t="shared" si="98"/>
        <v>0</v>
      </c>
      <c r="N549" s="101" t="str">
        <f t="shared" si="99"/>
        <v/>
      </c>
      <c r="O549" s="101">
        <f t="shared" si="100"/>
        <v>0</v>
      </c>
      <c r="P549" s="101">
        <f t="shared" si="101"/>
        <v>0</v>
      </c>
      <c r="Q549" s="101" t="str">
        <f t="shared" si="102"/>
        <v/>
      </c>
      <c r="R549" s="101" t="str">
        <f t="shared" si="103"/>
        <v/>
      </c>
      <c r="S549" s="494" t="str">
        <f t="shared" si="104"/>
        <v/>
      </c>
      <c r="T549" s="494" t="str">
        <f t="shared" si="105"/>
        <v/>
      </c>
      <c r="U549" s="494" t="str">
        <f t="shared" si="106"/>
        <v/>
      </c>
      <c r="V549" s="494" t="str">
        <f t="shared" si="107"/>
        <v/>
      </c>
      <c r="W549" s="21">
        <f>ROW()</f>
        <v>549</v>
      </c>
    </row>
    <row r="550" spans="1:23" s="21" customFormat="1" ht="16" customHeight="1">
      <c r="A550" s="21">
        <f>ROW()</f>
        <v>550</v>
      </c>
      <c r="B550" s="71"/>
      <c r="C550" s="709"/>
      <c r="D550" s="178"/>
      <c r="E550" s="173"/>
      <c r="F550" s="173"/>
      <c r="G550" s="163"/>
      <c r="H550" s="163"/>
      <c r="I550" s="173"/>
      <c r="J550" s="174"/>
      <c r="K550" s="101">
        <f t="shared" si="96"/>
        <v>0</v>
      </c>
      <c r="L550" s="101">
        <f t="shared" si="97"/>
        <v>0</v>
      </c>
      <c r="M550" s="101">
        <f t="shared" si="98"/>
        <v>0</v>
      </c>
      <c r="N550" s="101" t="str">
        <f t="shared" si="99"/>
        <v/>
      </c>
      <c r="O550" s="101">
        <f t="shared" si="100"/>
        <v>0</v>
      </c>
      <c r="P550" s="101">
        <f t="shared" si="101"/>
        <v>0</v>
      </c>
      <c r="Q550" s="101" t="str">
        <f t="shared" si="102"/>
        <v/>
      </c>
      <c r="R550" s="101" t="str">
        <f t="shared" si="103"/>
        <v/>
      </c>
      <c r="S550" s="494" t="str">
        <f t="shared" si="104"/>
        <v/>
      </c>
      <c r="T550" s="494" t="str">
        <f t="shared" si="105"/>
        <v/>
      </c>
      <c r="U550" s="494" t="str">
        <f t="shared" si="106"/>
        <v/>
      </c>
      <c r="V550" s="494" t="str">
        <f t="shared" si="107"/>
        <v/>
      </c>
      <c r="W550" s="21">
        <f>ROW()</f>
        <v>550</v>
      </c>
    </row>
    <row r="551" spans="1:23" s="21" customFormat="1" ht="16" customHeight="1">
      <c r="A551" s="21">
        <f>ROW()</f>
        <v>551</v>
      </c>
      <c r="B551" s="71"/>
      <c r="C551" s="709"/>
      <c r="D551" s="178"/>
      <c r="E551" s="173"/>
      <c r="F551" s="173"/>
      <c r="G551" s="163"/>
      <c r="H551" s="163"/>
      <c r="I551" s="173"/>
      <c r="J551" s="174"/>
      <c r="K551" s="101">
        <f t="shared" si="96"/>
        <v>0</v>
      </c>
      <c r="L551" s="101">
        <f t="shared" si="97"/>
        <v>0</v>
      </c>
      <c r="M551" s="101">
        <f t="shared" si="98"/>
        <v>0</v>
      </c>
      <c r="N551" s="101" t="str">
        <f t="shared" si="99"/>
        <v/>
      </c>
      <c r="O551" s="101">
        <f t="shared" si="100"/>
        <v>0</v>
      </c>
      <c r="P551" s="101">
        <f t="shared" si="101"/>
        <v>0</v>
      </c>
      <c r="Q551" s="101" t="str">
        <f t="shared" si="102"/>
        <v/>
      </c>
      <c r="R551" s="101" t="str">
        <f t="shared" si="103"/>
        <v/>
      </c>
      <c r="S551" s="494" t="str">
        <f t="shared" si="104"/>
        <v/>
      </c>
      <c r="T551" s="494" t="str">
        <f t="shared" si="105"/>
        <v/>
      </c>
      <c r="U551" s="494" t="str">
        <f t="shared" si="106"/>
        <v/>
      </c>
      <c r="V551" s="494" t="str">
        <f t="shared" si="107"/>
        <v/>
      </c>
      <c r="W551" s="21">
        <f>ROW()</f>
        <v>551</v>
      </c>
    </row>
    <row r="552" spans="1:23" s="21" customFormat="1" ht="16" customHeight="1">
      <c r="A552" s="21">
        <f>ROW()</f>
        <v>552</v>
      </c>
      <c r="B552" s="71"/>
      <c r="C552" s="709"/>
      <c r="D552" s="178"/>
      <c r="E552" s="173"/>
      <c r="F552" s="173"/>
      <c r="G552" s="163"/>
      <c r="H552" s="163"/>
      <c r="I552" s="173"/>
      <c r="J552" s="174"/>
      <c r="K552" s="101">
        <f t="shared" si="96"/>
        <v>0</v>
      </c>
      <c r="L552" s="101">
        <f t="shared" si="97"/>
        <v>0</v>
      </c>
      <c r="M552" s="101">
        <f t="shared" si="98"/>
        <v>0</v>
      </c>
      <c r="N552" s="101" t="str">
        <f t="shared" si="99"/>
        <v/>
      </c>
      <c r="O552" s="101">
        <f t="shared" si="100"/>
        <v>0</v>
      </c>
      <c r="P552" s="101">
        <f t="shared" si="101"/>
        <v>0</v>
      </c>
      <c r="Q552" s="101" t="str">
        <f t="shared" si="102"/>
        <v/>
      </c>
      <c r="R552" s="101" t="str">
        <f t="shared" si="103"/>
        <v/>
      </c>
      <c r="S552" s="494" t="str">
        <f t="shared" si="104"/>
        <v/>
      </c>
      <c r="T552" s="494" t="str">
        <f t="shared" si="105"/>
        <v/>
      </c>
      <c r="U552" s="494" t="str">
        <f t="shared" si="106"/>
        <v/>
      </c>
      <c r="V552" s="494" t="str">
        <f t="shared" si="107"/>
        <v/>
      </c>
      <c r="W552" s="21">
        <f>ROW()</f>
        <v>552</v>
      </c>
    </row>
    <row r="553" spans="1:23" s="21" customFormat="1" ht="16" customHeight="1">
      <c r="A553" s="21">
        <f>ROW()</f>
        <v>553</v>
      </c>
      <c r="B553" s="71"/>
      <c r="C553" s="709"/>
      <c r="D553" s="178"/>
      <c r="E553" s="173"/>
      <c r="F553" s="173"/>
      <c r="G553" s="163"/>
      <c r="H553" s="163"/>
      <c r="I553" s="173"/>
      <c r="J553" s="174"/>
      <c r="K553" s="101">
        <f t="shared" si="96"/>
        <v>0</v>
      </c>
      <c r="L553" s="101">
        <f t="shared" si="97"/>
        <v>0</v>
      </c>
      <c r="M553" s="101">
        <f t="shared" si="98"/>
        <v>0</v>
      </c>
      <c r="N553" s="101" t="str">
        <f t="shared" si="99"/>
        <v/>
      </c>
      <c r="O553" s="101">
        <f t="shared" si="100"/>
        <v>0</v>
      </c>
      <c r="P553" s="101">
        <f t="shared" si="101"/>
        <v>0</v>
      </c>
      <c r="Q553" s="101" t="str">
        <f t="shared" si="102"/>
        <v/>
      </c>
      <c r="R553" s="101" t="str">
        <f t="shared" si="103"/>
        <v/>
      </c>
      <c r="S553" s="494" t="str">
        <f t="shared" si="104"/>
        <v/>
      </c>
      <c r="T553" s="494" t="str">
        <f t="shared" si="105"/>
        <v/>
      </c>
      <c r="U553" s="494" t="str">
        <f t="shared" si="106"/>
        <v/>
      </c>
      <c r="V553" s="494" t="str">
        <f t="shared" si="107"/>
        <v/>
      </c>
      <c r="W553" s="21">
        <f>ROW()</f>
        <v>553</v>
      </c>
    </row>
    <row r="554" spans="1:23" s="21" customFormat="1" ht="16" customHeight="1">
      <c r="A554" s="21">
        <f>ROW()</f>
        <v>554</v>
      </c>
      <c r="B554" s="71"/>
      <c r="C554" s="709"/>
      <c r="D554" s="178"/>
      <c r="E554" s="173"/>
      <c r="F554" s="173"/>
      <c r="G554" s="163"/>
      <c r="H554" s="163"/>
      <c r="I554" s="173"/>
      <c r="J554" s="174"/>
      <c r="K554" s="101">
        <f t="shared" si="96"/>
        <v>0</v>
      </c>
      <c r="L554" s="101">
        <f t="shared" si="97"/>
        <v>0</v>
      </c>
      <c r="M554" s="101">
        <f t="shared" si="98"/>
        <v>0</v>
      </c>
      <c r="N554" s="101" t="str">
        <f t="shared" si="99"/>
        <v/>
      </c>
      <c r="O554" s="101">
        <f t="shared" si="100"/>
        <v>0</v>
      </c>
      <c r="P554" s="101">
        <f t="shared" si="101"/>
        <v>0</v>
      </c>
      <c r="Q554" s="101" t="str">
        <f t="shared" si="102"/>
        <v/>
      </c>
      <c r="R554" s="101" t="str">
        <f t="shared" si="103"/>
        <v/>
      </c>
      <c r="S554" s="494" t="str">
        <f t="shared" si="104"/>
        <v/>
      </c>
      <c r="T554" s="494" t="str">
        <f t="shared" si="105"/>
        <v/>
      </c>
      <c r="U554" s="494" t="str">
        <f t="shared" si="106"/>
        <v/>
      </c>
      <c r="V554" s="494" t="str">
        <f t="shared" si="107"/>
        <v/>
      </c>
      <c r="W554" s="21">
        <f>ROW()</f>
        <v>554</v>
      </c>
    </row>
    <row r="555" spans="1:23" s="21" customFormat="1" ht="16" customHeight="1">
      <c r="A555" s="21">
        <f>ROW()</f>
        <v>555</v>
      </c>
      <c r="B555" s="71"/>
      <c r="C555" s="709"/>
      <c r="D555" s="178"/>
      <c r="E555" s="173"/>
      <c r="F555" s="181"/>
      <c r="G555" s="169"/>
      <c r="H555" s="169"/>
      <c r="I555" s="173"/>
      <c r="J555" s="174"/>
      <c r="K555" s="101">
        <f t="shared" si="96"/>
        <v>0</v>
      </c>
      <c r="L555" s="101">
        <f t="shared" si="97"/>
        <v>0</v>
      </c>
      <c r="M555" s="101">
        <f t="shared" si="98"/>
        <v>0</v>
      </c>
      <c r="N555" s="101" t="str">
        <f t="shared" si="99"/>
        <v/>
      </c>
      <c r="O555" s="101">
        <f t="shared" si="100"/>
        <v>0</v>
      </c>
      <c r="P555" s="101">
        <f t="shared" si="101"/>
        <v>0</v>
      </c>
      <c r="Q555" s="101" t="str">
        <f t="shared" si="102"/>
        <v/>
      </c>
      <c r="R555" s="101" t="str">
        <f t="shared" si="103"/>
        <v/>
      </c>
      <c r="S555" s="494" t="str">
        <f t="shared" si="104"/>
        <v/>
      </c>
      <c r="T555" s="494" t="str">
        <f t="shared" si="105"/>
        <v/>
      </c>
      <c r="U555" s="494" t="str">
        <f t="shared" si="106"/>
        <v/>
      </c>
      <c r="V555" s="494" t="str">
        <f t="shared" si="107"/>
        <v/>
      </c>
      <c r="W555" s="21">
        <f>ROW()</f>
        <v>555</v>
      </c>
    </row>
    <row r="556" spans="1:23" s="21" customFormat="1" ht="16" customHeight="1">
      <c r="A556" s="21">
        <f>ROW()</f>
        <v>556</v>
      </c>
      <c r="B556" s="71"/>
      <c r="C556" s="709"/>
      <c r="D556" s="178"/>
      <c r="E556" s="173"/>
      <c r="F556" s="181"/>
      <c r="G556" s="169"/>
      <c r="H556" s="169"/>
      <c r="I556" s="173"/>
      <c r="J556" s="174"/>
      <c r="K556" s="101">
        <f t="shared" si="96"/>
        <v>0</v>
      </c>
      <c r="L556" s="101">
        <f t="shared" si="97"/>
        <v>0</v>
      </c>
      <c r="M556" s="101">
        <f t="shared" si="98"/>
        <v>0</v>
      </c>
      <c r="N556" s="101" t="str">
        <f t="shared" si="99"/>
        <v/>
      </c>
      <c r="O556" s="101">
        <f t="shared" si="100"/>
        <v>0</v>
      </c>
      <c r="P556" s="101">
        <f t="shared" si="101"/>
        <v>0</v>
      </c>
      <c r="Q556" s="101" t="str">
        <f t="shared" si="102"/>
        <v/>
      </c>
      <c r="R556" s="101" t="str">
        <f t="shared" si="103"/>
        <v/>
      </c>
      <c r="S556" s="494" t="str">
        <f t="shared" si="104"/>
        <v/>
      </c>
      <c r="T556" s="494" t="str">
        <f t="shared" si="105"/>
        <v/>
      </c>
      <c r="U556" s="494" t="str">
        <f t="shared" si="106"/>
        <v/>
      </c>
      <c r="V556" s="494" t="str">
        <f t="shared" si="107"/>
        <v/>
      </c>
      <c r="W556" s="21">
        <f>ROW()</f>
        <v>556</v>
      </c>
    </row>
    <row r="557" spans="1:23" s="21" customFormat="1" ht="16" customHeight="1">
      <c r="A557" s="21">
        <f>ROW()</f>
        <v>557</v>
      </c>
      <c r="B557" s="71"/>
      <c r="C557" s="709"/>
      <c r="D557" s="178"/>
      <c r="E557" s="173"/>
      <c r="F557" s="173"/>
      <c r="G557" s="163"/>
      <c r="H557" s="163"/>
      <c r="I557" s="173"/>
      <c r="J557" s="174"/>
      <c r="K557" s="101">
        <f t="shared" si="96"/>
        <v>0</v>
      </c>
      <c r="L557" s="101">
        <f t="shared" si="97"/>
        <v>0</v>
      </c>
      <c r="M557" s="101">
        <f t="shared" si="98"/>
        <v>0</v>
      </c>
      <c r="N557" s="101" t="str">
        <f t="shared" si="99"/>
        <v/>
      </c>
      <c r="O557" s="101">
        <f t="shared" si="100"/>
        <v>0</v>
      </c>
      <c r="P557" s="101">
        <f t="shared" si="101"/>
        <v>0</v>
      </c>
      <c r="Q557" s="101" t="str">
        <f t="shared" si="102"/>
        <v/>
      </c>
      <c r="R557" s="101" t="str">
        <f t="shared" si="103"/>
        <v/>
      </c>
      <c r="S557" s="494" t="str">
        <f t="shared" si="104"/>
        <v/>
      </c>
      <c r="T557" s="494" t="str">
        <f t="shared" si="105"/>
        <v/>
      </c>
      <c r="U557" s="494" t="str">
        <f t="shared" si="106"/>
        <v/>
      </c>
      <c r="V557" s="494" t="str">
        <f t="shared" si="107"/>
        <v/>
      </c>
      <c r="W557" s="21">
        <f>ROW()</f>
        <v>557</v>
      </c>
    </row>
    <row r="558" spans="1:23" s="21" customFormat="1" ht="16" customHeight="1">
      <c r="A558" s="21">
        <f>ROW()</f>
        <v>558</v>
      </c>
      <c r="B558" s="71"/>
      <c r="C558" s="709"/>
      <c r="D558" s="178"/>
      <c r="E558" s="173"/>
      <c r="F558" s="173"/>
      <c r="G558" s="163"/>
      <c r="H558" s="163"/>
      <c r="I558" s="173"/>
      <c r="J558" s="174"/>
      <c r="K558" s="101">
        <f t="shared" si="96"/>
        <v>0</v>
      </c>
      <c r="L558" s="101">
        <f t="shared" si="97"/>
        <v>0</v>
      </c>
      <c r="M558" s="101">
        <f t="shared" si="98"/>
        <v>0</v>
      </c>
      <c r="N558" s="101" t="str">
        <f t="shared" si="99"/>
        <v/>
      </c>
      <c r="O558" s="101">
        <f t="shared" si="100"/>
        <v>0</v>
      </c>
      <c r="P558" s="101">
        <f t="shared" si="101"/>
        <v>0</v>
      </c>
      <c r="Q558" s="101" t="str">
        <f t="shared" si="102"/>
        <v/>
      </c>
      <c r="R558" s="101" t="str">
        <f t="shared" si="103"/>
        <v/>
      </c>
      <c r="S558" s="494" t="str">
        <f t="shared" si="104"/>
        <v/>
      </c>
      <c r="T558" s="494" t="str">
        <f t="shared" si="105"/>
        <v/>
      </c>
      <c r="U558" s="494" t="str">
        <f t="shared" si="106"/>
        <v/>
      </c>
      <c r="V558" s="494" t="str">
        <f t="shared" si="107"/>
        <v/>
      </c>
      <c r="W558" s="21">
        <f>ROW()</f>
        <v>558</v>
      </c>
    </row>
    <row r="559" spans="1:23" s="21" customFormat="1" ht="16" customHeight="1">
      <c r="A559" s="21">
        <f>ROW()</f>
        <v>559</v>
      </c>
      <c r="B559" s="71"/>
      <c r="C559" s="709"/>
      <c r="D559" s="178"/>
      <c r="E559" s="173"/>
      <c r="F559" s="173"/>
      <c r="G559" s="163"/>
      <c r="H559" s="163"/>
      <c r="I559" s="173"/>
      <c r="J559" s="174"/>
      <c r="K559" s="101">
        <f t="shared" si="96"/>
        <v>0</v>
      </c>
      <c r="L559" s="101">
        <f t="shared" si="97"/>
        <v>0</v>
      </c>
      <c r="M559" s="101">
        <f t="shared" si="98"/>
        <v>0</v>
      </c>
      <c r="N559" s="101" t="str">
        <f t="shared" si="99"/>
        <v/>
      </c>
      <c r="O559" s="101">
        <f t="shared" si="100"/>
        <v>0</v>
      </c>
      <c r="P559" s="101">
        <f t="shared" si="101"/>
        <v>0</v>
      </c>
      <c r="Q559" s="101" t="str">
        <f t="shared" si="102"/>
        <v/>
      </c>
      <c r="R559" s="101" t="str">
        <f t="shared" si="103"/>
        <v/>
      </c>
      <c r="S559" s="494" t="str">
        <f t="shared" si="104"/>
        <v/>
      </c>
      <c r="T559" s="494" t="str">
        <f t="shared" si="105"/>
        <v/>
      </c>
      <c r="U559" s="494" t="str">
        <f t="shared" si="106"/>
        <v/>
      </c>
      <c r="V559" s="494" t="str">
        <f t="shared" si="107"/>
        <v/>
      </c>
      <c r="W559" s="21">
        <f>ROW()</f>
        <v>559</v>
      </c>
    </row>
    <row r="560" spans="1:23" s="21" customFormat="1" ht="16" customHeight="1">
      <c r="A560" s="21">
        <f>ROW()</f>
        <v>560</v>
      </c>
      <c r="B560" s="71"/>
      <c r="C560" s="709"/>
      <c r="D560" s="178"/>
      <c r="E560" s="173"/>
      <c r="F560" s="173"/>
      <c r="G560" s="163"/>
      <c r="H560" s="163"/>
      <c r="I560" s="173"/>
      <c r="J560" s="174"/>
      <c r="K560" s="101">
        <f t="shared" si="96"/>
        <v>0</v>
      </c>
      <c r="L560" s="101">
        <f t="shared" si="97"/>
        <v>0</v>
      </c>
      <c r="M560" s="101">
        <f t="shared" si="98"/>
        <v>0</v>
      </c>
      <c r="N560" s="101" t="str">
        <f t="shared" si="99"/>
        <v/>
      </c>
      <c r="O560" s="101">
        <f t="shared" si="100"/>
        <v>0</v>
      </c>
      <c r="P560" s="101">
        <f t="shared" si="101"/>
        <v>0</v>
      </c>
      <c r="Q560" s="101" t="str">
        <f t="shared" si="102"/>
        <v/>
      </c>
      <c r="R560" s="101" t="str">
        <f t="shared" si="103"/>
        <v/>
      </c>
      <c r="S560" s="494" t="str">
        <f t="shared" si="104"/>
        <v/>
      </c>
      <c r="T560" s="494" t="str">
        <f t="shared" si="105"/>
        <v/>
      </c>
      <c r="U560" s="494" t="str">
        <f t="shared" si="106"/>
        <v/>
      </c>
      <c r="V560" s="494" t="str">
        <f t="shared" si="107"/>
        <v/>
      </c>
      <c r="W560" s="21">
        <f>ROW()</f>
        <v>560</v>
      </c>
    </row>
    <row r="561" spans="1:23" s="21" customFormat="1" ht="16" customHeight="1">
      <c r="A561" s="21">
        <f>ROW()</f>
        <v>561</v>
      </c>
      <c r="B561" s="71"/>
      <c r="C561" s="709"/>
      <c r="D561" s="178"/>
      <c r="E561" s="173"/>
      <c r="F561" s="173"/>
      <c r="G561" s="163"/>
      <c r="H561" s="163"/>
      <c r="I561" s="173"/>
      <c r="J561" s="174"/>
      <c r="K561" s="101">
        <f t="shared" si="96"/>
        <v>0</v>
      </c>
      <c r="L561" s="101">
        <f t="shared" si="97"/>
        <v>0</v>
      </c>
      <c r="M561" s="101">
        <f t="shared" si="98"/>
        <v>0</v>
      </c>
      <c r="N561" s="101" t="str">
        <f t="shared" si="99"/>
        <v/>
      </c>
      <c r="O561" s="101">
        <f t="shared" si="100"/>
        <v>0</v>
      </c>
      <c r="P561" s="101">
        <f t="shared" si="101"/>
        <v>0</v>
      </c>
      <c r="Q561" s="101" t="str">
        <f t="shared" si="102"/>
        <v/>
      </c>
      <c r="R561" s="101" t="str">
        <f t="shared" si="103"/>
        <v/>
      </c>
      <c r="S561" s="494" t="str">
        <f t="shared" si="104"/>
        <v/>
      </c>
      <c r="T561" s="494" t="str">
        <f t="shared" si="105"/>
        <v/>
      </c>
      <c r="U561" s="494" t="str">
        <f t="shared" si="106"/>
        <v/>
      </c>
      <c r="V561" s="494" t="str">
        <f t="shared" si="107"/>
        <v/>
      </c>
      <c r="W561" s="21">
        <f>ROW()</f>
        <v>561</v>
      </c>
    </row>
    <row r="562" spans="1:23" s="21" customFormat="1" ht="16" customHeight="1">
      <c r="A562" s="21">
        <f>ROW()</f>
        <v>562</v>
      </c>
      <c r="B562" s="71"/>
      <c r="C562" s="709"/>
      <c r="D562" s="178"/>
      <c r="E562" s="173"/>
      <c r="F562" s="173"/>
      <c r="G562" s="163"/>
      <c r="H562" s="163"/>
      <c r="I562" s="173"/>
      <c r="J562" s="174"/>
      <c r="K562" s="101">
        <f t="shared" si="96"/>
        <v>0</v>
      </c>
      <c r="L562" s="101">
        <f t="shared" si="97"/>
        <v>0</v>
      </c>
      <c r="M562" s="101">
        <f t="shared" si="98"/>
        <v>0</v>
      </c>
      <c r="N562" s="101" t="str">
        <f t="shared" si="99"/>
        <v/>
      </c>
      <c r="O562" s="101">
        <f t="shared" si="100"/>
        <v>0</v>
      </c>
      <c r="P562" s="101">
        <f t="shared" si="101"/>
        <v>0</v>
      </c>
      <c r="Q562" s="101" t="str">
        <f t="shared" si="102"/>
        <v/>
      </c>
      <c r="R562" s="101" t="str">
        <f t="shared" si="103"/>
        <v/>
      </c>
      <c r="S562" s="494" t="str">
        <f t="shared" si="104"/>
        <v/>
      </c>
      <c r="T562" s="494" t="str">
        <f t="shared" si="105"/>
        <v/>
      </c>
      <c r="U562" s="494" t="str">
        <f t="shared" si="106"/>
        <v/>
      </c>
      <c r="V562" s="494" t="str">
        <f t="shared" si="107"/>
        <v/>
      </c>
      <c r="W562" s="21">
        <f>ROW()</f>
        <v>562</v>
      </c>
    </row>
    <row r="563" spans="1:23" s="21" customFormat="1" ht="16" customHeight="1">
      <c r="A563" s="21">
        <f>ROW()</f>
        <v>563</v>
      </c>
      <c r="B563" s="71"/>
      <c r="C563" s="709"/>
      <c r="D563" s="178"/>
      <c r="E563" s="173"/>
      <c r="F563" s="173"/>
      <c r="G563" s="163"/>
      <c r="H563" s="163"/>
      <c r="I563" s="173"/>
      <c r="J563" s="174"/>
      <c r="K563" s="101">
        <f t="shared" si="96"/>
        <v>0</v>
      </c>
      <c r="L563" s="101">
        <f t="shared" si="97"/>
        <v>0</v>
      </c>
      <c r="M563" s="101">
        <f t="shared" si="98"/>
        <v>0</v>
      </c>
      <c r="N563" s="101" t="str">
        <f t="shared" si="99"/>
        <v/>
      </c>
      <c r="O563" s="101">
        <f t="shared" si="100"/>
        <v>0</v>
      </c>
      <c r="P563" s="101">
        <f t="shared" si="101"/>
        <v>0</v>
      </c>
      <c r="Q563" s="101" t="str">
        <f t="shared" si="102"/>
        <v/>
      </c>
      <c r="R563" s="101" t="str">
        <f t="shared" si="103"/>
        <v/>
      </c>
      <c r="S563" s="494" t="str">
        <f t="shared" si="104"/>
        <v/>
      </c>
      <c r="T563" s="494" t="str">
        <f t="shared" si="105"/>
        <v/>
      </c>
      <c r="U563" s="494" t="str">
        <f t="shared" si="106"/>
        <v/>
      </c>
      <c r="V563" s="494" t="str">
        <f t="shared" si="107"/>
        <v/>
      </c>
      <c r="W563" s="21">
        <f>ROW()</f>
        <v>563</v>
      </c>
    </row>
    <row r="564" spans="1:23" s="21" customFormat="1" ht="16" customHeight="1">
      <c r="A564" s="21">
        <f>ROW()</f>
        <v>564</v>
      </c>
      <c r="B564" s="71"/>
      <c r="C564" s="709"/>
      <c r="D564" s="178"/>
      <c r="E564" s="173"/>
      <c r="F564" s="173"/>
      <c r="G564" s="163"/>
      <c r="H564" s="163"/>
      <c r="I564" s="173"/>
      <c r="J564" s="174"/>
      <c r="K564" s="101">
        <f t="shared" si="96"/>
        <v>0</v>
      </c>
      <c r="L564" s="101">
        <f t="shared" si="97"/>
        <v>0</v>
      </c>
      <c r="M564" s="101">
        <f t="shared" si="98"/>
        <v>0</v>
      </c>
      <c r="N564" s="101" t="str">
        <f t="shared" si="99"/>
        <v/>
      </c>
      <c r="O564" s="101">
        <f t="shared" si="100"/>
        <v>0</v>
      </c>
      <c r="P564" s="101">
        <f t="shared" si="101"/>
        <v>0</v>
      </c>
      <c r="Q564" s="101" t="str">
        <f t="shared" si="102"/>
        <v/>
      </c>
      <c r="R564" s="101" t="str">
        <f t="shared" si="103"/>
        <v/>
      </c>
      <c r="S564" s="494" t="str">
        <f t="shared" si="104"/>
        <v/>
      </c>
      <c r="T564" s="494" t="str">
        <f t="shared" si="105"/>
        <v/>
      </c>
      <c r="U564" s="494" t="str">
        <f t="shared" si="106"/>
        <v/>
      </c>
      <c r="V564" s="494" t="str">
        <f t="shared" si="107"/>
        <v/>
      </c>
      <c r="W564" s="21">
        <f>ROW()</f>
        <v>564</v>
      </c>
    </row>
    <row r="565" spans="1:23" s="21" customFormat="1" ht="16" customHeight="1">
      <c r="A565" s="21">
        <f>ROW()</f>
        <v>565</v>
      </c>
      <c r="B565" s="71"/>
      <c r="C565" s="709"/>
      <c r="D565" s="178"/>
      <c r="E565" s="173"/>
      <c r="F565" s="173"/>
      <c r="G565" s="163"/>
      <c r="H565" s="163"/>
      <c r="I565" s="173"/>
      <c r="J565" s="174"/>
      <c r="K565" s="101">
        <f t="shared" si="96"/>
        <v>0</v>
      </c>
      <c r="L565" s="101">
        <f t="shared" si="97"/>
        <v>0</v>
      </c>
      <c r="M565" s="101">
        <f t="shared" si="98"/>
        <v>0</v>
      </c>
      <c r="N565" s="101" t="str">
        <f t="shared" si="99"/>
        <v/>
      </c>
      <c r="O565" s="101">
        <f t="shared" si="100"/>
        <v>0</v>
      </c>
      <c r="P565" s="101">
        <f t="shared" si="101"/>
        <v>0</v>
      </c>
      <c r="Q565" s="101" t="str">
        <f t="shared" si="102"/>
        <v/>
      </c>
      <c r="R565" s="101" t="str">
        <f t="shared" si="103"/>
        <v/>
      </c>
      <c r="S565" s="494" t="str">
        <f t="shared" si="104"/>
        <v/>
      </c>
      <c r="T565" s="494" t="str">
        <f t="shared" si="105"/>
        <v/>
      </c>
      <c r="U565" s="494" t="str">
        <f t="shared" si="106"/>
        <v/>
      </c>
      <c r="V565" s="494" t="str">
        <f t="shared" si="107"/>
        <v/>
      </c>
      <c r="W565" s="21">
        <f>ROW()</f>
        <v>565</v>
      </c>
    </row>
    <row r="566" spans="1:23" s="21" customFormat="1" ht="16" customHeight="1">
      <c r="A566" s="21">
        <f>ROW()</f>
        <v>566</v>
      </c>
      <c r="B566" s="71"/>
      <c r="C566" s="709"/>
      <c r="D566" s="178"/>
      <c r="E566" s="173"/>
      <c r="F566" s="173"/>
      <c r="G566" s="163"/>
      <c r="H566" s="163"/>
      <c r="I566" s="173"/>
      <c r="J566" s="174"/>
      <c r="K566" s="101">
        <f t="shared" si="96"/>
        <v>0</v>
      </c>
      <c r="L566" s="101">
        <f t="shared" si="97"/>
        <v>0</v>
      </c>
      <c r="M566" s="101">
        <f t="shared" si="98"/>
        <v>0</v>
      </c>
      <c r="N566" s="101" t="str">
        <f t="shared" si="99"/>
        <v/>
      </c>
      <c r="O566" s="101">
        <f t="shared" si="100"/>
        <v>0</v>
      </c>
      <c r="P566" s="101">
        <f t="shared" si="101"/>
        <v>0</v>
      </c>
      <c r="Q566" s="101" t="str">
        <f t="shared" si="102"/>
        <v/>
      </c>
      <c r="R566" s="101" t="str">
        <f t="shared" si="103"/>
        <v/>
      </c>
      <c r="S566" s="494" t="str">
        <f t="shared" si="104"/>
        <v/>
      </c>
      <c r="T566" s="494" t="str">
        <f t="shared" si="105"/>
        <v/>
      </c>
      <c r="U566" s="494" t="str">
        <f t="shared" si="106"/>
        <v/>
      </c>
      <c r="V566" s="494" t="str">
        <f t="shared" si="107"/>
        <v/>
      </c>
      <c r="W566" s="21">
        <f>ROW()</f>
        <v>566</v>
      </c>
    </row>
    <row r="567" spans="1:23" s="21" customFormat="1" ht="16" customHeight="1">
      <c r="A567" s="21">
        <f>ROW()</f>
        <v>567</v>
      </c>
      <c r="B567" s="71"/>
      <c r="C567" s="709"/>
      <c r="D567" s="178"/>
      <c r="E567" s="173"/>
      <c r="F567" s="173"/>
      <c r="G567" s="163"/>
      <c r="H567" s="163"/>
      <c r="I567" s="173"/>
      <c r="J567" s="174"/>
      <c r="K567" s="101">
        <f t="shared" si="96"/>
        <v>0</v>
      </c>
      <c r="L567" s="101">
        <f t="shared" si="97"/>
        <v>0</v>
      </c>
      <c r="M567" s="101">
        <f t="shared" si="98"/>
        <v>0</v>
      </c>
      <c r="N567" s="101" t="str">
        <f t="shared" si="99"/>
        <v/>
      </c>
      <c r="O567" s="101">
        <f t="shared" si="100"/>
        <v>0</v>
      </c>
      <c r="P567" s="101">
        <f t="shared" si="101"/>
        <v>0</v>
      </c>
      <c r="Q567" s="101" t="str">
        <f t="shared" si="102"/>
        <v/>
      </c>
      <c r="R567" s="101" t="str">
        <f t="shared" si="103"/>
        <v/>
      </c>
      <c r="S567" s="494" t="str">
        <f t="shared" si="104"/>
        <v/>
      </c>
      <c r="T567" s="494" t="str">
        <f t="shared" si="105"/>
        <v/>
      </c>
      <c r="U567" s="494" t="str">
        <f t="shared" si="106"/>
        <v/>
      </c>
      <c r="V567" s="494" t="str">
        <f t="shared" si="107"/>
        <v/>
      </c>
      <c r="W567" s="21">
        <f>ROW()</f>
        <v>567</v>
      </c>
    </row>
    <row r="568" spans="1:23" s="21" customFormat="1" ht="16" customHeight="1">
      <c r="A568" s="21">
        <f>ROW()</f>
        <v>568</v>
      </c>
      <c r="B568" s="71"/>
      <c r="C568" s="709"/>
      <c r="D568" s="178"/>
      <c r="E568" s="173"/>
      <c r="F568" s="173"/>
      <c r="G568" s="163"/>
      <c r="H568" s="163"/>
      <c r="I568" s="173"/>
      <c r="J568" s="174"/>
      <c r="K568" s="101">
        <f t="shared" si="96"/>
        <v>0</v>
      </c>
      <c r="L568" s="101">
        <f t="shared" si="97"/>
        <v>0</v>
      </c>
      <c r="M568" s="101">
        <f t="shared" si="98"/>
        <v>0</v>
      </c>
      <c r="N568" s="101" t="str">
        <f t="shared" si="99"/>
        <v/>
      </c>
      <c r="O568" s="101">
        <f t="shared" si="100"/>
        <v>0</v>
      </c>
      <c r="P568" s="101">
        <f t="shared" si="101"/>
        <v>0</v>
      </c>
      <c r="Q568" s="101" t="str">
        <f t="shared" si="102"/>
        <v/>
      </c>
      <c r="R568" s="101" t="str">
        <f t="shared" si="103"/>
        <v/>
      </c>
      <c r="S568" s="494" t="str">
        <f t="shared" si="104"/>
        <v/>
      </c>
      <c r="T568" s="494" t="str">
        <f t="shared" si="105"/>
        <v/>
      </c>
      <c r="U568" s="494" t="str">
        <f t="shared" si="106"/>
        <v/>
      </c>
      <c r="V568" s="494" t="str">
        <f t="shared" si="107"/>
        <v/>
      </c>
      <c r="W568" s="21">
        <f>ROW()</f>
        <v>568</v>
      </c>
    </row>
    <row r="569" spans="1:23" s="21" customFormat="1" ht="16" customHeight="1">
      <c r="A569" s="21">
        <f>ROW()</f>
        <v>569</v>
      </c>
      <c r="B569" s="71"/>
      <c r="C569" s="709"/>
      <c r="D569" s="178"/>
      <c r="E569" s="173"/>
      <c r="F569" s="173"/>
      <c r="G569" s="163"/>
      <c r="H569" s="163"/>
      <c r="I569" s="173"/>
      <c r="J569" s="174"/>
      <c r="K569" s="101">
        <f t="shared" si="96"/>
        <v>0</v>
      </c>
      <c r="L569" s="101">
        <f t="shared" si="97"/>
        <v>0</v>
      </c>
      <c r="M569" s="101">
        <f t="shared" si="98"/>
        <v>0</v>
      </c>
      <c r="N569" s="101" t="str">
        <f t="shared" si="99"/>
        <v/>
      </c>
      <c r="O569" s="101">
        <f t="shared" si="100"/>
        <v>0</v>
      </c>
      <c r="P569" s="101">
        <f t="shared" si="101"/>
        <v>0</v>
      </c>
      <c r="Q569" s="101" t="str">
        <f t="shared" si="102"/>
        <v/>
      </c>
      <c r="R569" s="101" t="str">
        <f t="shared" si="103"/>
        <v/>
      </c>
      <c r="S569" s="494" t="str">
        <f t="shared" si="104"/>
        <v/>
      </c>
      <c r="T569" s="494" t="str">
        <f t="shared" si="105"/>
        <v/>
      </c>
      <c r="U569" s="494" t="str">
        <f t="shared" si="106"/>
        <v/>
      </c>
      <c r="V569" s="494" t="str">
        <f t="shared" si="107"/>
        <v/>
      </c>
      <c r="W569" s="21">
        <f>ROW()</f>
        <v>569</v>
      </c>
    </row>
    <row r="570" spans="1:23" s="21" customFormat="1" ht="16" customHeight="1">
      <c r="A570" s="21">
        <f>ROW()</f>
        <v>570</v>
      </c>
      <c r="B570" s="71"/>
      <c r="C570" s="709"/>
      <c r="D570" s="178"/>
      <c r="E570" s="173"/>
      <c r="F570" s="173"/>
      <c r="G570" s="163"/>
      <c r="H570" s="163"/>
      <c r="I570" s="173"/>
      <c r="J570" s="174"/>
      <c r="K570" s="101">
        <f t="shared" si="96"/>
        <v>0</v>
      </c>
      <c r="L570" s="101">
        <f t="shared" si="97"/>
        <v>0</v>
      </c>
      <c r="M570" s="101">
        <f t="shared" si="98"/>
        <v>0</v>
      </c>
      <c r="N570" s="101" t="str">
        <f t="shared" si="99"/>
        <v/>
      </c>
      <c r="O570" s="101">
        <f t="shared" si="100"/>
        <v>0</v>
      </c>
      <c r="P570" s="101">
        <f t="shared" si="101"/>
        <v>0</v>
      </c>
      <c r="Q570" s="101" t="str">
        <f t="shared" si="102"/>
        <v/>
      </c>
      <c r="R570" s="101" t="str">
        <f t="shared" si="103"/>
        <v/>
      </c>
      <c r="S570" s="494" t="str">
        <f t="shared" si="104"/>
        <v/>
      </c>
      <c r="T570" s="494" t="str">
        <f t="shared" si="105"/>
        <v/>
      </c>
      <c r="U570" s="494" t="str">
        <f t="shared" si="106"/>
        <v/>
      </c>
      <c r="V570" s="494" t="str">
        <f t="shared" si="107"/>
        <v/>
      </c>
      <c r="W570" s="21">
        <f>ROW()</f>
        <v>570</v>
      </c>
    </row>
    <row r="571" spans="1:23" s="21" customFormat="1" ht="16" customHeight="1">
      <c r="A571" s="21">
        <f>ROW()</f>
        <v>571</v>
      </c>
      <c r="B571" s="71"/>
      <c r="C571" s="709"/>
      <c r="D571" s="178"/>
      <c r="E571" s="173"/>
      <c r="F571" s="173"/>
      <c r="G571" s="163"/>
      <c r="H571" s="163"/>
      <c r="I571" s="173"/>
      <c r="J571" s="174"/>
      <c r="K571" s="101">
        <f t="shared" si="96"/>
        <v>0</v>
      </c>
      <c r="L571" s="101">
        <f t="shared" si="97"/>
        <v>0</v>
      </c>
      <c r="M571" s="101">
        <f t="shared" si="98"/>
        <v>0</v>
      </c>
      <c r="N571" s="101" t="str">
        <f t="shared" si="99"/>
        <v/>
      </c>
      <c r="O571" s="101">
        <f t="shared" si="100"/>
        <v>0</v>
      </c>
      <c r="P571" s="101">
        <f t="shared" si="101"/>
        <v>0</v>
      </c>
      <c r="Q571" s="101" t="str">
        <f t="shared" si="102"/>
        <v/>
      </c>
      <c r="R571" s="101" t="str">
        <f t="shared" si="103"/>
        <v/>
      </c>
      <c r="S571" s="494" t="str">
        <f t="shared" si="104"/>
        <v/>
      </c>
      <c r="T571" s="494" t="str">
        <f t="shared" si="105"/>
        <v/>
      </c>
      <c r="U571" s="494" t="str">
        <f t="shared" si="106"/>
        <v/>
      </c>
      <c r="V571" s="494" t="str">
        <f t="shared" si="107"/>
        <v/>
      </c>
      <c r="W571" s="21">
        <f>ROW()</f>
        <v>571</v>
      </c>
    </row>
    <row r="572" spans="1:23" s="21" customFormat="1" ht="16" customHeight="1">
      <c r="A572" s="21">
        <f>ROW()</f>
        <v>572</v>
      </c>
      <c r="B572" s="71"/>
      <c r="C572" s="709"/>
      <c r="D572" s="178"/>
      <c r="E572" s="173"/>
      <c r="F572" s="173"/>
      <c r="G572" s="163"/>
      <c r="H572" s="163"/>
      <c r="I572" s="173"/>
      <c r="J572" s="174"/>
      <c r="K572" s="101">
        <f t="shared" si="96"/>
        <v>0</v>
      </c>
      <c r="L572" s="101">
        <f t="shared" si="97"/>
        <v>0</v>
      </c>
      <c r="M572" s="101">
        <f t="shared" si="98"/>
        <v>0</v>
      </c>
      <c r="N572" s="101" t="str">
        <f t="shared" si="99"/>
        <v/>
      </c>
      <c r="O572" s="101">
        <f t="shared" si="100"/>
        <v>0</v>
      </c>
      <c r="P572" s="101">
        <f t="shared" si="101"/>
        <v>0</v>
      </c>
      <c r="Q572" s="101" t="str">
        <f t="shared" si="102"/>
        <v/>
      </c>
      <c r="R572" s="101" t="str">
        <f t="shared" si="103"/>
        <v/>
      </c>
      <c r="S572" s="494" t="str">
        <f t="shared" si="104"/>
        <v/>
      </c>
      <c r="T572" s="494" t="str">
        <f t="shared" si="105"/>
        <v/>
      </c>
      <c r="U572" s="494" t="str">
        <f t="shared" si="106"/>
        <v/>
      </c>
      <c r="V572" s="494" t="str">
        <f t="shared" si="107"/>
        <v/>
      </c>
      <c r="W572" s="21">
        <f>ROW()</f>
        <v>572</v>
      </c>
    </row>
    <row r="573" spans="1:23" s="21" customFormat="1" ht="16" customHeight="1">
      <c r="A573" s="21">
        <f>ROW()</f>
        <v>573</v>
      </c>
      <c r="B573" s="71"/>
      <c r="C573" s="709"/>
      <c r="D573" s="178"/>
      <c r="E573" s="173"/>
      <c r="F573" s="173"/>
      <c r="G573" s="163"/>
      <c r="H573" s="163"/>
      <c r="I573" s="173"/>
      <c r="J573" s="174"/>
      <c r="K573" s="101">
        <f t="shared" si="96"/>
        <v>0</v>
      </c>
      <c r="L573" s="101">
        <f t="shared" si="97"/>
        <v>0</v>
      </c>
      <c r="M573" s="101">
        <f t="shared" si="98"/>
        <v>0</v>
      </c>
      <c r="N573" s="101" t="str">
        <f t="shared" si="99"/>
        <v/>
      </c>
      <c r="O573" s="101">
        <f t="shared" si="100"/>
        <v>0</v>
      </c>
      <c r="P573" s="101">
        <f t="shared" si="101"/>
        <v>0</v>
      </c>
      <c r="Q573" s="101" t="str">
        <f t="shared" si="102"/>
        <v/>
      </c>
      <c r="R573" s="101" t="str">
        <f t="shared" si="103"/>
        <v/>
      </c>
      <c r="S573" s="494" t="str">
        <f t="shared" si="104"/>
        <v/>
      </c>
      <c r="T573" s="494" t="str">
        <f t="shared" si="105"/>
        <v/>
      </c>
      <c r="U573" s="494" t="str">
        <f t="shared" si="106"/>
        <v/>
      </c>
      <c r="V573" s="494" t="str">
        <f t="shared" si="107"/>
        <v/>
      </c>
      <c r="W573" s="21">
        <f>ROW()</f>
        <v>573</v>
      </c>
    </row>
    <row r="574" spans="1:23" s="21" customFormat="1" ht="16" customHeight="1">
      <c r="A574" s="21">
        <f>ROW()</f>
        <v>574</v>
      </c>
      <c r="B574" s="71"/>
      <c r="C574" s="709"/>
      <c r="D574" s="178"/>
      <c r="E574" s="173"/>
      <c r="F574" s="173"/>
      <c r="G574" s="163"/>
      <c r="H574" s="163"/>
      <c r="I574" s="173"/>
      <c r="J574" s="174"/>
      <c r="K574" s="101">
        <f t="shared" si="96"/>
        <v>0</v>
      </c>
      <c r="L574" s="101">
        <f t="shared" si="97"/>
        <v>0</v>
      </c>
      <c r="M574" s="101">
        <f t="shared" si="98"/>
        <v>0</v>
      </c>
      <c r="N574" s="101" t="str">
        <f t="shared" si="99"/>
        <v/>
      </c>
      <c r="O574" s="101">
        <f t="shared" si="100"/>
        <v>0</v>
      </c>
      <c r="P574" s="101">
        <f t="shared" si="101"/>
        <v>0</v>
      </c>
      <c r="Q574" s="101" t="str">
        <f t="shared" si="102"/>
        <v/>
      </c>
      <c r="R574" s="101" t="str">
        <f t="shared" si="103"/>
        <v/>
      </c>
      <c r="S574" s="494" t="str">
        <f t="shared" si="104"/>
        <v/>
      </c>
      <c r="T574" s="494" t="str">
        <f t="shared" si="105"/>
        <v/>
      </c>
      <c r="U574" s="494" t="str">
        <f t="shared" si="106"/>
        <v/>
      </c>
      <c r="V574" s="494" t="str">
        <f t="shared" si="107"/>
        <v/>
      </c>
      <c r="W574" s="21">
        <f>ROW()</f>
        <v>574</v>
      </c>
    </row>
    <row r="575" spans="1:23" s="21" customFormat="1" ht="16" customHeight="1">
      <c r="A575" s="21">
        <f>ROW()</f>
        <v>575</v>
      </c>
      <c r="B575" s="71"/>
      <c r="C575" s="709"/>
      <c r="D575" s="178"/>
      <c r="E575" s="173"/>
      <c r="F575" s="173"/>
      <c r="G575" s="163"/>
      <c r="H575" s="163"/>
      <c r="I575" s="173"/>
      <c r="J575" s="174"/>
      <c r="K575" s="101">
        <f t="shared" si="96"/>
        <v>0</v>
      </c>
      <c r="L575" s="101">
        <f t="shared" si="97"/>
        <v>0</v>
      </c>
      <c r="M575" s="101">
        <f t="shared" si="98"/>
        <v>0</v>
      </c>
      <c r="N575" s="101" t="str">
        <f t="shared" si="99"/>
        <v/>
      </c>
      <c r="O575" s="101">
        <f t="shared" si="100"/>
        <v>0</v>
      </c>
      <c r="P575" s="101">
        <f t="shared" si="101"/>
        <v>0</v>
      </c>
      <c r="Q575" s="101" t="str">
        <f t="shared" si="102"/>
        <v/>
      </c>
      <c r="R575" s="101" t="str">
        <f t="shared" si="103"/>
        <v/>
      </c>
      <c r="S575" s="494" t="str">
        <f t="shared" si="104"/>
        <v/>
      </c>
      <c r="T575" s="494" t="str">
        <f t="shared" si="105"/>
        <v/>
      </c>
      <c r="U575" s="494" t="str">
        <f t="shared" si="106"/>
        <v/>
      </c>
      <c r="V575" s="494" t="str">
        <f t="shared" si="107"/>
        <v/>
      </c>
      <c r="W575" s="21">
        <f>ROW()</f>
        <v>575</v>
      </c>
    </row>
    <row r="576" spans="1:23" s="21" customFormat="1" ht="16" customHeight="1">
      <c r="A576" s="21">
        <f>ROW()</f>
        <v>576</v>
      </c>
      <c r="B576" s="71"/>
      <c r="C576" s="709"/>
      <c r="D576" s="178"/>
      <c r="E576" s="173"/>
      <c r="F576" s="173"/>
      <c r="G576" s="163"/>
      <c r="H576" s="163"/>
      <c r="I576" s="173"/>
      <c r="J576" s="174"/>
      <c r="K576" s="101">
        <f t="shared" si="96"/>
        <v>0</v>
      </c>
      <c r="L576" s="101">
        <f t="shared" si="97"/>
        <v>0</v>
      </c>
      <c r="M576" s="101">
        <f t="shared" si="98"/>
        <v>0</v>
      </c>
      <c r="N576" s="101" t="str">
        <f t="shared" si="99"/>
        <v/>
      </c>
      <c r="O576" s="101">
        <f t="shared" si="100"/>
        <v>0</v>
      </c>
      <c r="P576" s="101">
        <f t="shared" si="101"/>
        <v>0</v>
      </c>
      <c r="Q576" s="101" t="str">
        <f t="shared" si="102"/>
        <v/>
      </c>
      <c r="R576" s="101" t="str">
        <f t="shared" si="103"/>
        <v/>
      </c>
      <c r="S576" s="494" t="str">
        <f t="shared" si="104"/>
        <v/>
      </c>
      <c r="T576" s="494" t="str">
        <f t="shared" si="105"/>
        <v/>
      </c>
      <c r="U576" s="494" t="str">
        <f t="shared" si="106"/>
        <v/>
      </c>
      <c r="V576" s="494" t="str">
        <f t="shared" si="107"/>
        <v/>
      </c>
      <c r="W576" s="21">
        <f>ROW()</f>
        <v>576</v>
      </c>
    </row>
    <row r="577" spans="1:23" s="21" customFormat="1" ht="16" customHeight="1">
      <c r="A577" s="21">
        <f>ROW()</f>
        <v>577</v>
      </c>
      <c r="B577" s="71"/>
      <c r="C577" s="709"/>
      <c r="D577" s="178"/>
      <c r="E577" s="173"/>
      <c r="F577" s="173"/>
      <c r="G577" s="163"/>
      <c r="H577" s="163"/>
      <c r="I577" s="173"/>
      <c r="J577" s="174"/>
      <c r="K577" s="101">
        <f t="shared" si="96"/>
        <v>0</v>
      </c>
      <c r="L577" s="101">
        <f t="shared" si="97"/>
        <v>0</v>
      </c>
      <c r="M577" s="101">
        <f t="shared" si="98"/>
        <v>0</v>
      </c>
      <c r="N577" s="101" t="str">
        <f t="shared" si="99"/>
        <v/>
      </c>
      <c r="O577" s="101">
        <f t="shared" si="100"/>
        <v>0</v>
      </c>
      <c r="P577" s="101">
        <f t="shared" si="101"/>
        <v>0</v>
      </c>
      <c r="Q577" s="101" t="str">
        <f t="shared" si="102"/>
        <v/>
      </c>
      <c r="R577" s="101" t="str">
        <f t="shared" si="103"/>
        <v/>
      </c>
      <c r="S577" s="494" t="str">
        <f t="shared" si="104"/>
        <v/>
      </c>
      <c r="T577" s="494" t="str">
        <f t="shared" si="105"/>
        <v/>
      </c>
      <c r="U577" s="494" t="str">
        <f t="shared" si="106"/>
        <v/>
      </c>
      <c r="V577" s="494" t="str">
        <f t="shared" si="107"/>
        <v/>
      </c>
      <c r="W577" s="21">
        <f>ROW()</f>
        <v>577</v>
      </c>
    </row>
    <row r="578" spans="1:23" s="21" customFormat="1" ht="16" customHeight="1">
      <c r="A578" s="21">
        <f>ROW()</f>
        <v>578</v>
      </c>
      <c r="B578" s="71"/>
      <c r="C578" s="709"/>
      <c r="D578" s="178"/>
      <c r="E578" s="173"/>
      <c r="F578" s="173"/>
      <c r="G578" s="163"/>
      <c r="H578" s="163"/>
      <c r="I578" s="173"/>
      <c r="J578" s="174"/>
      <c r="K578" s="101">
        <f t="shared" si="96"/>
        <v>0</v>
      </c>
      <c r="L578" s="101">
        <f t="shared" si="97"/>
        <v>0</v>
      </c>
      <c r="M578" s="101">
        <f t="shared" si="98"/>
        <v>0</v>
      </c>
      <c r="N578" s="101" t="str">
        <f t="shared" si="99"/>
        <v/>
      </c>
      <c r="O578" s="101">
        <f t="shared" si="100"/>
        <v>0</v>
      </c>
      <c r="P578" s="101">
        <f t="shared" si="101"/>
        <v>0</v>
      </c>
      <c r="Q578" s="101" t="str">
        <f t="shared" si="102"/>
        <v/>
      </c>
      <c r="R578" s="101" t="str">
        <f t="shared" si="103"/>
        <v/>
      </c>
      <c r="S578" s="494" t="str">
        <f t="shared" si="104"/>
        <v/>
      </c>
      <c r="T578" s="494" t="str">
        <f t="shared" si="105"/>
        <v/>
      </c>
      <c r="U578" s="494" t="str">
        <f t="shared" si="106"/>
        <v/>
      </c>
      <c r="V578" s="494" t="str">
        <f t="shared" si="107"/>
        <v/>
      </c>
      <c r="W578" s="21">
        <f>ROW()</f>
        <v>578</v>
      </c>
    </row>
    <row r="579" spans="1:23" s="21" customFormat="1" ht="16" customHeight="1">
      <c r="A579" s="21">
        <f>ROW()</f>
        <v>579</v>
      </c>
      <c r="B579" s="71"/>
      <c r="C579" s="709"/>
      <c r="D579" s="178"/>
      <c r="E579" s="173"/>
      <c r="F579" s="173"/>
      <c r="G579" s="163"/>
      <c r="H579" s="163"/>
      <c r="I579" s="173"/>
      <c r="J579" s="174"/>
      <c r="K579" s="101">
        <f t="shared" si="96"/>
        <v>0</v>
      </c>
      <c r="L579" s="101">
        <f t="shared" si="97"/>
        <v>0</v>
      </c>
      <c r="M579" s="101">
        <f t="shared" si="98"/>
        <v>0</v>
      </c>
      <c r="N579" s="101" t="str">
        <f t="shared" si="99"/>
        <v/>
      </c>
      <c r="O579" s="101">
        <f t="shared" si="100"/>
        <v>0</v>
      </c>
      <c r="P579" s="101">
        <f t="shared" si="101"/>
        <v>0</v>
      </c>
      <c r="Q579" s="101" t="str">
        <f t="shared" si="102"/>
        <v/>
      </c>
      <c r="R579" s="101" t="str">
        <f t="shared" si="103"/>
        <v/>
      </c>
      <c r="S579" s="494" t="str">
        <f t="shared" si="104"/>
        <v/>
      </c>
      <c r="T579" s="494" t="str">
        <f t="shared" si="105"/>
        <v/>
      </c>
      <c r="U579" s="494" t="str">
        <f t="shared" si="106"/>
        <v/>
      </c>
      <c r="V579" s="494" t="str">
        <f t="shared" si="107"/>
        <v/>
      </c>
      <c r="W579" s="21">
        <f>ROW()</f>
        <v>579</v>
      </c>
    </row>
    <row r="580" spans="1:23" s="21" customFormat="1" ht="16" customHeight="1">
      <c r="A580" s="21">
        <f>ROW()</f>
        <v>580</v>
      </c>
      <c r="B580" s="71"/>
      <c r="C580" s="709"/>
      <c r="D580" s="178"/>
      <c r="E580" s="173"/>
      <c r="F580" s="173"/>
      <c r="G580" s="163"/>
      <c r="H580" s="163"/>
      <c r="I580" s="173"/>
      <c r="J580" s="174"/>
      <c r="K580" s="101">
        <f t="shared" si="96"/>
        <v>0</v>
      </c>
      <c r="L580" s="101">
        <f t="shared" si="97"/>
        <v>0</v>
      </c>
      <c r="M580" s="101">
        <f t="shared" si="98"/>
        <v>0</v>
      </c>
      <c r="N580" s="101" t="str">
        <f t="shared" si="99"/>
        <v/>
      </c>
      <c r="O580" s="101">
        <f t="shared" si="100"/>
        <v>0</v>
      </c>
      <c r="P580" s="101">
        <f t="shared" si="101"/>
        <v>0</v>
      </c>
      <c r="Q580" s="101" t="str">
        <f t="shared" si="102"/>
        <v/>
      </c>
      <c r="R580" s="101" t="str">
        <f t="shared" si="103"/>
        <v/>
      </c>
      <c r="S580" s="494" t="str">
        <f t="shared" si="104"/>
        <v/>
      </c>
      <c r="T580" s="494" t="str">
        <f t="shared" si="105"/>
        <v/>
      </c>
      <c r="U580" s="494" t="str">
        <f t="shared" si="106"/>
        <v/>
      </c>
      <c r="V580" s="494" t="str">
        <f t="shared" si="107"/>
        <v/>
      </c>
      <c r="W580" s="21">
        <f>ROW()</f>
        <v>580</v>
      </c>
    </row>
    <row r="581" spans="1:23" s="21" customFormat="1" ht="16" customHeight="1">
      <c r="A581" s="21">
        <f>ROW()</f>
        <v>581</v>
      </c>
      <c r="B581" s="71"/>
      <c r="C581" s="709"/>
      <c r="D581" s="178"/>
      <c r="E581" s="173"/>
      <c r="F581" s="173"/>
      <c r="G581" s="163"/>
      <c r="H581" s="163"/>
      <c r="I581" s="173"/>
      <c r="J581" s="174"/>
      <c r="K581" s="101">
        <f t="shared" si="96"/>
        <v>0</v>
      </c>
      <c r="L581" s="101">
        <f t="shared" si="97"/>
        <v>0</v>
      </c>
      <c r="M581" s="101">
        <f t="shared" si="98"/>
        <v>0</v>
      </c>
      <c r="N581" s="101" t="str">
        <f t="shared" si="99"/>
        <v/>
      </c>
      <c r="O581" s="101">
        <f t="shared" si="100"/>
        <v>0</v>
      </c>
      <c r="P581" s="101">
        <f t="shared" si="101"/>
        <v>0</v>
      </c>
      <c r="Q581" s="101" t="str">
        <f t="shared" si="102"/>
        <v/>
      </c>
      <c r="R581" s="101" t="str">
        <f t="shared" si="103"/>
        <v/>
      </c>
      <c r="S581" s="494" t="str">
        <f t="shared" si="104"/>
        <v/>
      </c>
      <c r="T581" s="494" t="str">
        <f t="shared" si="105"/>
        <v/>
      </c>
      <c r="U581" s="494" t="str">
        <f t="shared" si="106"/>
        <v/>
      </c>
      <c r="V581" s="494" t="str">
        <f t="shared" si="107"/>
        <v/>
      </c>
      <c r="W581" s="21">
        <f>ROW()</f>
        <v>581</v>
      </c>
    </row>
    <row r="582" spans="1:23" s="21" customFormat="1" ht="16" customHeight="1">
      <c r="A582" s="21">
        <f>ROW()</f>
        <v>582</v>
      </c>
      <c r="B582" s="71"/>
      <c r="C582" s="709"/>
      <c r="D582" s="178"/>
      <c r="E582" s="173"/>
      <c r="F582" s="173"/>
      <c r="G582" s="163"/>
      <c r="H582" s="163"/>
      <c r="I582" s="173"/>
      <c r="J582" s="174"/>
      <c r="K582" s="101">
        <f t="shared" si="96"/>
        <v>0</v>
      </c>
      <c r="L582" s="101">
        <f t="shared" si="97"/>
        <v>0</v>
      </c>
      <c r="M582" s="101">
        <f t="shared" si="98"/>
        <v>0</v>
      </c>
      <c r="N582" s="101" t="str">
        <f t="shared" si="99"/>
        <v/>
      </c>
      <c r="O582" s="101">
        <f t="shared" si="100"/>
        <v>0</v>
      </c>
      <c r="P582" s="101">
        <f t="shared" si="101"/>
        <v>0</v>
      </c>
      <c r="Q582" s="101" t="str">
        <f t="shared" si="102"/>
        <v/>
      </c>
      <c r="R582" s="101" t="str">
        <f t="shared" si="103"/>
        <v/>
      </c>
      <c r="S582" s="494" t="str">
        <f t="shared" si="104"/>
        <v/>
      </c>
      <c r="T582" s="494" t="str">
        <f t="shared" si="105"/>
        <v/>
      </c>
      <c r="U582" s="494" t="str">
        <f t="shared" si="106"/>
        <v/>
      </c>
      <c r="V582" s="494" t="str">
        <f t="shared" si="107"/>
        <v/>
      </c>
      <c r="W582" s="21">
        <f>ROW()</f>
        <v>582</v>
      </c>
    </row>
    <row r="583" spans="1:23" s="21" customFormat="1" ht="16" customHeight="1">
      <c r="A583" s="21">
        <f>ROW()</f>
        <v>583</v>
      </c>
      <c r="B583" s="71"/>
      <c r="C583" s="709"/>
      <c r="D583" s="178"/>
      <c r="E583" s="173"/>
      <c r="F583" s="173"/>
      <c r="G583" s="163"/>
      <c r="H583" s="163"/>
      <c r="I583" s="173"/>
      <c r="J583" s="174"/>
      <c r="K583" s="101">
        <f t="shared" si="96"/>
        <v>0</v>
      </c>
      <c r="L583" s="101">
        <f t="shared" si="97"/>
        <v>0</v>
      </c>
      <c r="M583" s="101">
        <f t="shared" si="98"/>
        <v>0</v>
      </c>
      <c r="N583" s="101" t="str">
        <f t="shared" si="99"/>
        <v/>
      </c>
      <c r="O583" s="101">
        <f t="shared" si="100"/>
        <v>0</v>
      </c>
      <c r="P583" s="101">
        <f t="shared" si="101"/>
        <v>0</v>
      </c>
      <c r="Q583" s="101" t="str">
        <f t="shared" si="102"/>
        <v/>
      </c>
      <c r="R583" s="101" t="str">
        <f t="shared" si="103"/>
        <v/>
      </c>
      <c r="S583" s="494" t="str">
        <f t="shared" si="104"/>
        <v/>
      </c>
      <c r="T583" s="494" t="str">
        <f t="shared" si="105"/>
        <v/>
      </c>
      <c r="U583" s="494" t="str">
        <f t="shared" si="106"/>
        <v/>
      </c>
      <c r="V583" s="494" t="str">
        <f t="shared" si="107"/>
        <v/>
      </c>
      <c r="W583" s="21">
        <f>ROW()</f>
        <v>583</v>
      </c>
    </row>
    <row r="584" spans="1:23" s="21" customFormat="1" ht="16" customHeight="1">
      <c r="A584" s="21">
        <f>ROW()</f>
        <v>584</v>
      </c>
      <c r="B584" s="71"/>
      <c r="C584" s="709"/>
      <c r="D584" s="178"/>
      <c r="E584" s="173"/>
      <c r="F584" s="173"/>
      <c r="G584" s="163"/>
      <c r="H584" s="163"/>
      <c r="I584" s="173"/>
      <c r="J584" s="174"/>
      <c r="K584" s="101">
        <f t="shared" si="96"/>
        <v>0</v>
      </c>
      <c r="L584" s="101">
        <f t="shared" si="97"/>
        <v>0</v>
      </c>
      <c r="M584" s="101">
        <f t="shared" si="98"/>
        <v>0</v>
      </c>
      <c r="N584" s="101" t="str">
        <f t="shared" si="99"/>
        <v/>
      </c>
      <c r="O584" s="101">
        <f t="shared" si="100"/>
        <v>0</v>
      </c>
      <c r="P584" s="101">
        <f t="shared" si="101"/>
        <v>0</v>
      </c>
      <c r="Q584" s="101" t="str">
        <f t="shared" si="102"/>
        <v/>
      </c>
      <c r="R584" s="101" t="str">
        <f t="shared" si="103"/>
        <v/>
      </c>
      <c r="S584" s="494" t="str">
        <f t="shared" si="104"/>
        <v/>
      </c>
      <c r="T584" s="494" t="str">
        <f t="shared" si="105"/>
        <v/>
      </c>
      <c r="U584" s="494" t="str">
        <f t="shared" si="106"/>
        <v/>
      </c>
      <c r="V584" s="494" t="str">
        <f t="shared" si="107"/>
        <v/>
      </c>
      <c r="W584" s="21">
        <f>ROW()</f>
        <v>584</v>
      </c>
    </row>
    <row r="585" spans="1:23" s="21" customFormat="1" ht="16" customHeight="1">
      <c r="A585" s="21">
        <f>ROW()</f>
        <v>585</v>
      </c>
      <c r="B585" s="71"/>
      <c r="C585" s="709"/>
      <c r="D585" s="178"/>
      <c r="E585" s="173"/>
      <c r="F585" s="173"/>
      <c r="G585" s="163"/>
      <c r="H585" s="163"/>
      <c r="I585" s="173"/>
      <c r="J585" s="174"/>
      <c r="K585" s="101">
        <f t="shared" si="96"/>
        <v>0</v>
      </c>
      <c r="L585" s="101">
        <f t="shared" si="97"/>
        <v>0</v>
      </c>
      <c r="M585" s="101">
        <f t="shared" si="98"/>
        <v>0</v>
      </c>
      <c r="N585" s="101" t="str">
        <f t="shared" si="99"/>
        <v/>
      </c>
      <c r="O585" s="101">
        <f t="shared" si="100"/>
        <v>0</v>
      </c>
      <c r="P585" s="101">
        <f t="shared" si="101"/>
        <v>0</v>
      </c>
      <c r="Q585" s="101" t="str">
        <f t="shared" si="102"/>
        <v/>
      </c>
      <c r="R585" s="101" t="str">
        <f t="shared" si="103"/>
        <v/>
      </c>
      <c r="S585" s="494" t="str">
        <f t="shared" si="104"/>
        <v/>
      </c>
      <c r="T585" s="494" t="str">
        <f t="shared" si="105"/>
        <v/>
      </c>
      <c r="U585" s="494" t="str">
        <f t="shared" si="106"/>
        <v/>
      </c>
      <c r="V585" s="494" t="str">
        <f t="shared" si="107"/>
        <v/>
      </c>
      <c r="W585" s="21">
        <f>ROW()</f>
        <v>585</v>
      </c>
    </row>
    <row r="586" spans="1:23" s="21" customFormat="1" ht="16" customHeight="1">
      <c r="A586" s="21">
        <f>ROW()</f>
        <v>586</v>
      </c>
      <c r="B586" s="71"/>
      <c r="C586" s="709"/>
      <c r="D586" s="178"/>
      <c r="E586" s="173"/>
      <c r="F586" s="173"/>
      <c r="G586" s="163"/>
      <c r="H586" s="163"/>
      <c r="I586" s="173"/>
      <c r="J586" s="174"/>
      <c r="K586" s="101">
        <f t="shared" si="96"/>
        <v>0</v>
      </c>
      <c r="L586" s="101">
        <f t="shared" si="97"/>
        <v>0</v>
      </c>
      <c r="M586" s="101">
        <f t="shared" si="98"/>
        <v>0</v>
      </c>
      <c r="N586" s="101" t="str">
        <f t="shared" si="99"/>
        <v/>
      </c>
      <c r="O586" s="101">
        <f t="shared" si="100"/>
        <v>0</v>
      </c>
      <c r="P586" s="101">
        <f t="shared" si="101"/>
        <v>0</v>
      </c>
      <c r="Q586" s="101" t="str">
        <f t="shared" si="102"/>
        <v/>
      </c>
      <c r="R586" s="101" t="str">
        <f t="shared" si="103"/>
        <v/>
      </c>
      <c r="S586" s="494" t="str">
        <f t="shared" si="104"/>
        <v/>
      </c>
      <c r="T586" s="494" t="str">
        <f t="shared" si="105"/>
        <v/>
      </c>
      <c r="U586" s="494" t="str">
        <f t="shared" si="106"/>
        <v/>
      </c>
      <c r="V586" s="494" t="str">
        <f t="shared" si="107"/>
        <v/>
      </c>
      <c r="W586" s="21">
        <f>ROW()</f>
        <v>586</v>
      </c>
    </row>
    <row r="587" spans="1:23" s="21" customFormat="1" ht="16" customHeight="1">
      <c r="A587" s="21">
        <f>ROW()</f>
        <v>587</v>
      </c>
      <c r="B587" s="71"/>
      <c r="C587" s="709"/>
      <c r="D587" s="178"/>
      <c r="E587" s="173"/>
      <c r="F587" s="173"/>
      <c r="G587" s="163"/>
      <c r="H587" s="163"/>
      <c r="I587" s="173"/>
      <c r="J587" s="174"/>
      <c r="K587" s="101">
        <f t="shared" si="96"/>
        <v>0</v>
      </c>
      <c r="L587" s="101">
        <f t="shared" si="97"/>
        <v>0</v>
      </c>
      <c r="M587" s="101">
        <f t="shared" si="98"/>
        <v>0</v>
      </c>
      <c r="N587" s="101" t="str">
        <f t="shared" si="99"/>
        <v/>
      </c>
      <c r="O587" s="101">
        <f t="shared" si="100"/>
        <v>0</v>
      </c>
      <c r="P587" s="101">
        <f t="shared" si="101"/>
        <v>0</v>
      </c>
      <c r="Q587" s="101" t="str">
        <f t="shared" si="102"/>
        <v/>
      </c>
      <c r="R587" s="101" t="str">
        <f t="shared" si="103"/>
        <v/>
      </c>
      <c r="S587" s="494" t="str">
        <f t="shared" si="104"/>
        <v/>
      </c>
      <c r="T587" s="494" t="str">
        <f t="shared" si="105"/>
        <v/>
      </c>
      <c r="U587" s="494" t="str">
        <f t="shared" si="106"/>
        <v/>
      </c>
      <c r="V587" s="494" t="str">
        <f t="shared" si="107"/>
        <v/>
      </c>
      <c r="W587" s="21">
        <f>ROW()</f>
        <v>587</v>
      </c>
    </row>
    <row r="588" spans="1:23" s="21" customFormat="1" ht="16" customHeight="1">
      <c r="A588" s="21">
        <f>ROW()</f>
        <v>588</v>
      </c>
      <c r="B588" s="71"/>
      <c r="C588" s="709"/>
      <c r="D588" s="178"/>
      <c r="E588" s="173"/>
      <c r="F588" s="173"/>
      <c r="G588" s="163"/>
      <c r="H588" s="163"/>
      <c r="I588" s="173"/>
      <c r="J588" s="174"/>
      <c r="K588" s="101">
        <f t="shared" ref="K588:K651" si="108">IF(I588="",0,I588)</f>
        <v>0</v>
      </c>
      <c r="L588" s="101">
        <f t="shared" ref="L588:L651" si="109">IF(H588=0,0,H588)</f>
        <v>0</v>
      </c>
      <c r="M588" s="101">
        <f t="shared" ref="M588:M651" si="110">IF(G588=0,0,G588)</f>
        <v>0</v>
      </c>
      <c r="N588" s="101" t="str">
        <f t="shared" ref="N588:N651" si="111">IF(J588="","",J588)</f>
        <v/>
      </c>
      <c r="O588" s="101">
        <f t="shared" ref="O588:O651" si="112">IF(G588=0,0,G588)</f>
        <v>0</v>
      </c>
      <c r="P588" s="101">
        <f t="shared" ref="P588:P651" si="113">IF(H588=0,0,H588)</f>
        <v>0</v>
      </c>
      <c r="Q588" s="101" t="str">
        <f t="shared" ref="Q588:Q651" si="114">IF(I588="Biaya Bahan Baku",H588,IF(I588="Biaya Operasional",H588,IF(I588="Biaya Insentif Fasilitas",H588,"")))</f>
        <v/>
      </c>
      <c r="R588" s="101" t="str">
        <f t="shared" ref="R588:R651" si="115">IF(I588="Dana Bantuan Pemerintah",G588,"")</f>
        <v/>
      </c>
      <c r="S588" s="494" t="str">
        <f t="shared" ref="S588:S651" si="116">IF(I588="Dana Bahan Baku","Bahan Baku",IF(I588="Biaya Bahan Baku","Bahan Baku",IF(I588="Dana Operasional","Operasional",IF(I588="Biaya Operasional","Operasional",""))))</f>
        <v/>
      </c>
      <c r="T588" s="494" t="str">
        <f t="shared" ref="T588:T651" si="117">IF(I588="Dana Insentif Fasilitas","Insentif Fasilitas",IF(I588="Biaya Insentif Fasilitas","Insentif Fasilitas",""))</f>
        <v/>
      </c>
      <c r="U588" s="494" t="str">
        <f t="shared" ref="U588:U651" si="118">IF(S588="",T588,S588)</f>
        <v/>
      </c>
      <c r="V588" s="494" t="str">
        <f t="shared" ref="V588:V651" si="119">IF(I588="Biaya Bahan Baku","Belanja",IF(I588="Biaya Operasional","Belanja",IF(I588="Biaya Insentif Fasilitas","Belanja","")))</f>
        <v/>
      </c>
      <c r="W588" s="21">
        <f>ROW()</f>
        <v>588</v>
      </c>
    </row>
    <row r="589" spans="1:23" s="21" customFormat="1" ht="16" customHeight="1">
      <c r="A589" s="21">
        <f>ROW()</f>
        <v>589</v>
      </c>
      <c r="B589" s="71"/>
      <c r="C589" s="709"/>
      <c r="D589" s="178"/>
      <c r="E589" s="173"/>
      <c r="F589" s="173"/>
      <c r="G589" s="163"/>
      <c r="H589" s="163"/>
      <c r="I589" s="173"/>
      <c r="J589" s="174"/>
      <c r="K589" s="101">
        <f t="shared" si="108"/>
        <v>0</v>
      </c>
      <c r="L589" s="101">
        <f t="shared" si="109"/>
        <v>0</v>
      </c>
      <c r="M589" s="101">
        <f t="shared" si="110"/>
        <v>0</v>
      </c>
      <c r="N589" s="101" t="str">
        <f t="shared" si="111"/>
        <v/>
      </c>
      <c r="O589" s="101">
        <f t="shared" si="112"/>
        <v>0</v>
      </c>
      <c r="P589" s="101">
        <f t="shared" si="113"/>
        <v>0</v>
      </c>
      <c r="Q589" s="101" t="str">
        <f t="shared" si="114"/>
        <v/>
      </c>
      <c r="R589" s="101" t="str">
        <f t="shared" si="115"/>
        <v/>
      </c>
      <c r="S589" s="494" t="str">
        <f t="shared" si="116"/>
        <v/>
      </c>
      <c r="T589" s="494" t="str">
        <f t="shared" si="117"/>
        <v/>
      </c>
      <c r="U589" s="494" t="str">
        <f t="shared" si="118"/>
        <v/>
      </c>
      <c r="V589" s="494" t="str">
        <f t="shared" si="119"/>
        <v/>
      </c>
      <c r="W589" s="21">
        <f>ROW()</f>
        <v>589</v>
      </c>
    </row>
    <row r="590" spans="1:23" s="21" customFormat="1" ht="16" customHeight="1">
      <c r="A590" s="21">
        <f>ROW()</f>
        <v>590</v>
      </c>
      <c r="B590" s="71"/>
      <c r="C590" s="709"/>
      <c r="D590" s="178"/>
      <c r="E590" s="173"/>
      <c r="F590" s="173"/>
      <c r="G590" s="163"/>
      <c r="H590" s="163"/>
      <c r="I590" s="173"/>
      <c r="J590" s="174"/>
      <c r="K590" s="101">
        <f t="shared" si="108"/>
        <v>0</v>
      </c>
      <c r="L590" s="101">
        <f t="shared" si="109"/>
        <v>0</v>
      </c>
      <c r="M590" s="101">
        <f t="shared" si="110"/>
        <v>0</v>
      </c>
      <c r="N590" s="101" t="str">
        <f t="shared" si="111"/>
        <v/>
      </c>
      <c r="O590" s="101">
        <f t="shared" si="112"/>
        <v>0</v>
      </c>
      <c r="P590" s="101">
        <f t="shared" si="113"/>
        <v>0</v>
      </c>
      <c r="Q590" s="101" t="str">
        <f t="shared" si="114"/>
        <v/>
      </c>
      <c r="R590" s="101" t="str">
        <f t="shared" si="115"/>
        <v/>
      </c>
      <c r="S590" s="494" t="str">
        <f t="shared" si="116"/>
        <v/>
      </c>
      <c r="T590" s="494" t="str">
        <f t="shared" si="117"/>
        <v/>
      </c>
      <c r="U590" s="494" t="str">
        <f t="shared" si="118"/>
        <v/>
      </c>
      <c r="V590" s="494" t="str">
        <f t="shared" si="119"/>
        <v/>
      </c>
      <c r="W590" s="21">
        <f>ROW()</f>
        <v>590</v>
      </c>
    </row>
    <row r="591" spans="1:23" s="21" customFormat="1" ht="16" customHeight="1">
      <c r="A591" s="21">
        <f>ROW()</f>
        <v>591</v>
      </c>
      <c r="B591" s="71"/>
      <c r="C591" s="709"/>
      <c r="D591" s="178"/>
      <c r="E591" s="173"/>
      <c r="F591" s="173"/>
      <c r="G591" s="163"/>
      <c r="H591" s="163"/>
      <c r="I591" s="173"/>
      <c r="J591" s="174"/>
      <c r="K591" s="101">
        <f t="shared" si="108"/>
        <v>0</v>
      </c>
      <c r="L591" s="101">
        <f t="shared" si="109"/>
        <v>0</v>
      </c>
      <c r="M591" s="101">
        <f t="shared" si="110"/>
        <v>0</v>
      </c>
      <c r="N591" s="101" t="str">
        <f t="shared" si="111"/>
        <v/>
      </c>
      <c r="O591" s="101">
        <f t="shared" si="112"/>
        <v>0</v>
      </c>
      <c r="P591" s="101">
        <f t="shared" si="113"/>
        <v>0</v>
      </c>
      <c r="Q591" s="101" t="str">
        <f t="shared" si="114"/>
        <v/>
      </c>
      <c r="R591" s="101" t="str">
        <f t="shared" si="115"/>
        <v/>
      </c>
      <c r="S591" s="494" t="str">
        <f t="shared" si="116"/>
        <v/>
      </c>
      <c r="T591" s="494" t="str">
        <f t="shared" si="117"/>
        <v/>
      </c>
      <c r="U591" s="494" t="str">
        <f t="shared" si="118"/>
        <v/>
      </c>
      <c r="V591" s="494" t="str">
        <f t="shared" si="119"/>
        <v/>
      </c>
      <c r="W591" s="21">
        <f>ROW()</f>
        <v>591</v>
      </c>
    </row>
    <row r="592" spans="1:23" s="21" customFormat="1" ht="16" customHeight="1">
      <c r="A592" s="21">
        <f>ROW()</f>
        <v>592</v>
      </c>
      <c r="B592" s="71"/>
      <c r="C592" s="709"/>
      <c r="D592" s="178"/>
      <c r="E592" s="173"/>
      <c r="F592" s="173"/>
      <c r="G592" s="163"/>
      <c r="H592" s="163"/>
      <c r="I592" s="173"/>
      <c r="J592" s="174"/>
      <c r="K592" s="101">
        <f t="shared" si="108"/>
        <v>0</v>
      </c>
      <c r="L592" s="101">
        <f t="shared" si="109"/>
        <v>0</v>
      </c>
      <c r="M592" s="101">
        <f t="shared" si="110"/>
        <v>0</v>
      </c>
      <c r="N592" s="101" t="str">
        <f t="shared" si="111"/>
        <v/>
      </c>
      <c r="O592" s="101">
        <f t="shared" si="112"/>
        <v>0</v>
      </c>
      <c r="P592" s="101">
        <f t="shared" si="113"/>
        <v>0</v>
      </c>
      <c r="Q592" s="101" t="str">
        <f t="shared" si="114"/>
        <v/>
      </c>
      <c r="R592" s="101" t="str">
        <f t="shared" si="115"/>
        <v/>
      </c>
      <c r="S592" s="494" t="str">
        <f t="shared" si="116"/>
        <v/>
      </c>
      <c r="T592" s="494" t="str">
        <f t="shared" si="117"/>
        <v/>
      </c>
      <c r="U592" s="494" t="str">
        <f t="shared" si="118"/>
        <v/>
      </c>
      <c r="V592" s="494" t="str">
        <f t="shared" si="119"/>
        <v/>
      </c>
      <c r="W592" s="21">
        <f>ROW()</f>
        <v>592</v>
      </c>
    </row>
    <row r="593" spans="1:23" s="21" customFormat="1" ht="16" customHeight="1">
      <c r="A593" s="21">
        <f>ROW()</f>
        <v>593</v>
      </c>
      <c r="B593" s="71"/>
      <c r="C593" s="709"/>
      <c r="D593" s="178"/>
      <c r="E593" s="173"/>
      <c r="F593" s="173"/>
      <c r="G593" s="163"/>
      <c r="H593" s="163"/>
      <c r="I593" s="173"/>
      <c r="J593" s="174"/>
      <c r="K593" s="101">
        <f t="shared" si="108"/>
        <v>0</v>
      </c>
      <c r="L593" s="101">
        <f t="shared" si="109"/>
        <v>0</v>
      </c>
      <c r="M593" s="101">
        <f t="shared" si="110"/>
        <v>0</v>
      </c>
      <c r="N593" s="101" t="str">
        <f t="shared" si="111"/>
        <v/>
      </c>
      <c r="O593" s="101">
        <f t="shared" si="112"/>
        <v>0</v>
      </c>
      <c r="P593" s="101">
        <f t="shared" si="113"/>
        <v>0</v>
      </c>
      <c r="Q593" s="101" t="str">
        <f t="shared" si="114"/>
        <v/>
      </c>
      <c r="R593" s="101" t="str">
        <f t="shared" si="115"/>
        <v/>
      </c>
      <c r="S593" s="494" t="str">
        <f t="shared" si="116"/>
        <v/>
      </c>
      <c r="T593" s="494" t="str">
        <f t="shared" si="117"/>
        <v/>
      </c>
      <c r="U593" s="494" t="str">
        <f t="shared" si="118"/>
        <v/>
      </c>
      <c r="V593" s="494" t="str">
        <f t="shared" si="119"/>
        <v/>
      </c>
      <c r="W593" s="21">
        <f>ROW()</f>
        <v>593</v>
      </c>
    </row>
    <row r="594" spans="1:23" s="21" customFormat="1" ht="16" customHeight="1">
      <c r="A594" s="21">
        <f>ROW()</f>
        <v>594</v>
      </c>
      <c r="B594" s="71"/>
      <c r="C594" s="709"/>
      <c r="D594" s="183"/>
      <c r="E594" s="184"/>
      <c r="F594" s="173"/>
      <c r="G594" s="163"/>
      <c r="H594" s="163"/>
      <c r="I594" s="173"/>
      <c r="J594" s="174"/>
      <c r="K594" s="101">
        <f t="shared" si="108"/>
        <v>0</v>
      </c>
      <c r="L594" s="101">
        <f t="shared" si="109"/>
        <v>0</v>
      </c>
      <c r="M594" s="101">
        <f t="shared" si="110"/>
        <v>0</v>
      </c>
      <c r="N594" s="101" t="str">
        <f t="shared" si="111"/>
        <v/>
      </c>
      <c r="O594" s="101">
        <f t="shared" si="112"/>
        <v>0</v>
      </c>
      <c r="P594" s="101">
        <f t="shared" si="113"/>
        <v>0</v>
      </c>
      <c r="Q594" s="101" t="str">
        <f t="shared" si="114"/>
        <v/>
      </c>
      <c r="R594" s="101" t="str">
        <f t="shared" si="115"/>
        <v/>
      </c>
      <c r="S594" s="494" t="str">
        <f t="shared" si="116"/>
        <v/>
      </c>
      <c r="T594" s="494" t="str">
        <f t="shared" si="117"/>
        <v/>
      </c>
      <c r="U594" s="494" t="str">
        <f t="shared" si="118"/>
        <v/>
      </c>
      <c r="V594" s="494" t="str">
        <f t="shared" si="119"/>
        <v/>
      </c>
      <c r="W594" s="21">
        <f>ROW()</f>
        <v>594</v>
      </c>
    </row>
    <row r="595" spans="1:23" s="21" customFormat="1" ht="16" customHeight="1">
      <c r="A595" s="21">
        <f>ROW()</f>
        <v>595</v>
      </c>
      <c r="B595" s="71"/>
      <c r="C595" s="709"/>
      <c r="D595" s="183"/>
      <c r="E595" s="184"/>
      <c r="F595" s="173"/>
      <c r="G595" s="163"/>
      <c r="H595" s="163"/>
      <c r="I595" s="173"/>
      <c r="J595" s="174"/>
      <c r="K595" s="101">
        <f t="shared" si="108"/>
        <v>0</v>
      </c>
      <c r="L595" s="101">
        <f t="shared" si="109"/>
        <v>0</v>
      </c>
      <c r="M595" s="101">
        <f t="shared" si="110"/>
        <v>0</v>
      </c>
      <c r="N595" s="101" t="str">
        <f t="shared" si="111"/>
        <v/>
      </c>
      <c r="O595" s="101">
        <f t="shared" si="112"/>
        <v>0</v>
      </c>
      <c r="P595" s="101">
        <f t="shared" si="113"/>
        <v>0</v>
      </c>
      <c r="Q595" s="101" t="str">
        <f t="shared" si="114"/>
        <v/>
      </c>
      <c r="R595" s="101" t="str">
        <f t="shared" si="115"/>
        <v/>
      </c>
      <c r="S595" s="494" t="str">
        <f t="shared" si="116"/>
        <v/>
      </c>
      <c r="T595" s="494" t="str">
        <f t="shared" si="117"/>
        <v/>
      </c>
      <c r="U595" s="494" t="str">
        <f t="shared" si="118"/>
        <v/>
      </c>
      <c r="V595" s="494" t="str">
        <f t="shared" si="119"/>
        <v/>
      </c>
      <c r="W595" s="21">
        <f>ROW()</f>
        <v>595</v>
      </c>
    </row>
    <row r="596" spans="1:23" s="21" customFormat="1" ht="16" customHeight="1">
      <c r="A596" s="21">
        <f>ROW()</f>
        <v>596</v>
      </c>
      <c r="B596" s="71"/>
      <c r="C596" s="709"/>
      <c r="D596" s="178"/>
      <c r="E596" s="173"/>
      <c r="F596" s="173"/>
      <c r="G596" s="163"/>
      <c r="H596" s="163"/>
      <c r="I596" s="173"/>
      <c r="J596" s="174"/>
      <c r="K596" s="101">
        <f t="shared" si="108"/>
        <v>0</v>
      </c>
      <c r="L596" s="101">
        <f t="shared" si="109"/>
        <v>0</v>
      </c>
      <c r="M596" s="101">
        <f t="shared" si="110"/>
        <v>0</v>
      </c>
      <c r="N596" s="101" t="str">
        <f t="shared" si="111"/>
        <v/>
      </c>
      <c r="O596" s="101">
        <f t="shared" si="112"/>
        <v>0</v>
      </c>
      <c r="P596" s="101">
        <f t="shared" si="113"/>
        <v>0</v>
      </c>
      <c r="Q596" s="101" t="str">
        <f t="shared" si="114"/>
        <v/>
      </c>
      <c r="R596" s="101" t="str">
        <f t="shared" si="115"/>
        <v/>
      </c>
      <c r="S596" s="494" t="str">
        <f t="shared" si="116"/>
        <v/>
      </c>
      <c r="T596" s="494" t="str">
        <f t="shared" si="117"/>
        <v/>
      </c>
      <c r="U596" s="494" t="str">
        <f t="shared" si="118"/>
        <v/>
      </c>
      <c r="V596" s="494" t="str">
        <f t="shared" si="119"/>
        <v/>
      </c>
      <c r="W596" s="21">
        <f>ROW()</f>
        <v>596</v>
      </c>
    </row>
    <row r="597" spans="1:23" s="21" customFormat="1" ht="16" customHeight="1">
      <c r="A597" s="21">
        <f>ROW()</f>
        <v>597</v>
      </c>
      <c r="B597" s="71"/>
      <c r="C597" s="709"/>
      <c r="D597" s="178"/>
      <c r="E597" s="173"/>
      <c r="F597" s="173"/>
      <c r="G597" s="163"/>
      <c r="H597" s="163"/>
      <c r="I597" s="173"/>
      <c r="J597" s="174"/>
      <c r="K597" s="101">
        <f t="shared" si="108"/>
        <v>0</v>
      </c>
      <c r="L597" s="101">
        <f t="shared" si="109"/>
        <v>0</v>
      </c>
      <c r="M597" s="101">
        <f t="shared" si="110"/>
        <v>0</v>
      </c>
      <c r="N597" s="101" t="str">
        <f t="shared" si="111"/>
        <v/>
      </c>
      <c r="O597" s="101">
        <f t="shared" si="112"/>
        <v>0</v>
      </c>
      <c r="P597" s="101">
        <f t="shared" si="113"/>
        <v>0</v>
      </c>
      <c r="Q597" s="101" t="str">
        <f t="shared" si="114"/>
        <v/>
      </c>
      <c r="R597" s="101" t="str">
        <f t="shared" si="115"/>
        <v/>
      </c>
      <c r="S597" s="494" t="str">
        <f t="shared" si="116"/>
        <v/>
      </c>
      <c r="T597" s="494" t="str">
        <f t="shared" si="117"/>
        <v/>
      </c>
      <c r="U597" s="494" t="str">
        <f t="shared" si="118"/>
        <v/>
      </c>
      <c r="V597" s="494" t="str">
        <f t="shared" si="119"/>
        <v/>
      </c>
      <c r="W597" s="21">
        <f>ROW()</f>
        <v>597</v>
      </c>
    </row>
    <row r="598" spans="1:23" s="21" customFormat="1" ht="16" customHeight="1">
      <c r="A598" s="21">
        <f>ROW()</f>
        <v>598</v>
      </c>
      <c r="B598" s="71"/>
      <c r="C598" s="709"/>
      <c r="D598" s="178"/>
      <c r="E598" s="173"/>
      <c r="F598" s="173"/>
      <c r="G598" s="163"/>
      <c r="H598" s="163"/>
      <c r="I598" s="173"/>
      <c r="J598" s="174"/>
      <c r="K598" s="101">
        <f t="shared" si="108"/>
        <v>0</v>
      </c>
      <c r="L598" s="101">
        <f t="shared" si="109"/>
        <v>0</v>
      </c>
      <c r="M598" s="101">
        <f t="shared" si="110"/>
        <v>0</v>
      </c>
      <c r="N598" s="101" t="str">
        <f t="shared" si="111"/>
        <v/>
      </c>
      <c r="O598" s="101">
        <f t="shared" si="112"/>
        <v>0</v>
      </c>
      <c r="P598" s="101">
        <f t="shared" si="113"/>
        <v>0</v>
      </c>
      <c r="Q598" s="101" t="str">
        <f t="shared" si="114"/>
        <v/>
      </c>
      <c r="R598" s="101" t="str">
        <f t="shared" si="115"/>
        <v/>
      </c>
      <c r="S598" s="494" t="str">
        <f t="shared" si="116"/>
        <v/>
      </c>
      <c r="T598" s="494" t="str">
        <f t="shared" si="117"/>
        <v/>
      </c>
      <c r="U598" s="494" t="str">
        <f t="shared" si="118"/>
        <v/>
      </c>
      <c r="V598" s="494" t="str">
        <f t="shared" si="119"/>
        <v/>
      </c>
      <c r="W598" s="21">
        <f>ROW()</f>
        <v>598</v>
      </c>
    </row>
    <row r="599" spans="1:23" s="21" customFormat="1" ht="16" customHeight="1">
      <c r="A599" s="21">
        <f>ROW()</f>
        <v>599</v>
      </c>
      <c r="B599" s="71"/>
      <c r="C599" s="709"/>
      <c r="D599" s="178"/>
      <c r="E599" s="173"/>
      <c r="F599" s="173"/>
      <c r="G599" s="163"/>
      <c r="H599" s="163"/>
      <c r="I599" s="173"/>
      <c r="J599" s="174"/>
      <c r="K599" s="101">
        <f t="shared" si="108"/>
        <v>0</v>
      </c>
      <c r="L599" s="101">
        <f t="shared" si="109"/>
        <v>0</v>
      </c>
      <c r="M599" s="101">
        <f t="shared" si="110"/>
        <v>0</v>
      </c>
      <c r="N599" s="101" t="str">
        <f t="shared" si="111"/>
        <v/>
      </c>
      <c r="O599" s="101">
        <f t="shared" si="112"/>
        <v>0</v>
      </c>
      <c r="P599" s="101">
        <f t="shared" si="113"/>
        <v>0</v>
      </c>
      <c r="Q599" s="101" t="str">
        <f t="shared" si="114"/>
        <v/>
      </c>
      <c r="R599" s="101" t="str">
        <f t="shared" si="115"/>
        <v/>
      </c>
      <c r="S599" s="494" t="str">
        <f t="shared" si="116"/>
        <v/>
      </c>
      <c r="T599" s="494" t="str">
        <f t="shared" si="117"/>
        <v/>
      </c>
      <c r="U599" s="494" t="str">
        <f t="shared" si="118"/>
        <v/>
      </c>
      <c r="V599" s="494" t="str">
        <f t="shared" si="119"/>
        <v/>
      </c>
      <c r="W599" s="21">
        <f>ROW()</f>
        <v>599</v>
      </c>
    </row>
    <row r="600" spans="1:23" s="21" customFormat="1" ht="16" customHeight="1">
      <c r="A600" s="21">
        <f>ROW()</f>
        <v>600</v>
      </c>
      <c r="B600" s="71"/>
      <c r="C600" s="709"/>
      <c r="D600" s="178"/>
      <c r="E600" s="173"/>
      <c r="F600" s="173"/>
      <c r="G600" s="163"/>
      <c r="H600" s="163"/>
      <c r="I600" s="173"/>
      <c r="J600" s="174"/>
      <c r="K600" s="101">
        <f t="shared" si="108"/>
        <v>0</v>
      </c>
      <c r="L600" s="101">
        <f t="shared" si="109"/>
        <v>0</v>
      </c>
      <c r="M600" s="101">
        <f t="shared" si="110"/>
        <v>0</v>
      </c>
      <c r="N600" s="101" t="str">
        <f t="shared" si="111"/>
        <v/>
      </c>
      <c r="O600" s="101">
        <f t="shared" si="112"/>
        <v>0</v>
      </c>
      <c r="P600" s="101">
        <f t="shared" si="113"/>
        <v>0</v>
      </c>
      <c r="Q600" s="101" t="str">
        <f t="shared" si="114"/>
        <v/>
      </c>
      <c r="R600" s="101" t="str">
        <f t="shared" si="115"/>
        <v/>
      </c>
      <c r="S600" s="494" t="str">
        <f t="shared" si="116"/>
        <v/>
      </c>
      <c r="T600" s="494" t="str">
        <f t="shared" si="117"/>
        <v/>
      </c>
      <c r="U600" s="494" t="str">
        <f t="shared" si="118"/>
        <v/>
      </c>
      <c r="V600" s="494" t="str">
        <f t="shared" si="119"/>
        <v/>
      </c>
      <c r="W600" s="21">
        <f>ROW()</f>
        <v>600</v>
      </c>
    </row>
    <row r="601" spans="1:23" s="21" customFormat="1" ht="16" customHeight="1">
      <c r="A601" s="21">
        <f>ROW()</f>
        <v>601</v>
      </c>
      <c r="B601" s="71"/>
      <c r="C601" s="709"/>
      <c r="D601" s="178"/>
      <c r="E601" s="173"/>
      <c r="F601" s="173"/>
      <c r="G601" s="163"/>
      <c r="H601" s="163"/>
      <c r="I601" s="173"/>
      <c r="J601" s="174"/>
      <c r="K601" s="101">
        <f t="shared" si="108"/>
        <v>0</v>
      </c>
      <c r="L601" s="101">
        <f t="shared" si="109"/>
        <v>0</v>
      </c>
      <c r="M601" s="101">
        <f t="shared" si="110"/>
        <v>0</v>
      </c>
      <c r="N601" s="101" t="str">
        <f t="shared" si="111"/>
        <v/>
      </c>
      <c r="O601" s="101">
        <f t="shared" si="112"/>
        <v>0</v>
      </c>
      <c r="P601" s="101">
        <f t="shared" si="113"/>
        <v>0</v>
      </c>
      <c r="Q601" s="101" t="str">
        <f t="shared" si="114"/>
        <v/>
      </c>
      <c r="R601" s="101" t="str">
        <f t="shared" si="115"/>
        <v/>
      </c>
      <c r="S601" s="494" t="str">
        <f t="shared" si="116"/>
        <v/>
      </c>
      <c r="T601" s="494" t="str">
        <f t="shared" si="117"/>
        <v/>
      </c>
      <c r="U601" s="494" t="str">
        <f t="shared" si="118"/>
        <v/>
      </c>
      <c r="V601" s="494" t="str">
        <f t="shared" si="119"/>
        <v/>
      </c>
      <c r="W601" s="21">
        <f>ROW()</f>
        <v>601</v>
      </c>
    </row>
    <row r="602" spans="1:23" s="21" customFormat="1" ht="16" customHeight="1">
      <c r="A602" s="21">
        <f>ROW()</f>
        <v>602</v>
      </c>
      <c r="B602" s="71"/>
      <c r="C602" s="709"/>
      <c r="D602" s="178"/>
      <c r="E602" s="173"/>
      <c r="F602" s="173"/>
      <c r="G602" s="163"/>
      <c r="H602" s="163"/>
      <c r="I602" s="173"/>
      <c r="J602" s="174"/>
      <c r="K602" s="101">
        <f t="shared" si="108"/>
        <v>0</v>
      </c>
      <c r="L602" s="101">
        <f t="shared" si="109"/>
        <v>0</v>
      </c>
      <c r="M602" s="101">
        <f t="shared" si="110"/>
        <v>0</v>
      </c>
      <c r="N602" s="101" t="str">
        <f t="shared" si="111"/>
        <v/>
      </c>
      <c r="O602" s="101">
        <f t="shared" si="112"/>
        <v>0</v>
      </c>
      <c r="P602" s="101">
        <f t="shared" si="113"/>
        <v>0</v>
      </c>
      <c r="Q602" s="101" t="str">
        <f t="shared" si="114"/>
        <v/>
      </c>
      <c r="R602" s="101" t="str">
        <f t="shared" si="115"/>
        <v/>
      </c>
      <c r="S602" s="494" t="str">
        <f t="shared" si="116"/>
        <v/>
      </c>
      <c r="T602" s="494" t="str">
        <f t="shared" si="117"/>
        <v/>
      </c>
      <c r="U602" s="494" t="str">
        <f t="shared" si="118"/>
        <v/>
      </c>
      <c r="V602" s="494" t="str">
        <f t="shared" si="119"/>
        <v/>
      </c>
      <c r="W602" s="21">
        <f>ROW()</f>
        <v>602</v>
      </c>
    </row>
    <row r="603" spans="1:23" s="21" customFormat="1" ht="16" customHeight="1">
      <c r="A603" s="21">
        <f>ROW()</f>
        <v>603</v>
      </c>
      <c r="B603" s="71"/>
      <c r="C603" s="709"/>
      <c r="D603" s="178"/>
      <c r="E603" s="173"/>
      <c r="F603" s="173"/>
      <c r="G603" s="163"/>
      <c r="H603" s="163"/>
      <c r="I603" s="173"/>
      <c r="J603" s="174"/>
      <c r="K603" s="101">
        <f t="shared" si="108"/>
        <v>0</v>
      </c>
      <c r="L603" s="101">
        <f t="shared" si="109"/>
        <v>0</v>
      </c>
      <c r="M603" s="101">
        <f t="shared" si="110"/>
        <v>0</v>
      </c>
      <c r="N603" s="101" t="str">
        <f t="shared" si="111"/>
        <v/>
      </c>
      <c r="O603" s="101">
        <f t="shared" si="112"/>
        <v>0</v>
      </c>
      <c r="P603" s="101">
        <f t="shared" si="113"/>
        <v>0</v>
      </c>
      <c r="Q603" s="101" t="str">
        <f t="shared" si="114"/>
        <v/>
      </c>
      <c r="R603" s="101" t="str">
        <f t="shared" si="115"/>
        <v/>
      </c>
      <c r="S603" s="494" t="str">
        <f t="shared" si="116"/>
        <v/>
      </c>
      <c r="T603" s="494" t="str">
        <f t="shared" si="117"/>
        <v/>
      </c>
      <c r="U603" s="494" t="str">
        <f t="shared" si="118"/>
        <v/>
      </c>
      <c r="V603" s="494" t="str">
        <f t="shared" si="119"/>
        <v/>
      </c>
      <c r="W603" s="21">
        <f>ROW()</f>
        <v>603</v>
      </c>
    </row>
    <row r="604" spans="1:23" s="21" customFormat="1" ht="16" customHeight="1">
      <c r="A604" s="21">
        <f>ROW()</f>
        <v>604</v>
      </c>
      <c r="B604" s="71"/>
      <c r="C604" s="709"/>
      <c r="D604" s="178"/>
      <c r="E604" s="173"/>
      <c r="F604" s="173"/>
      <c r="G604" s="163"/>
      <c r="H604" s="163"/>
      <c r="I604" s="173"/>
      <c r="J604" s="174"/>
      <c r="K604" s="101">
        <f t="shared" si="108"/>
        <v>0</v>
      </c>
      <c r="L604" s="101">
        <f t="shared" si="109"/>
        <v>0</v>
      </c>
      <c r="M604" s="101">
        <f t="shared" si="110"/>
        <v>0</v>
      </c>
      <c r="N604" s="101" t="str">
        <f t="shared" si="111"/>
        <v/>
      </c>
      <c r="O604" s="101">
        <f t="shared" si="112"/>
        <v>0</v>
      </c>
      <c r="P604" s="101">
        <f t="shared" si="113"/>
        <v>0</v>
      </c>
      <c r="Q604" s="101" t="str">
        <f t="shared" si="114"/>
        <v/>
      </c>
      <c r="R604" s="101" t="str">
        <f t="shared" si="115"/>
        <v/>
      </c>
      <c r="S604" s="494" t="str">
        <f t="shared" si="116"/>
        <v/>
      </c>
      <c r="T604" s="494" t="str">
        <f t="shared" si="117"/>
        <v/>
      </c>
      <c r="U604" s="494" t="str">
        <f t="shared" si="118"/>
        <v/>
      </c>
      <c r="V604" s="494" t="str">
        <f t="shared" si="119"/>
        <v/>
      </c>
      <c r="W604" s="21">
        <f>ROW()</f>
        <v>604</v>
      </c>
    </row>
    <row r="605" spans="1:23" s="21" customFormat="1" ht="16" customHeight="1">
      <c r="A605" s="21">
        <f>ROW()</f>
        <v>605</v>
      </c>
      <c r="B605" s="71"/>
      <c r="C605" s="709"/>
      <c r="D605" s="178"/>
      <c r="E605" s="173"/>
      <c r="F605" s="173"/>
      <c r="G605" s="163"/>
      <c r="H605" s="163"/>
      <c r="I605" s="173"/>
      <c r="J605" s="174"/>
      <c r="K605" s="101">
        <f t="shared" si="108"/>
        <v>0</v>
      </c>
      <c r="L605" s="101">
        <f t="shared" si="109"/>
        <v>0</v>
      </c>
      <c r="M605" s="101">
        <f t="shared" si="110"/>
        <v>0</v>
      </c>
      <c r="N605" s="101" t="str">
        <f t="shared" si="111"/>
        <v/>
      </c>
      <c r="O605" s="101">
        <f t="shared" si="112"/>
        <v>0</v>
      </c>
      <c r="P605" s="101">
        <f t="shared" si="113"/>
        <v>0</v>
      </c>
      <c r="Q605" s="101" t="str">
        <f t="shared" si="114"/>
        <v/>
      </c>
      <c r="R605" s="101" t="str">
        <f t="shared" si="115"/>
        <v/>
      </c>
      <c r="S605" s="494" t="str">
        <f t="shared" si="116"/>
        <v/>
      </c>
      <c r="T605" s="494" t="str">
        <f t="shared" si="117"/>
        <v/>
      </c>
      <c r="U605" s="494" t="str">
        <f t="shared" si="118"/>
        <v/>
      </c>
      <c r="V605" s="494" t="str">
        <f t="shared" si="119"/>
        <v/>
      </c>
      <c r="W605" s="21">
        <f>ROW()</f>
        <v>605</v>
      </c>
    </row>
    <row r="606" spans="1:23" s="21" customFormat="1" ht="16" customHeight="1">
      <c r="A606" s="21">
        <f>ROW()</f>
        <v>606</v>
      </c>
      <c r="B606" s="71"/>
      <c r="C606" s="709"/>
      <c r="D606" s="178"/>
      <c r="E606" s="173"/>
      <c r="F606" s="173"/>
      <c r="G606" s="163"/>
      <c r="H606" s="163"/>
      <c r="I606" s="173"/>
      <c r="J606" s="174"/>
      <c r="K606" s="101">
        <f t="shared" si="108"/>
        <v>0</v>
      </c>
      <c r="L606" s="101">
        <f t="shared" si="109"/>
        <v>0</v>
      </c>
      <c r="M606" s="101">
        <f t="shared" si="110"/>
        <v>0</v>
      </c>
      <c r="N606" s="101" t="str">
        <f t="shared" si="111"/>
        <v/>
      </c>
      <c r="O606" s="101">
        <f t="shared" si="112"/>
        <v>0</v>
      </c>
      <c r="P606" s="101">
        <f t="shared" si="113"/>
        <v>0</v>
      </c>
      <c r="Q606" s="101" t="str">
        <f t="shared" si="114"/>
        <v/>
      </c>
      <c r="R606" s="101" t="str">
        <f t="shared" si="115"/>
        <v/>
      </c>
      <c r="S606" s="494" t="str">
        <f t="shared" si="116"/>
        <v/>
      </c>
      <c r="T606" s="494" t="str">
        <f t="shared" si="117"/>
        <v/>
      </c>
      <c r="U606" s="494" t="str">
        <f t="shared" si="118"/>
        <v/>
      </c>
      <c r="V606" s="494" t="str">
        <f t="shared" si="119"/>
        <v/>
      </c>
      <c r="W606" s="21">
        <f>ROW()</f>
        <v>606</v>
      </c>
    </row>
    <row r="607" spans="1:23" s="21" customFormat="1" ht="16" customHeight="1">
      <c r="A607" s="21">
        <f>ROW()</f>
        <v>607</v>
      </c>
      <c r="B607" s="71"/>
      <c r="C607" s="709"/>
      <c r="D607" s="178"/>
      <c r="E607" s="173"/>
      <c r="F607" s="173"/>
      <c r="G607" s="163"/>
      <c r="H607" s="163"/>
      <c r="I607" s="173"/>
      <c r="J607" s="174"/>
      <c r="K607" s="101">
        <f t="shared" si="108"/>
        <v>0</v>
      </c>
      <c r="L607" s="101">
        <f t="shared" si="109"/>
        <v>0</v>
      </c>
      <c r="M607" s="101">
        <f t="shared" si="110"/>
        <v>0</v>
      </c>
      <c r="N607" s="101" t="str">
        <f t="shared" si="111"/>
        <v/>
      </c>
      <c r="O607" s="101">
        <f t="shared" si="112"/>
        <v>0</v>
      </c>
      <c r="P607" s="101">
        <f t="shared" si="113"/>
        <v>0</v>
      </c>
      <c r="Q607" s="101" t="str">
        <f t="shared" si="114"/>
        <v/>
      </c>
      <c r="R607" s="101" t="str">
        <f t="shared" si="115"/>
        <v/>
      </c>
      <c r="S607" s="494" t="str">
        <f t="shared" si="116"/>
        <v/>
      </c>
      <c r="T607" s="494" t="str">
        <f t="shared" si="117"/>
        <v/>
      </c>
      <c r="U607" s="494" t="str">
        <f t="shared" si="118"/>
        <v/>
      </c>
      <c r="V607" s="494" t="str">
        <f t="shared" si="119"/>
        <v/>
      </c>
      <c r="W607" s="21">
        <f>ROW()</f>
        <v>607</v>
      </c>
    </row>
    <row r="608" spans="1:23" s="21" customFormat="1" ht="16" customHeight="1">
      <c r="A608" s="21">
        <f>ROW()</f>
        <v>608</v>
      </c>
      <c r="B608" s="71"/>
      <c r="C608" s="709"/>
      <c r="D608" s="178"/>
      <c r="E608" s="173"/>
      <c r="F608" s="173"/>
      <c r="G608" s="163"/>
      <c r="H608" s="163"/>
      <c r="I608" s="173"/>
      <c r="J608" s="174"/>
      <c r="K608" s="101">
        <f t="shared" si="108"/>
        <v>0</v>
      </c>
      <c r="L608" s="101">
        <f t="shared" si="109"/>
        <v>0</v>
      </c>
      <c r="M608" s="101">
        <f t="shared" si="110"/>
        <v>0</v>
      </c>
      <c r="N608" s="101" t="str">
        <f t="shared" si="111"/>
        <v/>
      </c>
      <c r="O608" s="101">
        <f t="shared" si="112"/>
        <v>0</v>
      </c>
      <c r="P608" s="101">
        <f t="shared" si="113"/>
        <v>0</v>
      </c>
      <c r="Q608" s="101" t="str">
        <f t="shared" si="114"/>
        <v/>
      </c>
      <c r="R608" s="101" t="str">
        <f t="shared" si="115"/>
        <v/>
      </c>
      <c r="S608" s="494" t="str">
        <f t="shared" si="116"/>
        <v/>
      </c>
      <c r="T608" s="494" t="str">
        <f t="shared" si="117"/>
        <v/>
      </c>
      <c r="U608" s="494" t="str">
        <f t="shared" si="118"/>
        <v/>
      </c>
      <c r="V608" s="494" t="str">
        <f t="shared" si="119"/>
        <v/>
      </c>
      <c r="W608" s="21">
        <f>ROW()</f>
        <v>608</v>
      </c>
    </row>
    <row r="609" spans="1:23" s="21" customFormat="1" ht="16" customHeight="1">
      <c r="A609" s="21">
        <f>ROW()</f>
        <v>609</v>
      </c>
      <c r="B609" s="71"/>
      <c r="C609" s="709"/>
      <c r="D609" s="178"/>
      <c r="E609" s="173"/>
      <c r="F609" s="173"/>
      <c r="G609" s="163"/>
      <c r="H609" s="163"/>
      <c r="I609" s="173"/>
      <c r="J609" s="174"/>
      <c r="K609" s="101">
        <f t="shared" si="108"/>
        <v>0</v>
      </c>
      <c r="L609" s="101">
        <f t="shared" si="109"/>
        <v>0</v>
      </c>
      <c r="M609" s="101">
        <f t="shared" si="110"/>
        <v>0</v>
      </c>
      <c r="N609" s="101" t="str">
        <f t="shared" si="111"/>
        <v/>
      </c>
      <c r="O609" s="101">
        <f t="shared" si="112"/>
        <v>0</v>
      </c>
      <c r="P609" s="101">
        <f t="shared" si="113"/>
        <v>0</v>
      </c>
      <c r="Q609" s="101" t="str">
        <f t="shared" si="114"/>
        <v/>
      </c>
      <c r="R609" s="101" t="str">
        <f t="shared" si="115"/>
        <v/>
      </c>
      <c r="S609" s="494" t="str">
        <f t="shared" si="116"/>
        <v/>
      </c>
      <c r="T609" s="494" t="str">
        <f t="shared" si="117"/>
        <v/>
      </c>
      <c r="U609" s="494" t="str">
        <f t="shared" si="118"/>
        <v/>
      </c>
      <c r="V609" s="494" t="str">
        <f t="shared" si="119"/>
        <v/>
      </c>
      <c r="W609" s="21">
        <f>ROW()</f>
        <v>609</v>
      </c>
    </row>
    <row r="610" spans="1:23" s="21" customFormat="1" ht="16" customHeight="1">
      <c r="A610" s="21">
        <f>ROW()</f>
        <v>610</v>
      </c>
      <c r="B610" s="71"/>
      <c r="C610" s="709"/>
      <c r="D610" s="178"/>
      <c r="E610" s="173"/>
      <c r="F610" s="173"/>
      <c r="G610" s="163"/>
      <c r="H610" s="163"/>
      <c r="I610" s="173"/>
      <c r="J610" s="174"/>
      <c r="K610" s="101">
        <f t="shared" si="108"/>
        <v>0</v>
      </c>
      <c r="L610" s="101">
        <f t="shared" si="109"/>
        <v>0</v>
      </c>
      <c r="M610" s="101">
        <f t="shared" si="110"/>
        <v>0</v>
      </c>
      <c r="N610" s="101" t="str">
        <f t="shared" si="111"/>
        <v/>
      </c>
      <c r="O610" s="101">
        <f t="shared" si="112"/>
        <v>0</v>
      </c>
      <c r="P610" s="101">
        <f t="shared" si="113"/>
        <v>0</v>
      </c>
      <c r="Q610" s="101" t="str">
        <f t="shared" si="114"/>
        <v/>
      </c>
      <c r="R610" s="101" t="str">
        <f t="shared" si="115"/>
        <v/>
      </c>
      <c r="S610" s="494" t="str">
        <f t="shared" si="116"/>
        <v/>
      </c>
      <c r="T610" s="494" t="str">
        <f t="shared" si="117"/>
        <v/>
      </c>
      <c r="U610" s="494" t="str">
        <f t="shared" si="118"/>
        <v/>
      </c>
      <c r="V610" s="494" t="str">
        <f t="shared" si="119"/>
        <v/>
      </c>
      <c r="W610" s="21">
        <f>ROW()</f>
        <v>610</v>
      </c>
    </row>
    <row r="611" spans="1:23" s="21" customFormat="1" ht="16" customHeight="1">
      <c r="A611" s="21">
        <f>ROW()</f>
        <v>611</v>
      </c>
      <c r="B611" s="71"/>
      <c r="C611" s="709"/>
      <c r="D611" s="178"/>
      <c r="E611" s="173"/>
      <c r="F611" s="173"/>
      <c r="G611" s="163"/>
      <c r="H611" s="163"/>
      <c r="I611" s="173"/>
      <c r="J611" s="174"/>
      <c r="K611" s="101">
        <f t="shared" si="108"/>
        <v>0</v>
      </c>
      <c r="L611" s="101">
        <f t="shared" si="109"/>
        <v>0</v>
      </c>
      <c r="M611" s="101">
        <f t="shared" si="110"/>
        <v>0</v>
      </c>
      <c r="N611" s="101" t="str">
        <f t="shared" si="111"/>
        <v/>
      </c>
      <c r="O611" s="101">
        <f t="shared" si="112"/>
        <v>0</v>
      </c>
      <c r="P611" s="101">
        <f t="shared" si="113"/>
        <v>0</v>
      </c>
      <c r="Q611" s="101" t="str">
        <f t="shared" si="114"/>
        <v/>
      </c>
      <c r="R611" s="101" t="str">
        <f t="shared" si="115"/>
        <v/>
      </c>
      <c r="S611" s="494" t="str">
        <f t="shared" si="116"/>
        <v/>
      </c>
      <c r="T611" s="494" t="str">
        <f t="shared" si="117"/>
        <v/>
      </c>
      <c r="U611" s="494" t="str">
        <f t="shared" si="118"/>
        <v/>
      </c>
      <c r="V611" s="494" t="str">
        <f t="shared" si="119"/>
        <v/>
      </c>
      <c r="W611" s="21">
        <f>ROW()</f>
        <v>611</v>
      </c>
    </row>
    <row r="612" spans="1:23" s="21" customFormat="1" ht="16" customHeight="1">
      <c r="A612" s="21">
        <f>ROW()</f>
        <v>612</v>
      </c>
      <c r="B612" s="71"/>
      <c r="C612" s="709"/>
      <c r="D612" s="178"/>
      <c r="E612" s="173"/>
      <c r="F612" s="173"/>
      <c r="G612" s="163"/>
      <c r="H612" s="163"/>
      <c r="I612" s="173"/>
      <c r="J612" s="174"/>
      <c r="K612" s="101">
        <f t="shared" si="108"/>
        <v>0</v>
      </c>
      <c r="L612" s="101">
        <f t="shared" si="109"/>
        <v>0</v>
      </c>
      <c r="M612" s="101">
        <f t="shared" si="110"/>
        <v>0</v>
      </c>
      <c r="N612" s="101" t="str">
        <f t="shared" si="111"/>
        <v/>
      </c>
      <c r="O612" s="101">
        <f t="shared" si="112"/>
        <v>0</v>
      </c>
      <c r="P612" s="101">
        <f t="shared" si="113"/>
        <v>0</v>
      </c>
      <c r="Q612" s="101" t="str">
        <f t="shared" si="114"/>
        <v/>
      </c>
      <c r="R612" s="101" t="str">
        <f t="shared" si="115"/>
        <v/>
      </c>
      <c r="S612" s="494" t="str">
        <f t="shared" si="116"/>
        <v/>
      </c>
      <c r="T612" s="494" t="str">
        <f t="shared" si="117"/>
        <v/>
      </c>
      <c r="U612" s="494" t="str">
        <f t="shared" si="118"/>
        <v/>
      </c>
      <c r="V612" s="494" t="str">
        <f t="shared" si="119"/>
        <v/>
      </c>
      <c r="W612" s="21">
        <f>ROW()</f>
        <v>612</v>
      </c>
    </row>
    <row r="613" spans="1:23" s="21" customFormat="1" ht="16" customHeight="1">
      <c r="A613" s="21">
        <f>ROW()</f>
        <v>613</v>
      </c>
      <c r="B613" s="71"/>
      <c r="C613" s="709"/>
      <c r="D613" s="178"/>
      <c r="E613" s="173"/>
      <c r="F613" s="173"/>
      <c r="G613" s="163"/>
      <c r="H613" s="163"/>
      <c r="I613" s="173"/>
      <c r="J613" s="174"/>
      <c r="K613" s="101">
        <f t="shared" si="108"/>
        <v>0</v>
      </c>
      <c r="L613" s="101">
        <f t="shared" si="109"/>
        <v>0</v>
      </c>
      <c r="M613" s="101">
        <f t="shared" si="110"/>
        <v>0</v>
      </c>
      <c r="N613" s="101" t="str">
        <f t="shared" si="111"/>
        <v/>
      </c>
      <c r="O613" s="101">
        <f t="shared" si="112"/>
        <v>0</v>
      </c>
      <c r="P613" s="101">
        <f t="shared" si="113"/>
        <v>0</v>
      </c>
      <c r="Q613" s="101" t="str">
        <f t="shared" si="114"/>
        <v/>
      </c>
      <c r="R613" s="101" t="str">
        <f t="shared" si="115"/>
        <v/>
      </c>
      <c r="S613" s="494" t="str">
        <f t="shared" si="116"/>
        <v/>
      </c>
      <c r="T613" s="494" t="str">
        <f t="shared" si="117"/>
        <v/>
      </c>
      <c r="U613" s="494" t="str">
        <f t="shared" si="118"/>
        <v/>
      </c>
      <c r="V613" s="494" t="str">
        <f t="shared" si="119"/>
        <v/>
      </c>
      <c r="W613" s="21">
        <f>ROW()</f>
        <v>613</v>
      </c>
    </row>
    <row r="614" spans="1:23" s="21" customFormat="1" ht="16" customHeight="1">
      <c r="A614" s="21">
        <f>ROW()</f>
        <v>614</v>
      </c>
      <c r="B614" s="71"/>
      <c r="C614" s="709"/>
      <c r="D614" s="178"/>
      <c r="E614" s="173"/>
      <c r="F614" s="173"/>
      <c r="G614" s="163"/>
      <c r="H614" s="163"/>
      <c r="I614" s="173"/>
      <c r="J614" s="174"/>
      <c r="K614" s="101">
        <f t="shared" si="108"/>
        <v>0</v>
      </c>
      <c r="L614" s="101">
        <f t="shared" si="109"/>
        <v>0</v>
      </c>
      <c r="M614" s="101">
        <f t="shared" si="110"/>
        <v>0</v>
      </c>
      <c r="N614" s="101" t="str">
        <f t="shared" si="111"/>
        <v/>
      </c>
      <c r="O614" s="101">
        <f t="shared" si="112"/>
        <v>0</v>
      </c>
      <c r="P614" s="101">
        <f t="shared" si="113"/>
        <v>0</v>
      </c>
      <c r="Q614" s="101" t="str">
        <f t="shared" si="114"/>
        <v/>
      </c>
      <c r="R614" s="101" t="str">
        <f t="shared" si="115"/>
        <v/>
      </c>
      <c r="S614" s="494" t="str">
        <f t="shared" si="116"/>
        <v/>
      </c>
      <c r="T614" s="494" t="str">
        <f t="shared" si="117"/>
        <v/>
      </c>
      <c r="U614" s="494" t="str">
        <f t="shared" si="118"/>
        <v/>
      </c>
      <c r="V614" s="494" t="str">
        <f t="shared" si="119"/>
        <v/>
      </c>
      <c r="W614" s="21">
        <f>ROW()</f>
        <v>614</v>
      </c>
    </row>
    <row r="615" spans="1:23" s="21" customFormat="1" ht="16" customHeight="1">
      <c r="A615" s="21">
        <f>ROW()</f>
        <v>615</v>
      </c>
      <c r="B615" s="71"/>
      <c r="C615" s="709"/>
      <c r="D615" s="178"/>
      <c r="E615" s="173"/>
      <c r="F615" s="173"/>
      <c r="G615" s="163"/>
      <c r="H615" s="163"/>
      <c r="I615" s="173"/>
      <c r="J615" s="174"/>
      <c r="K615" s="101">
        <f t="shared" si="108"/>
        <v>0</v>
      </c>
      <c r="L615" s="101">
        <f t="shared" si="109"/>
        <v>0</v>
      </c>
      <c r="M615" s="101">
        <f t="shared" si="110"/>
        <v>0</v>
      </c>
      <c r="N615" s="101" t="str">
        <f t="shared" si="111"/>
        <v/>
      </c>
      <c r="O615" s="101">
        <f t="shared" si="112"/>
        <v>0</v>
      </c>
      <c r="P615" s="101">
        <f t="shared" si="113"/>
        <v>0</v>
      </c>
      <c r="Q615" s="101" t="str">
        <f t="shared" si="114"/>
        <v/>
      </c>
      <c r="R615" s="101" t="str">
        <f t="shared" si="115"/>
        <v/>
      </c>
      <c r="S615" s="494" t="str">
        <f t="shared" si="116"/>
        <v/>
      </c>
      <c r="T615" s="494" t="str">
        <f t="shared" si="117"/>
        <v/>
      </c>
      <c r="U615" s="494" t="str">
        <f t="shared" si="118"/>
        <v/>
      </c>
      <c r="V615" s="494" t="str">
        <f t="shared" si="119"/>
        <v/>
      </c>
      <c r="W615" s="21">
        <f>ROW()</f>
        <v>615</v>
      </c>
    </row>
    <row r="616" spans="1:23" s="21" customFormat="1" ht="16" customHeight="1">
      <c r="A616" s="21">
        <f>ROW()</f>
        <v>616</v>
      </c>
      <c r="B616" s="71"/>
      <c r="C616" s="709"/>
      <c r="D616" s="178"/>
      <c r="E616" s="173"/>
      <c r="F616" s="173"/>
      <c r="G616" s="163"/>
      <c r="H616" s="163"/>
      <c r="I616" s="173"/>
      <c r="J616" s="174"/>
      <c r="K616" s="101">
        <f t="shared" si="108"/>
        <v>0</v>
      </c>
      <c r="L616" s="101">
        <f t="shared" si="109"/>
        <v>0</v>
      </c>
      <c r="M616" s="101">
        <f t="shared" si="110"/>
        <v>0</v>
      </c>
      <c r="N616" s="101" t="str">
        <f t="shared" si="111"/>
        <v/>
      </c>
      <c r="O616" s="101">
        <f t="shared" si="112"/>
        <v>0</v>
      </c>
      <c r="P616" s="101">
        <f t="shared" si="113"/>
        <v>0</v>
      </c>
      <c r="Q616" s="101" t="str">
        <f t="shared" si="114"/>
        <v/>
      </c>
      <c r="R616" s="101" t="str">
        <f t="shared" si="115"/>
        <v/>
      </c>
      <c r="S616" s="494" t="str">
        <f t="shared" si="116"/>
        <v/>
      </c>
      <c r="T616" s="494" t="str">
        <f t="shared" si="117"/>
        <v/>
      </c>
      <c r="U616" s="494" t="str">
        <f t="shared" si="118"/>
        <v/>
      </c>
      <c r="V616" s="494" t="str">
        <f t="shared" si="119"/>
        <v/>
      </c>
      <c r="W616" s="21">
        <f>ROW()</f>
        <v>616</v>
      </c>
    </row>
    <row r="617" spans="1:23" s="21" customFormat="1" ht="16" customHeight="1">
      <c r="A617" s="21">
        <f>ROW()</f>
        <v>617</v>
      </c>
      <c r="B617" s="71"/>
      <c r="C617" s="709"/>
      <c r="D617" s="178"/>
      <c r="E617" s="173"/>
      <c r="F617" s="173"/>
      <c r="G617" s="163"/>
      <c r="H617" s="163"/>
      <c r="I617" s="173"/>
      <c r="J617" s="174"/>
      <c r="K617" s="101">
        <f t="shared" si="108"/>
        <v>0</v>
      </c>
      <c r="L617" s="101">
        <f t="shared" si="109"/>
        <v>0</v>
      </c>
      <c r="M617" s="101">
        <f t="shared" si="110"/>
        <v>0</v>
      </c>
      <c r="N617" s="101" t="str">
        <f t="shared" si="111"/>
        <v/>
      </c>
      <c r="O617" s="101">
        <f t="shared" si="112"/>
        <v>0</v>
      </c>
      <c r="P617" s="101">
        <f t="shared" si="113"/>
        <v>0</v>
      </c>
      <c r="Q617" s="101" t="str">
        <f t="shared" si="114"/>
        <v/>
      </c>
      <c r="R617" s="101" t="str">
        <f t="shared" si="115"/>
        <v/>
      </c>
      <c r="S617" s="494" t="str">
        <f t="shared" si="116"/>
        <v/>
      </c>
      <c r="T617" s="494" t="str">
        <f t="shared" si="117"/>
        <v/>
      </c>
      <c r="U617" s="494" t="str">
        <f t="shared" si="118"/>
        <v/>
      </c>
      <c r="V617" s="494" t="str">
        <f t="shared" si="119"/>
        <v/>
      </c>
      <c r="W617" s="21">
        <f>ROW()</f>
        <v>617</v>
      </c>
    </row>
    <row r="618" spans="1:23" s="21" customFormat="1" ht="16" customHeight="1">
      <c r="A618" s="21">
        <f>ROW()</f>
        <v>618</v>
      </c>
      <c r="B618" s="71"/>
      <c r="C618" s="709"/>
      <c r="D618" s="178"/>
      <c r="E618" s="173"/>
      <c r="F618" s="173"/>
      <c r="G618" s="163"/>
      <c r="H618" s="163"/>
      <c r="I618" s="173"/>
      <c r="J618" s="174"/>
      <c r="K618" s="101">
        <f t="shared" si="108"/>
        <v>0</v>
      </c>
      <c r="L618" s="101">
        <f t="shared" si="109"/>
        <v>0</v>
      </c>
      <c r="M618" s="101">
        <f t="shared" si="110"/>
        <v>0</v>
      </c>
      <c r="N618" s="101" t="str">
        <f t="shared" si="111"/>
        <v/>
      </c>
      <c r="O618" s="101">
        <f t="shared" si="112"/>
        <v>0</v>
      </c>
      <c r="P618" s="101">
        <f t="shared" si="113"/>
        <v>0</v>
      </c>
      <c r="Q618" s="101" t="str">
        <f t="shared" si="114"/>
        <v/>
      </c>
      <c r="R618" s="101" t="str">
        <f t="shared" si="115"/>
        <v/>
      </c>
      <c r="S618" s="494" t="str">
        <f t="shared" si="116"/>
        <v/>
      </c>
      <c r="T618" s="494" t="str">
        <f t="shared" si="117"/>
        <v/>
      </c>
      <c r="U618" s="494" t="str">
        <f t="shared" si="118"/>
        <v/>
      </c>
      <c r="V618" s="494" t="str">
        <f t="shared" si="119"/>
        <v/>
      </c>
      <c r="W618" s="21">
        <f>ROW()</f>
        <v>618</v>
      </c>
    </row>
    <row r="619" spans="1:23" s="21" customFormat="1" ht="16" customHeight="1">
      <c r="A619" s="21">
        <f>ROW()</f>
        <v>619</v>
      </c>
      <c r="B619" s="71"/>
      <c r="C619" s="709"/>
      <c r="D619" s="178"/>
      <c r="E619" s="173"/>
      <c r="F619" s="173"/>
      <c r="G619" s="163"/>
      <c r="H619" s="163"/>
      <c r="I619" s="173"/>
      <c r="J619" s="174"/>
      <c r="K619" s="101">
        <f t="shared" si="108"/>
        <v>0</v>
      </c>
      <c r="L619" s="101">
        <f t="shared" si="109"/>
        <v>0</v>
      </c>
      <c r="M619" s="101">
        <f t="shared" si="110"/>
        <v>0</v>
      </c>
      <c r="N619" s="101" t="str">
        <f t="shared" si="111"/>
        <v/>
      </c>
      <c r="O619" s="101">
        <f t="shared" si="112"/>
        <v>0</v>
      </c>
      <c r="P619" s="101">
        <f t="shared" si="113"/>
        <v>0</v>
      </c>
      <c r="Q619" s="101" t="str">
        <f t="shared" si="114"/>
        <v/>
      </c>
      <c r="R619" s="101" t="str">
        <f t="shared" si="115"/>
        <v/>
      </c>
      <c r="S619" s="494" t="str">
        <f t="shared" si="116"/>
        <v/>
      </c>
      <c r="T619" s="494" t="str">
        <f t="shared" si="117"/>
        <v/>
      </c>
      <c r="U619" s="494" t="str">
        <f t="shared" si="118"/>
        <v/>
      </c>
      <c r="V619" s="494" t="str">
        <f t="shared" si="119"/>
        <v/>
      </c>
      <c r="W619" s="21">
        <f>ROW()</f>
        <v>619</v>
      </c>
    </row>
    <row r="620" spans="1:23" s="21" customFormat="1" ht="16" customHeight="1">
      <c r="A620" s="21">
        <f>ROW()</f>
        <v>620</v>
      </c>
      <c r="B620" s="71"/>
      <c r="C620" s="709"/>
      <c r="D620" s="178"/>
      <c r="E620" s="173"/>
      <c r="F620" s="173"/>
      <c r="G620" s="163"/>
      <c r="H620" s="163"/>
      <c r="I620" s="173"/>
      <c r="J620" s="174"/>
      <c r="K620" s="101">
        <f t="shared" si="108"/>
        <v>0</v>
      </c>
      <c r="L620" s="101">
        <f t="shared" si="109"/>
        <v>0</v>
      </c>
      <c r="M620" s="101">
        <f t="shared" si="110"/>
        <v>0</v>
      </c>
      <c r="N620" s="101" t="str">
        <f t="shared" si="111"/>
        <v/>
      </c>
      <c r="O620" s="101">
        <f t="shared" si="112"/>
        <v>0</v>
      </c>
      <c r="P620" s="101">
        <f t="shared" si="113"/>
        <v>0</v>
      </c>
      <c r="Q620" s="101" t="str">
        <f t="shared" si="114"/>
        <v/>
      </c>
      <c r="R620" s="101" t="str">
        <f t="shared" si="115"/>
        <v/>
      </c>
      <c r="S620" s="494" t="str">
        <f t="shared" si="116"/>
        <v/>
      </c>
      <c r="T620" s="494" t="str">
        <f t="shared" si="117"/>
        <v/>
      </c>
      <c r="U620" s="494" t="str">
        <f t="shared" si="118"/>
        <v/>
      </c>
      <c r="V620" s="494" t="str">
        <f t="shared" si="119"/>
        <v/>
      </c>
      <c r="W620" s="21">
        <f>ROW()</f>
        <v>620</v>
      </c>
    </row>
    <row r="621" spans="1:23" s="21" customFormat="1" ht="16" customHeight="1">
      <c r="A621" s="21">
        <f>ROW()</f>
        <v>621</v>
      </c>
      <c r="B621" s="71"/>
      <c r="C621" s="709"/>
      <c r="D621" s="178"/>
      <c r="E621" s="173"/>
      <c r="F621" s="173"/>
      <c r="G621" s="163"/>
      <c r="H621" s="163"/>
      <c r="I621" s="173"/>
      <c r="J621" s="174"/>
      <c r="K621" s="101">
        <f t="shared" si="108"/>
        <v>0</v>
      </c>
      <c r="L621" s="101">
        <f t="shared" si="109"/>
        <v>0</v>
      </c>
      <c r="M621" s="101">
        <f t="shared" si="110"/>
        <v>0</v>
      </c>
      <c r="N621" s="101" t="str">
        <f t="shared" si="111"/>
        <v/>
      </c>
      <c r="O621" s="101">
        <f t="shared" si="112"/>
        <v>0</v>
      </c>
      <c r="P621" s="101">
        <f t="shared" si="113"/>
        <v>0</v>
      </c>
      <c r="Q621" s="101" t="str">
        <f t="shared" si="114"/>
        <v/>
      </c>
      <c r="R621" s="101" t="str">
        <f t="shared" si="115"/>
        <v/>
      </c>
      <c r="S621" s="494" t="str">
        <f t="shared" si="116"/>
        <v/>
      </c>
      <c r="T621" s="494" t="str">
        <f t="shared" si="117"/>
        <v/>
      </c>
      <c r="U621" s="494" t="str">
        <f t="shared" si="118"/>
        <v/>
      </c>
      <c r="V621" s="494" t="str">
        <f t="shared" si="119"/>
        <v/>
      </c>
      <c r="W621" s="21">
        <f>ROW()</f>
        <v>621</v>
      </c>
    </row>
    <row r="622" spans="1:23" s="21" customFormat="1" ht="16" customHeight="1">
      <c r="A622" s="21">
        <f>ROW()</f>
        <v>622</v>
      </c>
      <c r="B622" s="71"/>
      <c r="C622" s="709"/>
      <c r="D622" s="178"/>
      <c r="E622" s="191"/>
      <c r="F622" s="191"/>
      <c r="G622" s="163"/>
      <c r="H622" s="163"/>
      <c r="I622" s="173"/>
      <c r="J622" s="174"/>
      <c r="K622" s="101">
        <f t="shared" si="108"/>
        <v>0</v>
      </c>
      <c r="L622" s="101">
        <f t="shared" si="109"/>
        <v>0</v>
      </c>
      <c r="M622" s="101">
        <f t="shared" si="110"/>
        <v>0</v>
      </c>
      <c r="N622" s="101" t="str">
        <f t="shared" si="111"/>
        <v/>
      </c>
      <c r="O622" s="101">
        <f t="shared" si="112"/>
        <v>0</v>
      </c>
      <c r="P622" s="101">
        <f t="shared" si="113"/>
        <v>0</v>
      </c>
      <c r="Q622" s="101" t="str">
        <f t="shared" si="114"/>
        <v/>
      </c>
      <c r="R622" s="101" t="str">
        <f t="shared" si="115"/>
        <v/>
      </c>
      <c r="S622" s="494" t="str">
        <f t="shared" si="116"/>
        <v/>
      </c>
      <c r="T622" s="494" t="str">
        <f t="shared" si="117"/>
        <v/>
      </c>
      <c r="U622" s="494" t="str">
        <f t="shared" si="118"/>
        <v/>
      </c>
      <c r="V622" s="494" t="str">
        <f t="shared" si="119"/>
        <v/>
      </c>
      <c r="W622" s="21">
        <f>ROW()</f>
        <v>622</v>
      </c>
    </row>
    <row r="623" spans="1:23" s="21" customFormat="1" ht="16" customHeight="1">
      <c r="A623" s="21">
        <f>ROW()</f>
        <v>623</v>
      </c>
      <c r="B623" s="71"/>
      <c r="C623" s="709"/>
      <c r="D623" s="178"/>
      <c r="E623" s="191"/>
      <c r="F623" s="191"/>
      <c r="G623" s="163"/>
      <c r="H623" s="163"/>
      <c r="I623" s="173"/>
      <c r="J623" s="174"/>
      <c r="K623" s="101">
        <f t="shared" si="108"/>
        <v>0</v>
      </c>
      <c r="L623" s="101">
        <f t="shared" si="109"/>
        <v>0</v>
      </c>
      <c r="M623" s="101">
        <f t="shared" si="110"/>
        <v>0</v>
      </c>
      <c r="N623" s="101" t="str">
        <f t="shared" si="111"/>
        <v/>
      </c>
      <c r="O623" s="101">
        <f t="shared" si="112"/>
        <v>0</v>
      </c>
      <c r="P623" s="101">
        <f t="shared" si="113"/>
        <v>0</v>
      </c>
      <c r="Q623" s="101" t="str">
        <f t="shared" si="114"/>
        <v/>
      </c>
      <c r="R623" s="101" t="str">
        <f t="shared" si="115"/>
        <v/>
      </c>
      <c r="S623" s="494" t="str">
        <f t="shared" si="116"/>
        <v/>
      </c>
      <c r="T623" s="494" t="str">
        <f t="shared" si="117"/>
        <v/>
      </c>
      <c r="U623" s="494" t="str">
        <f t="shared" si="118"/>
        <v/>
      </c>
      <c r="V623" s="494" t="str">
        <f t="shared" si="119"/>
        <v/>
      </c>
      <c r="W623" s="21">
        <f>ROW()</f>
        <v>623</v>
      </c>
    </row>
    <row r="624" spans="1:23" s="21" customFormat="1" ht="16" customHeight="1">
      <c r="A624" s="21">
        <f>ROW()</f>
        <v>624</v>
      </c>
      <c r="B624" s="71"/>
      <c r="C624" s="709"/>
      <c r="D624" s="178"/>
      <c r="E624" s="191"/>
      <c r="F624" s="191"/>
      <c r="G624" s="163"/>
      <c r="H624" s="163"/>
      <c r="I624" s="173"/>
      <c r="J624" s="174"/>
      <c r="K624" s="101">
        <f t="shared" si="108"/>
        <v>0</v>
      </c>
      <c r="L624" s="101">
        <f t="shared" si="109"/>
        <v>0</v>
      </c>
      <c r="M624" s="101">
        <f t="shared" si="110"/>
        <v>0</v>
      </c>
      <c r="N624" s="101" t="str">
        <f t="shared" si="111"/>
        <v/>
      </c>
      <c r="O624" s="101">
        <f t="shared" si="112"/>
        <v>0</v>
      </c>
      <c r="P624" s="101">
        <f t="shared" si="113"/>
        <v>0</v>
      </c>
      <c r="Q624" s="101" t="str">
        <f t="shared" si="114"/>
        <v/>
      </c>
      <c r="R624" s="101" t="str">
        <f t="shared" si="115"/>
        <v/>
      </c>
      <c r="S624" s="494" t="str">
        <f t="shared" si="116"/>
        <v/>
      </c>
      <c r="T624" s="494" t="str">
        <f t="shared" si="117"/>
        <v/>
      </c>
      <c r="U624" s="494" t="str">
        <f t="shared" si="118"/>
        <v/>
      </c>
      <c r="V624" s="494" t="str">
        <f t="shared" si="119"/>
        <v/>
      </c>
      <c r="W624" s="21">
        <f>ROW()</f>
        <v>624</v>
      </c>
    </row>
    <row r="625" spans="1:23" s="21" customFormat="1" ht="16" customHeight="1">
      <c r="A625" s="21">
        <f>ROW()</f>
        <v>625</v>
      </c>
      <c r="B625" s="71"/>
      <c r="C625" s="709"/>
      <c r="D625" s="178"/>
      <c r="E625" s="191"/>
      <c r="F625" s="191"/>
      <c r="G625" s="163"/>
      <c r="H625" s="163"/>
      <c r="I625" s="173"/>
      <c r="J625" s="174"/>
      <c r="K625" s="101">
        <f t="shared" si="108"/>
        <v>0</v>
      </c>
      <c r="L625" s="101">
        <f t="shared" si="109"/>
        <v>0</v>
      </c>
      <c r="M625" s="101">
        <f t="shared" si="110"/>
        <v>0</v>
      </c>
      <c r="N625" s="101" t="str">
        <f t="shared" si="111"/>
        <v/>
      </c>
      <c r="O625" s="101">
        <f t="shared" si="112"/>
        <v>0</v>
      </c>
      <c r="P625" s="101">
        <f t="shared" si="113"/>
        <v>0</v>
      </c>
      <c r="Q625" s="101" t="str">
        <f t="shared" si="114"/>
        <v/>
      </c>
      <c r="R625" s="101" t="str">
        <f t="shared" si="115"/>
        <v/>
      </c>
      <c r="S625" s="494" t="str">
        <f t="shared" si="116"/>
        <v/>
      </c>
      <c r="T625" s="494" t="str">
        <f t="shared" si="117"/>
        <v/>
      </c>
      <c r="U625" s="494" t="str">
        <f t="shared" si="118"/>
        <v/>
      </c>
      <c r="V625" s="494" t="str">
        <f t="shared" si="119"/>
        <v/>
      </c>
      <c r="W625" s="21">
        <f>ROW()</f>
        <v>625</v>
      </c>
    </row>
    <row r="626" spans="1:23" s="21" customFormat="1" ht="16" customHeight="1">
      <c r="A626" s="21">
        <f>ROW()</f>
        <v>626</v>
      </c>
      <c r="B626" s="71"/>
      <c r="C626" s="709"/>
      <c r="D626" s="178"/>
      <c r="E626" s="191"/>
      <c r="F626" s="191"/>
      <c r="G626" s="163"/>
      <c r="H626" s="163"/>
      <c r="I626" s="173"/>
      <c r="J626" s="174"/>
      <c r="K626" s="101">
        <f t="shared" si="108"/>
        <v>0</v>
      </c>
      <c r="L626" s="101">
        <f t="shared" si="109"/>
        <v>0</v>
      </c>
      <c r="M626" s="101">
        <f t="shared" si="110"/>
        <v>0</v>
      </c>
      <c r="N626" s="101" t="str">
        <f t="shared" si="111"/>
        <v/>
      </c>
      <c r="O626" s="101">
        <f t="shared" si="112"/>
        <v>0</v>
      </c>
      <c r="P626" s="101">
        <f t="shared" si="113"/>
        <v>0</v>
      </c>
      <c r="Q626" s="101" t="str">
        <f t="shared" si="114"/>
        <v/>
      </c>
      <c r="R626" s="101" t="str">
        <f t="shared" si="115"/>
        <v/>
      </c>
      <c r="S626" s="494" t="str">
        <f t="shared" si="116"/>
        <v/>
      </c>
      <c r="T626" s="494" t="str">
        <f t="shared" si="117"/>
        <v/>
      </c>
      <c r="U626" s="494" t="str">
        <f t="shared" si="118"/>
        <v/>
      </c>
      <c r="V626" s="494" t="str">
        <f t="shared" si="119"/>
        <v/>
      </c>
      <c r="W626" s="21">
        <f>ROW()</f>
        <v>626</v>
      </c>
    </row>
    <row r="627" spans="1:23" s="21" customFormat="1" ht="16" customHeight="1">
      <c r="A627" s="21">
        <f>ROW()</f>
        <v>627</v>
      </c>
      <c r="B627" s="71"/>
      <c r="C627" s="709"/>
      <c r="D627" s="178"/>
      <c r="E627" s="191"/>
      <c r="F627" s="191"/>
      <c r="G627" s="163"/>
      <c r="H627" s="163"/>
      <c r="I627" s="173"/>
      <c r="J627" s="174"/>
      <c r="K627" s="101">
        <f t="shared" si="108"/>
        <v>0</v>
      </c>
      <c r="L627" s="101">
        <f t="shared" si="109"/>
        <v>0</v>
      </c>
      <c r="M627" s="101">
        <f t="shared" si="110"/>
        <v>0</v>
      </c>
      <c r="N627" s="101" t="str">
        <f t="shared" si="111"/>
        <v/>
      </c>
      <c r="O627" s="101">
        <f t="shared" si="112"/>
        <v>0</v>
      </c>
      <c r="P627" s="101">
        <f t="shared" si="113"/>
        <v>0</v>
      </c>
      <c r="Q627" s="101" t="str">
        <f t="shared" si="114"/>
        <v/>
      </c>
      <c r="R627" s="101" t="str">
        <f t="shared" si="115"/>
        <v/>
      </c>
      <c r="S627" s="494" t="str">
        <f t="shared" si="116"/>
        <v/>
      </c>
      <c r="T627" s="494" t="str">
        <f t="shared" si="117"/>
        <v/>
      </c>
      <c r="U627" s="494" t="str">
        <f t="shared" si="118"/>
        <v/>
      </c>
      <c r="V627" s="494" t="str">
        <f t="shared" si="119"/>
        <v/>
      </c>
      <c r="W627" s="21">
        <f>ROW()</f>
        <v>627</v>
      </c>
    </row>
    <row r="628" spans="1:23" s="21" customFormat="1" ht="16" customHeight="1">
      <c r="A628" s="21">
        <f>ROW()</f>
        <v>628</v>
      </c>
      <c r="B628" s="71"/>
      <c r="C628" s="709"/>
      <c r="D628" s="178"/>
      <c r="E628" s="191"/>
      <c r="F628" s="191"/>
      <c r="G628" s="163"/>
      <c r="H628" s="163"/>
      <c r="I628" s="173"/>
      <c r="J628" s="174"/>
      <c r="K628" s="101">
        <f t="shared" si="108"/>
        <v>0</v>
      </c>
      <c r="L628" s="101">
        <f t="shared" si="109"/>
        <v>0</v>
      </c>
      <c r="M628" s="101">
        <f t="shared" si="110"/>
        <v>0</v>
      </c>
      <c r="N628" s="101" t="str">
        <f t="shared" si="111"/>
        <v/>
      </c>
      <c r="O628" s="101">
        <f t="shared" si="112"/>
        <v>0</v>
      </c>
      <c r="P628" s="101">
        <f t="shared" si="113"/>
        <v>0</v>
      </c>
      <c r="Q628" s="101" t="str">
        <f t="shared" si="114"/>
        <v/>
      </c>
      <c r="R628" s="101" t="str">
        <f t="shared" si="115"/>
        <v/>
      </c>
      <c r="S628" s="494" t="str">
        <f t="shared" si="116"/>
        <v/>
      </c>
      <c r="T628" s="494" t="str">
        <f t="shared" si="117"/>
        <v/>
      </c>
      <c r="U628" s="494" t="str">
        <f t="shared" si="118"/>
        <v/>
      </c>
      <c r="V628" s="494" t="str">
        <f t="shared" si="119"/>
        <v/>
      </c>
      <c r="W628" s="21">
        <f>ROW()</f>
        <v>628</v>
      </c>
    </row>
    <row r="629" spans="1:23" s="21" customFormat="1" ht="16" customHeight="1">
      <c r="A629" s="21">
        <f>ROW()</f>
        <v>629</v>
      </c>
      <c r="B629" s="71"/>
      <c r="C629" s="709"/>
      <c r="D629" s="178"/>
      <c r="E629" s="191"/>
      <c r="F629" s="191"/>
      <c r="G629" s="163"/>
      <c r="H629" s="163"/>
      <c r="I629" s="173"/>
      <c r="J629" s="174"/>
      <c r="K629" s="101">
        <f t="shared" si="108"/>
        <v>0</v>
      </c>
      <c r="L629" s="101">
        <f t="shared" si="109"/>
        <v>0</v>
      </c>
      <c r="M629" s="101">
        <f t="shared" si="110"/>
        <v>0</v>
      </c>
      <c r="N629" s="101" t="str">
        <f t="shared" si="111"/>
        <v/>
      </c>
      <c r="O629" s="101">
        <f t="shared" si="112"/>
        <v>0</v>
      </c>
      <c r="P629" s="101">
        <f t="shared" si="113"/>
        <v>0</v>
      </c>
      <c r="Q629" s="101" t="str">
        <f t="shared" si="114"/>
        <v/>
      </c>
      <c r="R629" s="101" t="str">
        <f t="shared" si="115"/>
        <v/>
      </c>
      <c r="S629" s="494" t="str">
        <f t="shared" si="116"/>
        <v/>
      </c>
      <c r="T629" s="494" t="str">
        <f t="shared" si="117"/>
        <v/>
      </c>
      <c r="U629" s="494" t="str">
        <f t="shared" si="118"/>
        <v/>
      </c>
      <c r="V629" s="494" t="str">
        <f t="shared" si="119"/>
        <v/>
      </c>
      <c r="W629" s="21">
        <f>ROW()</f>
        <v>629</v>
      </c>
    </row>
    <row r="630" spans="1:23" s="21" customFormat="1" ht="16" customHeight="1">
      <c r="A630" s="21">
        <f>ROW()</f>
        <v>630</v>
      </c>
      <c r="B630" s="71"/>
      <c r="C630" s="709"/>
      <c r="D630" s="178"/>
      <c r="E630" s="191"/>
      <c r="F630" s="191"/>
      <c r="G630" s="163"/>
      <c r="H630" s="163"/>
      <c r="I630" s="173"/>
      <c r="J630" s="174"/>
      <c r="K630" s="101">
        <f t="shared" si="108"/>
        <v>0</v>
      </c>
      <c r="L630" s="101">
        <f t="shared" si="109"/>
        <v>0</v>
      </c>
      <c r="M630" s="101">
        <f t="shared" si="110"/>
        <v>0</v>
      </c>
      <c r="N630" s="101" t="str">
        <f t="shared" si="111"/>
        <v/>
      </c>
      <c r="O630" s="101">
        <f t="shared" si="112"/>
        <v>0</v>
      </c>
      <c r="P630" s="101">
        <f t="shared" si="113"/>
        <v>0</v>
      </c>
      <c r="Q630" s="101" t="str">
        <f t="shared" si="114"/>
        <v/>
      </c>
      <c r="R630" s="101" t="str">
        <f t="shared" si="115"/>
        <v/>
      </c>
      <c r="S630" s="494" t="str">
        <f t="shared" si="116"/>
        <v/>
      </c>
      <c r="T630" s="494" t="str">
        <f t="shared" si="117"/>
        <v/>
      </c>
      <c r="U630" s="494" t="str">
        <f t="shared" si="118"/>
        <v/>
      </c>
      <c r="V630" s="494" t="str">
        <f t="shared" si="119"/>
        <v/>
      </c>
      <c r="W630" s="21">
        <f>ROW()</f>
        <v>630</v>
      </c>
    </row>
    <row r="631" spans="1:23" s="21" customFormat="1" ht="16" customHeight="1">
      <c r="A631" s="21">
        <f>ROW()</f>
        <v>631</v>
      </c>
      <c r="B631" s="71"/>
      <c r="C631" s="709"/>
      <c r="D631" s="178"/>
      <c r="E631" s="191"/>
      <c r="F631" s="191"/>
      <c r="G631" s="163"/>
      <c r="H631" s="163"/>
      <c r="I631" s="173"/>
      <c r="J631" s="174"/>
      <c r="K631" s="101">
        <f t="shared" si="108"/>
        <v>0</v>
      </c>
      <c r="L631" s="101">
        <f t="shared" si="109"/>
        <v>0</v>
      </c>
      <c r="M631" s="101">
        <f t="shared" si="110"/>
        <v>0</v>
      </c>
      <c r="N631" s="101" t="str">
        <f t="shared" si="111"/>
        <v/>
      </c>
      <c r="O631" s="101">
        <f t="shared" si="112"/>
        <v>0</v>
      </c>
      <c r="P631" s="101">
        <f t="shared" si="113"/>
        <v>0</v>
      </c>
      <c r="Q631" s="101" t="str">
        <f t="shared" si="114"/>
        <v/>
      </c>
      <c r="R631" s="101" t="str">
        <f t="shared" si="115"/>
        <v/>
      </c>
      <c r="S631" s="494" t="str">
        <f t="shared" si="116"/>
        <v/>
      </c>
      <c r="T631" s="494" t="str">
        <f t="shared" si="117"/>
        <v/>
      </c>
      <c r="U631" s="494" t="str">
        <f t="shared" si="118"/>
        <v/>
      </c>
      <c r="V631" s="494" t="str">
        <f t="shared" si="119"/>
        <v/>
      </c>
      <c r="W631" s="21">
        <f>ROW()</f>
        <v>631</v>
      </c>
    </row>
    <row r="632" spans="1:23" s="21" customFormat="1" ht="16" customHeight="1">
      <c r="A632" s="21">
        <f>ROW()</f>
        <v>632</v>
      </c>
      <c r="B632" s="71"/>
      <c r="C632" s="709"/>
      <c r="D632" s="183"/>
      <c r="E632" s="184"/>
      <c r="F632" s="173"/>
      <c r="G632" s="163"/>
      <c r="H632" s="163"/>
      <c r="I632" s="173"/>
      <c r="J632" s="174"/>
      <c r="K632" s="101">
        <f t="shared" si="108"/>
        <v>0</v>
      </c>
      <c r="L632" s="101">
        <f t="shared" si="109"/>
        <v>0</v>
      </c>
      <c r="M632" s="101">
        <f t="shared" si="110"/>
        <v>0</v>
      </c>
      <c r="N632" s="101" t="str">
        <f t="shared" si="111"/>
        <v/>
      </c>
      <c r="O632" s="101">
        <f t="shared" si="112"/>
        <v>0</v>
      </c>
      <c r="P632" s="101">
        <f t="shared" si="113"/>
        <v>0</v>
      </c>
      <c r="Q632" s="101" t="str">
        <f t="shared" si="114"/>
        <v/>
      </c>
      <c r="R632" s="101" t="str">
        <f t="shared" si="115"/>
        <v/>
      </c>
      <c r="S632" s="494" t="str">
        <f t="shared" si="116"/>
        <v/>
      </c>
      <c r="T632" s="494" t="str">
        <f t="shared" si="117"/>
        <v/>
      </c>
      <c r="U632" s="494" t="str">
        <f t="shared" si="118"/>
        <v/>
      </c>
      <c r="V632" s="494" t="str">
        <f t="shared" si="119"/>
        <v/>
      </c>
      <c r="W632" s="21">
        <f>ROW()</f>
        <v>632</v>
      </c>
    </row>
    <row r="633" spans="1:23" s="21" customFormat="1" ht="16" customHeight="1">
      <c r="A633" s="21">
        <f>ROW()</f>
        <v>633</v>
      </c>
      <c r="B633" s="71"/>
      <c r="C633" s="709"/>
      <c r="D633" s="178"/>
      <c r="E633" s="173"/>
      <c r="F633" s="173"/>
      <c r="G633" s="163"/>
      <c r="H633" s="163"/>
      <c r="I633" s="173"/>
      <c r="J633" s="174"/>
      <c r="K633" s="101">
        <f t="shared" si="108"/>
        <v>0</v>
      </c>
      <c r="L633" s="101">
        <f t="shared" si="109"/>
        <v>0</v>
      </c>
      <c r="M633" s="101">
        <f t="shared" si="110"/>
        <v>0</v>
      </c>
      <c r="N633" s="101" t="str">
        <f t="shared" si="111"/>
        <v/>
      </c>
      <c r="O633" s="101">
        <f t="shared" si="112"/>
        <v>0</v>
      </c>
      <c r="P633" s="101">
        <f t="shared" si="113"/>
        <v>0</v>
      </c>
      <c r="Q633" s="101" t="str">
        <f t="shared" si="114"/>
        <v/>
      </c>
      <c r="R633" s="101" t="str">
        <f t="shared" si="115"/>
        <v/>
      </c>
      <c r="S633" s="494" t="str">
        <f t="shared" si="116"/>
        <v/>
      </c>
      <c r="T633" s="494" t="str">
        <f t="shared" si="117"/>
        <v/>
      </c>
      <c r="U633" s="494" t="str">
        <f t="shared" si="118"/>
        <v/>
      </c>
      <c r="V633" s="494" t="str">
        <f t="shared" si="119"/>
        <v/>
      </c>
      <c r="W633" s="21">
        <f>ROW()</f>
        <v>633</v>
      </c>
    </row>
    <row r="634" spans="1:23" s="21" customFormat="1" ht="16" customHeight="1">
      <c r="A634" s="21">
        <f>ROW()</f>
        <v>634</v>
      </c>
      <c r="B634" s="71"/>
      <c r="C634" s="709"/>
      <c r="D634" s="178"/>
      <c r="E634" s="173"/>
      <c r="F634" s="173"/>
      <c r="G634" s="163"/>
      <c r="H634" s="163"/>
      <c r="I634" s="173"/>
      <c r="J634" s="174"/>
      <c r="K634" s="101">
        <f t="shared" si="108"/>
        <v>0</v>
      </c>
      <c r="L634" s="101">
        <f t="shared" si="109"/>
        <v>0</v>
      </c>
      <c r="M634" s="101">
        <f t="shared" si="110"/>
        <v>0</v>
      </c>
      <c r="N634" s="101" t="str">
        <f t="shared" si="111"/>
        <v/>
      </c>
      <c r="O634" s="101">
        <f t="shared" si="112"/>
        <v>0</v>
      </c>
      <c r="P634" s="101">
        <f t="shared" si="113"/>
        <v>0</v>
      </c>
      <c r="Q634" s="101" t="str">
        <f t="shared" si="114"/>
        <v/>
      </c>
      <c r="R634" s="101" t="str">
        <f t="shared" si="115"/>
        <v/>
      </c>
      <c r="S634" s="494" t="str">
        <f t="shared" si="116"/>
        <v/>
      </c>
      <c r="T634" s="494" t="str">
        <f t="shared" si="117"/>
        <v/>
      </c>
      <c r="U634" s="494" t="str">
        <f t="shared" si="118"/>
        <v/>
      </c>
      <c r="V634" s="494" t="str">
        <f t="shared" si="119"/>
        <v/>
      </c>
      <c r="W634" s="21">
        <f>ROW()</f>
        <v>634</v>
      </c>
    </row>
    <row r="635" spans="1:23" s="21" customFormat="1" ht="16" customHeight="1">
      <c r="A635" s="21">
        <f>ROW()</f>
        <v>635</v>
      </c>
      <c r="B635" s="71"/>
      <c r="C635" s="709"/>
      <c r="D635" s="178"/>
      <c r="E635" s="173"/>
      <c r="F635" s="173"/>
      <c r="G635" s="163"/>
      <c r="H635" s="163"/>
      <c r="I635" s="173"/>
      <c r="J635" s="174"/>
      <c r="K635" s="101">
        <f t="shared" si="108"/>
        <v>0</v>
      </c>
      <c r="L635" s="101">
        <f t="shared" si="109"/>
        <v>0</v>
      </c>
      <c r="M635" s="101">
        <f t="shared" si="110"/>
        <v>0</v>
      </c>
      <c r="N635" s="101" t="str">
        <f t="shared" si="111"/>
        <v/>
      </c>
      <c r="O635" s="101">
        <f t="shared" si="112"/>
        <v>0</v>
      </c>
      <c r="P635" s="101">
        <f t="shared" si="113"/>
        <v>0</v>
      </c>
      <c r="Q635" s="101" t="str">
        <f t="shared" si="114"/>
        <v/>
      </c>
      <c r="R635" s="101" t="str">
        <f t="shared" si="115"/>
        <v/>
      </c>
      <c r="S635" s="494" t="str">
        <f t="shared" si="116"/>
        <v/>
      </c>
      <c r="T635" s="494" t="str">
        <f t="shared" si="117"/>
        <v/>
      </c>
      <c r="U635" s="494" t="str">
        <f t="shared" si="118"/>
        <v/>
      </c>
      <c r="V635" s="494" t="str">
        <f t="shared" si="119"/>
        <v/>
      </c>
      <c r="W635" s="21">
        <f>ROW()</f>
        <v>635</v>
      </c>
    </row>
    <row r="636" spans="1:23" s="21" customFormat="1" ht="16" customHeight="1">
      <c r="A636" s="21">
        <f>ROW()</f>
        <v>636</v>
      </c>
      <c r="B636" s="71"/>
      <c r="C636" s="709"/>
      <c r="D636" s="178"/>
      <c r="E636" s="173"/>
      <c r="F636" s="173"/>
      <c r="G636" s="163"/>
      <c r="H636" s="163"/>
      <c r="I636" s="173"/>
      <c r="J636" s="174"/>
      <c r="K636" s="101">
        <f t="shared" si="108"/>
        <v>0</v>
      </c>
      <c r="L636" s="101">
        <f t="shared" si="109"/>
        <v>0</v>
      </c>
      <c r="M636" s="101">
        <f t="shared" si="110"/>
        <v>0</v>
      </c>
      <c r="N636" s="101" t="str">
        <f t="shared" si="111"/>
        <v/>
      </c>
      <c r="O636" s="101">
        <f t="shared" si="112"/>
        <v>0</v>
      </c>
      <c r="P636" s="101">
        <f t="shared" si="113"/>
        <v>0</v>
      </c>
      <c r="Q636" s="101" t="str">
        <f t="shared" si="114"/>
        <v/>
      </c>
      <c r="R636" s="101" t="str">
        <f t="shared" si="115"/>
        <v/>
      </c>
      <c r="S636" s="494" t="str">
        <f t="shared" si="116"/>
        <v/>
      </c>
      <c r="T636" s="494" t="str">
        <f t="shared" si="117"/>
        <v/>
      </c>
      <c r="U636" s="494" t="str">
        <f t="shared" si="118"/>
        <v/>
      </c>
      <c r="V636" s="494" t="str">
        <f t="shared" si="119"/>
        <v/>
      </c>
      <c r="W636" s="21">
        <f>ROW()</f>
        <v>636</v>
      </c>
    </row>
    <row r="637" spans="1:23" s="21" customFormat="1" ht="16" customHeight="1">
      <c r="A637" s="21">
        <f>ROW()</f>
        <v>637</v>
      </c>
      <c r="B637" s="71"/>
      <c r="C637" s="709"/>
      <c r="D637" s="178"/>
      <c r="E637" s="173"/>
      <c r="F637" s="173"/>
      <c r="G637" s="163"/>
      <c r="H637" s="163"/>
      <c r="I637" s="173"/>
      <c r="J637" s="174"/>
      <c r="K637" s="101">
        <f t="shared" si="108"/>
        <v>0</v>
      </c>
      <c r="L637" s="101">
        <f t="shared" si="109"/>
        <v>0</v>
      </c>
      <c r="M637" s="101">
        <f t="shared" si="110"/>
        <v>0</v>
      </c>
      <c r="N637" s="101" t="str">
        <f t="shared" si="111"/>
        <v/>
      </c>
      <c r="O637" s="101">
        <f t="shared" si="112"/>
        <v>0</v>
      </c>
      <c r="P637" s="101">
        <f t="shared" si="113"/>
        <v>0</v>
      </c>
      <c r="Q637" s="101" t="str">
        <f t="shared" si="114"/>
        <v/>
      </c>
      <c r="R637" s="101" t="str">
        <f t="shared" si="115"/>
        <v/>
      </c>
      <c r="S637" s="494" t="str">
        <f t="shared" si="116"/>
        <v/>
      </c>
      <c r="T637" s="494" t="str">
        <f t="shared" si="117"/>
        <v/>
      </c>
      <c r="U637" s="494" t="str">
        <f t="shared" si="118"/>
        <v/>
      </c>
      <c r="V637" s="494" t="str">
        <f t="shared" si="119"/>
        <v/>
      </c>
      <c r="W637" s="21">
        <f>ROW()</f>
        <v>637</v>
      </c>
    </row>
    <row r="638" spans="1:23" s="21" customFormat="1" ht="16" customHeight="1">
      <c r="A638" s="21">
        <f>ROW()</f>
        <v>638</v>
      </c>
      <c r="B638" s="71"/>
      <c r="C638" s="709"/>
      <c r="D638" s="178"/>
      <c r="E638" s="173"/>
      <c r="F638" s="173"/>
      <c r="G638" s="163"/>
      <c r="H638" s="163"/>
      <c r="I638" s="173"/>
      <c r="J638" s="174"/>
      <c r="K638" s="101">
        <f t="shared" si="108"/>
        <v>0</v>
      </c>
      <c r="L638" s="101">
        <f t="shared" si="109"/>
        <v>0</v>
      </c>
      <c r="M638" s="101">
        <f t="shared" si="110"/>
        <v>0</v>
      </c>
      <c r="N638" s="101" t="str">
        <f t="shared" si="111"/>
        <v/>
      </c>
      <c r="O638" s="101">
        <f t="shared" si="112"/>
        <v>0</v>
      </c>
      <c r="P638" s="101">
        <f t="shared" si="113"/>
        <v>0</v>
      </c>
      <c r="Q638" s="101" t="str">
        <f t="shared" si="114"/>
        <v/>
      </c>
      <c r="R638" s="101" t="str">
        <f t="shared" si="115"/>
        <v/>
      </c>
      <c r="S638" s="494" t="str">
        <f t="shared" si="116"/>
        <v/>
      </c>
      <c r="T638" s="494" t="str">
        <f t="shared" si="117"/>
        <v/>
      </c>
      <c r="U638" s="494" t="str">
        <f t="shared" si="118"/>
        <v/>
      </c>
      <c r="V638" s="494" t="str">
        <f t="shared" si="119"/>
        <v/>
      </c>
      <c r="W638" s="21">
        <f>ROW()</f>
        <v>638</v>
      </c>
    </row>
    <row r="639" spans="1:23" s="21" customFormat="1" ht="16" customHeight="1">
      <c r="A639" s="21">
        <f>ROW()</f>
        <v>639</v>
      </c>
      <c r="B639" s="71"/>
      <c r="C639" s="709"/>
      <c r="D639" s="178"/>
      <c r="E639" s="173"/>
      <c r="F639" s="173"/>
      <c r="G639" s="163"/>
      <c r="H639" s="163"/>
      <c r="I639" s="173"/>
      <c r="J639" s="174"/>
      <c r="K639" s="101">
        <f t="shared" si="108"/>
        <v>0</v>
      </c>
      <c r="L639" s="101">
        <f t="shared" si="109"/>
        <v>0</v>
      </c>
      <c r="M639" s="101">
        <f t="shared" si="110"/>
        <v>0</v>
      </c>
      <c r="N639" s="101" t="str">
        <f t="shared" si="111"/>
        <v/>
      </c>
      <c r="O639" s="101">
        <f t="shared" si="112"/>
        <v>0</v>
      </c>
      <c r="P639" s="101">
        <f t="shared" si="113"/>
        <v>0</v>
      </c>
      <c r="Q639" s="101" t="str">
        <f t="shared" si="114"/>
        <v/>
      </c>
      <c r="R639" s="101" t="str">
        <f t="shared" si="115"/>
        <v/>
      </c>
      <c r="S639" s="494" t="str">
        <f t="shared" si="116"/>
        <v/>
      </c>
      <c r="T639" s="494" t="str">
        <f t="shared" si="117"/>
        <v/>
      </c>
      <c r="U639" s="494" t="str">
        <f t="shared" si="118"/>
        <v/>
      </c>
      <c r="V639" s="494" t="str">
        <f t="shared" si="119"/>
        <v/>
      </c>
      <c r="W639" s="21">
        <f>ROW()</f>
        <v>639</v>
      </c>
    </row>
    <row r="640" spans="1:23" s="21" customFormat="1" ht="16" customHeight="1">
      <c r="A640" s="21">
        <f>ROW()</f>
        <v>640</v>
      </c>
      <c r="B640" s="71"/>
      <c r="C640" s="709"/>
      <c r="D640" s="178"/>
      <c r="E640" s="173"/>
      <c r="F640" s="173"/>
      <c r="G640" s="163"/>
      <c r="H640" s="163"/>
      <c r="I640" s="173"/>
      <c r="J640" s="174"/>
      <c r="K640" s="101">
        <f t="shared" si="108"/>
        <v>0</v>
      </c>
      <c r="L640" s="101">
        <f t="shared" si="109"/>
        <v>0</v>
      </c>
      <c r="M640" s="101">
        <f t="shared" si="110"/>
        <v>0</v>
      </c>
      <c r="N640" s="101" t="str">
        <f t="shared" si="111"/>
        <v/>
      </c>
      <c r="O640" s="101">
        <f t="shared" si="112"/>
        <v>0</v>
      </c>
      <c r="P640" s="101">
        <f t="shared" si="113"/>
        <v>0</v>
      </c>
      <c r="Q640" s="101" t="str">
        <f t="shared" si="114"/>
        <v/>
      </c>
      <c r="R640" s="101" t="str">
        <f t="shared" si="115"/>
        <v/>
      </c>
      <c r="S640" s="494" t="str">
        <f t="shared" si="116"/>
        <v/>
      </c>
      <c r="T640" s="494" t="str">
        <f t="shared" si="117"/>
        <v/>
      </c>
      <c r="U640" s="494" t="str">
        <f t="shared" si="118"/>
        <v/>
      </c>
      <c r="V640" s="494" t="str">
        <f t="shared" si="119"/>
        <v/>
      </c>
      <c r="W640" s="21">
        <f>ROW()</f>
        <v>640</v>
      </c>
    </row>
    <row r="641" spans="1:23" s="21" customFormat="1" ht="16" customHeight="1">
      <c r="A641" s="21">
        <f>ROW()</f>
        <v>641</v>
      </c>
      <c r="B641" s="71"/>
      <c r="C641" s="709"/>
      <c r="D641" s="178"/>
      <c r="E641" s="173"/>
      <c r="F641" s="173"/>
      <c r="G641" s="163"/>
      <c r="H641" s="163"/>
      <c r="I641" s="173"/>
      <c r="J641" s="174"/>
      <c r="K641" s="101">
        <f t="shared" si="108"/>
        <v>0</v>
      </c>
      <c r="L641" s="101">
        <f t="shared" si="109"/>
        <v>0</v>
      </c>
      <c r="M641" s="101">
        <f t="shared" si="110"/>
        <v>0</v>
      </c>
      <c r="N641" s="101" t="str">
        <f t="shared" si="111"/>
        <v/>
      </c>
      <c r="O641" s="101">
        <f t="shared" si="112"/>
        <v>0</v>
      </c>
      <c r="P641" s="101">
        <f t="shared" si="113"/>
        <v>0</v>
      </c>
      <c r="Q641" s="101" t="str">
        <f t="shared" si="114"/>
        <v/>
      </c>
      <c r="R641" s="101" t="str">
        <f t="shared" si="115"/>
        <v/>
      </c>
      <c r="S641" s="494" t="str">
        <f t="shared" si="116"/>
        <v/>
      </c>
      <c r="T641" s="494" t="str">
        <f t="shared" si="117"/>
        <v/>
      </c>
      <c r="U641" s="494" t="str">
        <f t="shared" si="118"/>
        <v/>
      </c>
      <c r="V641" s="494" t="str">
        <f t="shared" si="119"/>
        <v/>
      </c>
      <c r="W641" s="21">
        <f>ROW()</f>
        <v>641</v>
      </c>
    </row>
    <row r="642" spans="1:23" s="21" customFormat="1" ht="16" customHeight="1">
      <c r="A642" s="21">
        <f>ROW()</f>
        <v>642</v>
      </c>
      <c r="B642" s="71"/>
      <c r="C642" s="709"/>
      <c r="D642" s="178"/>
      <c r="E642" s="173"/>
      <c r="F642" s="173"/>
      <c r="G642" s="163"/>
      <c r="H642" s="163"/>
      <c r="I642" s="173"/>
      <c r="J642" s="174"/>
      <c r="K642" s="101">
        <f t="shared" si="108"/>
        <v>0</v>
      </c>
      <c r="L642" s="101">
        <f t="shared" si="109"/>
        <v>0</v>
      </c>
      <c r="M642" s="101">
        <f t="shared" si="110"/>
        <v>0</v>
      </c>
      <c r="N642" s="101" t="str">
        <f t="shared" si="111"/>
        <v/>
      </c>
      <c r="O642" s="101">
        <f t="shared" si="112"/>
        <v>0</v>
      </c>
      <c r="P642" s="101">
        <f t="shared" si="113"/>
        <v>0</v>
      </c>
      <c r="Q642" s="101" t="str">
        <f t="shared" si="114"/>
        <v/>
      </c>
      <c r="R642" s="101" t="str">
        <f t="shared" si="115"/>
        <v/>
      </c>
      <c r="S642" s="494" t="str">
        <f t="shared" si="116"/>
        <v/>
      </c>
      <c r="T642" s="494" t="str">
        <f t="shared" si="117"/>
        <v/>
      </c>
      <c r="U642" s="494" t="str">
        <f t="shared" si="118"/>
        <v/>
      </c>
      <c r="V642" s="494" t="str">
        <f t="shared" si="119"/>
        <v/>
      </c>
      <c r="W642" s="21">
        <f>ROW()</f>
        <v>642</v>
      </c>
    </row>
    <row r="643" spans="1:23" s="21" customFormat="1" ht="16" customHeight="1">
      <c r="A643" s="21">
        <f>ROW()</f>
        <v>643</v>
      </c>
      <c r="B643" s="71"/>
      <c r="C643" s="709"/>
      <c r="D643" s="178"/>
      <c r="E643" s="173"/>
      <c r="F643" s="173"/>
      <c r="G643" s="163"/>
      <c r="H643" s="163"/>
      <c r="I643" s="173"/>
      <c r="J643" s="174"/>
      <c r="K643" s="101">
        <f t="shared" si="108"/>
        <v>0</v>
      </c>
      <c r="L643" s="101">
        <f t="shared" si="109"/>
        <v>0</v>
      </c>
      <c r="M643" s="101">
        <f t="shared" si="110"/>
        <v>0</v>
      </c>
      <c r="N643" s="101" t="str">
        <f t="shared" si="111"/>
        <v/>
      </c>
      <c r="O643" s="101">
        <f t="shared" si="112"/>
        <v>0</v>
      </c>
      <c r="P643" s="101">
        <f t="shared" si="113"/>
        <v>0</v>
      </c>
      <c r="Q643" s="101" t="str">
        <f t="shared" si="114"/>
        <v/>
      </c>
      <c r="R643" s="101" t="str">
        <f t="shared" si="115"/>
        <v/>
      </c>
      <c r="S643" s="494" t="str">
        <f t="shared" si="116"/>
        <v/>
      </c>
      <c r="T643" s="494" t="str">
        <f t="shared" si="117"/>
        <v/>
      </c>
      <c r="U643" s="494" t="str">
        <f t="shared" si="118"/>
        <v/>
      </c>
      <c r="V643" s="494" t="str">
        <f t="shared" si="119"/>
        <v/>
      </c>
      <c r="W643" s="21">
        <f>ROW()</f>
        <v>643</v>
      </c>
    </row>
    <row r="644" spans="1:23" s="21" customFormat="1" ht="16" customHeight="1">
      <c r="A644" s="21">
        <f>ROW()</f>
        <v>644</v>
      </c>
      <c r="B644" s="71"/>
      <c r="C644" s="709"/>
      <c r="D644" s="178"/>
      <c r="E644" s="191"/>
      <c r="F644" s="191"/>
      <c r="G644" s="163"/>
      <c r="H644" s="163"/>
      <c r="I644" s="173"/>
      <c r="J644" s="174"/>
      <c r="K644" s="101">
        <f t="shared" si="108"/>
        <v>0</v>
      </c>
      <c r="L644" s="101">
        <f t="shared" si="109"/>
        <v>0</v>
      </c>
      <c r="M644" s="101">
        <f t="shared" si="110"/>
        <v>0</v>
      </c>
      <c r="N644" s="101" t="str">
        <f t="shared" si="111"/>
        <v/>
      </c>
      <c r="O644" s="101">
        <f t="shared" si="112"/>
        <v>0</v>
      </c>
      <c r="P644" s="101">
        <f t="shared" si="113"/>
        <v>0</v>
      </c>
      <c r="Q644" s="101" t="str">
        <f t="shared" si="114"/>
        <v/>
      </c>
      <c r="R644" s="101" t="str">
        <f t="shared" si="115"/>
        <v/>
      </c>
      <c r="S644" s="494" t="str">
        <f t="shared" si="116"/>
        <v/>
      </c>
      <c r="T644" s="494" t="str">
        <f t="shared" si="117"/>
        <v/>
      </c>
      <c r="U644" s="494" t="str">
        <f t="shared" si="118"/>
        <v/>
      </c>
      <c r="V644" s="494" t="str">
        <f t="shared" si="119"/>
        <v/>
      </c>
      <c r="W644" s="21">
        <f>ROW()</f>
        <v>644</v>
      </c>
    </row>
    <row r="645" spans="1:23" s="21" customFormat="1" ht="16" customHeight="1">
      <c r="A645" s="21">
        <f>ROW()</f>
        <v>645</v>
      </c>
      <c r="B645" s="71"/>
      <c r="C645" s="709"/>
      <c r="D645" s="178"/>
      <c r="E645" s="191"/>
      <c r="F645" s="191"/>
      <c r="G645" s="163"/>
      <c r="H645" s="163"/>
      <c r="I645" s="173"/>
      <c r="J645" s="174"/>
      <c r="K645" s="101">
        <f t="shared" si="108"/>
        <v>0</v>
      </c>
      <c r="L645" s="101">
        <f t="shared" si="109"/>
        <v>0</v>
      </c>
      <c r="M645" s="101">
        <f t="shared" si="110"/>
        <v>0</v>
      </c>
      <c r="N645" s="101" t="str">
        <f t="shared" si="111"/>
        <v/>
      </c>
      <c r="O645" s="101">
        <f t="shared" si="112"/>
        <v>0</v>
      </c>
      <c r="P645" s="101">
        <f t="shared" si="113"/>
        <v>0</v>
      </c>
      <c r="Q645" s="101" t="str">
        <f t="shared" si="114"/>
        <v/>
      </c>
      <c r="R645" s="101" t="str">
        <f t="shared" si="115"/>
        <v/>
      </c>
      <c r="S645" s="494" t="str">
        <f t="shared" si="116"/>
        <v/>
      </c>
      <c r="T645" s="494" t="str">
        <f t="shared" si="117"/>
        <v/>
      </c>
      <c r="U645" s="494" t="str">
        <f t="shared" si="118"/>
        <v/>
      </c>
      <c r="V645" s="494" t="str">
        <f t="shared" si="119"/>
        <v/>
      </c>
      <c r="W645" s="21">
        <f>ROW()</f>
        <v>645</v>
      </c>
    </row>
    <row r="646" spans="1:23" s="21" customFormat="1" ht="16" customHeight="1">
      <c r="A646" s="21">
        <f>ROW()</f>
        <v>646</v>
      </c>
      <c r="B646" s="71"/>
      <c r="C646" s="709"/>
      <c r="D646" s="178"/>
      <c r="E646" s="191"/>
      <c r="F646" s="191"/>
      <c r="G646" s="163"/>
      <c r="H646" s="163"/>
      <c r="I646" s="173"/>
      <c r="J646" s="174"/>
      <c r="K646" s="101">
        <f t="shared" si="108"/>
        <v>0</v>
      </c>
      <c r="L646" s="101">
        <f t="shared" si="109"/>
        <v>0</v>
      </c>
      <c r="M646" s="101">
        <f t="shared" si="110"/>
        <v>0</v>
      </c>
      <c r="N646" s="101" t="str">
        <f t="shared" si="111"/>
        <v/>
      </c>
      <c r="O646" s="101">
        <f t="shared" si="112"/>
        <v>0</v>
      </c>
      <c r="P646" s="101">
        <f t="shared" si="113"/>
        <v>0</v>
      </c>
      <c r="Q646" s="101" t="str">
        <f t="shared" si="114"/>
        <v/>
      </c>
      <c r="R646" s="101" t="str">
        <f t="shared" si="115"/>
        <v/>
      </c>
      <c r="S646" s="494" t="str">
        <f t="shared" si="116"/>
        <v/>
      </c>
      <c r="T646" s="494" t="str">
        <f t="shared" si="117"/>
        <v/>
      </c>
      <c r="U646" s="494" t="str">
        <f t="shared" si="118"/>
        <v/>
      </c>
      <c r="V646" s="494" t="str">
        <f t="shared" si="119"/>
        <v/>
      </c>
      <c r="W646" s="21">
        <f>ROW()</f>
        <v>646</v>
      </c>
    </row>
    <row r="647" spans="1:23" s="21" customFormat="1" ht="16" customHeight="1">
      <c r="A647" s="21">
        <f>ROW()</f>
        <v>647</v>
      </c>
      <c r="B647" s="71"/>
      <c r="C647" s="709"/>
      <c r="D647" s="178"/>
      <c r="E647" s="191"/>
      <c r="F647" s="191"/>
      <c r="G647" s="163"/>
      <c r="H647" s="163"/>
      <c r="I647" s="173"/>
      <c r="J647" s="174"/>
      <c r="K647" s="101">
        <f t="shared" si="108"/>
        <v>0</v>
      </c>
      <c r="L647" s="101">
        <f t="shared" si="109"/>
        <v>0</v>
      </c>
      <c r="M647" s="101">
        <f t="shared" si="110"/>
        <v>0</v>
      </c>
      <c r="N647" s="101" t="str">
        <f t="shared" si="111"/>
        <v/>
      </c>
      <c r="O647" s="101">
        <f t="shared" si="112"/>
        <v>0</v>
      </c>
      <c r="P647" s="101">
        <f t="shared" si="113"/>
        <v>0</v>
      </c>
      <c r="Q647" s="101" t="str">
        <f t="shared" si="114"/>
        <v/>
      </c>
      <c r="R647" s="101" t="str">
        <f t="shared" si="115"/>
        <v/>
      </c>
      <c r="S647" s="494" t="str">
        <f t="shared" si="116"/>
        <v/>
      </c>
      <c r="T647" s="494" t="str">
        <f t="shared" si="117"/>
        <v/>
      </c>
      <c r="U647" s="494" t="str">
        <f t="shared" si="118"/>
        <v/>
      </c>
      <c r="V647" s="494" t="str">
        <f t="shared" si="119"/>
        <v/>
      </c>
      <c r="W647" s="21">
        <f>ROW()</f>
        <v>647</v>
      </c>
    </row>
    <row r="648" spans="1:23" s="21" customFormat="1" ht="16" customHeight="1">
      <c r="A648" s="21">
        <f>ROW()</f>
        <v>648</v>
      </c>
      <c r="B648" s="71"/>
      <c r="C648" s="709"/>
      <c r="D648" s="178"/>
      <c r="E648" s="173"/>
      <c r="F648" s="173"/>
      <c r="G648" s="163"/>
      <c r="H648" s="163"/>
      <c r="I648" s="173"/>
      <c r="J648" s="174"/>
      <c r="K648" s="101">
        <f t="shared" si="108"/>
        <v>0</v>
      </c>
      <c r="L648" s="101">
        <f t="shared" si="109"/>
        <v>0</v>
      </c>
      <c r="M648" s="101">
        <f t="shared" si="110"/>
        <v>0</v>
      </c>
      <c r="N648" s="101" t="str">
        <f t="shared" si="111"/>
        <v/>
      </c>
      <c r="O648" s="101">
        <f t="shared" si="112"/>
        <v>0</v>
      </c>
      <c r="P648" s="101">
        <f t="shared" si="113"/>
        <v>0</v>
      </c>
      <c r="Q648" s="101" t="str">
        <f t="shared" si="114"/>
        <v/>
      </c>
      <c r="R648" s="101" t="str">
        <f t="shared" si="115"/>
        <v/>
      </c>
      <c r="S648" s="494" t="str">
        <f t="shared" si="116"/>
        <v/>
      </c>
      <c r="T648" s="494" t="str">
        <f t="shared" si="117"/>
        <v/>
      </c>
      <c r="U648" s="494" t="str">
        <f t="shared" si="118"/>
        <v/>
      </c>
      <c r="V648" s="494" t="str">
        <f t="shared" si="119"/>
        <v/>
      </c>
      <c r="W648" s="21">
        <f>ROW()</f>
        <v>648</v>
      </c>
    </row>
    <row r="649" spans="1:23" s="21" customFormat="1" ht="16" customHeight="1">
      <c r="A649" s="21">
        <f>ROW()</f>
        <v>649</v>
      </c>
      <c r="B649" s="71"/>
      <c r="C649" s="709"/>
      <c r="D649" s="178"/>
      <c r="E649" s="173"/>
      <c r="F649" s="173"/>
      <c r="G649" s="163"/>
      <c r="H649" s="163"/>
      <c r="I649" s="173"/>
      <c r="J649" s="174"/>
      <c r="K649" s="101">
        <f t="shared" si="108"/>
        <v>0</v>
      </c>
      <c r="L649" s="101">
        <f t="shared" si="109"/>
        <v>0</v>
      </c>
      <c r="M649" s="101">
        <f t="shared" si="110"/>
        <v>0</v>
      </c>
      <c r="N649" s="101" t="str">
        <f t="shared" si="111"/>
        <v/>
      </c>
      <c r="O649" s="101">
        <f t="shared" si="112"/>
        <v>0</v>
      </c>
      <c r="P649" s="101">
        <f t="shared" si="113"/>
        <v>0</v>
      </c>
      <c r="Q649" s="101" t="str">
        <f t="shared" si="114"/>
        <v/>
      </c>
      <c r="R649" s="101" t="str">
        <f t="shared" si="115"/>
        <v/>
      </c>
      <c r="S649" s="494" t="str">
        <f t="shared" si="116"/>
        <v/>
      </c>
      <c r="T649" s="494" t="str">
        <f t="shared" si="117"/>
        <v/>
      </c>
      <c r="U649" s="494" t="str">
        <f t="shared" si="118"/>
        <v/>
      </c>
      <c r="V649" s="494" t="str">
        <f t="shared" si="119"/>
        <v/>
      </c>
      <c r="W649" s="21">
        <f>ROW()</f>
        <v>649</v>
      </c>
    </row>
    <row r="650" spans="1:23" s="21" customFormat="1" ht="16" customHeight="1">
      <c r="A650" s="21">
        <f>ROW()</f>
        <v>650</v>
      </c>
      <c r="B650" s="71"/>
      <c r="C650" s="709"/>
      <c r="D650" s="178"/>
      <c r="E650" s="173"/>
      <c r="F650" s="173"/>
      <c r="G650" s="163"/>
      <c r="H650" s="163"/>
      <c r="I650" s="173"/>
      <c r="J650" s="174"/>
      <c r="K650" s="101">
        <f t="shared" si="108"/>
        <v>0</v>
      </c>
      <c r="L650" s="101">
        <f t="shared" si="109"/>
        <v>0</v>
      </c>
      <c r="M650" s="101">
        <f t="shared" si="110"/>
        <v>0</v>
      </c>
      <c r="N650" s="101" t="str">
        <f t="shared" si="111"/>
        <v/>
      </c>
      <c r="O650" s="101">
        <f t="shared" si="112"/>
        <v>0</v>
      </c>
      <c r="P650" s="101">
        <f t="shared" si="113"/>
        <v>0</v>
      </c>
      <c r="Q650" s="101" t="str">
        <f t="shared" si="114"/>
        <v/>
      </c>
      <c r="R650" s="101" t="str">
        <f t="shared" si="115"/>
        <v/>
      </c>
      <c r="S650" s="494" t="str">
        <f t="shared" si="116"/>
        <v/>
      </c>
      <c r="T650" s="494" t="str">
        <f t="shared" si="117"/>
        <v/>
      </c>
      <c r="U650" s="494" t="str">
        <f t="shared" si="118"/>
        <v/>
      </c>
      <c r="V650" s="494" t="str">
        <f t="shared" si="119"/>
        <v/>
      </c>
      <c r="W650" s="21">
        <f>ROW()</f>
        <v>650</v>
      </c>
    </row>
    <row r="651" spans="1:23" s="21" customFormat="1" ht="16" customHeight="1">
      <c r="A651" s="21">
        <f>ROW()</f>
        <v>651</v>
      </c>
      <c r="B651" s="71"/>
      <c r="C651" s="709"/>
      <c r="D651" s="178"/>
      <c r="E651" s="173"/>
      <c r="F651" s="173"/>
      <c r="G651" s="163"/>
      <c r="H651" s="163"/>
      <c r="I651" s="173"/>
      <c r="J651" s="174"/>
      <c r="K651" s="101">
        <f t="shared" si="108"/>
        <v>0</v>
      </c>
      <c r="L651" s="101">
        <f t="shared" si="109"/>
        <v>0</v>
      </c>
      <c r="M651" s="101">
        <f t="shared" si="110"/>
        <v>0</v>
      </c>
      <c r="N651" s="101" t="str">
        <f t="shared" si="111"/>
        <v/>
      </c>
      <c r="O651" s="101">
        <f t="shared" si="112"/>
        <v>0</v>
      </c>
      <c r="P651" s="101">
        <f t="shared" si="113"/>
        <v>0</v>
      </c>
      <c r="Q651" s="101" t="str">
        <f t="shared" si="114"/>
        <v/>
      </c>
      <c r="R651" s="101" t="str">
        <f t="shared" si="115"/>
        <v/>
      </c>
      <c r="S651" s="494" t="str">
        <f t="shared" si="116"/>
        <v/>
      </c>
      <c r="T651" s="494" t="str">
        <f t="shared" si="117"/>
        <v/>
      </c>
      <c r="U651" s="494" t="str">
        <f t="shared" si="118"/>
        <v/>
      </c>
      <c r="V651" s="494" t="str">
        <f t="shared" si="119"/>
        <v/>
      </c>
      <c r="W651" s="21">
        <f>ROW()</f>
        <v>651</v>
      </c>
    </row>
    <row r="652" spans="1:23" s="21" customFormat="1" ht="16" customHeight="1">
      <c r="A652" s="21">
        <f>ROW()</f>
        <v>652</v>
      </c>
      <c r="B652" s="71"/>
      <c r="C652" s="709"/>
      <c r="D652" s="178"/>
      <c r="E652" s="173"/>
      <c r="F652" s="173"/>
      <c r="G652" s="163"/>
      <c r="H652" s="163"/>
      <c r="I652" s="173"/>
      <c r="J652" s="174"/>
      <c r="K652" s="101">
        <f t="shared" ref="K652:K715" si="120">IF(I652="",0,I652)</f>
        <v>0</v>
      </c>
      <c r="L652" s="101">
        <f t="shared" ref="L652:L715" si="121">IF(H652=0,0,H652)</f>
        <v>0</v>
      </c>
      <c r="M652" s="101">
        <f t="shared" ref="M652:M715" si="122">IF(G652=0,0,G652)</f>
        <v>0</v>
      </c>
      <c r="N652" s="101" t="str">
        <f t="shared" ref="N652:N715" si="123">IF(J652="","",J652)</f>
        <v/>
      </c>
      <c r="O652" s="101">
        <f t="shared" ref="O652:O715" si="124">IF(G652=0,0,G652)</f>
        <v>0</v>
      </c>
      <c r="P652" s="101">
        <f t="shared" ref="P652:P715" si="125">IF(H652=0,0,H652)</f>
        <v>0</v>
      </c>
      <c r="Q652" s="101" t="str">
        <f t="shared" ref="Q652:Q715" si="126">IF(I652="Biaya Bahan Baku",H652,IF(I652="Biaya Operasional",H652,IF(I652="Biaya Insentif Fasilitas",H652,"")))</f>
        <v/>
      </c>
      <c r="R652" s="101" t="str">
        <f t="shared" ref="R652:R715" si="127">IF(I652="Dana Bantuan Pemerintah",G652,"")</f>
        <v/>
      </c>
      <c r="S652" s="494" t="str">
        <f t="shared" ref="S652:S715" si="128">IF(I652="Dana Bahan Baku","Bahan Baku",IF(I652="Biaya Bahan Baku","Bahan Baku",IF(I652="Dana Operasional","Operasional",IF(I652="Biaya Operasional","Operasional",""))))</f>
        <v/>
      </c>
      <c r="T652" s="494" t="str">
        <f t="shared" ref="T652:T715" si="129">IF(I652="Dana Insentif Fasilitas","Insentif Fasilitas",IF(I652="Biaya Insentif Fasilitas","Insentif Fasilitas",""))</f>
        <v/>
      </c>
      <c r="U652" s="494" t="str">
        <f t="shared" ref="U652:U715" si="130">IF(S652="",T652,S652)</f>
        <v/>
      </c>
      <c r="V652" s="494" t="str">
        <f t="shared" ref="V652:V715" si="131">IF(I652="Biaya Bahan Baku","Belanja",IF(I652="Biaya Operasional","Belanja",IF(I652="Biaya Insentif Fasilitas","Belanja","")))</f>
        <v/>
      </c>
      <c r="W652" s="21">
        <f>ROW()</f>
        <v>652</v>
      </c>
    </row>
    <row r="653" spans="1:23" s="21" customFormat="1" ht="16" customHeight="1">
      <c r="A653" s="21">
        <f>ROW()</f>
        <v>653</v>
      </c>
      <c r="B653" s="71"/>
      <c r="C653" s="709"/>
      <c r="D653" s="178"/>
      <c r="E653" s="191"/>
      <c r="F653" s="191"/>
      <c r="G653" s="163"/>
      <c r="H653" s="163"/>
      <c r="I653" s="173"/>
      <c r="J653" s="174"/>
      <c r="K653" s="101">
        <f t="shared" si="120"/>
        <v>0</v>
      </c>
      <c r="L653" s="101">
        <f t="shared" si="121"/>
        <v>0</v>
      </c>
      <c r="M653" s="101">
        <f t="shared" si="122"/>
        <v>0</v>
      </c>
      <c r="N653" s="101" t="str">
        <f t="shared" si="123"/>
        <v/>
      </c>
      <c r="O653" s="101">
        <f t="shared" si="124"/>
        <v>0</v>
      </c>
      <c r="P653" s="101">
        <f t="shared" si="125"/>
        <v>0</v>
      </c>
      <c r="Q653" s="101" t="str">
        <f t="shared" si="126"/>
        <v/>
      </c>
      <c r="R653" s="101" t="str">
        <f t="shared" si="127"/>
        <v/>
      </c>
      <c r="S653" s="494" t="str">
        <f t="shared" si="128"/>
        <v/>
      </c>
      <c r="T653" s="494" t="str">
        <f t="shared" si="129"/>
        <v/>
      </c>
      <c r="U653" s="494" t="str">
        <f t="shared" si="130"/>
        <v/>
      </c>
      <c r="V653" s="494" t="str">
        <f t="shared" si="131"/>
        <v/>
      </c>
      <c r="W653" s="21">
        <f>ROW()</f>
        <v>653</v>
      </c>
    </row>
    <row r="654" spans="1:23" s="21" customFormat="1" ht="16" customHeight="1">
      <c r="A654" s="21">
        <f>ROW()</f>
        <v>654</v>
      </c>
      <c r="B654" s="71"/>
      <c r="C654" s="709"/>
      <c r="D654" s="178"/>
      <c r="E654" s="191"/>
      <c r="F654" s="191"/>
      <c r="G654" s="163"/>
      <c r="H654" s="163"/>
      <c r="I654" s="173"/>
      <c r="J654" s="174"/>
      <c r="K654" s="101">
        <f t="shared" si="120"/>
        <v>0</v>
      </c>
      <c r="L654" s="101">
        <f t="shared" si="121"/>
        <v>0</v>
      </c>
      <c r="M654" s="101">
        <f t="shared" si="122"/>
        <v>0</v>
      </c>
      <c r="N654" s="101" t="str">
        <f t="shared" si="123"/>
        <v/>
      </c>
      <c r="O654" s="101">
        <f t="shared" si="124"/>
        <v>0</v>
      </c>
      <c r="P654" s="101">
        <f t="shared" si="125"/>
        <v>0</v>
      </c>
      <c r="Q654" s="101" t="str">
        <f t="shared" si="126"/>
        <v/>
      </c>
      <c r="R654" s="101" t="str">
        <f t="shared" si="127"/>
        <v/>
      </c>
      <c r="S654" s="494" t="str">
        <f t="shared" si="128"/>
        <v/>
      </c>
      <c r="T654" s="494" t="str">
        <f t="shared" si="129"/>
        <v/>
      </c>
      <c r="U654" s="494" t="str">
        <f t="shared" si="130"/>
        <v/>
      </c>
      <c r="V654" s="494" t="str">
        <f t="shared" si="131"/>
        <v/>
      </c>
      <c r="W654" s="21">
        <f>ROW()</f>
        <v>654</v>
      </c>
    </row>
    <row r="655" spans="1:23" s="21" customFormat="1" ht="16" customHeight="1">
      <c r="A655" s="21">
        <f>ROW()</f>
        <v>655</v>
      </c>
      <c r="B655" s="71"/>
      <c r="C655" s="709"/>
      <c r="D655" s="178"/>
      <c r="E655" s="191"/>
      <c r="F655" s="191"/>
      <c r="G655" s="163"/>
      <c r="H655" s="163"/>
      <c r="I655" s="173"/>
      <c r="J655" s="174"/>
      <c r="K655" s="101">
        <f t="shared" si="120"/>
        <v>0</v>
      </c>
      <c r="L655" s="101">
        <f t="shared" si="121"/>
        <v>0</v>
      </c>
      <c r="M655" s="101">
        <f t="shared" si="122"/>
        <v>0</v>
      </c>
      <c r="N655" s="101" t="str">
        <f t="shared" si="123"/>
        <v/>
      </c>
      <c r="O655" s="101">
        <f t="shared" si="124"/>
        <v>0</v>
      </c>
      <c r="P655" s="101">
        <f t="shared" si="125"/>
        <v>0</v>
      </c>
      <c r="Q655" s="101" t="str">
        <f t="shared" si="126"/>
        <v/>
      </c>
      <c r="R655" s="101" t="str">
        <f t="shared" si="127"/>
        <v/>
      </c>
      <c r="S655" s="494" t="str">
        <f t="shared" si="128"/>
        <v/>
      </c>
      <c r="T655" s="494" t="str">
        <f t="shared" si="129"/>
        <v/>
      </c>
      <c r="U655" s="494" t="str">
        <f t="shared" si="130"/>
        <v/>
      </c>
      <c r="V655" s="494" t="str">
        <f t="shared" si="131"/>
        <v/>
      </c>
      <c r="W655" s="21">
        <f>ROW()</f>
        <v>655</v>
      </c>
    </row>
    <row r="656" spans="1:23" s="21" customFormat="1" ht="16" customHeight="1">
      <c r="A656" s="21">
        <f>ROW()</f>
        <v>656</v>
      </c>
      <c r="B656" s="71"/>
      <c r="C656" s="709"/>
      <c r="D656" s="178"/>
      <c r="E656" s="191"/>
      <c r="F656" s="191"/>
      <c r="G656" s="163"/>
      <c r="H656" s="163"/>
      <c r="I656" s="173"/>
      <c r="J656" s="174"/>
      <c r="K656" s="101">
        <f t="shared" si="120"/>
        <v>0</v>
      </c>
      <c r="L656" s="101">
        <f t="shared" si="121"/>
        <v>0</v>
      </c>
      <c r="M656" s="101">
        <f t="shared" si="122"/>
        <v>0</v>
      </c>
      <c r="N656" s="101" t="str">
        <f t="shared" si="123"/>
        <v/>
      </c>
      <c r="O656" s="101">
        <f t="shared" si="124"/>
        <v>0</v>
      </c>
      <c r="P656" s="101">
        <f t="shared" si="125"/>
        <v>0</v>
      </c>
      <c r="Q656" s="101" t="str">
        <f t="shared" si="126"/>
        <v/>
      </c>
      <c r="R656" s="101" t="str">
        <f t="shared" si="127"/>
        <v/>
      </c>
      <c r="S656" s="494" t="str">
        <f t="shared" si="128"/>
        <v/>
      </c>
      <c r="T656" s="494" t="str">
        <f t="shared" si="129"/>
        <v/>
      </c>
      <c r="U656" s="494" t="str">
        <f t="shared" si="130"/>
        <v/>
      </c>
      <c r="V656" s="494" t="str">
        <f t="shared" si="131"/>
        <v/>
      </c>
      <c r="W656" s="21">
        <f>ROW()</f>
        <v>656</v>
      </c>
    </row>
    <row r="657" spans="1:23" s="21" customFormat="1" ht="16" customHeight="1">
      <c r="A657" s="21">
        <f>ROW()</f>
        <v>657</v>
      </c>
      <c r="B657" s="71"/>
      <c r="C657" s="709"/>
      <c r="D657" s="178"/>
      <c r="E657" s="173"/>
      <c r="F657" s="173"/>
      <c r="G657" s="163"/>
      <c r="H657" s="163"/>
      <c r="I657" s="173"/>
      <c r="J657" s="174"/>
      <c r="K657" s="101">
        <f t="shared" si="120"/>
        <v>0</v>
      </c>
      <c r="L657" s="101">
        <f t="shared" si="121"/>
        <v>0</v>
      </c>
      <c r="M657" s="101">
        <f t="shared" si="122"/>
        <v>0</v>
      </c>
      <c r="N657" s="101" t="str">
        <f t="shared" si="123"/>
        <v/>
      </c>
      <c r="O657" s="101">
        <f t="shared" si="124"/>
        <v>0</v>
      </c>
      <c r="P657" s="101">
        <f t="shared" si="125"/>
        <v>0</v>
      </c>
      <c r="Q657" s="101" t="str">
        <f t="shared" si="126"/>
        <v/>
      </c>
      <c r="R657" s="101" t="str">
        <f t="shared" si="127"/>
        <v/>
      </c>
      <c r="S657" s="494" t="str">
        <f t="shared" si="128"/>
        <v/>
      </c>
      <c r="T657" s="494" t="str">
        <f t="shared" si="129"/>
        <v/>
      </c>
      <c r="U657" s="494" t="str">
        <f t="shared" si="130"/>
        <v/>
      </c>
      <c r="V657" s="494" t="str">
        <f t="shared" si="131"/>
        <v/>
      </c>
      <c r="W657" s="21">
        <f>ROW()</f>
        <v>657</v>
      </c>
    </row>
    <row r="658" spans="1:23" s="21" customFormat="1" ht="16" customHeight="1">
      <c r="A658" s="21">
        <f>ROW()</f>
        <v>658</v>
      </c>
      <c r="B658" s="71"/>
      <c r="C658" s="709"/>
      <c r="D658" s="178"/>
      <c r="E658" s="173"/>
      <c r="F658" s="173"/>
      <c r="G658" s="163"/>
      <c r="H658" s="163"/>
      <c r="I658" s="173"/>
      <c r="J658" s="174"/>
      <c r="K658" s="101">
        <f t="shared" si="120"/>
        <v>0</v>
      </c>
      <c r="L658" s="101">
        <f t="shared" si="121"/>
        <v>0</v>
      </c>
      <c r="M658" s="101">
        <f t="shared" si="122"/>
        <v>0</v>
      </c>
      <c r="N658" s="101" t="str">
        <f t="shared" si="123"/>
        <v/>
      </c>
      <c r="O658" s="101">
        <f t="shared" si="124"/>
        <v>0</v>
      </c>
      <c r="P658" s="101">
        <f t="shared" si="125"/>
        <v>0</v>
      </c>
      <c r="Q658" s="101" t="str">
        <f t="shared" si="126"/>
        <v/>
      </c>
      <c r="R658" s="101" t="str">
        <f t="shared" si="127"/>
        <v/>
      </c>
      <c r="S658" s="494" t="str">
        <f t="shared" si="128"/>
        <v/>
      </c>
      <c r="T658" s="494" t="str">
        <f t="shared" si="129"/>
        <v/>
      </c>
      <c r="U658" s="494" t="str">
        <f t="shared" si="130"/>
        <v/>
      </c>
      <c r="V658" s="494" t="str">
        <f t="shared" si="131"/>
        <v/>
      </c>
      <c r="W658" s="21">
        <f>ROW()</f>
        <v>658</v>
      </c>
    </row>
    <row r="659" spans="1:23" s="21" customFormat="1" ht="16" customHeight="1">
      <c r="A659" s="21">
        <f>ROW()</f>
        <v>659</v>
      </c>
      <c r="B659" s="71"/>
      <c r="C659" s="709"/>
      <c r="D659" s="178"/>
      <c r="E659" s="173"/>
      <c r="F659" s="173"/>
      <c r="G659" s="163"/>
      <c r="H659" s="163"/>
      <c r="I659" s="173"/>
      <c r="J659" s="174"/>
      <c r="K659" s="101">
        <f t="shared" si="120"/>
        <v>0</v>
      </c>
      <c r="L659" s="101">
        <f t="shared" si="121"/>
        <v>0</v>
      </c>
      <c r="M659" s="101">
        <f t="shared" si="122"/>
        <v>0</v>
      </c>
      <c r="N659" s="101" t="str">
        <f t="shared" si="123"/>
        <v/>
      </c>
      <c r="O659" s="101">
        <f t="shared" si="124"/>
        <v>0</v>
      </c>
      <c r="P659" s="101">
        <f t="shared" si="125"/>
        <v>0</v>
      </c>
      <c r="Q659" s="101" t="str">
        <f t="shared" si="126"/>
        <v/>
      </c>
      <c r="R659" s="101" t="str">
        <f t="shared" si="127"/>
        <v/>
      </c>
      <c r="S659" s="494" t="str">
        <f t="shared" si="128"/>
        <v/>
      </c>
      <c r="T659" s="494" t="str">
        <f t="shared" si="129"/>
        <v/>
      </c>
      <c r="U659" s="494" t="str">
        <f t="shared" si="130"/>
        <v/>
      </c>
      <c r="V659" s="494" t="str">
        <f t="shared" si="131"/>
        <v/>
      </c>
      <c r="W659" s="21">
        <f>ROW()</f>
        <v>659</v>
      </c>
    </row>
    <row r="660" spans="1:23" s="21" customFormat="1" ht="16" customHeight="1">
      <c r="A660" s="21">
        <f>ROW()</f>
        <v>660</v>
      </c>
      <c r="B660" s="71"/>
      <c r="C660" s="709"/>
      <c r="D660" s="178"/>
      <c r="E660" s="173"/>
      <c r="F660" s="173"/>
      <c r="G660" s="163"/>
      <c r="H660" s="163"/>
      <c r="I660" s="173"/>
      <c r="J660" s="174"/>
      <c r="K660" s="101">
        <f t="shared" si="120"/>
        <v>0</v>
      </c>
      <c r="L660" s="101">
        <f t="shared" si="121"/>
        <v>0</v>
      </c>
      <c r="M660" s="101">
        <f t="shared" si="122"/>
        <v>0</v>
      </c>
      <c r="N660" s="101" t="str">
        <f t="shared" si="123"/>
        <v/>
      </c>
      <c r="O660" s="101">
        <f t="shared" si="124"/>
        <v>0</v>
      </c>
      <c r="P660" s="101">
        <f t="shared" si="125"/>
        <v>0</v>
      </c>
      <c r="Q660" s="101" t="str">
        <f t="shared" si="126"/>
        <v/>
      </c>
      <c r="R660" s="101" t="str">
        <f t="shared" si="127"/>
        <v/>
      </c>
      <c r="S660" s="494" t="str">
        <f t="shared" si="128"/>
        <v/>
      </c>
      <c r="T660" s="494" t="str">
        <f t="shared" si="129"/>
        <v/>
      </c>
      <c r="U660" s="494" t="str">
        <f t="shared" si="130"/>
        <v/>
      </c>
      <c r="V660" s="494" t="str">
        <f t="shared" si="131"/>
        <v/>
      </c>
      <c r="W660" s="21">
        <f>ROW()</f>
        <v>660</v>
      </c>
    </row>
    <row r="661" spans="1:23" s="21" customFormat="1" ht="16" customHeight="1">
      <c r="A661" s="21">
        <f>ROW()</f>
        <v>661</v>
      </c>
      <c r="B661" s="71"/>
      <c r="C661" s="709"/>
      <c r="D661" s="178"/>
      <c r="E661" s="173"/>
      <c r="F661" s="173"/>
      <c r="G661" s="163"/>
      <c r="H661" s="163"/>
      <c r="I661" s="173"/>
      <c r="J661" s="174"/>
      <c r="K661" s="101">
        <f t="shared" si="120"/>
        <v>0</v>
      </c>
      <c r="L661" s="101">
        <f t="shared" si="121"/>
        <v>0</v>
      </c>
      <c r="M661" s="101">
        <f t="shared" si="122"/>
        <v>0</v>
      </c>
      <c r="N661" s="101" t="str">
        <f t="shared" si="123"/>
        <v/>
      </c>
      <c r="O661" s="101">
        <f t="shared" si="124"/>
        <v>0</v>
      </c>
      <c r="P661" s="101">
        <f t="shared" si="125"/>
        <v>0</v>
      </c>
      <c r="Q661" s="101" t="str">
        <f t="shared" si="126"/>
        <v/>
      </c>
      <c r="R661" s="101" t="str">
        <f t="shared" si="127"/>
        <v/>
      </c>
      <c r="S661" s="494" t="str">
        <f t="shared" si="128"/>
        <v/>
      </c>
      <c r="T661" s="494" t="str">
        <f t="shared" si="129"/>
        <v/>
      </c>
      <c r="U661" s="494" t="str">
        <f t="shared" si="130"/>
        <v/>
      </c>
      <c r="V661" s="494" t="str">
        <f t="shared" si="131"/>
        <v/>
      </c>
      <c r="W661" s="21">
        <f>ROW()</f>
        <v>661</v>
      </c>
    </row>
    <row r="662" spans="1:23" s="21" customFormat="1" ht="16" customHeight="1">
      <c r="A662" s="21">
        <f>ROW()</f>
        <v>662</v>
      </c>
      <c r="B662" s="71"/>
      <c r="C662" s="709"/>
      <c r="D662" s="178"/>
      <c r="E662" s="173"/>
      <c r="F662" s="173"/>
      <c r="G662" s="163"/>
      <c r="H662" s="163"/>
      <c r="I662" s="173"/>
      <c r="J662" s="174"/>
      <c r="K662" s="101">
        <f t="shared" si="120"/>
        <v>0</v>
      </c>
      <c r="L662" s="101">
        <f t="shared" si="121"/>
        <v>0</v>
      </c>
      <c r="M662" s="101">
        <f t="shared" si="122"/>
        <v>0</v>
      </c>
      <c r="N662" s="101" t="str">
        <f t="shared" si="123"/>
        <v/>
      </c>
      <c r="O662" s="101">
        <f t="shared" si="124"/>
        <v>0</v>
      </c>
      <c r="P662" s="101">
        <f t="shared" si="125"/>
        <v>0</v>
      </c>
      <c r="Q662" s="101" t="str">
        <f t="shared" si="126"/>
        <v/>
      </c>
      <c r="R662" s="101" t="str">
        <f t="shared" si="127"/>
        <v/>
      </c>
      <c r="S662" s="494" t="str">
        <f t="shared" si="128"/>
        <v/>
      </c>
      <c r="T662" s="494" t="str">
        <f t="shared" si="129"/>
        <v/>
      </c>
      <c r="U662" s="494" t="str">
        <f t="shared" si="130"/>
        <v/>
      </c>
      <c r="V662" s="494" t="str">
        <f t="shared" si="131"/>
        <v/>
      </c>
      <c r="W662" s="21">
        <f>ROW()</f>
        <v>662</v>
      </c>
    </row>
    <row r="663" spans="1:23" s="21" customFormat="1" ht="16" customHeight="1">
      <c r="A663" s="21">
        <f>ROW()</f>
        <v>663</v>
      </c>
      <c r="B663" s="71"/>
      <c r="C663" s="709"/>
      <c r="D663" s="178"/>
      <c r="E663" s="173"/>
      <c r="F663" s="173"/>
      <c r="G663" s="163"/>
      <c r="H663" s="163"/>
      <c r="I663" s="173"/>
      <c r="J663" s="174"/>
      <c r="K663" s="101">
        <f t="shared" si="120"/>
        <v>0</v>
      </c>
      <c r="L663" s="101">
        <f t="shared" si="121"/>
        <v>0</v>
      </c>
      <c r="M663" s="101">
        <f t="shared" si="122"/>
        <v>0</v>
      </c>
      <c r="N663" s="101" t="str">
        <f t="shared" si="123"/>
        <v/>
      </c>
      <c r="O663" s="101">
        <f t="shared" si="124"/>
        <v>0</v>
      </c>
      <c r="P663" s="101">
        <f t="shared" si="125"/>
        <v>0</v>
      </c>
      <c r="Q663" s="101" t="str">
        <f t="shared" si="126"/>
        <v/>
      </c>
      <c r="R663" s="101" t="str">
        <f t="shared" si="127"/>
        <v/>
      </c>
      <c r="S663" s="494" t="str">
        <f t="shared" si="128"/>
        <v/>
      </c>
      <c r="T663" s="494" t="str">
        <f t="shared" si="129"/>
        <v/>
      </c>
      <c r="U663" s="494" t="str">
        <f t="shared" si="130"/>
        <v/>
      </c>
      <c r="V663" s="494" t="str">
        <f t="shared" si="131"/>
        <v/>
      </c>
      <c r="W663" s="21">
        <f>ROW()</f>
        <v>663</v>
      </c>
    </row>
    <row r="664" spans="1:23" s="21" customFormat="1" ht="16" customHeight="1">
      <c r="A664" s="21">
        <f>ROW()</f>
        <v>664</v>
      </c>
      <c r="B664" s="71"/>
      <c r="C664" s="709"/>
      <c r="D664" s="178"/>
      <c r="E664" s="191"/>
      <c r="F664" s="191"/>
      <c r="G664" s="163"/>
      <c r="H664" s="163"/>
      <c r="I664" s="173"/>
      <c r="J664" s="174"/>
      <c r="K664" s="101">
        <f t="shared" si="120"/>
        <v>0</v>
      </c>
      <c r="L664" s="101">
        <f t="shared" si="121"/>
        <v>0</v>
      </c>
      <c r="M664" s="101">
        <f t="shared" si="122"/>
        <v>0</v>
      </c>
      <c r="N664" s="101" t="str">
        <f t="shared" si="123"/>
        <v/>
      </c>
      <c r="O664" s="101">
        <f t="shared" si="124"/>
        <v>0</v>
      </c>
      <c r="P664" s="101">
        <f t="shared" si="125"/>
        <v>0</v>
      </c>
      <c r="Q664" s="101" t="str">
        <f t="shared" si="126"/>
        <v/>
      </c>
      <c r="R664" s="101" t="str">
        <f t="shared" si="127"/>
        <v/>
      </c>
      <c r="S664" s="494" t="str">
        <f t="shared" si="128"/>
        <v/>
      </c>
      <c r="T664" s="494" t="str">
        <f t="shared" si="129"/>
        <v/>
      </c>
      <c r="U664" s="494" t="str">
        <f t="shared" si="130"/>
        <v/>
      </c>
      <c r="V664" s="494" t="str">
        <f t="shared" si="131"/>
        <v/>
      </c>
      <c r="W664" s="21">
        <f>ROW()</f>
        <v>664</v>
      </c>
    </row>
    <row r="665" spans="1:23" s="21" customFormat="1" ht="16" customHeight="1">
      <c r="A665" s="21">
        <f>ROW()</f>
        <v>665</v>
      </c>
      <c r="B665" s="71"/>
      <c r="C665" s="709"/>
      <c r="D665" s="178"/>
      <c r="E665" s="191"/>
      <c r="F665" s="191"/>
      <c r="G665" s="163"/>
      <c r="H665" s="163"/>
      <c r="I665" s="173"/>
      <c r="J665" s="174"/>
      <c r="K665" s="101">
        <f t="shared" si="120"/>
        <v>0</v>
      </c>
      <c r="L665" s="101">
        <f t="shared" si="121"/>
        <v>0</v>
      </c>
      <c r="M665" s="101">
        <f t="shared" si="122"/>
        <v>0</v>
      </c>
      <c r="N665" s="101" t="str">
        <f t="shared" si="123"/>
        <v/>
      </c>
      <c r="O665" s="101">
        <f t="shared" si="124"/>
        <v>0</v>
      </c>
      <c r="P665" s="101">
        <f t="shared" si="125"/>
        <v>0</v>
      </c>
      <c r="Q665" s="101" t="str">
        <f t="shared" si="126"/>
        <v/>
      </c>
      <c r="R665" s="101" t="str">
        <f t="shared" si="127"/>
        <v/>
      </c>
      <c r="S665" s="494" t="str">
        <f t="shared" si="128"/>
        <v/>
      </c>
      <c r="T665" s="494" t="str">
        <f t="shared" si="129"/>
        <v/>
      </c>
      <c r="U665" s="494" t="str">
        <f t="shared" si="130"/>
        <v/>
      </c>
      <c r="V665" s="494" t="str">
        <f t="shared" si="131"/>
        <v/>
      </c>
      <c r="W665" s="21">
        <f>ROW()</f>
        <v>665</v>
      </c>
    </row>
    <row r="666" spans="1:23" s="21" customFormat="1" ht="16" customHeight="1">
      <c r="A666" s="21">
        <f>ROW()</f>
        <v>666</v>
      </c>
      <c r="B666" s="71"/>
      <c r="C666" s="709"/>
      <c r="D666" s="178"/>
      <c r="E666" s="191"/>
      <c r="F666" s="191"/>
      <c r="G666" s="163"/>
      <c r="H666" s="163"/>
      <c r="I666" s="173"/>
      <c r="J666" s="174"/>
      <c r="K666" s="101">
        <f t="shared" si="120"/>
        <v>0</v>
      </c>
      <c r="L666" s="101">
        <f t="shared" si="121"/>
        <v>0</v>
      </c>
      <c r="M666" s="101">
        <f t="shared" si="122"/>
        <v>0</v>
      </c>
      <c r="N666" s="101" t="str">
        <f t="shared" si="123"/>
        <v/>
      </c>
      <c r="O666" s="101">
        <f t="shared" si="124"/>
        <v>0</v>
      </c>
      <c r="P666" s="101">
        <f t="shared" si="125"/>
        <v>0</v>
      </c>
      <c r="Q666" s="101" t="str">
        <f t="shared" si="126"/>
        <v/>
      </c>
      <c r="R666" s="101" t="str">
        <f t="shared" si="127"/>
        <v/>
      </c>
      <c r="S666" s="494" t="str">
        <f t="shared" si="128"/>
        <v/>
      </c>
      <c r="T666" s="494" t="str">
        <f t="shared" si="129"/>
        <v/>
      </c>
      <c r="U666" s="494" t="str">
        <f t="shared" si="130"/>
        <v/>
      </c>
      <c r="V666" s="494" t="str">
        <f t="shared" si="131"/>
        <v/>
      </c>
      <c r="W666" s="21">
        <f>ROW()</f>
        <v>666</v>
      </c>
    </row>
    <row r="667" spans="1:23" s="21" customFormat="1" ht="16" customHeight="1">
      <c r="A667" s="21">
        <f>ROW()</f>
        <v>667</v>
      </c>
      <c r="B667" s="71"/>
      <c r="C667" s="709"/>
      <c r="D667" s="178"/>
      <c r="E667" s="191"/>
      <c r="F667" s="191"/>
      <c r="G667" s="163"/>
      <c r="H667" s="163"/>
      <c r="I667" s="173"/>
      <c r="J667" s="174"/>
      <c r="K667" s="101">
        <f t="shared" si="120"/>
        <v>0</v>
      </c>
      <c r="L667" s="101">
        <f t="shared" si="121"/>
        <v>0</v>
      </c>
      <c r="M667" s="101">
        <f t="shared" si="122"/>
        <v>0</v>
      </c>
      <c r="N667" s="101" t="str">
        <f t="shared" si="123"/>
        <v/>
      </c>
      <c r="O667" s="101">
        <f t="shared" si="124"/>
        <v>0</v>
      </c>
      <c r="P667" s="101">
        <f t="shared" si="125"/>
        <v>0</v>
      </c>
      <c r="Q667" s="101" t="str">
        <f t="shared" si="126"/>
        <v/>
      </c>
      <c r="R667" s="101" t="str">
        <f t="shared" si="127"/>
        <v/>
      </c>
      <c r="S667" s="494" t="str">
        <f t="shared" si="128"/>
        <v/>
      </c>
      <c r="T667" s="494" t="str">
        <f t="shared" si="129"/>
        <v/>
      </c>
      <c r="U667" s="494" t="str">
        <f t="shared" si="130"/>
        <v/>
      </c>
      <c r="V667" s="494" t="str">
        <f t="shared" si="131"/>
        <v/>
      </c>
      <c r="W667" s="21">
        <f>ROW()</f>
        <v>667</v>
      </c>
    </row>
    <row r="668" spans="1:23" s="21" customFormat="1" ht="16" customHeight="1">
      <c r="A668" s="21">
        <f>ROW()</f>
        <v>668</v>
      </c>
      <c r="B668" s="71"/>
      <c r="C668" s="709"/>
      <c r="D668" s="178"/>
      <c r="E668" s="191"/>
      <c r="F668" s="191"/>
      <c r="G668" s="163"/>
      <c r="H668" s="163"/>
      <c r="I668" s="173"/>
      <c r="J668" s="174"/>
      <c r="K668" s="101">
        <f t="shared" si="120"/>
        <v>0</v>
      </c>
      <c r="L668" s="101">
        <f t="shared" si="121"/>
        <v>0</v>
      </c>
      <c r="M668" s="101">
        <f t="shared" si="122"/>
        <v>0</v>
      </c>
      <c r="N668" s="101" t="str">
        <f t="shared" si="123"/>
        <v/>
      </c>
      <c r="O668" s="101">
        <f t="shared" si="124"/>
        <v>0</v>
      </c>
      <c r="P668" s="101">
        <f t="shared" si="125"/>
        <v>0</v>
      </c>
      <c r="Q668" s="101" t="str">
        <f t="shared" si="126"/>
        <v/>
      </c>
      <c r="R668" s="101" t="str">
        <f t="shared" si="127"/>
        <v/>
      </c>
      <c r="S668" s="494" t="str">
        <f t="shared" si="128"/>
        <v/>
      </c>
      <c r="T668" s="494" t="str">
        <f t="shared" si="129"/>
        <v/>
      </c>
      <c r="U668" s="494" t="str">
        <f t="shared" si="130"/>
        <v/>
      </c>
      <c r="V668" s="494" t="str">
        <f t="shared" si="131"/>
        <v/>
      </c>
      <c r="W668" s="21">
        <f>ROW()</f>
        <v>668</v>
      </c>
    </row>
    <row r="669" spans="1:23" s="21" customFormat="1" ht="16" customHeight="1">
      <c r="A669" s="21">
        <f>ROW()</f>
        <v>669</v>
      </c>
      <c r="B669" s="71"/>
      <c r="C669" s="709"/>
      <c r="D669" s="178"/>
      <c r="E669" s="191"/>
      <c r="F669" s="191"/>
      <c r="G669" s="163"/>
      <c r="H669" s="163"/>
      <c r="I669" s="173"/>
      <c r="J669" s="174"/>
      <c r="K669" s="101">
        <f t="shared" si="120"/>
        <v>0</v>
      </c>
      <c r="L669" s="101">
        <f t="shared" si="121"/>
        <v>0</v>
      </c>
      <c r="M669" s="101">
        <f t="shared" si="122"/>
        <v>0</v>
      </c>
      <c r="N669" s="101" t="str">
        <f t="shared" si="123"/>
        <v/>
      </c>
      <c r="O669" s="101">
        <f t="shared" si="124"/>
        <v>0</v>
      </c>
      <c r="P669" s="101">
        <f t="shared" si="125"/>
        <v>0</v>
      </c>
      <c r="Q669" s="101" t="str">
        <f t="shared" si="126"/>
        <v/>
      </c>
      <c r="R669" s="101" t="str">
        <f t="shared" si="127"/>
        <v/>
      </c>
      <c r="S669" s="494" t="str">
        <f t="shared" si="128"/>
        <v/>
      </c>
      <c r="T669" s="494" t="str">
        <f t="shared" si="129"/>
        <v/>
      </c>
      <c r="U669" s="494" t="str">
        <f t="shared" si="130"/>
        <v/>
      </c>
      <c r="V669" s="494" t="str">
        <f t="shared" si="131"/>
        <v/>
      </c>
      <c r="W669" s="21">
        <f>ROW()</f>
        <v>669</v>
      </c>
    </row>
    <row r="670" spans="1:23" s="21" customFormat="1" ht="16" customHeight="1">
      <c r="A670" s="21">
        <f>ROW()</f>
        <v>670</v>
      </c>
      <c r="B670" s="71"/>
      <c r="C670" s="709"/>
      <c r="D670" s="178"/>
      <c r="E670" s="191"/>
      <c r="F670" s="191"/>
      <c r="G670" s="163"/>
      <c r="H670" s="163"/>
      <c r="I670" s="173"/>
      <c r="J670" s="174"/>
      <c r="K670" s="101">
        <f t="shared" si="120"/>
        <v>0</v>
      </c>
      <c r="L670" s="101">
        <f t="shared" si="121"/>
        <v>0</v>
      </c>
      <c r="M670" s="101">
        <f t="shared" si="122"/>
        <v>0</v>
      </c>
      <c r="N670" s="101" t="str">
        <f t="shared" si="123"/>
        <v/>
      </c>
      <c r="O670" s="101">
        <f t="shared" si="124"/>
        <v>0</v>
      </c>
      <c r="P670" s="101">
        <f t="shared" si="125"/>
        <v>0</v>
      </c>
      <c r="Q670" s="101" t="str">
        <f t="shared" si="126"/>
        <v/>
      </c>
      <c r="R670" s="101" t="str">
        <f t="shared" si="127"/>
        <v/>
      </c>
      <c r="S670" s="494" t="str">
        <f t="shared" si="128"/>
        <v/>
      </c>
      <c r="T670" s="494" t="str">
        <f t="shared" si="129"/>
        <v/>
      </c>
      <c r="U670" s="494" t="str">
        <f t="shared" si="130"/>
        <v/>
      </c>
      <c r="V670" s="494" t="str">
        <f t="shared" si="131"/>
        <v/>
      </c>
      <c r="W670" s="21">
        <f>ROW()</f>
        <v>670</v>
      </c>
    </row>
    <row r="671" spans="1:23" s="21" customFormat="1" ht="16" customHeight="1">
      <c r="A671" s="21">
        <f>ROW()</f>
        <v>671</v>
      </c>
      <c r="B671" s="71"/>
      <c r="C671" s="709"/>
      <c r="D671" s="178"/>
      <c r="E671" s="191"/>
      <c r="F671" s="191"/>
      <c r="G671" s="163"/>
      <c r="H671" s="163"/>
      <c r="I671" s="173"/>
      <c r="J671" s="174"/>
      <c r="K671" s="101">
        <f t="shared" si="120"/>
        <v>0</v>
      </c>
      <c r="L671" s="101">
        <f t="shared" si="121"/>
        <v>0</v>
      </c>
      <c r="M671" s="101">
        <f t="shared" si="122"/>
        <v>0</v>
      </c>
      <c r="N671" s="101" t="str">
        <f t="shared" si="123"/>
        <v/>
      </c>
      <c r="O671" s="101">
        <f t="shared" si="124"/>
        <v>0</v>
      </c>
      <c r="P671" s="101">
        <f t="shared" si="125"/>
        <v>0</v>
      </c>
      <c r="Q671" s="101" t="str">
        <f t="shared" si="126"/>
        <v/>
      </c>
      <c r="R671" s="101" t="str">
        <f t="shared" si="127"/>
        <v/>
      </c>
      <c r="S671" s="494" t="str">
        <f t="shared" si="128"/>
        <v/>
      </c>
      <c r="T671" s="494" t="str">
        <f t="shared" si="129"/>
        <v/>
      </c>
      <c r="U671" s="494" t="str">
        <f t="shared" si="130"/>
        <v/>
      </c>
      <c r="V671" s="494" t="str">
        <f t="shared" si="131"/>
        <v/>
      </c>
      <c r="W671" s="21">
        <f>ROW()</f>
        <v>671</v>
      </c>
    </row>
    <row r="672" spans="1:23" s="21" customFormat="1" ht="16" customHeight="1">
      <c r="A672" s="21">
        <f>ROW()</f>
        <v>672</v>
      </c>
      <c r="B672" s="71"/>
      <c r="C672" s="709"/>
      <c r="D672" s="178"/>
      <c r="E672" s="191"/>
      <c r="F672" s="191"/>
      <c r="G672" s="163"/>
      <c r="H672" s="163"/>
      <c r="I672" s="173"/>
      <c r="J672" s="174"/>
      <c r="K672" s="101">
        <f t="shared" si="120"/>
        <v>0</v>
      </c>
      <c r="L672" s="101">
        <f t="shared" si="121"/>
        <v>0</v>
      </c>
      <c r="M672" s="101">
        <f t="shared" si="122"/>
        <v>0</v>
      </c>
      <c r="N672" s="101" t="str">
        <f t="shared" si="123"/>
        <v/>
      </c>
      <c r="O672" s="101">
        <f t="shared" si="124"/>
        <v>0</v>
      </c>
      <c r="P672" s="101">
        <f t="shared" si="125"/>
        <v>0</v>
      </c>
      <c r="Q672" s="101" t="str">
        <f t="shared" si="126"/>
        <v/>
      </c>
      <c r="R672" s="101" t="str">
        <f t="shared" si="127"/>
        <v/>
      </c>
      <c r="S672" s="494" t="str">
        <f t="shared" si="128"/>
        <v/>
      </c>
      <c r="T672" s="494" t="str">
        <f t="shared" si="129"/>
        <v/>
      </c>
      <c r="U672" s="494" t="str">
        <f t="shared" si="130"/>
        <v/>
      </c>
      <c r="V672" s="494" t="str">
        <f t="shared" si="131"/>
        <v/>
      </c>
      <c r="W672" s="21">
        <f>ROW()</f>
        <v>672</v>
      </c>
    </row>
    <row r="673" spans="1:23" s="21" customFormat="1" ht="16" customHeight="1">
      <c r="A673" s="21">
        <f>ROW()</f>
        <v>673</v>
      </c>
      <c r="B673" s="71"/>
      <c r="C673" s="709"/>
      <c r="D673" s="178"/>
      <c r="E673" s="173"/>
      <c r="F673" s="173"/>
      <c r="G673" s="163"/>
      <c r="H673" s="163"/>
      <c r="I673" s="173"/>
      <c r="J673" s="174"/>
      <c r="K673" s="101">
        <f t="shared" si="120"/>
        <v>0</v>
      </c>
      <c r="L673" s="101">
        <f t="shared" si="121"/>
        <v>0</v>
      </c>
      <c r="M673" s="101">
        <f t="shared" si="122"/>
        <v>0</v>
      </c>
      <c r="N673" s="101" t="str">
        <f t="shared" si="123"/>
        <v/>
      </c>
      <c r="O673" s="101">
        <f t="shared" si="124"/>
        <v>0</v>
      </c>
      <c r="P673" s="101">
        <f t="shared" si="125"/>
        <v>0</v>
      </c>
      <c r="Q673" s="101" t="str">
        <f t="shared" si="126"/>
        <v/>
      </c>
      <c r="R673" s="101" t="str">
        <f t="shared" si="127"/>
        <v/>
      </c>
      <c r="S673" s="494" t="str">
        <f t="shared" si="128"/>
        <v/>
      </c>
      <c r="T673" s="494" t="str">
        <f t="shared" si="129"/>
        <v/>
      </c>
      <c r="U673" s="494" t="str">
        <f t="shared" si="130"/>
        <v/>
      </c>
      <c r="V673" s="494" t="str">
        <f t="shared" si="131"/>
        <v/>
      </c>
      <c r="W673" s="21">
        <f>ROW()</f>
        <v>673</v>
      </c>
    </row>
    <row r="674" spans="1:23" s="21" customFormat="1" ht="16" customHeight="1">
      <c r="A674" s="21">
        <f>ROW()</f>
        <v>674</v>
      </c>
      <c r="B674" s="71"/>
      <c r="C674" s="709"/>
      <c r="D674" s="178"/>
      <c r="E674" s="173"/>
      <c r="F674" s="173"/>
      <c r="G674" s="163"/>
      <c r="H674" s="163"/>
      <c r="I674" s="173"/>
      <c r="J674" s="174"/>
      <c r="K674" s="101">
        <f t="shared" si="120"/>
        <v>0</v>
      </c>
      <c r="L674" s="101">
        <f t="shared" si="121"/>
        <v>0</v>
      </c>
      <c r="M674" s="101">
        <f t="shared" si="122"/>
        <v>0</v>
      </c>
      <c r="N674" s="101" t="str">
        <f t="shared" si="123"/>
        <v/>
      </c>
      <c r="O674" s="101">
        <f t="shared" si="124"/>
        <v>0</v>
      </c>
      <c r="P674" s="101">
        <f t="shared" si="125"/>
        <v>0</v>
      </c>
      <c r="Q674" s="101" t="str">
        <f t="shared" si="126"/>
        <v/>
      </c>
      <c r="R674" s="101" t="str">
        <f t="shared" si="127"/>
        <v/>
      </c>
      <c r="S674" s="494" t="str">
        <f t="shared" si="128"/>
        <v/>
      </c>
      <c r="T674" s="494" t="str">
        <f t="shared" si="129"/>
        <v/>
      </c>
      <c r="U674" s="494" t="str">
        <f t="shared" si="130"/>
        <v/>
      </c>
      <c r="V674" s="494" t="str">
        <f t="shared" si="131"/>
        <v/>
      </c>
      <c r="W674" s="21">
        <f>ROW()</f>
        <v>674</v>
      </c>
    </row>
    <row r="675" spans="1:23" s="21" customFormat="1" ht="16" customHeight="1">
      <c r="A675" s="21">
        <f>ROW()</f>
        <v>675</v>
      </c>
      <c r="B675" s="71"/>
      <c r="C675" s="709"/>
      <c r="D675" s="178"/>
      <c r="E675" s="173"/>
      <c r="F675" s="173"/>
      <c r="G675" s="163"/>
      <c r="H675" s="163"/>
      <c r="I675" s="173"/>
      <c r="J675" s="174"/>
      <c r="K675" s="101">
        <f t="shared" si="120"/>
        <v>0</v>
      </c>
      <c r="L675" s="101">
        <f t="shared" si="121"/>
        <v>0</v>
      </c>
      <c r="M675" s="101">
        <f t="shared" si="122"/>
        <v>0</v>
      </c>
      <c r="N675" s="101" t="str">
        <f t="shared" si="123"/>
        <v/>
      </c>
      <c r="O675" s="101">
        <f t="shared" si="124"/>
        <v>0</v>
      </c>
      <c r="P675" s="101">
        <f t="shared" si="125"/>
        <v>0</v>
      </c>
      <c r="Q675" s="101" t="str">
        <f t="shared" si="126"/>
        <v/>
      </c>
      <c r="R675" s="101" t="str">
        <f t="shared" si="127"/>
        <v/>
      </c>
      <c r="S675" s="494" t="str">
        <f t="shared" si="128"/>
        <v/>
      </c>
      <c r="T675" s="494" t="str">
        <f t="shared" si="129"/>
        <v/>
      </c>
      <c r="U675" s="494" t="str">
        <f t="shared" si="130"/>
        <v/>
      </c>
      <c r="V675" s="494" t="str">
        <f t="shared" si="131"/>
        <v/>
      </c>
      <c r="W675" s="21">
        <f>ROW()</f>
        <v>675</v>
      </c>
    </row>
    <row r="676" spans="1:23" s="21" customFormat="1" ht="16" customHeight="1">
      <c r="A676" s="21">
        <f>ROW()</f>
        <v>676</v>
      </c>
      <c r="B676" s="71"/>
      <c r="C676" s="709"/>
      <c r="D676" s="178"/>
      <c r="E676" s="173"/>
      <c r="F676" s="173"/>
      <c r="G676" s="163"/>
      <c r="H676" s="163"/>
      <c r="I676" s="173"/>
      <c r="J676" s="174"/>
      <c r="K676" s="101">
        <f t="shared" si="120"/>
        <v>0</v>
      </c>
      <c r="L676" s="101">
        <f t="shared" si="121"/>
        <v>0</v>
      </c>
      <c r="M676" s="101">
        <f t="shared" si="122"/>
        <v>0</v>
      </c>
      <c r="N676" s="101" t="str">
        <f t="shared" si="123"/>
        <v/>
      </c>
      <c r="O676" s="101">
        <f t="shared" si="124"/>
        <v>0</v>
      </c>
      <c r="P676" s="101">
        <f t="shared" si="125"/>
        <v>0</v>
      </c>
      <c r="Q676" s="101" t="str">
        <f t="shared" si="126"/>
        <v/>
      </c>
      <c r="R676" s="101" t="str">
        <f t="shared" si="127"/>
        <v/>
      </c>
      <c r="S676" s="494" t="str">
        <f t="shared" si="128"/>
        <v/>
      </c>
      <c r="T676" s="494" t="str">
        <f t="shared" si="129"/>
        <v/>
      </c>
      <c r="U676" s="494" t="str">
        <f t="shared" si="130"/>
        <v/>
      </c>
      <c r="V676" s="494" t="str">
        <f t="shared" si="131"/>
        <v/>
      </c>
      <c r="W676" s="21">
        <f>ROW()</f>
        <v>676</v>
      </c>
    </row>
    <row r="677" spans="1:23" s="21" customFormat="1" ht="16" customHeight="1">
      <c r="A677" s="21">
        <f>ROW()</f>
        <v>677</v>
      </c>
      <c r="B677" s="71"/>
      <c r="C677" s="709"/>
      <c r="D677" s="178"/>
      <c r="E677" s="173"/>
      <c r="F677" s="173"/>
      <c r="G677" s="163"/>
      <c r="H677" s="163"/>
      <c r="I677" s="173"/>
      <c r="J677" s="174"/>
      <c r="K677" s="101">
        <f t="shared" si="120"/>
        <v>0</v>
      </c>
      <c r="L677" s="101">
        <f t="shared" si="121"/>
        <v>0</v>
      </c>
      <c r="M677" s="101">
        <f t="shared" si="122"/>
        <v>0</v>
      </c>
      <c r="N677" s="101" t="str">
        <f t="shared" si="123"/>
        <v/>
      </c>
      <c r="O677" s="101">
        <f t="shared" si="124"/>
        <v>0</v>
      </c>
      <c r="P677" s="101">
        <f t="shared" si="125"/>
        <v>0</v>
      </c>
      <c r="Q677" s="101" t="str">
        <f t="shared" si="126"/>
        <v/>
      </c>
      <c r="R677" s="101" t="str">
        <f t="shared" si="127"/>
        <v/>
      </c>
      <c r="S677" s="494" t="str">
        <f t="shared" si="128"/>
        <v/>
      </c>
      <c r="T677" s="494" t="str">
        <f t="shared" si="129"/>
        <v/>
      </c>
      <c r="U677" s="494" t="str">
        <f t="shared" si="130"/>
        <v/>
      </c>
      <c r="V677" s="494" t="str">
        <f t="shared" si="131"/>
        <v/>
      </c>
      <c r="W677" s="21">
        <f>ROW()</f>
        <v>677</v>
      </c>
    </row>
    <row r="678" spans="1:23" s="21" customFormat="1" ht="16" customHeight="1">
      <c r="A678" s="21">
        <f>ROW()</f>
        <v>678</v>
      </c>
      <c r="B678" s="71"/>
      <c r="C678" s="709"/>
      <c r="D678" s="178"/>
      <c r="E678" s="173"/>
      <c r="F678" s="173"/>
      <c r="G678" s="163"/>
      <c r="H678" s="163"/>
      <c r="I678" s="173"/>
      <c r="J678" s="174"/>
      <c r="K678" s="101">
        <f t="shared" si="120"/>
        <v>0</v>
      </c>
      <c r="L678" s="101">
        <f t="shared" si="121"/>
        <v>0</v>
      </c>
      <c r="M678" s="101">
        <f t="shared" si="122"/>
        <v>0</v>
      </c>
      <c r="N678" s="101" t="str">
        <f t="shared" si="123"/>
        <v/>
      </c>
      <c r="O678" s="101">
        <f t="shared" si="124"/>
        <v>0</v>
      </c>
      <c r="P678" s="101">
        <f t="shared" si="125"/>
        <v>0</v>
      </c>
      <c r="Q678" s="101" t="str">
        <f t="shared" si="126"/>
        <v/>
      </c>
      <c r="R678" s="101" t="str">
        <f t="shared" si="127"/>
        <v/>
      </c>
      <c r="S678" s="494" t="str">
        <f t="shared" si="128"/>
        <v/>
      </c>
      <c r="T678" s="494" t="str">
        <f t="shared" si="129"/>
        <v/>
      </c>
      <c r="U678" s="494" t="str">
        <f t="shared" si="130"/>
        <v/>
      </c>
      <c r="V678" s="494" t="str">
        <f t="shared" si="131"/>
        <v/>
      </c>
      <c r="W678" s="21">
        <f>ROW()</f>
        <v>678</v>
      </c>
    </row>
    <row r="679" spans="1:23" s="21" customFormat="1" ht="16" customHeight="1">
      <c r="A679" s="21">
        <f>ROW()</f>
        <v>679</v>
      </c>
      <c r="B679" s="71"/>
      <c r="C679" s="709"/>
      <c r="D679" s="178"/>
      <c r="E679" s="173"/>
      <c r="F679" s="173"/>
      <c r="G679" s="163"/>
      <c r="H679" s="163"/>
      <c r="I679" s="173"/>
      <c r="J679" s="174"/>
      <c r="K679" s="101">
        <f t="shared" si="120"/>
        <v>0</v>
      </c>
      <c r="L679" s="101">
        <f t="shared" si="121"/>
        <v>0</v>
      </c>
      <c r="M679" s="101">
        <f t="shared" si="122"/>
        <v>0</v>
      </c>
      <c r="N679" s="101" t="str">
        <f t="shared" si="123"/>
        <v/>
      </c>
      <c r="O679" s="101">
        <f t="shared" si="124"/>
        <v>0</v>
      </c>
      <c r="P679" s="101">
        <f t="shared" si="125"/>
        <v>0</v>
      </c>
      <c r="Q679" s="101" t="str">
        <f t="shared" si="126"/>
        <v/>
      </c>
      <c r="R679" s="101" t="str">
        <f t="shared" si="127"/>
        <v/>
      </c>
      <c r="S679" s="494" t="str">
        <f t="shared" si="128"/>
        <v/>
      </c>
      <c r="T679" s="494" t="str">
        <f t="shared" si="129"/>
        <v/>
      </c>
      <c r="U679" s="494" t="str">
        <f t="shared" si="130"/>
        <v/>
      </c>
      <c r="V679" s="494" t="str">
        <f t="shared" si="131"/>
        <v/>
      </c>
      <c r="W679" s="21">
        <f>ROW()</f>
        <v>679</v>
      </c>
    </row>
    <row r="680" spans="1:23" s="21" customFormat="1" ht="16" customHeight="1">
      <c r="A680" s="21">
        <f>ROW()</f>
        <v>680</v>
      </c>
      <c r="B680" s="71"/>
      <c r="C680" s="709"/>
      <c r="D680" s="178"/>
      <c r="E680" s="173"/>
      <c r="F680" s="173"/>
      <c r="G680" s="163"/>
      <c r="H680" s="163"/>
      <c r="I680" s="173"/>
      <c r="J680" s="174"/>
      <c r="K680" s="101">
        <f t="shared" si="120"/>
        <v>0</v>
      </c>
      <c r="L680" s="101">
        <f t="shared" si="121"/>
        <v>0</v>
      </c>
      <c r="M680" s="101">
        <f t="shared" si="122"/>
        <v>0</v>
      </c>
      <c r="N680" s="101" t="str">
        <f t="shared" si="123"/>
        <v/>
      </c>
      <c r="O680" s="101">
        <f t="shared" si="124"/>
        <v>0</v>
      </c>
      <c r="P680" s="101">
        <f t="shared" si="125"/>
        <v>0</v>
      </c>
      <c r="Q680" s="101" t="str">
        <f t="shared" si="126"/>
        <v/>
      </c>
      <c r="R680" s="101" t="str">
        <f t="shared" si="127"/>
        <v/>
      </c>
      <c r="S680" s="494" t="str">
        <f t="shared" si="128"/>
        <v/>
      </c>
      <c r="T680" s="494" t="str">
        <f t="shared" si="129"/>
        <v/>
      </c>
      <c r="U680" s="494" t="str">
        <f t="shared" si="130"/>
        <v/>
      </c>
      <c r="V680" s="494" t="str">
        <f t="shared" si="131"/>
        <v/>
      </c>
      <c r="W680" s="21">
        <f>ROW()</f>
        <v>680</v>
      </c>
    </row>
    <row r="681" spans="1:23" s="21" customFormat="1" ht="16" customHeight="1">
      <c r="A681" s="21">
        <f>ROW()</f>
        <v>681</v>
      </c>
      <c r="B681" s="71"/>
      <c r="C681" s="709"/>
      <c r="D681" s="178"/>
      <c r="E681" s="173"/>
      <c r="F681" s="173"/>
      <c r="G681" s="163"/>
      <c r="H681" s="163"/>
      <c r="I681" s="173"/>
      <c r="J681" s="174"/>
      <c r="K681" s="101">
        <f t="shared" si="120"/>
        <v>0</v>
      </c>
      <c r="L681" s="101">
        <f t="shared" si="121"/>
        <v>0</v>
      </c>
      <c r="M681" s="101">
        <f t="shared" si="122"/>
        <v>0</v>
      </c>
      <c r="N681" s="101" t="str">
        <f t="shared" si="123"/>
        <v/>
      </c>
      <c r="O681" s="101">
        <f t="shared" si="124"/>
        <v>0</v>
      </c>
      <c r="P681" s="101">
        <f t="shared" si="125"/>
        <v>0</v>
      </c>
      <c r="Q681" s="101" t="str">
        <f t="shared" si="126"/>
        <v/>
      </c>
      <c r="R681" s="101" t="str">
        <f t="shared" si="127"/>
        <v/>
      </c>
      <c r="S681" s="494" t="str">
        <f t="shared" si="128"/>
        <v/>
      </c>
      <c r="T681" s="494" t="str">
        <f t="shared" si="129"/>
        <v/>
      </c>
      <c r="U681" s="494" t="str">
        <f t="shared" si="130"/>
        <v/>
      </c>
      <c r="V681" s="494" t="str">
        <f t="shared" si="131"/>
        <v/>
      </c>
      <c r="W681" s="21">
        <f>ROW()</f>
        <v>681</v>
      </c>
    </row>
    <row r="682" spans="1:23" s="21" customFormat="1" ht="16" customHeight="1">
      <c r="A682" s="21">
        <f>ROW()</f>
        <v>682</v>
      </c>
      <c r="B682" s="71"/>
      <c r="C682" s="709"/>
      <c r="D682" s="178"/>
      <c r="E682" s="173"/>
      <c r="F682" s="173"/>
      <c r="G682" s="163"/>
      <c r="H682" s="163"/>
      <c r="I682" s="173"/>
      <c r="J682" s="174"/>
      <c r="K682" s="101">
        <f t="shared" si="120"/>
        <v>0</v>
      </c>
      <c r="L682" s="101">
        <f t="shared" si="121"/>
        <v>0</v>
      </c>
      <c r="M682" s="101">
        <f t="shared" si="122"/>
        <v>0</v>
      </c>
      <c r="N682" s="101" t="str">
        <f t="shared" si="123"/>
        <v/>
      </c>
      <c r="O682" s="101">
        <f t="shared" si="124"/>
        <v>0</v>
      </c>
      <c r="P682" s="101">
        <f t="shared" si="125"/>
        <v>0</v>
      </c>
      <c r="Q682" s="101" t="str">
        <f t="shared" si="126"/>
        <v/>
      </c>
      <c r="R682" s="101" t="str">
        <f t="shared" si="127"/>
        <v/>
      </c>
      <c r="S682" s="494" t="str">
        <f t="shared" si="128"/>
        <v/>
      </c>
      <c r="T682" s="494" t="str">
        <f t="shared" si="129"/>
        <v/>
      </c>
      <c r="U682" s="494" t="str">
        <f t="shared" si="130"/>
        <v/>
      </c>
      <c r="V682" s="494" t="str">
        <f t="shared" si="131"/>
        <v/>
      </c>
      <c r="W682" s="21">
        <f>ROW()</f>
        <v>682</v>
      </c>
    </row>
    <row r="683" spans="1:23" s="21" customFormat="1" ht="16" customHeight="1">
      <c r="A683" s="21">
        <f>ROW()</f>
        <v>683</v>
      </c>
      <c r="B683" s="71"/>
      <c r="C683" s="709"/>
      <c r="D683" s="178"/>
      <c r="E683" s="173"/>
      <c r="F683" s="173"/>
      <c r="G683" s="163"/>
      <c r="H683" s="163"/>
      <c r="I683" s="173"/>
      <c r="J683" s="174"/>
      <c r="K683" s="101">
        <f t="shared" si="120"/>
        <v>0</v>
      </c>
      <c r="L683" s="101">
        <f t="shared" si="121"/>
        <v>0</v>
      </c>
      <c r="M683" s="101">
        <f t="shared" si="122"/>
        <v>0</v>
      </c>
      <c r="N683" s="101" t="str">
        <f t="shared" si="123"/>
        <v/>
      </c>
      <c r="O683" s="101">
        <f t="shared" si="124"/>
        <v>0</v>
      </c>
      <c r="P683" s="101">
        <f t="shared" si="125"/>
        <v>0</v>
      </c>
      <c r="Q683" s="101" t="str">
        <f t="shared" si="126"/>
        <v/>
      </c>
      <c r="R683" s="101" t="str">
        <f t="shared" si="127"/>
        <v/>
      </c>
      <c r="S683" s="494" t="str">
        <f t="shared" si="128"/>
        <v/>
      </c>
      <c r="T683" s="494" t="str">
        <f t="shared" si="129"/>
        <v/>
      </c>
      <c r="U683" s="494" t="str">
        <f t="shared" si="130"/>
        <v/>
      </c>
      <c r="V683" s="494" t="str">
        <f t="shared" si="131"/>
        <v/>
      </c>
      <c r="W683" s="21">
        <f>ROW()</f>
        <v>683</v>
      </c>
    </row>
    <row r="684" spans="1:23" s="21" customFormat="1" ht="16" customHeight="1">
      <c r="A684" s="21">
        <f>ROW()</f>
        <v>684</v>
      </c>
      <c r="B684" s="71"/>
      <c r="C684" s="709"/>
      <c r="D684" s="178"/>
      <c r="E684" s="173"/>
      <c r="F684" s="173"/>
      <c r="G684" s="163"/>
      <c r="H684" s="163"/>
      <c r="I684" s="173"/>
      <c r="J684" s="174"/>
      <c r="K684" s="101">
        <f t="shared" si="120"/>
        <v>0</v>
      </c>
      <c r="L684" s="101">
        <f t="shared" si="121"/>
        <v>0</v>
      </c>
      <c r="M684" s="101">
        <f t="shared" si="122"/>
        <v>0</v>
      </c>
      <c r="N684" s="101" t="str">
        <f t="shared" si="123"/>
        <v/>
      </c>
      <c r="O684" s="101">
        <f t="shared" si="124"/>
        <v>0</v>
      </c>
      <c r="P684" s="101">
        <f t="shared" si="125"/>
        <v>0</v>
      </c>
      <c r="Q684" s="101" t="str">
        <f t="shared" si="126"/>
        <v/>
      </c>
      <c r="R684" s="101" t="str">
        <f t="shared" si="127"/>
        <v/>
      </c>
      <c r="S684" s="494" t="str">
        <f t="shared" si="128"/>
        <v/>
      </c>
      <c r="T684" s="494" t="str">
        <f t="shared" si="129"/>
        <v/>
      </c>
      <c r="U684" s="494" t="str">
        <f t="shared" si="130"/>
        <v/>
      </c>
      <c r="V684" s="494" t="str">
        <f t="shared" si="131"/>
        <v/>
      </c>
      <c r="W684" s="21">
        <f>ROW()</f>
        <v>684</v>
      </c>
    </row>
    <row r="685" spans="1:23" s="21" customFormat="1" ht="16" customHeight="1">
      <c r="A685" s="21">
        <f>ROW()</f>
        <v>685</v>
      </c>
      <c r="B685" s="71"/>
      <c r="C685" s="709"/>
      <c r="D685" s="178"/>
      <c r="E685" s="173"/>
      <c r="F685" s="173"/>
      <c r="G685" s="163"/>
      <c r="H685" s="163"/>
      <c r="I685" s="173"/>
      <c r="J685" s="174"/>
      <c r="K685" s="101">
        <f t="shared" si="120"/>
        <v>0</v>
      </c>
      <c r="L685" s="101">
        <f t="shared" si="121"/>
        <v>0</v>
      </c>
      <c r="M685" s="101">
        <f t="shared" si="122"/>
        <v>0</v>
      </c>
      <c r="N685" s="101" t="str">
        <f t="shared" si="123"/>
        <v/>
      </c>
      <c r="O685" s="101">
        <f t="shared" si="124"/>
        <v>0</v>
      </c>
      <c r="P685" s="101">
        <f t="shared" si="125"/>
        <v>0</v>
      </c>
      <c r="Q685" s="101" t="str">
        <f t="shared" si="126"/>
        <v/>
      </c>
      <c r="R685" s="101" t="str">
        <f t="shared" si="127"/>
        <v/>
      </c>
      <c r="S685" s="494" t="str">
        <f t="shared" si="128"/>
        <v/>
      </c>
      <c r="T685" s="494" t="str">
        <f t="shared" si="129"/>
        <v/>
      </c>
      <c r="U685" s="494" t="str">
        <f t="shared" si="130"/>
        <v/>
      </c>
      <c r="V685" s="494" t="str">
        <f t="shared" si="131"/>
        <v/>
      </c>
      <c r="W685" s="21">
        <f>ROW()</f>
        <v>685</v>
      </c>
    </row>
    <row r="686" spans="1:23" s="21" customFormat="1" ht="16" customHeight="1">
      <c r="A686" s="21">
        <f>ROW()</f>
        <v>686</v>
      </c>
      <c r="B686" s="71"/>
      <c r="C686" s="709"/>
      <c r="D686" s="178"/>
      <c r="E686" s="173"/>
      <c r="F686" s="173"/>
      <c r="G686" s="163"/>
      <c r="H686" s="163"/>
      <c r="I686" s="173"/>
      <c r="J686" s="174"/>
      <c r="K686" s="101">
        <f t="shared" si="120"/>
        <v>0</v>
      </c>
      <c r="L686" s="101">
        <f t="shared" si="121"/>
        <v>0</v>
      </c>
      <c r="M686" s="101">
        <f t="shared" si="122"/>
        <v>0</v>
      </c>
      <c r="N686" s="101" t="str">
        <f t="shared" si="123"/>
        <v/>
      </c>
      <c r="O686" s="101">
        <f t="shared" si="124"/>
        <v>0</v>
      </c>
      <c r="P686" s="101">
        <f t="shared" si="125"/>
        <v>0</v>
      </c>
      <c r="Q686" s="101" t="str">
        <f t="shared" si="126"/>
        <v/>
      </c>
      <c r="R686" s="101" t="str">
        <f t="shared" si="127"/>
        <v/>
      </c>
      <c r="S686" s="494" t="str">
        <f t="shared" si="128"/>
        <v/>
      </c>
      <c r="T686" s="494" t="str">
        <f t="shared" si="129"/>
        <v/>
      </c>
      <c r="U686" s="494" t="str">
        <f t="shared" si="130"/>
        <v/>
      </c>
      <c r="V686" s="494" t="str">
        <f t="shared" si="131"/>
        <v/>
      </c>
      <c r="W686" s="21">
        <f>ROW()</f>
        <v>686</v>
      </c>
    </row>
    <row r="687" spans="1:23" s="21" customFormat="1" ht="16" customHeight="1">
      <c r="A687" s="21">
        <f>ROW()</f>
        <v>687</v>
      </c>
      <c r="B687" s="71"/>
      <c r="C687" s="709"/>
      <c r="D687" s="178"/>
      <c r="E687" s="173"/>
      <c r="F687" s="173"/>
      <c r="G687" s="163"/>
      <c r="H687" s="163"/>
      <c r="I687" s="173"/>
      <c r="J687" s="174"/>
      <c r="K687" s="101">
        <f t="shared" si="120"/>
        <v>0</v>
      </c>
      <c r="L687" s="101">
        <f t="shared" si="121"/>
        <v>0</v>
      </c>
      <c r="M687" s="101">
        <f t="shared" si="122"/>
        <v>0</v>
      </c>
      <c r="N687" s="101" t="str">
        <f t="shared" si="123"/>
        <v/>
      </c>
      <c r="O687" s="101">
        <f t="shared" si="124"/>
        <v>0</v>
      </c>
      <c r="P687" s="101">
        <f t="shared" si="125"/>
        <v>0</v>
      </c>
      <c r="Q687" s="101" t="str">
        <f t="shared" si="126"/>
        <v/>
      </c>
      <c r="R687" s="101" t="str">
        <f t="shared" si="127"/>
        <v/>
      </c>
      <c r="S687" s="494" t="str">
        <f t="shared" si="128"/>
        <v/>
      </c>
      <c r="T687" s="494" t="str">
        <f t="shared" si="129"/>
        <v/>
      </c>
      <c r="U687" s="494" t="str">
        <f t="shared" si="130"/>
        <v/>
      </c>
      <c r="V687" s="494" t="str">
        <f t="shared" si="131"/>
        <v/>
      </c>
      <c r="W687" s="21">
        <f>ROW()</f>
        <v>687</v>
      </c>
    </row>
    <row r="688" spans="1:23" s="21" customFormat="1" ht="16" customHeight="1">
      <c r="A688" s="21">
        <f>ROW()</f>
        <v>688</v>
      </c>
      <c r="B688" s="71"/>
      <c r="C688" s="709"/>
      <c r="D688" s="178"/>
      <c r="E688" s="173"/>
      <c r="F688" s="173"/>
      <c r="G688" s="163"/>
      <c r="H688" s="163"/>
      <c r="I688" s="173"/>
      <c r="J688" s="174"/>
      <c r="K688" s="101">
        <f t="shared" si="120"/>
        <v>0</v>
      </c>
      <c r="L688" s="101">
        <f t="shared" si="121"/>
        <v>0</v>
      </c>
      <c r="M688" s="101">
        <f t="shared" si="122"/>
        <v>0</v>
      </c>
      <c r="N688" s="101" t="str">
        <f t="shared" si="123"/>
        <v/>
      </c>
      <c r="O688" s="101">
        <f t="shared" si="124"/>
        <v>0</v>
      </c>
      <c r="P688" s="101">
        <f t="shared" si="125"/>
        <v>0</v>
      </c>
      <c r="Q688" s="101" t="str">
        <f t="shared" si="126"/>
        <v/>
      </c>
      <c r="R688" s="101" t="str">
        <f t="shared" si="127"/>
        <v/>
      </c>
      <c r="S688" s="494" t="str">
        <f t="shared" si="128"/>
        <v/>
      </c>
      <c r="T688" s="494" t="str">
        <f t="shared" si="129"/>
        <v/>
      </c>
      <c r="U688" s="494" t="str">
        <f t="shared" si="130"/>
        <v/>
      </c>
      <c r="V688" s="494" t="str">
        <f t="shared" si="131"/>
        <v/>
      </c>
      <c r="W688" s="21">
        <f>ROW()</f>
        <v>688</v>
      </c>
    </row>
    <row r="689" spans="1:23" s="21" customFormat="1" ht="16" customHeight="1">
      <c r="A689" s="21">
        <f>ROW()</f>
        <v>689</v>
      </c>
      <c r="B689" s="71"/>
      <c r="C689" s="709"/>
      <c r="D689" s="178"/>
      <c r="E689" s="173"/>
      <c r="F689" s="173"/>
      <c r="G689" s="163"/>
      <c r="H689" s="163"/>
      <c r="I689" s="173"/>
      <c r="J689" s="174"/>
      <c r="K689" s="101">
        <f t="shared" si="120"/>
        <v>0</v>
      </c>
      <c r="L689" s="101">
        <f t="shared" si="121"/>
        <v>0</v>
      </c>
      <c r="M689" s="101">
        <f t="shared" si="122"/>
        <v>0</v>
      </c>
      <c r="N689" s="101" t="str">
        <f t="shared" si="123"/>
        <v/>
      </c>
      <c r="O689" s="101">
        <f t="shared" si="124"/>
        <v>0</v>
      </c>
      <c r="P689" s="101">
        <f t="shared" si="125"/>
        <v>0</v>
      </c>
      <c r="Q689" s="101" t="str">
        <f t="shared" si="126"/>
        <v/>
      </c>
      <c r="R689" s="101" t="str">
        <f t="shared" si="127"/>
        <v/>
      </c>
      <c r="S689" s="494" t="str">
        <f t="shared" si="128"/>
        <v/>
      </c>
      <c r="T689" s="494" t="str">
        <f t="shared" si="129"/>
        <v/>
      </c>
      <c r="U689" s="494" t="str">
        <f t="shared" si="130"/>
        <v/>
      </c>
      <c r="V689" s="494" t="str">
        <f t="shared" si="131"/>
        <v/>
      </c>
      <c r="W689" s="21">
        <f>ROW()</f>
        <v>689</v>
      </c>
    </row>
    <row r="690" spans="1:23" s="21" customFormat="1" ht="16" customHeight="1">
      <c r="A690" s="21">
        <f>ROW()</f>
        <v>690</v>
      </c>
      <c r="B690" s="71"/>
      <c r="C690" s="709"/>
      <c r="D690" s="178"/>
      <c r="E690" s="191"/>
      <c r="F690" s="191"/>
      <c r="G690" s="163"/>
      <c r="H690" s="163"/>
      <c r="I690" s="173"/>
      <c r="J690" s="174"/>
      <c r="K690" s="101">
        <f t="shared" si="120"/>
        <v>0</v>
      </c>
      <c r="L690" s="101">
        <f t="shared" si="121"/>
        <v>0</v>
      </c>
      <c r="M690" s="101">
        <f t="shared" si="122"/>
        <v>0</v>
      </c>
      <c r="N690" s="101" t="str">
        <f t="shared" si="123"/>
        <v/>
      </c>
      <c r="O690" s="101">
        <f t="shared" si="124"/>
        <v>0</v>
      </c>
      <c r="P690" s="101">
        <f t="shared" si="125"/>
        <v>0</v>
      </c>
      <c r="Q690" s="101" t="str">
        <f t="shared" si="126"/>
        <v/>
      </c>
      <c r="R690" s="101" t="str">
        <f t="shared" si="127"/>
        <v/>
      </c>
      <c r="S690" s="494" t="str">
        <f t="shared" si="128"/>
        <v/>
      </c>
      <c r="T690" s="494" t="str">
        <f t="shared" si="129"/>
        <v/>
      </c>
      <c r="U690" s="494" t="str">
        <f t="shared" si="130"/>
        <v/>
      </c>
      <c r="V690" s="494" t="str">
        <f t="shared" si="131"/>
        <v/>
      </c>
      <c r="W690" s="21">
        <f>ROW()</f>
        <v>690</v>
      </c>
    </row>
    <row r="691" spans="1:23" s="21" customFormat="1" ht="16" customHeight="1">
      <c r="A691" s="21">
        <f>ROW()</f>
        <v>691</v>
      </c>
      <c r="B691" s="71"/>
      <c r="C691" s="709"/>
      <c r="D691" s="178"/>
      <c r="E691" s="191"/>
      <c r="F691" s="191"/>
      <c r="G691" s="163"/>
      <c r="H691" s="163"/>
      <c r="I691" s="173"/>
      <c r="J691" s="174"/>
      <c r="K691" s="101">
        <f t="shared" si="120"/>
        <v>0</v>
      </c>
      <c r="L691" s="101">
        <f t="shared" si="121"/>
        <v>0</v>
      </c>
      <c r="M691" s="101">
        <f t="shared" si="122"/>
        <v>0</v>
      </c>
      <c r="N691" s="101" t="str">
        <f t="shared" si="123"/>
        <v/>
      </c>
      <c r="O691" s="101">
        <f t="shared" si="124"/>
        <v>0</v>
      </c>
      <c r="P691" s="101">
        <f t="shared" si="125"/>
        <v>0</v>
      </c>
      <c r="Q691" s="101" t="str">
        <f t="shared" si="126"/>
        <v/>
      </c>
      <c r="R691" s="101" t="str">
        <f t="shared" si="127"/>
        <v/>
      </c>
      <c r="S691" s="494" t="str">
        <f t="shared" si="128"/>
        <v/>
      </c>
      <c r="T691" s="494" t="str">
        <f t="shared" si="129"/>
        <v/>
      </c>
      <c r="U691" s="494" t="str">
        <f t="shared" si="130"/>
        <v/>
      </c>
      <c r="V691" s="494" t="str">
        <f t="shared" si="131"/>
        <v/>
      </c>
      <c r="W691" s="21">
        <f>ROW()</f>
        <v>691</v>
      </c>
    </row>
    <row r="692" spans="1:23" s="21" customFormat="1" ht="16" customHeight="1">
      <c r="A692" s="21">
        <f>ROW()</f>
        <v>692</v>
      </c>
      <c r="B692" s="71"/>
      <c r="C692" s="709"/>
      <c r="D692" s="178"/>
      <c r="E692" s="191"/>
      <c r="F692" s="191"/>
      <c r="G692" s="163"/>
      <c r="H692" s="163"/>
      <c r="I692" s="173"/>
      <c r="J692" s="174"/>
      <c r="K692" s="101">
        <f t="shared" si="120"/>
        <v>0</v>
      </c>
      <c r="L692" s="101">
        <f t="shared" si="121"/>
        <v>0</v>
      </c>
      <c r="M692" s="101">
        <f t="shared" si="122"/>
        <v>0</v>
      </c>
      <c r="N692" s="101" t="str">
        <f t="shared" si="123"/>
        <v/>
      </c>
      <c r="O692" s="101">
        <f t="shared" si="124"/>
        <v>0</v>
      </c>
      <c r="P692" s="101">
        <f t="shared" si="125"/>
        <v>0</v>
      </c>
      <c r="Q692" s="101" t="str">
        <f t="shared" si="126"/>
        <v/>
      </c>
      <c r="R692" s="101" t="str">
        <f t="shared" si="127"/>
        <v/>
      </c>
      <c r="S692" s="494" t="str">
        <f t="shared" si="128"/>
        <v/>
      </c>
      <c r="T692" s="494" t="str">
        <f t="shared" si="129"/>
        <v/>
      </c>
      <c r="U692" s="494" t="str">
        <f t="shared" si="130"/>
        <v/>
      </c>
      <c r="V692" s="494" t="str">
        <f t="shared" si="131"/>
        <v/>
      </c>
      <c r="W692" s="21">
        <f>ROW()</f>
        <v>692</v>
      </c>
    </row>
    <row r="693" spans="1:23" s="21" customFormat="1" ht="16" customHeight="1">
      <c r="A693" s="21">
        <f>ROW()</f>
        <v>693</v>
      </c>
      <c r="B693" s="71"/>
      <c r="C693" s="709"/>
      <c r="D693" s="178"/>
      <c r="E693" s="191"/>
      <c r="F693" s="191"/>
      <c r="G693" s="163"/>
      <c r="H693" s="163"/>
      <c r="I693" s="173"/>
      <c r="J693" s="174"/>
      <c r="K693" s="101">
        <f t="shared" si="120"/>
        <v>0</v>
      </c>
      <c r="L693" s="101">
        <f t="shared" si="121"/>
        <v>0</v>
      </c>
      <c r="M693" s="101">
        <f t="shared" si="122"/>
        <v>0</v>
      </c>
      <c r="N693" s="101" t="str">
        <f t="shared" si="123"/>
        <v/>
      </c>
      <c r="O693" s="101">
        <f t="shared" si="124"/>
        <v>0</v>
      </c>
      <c r="P693" s="101">
        <f t="shared" si="125"/>
        <v>0</v>
      </c>
      <c r="Q693" s="101" t="str">
        <f t="shared" si="126"/>
        <v/>
      </c>
      <c r="R693" s="101" t="str">
        <f t="shared" si="127"/>
        <v/>
      </c>
      <c r="S693" s="494" t="str">
        <f t="shared" si="128"/>
        <v/>
      </c>
      <c r="T693" s="494" t="str">
        <f t="shared" si="129"/>
        <v/>
      </c>
      <c r="U693" s="494" t="str">
        <f t="shared" si="130"/>
        <v/>
      </c>
      <c r="V693" s="494" t="str">
        <f t="shared" si="131"/>
        <v/>
      </c>
      <c r="W693" s="21">
        <f>ROW()</f>
        <v>693</v>
      </c>
    </row>
    <row r="694" spans="1:23" s="21" customFormat="1" ht="16" customHeight="1">
      <c r="A694" s="21">
        <f>ROW()</f>
        <v>694</v>
      </c>
      <c r="B694" s="71"/>
      <c r="C694" s="709"/>
      <c r="D694" s="178"/>
      <c r="E694" s="191"/>
      <c r="F694" s="191"/>
      <c r="G694" s="163"/>
      <c r="H694" s="163"/>
      <c r="I694" s="173"/>
      <c r="J694" s="174"/>
      <c r="K694" s="101">
        <f t="shared" si="120"/>
        <v>0</v>
      </c>
      <c r="L694" s="101">
        <f t="shared" si="121"/>
        <v>0</v>
      </c>
      <c r="M694" s="101">
        <f t="shared" si="122"/>
        <v>0</v>
      </c>
      <c r="N694" s="101" t="str">
        <f t="shared" si="123"/>
        <v/>
      </c>
      <c r="O694" s="101">
        <f t="shared" si="124"/>
        <v>0</v>
      </c>
      <c r="P694" s="101">
        <f t="shared" si="125"/>
        <v>0</v>
      </c>
      <c r="Q694" s="101" t="str">
        <f t="shared" si="126"/>
        <v/>
      </c>
      <c r="R694" s="101" t="str">
        <f t="shared" si="127"/>
        <v/>
      </c>
      <c r="S694" s="494" t="str">
        <f t="shared" si="128"/>
        <v/>
      </c>
      <c r="T694" s="494" t="str">
        <f t="shared" si="129"/>
        <v/>
      </c>
      <c r="U694" s="494" t="str">
        <f t="shared" si="130"/>
        <v/>
      </c>
      <c r="V694" s="494" t="str">
        <f t="shared" si="131"/>
        <v/>
      </c>
      <c r="W694" s="21">
        <f>ROW()</f>
        <v>694</v>
      </c>
    </row>
    <row r="695" spans="1:23" s="21" customFormat="1" ht="16" customHeight="1">
      <c r="A695" s="21">
        <f>ROW()</f>
        <v>695</v>
      </c>
      <c r="B695" s="71"/>
      <c r="C695" s="709"/>
      <c r="D695" s="178"/>
      <c r="E695" s="191"/>
      <c r="F695" s="191"/>
      <c r="G695" s="163"/>
      <c r="H695" s="163"/>
      <c r="I695" s="173"/>
      <c r="J695" s="174"/>
      <c r="K695" s="101">
        <f t="shared" si="120"/>
        <v>0</v>
      </c>
      <c r="L695" s="101">
        <f t="shared" si="121"/>
        <v>0</v>
      </c>
      <c r="M695" s="101">
        <f t="shared" si="122"/>
        <v>0</v>
      </c>
      <c r="N695" s="101" t="str">
        <f t="shared" si="123"/>
        <v/>
      </c>
      <c r="O695" s="101">
        <f t="shared" si="124"/>
        <v>0</v>
      </c>
      <c r="P695" s="101">
        <f t="shared" si="125"/>
        <v>0</v>
      </c>
      <c r="Q695" s="101" t="str">
        <f t="shared" si="126"/>
        <v/>
      </c>
      <c r="R695" s="101" t="str">
        <f t="shared" si="127"/>
        <v/>
      </c>
      <c r="S695" s="494" t="str">
        <f t="shared" si="128"/>
        <v/>
      </c>
      <c r="T695" s="494" t="str">
        <f t="shared" si="129"/>
        <v/>
      </c>
      <c r="U695" s="494" t="str">
        <f t="shared" si="130"/>
        <v/>
      </c>
      <c r="V695" s="494" t="str">
        <f t="shared" si="131"/>
        <v/>
      </c>
      <c r="W695" s="21">
        <f>ROW()</f>
        <v>695</v>
      </c>
    </row>
    <row r="696" spans="1:23" s="21" customFormat="1" ht="16" customHeight="1">
      <c r="A696" s="21">
        <f>ROW()</f>
        <v>696</v>
      </c>
      <c r="B696" s="71"/>
      <c r="C696" s="709"/>
      <c r="D696" s="178"/>
      <c r="E696" s="191"/>
      <c r="F696" s="191"/>
      <c r="G696" s="163"/>
      <c r="H696" s="163"/>
      <c r="I696" s="173"/>
      <c r="J696" s="174"/>
      <c r="K696" s="101">
        <f t="shared" si="120"/>
        <v>0</v>
      </c>
      <c r="L696" s="101">
        <f t="shared" si="121"/>
        <v>0</v>
      </c>
      <c r="M696" s="101">
        <f t="shared" si="122"/>
        <v>0</v>
      </c>
      <c r="N696" s="101" t="str">
        <f t="shared" si="123"/>
        <v/>
      </c>
      <c r="O696" s="101">
        <f t="shared" si="124"/>
        <v>0</v>
      </c>
      <c r="P696" s="101">
        <f t="shared" si="125"/>
        <v>0</v>
      </c>
      <c r="Q696" s="101" t="str">
        <f t="shared" si="126"/>
        <v/>
      </c>
      <c r="R696" s="101" t="str">
        <f t="shared" si="127"/>
        <v/>
      </c>
      <c r="S696" s="494" t="str">
        <f t="shared" si="128"/>
        <v/>
      </c>
      <c r="T696" s="494" t="str">
        <f t="shared" si="129"/>
        <v/>
      </c>
      <c r="U696" s="494" t="str">
        <f t="shared" si="130"/>
        <v/>
      </c>
      <c r="V696" s="494" t="str">
        <f t="shared" si="131"/>
        <v/>
      </c>
      <c r="W696" s="21">
        <f>ROW()</f>
        <v>696</v>
      </c>
    </row>
    <row r="697" spans="1:23" s="21" customFormat="1" ht="16" customHeight="1">
      <c r="A697" s="21">
        <f>ROW()</f>
        <v>697</v>
      </c>
      <c r="B697" s="71"/>
      <c r="C697" s="709"/>
      <c r="D697" s="178"/>
      <c r="E697" s="191"/>
      <c r="F697" s="191"/>
      <c r="G697" s="163"/>
      <c r="H697" s="163"/>
      <c r="I697" s="173"/>
      <c r="J697" s="174"/>
      <c r="K697" s="101">
        <f t="shared" si="120"/>
        <v>0</v>
      </c>
      <c r="L697" s="101">
        <f t="shared" si="121"/>
        <v>0</v>
      </c>
      <c r="M697" s="101">
        <f t="shared" si="122"/>
        <v>0</v>
      </c>
      <c r="N697" s="101" t="str">
        <f t="shared" si="123"/>
        <v/>
      </c>
      <c r="O697" s="101">
        <f t="shared" si="124"/>
        <v>0</v>
      </c>
      <c r="P697" s="101">
        <f t="shared" si="125"/>
        <v>0</v>
      </c>
      <c r="Q697" s="101" t="str">
        <f t="shared" si="126"/>
        <v/>
      </c>
      <c r="R697" s="101" t="str">
        <f t="shared" si="127"/>
        <v/>
      </c>
      <c r="S697" s="494" t="str">
        <f t="shared" si="128"/>
        <v/>
      </c>
      <c r="T697" s="494" t="str">
        <f t="shared" si="129"/>
        <v/>
      </c>
      <c r="U697" s="494" t="str">
        <f t="shared" si="130"/>
        <v/>
      </c>
      <c r="V697" s="494" t="str">
        <f t="shared" si="131"/>
        <v/>
      </c>
      <c r="W697" s="21">
        <f>ROW()</f>
        <v>697</v>
      </c>
    </row>
    <row r="698" spans="1:23" s="21" customFormat="1" ht="16" customHeight="1">
      <c r="A698" s="21">
        <f>ROW()</f>
        <v>698</v>
      </c>
      <c r="B698" s="71"/>
      <c r="C698" s="709"/>
      <c r="D698" s="178"/>
      <c r="E698" s="191"/>
      <c r="F698" s="191"/>
      <c r="G698" s="163"/>
      <c r="H698" s="163"/>
      <c r="I698" s="173"/>
      <c r="J698" s="174"/>
      <c r="K698" s="101">
        <f t="shared" si="120"/>
        <v>0</v>
      </c>
      <c r="L698" s="101">
        <f t="shared" si="121"/>
        <v>0</v>
      </c>
      <c r="M698" s="101">
        <f t="shared" si="122"/>
        <v>0</v>
      </c>
      <c r="N698" s="101" t="str">
        <f t="shared" si="123"/>
        <v/>
      </c>
      <c r="O698" s="101">
        <f t="shared" si="124"/>
        <v>0</v>
      </c>
      <c r="P698" s="101">
        <f t="shared" si="125"/>
        <v>0</v>
      </c>
      <c r="Q698" s="101" t="str">
        <f t="shared" si="126"/>
        <v/>
      </c>
      <c r="R698" s="101" t="str">
        <f t="shared" si="127"/>
        <v/>
      </c>
      <c r="S698" s="494" t="str">
        <f t="shared" si="128"/>
        <v/>
      </c>
      <c r="T698" s="494" t="str">
        <f t="shared" si="129"/>
        <v/>
      </c>
      <c r="U698" s="494" t="str">
        <f t="shared" si="130"/>
        <v/>
      </c>
      <c r="V698" s="494" t="str">
        <f t="shared" si="131"/>
        <v/>
      </c>
      <c r="W698" s="21">
        <f>ROW()</f>
        <v>698</v>
      </c>
    </row>
    <row r="699" spans="1:23" s="21" customFormat="1" ht="16" customHeight="1">
      <c r="A699" s="21">
        <f>ROW()</f>
        <v>699</v>
      </c>
      <c r="B699" s="71"/>
      <c r="C699" s="709"/>
      <c r="D699" s="178"/>
      <c r="E699" s="191"/>
      <c r="F699" s="191"/>
      <c r="G699" s="163"/>
      <c r="H699" s="163"/>
      <c r="I699" s="173"/>
      <c r="J699" s="174"/>
      <c r="K699" s="101">
        <f t="shared" si="120"/>
        <v>0</v>
      </c>
      <c r="L699" s="101">
        <f t="shared" si="121"/>
        <v>0</v>
      </c>
      <c r="M699" s="101">
        <f t="shared" si="122"/>
        <v>0</v>
      </c>
      <c r="N699" s="101" t="str">
        <f t="shared" si="123"/>
        <v/>
      </c>
      <c r="O699" s="101">
        <f t="shared" si="124"/>
        <v>0</v>
      </c>
      <c r="P699" s="101">
        <f t="shared" si="125"/>
        <v>0</v>
      </c>
      <c r="Q699" s="101" t="str">
        <f t="shared" si="126"/>
        <v/>
      </c>
      <c r="R699" s="101" t="str">
        <f t="shared" si="127"/>
        <v/>
      </c>
      <c r="S699" s="494" t="str">
        <f t="shared" si="128"/>
        <v/>
      </c>
      <c r="T699" s="494" t="str">
        <f t="shared" si="129"/>
        <v/>
      </c>
      <c r="U699" s="494" t="str">
        <f t="shared" si="130"/>
        <v/>
      </c>
      <c r="V699" s="494" t="str">
        <f t="shared" si="131"/>
        <v/>
      </c>
      <c r="W699" s="21">
        <f>ROW()</f>
        <v>699</v>
      </c>
    </row>
    <row r="700" spans="1:23" s="21" customFormat="1" ht="16" customHeight="1">
      <c r="A700" s="21">
        <f>ROW()</f>
        <v>700</v>
      </c>
      <c r="B700" s="71"/>
      <c r="C700" s="709"/>
      <c r="D700" s="178"/>
      <c r="E700" s="191"/>
      <c r="F700" s="191"/>
      <c r="G700" s="163"/>
      <c r="H700" s="163"/>
      <c r="I700" s="173"/>
      <c r="J700" s="174"/>
      <c r="K700" s="101">
        <f t="shared" si="120"/>
        <v>0</v>
      </c>
      <c r="L700" s="101">
        <f t="shared" si="121"/>
        <v>0</v>
      </c>
      <c r="M700" s="101">
        <f t="shared" si="122"/>
        <v>0</v>
      </c>
      <c r="N700" s="101" t="str">
        <f t="shared" si="123"/>
        <v/>
      </c>
      <c r="O700" s="101">
        <f t="shared" si="124"/>
        <v>0</v>
      </c>
      <c r="P700" s="101">
        <f t="shared" si="125"/>
        <v>0</v>
      </c>
      <c r="Q700" s="101" t="str">
        <f t="shared" si="126"/>
        <v/>
      </c>
      <c r="R700" s="101" t="str">
        <f t="shared" si="127"/>
        <v/>
      </c>
      <c r="S700" s="494" t="str">
        <f t="shared" si="128"/>
        <v/>
      </c>
      <c r="T700" s="494" t="str">
        <f t="shared" si="129"/>
        <v/>
      </c>
      <c r="U700" s="494" t="str">
        <f t="shared" si="130"/>
        <v/>
      </c>
      <c r="V700" s="494" t="str">
        <f t="shared" si="131"/>
        <v/>
      </c>
      <c r="W700" s="21">
        <f>ROW()</f>
        <v>700</v>
      </c>
    </row>
    <row r="701" spans="1:23" s="21" customFormat="1" ht="16" customHeight="1">
      <c r="A701" s="21">
        <f>ROW()</f>
        <v>701</v>
      </c>
      <c r="B701" s="71"/>
      <c r="C701" s="709"/>
      <c r="D701" s="178"/>
      <c r="E701" s="173"/>
      <c r="F701" s="173"/>
      <c r="G701" s="163"/>
      <c r="H701" s="163"/>
      <c r="I701" s="173"/>
      <c r="J701" s="174"/>
      <c r="K701" s="101">
        <f t="shared" si="120"/>
        <v>0</v>
      </c>
      <c r="L701" s="101">
        <f t="shared" si="121"/>
        <v>0</v>
      </c>
      <c r="M701" s="101">
        <f t="shared" si="122"/>
        <v>0</v>
      </c>
      <c r="N701" s="101" t="str">
        <f t="shared" si="123"/>
        <v/>
      </c>
      <c r="O701" s="101">
        <f t="shared" si="124"/>
        <v>0</v>
      </c>
      <c r="P701" s="101">
        <f t="shared" si="125"/>
        <v>0</v>
      </c>
      <c r="Q701" s="101" t="str">
        <f t="shared" si="126"/>
        <v/>
      </c>
      <c r="R701" s="101" t="str">
        <f t="shared" si="127"/>
        <v/>
      </c>
      <c r="S701" s="494" t="str">
        <f t="shared" si="128"/>
        <v/>
      </c>
      <c r="T701" s="494" t="str">
        <f t="shared" si="129"/>
        <v/>
      </c>
      <c r="U701" s="494" t="str">
        <f t="shared" si="130"/>
        <v/>
      </c>
      <c r="V701" s="494" t="str">
        <f t="shared" si="131"/>
        <v/>
      </c>
      <c r="W701" s="21">
        <f>ROW()</f>
        <v>701</v>
      </c>
    </row>
    <row r="702" spans="1:23" s="21" customFormat="1" ht="16" customHeight="1">
      <c r="A702" s="21">
        <f>ROW()</f>
        <v>702</v>
      </c>
      <c r="B702" s="71"/>
      <c r="C702" s="709"/>
      <c r="D702" s="178"/>
      <c r="E702" s="173"/>
      <c r="F702" s="173"/>
      <c r="G702" s="163"/>
      <c r="H702" s="163"/>
      <c r="I702" s="173"/>
      <c r="J702" s="174"/>
      <c r="K702" s="101">
        <f t="shared" si="120"/>
        <v>0</v>
      </c>
      <c r="L702" s="101">
        <f t="shared" si="121"/>
        <v>0</v>
      </c>
      <c r="M702" s="101">
        <f t="shared" si="122"/>
        <v>0</v>
      </c>
      <c r="N702" s="101" t="str">
        <f t="shared" si="123"/>
        <v/>
      </c>
      <c r="O702" s="101">
        <f t="shared" si="124"/>
        <v>0</v>
      </c>
      <c r="P702" s="101">
        <f t="shared" si="125"/>
        <v>0</v>
      </c>
      <c r="Q702" s="101" t="str">
        <f t="shared" si="126"/>
        <v/>
      </c>
      <c r="R702" s="101" t="str">
        <f t="shared" si="127"/>
        <v/>
      </c>
      <c r="S702" s="494" t="str">
        <f t="shared" si="128"/>
        <v/>
      </c>
      <c r="T702" s="494" t="str">
        <f t="shared" si="129"/>
        <v/>
      </c>
      <c r="U702" s="494" t="str">
        <f t="shared" si="130"/>
        <v/>
      </c>
      <c r="V702" s="494" t="str">
        <f t="shared" si="131"/>
        <v/>
      </c>
      <c r="W702" s="21">
        <f>ROW()</f>
        <v>702</v>
      </c>
    </row>
    <row r="703" spans="1:23" s="21" customFormat="1" ht="16" customHeight="1">
      <c r="A703" s="21">
        <f>ROW()</f>
        <v>703</v>
      </c>
      <c r="B703" s="71"/>
      <c r="C703" s="709"/>
      <c r="D703" s="178"/>
      <c r="E703" s="173"/>
      <c r="F703" s="173"/>
      <c r="G703" s="163"/>
      <c r="H703" s="163"/>
      <c r="I703" s="173"/>
      <c r="J703" s="174"/>
      <c r="K703" s="101">
        <f t="shared" si="120"/>
        <v>0</v>
      </c>
      <c r="L703" s="101">
        <f t="shared" si="121"/>
        <v>0</v>
      </c>
      <c r="M703" s="101">
        <f t="shared" si="122"/>
        <v>0</v>
      </c>
      <c r="N703" s="101" t="str">
        <f t="shared" si="123"/>
        <v/>
      </c>
      <c r="O703" s="101">
        <f t="shared" si="124"/>
        <v>0</v>
      </c>
      <c r="P703" s="101">
        <f t="shared" si="125"/>
        <v>0</v>
      </c>
      <c r="Q703" s="101" t="str">
        <f t="shared" si="126"/>
        <v/>
      </c>
      <c r="R703" s="101" t="str">
        <f t="shared" si="127"/>
        <v/>
      </c>
      <c r="S703" s="494" t="str">
        <f t="shared" si="128"/>
        <v/>
      </c>
      <c r="T703" s="494" t="str">
        <f t="shared" si="129"/>
        <v/>
      </c>
      <c r="U703" s="494" t="str">
        <f t="shared" si="130"/>
        <v/>
      </c>
      <c r="V703" s="494" t="str">
        <f t="shared" si="131"/>
        <v/>
      </c>
      <c r="W703" s="21">
        <f>ROW()</f>
        <v>703</v>
      </c>
    </row>
    <row r="704" spans="1:23" s="21" customFormat="1" ht="16" customHeight="1">
      <c r="A704" s="21">
        <f>ROW()</f>
        <v>704</v>
      </c>
      <c r="B704" s="71"/>
      <c r="C704" s="709"/>
      <c r="D704" s="178"/>
      <c r="E704" s="173"/>
      <c r="F704" s="173"/>
      <c r="G704" s="163"/>
      <c r="H704" s="163"/>
      <c r="I704" s="173"/>
      <c r="J704" s="174"/>
      <c r="K704" s="101">
        <f t="shared" si="120"/>
        <v>0</v>
      </c>
      <c r="L704" s="101">
        <f t="shared" si="121"/>
        <v>0</v>
      </c>
      <c r="M704" s="101">
        <f t="shared" si="122"/>
        <v>0</v>
      </c>
      <c r="N704" s="101" t="str">
        <f t="shared" si="123"/>
        <v/>
      </c>
      <c r="O704" s="101">
        <f t="shared" si="124"/>
        <v>0</v>
      </c>
      <c r="P704" s="101">
        <f t="shared" si="125"/>
        <v>0</v>
      </c>
      <c r="Q704" s="101" t="str">
        <f t="shared" si="126"/>
        <v/>
      </c>
      <c r="R704" s="101" t="str">
        <f t="shared" si="127"/>
        <v/>
      </c>
      <c r="S704" s="494" t="str">
        <f t="shared" si="128"/>
        <v/>
      </c>
      <c r="T704" s="494" t="str">
        <f t="shared" si="129"/>
        <v/>
      </c>
      <c r="U704" s="494" t="str">
        <f t="shared" si="130"/>
        <v/>
      </c>
      <c r="V704" s="494" t="str">
        <f t="shared" si="131"/>
        <v/>
      </c>
      <c r="W704" s="21">
        <f>ROW()</f>
        <v>704</v>
      </c>
    </row>
    <row r="705" spans="1:23" s="21" customFormat="1" ht="16" customHeight="1">
      <c r="A705" s="21">
        <f>ROW()</f>
        <v>705</v>
      </c>
      <c r="B705" s="71"/>
      <c r="C705" s="709"/>
      <c r="D705" s="178"/>
      <c r="E705" s="191"/>
      <c r="F705" s="191"/>
      <c r="G705" s="163"/>
      <c r="H705" s="163"/>
      <c r="I705" s="173"/>
      <c r="J705" s="174"/>
      <c r="K705" s="101">
        <f t="shared" si="120"/>
        <v>0</v>
      </c>
      <c r="L705" s="101">
        <f t="shared" si="121"/>
        <v>0</v>
      </c>
      <c r="M705" s="101">
        <f t="shared" si="122"/>
        <v>0</v>
      </c>
      <c r="N705" s="101" t="str">
        <f t="shared" si="123"/>
        <v/>
      </c>
      <c r="O705" s="101">
        <f t="shared" si="124"/>
        <v>0</v>
      </c>
      <c r="P705" s="101">
        <f t="shared" si="125"/>
        <v>0</v>
      </c>
      <c r="Q705" s="101" t="str">
        <f t="shared" si="126"/>
        <v/>
      </c>
      <c r="R705" s="101" t="str">
        <f t="shared" si="127"/>
        <v/>
      </c>
      <c r="S705" s="494" t="str">
        <f t="shared" si="128"/>
        <v/>
      </c>
      <c r="T705" s="494" t="str">
        <f t="shared" si="129"/>
        <v/>
      </c>
      <c r="U705" s="494" t="str">
        <f t="shared" si="130"/>
        <v/>
      </c>
      <c r="V705" s="494" t="str">
        <f t="shared" si="131"/>
        <v/>
      </c>
      <c r="W705" s="21">
        <f>ROW()</f>
        <v>705</v>
      </c>
    </row>
    <row r="706" spans="1:23" s="21" customFormat="1" ht="16" customHeight="1">
      <c r="A706" s="21">
        <f>ROW()</f>
        <v>706</v>
      </c>
      <c r="B706" s="71"/>
      <c r="C706" s="709"/>
      <c r="D706" s="178"/>
      <c r="E706" s="191"/>
      <c r="F706" s="191"/>
      <c r="G706" s="163"/>
      <c r="H706" s="163"/>
      <c r="I706" s="173"/>
      <c r="J706" s="174"/>
      <c r="K706" s="101">
        <f t="shared" si="120"/>
        <v>0</v>
      </c>
      <c r="L706" s="101">
        <f t="shared" si="121"/>
        <v>0</v>
      </c>
      <c r="M706" s="101">
        <f t="shared" si="122"/>
        <v>0</v>
      </c>
      <c r="N706" s="101" t="str">
        <f t="shared" si="123"/>
        <v/>
      </c>
      <c r="O706" s="101">
        <f t="shared" si="124"/>
        <v>0</v>
      </c>
      <c r="P706" s="101">
        <f t="shared" si="125"/>
        <v>0</v>
      </c>
      <c r="Q706" s="101" t="str">
        <f t="shared" si="126"/>
        <v/>
      </c>
      <c r="R706" s="101" t="str">
        <f t="shared" si="127"/>
        <v/>
      </c>
      <c r="S706" s="494" t="str">
        <f t="shared" si="128"/>
        <v/>
      </c>
      <c r="T706" s="494" t="str">
        <f t="shared" si="129"/>
        <v/>
      </c>
      <c r="U706" s="494" t="str">
        <f t="shared" si="130"/>
        <v/>
      </c>
      <c r="V706" s="494" t="str">
        <f t="shared" si="131"/>
        <v/>
      </c>
      <c r="W706" s="21">
        <f>ROW()</f>
        <v>706</v>
      </c>
    </row>
    <row r="707" spans="1:23" s="21" customFormat="1" ht="16" customHeight="1">
      <c r="A707" s="21">
        <f>ROW()</f>
        <v>707</v>
      </c>
      <c r="B707" s="71"/>
      <c r="C707" s="709"/>
      <c r="D707" s="178"/>
      <c r="E707" s="191"/>
      <c r="F707" s="191"/>
      <c r="G707" s="163"/>
      <c r="H707" s="163"/>
      <c r="I707" s="173"/>
      <c r="J707" s="174"/>
      <c r="K707" s="101">
        <f t="shared" si="120"/>
        <v>0</v>
      </c>
      <c r="L707" s="101">
        <f t="shared" si="121"/>
        <v>0</v>
      </c>
      <c r="M707" s="101">
        <f t="shared" si="122"/>
        <v>0</v>
      </c>
      <c r="N707" s="101" t="str">
        <f t="shared" si="123"/>
        <v/>
      </c>
      <c r="O707" s="101">
        <f t="shared" si="124"/>
        <v>0</v>
      </c>
      <c r="P707" s="101">
        <f t="shared" si="125"/>
        <v>0</v>
      </c>
      <c r="Q707" s="101" t="str">
        <f t="shared" si="126"/>
        <v/>
      </c>
      <c r="R707" s="101" t="str">
        <f t="shared" si="127"/>
        <v/>
      </c>
      <c r="S707" s="494" t="str">
        <f t="shared" si="128"/>
        <v/>
      </c>
      <c r="T707" s="494" t="str">
        <f t="shared" si="129"/>
        <v/>
      </c>
      <c r="U707" s="494" t="str">
        <f t="shared" si="130"/>
        <v/>
      </c>
      <c r="V707" s="494" t="str">
        <f t="shared" si="131"/>
        <v/>
      </c>
      <c r="W707" s="21">
        <f>ROW()</f>
        <v>707</v>
      </c>
    </row>
    <row r="708" spans="1:23" s="21" customFormat="1" ht="16" customHeight="1">
      <c r="A708" s="21">
        <f>ROW()</f>
        <v>708</v>
      </c>
      <c r="B708" s="71"/>
      <c r="C708" s="709"/>
      <c r="D708" s="178"/>
      <c r="E708" s="191"/>
      <c r="F708" s="191"/>
      <c r="G708" s="163"/>
      <c r="H708" s="163"/>
      <c r="I708" s="173"/>
      <c r="J708" s="174"/>
      <c r="K708" s="101">
        <f t="shared" si="120"/>
        <v>0</v>
      </c>
      <c r="L708" s="101">
        <f t="shared" si="121"/>
        <v>0</v>
      </c>
      <c r="M708" s="101">
        <f t="shared" si="122"/>
        <v>0</v>
      </c>
      <c r="N708" s="101" t="str">
        <f t="shared" si="123"/>
        <v/>
      </c>
      <c r="O708" s="101">
        <f t="shared" si="124"/>
        <v>0</v>
      </c>
      <c r="P708" s="101">
        <f t="shared" si="125"/>
        <v>0</v>
      </c>
      <c r="Q708" s="101" t="str">
        <f t="shared" si="126"/>
        <v/>
      </c>
      <c r="R708" s="101" t="str">
        <f t="shared" si="127"/>
        <v/>
      </c>
      <c r="S708" s="494" t="str">
        <f t="shared" si="128"/>
        <v/>
      </c>
      <c r="T708" s="494" t="str">
        <f t="shared" si="129"/>
        <v/>
      </c>
      <c r="U708" s="494" t="str">
        <f t="shared" si="130"/>
        <v/>
      </c>
      <c r="V708" s="494" t="str">
        <f t="shared" si="131"/>
        <v/>
      </c>
      <c r="W708" s="21">
        <f>ROW()</f>
        <v>708</v>
      </c>
    </row>
    <row r="709" spans="1:23" s="21" customFormat="1" ht="16" customHeight="1">
      <c r="A709" s="21">
        <f>ROW()</f>
        <v>709</v>
      </c>
      <c r="B709" s="71"/>
      <c r="C709" s="709"/>
      <c r="D709" s="178"/>
      <c r="E709" s="191"/>
      <c r="F709" s="191"/>
      <c r="G709" s="163"/>
      <c r="H709" s="163"/>
      <c r="I709" s="173"/>
      <c r="J709" s="174"/>
      <c r="K709" s="101">
        <f t="shared" si="120"/>
        <v>0</v>
      </c>
      <c r="L709" s="101">
        <f t="shared" si="121"/>
        <v>0</v>
      </c>
      <c r="M709" s="101">
        <f t="shared" si="122"/>
        <v>0</v>
      </c>
      <c r="N709" s="101" t="str">
        <f t="shared" si="123"/>
        <v/>
      </c>
      <c r="O709" s="101">
        <f t="shared" si="124"/>
        <v>0</v>
      </c>
      <c r="P709" s="101">
        <f t="shared" si="125"/>
        <v>0</v>
      </c>
      <c r="Q709" s="101" t="str">
        <f t="shared" si="126"/>
        <v/>
      </c>
      <c r="R709" s="101" t="str">
        <f t="shared" si="127"/>
        <v/>
      </c>
      <c r="S709" s="494" t="str">
        <f t="shared" si="128"/>
        <v/>
      </c>
      <c r="T709" s="494" t="str">
        <f t="shared" si="129"/>
        <v/>
      </c>
      <c r="U709" s="494" t="str">
        <f t="shared" si="130"/>
        <v/>
      </c>
      <c r="V709" s="494" t="str">
        <f t="shared" si="131"/>
        <v/>
      </c>
      <c r="W709" s="21">
        <f>ROW()</f>
        <v>709</v>
      </c>
    </row>
    <row r="710" spans="1:23" s="21" customFormat="1" ht="16" customHeight="1">
      <c r="A710" s="21">
        <f>ROW()</f>
        <v>710</v>
      </c>
      <c r="B710" s="71"/>
      <c r="C710" s="709"/>
      <c r="D710" s="178"/>
      <c r="E710" s="191"/>
      <c r="F710" s="191"/>
      <c r="G710" s="163"/>
      <c r="H710" s="163"/>
      <c r="I710" s="173"/>
      <c r="J710" s="174"/>
      <c r="K710" s="101">
        <f t="shared" si="120"/>
        <v>0</v>
      </c>
      <c r="L710" s="101">
        <f t="shared" si="121"/>
        <v>0</v>
      </c>
      <c r="M710" s="101">
        <f t="shared" si="122"/>
        <v>0</v>
      </c>
      <c r="N710" s="101" t="str">
        <f t="shared" si="123"/>
        <v/>
      </c>
      <c r="O710" s="101">
        <f t="shared" si="124"/>
        <v>0</v>
      </c>
      <c r="P710" s="101">
        <f t="shared" si="125"/>
        <v>0</v>
      </c>
      <c r="Q710" s="101" t="str">
        <f t="shared" si="126"/>
        <v/>
      </c>
      <c r="R710" s="101" t="str">
        <f t="shared" si="127"/>
        <v/>
      </c>
      <c r="S710" s="494" t="str">
        <f t="shared" si="128"/>
        <v/>
      </c>
      <c r="T710" s="494" t="str">
        <f t="shared" si="129"/>
        <v/>
      </c>
      <c r="U710" s="494" t="str">
        <f t="shared" si="130"/>
        <v/>
      </c>
      <c r="V710" s="494" t="str">
        <f t="shared" si="131"/>
        <v/>
      </c>
      <c r="W710" s="21">
        <f>ROW()</f>
        <v>710</v>
      </c>
    </row>
    <row r="711" spans="1:23" s="21" customFormat="1" ht="16" customHeight="1">
      <c r="A711" s="21">
        <f>ROW()</f>
        <v>711</v>
      </c>
      <c r="B711" s="71"/>
      <c r="C711" s="709"/>
      <c r="D711" s="178"/>
      <c r="E711" s="191"/>
      <c r="F711" s="191"/>
      <c r="G711" s="163"/>
      <c r="H711" s="163"/>
      <c r="I711" s="173"/>
      <c r="J711" s="174"/>
      <c r="K711" s="101">
        <f t="shared" si="120"/>
        <v>0</v>
      </c>
      <c r="L711" s="101">
        <f t="shared" si="121"/>
        <v>0</v>
      </c>
      <c r="M711" s="101">
        <f t="shared" si="122"/>
        <v>0</v>
      </c>
      <c r="N711" s="101" t="str">
        <f t="shared" si="123"/>
        <v/>
      </c>
      <c r="O711" s="101">
        <f t="shared" si="124"/>
        <v>0</v>
      </c>
      <c r="P711" s="101">
        <f t="shared" si="125"/>
        <v>0</v>
      </c>
      <c r="Q711" s="101" t="str">
        <f t="shared" si="126"/>
        <v/>
      </c>
      <c r="R711" s="101" t="str">
        <f t="shared" si="127"/>
        <v/>
      </c>
      <c r="S711" s="494" t="str">
        <f t="shared" si="128"/>
        <v/>
      </c>
      <c r="T711" s="494" t="str">
        <f t="shared" si="129"/>
        <v/>
      </c>
      <c r="U711" s="494" t="str">
        <f t="shared" si="130"/>
        <v/>
      </c>
      <c r="V711" s="494" t="str">
        <f t="shared" si="131"/>
        <v/>
      </c>
      <c r="W711" s="21">
        <f>ROW()</f>
        <v>711</v>
      </c>
    </row>
    <row r="712" spans="1:23" s="21" customFormat="1" ht="16" customHeight="1">
      <c r="A712" s="21">
        <f>ROW()</f>
        <v>712</v>
      </c>
      <c r="B712" s="71"/>
      <c r="C712" s="709"/>
      <c r="D712" s="178"/>
      <c r="E712" s="173"/>
      <c r="F712" s="173"/>
      <c r="G712" s="163"/>
      <c r="H712" s="163"/>
      <c r="I712" s="173"/>
      <c r="J712" s="174"/>
      <c r="K712" s="101">
        <f t="shared" si="120"/>
        <v>0</v>
      </c>
      <c r="L712" s="101">
        <f t="shared" si="121"/>
        <v>0</v>
      </c>
      <c r="M712" s="101">
        <f t="shared" si="122"/>
        <v>0</v>
      </c>
      <c r="N712" s="101" t="str">
        <f t="shared" si="123"/>
        <v/>
      </c>
      <c r="O712" s="101">
        <f t="shared" si="124"/>
        <v>0</v>
      </c>
      <c r="P712" s="101">
        <f t="shared" si="125"/>
        <v>0</v>
      </c>
      <c r="Q712" s="101" t="str">
        <f t="shared" si="126"/>
        <v/>
      </c>
      <c r="R712" s="101" t="str">
        <f t="shared" si="127"/>
        <v/>
      </c>
      <c r="S712" s="494" t="str">
        <f t="shared" si="128"/>
        <v/>
      </c>
      <c r="T712" s="494" t="str">
        <f t="shared" si="129"/>
        <v/>
      </c>
      <c r="U712" s="494" t="str">
        <f t="shared" si="130"/>
        <v/>
      </c>
      <c r="V712" s="494" t="str">
        <f t="shared" si="131"/>
        <v/>
      </c>
      <c r="W712" s="21">
        <f>ROW()</f>
        <v>712</v>
      </c>
    </row>
    <row r="713" spans="1:23" s="21" customFormat="1" ht="16" customHeight="1">
      <c r="A713" s="21">
        <f>ROW()</f>
        <v>713</v>
      </c>
      <c r="B713" s="71"/>
      <c r="C713" s="709"/>
      <c r="D713" s="178"/>
      <c r="E713" s="173"/>
      <c r="F713" s="173"/>
      <c r="G713" s="163"/>
      <c r="H713" s="163"/>
      <c r="I713" s="173"/>
      <c r="J713" s="174"/>
      <c r="K713" s="101">
        <f t="shared" si="120"/>
        <v>0</v>
      </c>
      <c r="L713" s="101">
        <f t="shared" si="121"/>
        <v>0</v>
      </c>
      <c r="M713" s="101">
        <f t="shared" si="122"/>
        <v>0</v>
      </c>
      <c r="N713" s="101" t="str">
        <f t="shared" si="123"/>
        <v/>
      </c>
      <c r="O713" s="101">
        <f t="shared" si="124"/>
        <v>0</v>
      </c>
      <c r="P713" s="101">
        <f t="shared" si="125"/>
        <v>0</v>
      </c>
      <c r="Q713" s="101" t="str">
        <f t="shared" si="126"/>
        <v/>
      </c>
      <c r="R713" s="101" t="str">
        <f t="shared" si="127"/>
        <v/>
      </c>
      <c r="S713" s="494" t="str">
        <f t="shared" si="128"/>
        <v/>
      </c>
      <c r="T713" s="494" t="str">
        <f t="shared" si="129"/>
        <v/>
      </c>
      <c r="U713" s="494" t="str">
        <f t="shared" si="130"/>
        <v/>
      </c>
      <c r="V713" s="494" t="str">
        <f t="shared" si="131"/>
        <v/>
      </c>
      <c r="W713" s="21">
        <f>ROW()</f>
        <v>713</v>
      </c>
    </row>
    <row r="714" spans="1:23" s="21" customFormat="1" ht="16" customHeight="1">
      <c r="A714" s="21">
        <f>ROW()</f>
        <v>714</v>
      </c>
      <c r="B714" s="71"/>
      <c r="C714" s="709"/>
      <c r="D714" s="178"/>
      <c r="E714" s="173"/>
      <c r="F714" s="173"/>
      <c r="G714" s="163"/>
      <c r="H714" s="163"/>
      <c r="I714" s="173"/>
      <c r="J714" s="174"/>
      <c r="K714" s="101">
        <f t="shared" si="120"/>
        <v>0</v>
      </c>
      <c r="L714" s="101">
        <f t="shared" si="121"/>
        <v>0</v>
      </c>
      <c r="M714" s="101">
        <f t="shared" si="122"/>
        <v>0</v>
      </c>
      <c r="N714" s="101" t="str">
        <f t="shared" si="123"/>
        <v/>
      </c>
      <c r="O714" s="101">
        <f t="shared" si="124"/>
        <v>0</v>
      </c>
      <c r="P714" s="101">
        <f t="shared" si="125"/>
        <v>0</v>
      </c>
      <c r="Q714" s="101" t="str">
        <f t="shared" si="126"/>
        <v/>
      </c>
      <c r="R714" s="101" t="str">
        <f t="shared" si="127"/>
        <v/>
      </c>
      <c r="S714" s="494" t="str">
        <f t="shared" si="128"/>
        <v/>
      </c>
      <c r="T714" s="494" t="str">
        <f t="shared" si="129"/>
        <v/>
      </c>
      <c r="U714" s="494" t="str">
        <f t="shared" si="130"/>
        <v/>
      </c>
      <c r="V714" s="494" t="str">
        <f t="shared" si="131"/>
        <v/>
      </c>
      <c r="W714" s="21">
        <f>ROW()</f>
        <v>714</v>
      </c>
    </row>
    <row r="715" spans="1:23" s="21" customFormat="1" ht="16" customHeight="1">
      <c r="A715" s="21">
        <f>ROW()</f>
        <v>715</v>
      </c>
      <c r="B715" s="71"/>
      <c r="C715" s="709"/>
      <c r="D715" s="178"/>
      <c r="E715" s="173"/>
      <c r="F715" s="173"/>
      <c r="G715" s="163"/>
      <c r="H715" s="163"/>
      <c r="I715" s="173"/>
      <c r="J715" s="174"/>
      <c r="K715" s="101">
        <f t="shared" si="120"/>
        <v>0</v>
      </c>
      <c r="L715" s="101">
        <f t="shared" si="121"/>
        <v>0</v>
      </c>
      <c r="M715" s="101">
        <f t="shared" si="122"/>
        <v>0</v>
      </c>
      <c r="N715" s="101" t="str">
        <f t="shared" si="123"/>
        <v/>
      </c>
      <c r="O715" s="101">
        <f t="shared" si="124"/>
        <v>0</v>
      </c>
      <c r="P715" s="101">
        <f t="shared" si="125"/>
        <v>0</v>
      </c>
      <c r="Q715" s="101" t="str">
        <f t="shared" si="126"/>
        <v/>
      </c>
      <c r="R715" s="101" t="str">
        <f t="shared" si="127"/>
        <v/>
      </c>
      <c r="S715" s="494" t="str">
        <f t="shared" si="128"/>
        <v/>
      </c>
      <c r="T715" s="494" t="str">
        <f t="shared" si="129"/>
        <v/>
      </c>
      <c r="U715" s="494" t="str">
        <f t="shared" si="130"/>
        <v/>
      </c>
      <c r="V715" s="494" t="str">
        <f t="shared" si="131"/>
        <v/>
      </c>
      <c r="W715" s="21">
        <f>ROW()</f>
        <v>715</v>
      </c>
    </row>
    <row r="716" spans="1:23" s="21" customFormat="1" ht="16" customHeight="1">
      <c r="A716" s="21">
        <f>ROW()</f>
        <v>716</v>
      </c>
      <c r="B716" s="71"/>
      <c r="C716" s="709"/>
      <c r="D716" s="178"/>
      <c r="E716" s="173"/>
      <c r="F716" s="173"/>
      <c r="G716" s="163"/>
      <c r="H716" s="163"/>
      <c r="I716" s="173"/>
      <c r="J716" s="174"/>
      <c r="K716" s="101">
        <f t="shared" ref="K716:K779" si="132">IF(I716="",0,I716)</f>
        <v>0</v>
      </c>
      <c r="L716" s="101">
        <f t="shared" ref="L716:L779" si="133">IF(H716=0,0,H716)</f>
        <v>0</v>
      </c>
      <c r="M716" s="101">
        <f t="shared" ref="M716:M779" si="134">IF(G716=0,0,G716)</f>
        <v>0</v>
      </c>
      <c r="N716" s="101" t="str">
        <f t="shared" ref="N716:N779" si="135">IF(J716="","",J716)</f>
        <v/>
      </c>
      <c r="O716" s="101">
        <f t="shared" ref="O716:O779" si="136">IF(G716=0,0,G716)</f>
        <v>0</v>
      </c>
      <c r="P716" s="101">
        <f t="shared" ref="P716:P779" si="137">IF(H716=0,0,H716)</f>
        <v>0</v>
      </c>
      <c r="Q716" s="101" t="str">
        <f t="shared" ref="Q716:Q779" si="138">IF(I716="Biaya Bahan Baku",H716,IF(I716="Biaya Operasional",H716,IF(I716="Biaya Insentif Fasilitas",H716,"")))</f>
        <v/>
      </c>
      <c r="R716" s="101" t="str">
        <f t="shared" ref="R716:R779" si="139">IF(I716="Dana Bantuan Pemerintah",G716,"")</f>
        <v/>
      </c>
      <c r="S716" s="494" t="str">
        <f t="shared" ref="S716:S779" si="140">IF(I716="Dana Bahan Baku","Bahan Baku",IF(I716="Biaya Bahan Baku","Bahan Baku",IF(I716="Dana Operasional","Operasional",IF(I716="Biaya Operasional","Operasional",""))))</f>
        <v/>
      </c>
      <c r="T716" s="494" t="str">
        <f t="shared" ref="T716:T779" si="141">IF(I716="Dana Insentif Fasilitas","Insentif Fasilitas",IF(I716="Biaya Insentif Fasilitas","Insentif Fasilitas",""))</f>
        <v/>
      </c>
      <c r="U716" s="494" t="str">
        <f t="shared" ref="U716:U779" si="142">IF(S716="",T716,S716)</f>
        <v/>
      </c>
      <c r="V716" s="494" t="str">
        <f t="shared" ref="V716:V779" si="143">IF(I716="Biaya Bahan Baku","Belanja",IF(I716="Biaya Operasional","Belanja",IF(I716="Biaya Insentif Fasilitas","Belanja","")))</f>
        <v/>
      </c>
      <c r="W716" s="21">
        <f>ROW()</f>
        <v>716</v>
      </c>
    </row>
    <row r="717" spans="1:23" s="21" customFormat="1" ht="16" customHeight="1">
      <c r="A717" s="21">
        <f>ROW()</f>
        <v>717</v>
      </c>
      <c r="B717" s="71"/>
      <c r="C717" s="709"/>
      <c r="D717" s="178"/>
      <c r="E717" s="173"/>
      <c r="F717" s="173"/>
      <c r="G717" s="163"/>
      <c r="H717" s="163"/>
      <c r="I717" s="173"/>
      <c r="J717" s="174"/>
      <c r="K717" s="101">
        <f t="shared" si="132"/>
        <v>0</v>
      </c>
      <c r="L717" s="101">
        <f t="shared" si="133"/>
        <v>0</v>
      </c>
      <c r="M717" s="101">
        <f t="shared" si="134"/>
        <v>0</v>
      </c>
      <c r="N717" s="101" t="str">
        <f t="shared" si="135"/>
        <v/>
      </c>
      <c r="O717" s="101">
        <f t="shared" si="136"/>
        <v>0</v>
      </c>
      <c r="P717" s="101">
        <f t="shared" si="137"/>
        <v>0</v>
      </c>
      <c r="Q717" s="101" t="str">
        <f t="shared" si="138"/>
        <v/>
      </c>
      <c r="R717" s="101" t="str">
        <f t="shared" si="139"/>
        <v/>
      </c>
      <c r="S717" s="494" t="str">
        <f t="shared" si="140"/>
        <v/>
      </c>
      <c r="T717" s="494" t="str">
        <f t="shared" si="141"/>
        <v/>
      </c>
      <c r="U717" s="494" t="str">
        <f t="shared" si="142"/>
        <v/>
      </c>
      <c r="V717" s="494" t="str">
        <f t="shared" si="143"/>
        <v/>
      </c>
      <c r="W717" s="21">
        <f>ROW()</f>
        <v>717</v>
      </c>
    </row>
    <row r="718" spans="1:23" s="21" customFormat="1" ht="16" customHeight="1">
      <c r="A718" s="21">
        <f>ROW()</f>
        <v>718</v>
      </c>
      <c r="B718" s="71"/>
      <c r="C718" s="709"/>
      <c r="D718" s="178"/>
      <c r="E718" s="173"/>
      <c r="F718" s="173"/>
      <c r="G718" s="163"/>
      <c r="H718" s="163"/>
      <c r="I718" s="173"/>
      <c r="J718" s="174"/>
      <c r="K718" s="101">
        <f t="shared" si="132"/>
        <v>0</v>
      </c>
      <c r="L718" s="101">
        <f t="shared" si="133"/>
        <v>0</v>
      </c>
      <c r="M718" s="101">
        <f t="shared" si="134"/>
        <v>0</v>
      </c>
      <c r="N718" s="101" t="str">
        <f t="shared" si="135"/>
        <v/>
      </c>
      <c r="O718" s="101">
        <f t="shared" si="136"/>
        <v>0</v>
      </c>
      <c r="P718" s="101">
        <f t="shared" si="137"/>
        <v>0</v>
      </c>
      <c r="Q718" s="101" t="str">
        <f t="shared" si="138"/>
        <v/>
      </c>
      <c r="R718" s="101" t="str">
        <f t="shared" si="139"/>
        <v/>
      </c>
      <c r="S718" s="494" t="str">
        <f t="shared" si="140"/>
        <v/>
      </c>
      <c r="T718" s="494" t="str">
        <f t="shared" si="141"/>
        <v/>
      </c>
      <c r="U718" s="494" t="str">
        <f t="shared" si="142"/>
        <v/>
      </c>
      <c r="V718" s="494" t="str">
        <f t="shared" si="143"/>
        <v/>
      </c>
      <c r="W718" s="21">
        <f>ROW()</f>
        <v>718</v>
      </c>
    </row>
    <row r="719" spans="1:23" s="21" customFormat="1" ht="16" customHeight="1">
      <c r="A719" s="21">
        <f>ROW()</f>
        <v>719</v>
      </c>
      <c r="B719" s="71"/>
      <c r="C719" s="709"/>
      <c r="D719" s="178"/>
      <c r="E719" s="191"/>
      <c r="F719" s="191"/>
      <c r="G719" s="163"/>
      <c r="H719" s="163"/>
      <c r="I719" s="173"/>
      <c r="J719" s="174"/>
      <c r="K719" s="101">
        <f t="shared" si="132"/>
        <v>0</v>
      </c>
      <c r="L719" s="101">
        <f t="shared" si="133"/>
        <v>0</v>
      </c>
      <c r="M719" s="101">
        <f t="shared" si="134"/>
        <v>0</v>
      </c>
      <c r="N719" s="101" t="str">
        <f t="shared" si="135"/>
        <v/>
      </c>
      <c r="O719" s="101">
        <f t="shared" si="136"/>
        <v>0</v>
      </c>
      <c r="P719" s="101">
        <f t="shared" si="137"/>
        <v>0</v>
      </c>
      <c r="Q719" s="101" t="str">
        <f t="shared" si="138"/>
        <v/>
      </c>
      <c r="R719" s="101" t="str">
        <f t="shared" si="139"/>
        <v/>
      </c>
      <c r="S719" s="494" t="str">
        <f t="shared" si="140"/>
        <v/>
      </c>
      <c r="T719" s="494" t="str">
        <f t="shared" si="141"/>
        <v/>
      </c>
      <c r="U719" s="494" t="str">
        <f t="shared" si="142"/>
        <v/>
      </c>
      <c r="V719" s="494" t="str">
        <f t="shared" si="143"/>
        <v/>
      </c>
      <c r="W719" s="21">
        <f>ROW()</f>
        <v>719</v>
      </c>
    </row>
    <row r="720" spans="1:23" s="21" customFormat="1" ht="16" customHeight="1">
      <c r="A720" s="21">
        <f>ROW()</f>
        <v>720</v>
      </c>
      <c r="B720" s="71"/>
      <c r="C720" s="709"/>
      <c r="D720" s="178"/>
      <c r="E720" s="191"/>
      <c r="F720" s="191"/>
      <c r="G720" s="163"/>
      <c r="H720" s="163"/>
      <c r="I720" s="173"/>
      <c r="J720" s="174"/>
      <c r="K720" s="101">
        <f t="shared" si="132"/>
        <v>0</v>
      </c>
      <c r="L720" s="101">
        <f t="shared" si="133"/>
        <v>0</v>
      </c>
      <c r="M720" s="101">
        <f t="shared" si="134"/>
        <v>0</v>
      </c>
      <c r="N720" s="101" t="str">
        <f t="shared" si="135"/>
        <v/>
      </c>
      <c r="O720" s="101">
        <f t="shared" si="136"/>
        <v>0</v>
      </c>
      <c r="P720" s="101">
        <f t="shared" si="137"/>
        <v>0</v>
      </c>
      <c r="Q720" s="101" t="str">
        <f t="shared" si="138"/>
        <v/>
      </c>
      <c r="R720" s="101" t="str">
        <f t="shared" si="139"/>
        <v/>
      </c>
      <c r="S720" s="494" t="str">
        <f t="shared" si="140"/>
        <v/>
      </c>
      <c r="T720" s="494" t="str">
        <f t="shared" si="141"/>
        <v/>
      </c>
      <c r="U720" s="494" t="str">
        <f t="shared" si="142"/>
        <v/>
      </c>
      <c r="V720" s="494" t="str">
        <f t="shared" si="143"/>
        <v/>
      </c>
      <c r="W720" s="21">
        <f>ROW()</f>
        <v>720</v>
      </c>
    </row>
    <row r="721" spans="1:23" s="21" customFormat="1" ht="16" customHeight="1">
      <c r="A721" s="21">
        <f>ROW()</f>
        <v>721</v>
      </c>
      <c r="B721" s="71"/>
      <c r="C721" s="709"/>
      <c r="D721" s="178"/>
      <c r="E721" s="191"/>
      <c r="F721" s="191"/>
      <c r="G721" s="163"/>
      <c r="H721" s="163"/>
      <c r="I721" s="173"/>
      <c r="J721" s="174"/>
      <c r="K721" s="101">
        <f t="shared" si="132"/>
        <v>0</v>
      </c>
      <c r="L721" s="101">
        <f t="shared" si="133"/>
        <v>0</v>
      </c>
      <c r="M721" s="101">
        <f t="shared" si="134"/>
        <v>0</v>
      </c>
      <c r="N721" s="101" t="str">
        <f t="shared" si="135"/>
        <v/>
      </c>
      <c r="O721" s="101">
        <f t="shared" si="136"/>
        <v>0</v>
      </c>
      <c r="P721" s="101">
        <f t="shared" si="137"/>
        <v>0</v>
      </c>
      <c r="Q721" s="101" t="str">
        <f t="shared" si="138"/>
        <v/>
      </c>
      <c r="R721" s="101" t="str">
        <f t="shared" si="139"/>
        <v/>
      </c>
      <c r="S721" s="494" t="str">
        <f t="shared" si="140"/>
        <v/>
      </c>
      <c r="T721" s="494" t="str">
        <f t="shared" si="141"/>
        <v/>
      </c>
      <c r="U721" s="494" t="str">
        <f t="shared" si="142"/>
        <v/>
      </c>
      <c r="V721" s="494" t="str">
        <f t="shared" si="143"/>
        <v/>
      </c>
      <c r="W721" s="21">
        <f>ROW()</f>
        <v>721</v>
      </c>
    </row>
    <row r="722" spans="1:23" s="21" customFormat="1" ht="16" customHeight="1">
      <c r="A722" s="21">
        <f>ROW()</f>
        <v>722</v>
      </c>
      <c r="B722" s="71"/>
      <c r="C722" s="709"/>
      <c r="D722" s="178"/>
      <c r="E722" s="191"/>
      <c r="F722" s="191"/>
      <c r="G722" s="163"/>
      <c r="H722" s="163"/>
      <c r="I722" s="173"/>
      <c r="J722" s="174"/>
      <c r="K722" s="101">
        <f t="shared" si="132"/>
        <v>0</v>
      </c>
      <c r="L722" s="101">
        <f t="shared" si="133"/>
        <v>0</v>
      </c>
      <c r="M722" s="101">
        <f t="shared" si="134"/>
        <v>0</v>
      </c>
      <c r="N722" s="101" t="str">
        <f t="shared" si="135"/>
        <v/>
      </c>
      <c r="O722" s="101">
        <f t="shared" si="136"/>
        <v>0</v>
      </c>
      <c r="P722" s="101">
        <f t="shared" si="137"/>
        <v>0</v>
      </c>
      <c r="Q722" s="101" t="str">
        <f t="shared" si="138"/>
        <v/>
      </c>
      <c r="R722" s="101" t="str">
        <f t="shared" si="139"/>
        <v/>
      </c>
      <c r="S722" s="494" t="str">
        <f t="shared" si="140"/>
        <v/>
      </c>
      <c r="T722" s="494" t="str">
        <f t="shared" si="141"/>
        <v/>
      </c>
      <c r="U722" s="494" t="str">
        <f t="shared" si="142"/>
        <v/>
      </c>
      <c r="V722" s="494" t="str">
        <f t="shared" si="143"/>
        <v/>
      </c>
      <c r="W722" s="21">
        <f>ROW()</f>
        <v>722</v>
      </c>
    </row>
    <row r="723" spans="1:23" s="21" customFormat="1" ht="16" customHeight="1">
      <c r="A723" s="21">
        <f>ROW()</f>
        <v>723</v>
      </c>
      <c r="B723" s="71"/>
      <c r="C723" s="709"/>
      <c r="D723" s="178"/>
      <c r="E723" s="191"/>
      <c r="F723" s="191"/>
      <c r="G723" s="163"/>
      <c r="H723" s="163"/>
      <c r="I723" s="173"/>
      <c r="J723" s="174"/>
      <c r="K723" s="101">
        <f t="shared" si="132"/>
        <v>0</v>
      </c>
      <c r="L723" s="101">
        <f t="shared" si="133"/>
        <v>0</v>
      </c>
      <c r="M723" s="101">
        <f t="shared" si="134"/>
        <v>0</v>
      </c>
      <c r="N723" s="101" t="str">
        <f t="shared" si="135"/>
        <v/>
      </c>
      <c r="O723" s="101">
        <f t="shared" si="136"/>
        <v>0</v>
      </c>
      <c r="P723" s="101">
        <f t="shared" si="137"/>
        <v>0</v>
      </c>
      <c r="Q723" s="101" t="str">
        <f t="shared" si="138"/>
        <v/>
      </c>
      <c r="R723" s="101" t="str">
        <f t="shared" si="139"/>
        <v/>
      </c>
      <c r="S723" s="494" t="str">
        <f t="shared" si="140"/>
        <v/>
      </c>
      <c r="T723" s="494" t="str">
        <f t="shared" si="141"/>
        <v/>
      </c>
      <c r="U723" s="494" t="str">
        <f t="shared" si="142"/>
        <v/>
      </c>
      <c r="V723" s="494" t="str">
        <f t="shared" si="143"/>
        <v/>
      </c>
      <c r="W723" s="21">
        <f>ROW()</f>
        <v>723</v>
      </c>
    </row>
    <row r="724" spans="1:23" s="21" customFormat="1" ht="16" customHeight="1">
      <c r="A724" s="21">
        <f>ROW()</f>
        <v>724</v>
      </c>
      <c r="B724" s="71"/>
      <c r="C724" s="709"/>
      <c r="D724" s="178"/>
      <c r="E724" s="191"/>
      <c r="F724" s="191"/>
      <c r="G724" s="163"/>
      <c r="H724" s="163"/>
      <c r="I724" s="173"/>
      <c r="J724" s="174"/>
      <c r="K724" s="101">
        <f t="shared" si="132"/>
        <v>0</v>
      </c>
      <c r="L724" s="101">
        <f t="shared" si="133"/>
        <v>0</v>
      </c>
      <c r="M724" s="101">
        <f t="shared" si="134"/>
        <v>0</v>
      </c>
      <c r="N724" s="101" t="str">
        <f t="shared" si="135"/>
        <v/>
      </c>
      <c r="O724" s="101">
        <f t="shared" si="136"/>
        <v>0</v>
      </c>
      <c r="P724" s="101">
        <f t="shared" si="137"/>
        <v>0</v>
      </c>
      <c r="Q724" s="101" t="str">
        <f t="shared" si="138"/>
        <v/>
      </c>
      <c r="R724" s="101" t="str">
        <f t="shared" si="139"/>
        <v/>
      </c>
      <c r="S724" s="494" t="str">
        <f t="shared" si="140"/>
        <v/>
      </c>
      <c r="T724" s="494" t="str">
        <f t="shared" si="141"/>
        <v/>
      </c>
      <c r="U724" s="494" t="str">
        <f t="shared" si="142"/>
        <v/>
      </c>
      <c r="V724" s="494" t="str">
        <f t="shared" si="143"/>
        <v/>
      </c>
      <c r="W724" s="21">
        <f>ROW()</f>
        <v>724</v>
      </c>
    </row>
    <row r="725" spans="1:23" s="21" customFormat="1" ht="16" customHeight="1">
      <c r="A725" s="21">
        <f>ROW()</f>
        <v>725</v>
      </c>
      <c r="B725" s="71"/>
      <c r="C725" s="709"/>
      <c r="D725" s="178"/>
      <c r="E725" s="191"/>
      <c r="F725" s="191"/>
      <c r="G725" s="163"/>
      <c r="H725" s="163"/>
      <c r="I725" s="173"/>
      <c r="J725" s="174"/>
      <c r="K725" s="101">
        <f t="shared" si="132"/>
        <v>0</v>
      </c>
      <c r="L725" s="101">
        <f t="shared" si="133"/>
        <v>0</v>
      </c>
      <c r="M725" s="101">
        <f t="shared" si="134"/>
        <v>0</v>
      </c>
      <c r="N725" s="101" t="str">
        <f t="shared" si="135"/>
        <v/>
      </c>
      <c r="O725" s="101">
        <f t="shared" si="136"/>
        <v>0</v>
      </c>
      <c r="P725" s="101">
        <f t="shared" si="137"/>
        <v>0</v>
      </c>
      <c r="Q725" s="101" t="str">
        <f t="shared" si="138"/>
        <v/>
      </c>
      <c r="R725" s="101" t="str">
        <f t="shared" si="139"/>
        <v/>
      </c>
      <c r="S725" s="494" t="str">
        <f t="shared" si="140"/>
        <v/>
      </c>
      <c r="T725" s="494" t="str">
        <f t="shared" si="141"/>
        <v/>
      </c>
      <c r="U725" s="494" t="str">
        <f t="shared" si="142"/>
        <v/>
      </c>
      <c r="V725" s="494" t="str">
        <f t="shared" si="143"/>
        <v/>
      </c>
      <c r="W725" s="21">
        <f>ROW()</f>
        <v>725</v>
      </c>
    </row>
    <row r="726" spans="1:23" s="21" customFormat="1" ht="16" customHeight="1">
      <c r="A726" s="21">
        <f>ROW()</f>
        <v>726</v>
      </c>
      <c r="B726" s="71"/>
      <c r="C726" s="709"/>
      <c r="D726" s="178"/>
      <c r="E726" s="191"/>
      <c r="F726" s="191"/>
      <c r="G726" s="163"/>
      <c r="H726" s="163"/>
      <c r="I726" s="173"/>
      <c r="J726" s="174"/>
      <c r="K726" s="101">
        <f t="shared" si="132"/>
        <v>0</v>
      </c>
      <c r="L726" s="101">
        <f t="shared" si="133"/>
        <v>0</v>
      </c>
      <c r="M726" s="101">
        <f t="shared" si="134"/>
        <v>0</v>
      </c>
      <c r="N726" s="101" t="str">
        <f t="shared" si="135"/>
        <v/>
      </c>
      <c r="O726" s="101">
        <f t="shared" si="136"/>
        <v>0</v>
      </c>
      <c r="P726" s="101">
        <f t="shared" si="137"/>
        <v>0</v>
      </c>
      <c r="Q726" s="101" t="str">
        <f t="shared" si="138"/>
        <v/>
      </c>
      <c r="R726" s="101" t="str">
        <f t="shared" si="139"/>
        <v/>
      </c>
      <c r="S726" s="494" t="str">
        <f t="shared" si="140"/>
        <v/>
      </c>
      <c r="T726" s="494" t="str">
        <f t="shared" si="141"/>
        <v/>
      </c>
      <c r="U726" s="494" t="str">
        <f t="shared" si="142"/>
        <v/>
      </c>
      <c r="V726" s="494" t="str">
        <f t="shared" si="143"/>
        <v/>
      </c>
      <c r="W726" s="21">
        <f>ROW()</f>
        <v>726</v>
      </c>
    </row>
    <row r="727" spans="1:23" s="21" customFormat="1" ht="16" customHeight="1">
      <c r="A727" s="21">
        <f>ROW()</f>
        <v>727</v>
      </c>
      <c r="B727" s="71"/>
      <c r="C727" s="709"/>
      <c r="D727" s="178"/>
      <c r="E727" s="191"/>
      <c r="F727" s="191"/>
      <c r="G727" s="163"/>
      <c r="H727" s="163"/>
      <c r="I727" s="173"/>
      <c r="J727" s="174"/>
      <c r="K727" s="101">
        <f t="shared" si="132"/>
        <v>0</v>
      </c>
      <c r="L727" s="101">
        <f t="shared" si="133"/>
        <v>0</v>
      </c>
      <c r="M727" s="101">
        <f t="shared" si="134"/>
        <v>0</v>
      </c>
      <c r="N727" s="101" t="str">
        <f t="shared" si="135"/>
        <v/>
      </c>
      <c r="O727" s="101">
        <f t="shared" si="136"/>
        <v>0</v>
      </c>
      <c r="P727" s="101">
        <f t="shared" si="137"/>
        <v>0</v>
      </c>
      <c r="Q727" s="101" t="str">
        <f t="shared" si="138"/>
        <v/>
      </c>
      <c r="R727" s="101" t="str">
        <f t="shared" si="139"/>
        <v/>
      </c>
      <c r="S727" s="494" t="str">
        <f t="shared" si="140"/>
        <v/>
      </c>
      <c r="T727" s="494" t="str">
        <f t="shared" si="141"/>
        <v/>
      </c>
      <c r="U727" s="494" t="str">
        <f t="shared" si="142"/>
        <v/>
      </c>
      <c r="V727" s="494" t="str">
        <f t="shared" si="143"/>
        <v/>
      </c>
      <c r="W727" s="21">
        <f>ROW()</f>
        <v>727</v>
      </c>
    </row>
    <row r="728" spans="1:23" s="21" customFormat="1" ht="16" customHeight="1">
      <c r="A728" s="21">
        <f>ROW()</f>
        <v>728</v>
      </c>
      <c r="B728" s="71"/>
      <c r="C728" s="709"/>
      <c r="D728" s="178"/>
      <c r="E728" s="191"/>
      <c r="F728" s="191"/>
      <c r="G728" s="163"/>
      <c r="H728" s="163"/>
      <c r="I728" s="173"/>
      <c r="J728" s="174"/>
      <c r="K728" s="101">
        <f t="shared" si="132"/>
        <v>0</v>
      </c>
      <c r="L728" s="101">
        <f t="shared" si="133"/>
        <v>0</v>
      </c>
      <c r="M728" s="101">
        <f t="shared" si="134"/>
        <v>0</v>
      </c>
      <c r="N728" s="101" t="str">
        <f t="shared" si="135"/>
        <v/>
      </c>
      <c r="O728" s="101">
        <f t="shared" si="136"/>
        <v>0</v>
      </c>
      <c r="P728" s="101">
        <f t="shared" si="137"/>
        <v>0</v>
      </c>
      <c r="Q728" s="101" t="str">
        <f t="shared" si="138"/>
        <v/>
      </c>
      <c r="R728" s="101" t="str">
        <f t="shared" si="139"/>
        <v/>
      </c>
      <c r="S728" s="494" t="str">
        <f t="shared" si="140"/>
        <v/>
      </c>
      <c r="T728" s="494" t="str">
        <f t="shared" si="141"/>
        <v/>
      </c>
      <c r="U728" s="494" t="str">
        <f t="shared" si="142"/>
        <v/>
      </c>
      <c r="V728" s="494" t="str">
        <f t="shared" si="143"/>
        <v/>
      </c>
      <c r="W728" s="21">
        <f>ROW()</f>
        <v>728</v>
      </c>
    </row>
    <row r="729" spans="1:23" s="21" customFormat="1" ht="16" customHeight="1">
      <c r="A729" s="21">
        <f>ROW()</f>
        <v>729</v>
      </c>
      <c r="B729" s="71"/>
      <c r="C729" s="709"/>
      <c r="D729" s="178"/>
      <c r="E729" s="191"/>
      <c r="F729" s="191"/>
      <c r="G729" s="163"/>
      <c r="H729" s="163"/>
      <c r="I729" s="173"/>
      <c r="J729" s="174"/>
      <c r="K729" s="101">
        <f t="shared" si="132"/>
        <v>0</v>
      </c>
      <c r="L729" s="101">
        <f t="shared" si="133"/>
        <v>0</v>
      </c>
      <c r="M729" s="101">
        <f t="shared" si="134"/>
        <v>0</v>
      </c>
      <c r="N729" s="101" t="str">
        <f t="shared" si="135"/>
        <v/>
      </c>
      <c r="O729" s="101">
        <f t="shared" si="136"/>
        <v>0</v>
      </c>
      <c r="P729" s="101">
        <f t="shared" si="137"/>
        <v>0</v>
      </c>
      <c r="Q729" s="101" t="str">
        <f t="shared" si="138"/>
        <v/>
      </c>
      <c r="R729" s="101" t="str">
        <f t="shared" si="139"/>
        <v/>
      </c>
      <c r="S729" s="494" t="str">
        <f t="shared" si="140"/>
        <v/>
      </c>
      <c r="T729" s="494" t="str">
        <f t="shared" si="141"/>
        <v/>
      </c>
      <c r="U729" s="494" t="str">
        <f t="shared" si="142"/>
        <v/>
      </c>
      <c r="V729" s="494" t="str">
        <f t="shared" si="143"/>
        <v/>
      </c>
      <c r="W729" s="21">
        <f>ROW()</f>
        <v>729</v>
      </c>
    </row>
    <row r="730" spans="1:23" s="21" customFormat="1" ht="16" customHeight="1">
      <c r="A730" s="21">
        <f>ROW()</f>
        <v>730</v>
      </c>
      <c r="B730" s="71"/>
      <c r="C730" s="709"/>
      <c r="D730" s="178"/>
      <c r="E730" s="173"/>
      <c r="F730" s="181"/>
      <c r="G730" s="169"/>
      <c r="H730" s="169"/>
      <c r="I730" s="173"/>
      <c r="J730" s="174"/>
      <c r="K730" s="101">
        <f t="shared" si="132"/>
        <v>0</v>
      </c>
      <c r="L730" s="101">
        <f t="shared" si="133"/>
        <v>0</v>
      </c>
      <c r="M730" s="101">
        <f t="shared" si="134"/>
        <v>0</v>
      </c>
      <c r="N730" s="101" t="str">
        <f t="shared" si="135"/>
        <v/>
      </c>
      <c r="O730" s="101">
        <f t="shared" si="136"/>
        <v>0</v>
      </c>
      <c r="P730" s="101">
        <f t="shared" si="137"/>
        <v>0</v>
      </c>
      <c r="Q730" s="101" t="str">
        <f t="shared" si="138"/>
        <v/>
      </c>
      <c r="R730" s="101" t="str">
        <f t="shared" si="139"/>
        <v/>
      </c>
      <c r="S730" s="494" t="str">
        <f t="shared" si="140"/>
        <v/>
      </c>
      <c r="T730" s="494" t="str">
        <f t="shared" si="141"/>
        <v/>
      </c>
      <c r="U730" s="494" t="str">
        <f t="shared" si="142"/>
        <v/>
      </c>
      <c r="V730" s="494" t="str">
        <f t="shared" si="143"/>
        <v/>
      </c>
      <c r="W730" s="21">
        <f>ROW()</f>
        <v>730</v>
      </c>
    </row>
    <row r="731" spans="1:23" s="21" customFormat="1" ht="16" customHeight="1">
      <c r="A731" s="21">
        <f>ROW()</f>
        <v>731</v>
      </c>
      <c r="B731" s="71"/>
      <c r="C731" s="709"/>
      <c r="D731" s="178"/>
      <c r="E731" s="173"/>
      <c r="F731" s="181"/>
      <c r="G731" s="169"/>
      <c r="H731" s="169"/>
      <c r="I731" s="173"/>
      <c r="J731" s="174"/>
      <c r="K731" s="101">
        <f t="shared" si="132"/>
        <v>0</v>
      </c>
      <c r="L731" s="101">
        <f t="shared" si="133"/>
        <v>0</v>
      </c>
      <c r="M731" s="101">
        <f t="shared" si="134"/>
        <v>0</v>
      </c>
      <c r="N731" s="101" t="str">
        <f t="shared" si="135"/>
        <v/>
      </c>
      <c r="O731" s="101">
        <f t="shared" si="136"/>
        <v>0</v>
      </c>
      <c r="P731" s="101">
        <f t="shared" si="137"/>
        <v>0</v>
      </c>
      <c r="Q731" s="101" t="str">
        <f t="shared" si="138"/>
        <v/>
      </c>
      <c r="R731" s="101" t="str">
        <f t="shared" si="139"/>
        <v/>
      </c>
      <c r="S731" s="494" t="str">
        <f t="shared" si="140"/>
        <v/>
      </c>
      <c r="T731" s="494" t="str">
        <f t="shared" si="141"/>
        <v/>
      </c>
      <c r="U731" s="494" t="str">
        <f t="shared" si="142"/>
        <v/>
      </c>
      <c r="V731" s="494" t="str">
        <f t="shared" si="143"/>
        <v/>
      </c>
      <c r="W731" s="21">
        <f>ROW()</f>
        <v>731</v>
      </c>
    </row>
    <row r="732" spans="1:23" s="21" customFormat="1" ht="16" customHeight="1">
      <c r="A732" s="21">
        <f>ROW()</f>
        <v>732</v>
      </c>
      <c r="B732" s="71"/>
      <c r="C732" s="709"/>
      <c r="D732" s="178"/>
      <c r="E732" s="173"/>
      <c r="F732" s="173"/>
      <c r="G732" s="163"/>
      <c r="H732" s="163"/>
      <c r="I732" s="173"/>
      <c r="J732" s="174"/>
      <c r="K732" s="101">
        <f t="shared" si="132"/>
        <v>0</v>
      </c>
      <c r="L732" s="101">
        <f t="shared" si="133"/>
        <v>0</v>
      </c>
      <c r="M732" s="101">
        <f t="shared" si="134"/>
        <v>0</v>
      </c>
      <c r="N732" s="101" t="str">
        <f t="shared" si="135"/>
        <v/>
      </c>
      <c r="O732" s="101">
        <f t="shared" si="136"/>
        <v>0</v>
      </c>
      <c r="P732" s="101">
        <f t="shared" si="137"/>
        <v>0</v>
      </c>
      <c r="Q732" s="101" t="str">
        <f t="shared" si="138"/>
        <v/>
      </c>
      <c r="R732" s="101" t="str">
        <f t="shared" si="139"/>
        <v/>
      </c>
      <c r="S732" s="494" t="str">
        <f t="shared" si="140"/>
        <v/>
      </c>
      <c r="T732" s="494" t="str">
        <f t="shared" si="141"/>
        <v/>
      </c>
      <c r="U732" s="494" t="str">
        <f t="shared" si="142"/>
        <v/>
      </c>
      <c r="V732" s="494" t="str">
        <f t="shared" si="143"/>
        <v/>
      </c>
      <c r="W732" s="21">
        <f>ROW()</f>
        <v>732</v>
      </c>
    </row>
    <row r="733" spans="1:23" s="21" customFormat="1" ht="16" customHeight="1">
      <c r="A733" s="21">
        <f>ROW()</f>
        <v>733</v>
      </c>
      <c r="B733" s="71"/>
      <c r="C733" s="709"/>
      <c r="D733" s="178"/>
      <c r="E733" s="173"/>
      <c r="F733" s="173"/>
      <c r="G733" s="163"/>
      <c r="H733" s="163"/>
      <c r="I733" s="173"/>
      <c r="J733" s="174"/>
      <c r="K733" s="101">
        <f t="shared" si="132"/>
        <v>0</v>
      </c>
      <c r="L733" s="101">
        <f t="shared" si="133"/>
        <v>0</v>
      </c>
      <c r="M733" s="101">
        <f t="shared" si="134"/>
        <v>0</v>
      </c>
      <c r="N733" s="101" t="str">
        <f t="shared" si="135"/>
        <v/>
      </c>
      <c r="O733" s="101">
        <f t="shared" si="136"/>
        <v>0</v>
      </c>
      <c r="P733" s="101">
        <f t="shared" si="137"/>
        <v>0</v>
      </c>
      <c r="Q733" s="101" t="str">
        <f t="shared" si="138"/>
        <v/>
      </c>
      <c r="R733" s="101" t="str">
        <f t="shared" si="139"/>
        <v/>
      </c>
      <c r="S733" s="494" t="str">
        <f t="shared" si="140"/>
        <v/>
      </c>
      <c r="T733" s="494" t="str">
        <f t="shared" si="141"/>
        <v/>
      </c>
      <c r="U733" s="494" t="str">
        <f t="shared" si="142"/>
        <v/>
      </c>
      <c r="V733" s="494" t="str">
        <f t="shared" si="143"/>
        <v/>
      </c>
      <c r="W733" s="21">
        <f>ROW()</f>
        <v>733</v>
      </c>
    </row>
    <row r="734" spans="1:23" s="21" customFormat="1" ht="16" customHeight="1">
      <c r="A734" s="21">
        <f>ROW()</f>
        <v>734</v>
      </c>
      <c r="B734" s="71"/>
      <c r="C734" s="709"/>
      <c r="D734" s="178"/>
      <c r="E734" s="173"/>
      <c r="F734" s="173"/>
      <c r="G734" s="163"/>
      <c r="H734" s="163"/>
      <c r="I734" s="173"/>
      <c r="J734" s="174"/>
      <c r="K734" s="101">
        <f t="shared" si="132"/>
        <v>0</v>
      </c>
      <c r="L734" s="101">
        <f t="shared" si="133"/>
        <v>0</v>
      </c>
      <c r="M734" s="101">
        <f t="shared" si="134"/>
        <v>0</v>
      </c>
      <c r="N734" s="101" t="str">
        <f t="shared" si="135"/>
        <v/>
      </c>
      <c r="O734" s="101">
        <f t="shared" si="136"/>
        <v>0</v>
      </c>
      <c r="P734" s="101">
        <f t="shared" si="137"/>
        <v>0</v>
      </c>
      <c r="Q734" s="101" t="str">
        <f t="shared" si="138"/>
        <v/>
      </c>
      <c r="R734" s="101" t="str">
        <f t="shared" si="139"/>
        <v/>
      </c>
      <c r="S734" s="494" t="str">
        <f t="shared" si="140"/>
        <v/>
      </c>
      <c r="T734" s="494" t="str">
        <f t="shared" si="141"/>
        <v/>
      </c>
      <c r="U734" s="494" t="str">
        <f t="shared" si="142"/>
        <v/>
      </c>
      <c r="V734" s="494" t="str">
        <f t="shared" si="143"/>
        <v/>
      </c>
      <c r="W734" s="21">
        <f>ROW()</f>
        <v>734</v>
      </c>
    </row>
    <row r="735" spans="1:23" s="21" customFormat="1" ht="16" customHeight="1">
      <c r="A735" s="21">
        <f>ROW()</f>
        <v>735</v>
      </c>
      <c r="B735" s="71"/>
      <c r="C735" s="709"/>
      <c r="D735" s="178"/>
      <c r="E735" s="191"/>
      <c r="F735" s="191"/>
      <c r="G735" s="163"/>
      <c r="H735" s="163"/>
      <c r="I735" s="173"/>
      <c r="J735" s="174"/>
      <c r="K735" s="101">
        <f t="shared" si="132"/>
        <v>0</v>
      </c>
      <c r="L735" s="101">
        <f t="shared" si="133"/>
        <v>0</v>
      </c>
      <c r="M735" s="101">
        <f t="shared" si="134"/>
        <v>0</v>
      </c>
      <c r="N735" s="101" t="str">
        <f t="shared" si="135"/>
        <v/>
      </c>
      <c r="O735" s="101">
        <f t="shared" si="136"/>
        <v>0</v>
      </c>
      <c r="P735" s="101">
        <f t="shared" si="137"/>
        <v>0</v>
      </c>
      <c r="Q735" s="101" t="str">
        <f t="shared" si="138"/>
        <v/>
      </c>
      <c r="R735" s="101" t="str">
        <f t="shared" si="139"/>
        <v/>
      </c>
      <c r="S735" s="494" t="str">
        <f t="shared" si="140"/>
        <v/>
      </c>
      <c r="T735" s="494" t="str">
        <f t="shared" si="141"/>
        <v/>
      </c>
      <c r="U735" s="494" t="str">
        <f t="shared" si="142"/>
        <v/>
      </c>
      <c r="V735" s="494" t="str">
        <f t="shared" si="143"/>
        <v/>
      </c>
      <c r="W735" s="21">
        <f>ROW()</f>
        <v>735</v>
      </c>
    </row>
    <row r="736" spans="1:23" s="21" customFormat="1" ht="16" customHeight="1">
      <c r="A736" s="21">
        <f>ROW()</f>
        <v>736</v>
      </c>
      <c r="B736" s="71"/>
      <c r="C736" s="709"/>
      <c r="D736" s="178"/>
      <c r="E736" s="173"/>
      <c r="F736" s="173"/>
      <c r="G736" s="163"/>
      <c r="H736" s="163"/>
      <c r="I736" s="173"/>
      <c r="J736" s="174"/>
      <c r="K736" s="101">
        <f t="shared" si="132"/>
        <v>0</v>
      </c>
      <c r="L736" s="101">
        <f t="shared" si="133"/>
        <v>0</v>
      </c>
      <c r="M736" s="101">
        <f t="shared" si="134"/>
        <v>0</v>
      </c>
      <c r="N736" s="101" t="str">
        <f t="shared" si="135"/>
        <v/>
      </c>
      <c r="O736" s="101">
        <f t="shared" si="136"/>
        <v>0</v>
      </c>
      <c r="P736" s="101">
        <f t="shared" si="137"/>
        <v>0</v>
      </c>
      <c r="Q736" s="101" t="str">
        <f t="shared" si="138"/>
        <v/>
      </c>
      <c r="R736" s="101" t="str">
        <f t="shared" si="139"/>
        <v/>
      </c>
      <c r="S736" s="494" t="str">
        <f t="shared" si="140"/>
        <v/>
      </c>
      <c r="T736" s="494" t="str">
        <f t="shared" si="141"/>
        <v/>
      </c>
      <c r="U736" s="494" t="str">
        <f t="shared" si="142"/>
        <v/>
      </c>
      <c r="V736" s="494" t="str">
        <f t="shared" si="143"/>
        <v/>
      </c>
      <c r="W736" s="21">
        <f>ROW()</f>
        <v>736</v>
      </c>
    </row>
    <row r="737" spans="1:23" s="21" customFormat="1" ht="16" customHeight="1">
      <c r="A737" s="21">
        <f>ROW()</f>
        <v>737</v>
      </c>
      <c r="B737" s="71"/>
      <c r="C737" s="709"/>
      <c r="D737" s="178"/>
      <c r="E737" s="173"/>
      <c r="F737" s="173"/>
      <c r="G737" s="163"/>
      <c r="H737" s="163"/>
      <c r="I737" s="173"/>
      <c r="J737" s="174"/>
      <c r="K737" s="101">
        <f t="shared" si="132"/>
        <v>0</v>
      </c>
      <c r="L737" s="101">
        <f t="shared" si="133"/>
        <v>0</v>
      </c>
      <c r="M737" s="101">
        <f t="shared" si="134"/>
        <v>0</v>
      </c>
      <c r="N737" s="101" t="str">
        <f t="shared" si="135"/>
        <v/>
      </c>
      <c r="O737" s="101">
        <f t="shared" si="136"/>
        <v>0</v>
      </c>
      <c r="P737" s="101">
        <f t="shared" si="137"/>
        <v>0</v>
      </c>
      <c r="Q737" s="101" t="str">
        <f t="shared" si="138"/>
        <v/>
      </c>
      <c r="R737" s="101" t="str">
        <f t="shared" si="139"/>
        <v/>
      </c>
      <c r="S737" s="494" t="str">
        <f t="shared" si="140"/>
        <v/>
      </c>
      <c r="T737" s="494" t="str">
        <f t="shared" si="141"/>
        <v/>
      </c>
      <c r="U737" s="494" t="str">
        <f t="shared" si="142"/>
        <v/>
      </c>
      <c r="V737" s="494" t="str">
        <f t="shared" si="143"/>
        <v/>
      </c>
      <c r="W737" s="21">
        <f>ROW()</f>
        <v>737</v>
      </c>
    </row>
    <row r="738" spans="1:23" s="21" customFormat="1" ht="16" customHeight="1">
      <c r="A738" s="21">
        <f>ROW()</f>
        <v>738</v>
      </c>
      <c r="B738" s="71"/>
      <c r="C738" s="709"/>
      <c r="D738" s="178"/>
      <c r="E738" s="173"/>
      <c r="F738" s="173"/>
      <c r="G738" s="163"/>
      <c r="H738" s="163"/>
      <c r="I738" s="173"/>
      <c r="J738" s="174"/>
      <c r="K738" s="101">
        <f t="shared" si="132"/>
        <v>0</v>
      </c>
      <c r="L738" s="101">
        <f t="shared" si="133"/>
        <v>0</v>
      </c>
      <c r="M738" s="101">
        <f t="shared" si="134"/>
        <v>0</v>
      </c>
      <c r="N738" s="101" t="str">
        <f t="shared" si="135"/>
        <v/>
      </c>
      <c r="O738" s="101">
        <f t="shared" si="136"/>
        <v>0</v>
      </c>
      <c r="P738" s="101">
        <f t="shared" si="137"/>
        <v>0</v>
      </c>
      <c r="Q738" s="101" t="str">
        <f t="shared" si="138"/>
        <v/>
      </c>
      <c r="R738" s="101" t="str">
        <f t="shared" si="139"/>
        <v/>
      </c>
      <c r="S738" s="494" t="str">
        <f t="shared" si="140"/>
        <v/>
      </c>
      <c r="T738" s="494" t="str">
        <f t="shared" si="141"/>
        <v/>
      </c>
      <c r="U738" s="494" t="str">
        <f t="shared" si="142"/>
        <v/>
      </c>
      <c r="V738" s="494" t="str">
        <f t="shared" si="143"/>
        <v/>
      </c>
      <c r="W738" s="21">
        <f>ROW()</f>
        <v>738</v>
      </c>
    </row>
    <row r="739" spans="1:23" s="21" customFormat="1" ht="16" customHeight="1">
      <c r="A739" s="21">
        <f>ROW()</f>
        <v>739</v>
      </c>
      <c r="B739" s="71"/>
      <c r="C739" s="709"/>
      <c r="D739" s="178"/>
      <c r="E739" s="173"/>
      <c r="F739" s="173"/>
      <c r="G739" s="163"/>
      <c r="H739" s="163"/>
      <c r="I739" s="173"/>
      <c r="J739" s="174"/>
      <c r="K739" s="101">
        <f t="shared" si="132"/>
        <v>0</v>
      </c>
      <c r="L739" s="101">
        <f t="shared" si="133"/>
        <v>0</v>
      </c>
      <c r="M739" s="101">
        <f t="shared" si="134"/>
        <v>0</v>
      </c>
      <c r="N739" s="101" t="str">
        <f t="shared" si="135"/>
        <v/>
      </c>
      <c r="O739" s="101">
        <f t="shared" si="136"/>
        <v>0</v>
      </c>
      <c r="P739" s="101">
        <f t="shared" si="137"/>
        <v>0</v>
      </c>
      <c r="Q739" s="101" t="str">
        <f t="shared" si="138"/>
        <v/>
      </c>
      <c r="R739" s="101" t="str">
        <f t="shared" si="139"/>
        <v/>
      </c>
      <c r="S739" s="494" t="str">
        <f t="shared" si="140"/>
        <v/>
      </c>
      <c r="T739" s="494" t="str">
        <f t="shared" si="141"/>
        <v/>
      </c>
      <c r="U739" s="494" t="str">
        <f t="shared" si="142"/>
        <v/>
      </c>
      <c r="V739" s="494" t="str">
        <f t="shared" si="143"/>
        <v/>
      </c>
      <c r="W739" s="21">
        <f>ROW()</f>
        <v>739</v>
      </c>
    </row>
    <row r="740" spans="1:23" s="21" customFormat="1" ht="16" customHeight="1">
      <c r="A740" s="21">
        <f>ROW()</f>
        <v>740</v>
      </c>
      <c r="B740" s="71"/>
      <c r="C740" s="709"/>
      <c r="D740" s="178"/>
      <c r="E740" s="173"/>
      <c r="F740" s="173"/>
      <c r="G740" s="163"/>
      <c r="H740" s="163"/>
      <c r="I740" s="173"/>
      <c r="J740" s="174"/>
      <c r="K740" s="101">
        <f t="shared" si="132"/>
        <v>0</v>
      </c>
      <c r="L740" s="101">
        <f t="shared" si="133"/>
        <v>0</v>
      </c>
      <c r="M740" s="101">
        <f t="shared" si="134"/>
        <v>0</v>
      </c>
      <c r="N740" s="101" t="str">
        <f t="shared" si="135"/>
        <v/>
      </c>
      <c r="O740" s="101">
        <f t="shared" si="136"/>
        <v>0</v>
      </c>
      <c r="P740" s="101">
        <f t="shared" si="137"/>
        <v>0</v>
      </c>
      <c r="Q740" s="101" t="str">
        <f t="shared" si="138"/>
        <v/>
      </c>
      <c r="R740" s="101" t="str">
        <f t="shared" si="139"/>
        <v/>
      </c>
      <c r="S740" s="494" t="str">
        <f t="shared" si="140"/>
        <v/>
      </c>
      <c r="T740" s="494" t="str">
        <f t="shared" si="141"/>
        <v/>
      </c>
      <c r="U740" s="494" t="str">
        <f t="shared" si="142"/>
        <v/>
      </c>
      <c r="V740" s="494" t="str">
        <f t="shared" si="143"/>
        <v/>
      </c>
      <c r="W740" s="21">
        <f>ROW()</f>
        <v>740</v>
      </c>
    </row>
    <row r="741" spans="1:23" s="21" customFormat="1" ht="16" customHeight="1">
      <c r="A741" s="21">
        <f>ROW()</f>
        <v>741</v>
      </c>
      <c r="B741" s="71"/>
      <c r="C741" s="709"/>
      <c r="D741" s="178"/>
      <c r="E741" s="191"/>
      <c r="F741" s="191"/>
      <c r="G741" s="163"/>
      <c r="H741" s="163"/>
      <c r="I741" s="173"/>
      <c r="J741" s="174"/>
      <c r="K741" s="101">
        <f t="shared" si="132"/>
        <v>0</v>
      </c>
      <c r="L741" s="101">
        <f t="shared" si="133"/>
        <v>0</v>
      </c>
      <c r="M741" s="101">
        <f t="shared" si="134"/>
        <v>0</v>
      </c>
      <c r="N741" s="101" t="str">
        <f t="shared" si="135"/>
        <v/>
      </c>
      <c r="O741" s="101">
        <f t="shared" si="136"/>
        <v>0</v>
      </c>
      <c r="P741" s="101">
        <f t="shared" si="137"/>
        <v>0</v>
      </c>
      <c r="Q741" s="101" t="str">
        <f t="shared" si="138"/>
        <v/>
      </c>
      <c r="R741" s="101" t="str">
        <f t="shared" si="139"/>
        <v/>
      </c>
      <c r="S741" s="494" t="str">
        <f t="shared" si="140"/>
        <v/>
      </c>
      <c r="T741" s="494" t="str">
        <f t="shared" si="141"/>
        <v/>
      </c>
      <c r="U741" s="494" t="str">
        <f t="shared" si="142"/>
        <v/>
      </c>
      <c r="V741" s="494" t="str">
        <f t="shared" si="143"/>
        <v/>
      </c>
      <c r="W741" s="21">
        <f>ROW()</f>
        <v>741</v>
      </c>
    </row>
    <row r="742" spans="1:23" s="21" customFormat="1" ht="16" customHeight="1">
      <c r="A742" s="21">
        <f>ROW()</f>
        <v>742</v>
      </c>
      <c r="B742" s="71"/>
      <c r="C742" s="709"/>
      <c r="D742" s="178"/>
      <c r="E742" s="191"/>
      <c r="F742" s="191"/>
      <c r="G742" s="163"/>
      <c r="H742" s="163"/>
      <c r="I742" s="173"/>
      <c r="J742" s="174"/>
      <c r="K742" s="101">
        <f t="shared" si="132"/>
        <v>0</v>
      </c>
      <c r="L742" s="101">
        <f t="shared" si="133"/>
        <v>0</v>
      </c>
      <c r="M742" s="101">
        <f t="shared" si="134"/>
        <v>0</v>
      </c>
      <c r="N742" s="101" t="str">
        <f t="shared" si="135"/>
        <v/>
      </c>
      <c r="O742" s="101">
        <f t="shared" si="136"/>
        <v>0</v>
      </c>
      <c r="P742" s="101">
        <f t="shared" si="137"/>
        <v>0</v>
      </c>
      <c r="Q742" s="101" t="str">
        <f t="shared" si="138"/>
        <v/>
      </c>
      <c r="R742" s="101" t="str">
        <f t="shared" si="139"/>
        <v/>
      </c>
      <c r="S742" s="494" t="str">
        <f t="shared" si="140"/>
        <v/>
      </c>
      <c r="T742" s="494" t="str">
        <f t="shared" si="141"/>
        <v/>
      </c>
      <c r="U742" s="494" t="str">
        <f t="shared" si="142"/>
        <v/>
      </c>
      <c r="V742" s="494" t="str">
        <f t="shared" si="143"/>
        <v/>
      </c>
      <c r="W742" s="21">
        <f>ROW()</f>
        <v>742</v>
      </c>
    </row>
    <row r="743" spans="1:23" s="21" customFormat="1" ht="16" customHeight="1">
      <c r="A743" s="21">
        <f>ROW()</f>
        <v>743</v>
      </c>
      <c r="B743" s="71"/>
      <c r="C743" s="709"/>
      <c r="D743" s="178"/>
      <c r="E743" s="191"/>
      <c r="F743" s="191"/>
      <c r="G743" s="163"/>
      <c r="H743" s="163"/>
      <c r="I743" s="173"/>
      <c r="J743" s="174"/>
      <c r="K743" s="101">
        <f t="shared" si="132"/>
        <v>0</v>
      </c>
      <c r="L743" s="101">
        <f t="shared" si="133"/>
        <v>0</v>
      </c>
      <c r="M743" s="101">
        <f t="shared" si="134"/>
        <v>0</v>
      </c>
      <c r="N743" s="101" t="str">
        <f t="shared" si="135"/>
        <v/>
      </c>
      <c r="O743" s="101">
        <f t="shared" si="136"/>
        <v>0</v>
      </c>
      <c r="P743" s="101">
        <f t="shared" si="137"/>
        <v>0</v>
      </c>
      <c r="Q743" s="101" t="str">
        <f t="shared" si="138"/>
        <v/>
      </c>
      <c r="R743" s="101" t="str">
        <f t="shared" si="139"/>
        <v/>
      </c>
      <c r="S743" s="494" t="str">
        <f t="shared" si="140"/>
        <v/>
      </c>
      <c r="T743" s="494" t="str">
        <f t="shared" si="141"/>
        <v/>
      </c>
      <c r="U743" s="494" t="str">
        <f t="shared" si="142"/>
        <v/>
      </c>
      <c r="V743" s="494" t="str">
        <f t="shared" si="143"/>
        <v/>
      </c>
      <c r="W743" s="21">
        <f>ROW()</f>
        <v>743</v>
      </c>
    </row>
    <row r="744" spans="1:23" s="21" customFormat="1" ht="16" customHeight="1">
      <c r="A744" s="21">
        <f>ROW()</f>
        <v>744</v>
      </c>
      <c r="B744" s="71"/>
      <c r="C744" s="709"/>
      <c r="D744" s="178"/>
      <c r="E744" s="191"/>
      <c r="F744" s="191"/>
      <c r="G744" s="163"/>
      <c r="H744" s="163"/>
      <c r="I744" s="173"/>
      <c r="J744" s="174"/>
      <c r="K744" s="101">
        <f t="shared" si="132"/>
        <v>0</v>
      </c>
      <c r="L744" s="101">
        <f t="shared" si="133"/>
        <v>0</v>
      </c>
      <c r="M744" s="101">
        <f t="shared" si="134"/>
        <v>0</v>
      </c>
      <c r="N744" s="101" t="str">
        <f t="shared" si="135"/>
        <v/>
      </c>
      <c r="O744" s="101">
        <f t="shared" si="136"/>
        <v>0</v>
      </c>
      <c r="P744" s="101">
        <f t="shared" si="137"/>
        <v>0</v>
      </c>
      <c r="Q744" s="101" t="str">
        <f t="shared" si="138"/>
        <v/>
      </c>
      <c r="R744" s="101" t="str">
        <f t="shared" si="139"/>
        <v/>
      </c>
      <c r="S744" s="494" t="str">
        <f t="shared" si="140"/>
        <v/>
      </c>
      <c r="T744" s="494" t="str">
        <f t="shared" si="141"/>
        <v/>
      </c>
      <c r="U744" s="494" t="str">
        <f t="shared" si="142"/>
        <v/>
      </c>
      <c r="V744" s="494" t="str">
        <f t="shared" si="143"/>
        <v/>
      </c>
      <c r="W744" s="21">
        <f>ROW()</f>
        <v>744</v>
      </c>
    </row>
    <row r="745" spans="1:23" s="21" customFormat="1" ht="16" customHeight="1">
      <c r="A745" s="21">
        <f>ROW()</f>
        <v>745</v>
      </c>
      <c r="B745" s="71"/>
      <c r="C745" s="709"/>
      <c r="D745" s="178"/>
      <c r="E745" s="191"/>
      <c r="F745" s="191"/>
      <c r="G745" s="163"/>
      <c r="H745" s="163"/>
      <c r="I745" s="173"/>
      <c r="J745" s="174"/>
      <c r="K745" s="101">
        <f t="shared" si="132"/>
        <v>0</v>
      </c>
      <c r="L745" s="101">
        <f t="shared" si="133"/>
        <v>0</v>
      </c>
      <c r="M745" s="101">
        <f t="shared" si="134"/>
        <v>0</v>
      </c>
      <c r="N745" s="101" t="str">
        <f t="shared" si="135"/>
        <v/>
      </c>
      <c r="O745" s="101">
        <f t="shared" si="136"/>
        <v>0</v>
      </c>
      <c r="P745" s="101">
        <f t="shared" si="137"/>
        <v>0</v>
      </c>
      <c r="Q745" s="101" t="str">
        <f t="shared" si="138"/>
        <v/>
      </c>
      <c r="R745" s="101" t="str">
        <f t="shared" si="139"/>
        <v/>
      </c>
      <c r="S745" s="494" t="str">
        <f t="shared" si="140"/>
        <v/>
      </c>
      <c r="T745" s="494" t="str">
        <f t="shared" si="141"/>
        <v/>
      </c>
      <c r="U745" s="494" t="str">
        <f t="shared" si="142"/>
        <v/>
      </c>
      <c r="V745" s="494" t="str">
        <f t="shared" si="143"/>
        <v/>
      </c>
      <c r="W745" s="21">
        <f>ROW()</f>
        <v>745</v>
      </c>
    </row>
    <row r="746" spans="1:23" s="21" customFormat="1" ht="16" customHeight="1">
      <c r="A746" s="21">
        <f>ROW()</f>
        <v>746</v>
      </c>
      <c r="B746" s="71"/>
      <c r="C746" s="709"/>
      <c r="D746" s="178"/>
      <c r="E746" s="191"/>
      <c r="F746" s="191"/>
      <c r="G746" s="163"/>
      <c r="H746" s="163"/>
      <c r="I746" s="173"/>
      <c r="J746" s="174"/>
      <c r="K746" s="101">
        <f t="shared" si="132"/>
        <v>0</v>
      </c>
      <c r="L746" s="101">
        <f t="shared" si="133"/>
        <v>0</v>
      </c>
      <c r="M746" s="101">
        <f t="shared" si="134"/>
        <v>0</v>
      </c>
      <c r="N746" s="101" t="str">
        <f t="shared" si="135"/>
        <v/>
      </c>
      <c r="O746" s="101">
        <f t="shared" si="136"/>
        <v>0</v>
      </c>
      <c r="P746" s="101">
        <f t="shared" si="137"/>
        <v>0</v>
      </c>
      <c r="Q746" s="101" t="str">
        <f t="shared" si="138"/>
        <v/>
      </c>
      <c r="R746" s="101" t="str">
        <f t="shared" si="139"/>
        <v/>
      </c>
      <c r="S746" s="494" t="str">
        <f t="shared" si="140"/>
        <v/>
      </c>
      <c r="T746" s="494" t="str">
        <f t="shared" si="141"/>
        <v/>
      </c>
      <c r="U746" s="494" t="str">
        <f t="shared" si="142"/>
        <v/>
      </c>
      <c r="V746" s="494" t="str">
        <f t="shared" si="143"/>
        <v/>
      </c>
      <c r="W746" s="21">
        <f>ROW()</f>
        <v>746</v>
      </c>
    </row>
    <row r="747" spans="1:23" s="21" customFormat="1" ht="16" customHeight="1">
      <c r="A747" s="21">
        <f>ROW()</f>
        <v>747</v>
      </c>
      <c r="B747" s="71"/>
      <c r="C747" s="709"/>
      <c r="D747" s="178"/>
      <c r="E747" s="191"/>
      <c r="F747" s="191"/>
      <c r="G747" s="163"/>
      <c r="H747" s="163"/>
      <c r="I747" s="173"/>
      <c r="J747" s="174"/>
      <c r="K747" s="101">
        <f t="shared" si="132"/>
        <v>0</v>
      </c>
      <c r="L747" s="101">
        <f t="shared" si="133"/>
        <v>0</v>
      </c>
      <c r="M747" s="101">
        <f t="shared" si="134"/>
        <v>0</v>
      </c>
      <c r="N747" s="101" t="str">
        <f t="shared" si="135"/>
        <v/>
      </c>
      <c r="O747" s="101">
        <f t="shared" si="136"/>
        <v>0</v>
      </c>
      <c r="P747" s="101">
        <f t="shared" si="137"/>
        <v>0</v>
      </c>
      <c r="Q747" s="101" t="str">
        <f t="shared" si="138"/>
        <v/>
      </c>
      <c r="R747" s="101" t="str">
        <f t="shared" si="139"/>
        <v/>
      </c>
      <c r="S747" s="494" t="str">
        <f t="shared" si="140"/>
        <v/>
      </c>
      <c r="T747" s="494" t="str">
        <f t="shared" si="141"/>
        <v/>
      </c>
      <c r="U747" s="494" t="str">
        <f t="shared" si="142"/>
        <v/>
      </c>
      <c r="V747" s="494" t="str">
        <f t="shared" si="143"/>
        <v/>
      </c>
      <c r="W747" s="21">
        <f>ROW()</f>
        <v>747</v>
      </c>
    </row>
    <row r="748" spans="1:23" s="21" customFormat="1" ht="16" customHeight="1">
      <c r="A748" s="21">
        <f>ROW()</f>
        <v>748</v>
      </c>
      <c r="B748" s="71"/>
      <c r="C748" s="709"/>
      <c r="D748" s="178"/>
      <c r="E748" s="191"/>
      <c r="F748" s="191"/>
      <c r="G748" s="163"/>
      <c r="H748" s="163"/>
      <c r="I748" s="173"/>
      <c r="J748" s="174"/>
      <c r="K748" s="101">
        <f t="shared" si="132"/>
        <v>0</v>
      </c>
      <c r="L748" s="101">
        <f t="shared" si="133"/>
        <v>0</v>
      </c>
      <c r="M748" s="101">
        <f t="shared" si="134"/>
        <v>0</v>
      </c>
      <c r="N748" s="101" t="str">
        <f t="shared" si="135"/>
        <v/>
      </c>
      <c r="O748" s="101">
        <f t="shared" si="136"/>
        <v>0</v>
      </c>
      <c r="P748" s="101">
        <f t="shared" si="137"/>
        <v>0</v>
      </c>
      <c r="Q748" s="101" t="str">
        <f t="shared" si="138"/>
        <v/>
      </c>
      <c r="R748" s="101" t="str">
        <f t="shared" si="139"/>
        <v/>
      </c>
      <c r="S748" s="494" t="str">
        <f t="shared" si="140"/>
        <v/>
      </c>
      <c r="T748" s="494" t="str">
        <f t="shared" si="141"/>
        <v/>
      </c>
      <c r="U748" s="494" t="str">
        <f t="shared" si="142"/>
        <v/>
      </c>
      <c r="V748" s="494" t="str">
        <f t="shared" si="143"/>
        <v/>
      </c>
      <c r="W748" s="21">
        <f>ROW()</f>
        <v>748</v>
      </c>
    </row>
    <row r="749" spans="1:23" s="21" customFormat="1" ht="16" customHeight="1">
      <c r="A749" s="21">
        <f>ROW()</f>
        <v>749</v>
      </c>
      <c r="B749" s="71"/>
      <c r="C749" s="709"/>
      <c r="D749" s="178"/>
      <c r="E749" s="191"/>
      <c r="F749" s="191"/>
      <c r="G749" s="163"/>
      <c r="H749" s="163"/>
      <c r="I749" s="173"/>
      <c r="J749" s="174"/>
      <c r="K749" s="101">
        <f t="shared" si="132"/>
        <v>0</v>
      </c>
      <c r="L749" s="101">
        <f t="shared" si="133"/>
        <v>0</v>
      </c>
      <c r="M749" s="101">
        <f t="shared" si="134"/>
        <v>0</v>
      </c>
      <c r="N749" s="101" t="str">
        <f t="shared" si="135"/>
        <v/>
      </c>
      <c r="O749" s="101">
        <f t="shared" si="136"/>
        <v>0</v>
      </c>
      <c r="P749" s="101">
        <f t="shared" si="137"/>
        <v>0</v>
      </c>
      <c r="Q749" s="101" t="str">
        <f t="shared" si="138"/>
        <v/>
      </c>
      <c r="R749" s="101" t="str">
        <f t="shared" si="139"/>
        <v/>
      </c>
      <c r="S749" s="494" t="str">
        <f t="shared" si="140"/>
        <v/>
      </c>
      <c r="T749" s="494" t="str">
        <f t="shared" si="141"/>
        <v/>
      </c>
      <c r="U749" s="494" t="str">
        <f t="shared" si="142"/>
        <v/>
      </c>
      <c r="V749" s="494" t="str">
        <f t="shared" si="143"/>
        <v/>
      </c>
      <c r="W749" s="21">
        <f>ROW()</f>
        <v>749</v>
      </c>
    </row>
    <row r="750" spans="1:23" s="21" customFormat="1" ht="16" customHeight="1">
      <c r="A750" s="21">
        <f>ROW()</f>
        <v>750</v>
      </c>
      <c r="B750" s="71"/>
      <c r="C750" s="709"/>
      <c r="D750" s="178"/>
      <c r="E750" s="191"/>
      <c r="F750" s="191"/>
      <c r="G750" s="163"/>
      <c r="H750" s="163"/>
      <c r="I750" s="173"/>
      <c r="J750" s="174"/>
      <c r="K750" s="101">
        <f t="shared" si="132"/>
        <v>0</v>
      </c>
      <c r="L750" s="101">
        <f t="shared" si="133"/>
        <v>0</v>
      </c>
      <c r="M750" s="101">
        <f t="shared" si="134"/>
        <v>0</v>
      </c>
      <c r="N750" s="101" t="str">
        <f t="shared" si="135"/>
        <v/>
      </c>
      <c r="O750" s="101">
        <f t="shared" si="136"/>
        <v>0</v>
      </c>
      <c r="P750" s="101">
        <f t="shared" si="137"/>
        <v>0</v>
      </c>
      <c r="Q750" s="101" t="str">
        <f t="shared" si="138"/>
        <v/>
      </c>
      <c r="R750" s="101" t="str">
        <f t="shared" si="139"/>
        <v/>
      </c>
      <c r="S750" s="494" t="str">
        <f t="shared" si="140"/>
        <v/>
      </c>
      <c r="T750" s="494" t="str">
        <f t="shared" si="141"/>
        <v/>
      </c>
      <c r="U750" s="494" t="str">
        <f t="shared" si="142"/>
        <v/>
      </c>
      <c r="V750" s="494" t="str">
        <f t="shared" si="143"/>
        <v/>
      </c>
      <c r="W750" s="21">
        <f>ROW()</f>
        <v>750</v>
      </c>
    </row>
    <row r="751" spans="1:23" s="21" customFormat="1" ht="16" customHeight="1">
      <c r="A751" s="21">
        <f>ROW()</f>
        <v>751</v>
      </c>
      <c r="B751" s="71"/>
      <c r="C751" s="709"/>
      <c r="D751" s="178"/>
      <c r="E751" s="173"/>
      <c r="F751" s="173"/>
      <c r="G751" s="163"/>
      <c r="H751" s="163"/>
      <c r="I751" s="173"/>
      <c r="J751" s="174"/>
      <c r="K751" s="101">
        <f t="shared" si="132"/>
        <v>0</v>
      </c>
      <c r="L751" s="101">
        <f t="shared" si="133"/>
        <v>0</v>
      </c>
      <c r="M751" s="101">
        <f t="shared" si="134"/>
        <v>0</v>
      </c>
      <c r="N751" s="101" t="str">
        <f t="shared" si="135"/>
        <v/>
      </c>
      <c r="O751" s="101">
        <f t="shared" si="136"/>
        <v>0</v>
      </c>
      <c r="P751" s="101">
        <f t="shared" si="137"/>
        <v>0</v>
      </c>
      <c r="Q751" s="101" t="str">
        <f t="shared" si="138"/>
        <v/>
      </c>
      <c r="R751" s="101" t="str">
        <f t="shared" si="139"/>
        <v/>
      </c>
      <c r="S751" s="494" t="str">
        <f t="shared" si="140"/>
        <v/>
      </c>
      <c r="T751" s="494" t="str">
        <f t="shared" si="141"/>
        <v/>
      </c>
      <c r="U751" s="494" t="str">
        <f t="shared" si="142"/>
        <v/>
      </c>
      <c r="V751" s="494" t="str">
        <f t="shared" si="143"/>
        <v/>
      </c>
      <c r="W751" s="21">
        <f>ROW()</f>
        <v>751</v>
      </c>
    </row>
    <row r="752" spans="1:23" s="21" customFormat="1" ht="16" customHeight="1">
      <c r="A752" s="21">
        <f>ROW()</f>
        <v>752</v>
      </c>
      <c r="B752" s="71"/>
      <c r="C752" s="709"/>
      <c r="D752" s="178"/>
      <c r="E752" s="173"/>
      <c r="F752" s="173"/>
      <c r="G752" s="163"/>
      <c r="H752" s="163"/>
      <c r="I752" s="173"/>
      <c r="J752" s="174"/>
      <c r="K752" s="101">
        <f t="shared" si="132"/>
        <v>0</v>
      </c>
      <c r="L752" s="101">
        <f t="shared" si="133"/>
        <v>0</v>
      </c>
      <c r="M752" s="101">
        <f t="shared" si="134"/>
        <v>0</v>
      </c>
      <c r="N752" s="101" t="str">
        <f t="shared" si="135"/>
        <v/>
      </c>
      <c r="O752" s="101">
        <f t="shared" si="136"/>
        <v>0</v>
      </c>
      <c r="P752" s="101">
        <f t="shared" si="137"/>
        <v>0</v>
      </c>
      <c r="Q752" s="101" t="str">
        <f t="shared" si="138"/>
        <v/>
      </c>
      <c r="R752" s="101" t="str">
        <f t="shared" si="139"/>
        <v/>
      </c>
      <c r="S752" s="494" t="str">
        <f t="shared" si="140"/>
        <v/>
      </c>
      <c r="T752" s="494" t="str">
        <f t="shared" si="141"/>
        <v/>
      </c>
      <c r="U752" s="494" t="str">
        <f t="shared" si="142"/>
        <v/>
      </c>
      <c r="V752" s="494" t="str">
        <f t="shared" si="143"/>
        <v/>
      </c>
      <c r="W752" s="21">
        <f>ROW()</f>
        <v>752</v>
      </c>
    </row>
    <row r="753" spans="1:23" s="21" customFormat="1" ht="16" customHeight="1">
      <c r="A753" s="21">
        <f>ROW()</f>
        <v>753</v>
      </c>
      <c r="B753" s="71"/>
      <c r="C753" s="709"/>
      <c r="D753" s="178"/>
      <c r="E753" s="173"/>
      <c r="F753" s="173"/>
      <c r="G753" s="163"/>
      <c r="H753" s="163"/>
      <c r="I753" s="173"/>
      <c r="J753" s="174"/>
      <c r="K753" s="101">
        <f t="shared" si="132"/>
        <v>0</v>
      </c>
      <c r="L753" s="101">
        <f t="shared" si="133"/>
        <v>0</v>
      </c>
      <c r="M753" s="101">
        <f t="shared" si="134"/>
        <v>0</v>
      </c>
      <c r="N753" s="101" t="str">
        <f t="shared" si="135"/>
        <v/>
      </c>
      <c r="O753" s="101">
        <f t="shared" si="136"/>
        <v>0</v>
      </c>
      <c r="P753" s="101">
        <f t="shared" si="137"/>
        <v>0</v>
      </c>
      <c r="Q753" s="101" t="str">
        <f t="shared" si="138"/>
        <v/>
      </c>
      <c r="R753" s="101" t="str">
        <f t="shared" si="139"/>
        <v/>
      </c>
      <c r="S753" s="494" t="str">
        <f t="shared" si="140"/>
        <v/>
      </c>
      <c r="T753" s="494" t="str">
        <f t="shared" si="141"/>
        <v/>
      </c>
      <c r="U753" s="494" t="str">
        <f t="shared" si="142"/>
        <v/>
      </c>
      <c r="V753" s="494" t="str">
        <f t="shared" si="143"/>
        <v/>
      </c>
      <c r="W753" s="21">
        <f>ROW()</f>
        <v>753</v>
      </c>
    </row>
    <row r="754" spans="1:23" s="21" customFormat="1" ht="16" customHeight="1">
      <c r="A754" s="21">
        <f>ROW()</f>
        <v>754</v>
      </c>
      <c r="B754" s="71"/>
      <c r="C754" s="709"/>
      <c r="D754" s="178"/>
      <c r="E754" s="173"/>
      <c r="F754" s="173"/>
      <c r="G754" s="163"/>
      <c r="H754" s="163"/>
      <c r="I754" s="173"/>
      <c r="J754" s="174"/>
      <c r="K754" s="101">
        <f t="shared" si="132"/>
        <v>0</v>
      </c>
      <c r="L754" s="101">
        <f t="shared" si="133"/>
        <v>0</v>
      </c>
      <c r="M754" s="101">
        <f t="shared" si="134"/>
        <v>0</v>
      </c>
      <c r="N754" s="101" t="str">
        <f t="shared" si="135"/>
        <v/>
      </c>
      <c r="O754" s="101">
        <f t="shared" si="136"/>
        <v>0</v>
      </c>
      <c r="P754" s="101">
        <f t="shared" si="137"/>
        <v>0</v>
      </c>
      <c r="Q754" s="101" t="str">
        <f t="shared" si="138"/>
        <v/>
      </c>
      <c r="R754" s="101" t="str">
        <f t="shared" si="139"/>
        <v/>
      </c>
      <c r="S754" s="494" t="str">
        <f t="shared" si="140"/>
        <v/>
      </c>
      <c r="T754" s="494" t="str">
        <f t="shared" si="141"/>
        <v/>
      </c>
      <c r="U754" s="494" t="str">
        <f t="shared" si="142"/>
        <v/>
      </c>
      <c r="V754" s="494" t="str">
        <f t="shared" si="143"/>
        <v/>
      </c>
      <c r="W754" s="21">
        <f>ROW()</f>
        <v>754</v>
      </c>
    </row>
    <row r="755" spans="1:23" s="21" customFormat="1" ht="16" customHeight="1">
      <c r="A755" s="21">
        <f>ROW()</f>
        <v>755</v>
      </c>
      <c r="B755" s="71"/>
      <c r="C755" s="709"/>
      <c r="D755" s="178"/>
      <c r="E755" s="173"/>
      <c r="F755" s="173"/>
      <c r="G755" s="163"/>
      <c r="H755" s="163"/>
      <c r="I755" s="173"/>
      <c r="J755" s="174"/>
      <c r="K755" s="101">
        <f t="shared" si="132"/>
        <v>0</v>
      </c>
      <c r="L755" s="101">
        <f t="shared" si="133"/>
        <v>0</v>
      </c>
      <c r="M755" s="101">
        <f t="shared" si="134"/>
        <v>0</v>
      </c>
      <c r="N755" s="101" t="str">
        <f t="shared" si="135"/>
        <v/>
      </c>
      <c r="O755" s="101">
        <f t="shared" si="136"/>
        <v>0</v>
      </c>
      <c r="P755" s="101">
        <f t="shared" si="137"/>
        <v>0</v>
      </c>
      <c r="Q755" s="101" t="str">
        <f t="shared" si="138"/>
        <v/>
      </c>
      <c r="R755" s="101" t="str">
        <f t="shared" si="139"/>
        <v/>
      </c>
      <c r="S755" s="494" t="str">
        <f t="shared" si="140"/>
        <v/>
      </c>
      <c r="T755" s="494" t="str">
        <f t="shared" si="141"/>
        <v/>
      </c>
      <c r="U755" s="494" t="str">
        <f t="shared" si="142"/>
        <v/>
      </c>
      <c r="V755" s="494" t="str">
        <f t="shared" si="143"/>
        <v/>
      </c>
      <c r="W755" s="21">
        <f>ROW()</f>
        <v>755</v>
      </c>
    </row>
    <row r="756" spans="1:23" s="21" customFormat="1" ht="16" customHeight="1">
      <c r="A756" s="21">
        <f>ROW()</f>
        <v>756</v>
      </c>
      <c r="B756" s="71"/>
      <c r="C756" s="709"/>
      <c r="D756" s="178"/>
      <c r="E756" s="173"/>
      <c r="F756" s="173"/>
      <c r="G756" s="163"/>
      <c r="H756" s="163"/>
      <c r="I756" s="173"/>
      <c r="J756" s="174"/>
      <c r="K756" s="101">
        <f t="shared" si="132"/>
        <v>0</v>
      </c>
      <c r="L756" s="101">
        <f t="shared" si="133"/>
        <v>0</v>
      </c>
      <c r="M756" s="101">
        <f t="shared" si="134"/>
        <v>0</v>
      </c>
      <c r="N756" s="101" t="str">
        <f t="shared" si="135"/>
        <v/>
      </c>
      <c r="O756" s="101">
        <f t="shared" si="136"/>
        <v>0</v>
      </c>
      <c r="P756" s="101">
        <f t="shared" si="137"/>
        <v>0</v>
      </c>
      <c r="Q756" s="101" t="str">
        <f t="shared" si="138"/>
        <v/>
      </c>
      <c r="R756" s="101" t="str">
        <f t="shared" si="139"/>
        <v/>
      </c>
      <c r="S756" s="494" t="str">
        <f t="shared" si="140"/>
        <v/>
      </c>
      <c r="T756" s="494" t="str">
        <f t="shared" si="141"/>
        <v/>
      </c>
      <c r="U756" s="494" t="str">
        <f t="shared" si="142"/>
        <v/>
      </c>
      <c r="V756" s="494" t="str">
        <f t="shared" si="143"/>
        <v/>
      </c>
      <c r="W756" s="21">
        <f>ROW()</f>
        <v>756</v>
      </c>
    </row>
    <row r="757" spans="1:23" s="21" customFormat="1" ht="16" customHeight="1">
      <c r="A757" s="21">
        <f>ROW()</f>
        <v>757</v>
      </c>
      <c r="B757" s="71"/>
      <c r="C757" s="709"/>
      <c r="D757" s="178"/>
      <c r="E757" s="173"/>
      <c r="F757" s="173"/>
      <c r="G757" s="163"/>
      <c r="H757" s="163"/>
      <c r="I757" s="173"/>
      <c r="J757" s="174"/>
      <c r="K757" s="101">
        <f t="shared" si="132"/>
        <v>0</v>
      </c>
      <c r="L757" s="101">
        <f t="shared" si="133"/>
        <v>0</v>
      </c>
      <c r="M757" s="101">
        <f t="shared" si="134"/>
        <v>0</v>
      </c>
      <c r="N757" s="101" t="str">
        <f t="shared" si="135"/>
        <v/>
      </c>
      <c r="O757" s="101">
        <f t="shared" si="136"/>
        <v>0</v>
      </c>
      <c r="P757" s="101">
        <f t="shared" si="137"/>
        <v>0</v>
      </c>
      <c r="Q757" s="101" t="str">
        <f t="shared" si="138"/>
        <v/>
      </c>
      <c r="R757" s="101" t="str">
        <f t="shared" si="139"/>
        <v/>
      </c>
      <c r="S757" s="494" t="str">
        <f t="shared" si="140"/>
        <v/>
      </c>
      <c r="T757" s="494" t="str">
        <f t="shared" si="141"/>
        <v/>
      </c>
      <c r="U757" s="494" t="str">
        <f t="shared" si="142"/>
        <v/>
      </c>
      <c r="V757" s="494" t="str">
        <f t="shared" si="143"/>
        <v/>
      </c>
      <c r="W757" s="21">
        <f>ROW()</f>
        <v>757</v>
      </c>
    </row>
    <row r="758" spans="1:23" s="21" customFormat="1" ht="16" customHeight="1">
      <c r="A758" s="21">
        <f>ROW()</f>
        <v>758</v>
      </c>
      <c r="B758" s="71"/>
      <c r="C758" s="709"/>
      <c r="D758" s="178"/>
      <c r="E758" s="173"/>
      <c r="F758" s="173"/>
      <c r="G758" s="163"/>
      <c r="H758" s="163"/>
      <c r="I758" s="173"/>
      <c r="J758" s="174"/>
      <c r="K758" s="101">
        <f t="shared" si="132"/>
        <v>0</v>
      </c>
      <c r="L758" s="101">
        <f t="shared" si="133"/>
        <v>0</v>
      </c>
      <c r="M758" s="101">
        <f t="shared" si="134"/>
        <v>0</v>
      </c>
      <c r="N758" s="101" t="str">
        <f t="shared" si="135"/>
        <v/>
      </c>
      <c r="O758" s="101">
        <f t="shared" si="136"/>
        <v>0</v>
      </c>
      <c r="P758" s="101">
        <f t="shared" si="137"/>
        <v>0</v>
      </c>
      <c r="Q758" s="101" t="str">
        <f t="shared" si="138"/>
        <v/>
      </c>
      <c r="R758" s="101" t="str">
        <f t="shared" si="139"/>
        <v/>
      </c>
      <c r="S758" s="494" t="str">
        <f t="shared" si="140"/>
        <v/>
      </c>
      <c r="T758" s="494" t="str">
        <f t="shared" si="141"/>
        <v/>
      </c>
      <c r="U758" s="494" t="str">
        <f t="shared" si="142"/>
        <v/>
      </c>
      <c r="V758" s="494" t="str">
        <f t="shared" si="143"/>
        <v/>
      </c>
      <c r="W758" s="21">
        <f>ROW()</f>
        <v>758</v>
      </c>
    </row>
    <row r="759" spans="1:23" s="21" customFormat="1" ht="16" customHeight="1">
      <c r="A759" s="21">
        <f>ROW()</f>
        <v>759</v>
      </c>
      <c r="B759" s="71"/>
      <c r="C759" s="709"/>
      <c r="D759" s="178"/>
      <c r="E759" s="173"/>
      <c r="F759" s="173"/>
      <c r="G759" s="163"/>
      <c r="H759" s="163"/>
      <c r="I759" s="173"/>
      <c r="J759" s="174"/>
      <c r="K759" s="101">
        <f t="shared" si="132"/>
        <v>0</v>
      </c>
      <c r="L759" s="101">
        <f t="shared" si="133"/>
        <v>0</v>
      </c>
      <c r="M759" s="101">
        <f t="shared" si="134"/>
        <v>0</v>
      </c>
      <c r="N759" s="101" t="str">
        <f t="shared" si="135"/>
        <v/>
      </c>
      <c r="O759" s="101">
        <f t="shared" si="136"/>
        <v>0</v>
      </c>
      <c r="P759" s="101">
        <f t="shared" si="137"/>
        <v>0</v>
      </c>
      <c r="Q759" s="101" t="str">
        <f t="shared" si="138"/>
        <v/>
      </c>
      <c r="R759" s="101" t="str">
        <f t="shared" si="139"/>
        <v/>
      </c>
      <c r="S759" s="494" t="str">
        <f t="shared" si="140"/>
        <v/>
      </c>
      <c r="T759" s="494" t="str">
        <f t="shared" si="141"/>
        <v/>
      </c>
      <c r="U759" s="494" t="str">
        <f t="shared" si="142"/>
        <v/>
      </c>
      <c r="V759" s="494" t="str">
        <f t="shared" si="143"/>
        <v/>
      </c>
      <c r="W759" s="21">
        <f>ROW()</f>
        <v>759</v>
      </c>
    </row>
    <row r="760" spans="1:23" s="21" customFormat="1" ht="16" customHeight="1">
      <c r="A760" s="21">
        <f>ROW()</f>
        <v>760</v>
      </c>
      <c r="B760" s="71"/>
      <c r="C760" s="709"/>
      <c r="D760" s="178"/>
      <c r="E760" s="191"/>
      <c r="F760" s="191"/>
      <c r="G760" s="163"/>
      <c r="H760" s="163"/>
      <c r="I760" s="173"/>
      <c r="J760" s="174"/>
      <c r="K760" s="101">
        <f t="shared" si="132"/>
        <v>0</v>
      </c>
      <c r="L760" s="101">
        <f t="shared" si="133"/>
        <v>0</v>
      </c>
      <c r="M760" s="101">
        <f t="shared" si="134"/>
        <v>0</v>
      </c>
      <c r="N760" s="101" t="str">
        <f t="shared" si="135"/>
        <v/>
      </c>
      <c r="O760" s="101">
        <f t="shared" si="136"/>
        <v>0</v>
      </c>
      <c r="P760" s="101">
        <f t="shared" si="137"/>
        <v>0</v>
      </c>
      <c r="Q760" s="101" t="str">
        <f t="shared" si="138"/>
        <v/>
      </c>
      <c r="R760" s="101" t="str">
        <f t="shared" si="139"/>
        <v/>
      </c>
      <c r="S760" s="494" t="str">
        <f t="shared" si="140"/>
        <v/>
      </c>
      <c r="T760" s="494" t="str">
        <f t="shared" si="141"/>
        <v/>
      </c>
      <c r="U760" s="494" t="str">
        <f t="shared" si="142"/>
        <v/>
      </c>
      <c r="V760" s="494" t="str">
        <f t="shared" si="143"/>
        <v/>
      </c>
      <c r="W760" s="21">
        <f>ROW()</f>
        <v>760</v>
      </c>
    </row>
    <row r="761" spans="1:23" s="21" customFormat="1" ht="16" customHeight="1">
      <c r="A761" s="21">
        <f>ROW()</f>
        <v>761</v>
      </c>
      <c r="B761" s="71"/>
      <c r="C761" s="709"/>
      <c r="D761" s="178"/>
      <c r="E761" s="191"/>
      <c r="F761" s="191"/>
      <c r="G761" s="163"/>
      <c r="H761" s="163"/>
      <c r="I761" s="173"/>
      <c r="J761" s="174"/>
      <c r="K761" s="101">
        <f t="shared" si="132"/>
        <v>0</v>
      </c>
      <c r="L761" s="101">
        <f t="shared" si="133"/>
        <v>0</v>
      </c>
      <c r="M761" s="101">
        <f t="shared" si="134"/>
        <v>0</v>
      </c>
      <c r="N761" s="101" t="str">
        <f t="shared" si="135"/>
        <v/>
      </c>
      <c r="O761" s="101">
        <f t="shared" si="136"/>
        <v>0</v>
      </c>
      <c r="P761" s="101">
        <f t="shared" si="137"/>
        <v>0</v>
      </c>
      <c r="Q761" s="101" t="str">
        <f t="shared" si="138"/>
        <v/>
      </c>
      <c r="R761" s="101" t="str">
        <f t="shared" si="139"/>
        <v/>
      </c>
      <c r="S761" s="494" t="str">
        <f t="shared" si="140"/>
        <v/>
      </c>
      <c r="T761" s="494" t="str">
        <f t="shared" si="141"/>
        <v/>
      </c>
      <c r="U761" s="494" t="str">
        <f t="shared" si="142"/>
        <v/>
      </c>
      <c r="V761" s="494" t="str">
        <f t="shared" si="143"/>
        <v/>
      </c>
      <c r="W761" s="21">
        <f>ROW()</f>
        <v>761</v>
      </c>
    </row>
    <row r="762" spans="1:23" s="21" customFormat="1" ht="16" customHeight="1">
      <c r="A762" s="21">
        <f>ROW()</f>
        <v>762</v>
      </c>
      <c r="B762" s="71"/>
      <c r="C762" s="709"/>
      <c r="D762" s="178"/>
      <c r="E762" s="191"/>
      <c r="F762" s="191"/>
      <c r="G762" s="163"/>
      <c r="H762" s="163"/>
      <c r="I762" s="173"/>
      <c r="J762" s="174"/>
      <c r="K762" s="101">
        <f t="shared" si="132"/>
        <v>0</v>
      </c>
      <c r="L762" s="101">
        <f t="shared" si="133"/>
        <v>0</v>
      </c>
      <c r="M762" s="101">
        <f t="shared" si="134"/>
        <v>0</v>
      </c>
      <c r="N762" s="101" t="str">
        <f t="shared" si="135"/>
        <v/>
      </c>
      <c r="O762" s="101">
        <f t="shared" si="136"/>
        <v>0</v>
      </c>
      <c r="P762" s="101">
        <f t="shared" si="137"/>
        <v>0</v>
      </c>
      <c r="Q762" s="101" t="str">
        <f t="shared" si="138"/>
        <v/>
      </c>
      <c r="R762" s="101" t="str">
        <f t="shared" si="139"/>
        <v/>
      </c>
      <c r="S762" s="494" t="str">
        <f t="shared" si="140"/>
        <v/>
      </c>
      <c r="T762" s="494" t="str">
        <f t="shared" si="141"/>
        <v/>
      </c>
      <c r="U762" s="494" t="str">
        <f t="shared" si="142"/>
        <v/>
      </c>
      <c r="V762" s="494" t="str">
        <f t="shared" si="143"/>
        <v/>
      </c>
      <c r="W762" s="21">
        <f>ROW()</f>
        <v>762</v>
      </c>
    </row>
    <row r="763" spans="1:23" s="21" customFormat="1" ht="16" customHeight="1">
      <c r="A763" s="21">
        <f>ROW()</f>
        <v>763</v>
      </c>
      <c r="B763" s="71"/>
      <c r="C763" s="709"/>
      <c r="D763" s="178"/>
      <c r="E763" s="191"/>
      <c r="F763" s="191"/>
      <c r="G763" s="163"/>
      <c r="H763" s="163"/>
      <c r="I763" s="173"/>
      <c r="J763" s="174"/>
      <c r="K763" s="101">
        <f t="shared" si="132"/>
        <v>0</v>
      </c>
      <c r="L763" s="101">
        <f t="shared" si="133"/>
        <v>0</v>
      </c>
      <c r="M763" s="101">
        <f t="shared" si="134"/>
        <v>0</v>
      </c>
      <c r="N763" s="101" t="str">
        <f t="shared" si="135"/>
        <v/>
      </c>
      <c r="O763" s="101">
        <f t="shared" si="136"/>
        <v>0</v>
      </c>
      <c r="P763" s="101">
        <f t="shared" si="137"/>
        <v>0</v>
      </c>
      <c r="Q763" s="101" t="str">
        <f t="shared" si="138"/>
        <v/>
      </c>
      <c r="R763" s="101" t="str">
        <f t="shared" si="139"/>
        <v/>
      </c>
      <c r="S763" s="494" t="str">
        <f t="shared" si="140"/>
        <v/>
      </c>
      <c r="T763" s="494" t="str">
        <f t="shared" si="141"/>
        <v/>
      </c>
      <c r="U763" s="494" t="str">
        <f t="shared" si="142"/>
        <v/>
      </c>
      <c r="V763" s="494" t="str">
        <f t="shared" si="143"/>
        <v/>
      </c>
      <c r="W763" s="21">
        <f>ROW()</f>
        <v>763</v>
      </c>
    </row>
    <row r="764" spans="1:23" s="21" customFormat="1" ht="16" customHeight="1">
      <c r="A764" s="21">
        <f>ROW()</f>
        <v>764</v>
      </c>
      <c r="B764" s="71"/>
      <c r="C764" s="709"/>
      <c r="D764" s="178"/>
      <c r="E764" s="191"/>
      <c r="F764" s="191"/>
      <c r="G764" s="163"/>
      <c r="H764" s="163"/>
      <c r="I764" s="173"/>
      <c r="J764" s="174"/>
      <c r="K764" s="101">
        <f t="shared" si="132"/>
        <v>0</v>
      </c>
      <c r="L764" s="101">
        <f t="shared" si="133"/>
        <v>0</v>
      </c>
      <c r="M764" s="101">
        <f t="shared" si="134"/>
        <v>0</v>
      </c>
      <c r="N764" s="101" t="str">
        <f t="shared" si="135"/>
        <v/>
      </c>
      <c r="O764" s="101">
        <f t="shared" si="136"/>
        <v>0</v>
      </c>
      <c r="P764" s="101">
        <f t="shared" si="137"/>
        <v>0</v>
      </c>
      <c r="Q764" s="101" t="str">
        <f t="shared" si="138"/>
        <v/>
      </c>
      <c r="R764" s="101" t="str">
        <f t="shared" si="139"/>
        <v/>
      </c>
      <c r="S764" s="494" t="str">
        <f t="shared" si="140"/>
        <v/>
      </c>
      <c r="T764" s="494" t="str">
        <f t="shared" si="141"/>
        <v/>
      </c>
      <c r="U764" s="494" t="str">
        <f t="shared" si="142"/>
        <v/>
      </c>
      <c r="V764" s="494" t="str">
        <f t="shared" si="143"/>
        <v/>
      </c>
      <c r="W764" s="21">
        <f>ROW()</f>
        <v>764</v>
      </c>
    </row>
    <row r="765" spans="1:23" s="21" customFormat="1" ht="16" customHeight="1">
      <c r="A765" s="21">
        <f>ROW()</f>
        <v>765</v>
      </c>
      <c r="B765" s="71"/>
      <c r="C765" s="709"/>
      <c r="D765" s="178"/>
      <c r="E765" s="191"/>
      <c r="F765" s="191"/>
      <c r="G765" s="163"/>
      <c r="H765" s="163"/>
      <c r="I765" s="173"/>
      <c r="J765" s="174"/>
      <c r="K765" s="101">
        <f t="shared" si="132"/>
        <v>0</v>
      </c>
      <c r="L765" s="101">
        <f t="shared" si="133"/>
        <v>0</v>
      </c>
      <c r="M765" s="101">
        <f t="shared" si="134"/>
        <v>0</v>
      </c>
      <c r="N765" s="101" t="str">
        <f t="shared" si="135"/>
        <v/>
      </c>
      <c r="O765" s="101">
        <f t="shared" si="136"/>
        <v>0</v>
      </c>
      <c r="P765" s="101">
        <f t="shared" si="137"/>
        <v>0</v>
      </c>
      <c r="Q765" s="101" t="str">
        <f t="shared" si="138"/>
        <v/>
      </c>
      <c r="R765" s="101" t="str">
        <f t="shared" si="139"/>
        <v/>
      </c>
      <c r="S765" s="494" t="str">
        <f t="shared" si="140"/>
        <v/>
      </c>
      <c r="T765" s="494" t="str">
        <f t="shared" si="141"/>
        <v/>
      </c>
      <c r="U765" s="494" t="str">
        <f t="shared" si="142"/>
        <v/>
      </c>
      <c r="V765" s="494" t="str">
        <f t="shared" si="143"/>
        <v/>
      </c>
      <c r="W765" s="21">
        <f>ROW()</f>
        <v>765</v>
      </c>
    </row>
    <row r="766" spans="1:23" s="21" customFormat="1" ht="16" customHeight="1">
      <c r="A766" s="21">
        <f>ROW()</f>
        <v>766</v>
      </c>
      <c r="B766" s="71"/>
      <c r="C766" s="709"/>
      <c r="D766" s="178"/>
      <c r="E766" s="191"/>
      <c r="F766" s="191"/>
      <c r="G766" s="163"/>
      <c r="H766" s="163"/>
      <c r="I766" s="173"/>
      <c r="J766" s="174"/>
      <c r="K766" s="101">
        <f t="shared" si="132"/>
        <v>0</v>
      </c>
      <c r="L766" s="101">
        <f t="shared" si="133"/>
        <v>0</v>
      </c>
      <c r="M766" s="101">
        <f t="shared" si="134"/>
        <v>0</v>
      </c>
      <c r="N766" s="101" t="str">
        <f t="shared" si="135"/>
        <v/>
      </c>
      <c r="O766" s="101">
        <f t="shared" si="136"/>
        <v>0</v>
      </c>
      <c r="P766" s="101">
        <f t="shared" si="137"/>
        <v>0</v>
      </c>
      <c r="Q766" s="101" t="str">
        <f t="shared" si="138"/>
        <v/>
      </c>
      <c r="R766" s="101" t="str">
        <f t="shared" si="139"/>
        <v/>
      </c>
      <c r="S766" s="494" t="str">
        <f t="shared" si="140"/>
        <v/>
      </c>
      <c r="T766" s="494" t="str">
        <f t="shared" si="141"/>
        <v/>
      </c>
      <c r="U766" s="494" t="str">
        <f t="shared" si="142"/>
        <v/>
      </c>
      <c r="V766" s="494" t="str">
        <f t="shared" si="143"/>
        <v/>
      </c>
      <c r="W766" s="21">
        <f>ROW()</f>
        <v>766</v>
      </c>
    </row>
    <row r="767" spans="1:23" s="21" customFormat="1" ht="16" customHeight="1">
      <c r="A767" s="21">
        <f>ROW()</f>
        <v>767</v>
      </c>
      <c r="B767" s="71"/>
      <c r="C767" s="709"/>
      <c r="D767" s="178"/>
      <c r="E767" s="191"/>
      <c r="F767" s="191"/>
      <c r="G767" s="163"/>
      <c r="H767" s="163"/>
      <c r="I767" s="173"/>
      <c r="J767" s="174"/>
      <c r="K767" s="101">
        <f t="shared" si="132"/>
        <v>0</v>
      </c>
      <c r="L767" s="101">
        <f t="shared" si="133"/>
        <v>0</v>
      </c>
      <c r="M767" s="101">
        <f t="shared" si="134"/>
        <v>0</v>
      </c>
      <c r="N767" s="101" t="str">
        <f t="shared" si="135"/>
        <v/>
      </c>
      <c r="O767" s="101">
        <f t="shared" si="136"/>
        <v>0</v>
      </c>
      <c r="P767" s="101">
        <f t="shared" si="137"/>
        <v>0</v>
      </c>
      <c r="Q767" s="101" t="str">
        <f t="shared" si="138"/>
        <v/>
      </c>
      <c r="R767" s="101" t="str">
        <f t="shared" si="139"/>
        <v/>
      </c>
      <c r="S767" s="494" t="str">
        <f t="shared" si="140"/>
        <v/>
      </c>
      <c r="T767" s="494" t="str">
        <f t="shared" si="141"/>
        <v/>
      </c>
      <c r="U767" s="494" t="str">
        <f t="shared" si="142"/>
        <v/>
      </c>
      <c r="V767" s="494" t="str">
        <f t="shared" si="143"/>
        <v/>
      </c>
      <c r="W767" s="21">
        <f>ROW()</f>
        <v>767</v>
      </c>
    </row>
    <row r="768" spans="1:23" s="21" customFormat="1" ht="16" customHeight="1">
      <c r="A768" s="21">
        <f>ROW()</f>
        <v>768</v>
      </c>
      <c r="B768" s="71"/>
      <c r="C768" s="709"/>
      <c r="D768" s="178"/>
      <c r="E768" s="191"/>
      <c r="F768" s="191"/>
      <c r="G768" s="163"/>
      <c r="H768" s="163"/>
      <c r="I768" s="173"/>
      <c r="J768" s="174"/>
      <c r="K768" s="101">
        <f t="shared" si="132"/>
        <v>0</v>
      </c>
      <c r="L768" s="101">
        <f t="shared" si="133"/>
        <v>0</v>
      </c>
      <c r="M768" s="101">
        <f t="shared" si="134"/>
        <v>0</v>
      </c>
      <c r="N768" s="101" t="str">
        <f t="shared" si="135"/>
        <v/>
      </c>
      <c r="O768" s="101">
        <f t="shared" si="136"/>
        <v>0</v>
      </c>
      <c r="P768" s="101">
        <f t="shared" si="137"/>
        <v>0</v>
      </c>
      <c r="Q768" s="101" t="str">
        <f t="shared" si="138"/>
        <v/>
      </c>
      <c r="R768" s="101" t="str">
        <f t="shared" si="139"/>
        <v/>
      </c>
      <c r="S768" s="494" t="str">
        <f t="shared" si="140"/>
        <v/>
      </c>
      <c r="T768" s="494" t="str">
        <f t="shared" si="141"/>
        <v/>
      </c>
      <c r="U768" s="494" t="str">
        <f t="shared" si="142"/>
        <v/>
      </c>
      <c r="V768" s="494" t="str">
        <f t="shared" si="143"/>
        <v/>
      </c>
      <c r="W768" s="21">
        <f>ROW()</f>
        <v>768</v>
      </c>
    </row>
    <row r="769" spans="1:23" s="21" customFormat="1" ht="16" customHeight="1">
      <c r="A769" s="21">
        <f>ROW()</f>
        <v>769</v>
      </c>
      <c r="B769" s="71"/>
      <c r="C769" s="709"/>
      <c r="D769" s="178"/>
      <c r="E769" s="191"/>
      <c r="F769" s="191"/>
      <c r="G769" s="163"/>
      <c r="H769" s="163"/>
      <c r="I769" s="173"/>
      <c r="J769" s="174"/>
      <c r="K769" s="101">
        <f t="shared" si="132"/>
        <v>0</v>
      </c>
      <c r="L769" s="101">
        <f t="shared" si="133"/>
        <v>0</v>
      </c>
      <c r="M769" s="101">
        <f t="shared" si="134"/>
        <v>0</v>
      </c>
      <c r="N769" s="101" t="str">
        <f t="shared" si="135"/>
        <v/>
      </c>
      <c r="O769" s="101">
        <f t="shared" si="136"/>
        <v>0</v>
      </c>
      <c r="P769" s="101">
        <f t="shared" si="137"/>
        <v>0</v>
      </c>
      <c r="Q769" s="101" t="str">
        <f t="shared" si="138"/>
        <v/>
      </c>
      <c r="R769" s="101" t="str">
        <f t="shared" si="139"/>
        <v/>
      </c>
      <c r="S769" s="494" t="str">
        <f t="shared" si="140"/>
        <v/>
      </c>
      <c r="T769" s="494" t="str">
        <f t="shared" si="141"/>
        <v/>
      </c>
      <c r="U769" s="494" t="str">
        <f t="shared" si="142"/>
        <v/>
      </c>
      <c r="V769" s="494" t="str">
        <f t="shared" si="143"/>
        <v/>
      </c>
      <c r="W769" s="21">
        <f>ROW()</f>
        <v>769</v>
      </c>
    </row>
    <row r="770" spans="1:23" s="21" customFormat="1" ht="16" customHeight="1">
      <c r="A770" s="21">
        <f>ROW()</f>
        <v>770</v>
      </c>
      <c r="B770" s="71"/>
      <c r="C770" s="709"/>
      <c r="D770" s="178"/>
      <c r="E770" s="191"/>
      <c r="F770" s="191"/>
      <c r="G770" s="163"/>
      <c r="H770" s="163"/>
      <c r="I770" s="173"/>
      <c r="J770" s="174"/>
      <c r="K770" s="101">
        <f t="shared" si="132"/>
        <v>0</v>
      </c>
      <c r="L770" s="101">
        <f t="shared" si="133"/>
        <v>0</v>
      </c>
      <c r="M770" s="101">
        <f t="shared" si="134"/>
        <v>0</v>
      </c>
      <c r="N770" s="101" t="str">
        <f t="shared" si="135"/>
        <v/>
      </c>
      <c r="O770" s="101">
        <f t="shared" si="136"/>
        <v>0</v>
      </c>
      <c r="P770" s="101">
        <f t="shared" si="137"/>
        <v>0</v>
      </c>
      <c r="Q770" s="101" t="str">
        <f t="shared" si="138"/>
        <v/>
      </c>
      <c r="R770" s="101" t="str">
        <f t="shared" si="139"/>
        <v/>
      </c>
      <c r="S770" s="494" t="str">
        <f t="shared" si="140"/>
        <v/>
      </c>
      <c r="T770" s="494" t="str">
        <f t="shared" si="141"/>
        <v/>
      </c>
      <c r="U770" s="494" t="str">
        <f t="shared" si="142"/>
        <v/>
      </c>
      <c r="V770" s="494" t="str">
        <f t="shared" si="143"/>
        <v/>
      </c>
      <c r="W770" s="21">
        <f>ROW()</f>
        <v>770</v>
      </c>
    </row>
    <row r="771" spans="1:23" s="21" customFormat="1" ht="16" customHeight="1">
      <c r="A771" s="21">
        <f>ROW()</f>
        <v>771</v>
      </c>
      <c r="B771" s="71"/>
      <c r="C771" s="709"/>
      <c r="D771" s="178"/>
      <c r="E771" s="191"/>
      <c r="F771" s="191"/>
      <c r="G771" s="163"/>
      <c r="H771" s="163"/>
      <c r="I771" s="173"/>
      <c r="J771" s="174"/>
      <c r="K771" s="101">
        <f t="shared" si="132"/>
        <v>0</v>
      </c>
      <c r="L771" s="101">
        <f t="shared" si="133"/>
        <v>0</v>
      </c>
      <c r="M771" s="101">
        <f t="shared" si="134"/>
        <v>0</v>
      </c>
      <c r="N771" s="101" t="str">
        <f t="shared" si="135"/>
        <v/>
      </c>
      <c r="O771" s="101">
        <f t="shared" si="136"/>
        <v>0</v>
      </c>
      <c r="P771" s="101">
        <f t="shared" si="137"/>
        <v>0</v>
      </c>
      <c r="Q771" s="101" t="str">
        <f t="shared" si="138"/>
        <v/>
      </c>
      <c r="R771" s="101" t="str">
        <f t="shared" si="139"/>
        <v/>
      </c>
      <c r="S771" s="494" t="str">
        <f t="shared" si="140"/>
        <v/>
      </c>
      <c r="T771" s="494" t="str">
        <f t="shared" si="141"/>
        <v/>
      </c>
      <c r="U771" s="494" t="str">
        <f t="shared" si="142"/>
        <v/>
      </c>
      <c r="V771" s="494" t="str">
        <f t="shared" si="143"/>
        <v/>
      </c>
      <c r="W771" s="21">
        <f>ROW()</f>
        <v>771</v>
      </c>
    </row>
    <row r="772" spans="1:23" s="21" customFormat="1" ht="16" customHeight="1">
      <c r="A772" s="21">
        <f>ROW()</f>
        <v>772</v>
      </c>
      <c r="B772" s="71"/>
      <c r="C772" s="709"/>
      <c r="D772" s="178"/>
      <c r="E772" s="173"/>
      <c r="F772" s="173"/>
      <c r="G772" s="163"/>
      <c r="H772" s="163"/>
      <c r="I772" s="173"/>
      <c r="J772" s="174"/>
      <c r="K772" s="101">
        <f t="shared" si="132"/>
        <v>0</v>
      </c>
      <c r="L772" s="101">
        <f t="shared" si="133"/>
        <v>0</v>
      </c>
      <c r="M772" s="101">
        <f t="shared" si="134"/>
        <v>0</v>
      </c>
      <c r="N772" s="101" t="str">
        <f t="shared" si="135"/>
        <v/>
      </c>
      <c r="O772" s="101">
        <f t="shared" si="136"/>
        <v>0</v>
      </c>
      <c r="P772" s="101">
        <f t="shared" si="137"/>
        <v>0</v>
      </c>
      <c r="Q772" s="101" t="str">
        <f t="shared" si="138"/>
        <v/>
      </c>
      <c r="R772" s="101" t="str">
        <f t="shared" si="139"/>
        <v/>
      </c>
      <c r="S772" s="494" t="str">
        <f t="shared" si="140"/>
        <v/>
      </c>
      <c r="T772" s="494" t="str">
        <f t="shared" si="141"/>
        <v/>
      </c>
      <c r="U772" s="494" t="str">
        <f t="shared" si="142"/>
        <v/>
      </c>
      <c r="V772" s="494" t="str">
        <f t="shared" si="143"/>
        <v/>
      </c>
      <c r="W772" s="21">
        <f>ROW()</f>
        <v>772</v>
      </c>
    </row>
    <row r="773" spans="1:23" s="21" customFormat="1" ht="16" customHeight="1">
      <c r="A773" s="21">
        <f>ROW()</f>
        <v>773</v>
      </c>
      <c r="B773" s="71"/>
      <c r="C773" s="709"/>
      <c r="D773" s="178"/>
      <c r="E773" s="173"/>
      <c r="F773" s="173"/>
      <c r="G773" s="163"/>
      <c r="H773" s="163"/>
      <c r="I773" s="173"/>
      <c r="J773" s="174"/>
      <c r="K773" s="101">
        <f t="shared" si="132"/>
        <v>0</v>
      </c>
      <c r="L773" s="101">
        <f t="shared" si="133"/>
        <v>0</v>
      </c>
      <c r="M773" s="101">
        <f t="shared" si="134"/>
        <v>0</v>
      </c>
      <c r="N773" s="101" t="str">
        <f t="shared" si="135"/>
        <v/>
      </c>
      <c r="O773" s="101">
        <f t="shared" si="136"/>
        <v>0</v>
      </c>
      <c r="P773" s="101">
        <f t="shared" si="137"/>
        <v>0</v>
      </c>
      <c r="Q773" s="101" t="str">
        <f t="shared" si="138"/>
        <v/>
      </c>
      <c r="R773" s="101" t="str">
        <f t="shared" si="139"/>
        <v/>
      </c>
      <c r="S773" s="494" t="str">
        <f t="shared" si="140"/>
        <v/>
      </c>
      <c r="T773" s="494" t="str">
        <f t="shared" si="141"/>
        <v/>
      </c>
      <c r="U773" s="494" t="str">
        <f t="shared" si="142"/>
        <v/>
      </c>
      <c r="V773" s="494" t="str">
        <f t="shared" si="143"/>
        <v/>
      </c>
      <c r="W773" s="21">
        <f>ROW()</f>
        <v>773</v>
      </c>
    </row>
    <row r="774" spans="1:23" s="21" customFormat="1" ht="16" customHeight="1">
      <c r="A774" s="21">
        <f>ROW()</f>
        <v>774</v>
      </c>
      <c r="B774" s="71"/>
      <c r="C774" s="709"/>
      <c r="D774" s="178"/>
      <c r="E774" s="173"/>
      <c r="F774" s="173"/>
      <c r="G774" s="163"/>
      <c r="H774" s="163"/>
      <c r="I774" s="173"/>
      <c r="J774" s="174"/>
      <c r="K774" s="101">
        <f t="shared" si="132"/>
        <v>0</v>
      </c>
      <c r="L774" s="101">
        <f t="shared" si="133"/>
        <v>0</v>
      </c>
      <c r="M774" s="101">
        <f t="shared" si="134"/>
        <v>0</v>
      </c>
      <c r="N774" s="101" t="str">
        <f t="shared" si="135"/>
        <v/>
      </c>
      <c r="O774" s="101">
        <f t="shared" si="136"/>
        <v>0</v>
      </c>
      <c r="P774" s="101">
        <f t="shared" si="137"/>
        <v>0</v>
      </c>
      <c r="Q774" s="101" t="str">
        <f t="shared" si="138"/>
        <v/>
      </c>
      <c r="R774" s="101" t="str">
        <f t="shared" si="139"/>
        <v/>
      </c>
      <c r="S774" s="494" t="str">
        <f t="shared" si="140"/>
        <v/>
      </c>
      <c r="T774" s="494" t="str">
        <f t="shared" si="141"/>
        <v/>
      </c>
      <c r="U774" s="494" t="str">
        <f t="shared" si="142"/>
        <v/>
      </c>
      <c r="V774" s="494" t="str">
        <f t="shared" si="143"/>
        <v/>
      </c>
      <c r="W774" s="21">
        <f>ROW()</f>
        <v>774</v>
      </c>
    </row>
    <row r="775" spans="1:23" s="21" customFormat="1" ht="16" customHeight="1">
      <c r="A775" s="21">
        <f>ROW()</f>
        <v>775</v>
      </c>
      <c r="B775" s="71"/>
      <c r="C775" s="709"/>
      <c r="D775" s="178"/>
      <c r="E775" s="173"/>
      <c r="F775" s="173"/>
      <c r="G775" s="163"/>
      <c r="H775" s="163"/>
      <c r="I775" s="173"/>
      <c r="J775" s="174"/>
      <c r="K775" s="101">
        <f t="shared" si="132"/>
        <v>0</v>
      </c>
      <c r="L775" s="101">
        <f t="shared" si="133"/>
        <v>0</v>
      </c>
      <c r="M775" s="101">
        <f t="shared" si="134"/>
        <v>0</v>
      </c>
      <c r="N775" s="101" t="str">
        <f t="shared" si="135"/>
        <v/>
      </c>
      <c r="O775" s="101">
        <f t="shared" si="136"/>
        <v>0</v>
      </c>
      <c r="P775" s="101">
        <f t="shared" si="137"/>
        <v>0</v>
      </c>
      <c r="Q775" s="101" t="str">
        <f t="shared" si="138"/>
        <v/>
      </c>
      <c r="R775" s="101" t="str">
        <f t="shared" si="139"/>
        <v/>
      </c>
      <c r="S775" s="494" t="str">
        <f t="shared" si="140"/>
        <v/>
      </c>
      <c r="T775" s="494" t="str">
        <f t="shared" si="141"/>
        <v/>
      </c>
      <c r="U775" s="494" t="str">
        <f t="shared" si="142"/>
        <v/>
      </c>
      <c r="V775" s="494" t="str">
        <f t="shared" si="143"/>
        <v/>
      </c>
      <c r="W775" s="21">
        <f>ROW()</f>
        <v>775</v>
      </c>
    </row>
    <row r="776" spans="1:23" s="21" customFormat="1" ht="16" customHeight="1">
      <c r="A776" s="21">
        <f>ROW()</f>
        <v>776</v>
      </c>
      <c r="B776" s="71"/>
      <c r="C776" s="709"/>
      <c r="D776" s="178"/>
      <c r="E776" s="173"/>
      <c r="F776" s="173"/>
      <c r="G776" s="163"/>
      <c r="H776" s="163"/>
      <c r="I776" s="173"/>
      <c r="J776" s="174"/>
      <c r="K776" s="101">
        <f t="shared" si="132"/>
        <v>0</v>
      </c>
      <c r="L776" s="101">
        <f t="shared" si="133"/>
        <v>0</v>
      </c>
      <c r="M776" s="101">
        <f t="shared" si="134"/>
        <v>0</v>
      </c>
      <c r="N776" s="101" t="str">
        <f t="shared" si="135"/>
        <v/>
      </c>
      <c r="O776" s="101">
        <f t="shared" si="136"/>
        <v>0</v>
      </c>
      <c r="P776" s="101">
        <f t="shared" si="137"/>
        <v>0</v>
      </c>
      <c r="Q776" s="101" t="str">
        <f t="shared" si="138"/>
        <v/>
      </c>
      <c r="R776" s="101" t="str">
        <f t="shared" si="139"/>
        <v/>
      </c>
      <c r="S776" s="494" t="str">
        <f t="shared" si="140"/>
        <v/>
      </c>
      <c r="T776" s="494" t="str">
        <f t="shared" si="141"/>
        <v/>
      </c>
      <c r="U776" s="494" t="str">
        <f t="shared" si="142"/>
        <v/>
      </c>
      <c r="V776" s="494" t="str">
        <f t="shared" si="143"/>
        <v/>
      </c>
      <c r="W776" s="21">
        <f>ROW()</f>
        <v>776</v>
      </c>
    </row>
    <row r="777" spans="1:23" s="21" customFormat="1" ht="16" customHeight="1">
      <c r="A777" s="21">
        <f>ROW()</f>
        <v>777</v>
      </c>
      <c r="B777" s="71"/>
      <c r="C777" s="709"/>
      <c r="D777" s="178"/>
      <c r="E777" s="173"/>
      <c r="F777" s="173"/>
      <c r="G777" s="163"/>
      <c r="H777" s="163"/>
      <c r="I777" s="173"/>
      <c r="J777" s="174"/>
      <c r="K777" s="101">
        <f t="shared" si="132"/>
        <v>0</v>
      </c>
      <c r="L777" s="101">
        <f t="shared" si="133"/>
        <v>0</v>
      </c>
      <c r="M777" s="101">
        <f t="shared" si="134"/>
        <v>0</v>
      </c>
      <c r="N777" s="101" t="str">
        <f t="shared" si="135"/>
        <v/>
      </c>
      <c r="O777" s="101">
        <f t="shared" si="136"/>
        <v>0</v>
      </c>
      <c r="P777" s="101">
        <f t="shared" si="137"/>
        <v>0</v>
      </c>
      <c r="Q777" s="101" t="str">
        <f t="shared" si="138"/>
        <v/>
      </c>
      <c r="R777" s="101" t="str">
        <f t="shared" si="139"/>
        <v/>
      </c>
      <c r="S777" s="494" t="str">
        <f t="shared" si="140"/>
        <v/>
      </c>
      <c r="T777" s="494" t="str">
        <f t="shared" si="141"/>
        <v/>
      </c>
      <c r="U777" s="494" t="str">
        <f t="shared" si="142"/>
        <v/>
      </c>
      <c r="V777" s="494" t="str">
        <f t="shared" si="143"/>
        <v/>
      </c>
      <c r="W777" s="21">
        <f>ROW()</f>
        <v>777</v>
      </c>
    </row>
    <row r="778" spans="1:23" s="21" customFormat="1" ht="16" customHeight="1">
      <c r="A778" s="21">
        <f>ROW()</f>
        <v>778</v>
      </c>
      <c r="B778" s="71"/>
      <c r="C778" s="709"/>
      <c r="D778" s="178"/>
      <c r="E778" s="173"/>
      <c r="F778" s="173"/>
      <c r="G778" s="163"/>
      <c r="H778" s="163"/>
      <c r="I778" s="173"/>
      <c r="J778" s="174"/>
      <c r="K778" s="101">
        <f t="shared" si="132"/>
        <v>0</v>
      </c>
      <c r="L778" s="101">
        <f t="shared" si="133"/>
        <v>0</v>
      </c>
      <c r="M778" s="101">
        <f t="shared" si="134"/>
        <v>0</v>
      </c>
      <c r="N778" s="101" t="str">
        <f t="shared" si="135"/>
        <v/>
      </c>
      <c r="O778" s="101">
        <f t="shared" si="136"/>
        <v>0</v>
      </c>
      <c r="P778" s="101">
        <f t="shared" si="137"/>
        <v>0</v>
      </c>
      <c r="Q778" s="101" t="str">
        <f t="shared" si="138"/>
        <v/>
      </c>
      <c r="R778" s="101" t="str">
        <f t="shared" si="139"/>
        <v/>
      </c>
      <c r="S778" s="494" t="str">
        <f t="shared" si="140"/>
        <v/>
      </c>
      <c r="T778" s="494" t="str">
        <f t="shared" si="141"/>
        <v/>
      </c>
      <c r="U778" s="494" t="str">
        <f t="shared" si="142"/>
        <v/>
      </c>
      <c r="V778" s="494" t="str">
        <f t="shared" si="143"/>
        <v/>
      </c>
      <c r="W778" s="21">
        <f>ROW()</f>
        <v>778</v>
      </c>
    </row>
    <row r="779" spans="1:23" s="21" customFormat="1" ht="16" customHeight="1">
      <c r="A779" s="21">
        <f>ROW()</f>
        <v>779</v>
      </c>
      <c r="B779" s="71"/>
      <c r="C779" s="709"/>
      <c r="D779" s="178"/>
      <c r="E779" s="173"/>
      <c r="F779" s="173"/>
      <c r="G779" s="163"/>
      <c r="H779" s="163"/>
      <c r="I779" s="173"/>
      <c r="J779" s="174"/>
      <c r="K779" s="101">
        <f t="shared" si="132"/>
        <v>0</v>
      </c>
      <c r="L779" s="101">
        <f t="shared" si="133"/>
        <v>0</v>
      </c>
      <c r="M779" s="101">
        <f t="shared" si="134"/>
        <v>0</v>
      </c>
      <c r="N779" s="101" t="str">
        <f t="shared" si="135"/>
        <v/>
      </c>
      <c r="O779" s="101">
        <f t="shared" si="136"/>
        <v>0</v>
      </c>
      <c r="P779" s="101">
        <f t="shared" si="137"/>
        <v>0</v>
      </c>
      <c r="Q779" s="101" t="str">
        <f t="shared" si="138"/>
        <v/>
      </c>
      <c r="R779" s="101" t="str">
        <f t="shared" si="139"/>
        <v/>
      </c>
      <c r="S779" s="494" t="str">
        <f t="shared" si="140"/>
        <v/>
      </c>
      <c r="T779" s="494" t="str">
        <f t="shared" si="141"/>
        <v/>
      </c>
      <c r="U779" s="494" t="str">
        <f t="shared" si="142"/>
        <v/>
      </c>
      <c r="V779" s="494" t="str">
        <f t="shared" si="143"/>
        <v/>
      </c>
      <c r="W779" s="21">
        <f>ROW()</f>
        <v>779</v>
      </c>
    </row>
    <row r="780" spans="1:23" s="21" customFormat="1" ht="16" customHeight="1">
      <c r="A780" s="21">
        <f>ROW()</f>
        <v>780</v>
      </c>
      <c r="B780" s="71"/>
      <c r="C780" s="709"/>
      <c r="D780" s="178"/>
      <c r="E780" s="173"/>
      <c r="F780" s="173"/>
      <c r="G780" s="163"/>
      <c r="H780" s="163"/>
      <c r="I780" s="173"/>
      <c r="J780" s="174"/>
      <c r="K780" s="101">
        <f t="shared" ref="K780:K843" si="144">IF(I780="",0,I780)</f>
        <v>0</v>
      </c>
      <c r="L780" s="101">
        <f t="shared" ref="L780:L843" si="145">IF(H780=0,0,H780)</f>
        <v>0</v>
      </c>
      <c r="M780" s="101">
        <f t="shared" ref="M780:M843" si="146">IF(G780=0,0,G780)</f>
        <v>0</v>
      </c>
      <c r="N780" s="101" t="str">
        <f t="shared" ref="N780:N843" si="147">IF(J780="","",J780)</f>
        <v/>
      </c>
      <c r="O780" s="101">
        <f t="shared" ref="O780:O843" si="148">IF(G780=0,0,G780)</f>
        <v>0</v>
      </c>
      <c r="P780" s="101">
        <f t="shared" ref="P780:P843" si="149">IF(H780=0,0,H780)</f>
        <v>0</v>
      </c>
      <c r="Q780" s="101" t="str">
        <f t="shared" ref="Q780:Q843" si="150">IF(I780="Biaya Bahan Baku",H780,IF(I780="Biaya Operasional",H780,IF(I780="Biaya Insentif Fasilitas",H780,"")))</f>
        <v/>
      </c>
      <c r="R780" s="101" t="str">
        <f t="shared" ref="R780:R843" si="151">IF(I780="Dana Bantuan Pemerintah",G780,"")</f>
        <v/>
      </c>
      <c r="S780" s="494" t="str">
        <f t="shared" ref="S780:S843" si="152">IF(I780="Dana Bahan Baku","Bahan Baku",IF(I780="Biaya Bahan Baku","Bahan Baku",IF(I780="Dana Operasional","Operasional",IF(I780="Biaya Operasional","Operasional",""))))</f>
        <v/>
      </c>
      <c r="T780" s="494" t="str">
        <f t="shared" ref="T780:T843" si="153">IF(I780="Dana Insentif Fasilitas","Insentif Fasilitas",IF(I780="Biaya Insentif Fasilitas","Insentif Fasilitas",""))</f>
        <v/>
      </c>
      <c r="U780" s="494" t="str">
        <f t="shared" ref="U780:U843" si="154">IF(S780="",T780,S780)</f>
        <v/>
      </c>
      <c r="V780" s="494" t="str">
        <f t="shared" ref="V780:V843" si="155">IF(I780="Biaya Bahan Baku","Belanja",IF(I780="Biaya Operasional","Belanja",IF(I780="Biaya Insentif Fasilitas","Belanja","")))</f>
        <v/>
      </c>
      <c r="W780" s="21">
        <f>ROW()</f>
        <v>780</v>
      </c>
    </row>
    <row r="781" spans="1:23" s="21" customFormat="1" ht="16" customHeight="1">
      <c r="A781" s="21">
        <f>ROW()</f>
        <v>781</v>
      </c>
      <c r="B781" s="71"/>
      <c r="C781" s="709"/>
      <c r="D781" s="178"/>
      <c r="E781" s="191"/>
      <c r="F781" s="191"/>
      <c r="G781" s="163"/>
      <c r="H781" s="163"/>
      <c r="I781" s="173"/>
      <c r="J781" s="174"/>
      <c r="K781" s="101">
        <f t="shared" si="144"/>
        <v>0</v>
      </c>
      <c r="L781" s="101">
        <f t="shared" si="145"/>
        <v>0</v>
      </c>
      <c r="M781" s="101">
        <f t="shared" si="146"/>
        <v>0</v>
      </c>
      <c r="N781" s="101" t="str">
        <f t="shared" si="147"/>
        <v/>
      </c>
      <c r="O781" s="101">
        <f t="shared" si="148"/>
        <v>0</v>
      </c>
      <c r="P781" s="101">
        <f t="shared" si="149"/>
        <v>0</v>
      </c>
      <c r="Q781" s="101" t="str">
        <f t="shared" si="150"/>
        <v/>
      </c>
      <c r="R781" s="101" t="str">
        <f t="shared" si="151"/>
        <v/>
      </c>
      <c r="S781" s="494" t="str">
        <f t="shared" si="152"/>
        <v/>
      </c>
      <c r="T781" s="494" t="str">
        <f t="shared" si="153"/>
        <v/>
      </c>
      <c r="U781" s="494" t="str">
        <f t="shared" si="154"/>
        <v/>
      </c>
      <c r="V781" s="494" t="str">
        <f t="shared" si="155"/>
        <v/>
      </c>
      <c r="W781" s="21">
        <f>ROW()</f>
        <v>781</v>
      </c>
    </row>
    <row r="782" spans="1:23" s="21" customFormat="1" ht="16" customHeight="1">
      <c r="A782" s="21">
        <f>ROW()</f>
        <v>782</v>
      </c>
      <c r="B782" s="71"/>
      <c r="C782" s="709"/>
      <c r="D782" s="178"/>
      <c r="E782" s="191"/>
      <c r="F782" s="191"/>
      <c r="G782" s="163"/>
      <c r="H782" s="163"/>
      <c r="I782" s="173"/>
      <c r="J782" s="174"/>
      <c r="K782" s="101">
        <f t="shared" si="144"/>
        <v>0</v>
      </c>
      <c r="L782" s="101">
        <f t="shared" si="145"/>
        <v>0</v>
      </c>
      <c r="M782" s="101">
        <f t="shared" si="146"/>
        <v>0</v>
      </c>
      <c r="N782" s="101" t="str">
        <f t="shared" si="147"/>
        <v/>
      </c>
      <c r="O782" s="101">
        <f t="shared" si="148"/>
        <v>0</v>
      </c>
      <c r="P782" s="101">
        <f t="shared" si="149"/>
        <v>0</v>
      </c>
      <c r="Q782" s="101" t="str">
        <f t="shared" si="150"/>
        <v/>
      </c>
      <c r="R782" s="101" t="str">
        <f t="shared" si="151"/>
        <v/>
      </c>
      <c r="S782" s="494" t="str">
        <f t="shared" si="152"/>
        <v/>
      </c>
      <c r="T782" s="494" t="str">
        <f t="shared" si="153"/>
        <v/>
      </c>
      <c r="U782" s="494" t="str">
        <f t="shared" si="154"/>
        <v/>
      </c>
      <c r="V782" s="494" t="str">
        <f t="shared" si="155"/>
        <v/>
      </c>
      <c r="W782" s="21">
        <f>ROW()</f>
        <v>782</v>
      </c>
    </row>
    <row r="783" spans="1:23" s="21" customFormat="1" ht="16" customHeight="1">
      <c r="A783" s="21">
        <f>ROW()</f>
        <v>783</v>
      </c>
      <c r="B783" s="71"/>
      <c r="C783" s="709"/>
      <c r="D783" s="178"/>
      <c r="E783" s="191"/>
      <c r="F783" s="191"/>
      <c r="G783" s="163"/>
      <c r="H783" s="163"/>
      <c r="I783" s="173"/>
      <c r="J783" s="174"/>
      <c r="K783" s="101">
        <f t="shared" si="144"/>
        <v>0</v>
      </c>
      <c r="L783" s="101">
        <f t="shared" si="145"/>
        <v>0</v>
      </c>
      <c r="M783" s="101">
        <f t="shared" si="146"/>
        <v>0</v>
      </c>
      <c r="N783" s="101" t="str">
        <f t="shared" si="147"/>
        <v/>
      </c>
      <c r="O783" s="101">
        <f t="shared" si="148"/>
        <v>0</v>
      </c>
      <c r="P783" s="101">
        <f t="shared" si="149"/>
        <v>0</v>
      </c>
      <c r="Q783" s="101" t="str">
        <f t="shared" si="150"/>
        <v/>
      </c>
      <c r="R783" s="101" t="str">
        <f t="shared" si="151"/>
        <v/>
      </c>
      <c r="S783" s="494" t="str">
        <f t="shared" si="152"/>
        <v/>
      </c>
      <c r="T783" s="494" t="str">
        <f t="shared" si="153"/>
        <v/>
      </c>
      <c r="U783" s="494" t="str">
        <f t="shared" si="154"/>
        <v/>
      </c>
      <c r="V783" s="494" t="str">
        <f t="shared" si="155"/>
        <v/>
      </c>
      <c r="W783" s="21">
        <f>ROW()</f>
        <v>783</v>
      </c>
    </row>
    <row r="784" spans="1:23" s="21" customFormat="1" ht="16" customHeight="1">
      <c r="A784" s="21">
        <f>ROW()</f>
        <v>784</v>
      </c>
      <c r="B784" s="71"/>
      <c r="C784" s="709"/>
      <c r="D784" s="178"/>
      <c r="E784" s="191"/>
      <c r="F784" s="191"/>
      <c r="G784" s="163"/>
      <c r="H784" s="163"/>
      <c r="I784" s="173"/>
      <c r="J784" s="174"/>
      <c r="K784" s="101">
        <f t="shared" si="144"/>
        <v>0</v>
      </c>
      <c r="L784" s="101">
        <f t="shared" si="145"/>
        <v>0</v>
      </c>
      <c r="M784" s="101">
        <f t="shared" si="146"/>
        <v>0</v>
      </c>
      <c r="N784" s="101" t="str">
        <f t="shared" si="147"/>
        <v/>
      </c>
      <c r="O784" s="101">
        <f t="shared" si="148"/>
        <v>0</v>
      </c>
      <c r="P784" s="101">
        <f t="shared" si="149"/>
        <v>0</v>
      </c>
      <c r="Q784" s="101" t="str">
        <f t="shared" si="150"/>
        <v/>
      </c>
      <c r="R784" s="101" t="str">
        <f t="shared" si="151"/>
        <v/>
      </c>
      <c r="S784" s="494" t="str">
        <f t="shared" si="152"/>
        <v/>
      </c>
      <c r="T784" s="494" t="str">
        <f t="shared" si="153"/>
        <v/>
      </c>
      <c r="U784" s="494" t="str">
        <f t="shared" si="154"/>
        <v/>
      </c>
      <c r="V784" s="494" t="str">
        <f t="shared" si="155"/>
        <v/>
      </c>
      <c r="W784" s="21">
        <f>ROW()</f>
        <v>784</v>
      </c>
    </row>
    <row r="785" spans="1:23" s="21" customFormat="1" ht="16" customHeight="1">
      <c r="A785" s="21">
        <f>ROW()</f>
        <v>785</v>
      </c>
      <c r="B785" s="71"/>
      <c r="C785" s="709"/>
      <c r="D785" s="178"/>
      <c r="E785" s="191"/>
      <c r="F785" s="191"/>
      <c r="G785" s="163"/>
      <c r="H785" s="163"/>
      <c r="I785" s="173"/>
      <c r="J785" s="174"/>
      <c r="K785" s="101">
        <f t="shared" si="144"/>
        <v>0</v>
      </c>
      <c r="L785" s="101">
        <f t="shared" si="145"/>
        <v>0</v>
      </c>
      <c r="M785" s="101">
        <f t="shared" si="146"/>
        <v>0</v>
      </c>
      <c r="N785" s="101" t="str">
        <f t="shared" si="147"/>
        <v/>
      </c>
      <c r="O785" s="101">
        <f t="shared" si="148"/>
        <v>0</v>
      </c>
      <c r="P785" s="101">
        <f t="shared" si="149"/>
        <v>0</v>
      </c>
      <c r="Q785" s="101" t="str">
        <f t="shared" si="150"/>
        <v/>
      </c>
      <c r="R785" s="101" t="str">
        <f t="shared" si="151"/>
        <v/>
      </c>
      <c r="S785" s="494" t="str">
        <f t="shared" si="152"/>
        <v/>
      </c>
      <c r="T785" s="494" t="str">
        <f t="shared" si="153"/>
        <v/>
      </c>
      <c r="U785" s="494" t="str">
        <f t="shared" si="154"/>
        <v/>
      </c>
      <c r="V785" s="494" t="str">
        <f t="shared" si="155"/>
        <v/>
      </c>
      <c r="W785" s="21">
        <f>ROW()</f>
        <v>785</v>
      </c>
    </row>
    <row r="786" spans="1:23" s="21" customFormat="1" ht="16" customHeight="1">
      <c r="A786" s="21">
        <f>ROW()</f>
        <v>786</v>
      </c>
      <c r="B786" s="71"/>
      <c r="C786" s="709"/>
      <c r="D786" s="178"/>
      <c r="E786" s="173"/>
      <c r="F786" s="173"/>
      <c r="G786" s="163"/>
      <c r="H786" s="163"/>
      <c r="I786" s="173"/>
      <c r="J786" s="174"/>
      <c r="K786" s="101">
        <f t="shared" si="144"/>
        <v>0</v>
      </c>
      <c r="L786" s="101">
        <f t="shared" si="145"/>
        <v>0</v>
      </c>
      <c r="M786" s="101">
        <f t="shared" si="146"/>
        <v>0</v>
      </c>
      <c r="N786" s="101" t="str">
        <f t="shared" si="147"/>
        <v/>
      </c>
      <c r="O786" s="101">
        <f t="shared" si="148"/>
        <v>0</v>
      </c>
      <c r="P786" s="101">
        <f t="shared" si="149"/>
        <v>0</v>
      </c>
      <c r="Q786" s="101" t="str">
        <f t="shared" si="150"/>
        <v/>
      </c>
      <c r="R786" s="101" t="str">
        <f t="shared" si="151"/>
        <v/>
      </c>
      <c r="S786" s="494" t="str">
        <f t="shared" si="152"/>
        <v/>
      </c>
      <c r="T786" s="494" t="str">
        <f t="shared" si="153"/>
        <v/>
      </c>
      <c r="U786" s="494" t="str">
        <f t="shared" si="154"/>
        <v/>
      </c>
      <c r="V786" s="494" t="str">
        <f t="shared" si="155"/>
        <v/>
      </c>
      <c r="W786" s="21">
        <f>ROW()</f>
        <v>786</v>
      </c>
    </row>
    <row r="787" spans="1:23" s="21" customFormat="1" ht="16" customHeight="1">
      <c r="A787" s="21">
        <f>ROW()</f>
        <v>787</v>
      </c>
      <c r="B787" s="71"/>
      <c r="C787" s="709"/>
      <c r="D787" s="178"/>
      <c r="E787" s="173"/>
      <c r="F787" s="173"/>
      <c r="G787" s="163"/>
      <c r="H787" s="163"/>
      <c r="I787" s="173"/>
      <c r="J787" s="174"/>
      <c r="K787" s="101">
        <f t="shared" si="144"/>
        <v>0</v>
      </c>
      <c r="L787" s="101">
        <f t="shared" si="145"/>
        <v>0</v>
      </c>
      <c r="M787" s="101">
        <f t="shared" si="146"/>
        <v>0</v>
      </c>
      <c r="N787" s="101" t="str">
        <f t="shared" si="147"/>
        <v/>
      </c>
      <c r="O787" s="101">
        <f t="shared" si="148"/>
        <v>0</v>
      </c>
      <c r="P787" s="101">
        <f t="shared" si="149"/>
        <v>0</v>
      </c>
      <c r="Q787" s="101" t="str">
        <f t="shared" si="150"/>
        <v/>
      </c>
      <c r="R787" s="101" t="str">
        <f t="shared" si="151"/>
        <v/>
      </c>
      <c r="S787" s="494" t="str">
        <f t="shared" si="152"/>
        <v/>
      </c>
      <c r="T787" s="494" t="str">
        <f t="shared" si="153"/>
        <v/>
      </c>
      <c r="U787" s="494" t="str">
        <f t="shared" si="154"/>
        <v/>
      </c>
      <c r="V787" s="494" t="str">
        <f t="shared" si="155"/>
        <v/>
      </c>
      <c r="W787" s="21">
        <f>ROW()</f>
        <v>787</v>
      </c>
    </row>
    <row r="788" spans="1:23" s="21" customFormat="1" ht="16" customHeight="1">
      <c r="A788" s="21">
        <f>ROW()</f>
        <v>788</v>
      </c>
      <c r="B788" s="71"/>
      <c r="C788" s="709"/>
      <c r="D788" s="178"/>
      <c r="E788" s="173"/>
      <c r="F788" s="173"/>
      <c r="G788" s="163"/>
      <c r="H788" s="163"/>
      <c r="I788" s="173"/>
      <c r="J788" s="174"/>
      <c r="K788" s="101">
        <f t="shared" si="144"/>
        <v>0</v>
      </c>
      <c r="L788" s="101">
        <f t="shared" si="145"/>
        <v>0</v>
      </c>
      <c r="M788" s="101">
        <f t="shared" si="146"/>
        <v>0</v>
      </c>
      <c r="N788" s="101" t="str">
        <f t="shared" si="147"/>
        <v/>
      </c>
      <c r="O788" s="101">
        <f t="shared" si="148"/>
        <v>0</v>
      </c>
      <c r="P788" s="101">
        <f t="shared" si="149"/>
        <v>0</v>
      </c>
      <c r="Q788" s="101" t="str">
        <f t="shared" si="150"/>
        <v/>
      </c>
      <c r="R788" s="101" t="str">
        <f t="shared" si="151"/>
        <v/>
      </c>
      <c r="S788" s="494" t="str">
        <f t="shared" si="152"/>
        <v/>
      </c>
      <c r="T788" s="494" t="str">
        <f t="shared" si="153"/>
        <v/>
      </c>
      <c r="U788" s="494" t="str">
        <f t="shared" si="154"/>
        <v/>
      </c>
      <c r="V788" s="494" t="str">
        <f t="shared" si="155"/>
        <v/>
      </c>
      <c r="W788" s="21">
        <f>ROW()</f>
        <v>788</v>
      </c>
    </row>
    <row r="789" spans="1:23" s="21" customFormat="1" ht="16" customHeight="1">
      <c r="A789" s="21">
        <f>ROW()</f>
        <v>789</v>
      </c>
      <c r="B789" s="71"/>
      <c r="C789" s="709"/>
      <c r="D789" s="178"/>
      <c r="E789" s="191"/>
      <c r="F789" s="191"/>
      <c r="G789" s="163"/>
      <c r="H789" s="163"/>
      <c r="I789" s="173"/>
      <c r="J789" s="174"/>
      <c r="K789" s="101">
        <f t="shared" si="144"/>
        <v>0</v>
      </c>
      <c r="L789" s="101">
        <f t="shared" si="145"/>
        <v>0</v>
      </c>
      <c r="M789" s="101">
        <f t="shared" si="146"/>
        <v>0</v>
      </c>
      <c r="N789" s="101" t="str">
        <f t="shared" si="147"/>
        <v/>
      </c>
      <c r="O789" s="101">
        <f t="shared" si="148"/>
        <v>0</v>
      </c>
      <c r="P789" s="101">
        <f t="shared" si="149"/>
        <v>0</v>
      </c>
      <c r="Q789" s="101" t="str">
        <f t="shared" si="150"/>
        <v/>
      </c>
      <c r="R789" s="101" t="str">
        <f t="shared" si="151"/>
        <v/>
      </c>
      <c r="S789" s="494" t="str">
        <f t="shared" si="152"/>
        <v/>
      </c>
      <c r="T789" s="494" t="str">
        <f t="shared" si="153"/>
        <v/>
      </c>
      <c r="U789" s="494" t="str">
        <f t="shared" si="154"/>
        <v/>
      </c>
      <c r="V789" s="494" t="str">
        <f t="shared" si="155"/>
        <v/>
      </c>
      <c r="W789" s="21">
        <f>ROW()</f>
        <v>789</v>
      </c>
    </row>
    <row r="790" spans="1:23" s="21" customFormat="1" ht="16" customHeight="1">
      <c r="A790" s="21">
        <f>ROW()</f>
        <v>790</v>
      </c>
      <c r="B790" s="71"/>
      <c r="C790" s="709"/>
      <c r="D790" s="178"/>
      <c r="E790" s="191"/>
      <c r="F790" s="191"/>
      <c r="G790" s="163"/>
      <c r="H790" s="163"/>
      <c r="I790" s="173"/>
      <c r="J790" s="174"/>
      <c r="K790" s="101">
        <f t="shared" si="144"/>
        <v>0</v>
      </c>
      <c r="L790" s="101">
        <f t="shared" si="145"/>
        <v>0</v>
      </c>
      <c r="M790" s="101">
        <f t="shared" si="146"/>
        <v>0</v>
      </c>
      <c r="N790" s="101" t="str">
        <f t="shared" si="147"/>
        <v/>
      </c>
      <c r="O790" s="101">
        <f t="shared" si="148"/>
        <v>0</v>
      </c>
      <c r="P790" s="101">
        <f t="shared" si="149"/>
        <v>0</v>
      </c>
      <c r="Q790" s="101" t="str">
        <f t="shared" si="150"/>
        <v/>
      </c>
      <c r="R790" s="101" t="str">
        <f t="shared" si="151"/>
        <v/>
      </c>
      <c r="S790" s="494" t="str">
        <f t="shared" si="152"/>
        <v/>
      </c>
      <c r="T790" s="494" t="str">
        <f t="shared" si="153"/>
        <v/>
      </c>
      <c r="U790" s="494" t="str">
        <f t="shared" si="154"/>
        <v/>
      </c>
      <c r="V790" s="494" t="str">
        <f t="shared" si="155"/>
        <v/>
      </c>
      <c r="W790" s="21">
        <f>ROW()</f>
        <v>790</v>
      </c>
    </row>
    <row r="791" spans="1:23" s="21" customFormat="1" ht="16" customHeight="1">
      <c r="A791" s="21">
        <f>ROW()</f>
        <v>791</v>
      </c>
      <c r="B791" s="71"/>
      <c r="C791" s="709"/>
      <c r="D791" s="178"/>
      <c r="E791" s="191"/>
      <c r="F791" s="191"/>
      <c r="G791" s="163"/>
      <c r="H791" s="163"/>
      <c r="I791" s="173"/>
      <c r="J791" s="174"/>
      <c r="K791" s="101">
        <f t="shared" si="144"/>
        <v>0</v>
      </c>
      <c r="L791" s="101">
        <f t="shared" si="145"/>
        <v>0</v>
      </c>
      <c r="M791" s="101">
        <f t="shared" si="146"/>
        <v>0</v>
      </c>
      <c r="N791" s="101" t="str">
        <f t="shared" si="147"/>
        <v/>
      </c>
      <c r="O791" s="101">
        <f t="shared" si="148"/>
        <v>0</v>
      </c>
      <c r="P791" s="101">
        <f t="shared" si="149"/>
        <v>0</v>
      </c>
      <c r="Q791" s="101" t="str">
        <f t="shared" si="150"/>
        <v/>
      </c>
      <c r="R791" s="101" t="str">
        <f t="shared" si="151"/>
        <v/>
      </c>
      <c r="S791" s="494" t="str">
        <f t="shared" si="152"/>
        <v/>
      </c>
      <c r="T791" s="494" t="str">
        <f t="shared" si="153"/>
        <v/>
      </c>
      <c r="U791" s="494" t="str">
        <f t="shared" si="154"/>
        <v/>
      </c>
      <c r="V791" s="494" t="str">
        <f t="shared" si="155"/>
        <v/>
      </c>
      <c r="W791" s="21">
        <f>ROW()</f>
        <v>791</v>
      </c>
    </row>
    <row r="792" spans="1:23" s="21" customFormat="1" ht="16" customHeight="1">
      <c r="A792" s="21">
        <f>ROW()</f>
        <v>792</v>
      </c>
      <c r="B792" s="71"/>
      <c r="C792" s="709"/>
      <c r="D792" s="178"/>
      <c r="E792" s="191"/>
      <c r="F792" s="191"/>
      <c r="G792" s="163"/>
      <c r="H792" s="163"/>
      <c r="I792" s="173"/>
      <c r="J792" s="174"/>
      <c r="K792" s="101">
        <f t="shared" si="144"/>
        <v>0</v>
      </c>
      <c r="L792" s="101">
        <f t="shared" si="145"/>
        <v>0</v>
      </c>
      <c r="M792" s="101">
        <f t="shared" si="146"/>
        <v>0</v>
      </c>
      <c r="N792" s="101" t="str">
        <f t="shared" si="147"/>
        <v/>
      </c>
      <c r="O792" s="101">
        <f t="shared" si="148"/>
        <v>0</v>
      </c>
      <c r="P792" s="101">
        <f t="shared" si="149"/>
        <v>0</v>
      </c>
      <c r="Q792" s="101" t="str">
        <f t="shared" si="150"/>
        <v/>
      </c>
      <c r="R792" s="101" t="str">
        <f t="shared" si="151"/>
        <v/>
      </c>
      <c r="S792" s="494" t="str">
        <f t="shared" si="152"/>
        <v/>
      </c>
      <c r="T792" s="494" t="str">
        <f t="shared" si="153"/>
        <v/>
      </c>
      <c r="U792" s="494" t="str">
        <f t="shared" si="154"/>
        <v/>
      </c>
      <c r="V792" s="494" t="str">
        <f t="shared" si="155"/>
        <v/>
      </c>
      <c r="W792" s="21">
        <f>ROW()</f>
        <v>792</v>
      </c>
    </row>
    <row r="793" spans="1:23" s="21" customFormat="1" ht="16" customHeight="1">
      <c r="A793" s="21">
        <f>ROW()</f>
        <v>793</v>
      </c>
      <c r="B793" s="71"/>
      <c r="C793" s="709"/>
      <c r="D793" s="178"/>
      <c r="E793" s="191"/>
      <c r="F793" s="191"/>
      <c r="G793" s="163"/>
      <c r="H793" s="163"/>
      <c r="I793" s="173"/>
      <c r="J793" s="174"/>
      <c r="K793" s="101">
        <f t="shared" si="144"/>
        <v>0</v>
      </c>
      <c r="L793" s="101">
        <f t="shared" si="145"/>
        <v>0</v>
      </c>
      <c r="M793" s="101">
        <f t="shared" si="146"/>
        <v>0</v>
      </c>
      <c r="N793" s="101" t="str">
        <f t="shared" si="147"/>
        <v/>
      </c>
      <c r="O793" s="101">
        <f t="shared" si="148"/>
        <v>0</v>
      </c>
      <c r="P793" s="101">
        <f t="shared" si="149"/>
        <v>0</v>
      </c>
      <c r="Q793" s="101" t="str">
        <f t="shared" si="150"/>
        <v/>
      </c>
      <c r="R793" s="101" t="str">
        <f t="shared" si="151"/>
        <v/>
      </c>
      <c r="S793" s="494" t="str">
        <f t="shared" si="152"/>
        <v/>
      </c>
      <c r="T793" s="494" t="str">
        <f t="shared" si="153"/>
        <v/>
      </c>
      <c r="U793" s="494" t="str">
        <f t="shared" si="154"/>
        <v/>
      </c>
      <c r="V793" s="494" t="str">
        <f t="shared" si="155"/>
        <v/>
      </c>
      <c r="W793" s="21">
        <f>ROW()</f>
        <v>793</v>
      </c>
    </row>
    <row r="794" spans="1:23" s="21" customFormat="1" ht="16" customHeight="1">
      <c r="A794" s="21">
        <f>ROW()</f>
        <v>794</v>
      </c>
      <c r="B794" s="71"/>
      <c r="C794" s="709"/>
      <c r="D794" s="178"/>
      <c r="E794" s="191"/>
      <c r="F794" s="191"/>
      <c r="G794" s="163"/>
      <c r="H794" s="163"/>
      <c r="I794" s="173"/>
      <c r="J794" s="174"/>
      <c r="K794" s="101">
        <f t="shared" si="144"/>
        <v>0</v>
      </c>
      <c r="L794" s="101">
        <f t="shared" si="145"/>
        <v>0</v>
      </c>
      <c r="M794" s="101">
        <f t="shared" si="146"/>
        <v>0</v>
      </c>
      <c r="N794" s="101" t="str">
        <f t="shared" si="147"/>
        <v/>
      </c>
      <c r="O794" s="101">
        <f t="shared" si="148"/>
        <v>0</v>
      </c>
      <c r="P794" s="101">
        <f t="shared" si="149"/>
        <v>0</v>
      </c>
      <c r="Q794" s="101" t="str">
        <f t="shared" si="150"/>
        <v/>
      </c>
      <c r="R794" s="101" t="str">
        <f t="shared" si="151"/>
        <v/>
      </c>
      <c r="S794" s="494" t="str">
        <f t="shared" si="152"/>
        <v/>
      </c>
      <c r="T794" s="494" t="str">
        <f t="shared" si="153"/>
        <v/>
      </c>
      <c r="U794" s="494" t="str">
        <f t="shared" si="154"/>
        <v/>
      </c>
      <c r="V794" s="494" t="str">
        <f t="shared" si="155"/>
        <v/>
      </c>
      <c r="W794" s="21">
        <f>ROW()</f>
        <v>794</v>
      </c>
    </row>
    <row r="795" spans="1:23" s="21" customFormat="1" ht="16" customHeight="1">
      <c r="A795" s="21">
        <f>ROW()</f>
        <v>795</v>
      </c>
      <c r="B795" s="71"/>
      <c r="C795" s="709"/>
      <c r="D795" s="178"/>
      <c r="E795" s="173"/>
      <c r="F795" s="173"/>
      <c r="G795" s="163"/>
      <c r="H795" s="163"/>
      <c r="I795" s="173"/>
      <c r="J795" s="174"/>
      <c r="K795" s="101">
        <f t="shared" si="144"/>
        <v>0</v>
      </c>
      <c r="L795" s="101">
        <f t="shared" si="145"/>
        <v>0</v>
      </c>
      <c r="M795" s="101">
        <f t="shared" si="146"/>
        <v>0</v>
      </c>
      <c r="N795" s="101" t="str">
        <f t="shared" si="147"/>
        <v/>
      </c>
      <c r="O795" s="101">
        <f t="shared" si="148"/>
        <v>0</v>
      </c>
      <c r="P795" s="101">
        <f t="shared" si="149"/>
        <v>0</v>
      </c>
      <c r="Q795" s="101" t="str">
        <f t="shared" si="150"/>
        <v/>
      </c>
      <c r="R795" s="101" t="str">
        <f t="shared" si="151"/>
        <v/>
      </c>
      <c r="S795" s="494" t="str">
        <f t="shared" si="152"/>
        <v/>
      </c>
      <c r="T795" s="494" t="str">
        <f t="shared" si="153"/>
        <v/>
      </c>
      <c r="U795" s="494" t="str">
        <f t="shared" si="154"/>
        <v/>
      </c>
      <c r="V795" s="494" t="str">
        <f t="shared" si="155"/>
        <v/>
      </c>
      <c r="W795" s="21">
        <f>ROW()</f>
        <v>795</v>
      </c>
    </row>
    <row r="796" spans="1:23" s="21" customFormat="1" ht="16" customHeight="1">
      <c r="A796" s="21">
        <f>ROW()</f>
        <v>796</v>
      </c>
      <c r="B796" s="71"/>
      <c r="C796" s="709"/>
      <c r="D796" s="178"/>
      <c r="E796" s="173"/>
      <c r="F796" s="173"/>
      <c r="G796" s="163"/>
      <c r="H796" s="163"/>
      <c r="I796" s="173"/>
      <c r="J796" s="174"/>
      <c r="K796" s="101">
        <f t="shared" si="144"/>
        <v>0</v>
      </c>
      <c r="L796" s="101">
        <f t="shared" si="145"/>
        <v>0</v>
      </c>
      <c r="M796" s="101">
        <f t="shared" si="146"/>
        <v>0</v>
      </c>
      <c r="N796" s="101" t="str">
        <f t="shared" si="147"/>
        <v/>
      </c>
      <c r="O796" s="101">
        <f t="shared" si="148"/>
        <v>0</v>
      </c>
      <c r="P796" s="101">
        <f t="shared" si="149"/>
        <v>0</v>
      </c>
      <c r="Q796" s="101" t="str">
        <f t="shared" si="150"/>
        <v/>
      </c>
      <c r="R796" s="101" t="str">
        <f t="shared" si="151"/>
        <v/>
      </c>
      <c r="S796" s="494" t="str">
        <f t="shared" si="152"/>
        <v/>
      </c>
      <c r="T796" s="494" t="str">
        <f t="shared" si="153"/>
        <v/>
      </c>
      <c r="U796" s="494" t="str">
        <f t="shared" si="154"/>
        <v/>
      </c>
      <c r="V796" s="494" t="str">
        <f t="shared" si="155"/>
        <v/>
      </c>
      <c r="W796" s="21">
        <f>ROW()</f>
        <v>796</v>
      </c>
    </row>
    <row r="797" spans="1:23" s="21" customFormat="1" ht="16" customHeight="1">
      <c r="A797" s="21">
        <f>ROW()</f>
        <v>797</v>
      </c>
      <c r="B797" s="71"/>
      <c r="C797" s="709"/>
      <c r="D797" s="178"/>
      <c r="E797" s="173"/>
      <c r="F797" s="173"/>
      <c r="G797" s="163"/>
      <c r="H797" s="163"/>
      <c r="I797" s="173"/>
      <c r="J797" s="174"/>
      <c r="K797" s="101">
        <f t="shared" si="144"/>
        <v>0</v>
      </c>
      <c r="L797" s="101">
        <f t="shared" si="145"/>
        <v>0</v>
      </c>
      <c r="M797" s="101">
        <f t="shared" si="146"/>
        <v>0</v>
      </c>
      <c r="N797" s="101" t="str">
        <f t="shared" si="147"/>
        <v/>
      </c>
      <c r="O797" s="101">
        <f t="shared" si="148"/>
        <v>0</v>
      </c>
      <c r="P797" s="101">
        <f t="shared" si="149"/>
        <v>0</v>
      </c>
      <c r="Q797" s="101" t="str">
        <f t="shared" si="150"/>
        <v/>
      </c>
      <c r="R797" s="101" t="str">
        <f t="shared" si="151"/>
        <v/>
      </c>
      <c r="S797" s="494" t="str">
        <f t="shared" si="152"/>
        <v/>
      </c>
      <c r="T797" s="494" t="str">
        <f t="shared" si="153"/>
        <v/>
      </c>
      <c r="U797" s="494" t="str">
        <f t="shared" si="154"/>
        <v/>
      </c>
      <c r="V797" s="494" t="str">
        <f t="shared" si="155"/>
        <v/>
      </c>
      <c r="W797" s="21">
        <f>ROW()</f>
        <v>797</v>
      </c>
    </row>
    <row r="798" spans="1:23" s="21" customFormat="1" ht="16" customHeight="1">
      <c r="A798" s="21">
        <f>ROW()</f>
        <v>798</v>
      </c>
      <c r="B798" s="71"/>
      <c r="C798" s="709"/>
      <c r="D798" s="178"/>
      <c r="E798" s="173"/>
      <c r="F798" s="173"/>
      <c r="G798" s="163"/>
      <c r="H798" s="163"/>
      <c r="I798" s="173"/>
      <c r="J798" s="174"/>
      <c r="K798" s="101">
        <f t="shared" si="144"/>
        <v>0</v>
      </c>
      <c r="L798" s="101">
        <f t="shared" si="145"/>
        <v>0</v>
      </c>
      <c r="M798" s="101">
        <f t="shared" si="146"/>
        <v>0</v>
      </c>
      <c r="N798" s="101" t="str">
        <f t="shared" si="147"/>
        <v/>
      </c>
      <c r="O798" s="101">
        <f t="shared" si="148"/>
        <v>0</v>
      </c>
      <c r="P798" s="101">
        <f t="shared" si="149"/>
        <v>0</v>
      </c>
      <c r="Q798" s="101" t="str">
        <f t="shared" si="150"/>
        <v/>
      </c>
      <c r="R798" s="101" t="str">
        <f t="shared" si="151"/>
        <v/>
      </c>
      <c r="S798" s="494" t="str">
        <f t="shared" si="152"/>
        <v/>
      </c>
      <c r="T798" s="494" t="str">
        <f t="shared" si="153"/>
        <v/>
      </c>
      <c r="U798" s="494" t="str">
        <f t="shared" si="154"/>
        <v/>
      </c>
      <c r="V798" s="494" t="str">
        <f t="shared" si="155"/>
        <v/>
      </c>
      <c r="W798" s="21">
        <f>ROW()</f>
        <v>798</v>
      </c>
    </row>
    <row r="799" spans="1:23" s="21" customFormat="1" ht="16" customHeight="1">
      <c r="A799" s="21">
        <f>ROW()</f>
        <v>799</v>
      </c>
      <c r="B799" s="71"/>
      <c r="C799" s="709"/>
      <c r="D799" s="178"/>
      <c r="E799" s="191"/>
      <c r="F799" s="191"/>
      <c r="G799" s="163"/>
      <c r="H799" s="163"/>
      <c r="I799" s="173"/>
      <c r="J799" s="174"/>
      <c r="K799" s="101">
        <f t="shared" si="144"/>
        <v>0</v>
      </c>
      <c r="L799" s="101">
        <f t="shared" si="145"/>
        <v>0</v>
      </c>
      <c r="M799" s="101">
        <f t="shared" si="146"/>
        <v>0</v>
      </c>
      <c r="N799" s="101" t="str">
        <f t="shared" si="147"/>
        <v/>
      </c>
      <c r="O799" s="101">
        <f t="shared" si="148"/>
        <v>0</v>
      </c>
      <c r="P799" s="101">
        <f t="shared" si="149"/>
        <v>0</v>
      </c>
      <c r="Q799" s="101" t="str">
        <f t="shared" si="150"/>
        <v/>
      </c>
      <c r="R799" s="101" t="str">
        <f t="shared" si="151"/>
        <v/>
      </c>
      <c r="S799" s="494" t="str">
        <f t="shared" si="152"/>
        <v/>
      </c>
      <c r="T799" s="494" t="str">
        <f t="shared" si="153"/>
        <v/>
      </c>
      <c r="U799" s="494" t="str">
        <f t="shared" si="154"/>
        <v/>
      </c>
      <c r="V799" s="494" t="str">
        <f t="shared" si="155"/>
        <v/>
      </c>
      <c r="W799" s="21">
        <f>ROW()</f>
        <v>799</v>
      </c>
    </row>
    <row r="800" spans="1:23" s="21" customFormat="1" ht="16" customHeight="1">
      <c r="A800" s="21">
        <f>ROW()</f>
        <v>800</v>
      </c>
      <c r="B800" s="71"/>
      <c r="C800" s="709"/>
      <c r="D800" s="178"/>
      <c r="E800" s="191"/>
      <c r="F800" s="191"/>
      <c r="G800" s="163"/>
      <c r="H800" s="163"/>
      <c r="I800" s="173"/>
      <c r="J800" s="174"/>
      <c r="K800" s="101">
        <f t="shared" si="144"/>
        <v>0</v>
      </c>
      <c r="L800" s="101">
        <f t="shared" si="145"/>
        <v>0</v>
      </c>
      <c r="M800" s="101">
        <f t="shared" si="146"/>
        <v>0</v>
      </c>
      <c r="N800" s="101" t="str">
        <f t="shared" si="147"/>
        <v/>
      </c>
      <c r="O800" s="101">
        <f t="shared" si="148"/>
        <v>0</v>
      </c>
      <c r="P800" s="101">
        <f t="shared" si="149"/>
        <v>0</v>
      </c>
      <c r="Q800" s="101" t="str">
        <f t="shared" si="150"/>
        <v/>
      </c>
      <c r="R800" s="101" t="str">
        <f t="shared" si="151"/>
        <v/>
      </c>
      <c r="S800" s="494" t="str">
        <f t="shared" si="152"/>
        <v/>
      </c>
      <c r="T800" s="494" t="str">
        <f t="shared" si="153"/>
        <v/>
      </c>
      <c r="U800" s="494" t="str">
        <f t="shared" si="154"/>
        <v/>
      </c>
      <c r="V800" s="494" t="str">
        <f t="shared" si="155"/>
        <v/>
      </c>
      <c r="W800" s="21">
        <f>ROW()</f>
        <v>800</v>
      </c>
    </row>
    <row r="801" spans="1:23" s="21" customFormat="1" ht="16" customHeight="1">
      <c r="A801" s="21">
        <f>ROW()</f>
        <v>801</v>
      </c>
      <c r="B801" s="71"/>
      <c r="C801" s="709"/>
      <c r="D801" s="178"/>
      <c r="E801" s="191"/>
      <c r="F801" s="191"/>
      <c r="G801" s="163"/>
      <c r="H801" s="163"/>
      <c r="I801" s="173"/>
      <c r="J801" s="174"/>
      <c r="K801" s="101">
        <f t="shared" si="144"/>
        <v>0</v>
      </c>
      <c r="L801" s="101">
        <f t="shared" si="145"/>
        <v>0</v>
      </c>
      <c r="M801" s="101">
        <f t="shared" si="146"/>
        <v>0</v>
      </c>
      <c r="N801" s="101" t="str">
        <f t="shared" si="147"/>
        <v/>
      </c>
      <c r="O801" s="101">
        <f t="shared" si="148"/>
        <v>0</v>
      </c>
      <c r="P801" s="101">
        <f t="shared" si="149"/>
        <v>0</v>
      </c>
      <c r="Q801" s="101" t="str">
        <f t="shared" si="150"/>
        <v/>
      </c>
      <c r="R801" s="101" t="str">
        <f t="shared" si="151"/>
        <v/>
      </c>
      <c r="S801" s="494" t="str">
        <f t="shared" si="152"/>
        <v/>
      </c>
      <c r="T801" s="494" t="str">
        <f t="shared" si="153"/>
        <v/>
      </c>
      <c r="U801" s="494" t="str">
        <f t="shared" si="154"/>
        <v/>
      </c>
      <c r="V801" s="494" t="str">
        <f t="shared" si="155"/>
        <v/>
      </c>
      <c r="W801" s="21">
        <f>ROW()</f>
        <v>801</v>
      </c>
    </row>
    <row r="802" spans="1:23" s="21" customFormat="1" ht="16" customHeight="1">
      <c r="A802" s="21">
        <f>ROW()</f>
        <v>802</v>
      </c>
      <c r="B802" s="71"/>
      <c r="C802" s="709"/>
      <c r="D802" s="178"/>
      <c r="E802" s="191"/>
      <c r="F802" s="191"/>
      <c r="G802" s="163"/>
      <c r="H802" s="163"/>
      <c r="I802" s="173"/>
      <c r="J802" s="174"/>
      <c r="K802" s="101">
        <f t="shared" si="144"/>
        <v>0</v>
      </c>
      <c r="L802" s="101">
        <f t="shared" si="145"/>
        <v>0</v>
      </c>
      <c r="M802" s="101">
        <f t="shared" si="146"/>
        <v>0</v>
      </c>
      <c r="N802" s="101" t="str">
        <f t="shared" si="147"/>
        <v/>
      </c>
      <c r="O802" s="101">
        <f t="shared" si="148"/>
        <v>0</v>
      </c>
      <c r="P802" s="101">
        <f t="shared" si="149"/>
        <v>0</v>
      </c>
      <c r="Q802" s="101" t="str">
        <f t="shared" si="150"/>
        <v/>
      </c>
      <c r="R802" s="101" t="str">
        <f t="shared" si="151"/>
        <v/>
      </c>
      <c r="S802" s="494" t="str">
        <f t="shared" si="152"/>
        <v/>
      </c>
      <c r="T802" s="494" t="str">
        <f t="shared" si="153"/>
        <v/>
      </c>
      <c r="U802" s="494" t="str">
        <f t="shared" si="154"/>
        <v/>
      </c>
      <c r="V802" s="494" t="str">
        <f t="shared" si="155"/>
        <v/>
      </c>
      <c r="W802" s="21">
        <f>ROW()</f>
        <v>802</v>
      </c>
    </row>
    <row r="803" spans="1:23" s="21" customFormat="1" ht="16" customHeight="1">
      <c r="A803" s="21">
        <f>ROW()</f>
        <v>803</v>
      </c>
      <c r="B803" s="71"/>
      <c r="C803" s="709"/>
      <c r="D803" s="178"/>
      <c r="E803" s="191"/>
      <c r="F803" s="191"/>
      <c r="G803" s="163"/>
      <c r="H803" s="163"/>
      <c r="I803" s="173"/>
      <c r="J803" s="174"/>
      <c r="K803" s="101">
        <f t="shared" si="144"/>
        <v>0</v>
      </c>
      <c r="L803" s="101">
        <f t="shared" si="145"/>
        <v>0</v>
      </c>
      <c r="M803" s="101">
        <f t="shared" si="146"/>
        <v>0</v>
      </c>
      <c r="N803" s="101" t="str">
        <f t="shared" si="147"/>
        <v/>
      </c>
      <c r="O803" s="101">
        <f t="shared" si="148"/>
        <v>0</v>
      </c>
      <c r="P803" s="101">
        <f t="shared" si="149"/>
        <v>0</v>
      </c>
      <c r="Q803" s="101" t="str">
        <f t="shared" si="150"/>
        <v/>
      </c>
      <c r="R803" s="101" t="str">
        <f t="shared" si="151"/>
        <v/>
      </c>
      <c r="S803" s="494" t="str">
        <f t="shared" si="152"/>
        <v/>
      </c>
      <c r="T803" s="494" t="str">
        <f t="shared" si="153"/>
        <v/>
      </c>
      <c r="U803" s="494" t="str">
        <f t="shared" si="154"/>
        <v/>
      </c>
      <c r="V803" s="494" t="str">
        <f t="shared" si="155"/>
        <v/>
      </c>
      <c r="W803" s="21">
        <f>ROW()</f>
        <v>803</v>
      </c>
    </row>
    <row r="804" spans="1:23" s="21" customFormat="1" ht="16" customHeight="1">
      <c r="A804" s="21">
        <f>ROW()</f>
        <v>804</v>
      </c>
      <c r="B804" s="71"/>
      <c r="C804" s="709"/>
      <c r="D804" s="178"/>
      <c r="E804" s="173"/>
      <c r="F804" s="173"/>
      <c r="G804" s="163"/>
      <c r="H804" s="163"/>
      <c r="I804" s="173"/>
      <c r="J804" s="174"/>
      <c r="K804" s="101">
        <f t="shared" si="144"/>
        <v>0</v>
      </c>
      <c r="L804" s="101">
        <f t="shared" si="145"/>
        <v>0</v>
      </c>
      <c r="M804" s="101">
        <f t="shared" si="146"/>
        <v>0</v>
      </c>
      <c r="N804" s="101" t="str">
        <f t="shared" si="147"/>
        <v/>
      </c>
      <c r="O804" s="101">
        <f t="shared" si="148"/>
        <v>0</v>
      </c>
      <c r="P804" s="101">
        <f t="shared" si="149"/>
        <v>0</v>
      </c>
      <c r="Q804" s="101" t="str">
        <f t="shared" si="150"/>
        <v/>
      </c>
      <c r="R804" s="101" t="str">
        <f t="shared" si="151"/>
        <v/>
      </c>
      <c r="S804" s="494" t="str">
        <f t="shared" si="152"/>
        <v/>
      </c>
      <c r="T804" s="494" t="str">
        <f t="shared" si="153"/>
        <v/>
      </c>
      <c r="U804" s="494" t="str">
        <f t="shared" si="154"/>
        <v/>
      </c>
      <c r="V804" s="494" t="str">
        <f t="shared" si="155"/>
        <v/>
      </c>
      <c r="W804" s="21">
        <f>ROW()</f>
        <v>804</v>
      </c>
    </row>
    <row r="805" spans="1:23" s="21" customFormat="1" ht="16" customHeight="1">
      <c r="A805" s="21">
        <f>ROW()</f>
        <v>805</v>
      </c>
      <c r="B805" s="71"/>
      <c r="C805" s="709"/>
      <c r="D805" s="178"/>
      <c r="E805" s="173"/>
      <c r="F805" s="173"/>
      <c r="G805" s="163"/>
      <c r="H805" s="163"/>
      <c r="I805" s="173"/>
      <c r="J805" s="174"/>
      <c r="K805" s="101">
        <f t="shared" si="144"/>
        <v>0</v>
      </c>
      <c r="L805" s="101">
        <f t="shared" si="145"/>
        <v>0</v>
      </c>
      <c r="M805" s="101">
        <f t="shared" si="146"/>
        <v>0</v>
      </c>
      <c r="N805" s="101" t="str">
        <f t="shared" si="147"/>
        <v/>
      </c>
      <c r="O805" s="101">
        <f t="shared" si="148"/>
        <v>0</v>
      </c>
      <c r="P805" s="101">
        <f t="shared" si="149"/>
        <v>0</v>
      </c>
      <c r="Q805" s="101" t="str">
        <f t="shared" si="150"/>
        <v/>
      </c>
      <c r="R805" s="101" t="str">
        <f t="shared" si="151"/>
        <v/>
      </c>
      <c r="S805" s="494" t="str">
        <f t="shared" si="152"/>
        <v/>
      </c>
      <c r="T805" s="494" t="str">
        <f t="shared" si="153"/>
        <v/>
      </c>
      <c r="U805" s="494" t="str">
        <f t="shared" si="154"/>
        <v/>
      </c>
      <c r="V805" s="494" t="str">
        <f t="shared" si="155"/>
        <v/>
      </c>
      <c r="W805" s="21">
        <f>ROW()</f>
        <v>805</v>
      </c>
    </row>
    <row r="806" spans="1:23" s="21" customFormat="1" ht="16" customHeight="1">
      <c r="A806" s="21">
        <f>ROW()</f>
        <v>806</v>
      </c>
      <c r="B806" s="71"/>
      <c r="C806" s="709"/>
      <c r="D806" s="178"/>
      <c r="E806" s="173"/>
      <c r="F806" s="173"/>
      <c r="G806" s="163"/>
      <c r="H806" s="163"/>
      <c r="I806" s="173"/>
      <c r="J806" s="174"/>
      <c r="K806" s="101">
        <f t="shared" si="144"/>
        <v>0</v>
      </c>
      <c r="L806" s="101">
        <f t="shared" si="145"/>
        <v>0</v>
      </c>
      <c r="M806" s="101">
        <f t="shared" si="146"/>
        <v>0</v>
      </c>
      <c r="N806" s="101" t="str">
        <f t="shared" si="147"/>
        <v/>
      </c>
      <c r="O806" s="101">
        <f t="shared" si="148"/>
        <v>0</v>
      </c>
      <c r="P806" s="101">
        <f t="shared" si="149"/>
        <v>0</v>
      </c>
      <c r="Q806" s="101" t="str">
        <f t="shared" si="150"/>
        <v/>
      </c>
      <c r="R806" s="101" t="str">
        <f t="shared" si="151"/>
        <v/>
      </c>
      <c r="S806" s="494" t="str">
        <f t="shared" si="152"/>
        <v/>
      </c>
      <c r="T806" s="494" t="str">
        <f t="shared" si="153"/>
        <v/>
      </c>
      <c r="U806" s="494" t="str">
        <f t="shared" si="154"/>
        <v/>
      </c>
      <c r="V806" s="494" t="str">
        <f t="shared" si="155"/>
        <v/>
      </c>
      <c r="W806" s="21">
        <f>ROW()</f>
        <v>806</v>
      </c>
    </row>
    <row r="807" spans="1:23" s="21" customFormat="1" ht="16" customHeight="1">
      <c r="A807" s="21">
        <f>ROW()</f>
        <v>807</v>
      </c>
      <c r="B807" s="71"/>
      <c r="C807" s="709"/>
      <c r="D807" s="178"/>
      <c r="E807" s="173"/>
      <c r="F807" s="173"/>
      <c r="G807" s="163"/>
      <c r="H807" s="163"/>
      <c r="I807" s="173"/>
      <c r="J807" s="174"/>
      <c r="K807" s="101">
        <f t="shared" si="144"/>
        <v>0</v>
      </c>
      <c r="L807" s="101">
        <f t="shared" si="145"/>
        <v>0</v>
      </c>
      <c r="M807" s="101">
        <f t="shared" si="146"/>
        <v>0</v>
      </c>
      <c r="N807" s="101" t="str">
        <f t="shared" si="147"/>
        <v/>
      </c>
      <c r="O807" s="101">
        <f t="shared" si="148"/>
        <v>0</v>
      </c>
      <c r="P807" s="101">
        <f t="shared" si="149"/>
        <v>0</v>
      </c>
      <c r="Q807" s="101" t="str">
        <f t="shared" si="150"/>
        <v/>
      </c>
      <c r="R807" s="101" t="str">
        <f t="shared" si="151"/>
        <v/>
      </c>
      <c r="S807" s="494" t="str">
        <f t="shared" si="152"/>
        <v/>
      </c>
      <c r="T807" s="494" t="str">
        <f t="shared" si="153"/>
        <v/>
      </c>
      <c r="U807" s="494" t="str">
        <f t="shared" si="154"/>
        <v/>
      </c>
      <c r="V807" s="494" t="str">
        <f t="shared" si="155"/>
        <v/>
      </c>
      <c r="W807" s="21">
        <f>ROW()</f>
        <v>807</v>
      </c>
    </row>
    <row r="808" spans="1:23" s="21" customFormat="1" ht="16" customHeight="1">
      <c r="A808" s="21">
        <f>ROW()</f>
        <v>808</v>
      </c>
      <c r="B808" s="71"/>
      <c r="C808" s="709"/>
      <c r="D808" s="178"/>
      <c r="E808" s="191"/>
      <c r="F808" s="191"/>
      <c r="G808" s="163"/>
      <c r="H808" s="163"/>
      <c r="I808" s="173"/>
      <c r="J808" s="174"/>
      <c r="K808" s="101">
        <f t="shared" si="144"/>
        <v>0</v>
      </c>
      <c r="L808" s="101">
        <f t="shared" si="145"/>
        <v>0</v>
      </c>
      <c r="M808" s="101">
        <f t="shared" si="146"/>
        <v>0</v>
      </c>
      <c r="N808" s="101" t="str">
        <f t="shared" si="147"/>
        <v/>
      </c>
      <c r="O808" s="101">
        <f t="shared" si="148"/>
        <v>0</v>
      </c>
      <c r="P808" s="101">
        <f t="shared" si="149"/>
        <v>0</v>
      </c>
      <c r="Q808" s="101" t="str">
        <f t="shared" si="150"/>
        <v/>
      </c>
      <c r="R808" s="101" t="str">
        <f t="shared" si="151"/>
        <v/>
      </c>
      <c r="S808" s="494" t="str">
        <f t="shared" si="152"/>
        <v/>
      </c>
      <c r="T808" s="494" t="str">
        <f t="shared" si="153"/>
        <v/>
      </c>
      <c r="U808" s="494" t="str">
        <f t="shared" si="154"/>
        <v/>
      </c>
      <c r="V808" s="494" t="str">
        <f t="shared" si="155"/>
        <v/>
      </c>
      <c r="W808" s="21">
        <f>ROW()</f>
        <v>808</v>
      </c>
    </row>
    <row r="809" spans="1:23" s="21" customFormat="1" ht="16" customHeight="1">
      <c r="A809" s="21">
        <f>ROW()</f>
        <v>809</v>
      </c>
      <c r="B809" s="71"/>
      <c r="C809" s="709"/>
      <c r="D809" s="178"/>
      <c r="E809" s="191"/>
      <c r="F809" s="191"/>
      <c r="G809" s="163"/>
      <c r="H809" s="163"/>
      <c r="I809" s="173"/>
      <c r="J809" s="174"/>
      <c r="K809" s="101">
        <f t="shared" si="144"/>
        <v>0</v>
      </c>
      <c r="L809" s="101">
        <f t="shared" si="145"/>
        <v>0</v>
      </c>
      <c r="M809" s="101">
        <f t="shared" si="146"/>
        <v>0</v>
      </c>
      <c r="N809" s="101" t="str">
        <f t="shared" si="147"/>
        <v/>
      </c>
      <c r="O809" s="101">
        <f t="shared" si="148"/>
        <v>0</v>
      </c>
      <c r="P809" s="101">
        <f t="shared" si="149"/>
        <v>0</v>
      </c>
      <c r="Q809" s="101" t="str">
        <f t="shared" si="150"/>
        <v/>
      </c>
      <c r="R809" s="101" t="str">
        <f t="shared" si="151"/>
        <v/>
      </c>
      <c r="S809" s="494" t="str">
        <f t="shared" si="152"/>
        <v/>
      </c>
      <c r="T809" s="494" t="str">
        <f t="shared" si="153"/>
        <v/>
      </c>
      <c r="U809" s="494" t="str">
        <f t="shared" si="154"/>
        <v/>
      </c>
      <c r="V809" s="494" t="str">
        <f t="shared" si="155"/>
        <v/>
      </c>
      <c r="W809" s="21">
        <f>ROW()</f>
        <v>809</v>
      </c>
    </row>
    <row r="810" spans="1:23" s="21" customFormat="1" ht="16" customHeight="1">
      <c r="A810" s="21">
        <f>ROW()</f>
        <v>810</v>
      </c>
      <c r="B810" s="71"/>
      <c r="C810" s="709"/>
      <c r="D810" s="178"/>
      <c r="E810" s="191"/>
      <c r="F810" s="191"/>
      <c r="G810" s="163"/>
      <c r="H810" s="163"/>
      <c r="I810" s="173"/>
      <c r="J810" s="174"/>
      <c r="K810" s="101">
        <f t="shared" si="144"/>
        <v>0</v>
      </c>
      <c r="L810" s="101">
        <f t="shared" si="145"/>
        <v>0</v>
      </c>
      <c r="M810" s="101">
        <f t="shared" si="146"/>
        <v>0</v>
      </c>
      <c r="N810" s="101" t="str">
        <f t="shared" si="147"/>
        <v/>
      </c>
      <c r="O810" s="101">
        <f t="shared" si="148"/>
        <v>0</v>
      </c>
      <c r="P810" s="101">
        <f t="shared" si="149"/>
        <v>0</v>
      </c>
      <c r="Q810" s="101" t="str">
        <f t="shared" si="150"/>
        <v/>
      </c>
      <c r="R810" s="101" t="str">
        <f t="shared" si="151"/>
        <v/>
      </c>
      <c r="S810" s="494" t="str">
        <f t="shared" si="152"/>
        <v/>
      </c>
      <c r="T810" s="494" t="str">
        <f t="shared" si="153"/>
        <v/>
      </c>
      <c r="U810" s="494" t="str">
        <f t="shared" si="154"/>
        <v/>
      </c>
      <c r="V810" s="494" t="str">
        <f t="shared" si="155"/>
        <v/>
      </c>
      <c r="W810" s="21">
        <f>ROW()</f>
        <v>810</v>
      </c>
    </row>
    <row r="811" spans="1:23" s="21" customFormat="1" ht="16" customHeight="1">
      <c r="A811" s="21">
        <f>ROW()</f>
        <v>811</v>
      </c>
      <c r="B811" s="71"/>
      <c r="C811" s="709"/>
      <c r="D811" s="178"/>
      <c r="E811" s="191"/>
      <c r="F811" s="191"/>
      <c r="G811" s="163"/>
      <c r="H811" s="163"/>
      <c r="I811" s="173"/>
      <c r="J811" s="174"/>
      <c r="K811" s="101">
        <f t="shared" si="144"/>
        <v>0</v>
      </c>
      <c r="L811" s="101">
        <f t="shared" si="145"/>
        <v>0</v>
      </c>
      <c r="M811" s="101">
        <f t="shared" si="146"/>
        <v>0</v>
      </c>
      <c r="N811" s="101" t="str">
        <f t="shared" si="147"/>
        <v/>
      </c>
      <c r="O811" s="101">
        <f t="shared" si="148"/>
        <v>0</v>
      </c>
      <c r="P811" s="101">
        <f t="shared" si="149"/>
        <v>0</v>
      </c>
      <c r="Q811" s="101" t="str">
        <f t="shared" si="150"/>
        <v/>
      </c>
      <c r="R811" s="101" t="str">
        <f t="shared" si="151"/>
        <v/>
      </c>
      <c r="S811" s="494" t="str">
        <f t="shared" si="152"/>
        <v/>
      </c>
      <c r="T811" s="494" t="str">
        <f t="shared" si="153"/>
        <v/>
      </c>
      <c r="U811" s="494" t="str">
        <f t="shared" si="154"/>
        <v/>
      </c>
      <c r="V811" s="494" t="str">
        <f t="shared" si="155"/>
        <v/>
      </c>
      <c r="W811" s="21">
        <f>ROW()</f>
        <v>811</v>
      </c>
    </row>
    <row r="812" spans="1:23" s="21" customFormat="1" ht="16" customHeight="1">
      <c r="A812" s="21">
        <f>ROW()</f>
        <v>812</v>
      </c>
      <c r="B812" s="71"/>
      <c r="C812" s="709"/>
      <c r="D812" s="178"/>
      <c r="E812" s="191"/>
      <c r="F812" s="191"/>
      <c r="G812" s="163"/>
      <c r="H812" s="163"/>
      <c r="I812" s="173"/>
      <c r="J812" s="174"/>
      <c r="K812" s="101">
        <f t="shared" si="144"/>
        <v>0</v>
      </c>
      <c r="L812" s="101">
        <f t="shared" si="145"/>
        <v>0</v>
      </c>
      <c r="M812" s="101">
        <f t="shared" si="146"/>
        <v>0</v>
      </c>
      <c r="N812" s="101" t="str">
        <f t="shared" si="147"/>
        <v/>
      </c>
      <c r="O812" s="101">
        <f t="shared" si="148"/>
        <v>0</v>
      </c>
      <c r="P812" s="101">
        <f t="shared" si="149"/>
        <v>0</v>
      </c>
      <c r="Q812" s="101" t="str">
        <f t="shared" si="150"/>
        <v/>
      </c>
      <c r="R812" s="101" t="str">
        <f t="shared" si="151"/>
        <v/>
      </c>
      <c r="S812" s="494" t="str">
        <f t="shared" si="152"/>
        <v/>
      </c>
      <c r="T812" s="494" t="str">
        <f t="shared" si="153"/>
        <v/>
      </c>
      <c r="U812" s="494" t="str">
        <f t="shared" si="154"/>
        <v/>
      </c>
      <c r="V812" s="494" t="str">
        <f t="shared" si="155"/>
        <v/>
      </c>
      <c r="W812" s="21">
        <f>ROW()</f>
        <v>812</v>
      </c>
    </row>
    <row r="813" spans="1:23" s="21" customFormat="1" ht="16" customHeight="1">
      <c r="A813" s="21">
        <f>ROW()</f>
        <v>813</v>
      </c>
      <c r="B813" s="71"/>
      <c r="C813" s="709"/>
      <c r="D813" s="178"/>
      <c r="E813" s="191"/>
      <c r="F813" s="191"/>
      <c r="G813" s="163"/>
      <c r="H813" s="163"/>
      <c r="I813" s="173"/>
      <c r="J813" s="174"/>
      <c r="K813" s="101">
        <f t="shared" si="144"/>
        <v>0</v>
      </c>
      <c r="L813" s="101">
        <f t="shared" si="145"/>
        <v>0</v>
      </c>
      <c r="M813" s="101">
        <f t="shared" si="146"/>
        <v>0</v>
      </c>
      <c r="N813" s="101" t="str">
        <f t="shared" si="147"/>
        <v/>
      </c>
      <c r="O813" s="101">
        <f t="shared" si="148"/>
        <v>0</v>
      </c>
      <c r="P813" s="101">
        <f t="shared" si="149"/>
        <v>0</v>
      </c>
      <c r="Q813" s="101" t="str">
        <f t="shared" si="150"/>
        <v/>
      </c>
      <c r="R813" s="101" t="str">
        <f t="shared" si="151"/>
        <v/>
      </c>
      <c r="S813" s="494" t="str">
        <f t="shared" si="152"/>
        <v/>
      </c>
      <c r="T813" s="494" t="str">
        <f t="shared" si="153"/>
        <v/>
      </c>
      <c r="U813" s="494" t="str">
        <f t="shared" si="154"/>
        <v/>
      </c>
      <c r="V813" s="494" t="str">
        <f t="shared" si="155"/>
        <v/>
      </c>
      <c r="W813" s="21">
        <f>ROW()</f>
        <v>813</v>
      </c>
    </row>
    <row r="814" spans="1:23" s="21" customFormat="1" ht="16" customHeight="1">
      <c r="A814" s="21">
        <f>ROW()</f>
        <v>814</v>
      </c>
      <c r="B814" s="71"/>
      <c r="C814" s="709"/>
      <c r="D814" s="178"/>
      <c r="E814" s="191"/>
      <c r="F814" s="191"/>
      <c r="G814" s="163"/>
      <c r="H814" s="163"/>
      <c r="I814" s="173"/>
      <c r="J814" s="174"/>
      <c r="K814" s="101">
        <f t="shared" si="144"/>
        <v>0</v>
      </c>
      <c r="L814" s="101">
        <f t="shared" si="145"/>
        <v>0</v>
      </c>
      <c r="M814" s="101">
        <f t="shared" si="146"/>
        <v>0</v>
      </c>
      <c r="N814" s="101" t="str">
        <f t="shared" si="147"/>
        <v/>
      </c>
      <c r="O814" s="101">
        <f t="shared" si="148"/>
        <v>0</v>
      </c>
      <c r="P814" s="101">
        <f t="shared" si="149"/>
        <v>0</v>
      </c>
      <c r="Q814" s="101" t="str">
        <f t="shared" si="150"/>
        <v/>
      </c>
      <c r="R814" s="101" t="str">
        <f t="shared" si="151"/>
        <v/>
      </c>
      <c r="S814" s="494" t="str">
        <f t="shared" si="152"/>
        <v/>
      </c>
      <c r="T814" s="494" t="str">
        <f t="shared" si="153"/>
        <v/>
      </c>
      <c r="U814" s="494" t="str">
        <f t="shared" si="154"/>
        <v/>
      </c>
      <c r="V814" s="494" t="str">
        <f t="shared" si="155"/>
        <v/>
      </c>
      <c r="W814" s="21">
        <f>ROW()</f>
        <v>814</v>
      </c>
    </row>
    <row r="815" spans="1:23" s="21" customFormat="1" ht="16" customHeight="1">
      <c r="A815" s="21">
        <f>ROW()</f>
        <v>815</v>
      </c>
      <c r="B815" s="71"/>
      <c r="C815" s="709"/>
      <c r="D815" s="178"/>
      <c r="E815" s="191"/>
      <c r="F815" s="191"/>
      <c r="G815" s="163"/>
      <c r="H815" s="163"/>
      <c r="I815" s="173"/>
      <c r="J815" s="174"/>
      <c r="K815" s="101">
        <f t="shared" si="144"/>
        <v>0</v>
      </c>
      <c r="L815" s="101">
        <f t="shared" si="145"/>
        <v>0</v>
      </c>
      <c r="M815" s="101">
        <f t="shared" si="146"/>
        <v>0</v>
      </c>
      <c r="N815" s="101" t="str">
        <f t="shared" si="147"/>
        <v/>
      </c>
      <c r="O815" s="101">
        <f t="shared" si="148"/>
        <v>0</v>
      </c>
      <c r="P815" s="101">
        <f t="shared" si="149"/>
        <v>0</v>
      </c>
      <c r="Q815" s="101" t="str">
        <f t="shared" si="150"/>
        <v/>
      </c>
      <c r="R815" s="101" t="str">
        <f t="shared" si="151"/>
        <v/>
      </c>
      <c r="S815" s="494" t="str">
        <f t="shared" si="152"/>
        <v/>
      </c>
      <c r="T815" s="494" t="str">
        <f t="shared" si="153"/>
        <v/>
      </c>
      <c r="U815" s="494" t="str">
        <f t="shared" si="154"/>
        <v/>
      </c>
      <c r="V815" s="494" t="str">
        <f t="shared" si="155"/>
        <v/>
      </c>
      <c r="W815" s="21">
        <f>ROW()</f>
        <v>815</v>
      </c>
    </row>
    <row r="816" spans="1:23" s="21" customFormat="1" ht="16" customHeight="1">
      <c r="A816" s="21">
        <f>ROW()</f>
        <v>816</v>
      </c>
      <c r="B816" s="71"/>
      <c r="C816" s="709"/>
      <c r="D816" s="178"/>
      <c r="E816" s="191"/>
      <c r="F816" s="191"/>
      <c r="G816" s="163"/>
      <c r="H816" s="163"/>
      <c r="I816" s="173"/>
      <c r="J816" s="174"/>
      <c r="K816" s="101">
        <f t="shared" si="144"/>
        <v>0</v>
      </c>
      <c r="L816" s="101">
        <f t="shared" si="145"/>
        <v>0</v>
      </c>
      <c r="M816" s="101">
        <f t="shared" si="146"/>
        <v>0</v>
      </c>
      <c r="N816" s="101" t="str">
        <f t="shared" si="147"/>
        <v/>
      </c>
      <c r="O816" s="101">
        <f t="shared" si="148"/>
        <v>0</v>
      </c>
      <c r="P816" s="101">
        <f t="shared" si="149"/>
        <v>0</v>
      </c>
      <c r="Q816" s="101" t="str">
        <f t="shared" si="150"/>
        <v/>
      </c>
      <c r="R816" s="101" t="str">
        <f t="shared" si="151"/>
        <v/>
      </c>
      <c r="S816" s="494" t="str">
        <f t="shared" si="152"/>
        <v/>
      </c>
      <c r="T816" s="494" t="str">
        <f t="shared" si="153"/>
        <v/>
      </c>
      <c r="U816" s="494" t="str">
        <f t="shared" si="154"/>
        <v/>
      </c>
      <c r="V816" s="494" t="str">
        <f t="shared" si="155"/>
        <v/>
      </c>
      <c r="W816" s="21">
        <f>ROW()</f>
        <v>816</v>
      </c>
    </row>
    <row r="817" spans="1:23" s="21" customFormat="1" ht="16" customHeight="1">
      <c r="A817" s="21">
        <f>ROW()</f>
        <v>817</v>
      </c>
      <c r="B817" s="71"/>
      <c r="C817" s="709"/>
      <c r="D817" s="178"/>
      <c r="E817" s="191"/>
      <c r="F817" s="191"/>
      <c r="G817" s="163"/>
      <c r="H817" s="163"/>
      <c r="I817" s="173"/>
      <c r="J817" s="174"/>
      <c r="K817" s="101">
        <f t="shared" si="144"/>
        <v>0</v>
      </c>
      <c r="L817" s="101">
        <f t="shared" si="145"/>
        <v>0</v>
      </c>
      <c r="M817" s="101">
        <f t="shared" si="146"/>
        <v>0</v>
      </c>
      <c r="N817" s="101" t="str">
        <f t="shared" si="147"/>
        <v/>
      </c>
      <c r="O817" s="101">
        <f t="shared" si="148"/>
        <v>0</v>
      </c>
      <c r="P817" s="101">
        <f t="shared" si="149"/>
        <v>0</v>
      </c>
      <c r="Q817" s="101" t="str">
        <f t="shared" si="150"/>
        <v/>
      </c>
      <c r="R817" s="101" t="str">
        <f t="shared" si="151"/>
        <v/>
      </c>
      <c r="S817" s="494" t="str">
        <f t="shared" si="152"/>
        <v/>
      </c>
      <c r="T817" s="494" t="str">
        <f t="shared" si="153"/>
        <v/>
      </c>
      <c r="U817" s="494" t="str">
        <f t="shared" si="154"/>
        <v/>
      </c>
      <c r="V817" s="494" t="str">
        <f t="shared" si="155"/>
        <v/>
      </c>
      <c r="W817" s="21">
        <f>ROW()</f>
        <v>817</v>
      </c>
    </row>
    <row r="818" spans="1:23" s="21" customFormat="1" ht="16" customHeight="1">
      <c r="A818" s="21">
        <f>ROW()</f>
        <v>818</v>
      </c>
      <c r="B818" s="71"/>
      <c r="C818" s="709"/>
      <c r="D818" s="178"/>
      <c r="E818" s="173"/>
      <c r="F818" s="173"/>
      <c r="G818" s="163"/>
      <c r="H818" s="163"/>
      <c r="I818" s="173"/>
      <c r="J818" s="174"/>
      <c r="K818" s="101">
        <f t="shared" si="144"/>
        <v>0</v>
      </c>
      <c r="L818" s="101">
        <f t="shared" si="145"/>
        <v>0</v>
      </c>
      <c r="M818" s="101">
        <f t="shared" si="146"/>
        <v>0</v>
      </c>
      <c r="N818" s="101" t="str">
        <f t="shared" si="147"/>
        <v/>
      </c>
      <c r="O818" s="101">
        <f t="shared" si="148"/>
        <v>0</v>
      </c>
      <c r="P818" s="101">
        <f t="shared" si="149"/>
        <v>0</v>
      </c>
      <c r="Q818" s="101" t="str">
        <f t="shared" si="150"/>
        <v/>
      </c>
      <c r="R818" s="101" t="str">
        <f t="shared" si="151"/>
        <v/>
      </c>
      <c r="S818" s="494" t="str">
        <f t="shared" si="152"/>
        <v/>
      </c>
      <c r="T818" s="494" t="str">
        <f t="shared" si="153"/>
        <v/>
      </c>
      <c r="U818" s="494" t="str">
        <f t="shared" si="154"/>
        <v/>
      </c>
      <c r="V818" s="494" t="str">
        <f t="shared" si="155"/>
        <v/>
      </c>
      <c r="W818" s="21">
        <f>ROW()</f>
        <v>818</v>
      </c>
    </row>
    <row r="819" spans="1:23" s="21" customFormat="1" ht="16" customHeight="1">
      <c r="A819" s="21">
        <f>ROW()</f>
        <v>819</v>
      </c>
      <c r="B819" s="71"/>
      <c r="C819" s="709"/>
      <c r="D819" s="178"/>
      <c r="E819" s="173"/>
      <c r="F819" s="173"/>
      <c r="G819" s="163"/>
      <c r="H819" s="163"/>
      <c r="I819" s="173"/>
      <c r="J819" s="174"/>
      <c r="K819" s="101">
        <f t="shared" si="144"/>
        <v>0</v>
      </c>
      <c r="L819" s="101">
        <f t="shared" si="145"/>
        <v>0</v>
      </c>
      <c r="M819" s="101">
        <f t="shared" si="146"/>
        <v>0</v>
      </c>
      <c r="N819" s="101" t="str">
        <f t="shared" si="147"/>
        <v/>
      </c>
      <c r="O819" s="101">
        <f t="shared" si="148"/>
        <v>0</v>
      </c>
      <c r="P819" s="101">
        <f t="shared" si="149"/>
        <v>0</v>
      </c>
      <c r="Q819" s="101" t="str">
        <f t="shared" si="150"/>
        <v/>
      </c>
      <c r="R819" s="101" t="str">
        <f t="shared" si="151"/>
        <v/>
      </c>
      <c r="S819" s="494" t="str">
        <f t="shared" si="152"/>
        <v/>
      </c>
      <c r="T819" s="494" t="str">
        <f t="shared" si="153"/>
        <v/>
      </c>
      <c r="U819" s="494" t="str">
        <f t="shared" si="154"/>
        <v/>
      </c>
      <c r="V819" s="494" t="str">
        <f t="shared" si="155"/>
        <v/>
      </c>
      <c r="W819" s="21">
        <f>ROW()</f>
        <v>819</v>
      </c>
    </row>
    <row r="820" spans="1:23" s="21" customFormat="1" ht="16" customHeight="1">
      <c r="A820" s="21">
        <f>ROW()</f>
        <v>820</v>
      </c>
      <c r="B820" s="71"/>
      <c r="C820" s="709"/>
      <c r="D820" s="178"/>
      <c r="E820" s="173"/>
      <c r="F820" s="173"/>
      <c r="G820" s="163"/>
      <c r="H820" s="163"/>
      <c r="I820" s="173"/>
      <c r="J820" s="174"/>
      <c r="K820" s="101">
        <f t="shared" si="144"/>
        <v>0</v>
      </c>
      <c r="L820" s="101">
        <f t="shared" si="145"/>
        <v>0</v>
      </c>
      <c r="M820" s="101">
        <f t="shared" si="146"/>
        <v>0</v>
      </c>
      <c r="N820" s="101" t="str">
        <f t="shared" si="147"/>
        <v/>
      </c>
      <c r="O820" s="101">
        <f t="shared" si="148"/>
        <v>0</v>
      </c>
      <c r="P820" s="101">
        <f t="shared" si="149"/>
        <v>0</v>
      </c>
      <c r="Q820" s="101" t="str">
        <f t="shared" si="150"/>
        <v/>
      </c>
      <c r="R820" s="101" t="str">
        <f t="shared" si="151"/>
        <v/>
      </c>
      <c r="S820" s="494" t="str">
        <f t="shared" si="152"/>
        <v/>
      </c>
      <c r="T820" s="494" t="str">
        <f t="shared" si="153"/>
        <v/>
      </c>
      <c r="U820" s="494" t="str">
        <f t="shared" si="154"/>
        <v/>
      </c>
      <c r="V820" s="494" t="str">
        <f t="shared" si="155"/>
        <v/>
      </c>
      <c r="W820" s="21">
        <f>ROW()</f>
        <v>820</v>
      </c>
    </row>
    <row r="821" spans="1:23" s="21" customFormat="1" ht="16" customHeight="1">
      <c r="A821" s="21">
        <f>ROW()</f>
        <v>821</v>
      </c>
      <c r="B821" s="71"/>
      <c r="C821" s="709"/>
      <c r="D821" s="178"/>
      <c r="E821" s="173"/>
      <c r="F821" s="173"/>
      <c r="G821" s="163"/>
      <c r="H821" s="163"/>
      <c r="I821" s="173"/>
      <c r="J821" s="174"/>
      <c r="K821" s="101">
        <f t="shared" si="144"/>
        <v>0</v>
      </c>
      <c r="L821" s="101">
        <f t="shared" si="145"/>
        <v>0</v>
      </c>
      <c r="M821" s="101">
        <f t="shared" si="146"/>
        <v>0</v>
      </c>
      <c r="N821" s="101" t="str">
        <f t="shared" si="147"/>
        <v/>
      </c>
      <c r="O821" s="101">
        <f t="shared" si="148"/>
        <v>0</v>
      </c>
      <c r="P821" s="101">
        <f t="shared" si="149"/>
        <v>0</v>
      </c>
      <c r="Q821" s="101" t="str">
        <f t="shared" si="150"/>
        <v/>
      </c>
      <c r="R821" s="101" t="str">
        <f t="shared" si="151"/>
        <v/>
      </c>
      <c r="S821" s="494" t="str">
        <f t="shared" si="152"/>
        <v/>
      </c>
      <c r="T821" s="494" t="str">
        <f t="shared" si="153"/>
        <v/>
      </c>
      <c r="U821" s="494" t="str">
        <f t="shared" si="154"/>
        <v/>
      </c>
      <c r="V821" s="494" t="str">
        <f t="shared" si="155"/>
        <v/>
      </c>
      <c r="W821" s="21">
        <f>ROW()</f>
        <v>821</v>
      </c>
    </row>
    <row r="822" spans="1:23" s="21" customFormat="1" ht="16" customHeight="1">
      <c r="A822" s="21">
        <f>ROW()</f>
        <v>822</v>
      </c>
      <c r="B822" s="71"/>
      <c r="C822" s="709"/>
      <c r="D822" s="178"/>
      <c r="E822" s="173"/>
      <c r="F822" s="173"/>
      <c r="G822" s="163"/>
      <c r="H822" s="163"/>
      <c r="I822" s="173"/>
      <c r="J822" s="174"/>
      <c r="K822" s="101">
        <f t="shared" si="144"/>
        <v>0</v>
      </c>
      <c r="L822" s="101">
        <f t="shared" si="145"/>
        <v>0</v>
      </c>
      <c r="M822" s="101">
        <f t="shared" si="146"/>
        <v>0</v>
      </c>
      <c r="N822" s="101" t="str">
        <f t="shared" si="147"/>
        <v/>
      </c>
      <c r="O822" s="101">
        <f t="shared" si="148"/>
        <v>0</v>
      </c>
      <c r="P822" s="101">
        <f t="shared" si="149"/>
        <v>0</v>
      </c>
      <c r="Q822" s="101" t="str">
        <f t="shared" si="150"/>
        <v/>
      </c>
      <c r="R822" s="101" t="str">
        <f t="shared" si="151"/>
        <v/>
      </c>
      <c r="S822" s="494" t="str">
        <f t="shared" si="152"/>
        <v/>
      </c>
      <c r="T822" s="494" t="str">
        <f t="shared" si="153"/>
        <v/>
      </c>
      <c r="U822" s="494" t="str">
        <f t="shared" si="154"/>
        <v/>
      </c>
      <c r="V822" s="494" t="str">
        <f t="shared" si="155"/>
        <v/>
      </c>
      <c r="W822" s="21">
        <f>ROW()</f>
        <v>822</v>
      </c>
    </row>
    <row r="823" spans="1:23" s="21" customFormat="1" ht="16" customHeight="1">
      <c r="A823" s="21">
        <f>ROW()</f>
        <v>823</v>
      </c>
      <c r="B823" s="71"/>
      <c r="C823" s="709"/>
      <c r="D823" s="178"/>
      <c r="E823" s="173"/>
      <c r="F823" s="173"/>
      <c r="G823" s="163"/>
      <c r="H823" s="163"/>
      <c r="I823" s="173"/>
      <c r="J823" s="174"/>
      <c r="K823" s="101">
        <f t="shared" si="144"/>
        <v>0</v>
      </c>
      <c r="L823" s="101">
        <f t="shared" si="145"/>
        <v>0</v>
      </c>
      <c r="M823" s="101">
        <f t="shared" si="146"/>
        <v>0</v>
      </c>
      <c r="N823" s="101" t="str">
        <f t="shared" si="147"/>
        <v/>
      </c>
      <c r="O823" s="101">
        <f t="shared" si="148"/>
        <v>0</v>
      </c>
      <c r="P823" s="101">
        <f t="shared" si="149"/>
        <v>0</v>
      </c>
      <c r="Q823" s="101" t="str">
        <f t="shared" si="150"/>
        <v/>
      </c>
      <c r="R823" s="101" t="str">
        <f t="shared" si="151"/>
        <v/>
      </c>
      <c r="S823" s="494" t="str">
        <f t="shared" si="152"/>
        <v/>
      </c>
      <c r="T823" s="494" t="str">
        <f t="shared" si="153"/>
        <v/>
      </c>
      <c r="U823" s="494" t="str">
        <f t="shared" si="154"/>
        <v/>
      </c>
      <c r="V823" s="494" t="str">
        <f t="shared" si="155"/>
        <v/>
      </c>
      <c r="W823" s="21">
        <f>ROW()</f>
        <v>823</v>
      </c>
    </row>
    <row r="824" spans="1:23" s="21" customFormat="1" ht="16" customHeight="1">
      <c r="A824" s="21">
        <f>ROW()</f>
        <v>824</v>
      </c>
      <c r="B824" s="71"/>
      <c r="C824" s="709"/>
      <c r="D824" s="178"/>
      <c r="E824" s="173"/>
      <c r="F824" s="173"/>
      <c r="G824" s="163"/>
      <c r="H824" s="163"/>
      <c r="I824" s="173"/>
      <c r="J824" s="174"/>
      <c r="K824" s="101">
        <f t="shared" si="144"/>
        <v>0</v>
      </c>
      <c r="L824" s="101">
        <f t="shared" si="145"/>
        <v>0</v>
      </c>
      <c r="M824" s="101">
        <f t="shared" si="146"/>
        <v>0</v>
      </c>
      <c r="N824" s="101" t="str">
        <f t="shared" si="147"/>
        <v/>
      </c>
      <c r="O824" s="101">
        <f t="shared" si="148"/>
        <v>0</v>
      </c>
      <c r="P824" s="101">
        <f t="shared" si="149"/>
        <v>0</v>
      </c>
      <c r="Q824" s="101" t="str">
        <f t="shared" si="150"/>
        <v/>
      </c>
      <c r="R824" s="101" t="str">
        <f t="shared" si="151"/>
        <v/>
      </c>
      <c r="S824" s="494" t="str">
        <f t="shared" si="152"/>
        <v/>
      </c>
      <c r="T824" s="494" t="str">
        <f t="shared" si="153"/>
        <v/>
      </c>
      <c r="U824" s="494" t="str">
        <f t="shared" si="154"/>
        <v/>
      </c>
      <c r="V824" s="494" t="str">
        <f t="shared" si="155"/>
        <v/>
      </c>
      <c r="W824" s="21">
        <f>ROW()</f>
        <v>824</v>
      </c>
    </row>
    <row r="825" spans="1:23" s="21" customFormat="1" ht="16" customHeight="1">
      <c r="A825" s="21">
        <f>ROW()</f>
        <v>825</v>
      </c>
      <c r="B825" s="71"/>
      <c r="C825" s="709"/>
      <c r="D825" s="178"/>
      <c r="E825" s="173"/>
      <c r="F825" s="173"/>
      <c r="G825" s="163"/>
      <c r="H825" s="163"/>
      <c r="I825" s="173"/>
      <c r="J825" s="174"/>
      <c r="K825" s="101">
        <f t="shared" si="144"/>
        <v>0</v>
      </c>
      <c r="L825" s="101">
        <f t="shared" si="145"/>
        <v>0</v>
      </c>
      <c r="M825" s="101">
        <f t="shared" si="146"/>
        <v>0</v>
      </c>
      <c r="N825" s="101" t="str">
        <f t="shared" si="147"/>
        <v/>
      </c>
      <c r="O825" s="101">
        <f t="shared" si="148"/>
        <v>0</v>
      </c>
      <c r="P825" s="101">
        <f t="shared" si="149"/>
        <v>0</v>
      </c>
      <c r="Q825" s="101" t="str">
        <f t="shared" si="150"/>
        <v/>
      </c>
      <c r="R825" s="101" t="str">
        <f t="shared" si="151"/>
        <v/>
      </c>
      <c r="S825" s="494" t="str">
        <f t="shared" si="152"/>
        <v/>
      </c>
      <c r="T825" s="494" t="str">
        <f t="shared" si="153"/>
        <v/>
      </c>
      <c r="U825" s="494" t="str">
        <f t="shared" si="154"/>
        <v/>
      </c>
      <c r="V825" s="494" t="str">
        <f t="shared" si="155"/>
        <v/>
      </c>
      <c r="W825" s="21">
        <f>ROW()</f>
        <v>825</v>
      </c>
    </row>
    <row r="826" spans="1:23" s="21" customFormat="1" ht="16" customHeight="1">
      <c r="A826" s="21">
        <f>ROW()</f>
        <v>826</v>
      </c>
      <c r="B826" s="71"/>
      <c r="C826" s="709"/>
      <c r="D826" s="178"/>
      <c r="E826" s="173"/>
      <c r="F826" s="173"/>
      <c r="G826" s="163"/>
      <c r="H826" s="163"/>
      <c r="I826" s="173"/>
      <c r="J826" s="174"/>
      <c r="K826" s="101">
        <f t="shared" si="144"/>
        <v>0</v>
      </c>
      <c r="L826" s="101">
        <f t="shared" si="145"/>
        <v>0</v>
      </c>
      <c r="M826" s="101">
        <f t="shared" si="146"/>
        <v>0</v>
      </c>
      <c r="N826" s="101" t="str">
        <f t="shared" si="147"/>
        <v/>
      </c>
      <c r="O826" s="101">
        <f t="shared" si="148"/>
        <v>0</v>
      </c>
      <c r="P826" s="101">
        <f t="shared" si="149"/>
        <v>0</v>
      </c>
      <c r="Q826" s="101" t="str">
        <f t="shared" si="150"/>
        <v/>
      </c>
      <c r="R826" s="101" t="str">
        <f t="shared" si="151"/>
        <v/>
      </c>
      <c r="S826" s="494" t="str">
        <f t="shared" si="152"/>
        <v/>
      </c>
      <c r="T826" s="494" t="str">
        <f t="shared" si="153"/>
        <v/>
      </c>
      <c r="U826" s="494" t="str">
        <f t="shared" si="154"/>
        <v/>
      </c>
      <c r="V826" s="494" t="str">
        <f t="shared" si="155"/>
        <v/>
      </c>
      <c r="W826" s="21">
        <f>ROW()</f>
        <v>826</v>
      </c>
    </row>
    <row r="827" spans="1:23" s="21" customFormat="1" ht="16" customHeight="1">
      <c r="A827" s="21">
        <f>ROW()</f>
        <v>827</v>
      </c>
      <c r="B827" s="71"/>
      <c r="C827" s="709"/>
      <c r="D827" s="178"/>
      <c r="E827" s="173"/>
      <c r="F827" s="173"/>
      <c r="G827" s="163"/>
      <c r="H827" s="163"/>
      <c r="I827" s="173"/>
      <c r="J827" s="174"/>
      <c r="K827" s="101">
        <f t="shared" si="144"/>
        <v>0</v>
      </c>
      <c r="L827" s="101">
        <f t="shared" si="145"/>
        <v>0</v>
      </c>
      <c r="M827" s="101">
        <f t="shared" si="146"/>
        <v>0</v>
      </c>
      <c r="N827" s="101" t="str">
        <f t="shared" si="147"/>
        <v/>
      </c>
      <c r="O827" s="101">
        <f t="shared" si="148"/>
        <v>0</v>
      </c>
      <c r="P827" s="101">
        <f t="shared" si="149"/>
        <v>0</v>
      </c>
      <c r="Q827" s="101" t="str">
        <f t="shared" si="150"/>
        <v/>
      </c>
      <c r="R827" s="101" t="str">
        <f t="shared" si="151"/>
        <v/>
      </c>
      <c r="S827" s="494" t="str">
        <f t="shared" si="152"/>
        <v/>
      </c>
      <c r="T827" s="494" t="str">
        <f t="shared" si="153"/>
        <v/>
      </c>
      <c r="U827" s="494" t="str">
        <f t="shared" si="154"/>
        <v/>
      </c>
      <c r="V827" s="494" t="str">
        <f t="shared" si="155"/>
        <v/>
      </c>
      <c r="W827" s="21">
        <f>ROW()</f>
        <v>827</v>
      </c>
    </row>
    <row r="828" spans="1:23" s="21" customFormat="1" ht="16" customHeight="1">
      <c r="A828" s="21">
        <f>ROW()</f>
        <v>828</v>
      </c>
      <c r="B828" s="71"/>
      <c r="C828" s="709"/>
      <c r="D828" s="178"/>
      <c r="E828" s="173"/>
      <c r="F828" s="173"/>
      <c r="G828" s="163"/>
      <c r="H828" s="163"/>
      <c r="I828" s="173"/>
      <c r="J828" s="174"/>
      <c r="K828" s="101">
        <f t="shared" si="144"/>
        <v>0</v>
      </c>
      <c r="L828" s="101">
        <f t="shared" si="145"/>
        <v>0</v>
      </c>
      <c r="M828" s="101">
        <f t="shared" si="146"/>
        <v>0</v>
      </c>
      <c r="N828" s="101" t="str">
        <f t="shared" si="147"/>
        <v/>
      </c>
      <c r="O828" s="101">
        <f t="shared" si="148"/>
        <v>0</v>
      </c>
      <c r="P828" s="101">
        <f t="shared" si="149"/>
        <v>0</v>
      </c>
      <c r="Q828" s="101" t="str">
        <f t="shared" si="150"/>
        <v/>
      </c>
      <c r="R828" s="101" t="str">
        <f t="shared" si="151"/>
        <v/>
      </c>
      <c r="S828" s="494" t="str">
        <f t="shared" si="152"/>
        <v/>
      </c>
      <c r="T828" s="494" t="str">
        <f t="shared" si="153"/>
        <v/>
      </c>
      <c r="U828" s="494" t="str">
        <f t="shared" si="154"/>
        <v/>
      </c>
      <c r="V828" s="494" t="str">
        <f t="shared" si="155"/>
        <v/>
      </c>
      <c r="W828" s="21">
        <f>ROW()</f>
        <v>828</v>
      </c>
    </row>
    <row r="829" spans="1:23" s="21" customFormat="1" ht="16" customHeight="1">
      <c r="A829" s="21">
        <f>ROW()</f>
        <v>829</v>
      </c>
      <c r="B829" s="71"/>
      <c r="C829" s="709"/>
      <c r="D829" s="178"/>
      <c r="E829" s="173"/>
      <c r="F829" s="173"/>
      <c r="G829" s="163"/>
      <c r="H829" s="163"/>
      <c r="I829" s="173"/>
      <c r="J829" s="174"/>
      <c r="K829" s="101">
        <f t="shared" si="144"/>
        <v>0</v>
      </c>
      <c r="L829" s="101">
        <f t="shared" si="145"/>
        <v>0</v>
      </c>
      <c r="M829" s="101">
        <f t="shared" si="146"/>
        <v>0</v>
      </c>
      <c r="N829" s="101" t="str">
        <f t="shared" si="147"/>
        <v/>
      </c>
      <c r="O829" s="101">
        <f t="shared" si="148"/>
        <v>0</v>
      </c>
      <c r="P829" s="101">
        <f t="shared" si="149"/>
        <v>0</v>
      </c>
      <c r="Q829" s="101" t="str">
        <f t="shared" si="150"/>
        <v/>
      </c>
      <c r="R829" s="101" t="str">
        <f t="shared" si="151"/>
        <v/>
      </c>
      <c r="S829" s="494" t="str">
        <f t="shared" si="152"/>
        <v/>
      </c>
      <c r="T829" s="494" t="str">
        <f t="shared" si="153"/>
        <v/>
      </c>
      <c r="U829" s="494" t="str">
        <f t="shared" si="154"/>
        <v/>
      </c>
      <c r="V829" s="494" t="str">
        <f t="shared" si="155"/>
        <v/>
      </c>
      <c r="W829" s="21">
        <f>ROW()</f>
        <v>829</v>
      </c>
    </row>
    <row r="830" spans="1:23" s="21" customFormat="1" ht="16" customHeight="1">
      <c r="A830" s="21">
        <f>ROW()</f>
        <v>830</v>
      </c>
      <c r="B830" s="71"/>
      <c r="C830" s="709"/>
      <c r="D830" s="178"/>
      <c r="E830" s="191"/>
      <c r="F830" s="191"/>
      <c r="G830" s="171"/>
      <c r="H830" s="163"/>
      <c r="I830" s="173"/>
      <c r="J830" s="174"/>
      <c r="K830" s="101">
        <f t="shared" si="144"/>
        <v>0</v>
      </c>
      <c r="L830" s="101">
        <f t="shared" si="145"/>
        <v>0</v>
      </c>
      <c r="M830" s="101">
        <f t="shared" si="146"/>
        <v>0</v>
      </c>
      <c r="N830" s="101" t="str">
        <f t="shared" si="147"/>
        <v/>
      </c>
      <c r="O830" s="101">
        <f t="shared" si="148"/>
        <v>0</v>
      </c>
      <c r="P830" s="101">
        <f t="shared" si="149"/>
        <v>0</v>
      </c>
      <c r="Q830" s="101" t="str">
        <f t="shared" si="150"/>
        <v/>
      </c>
      <c r="R830" s="101" t="str">
        <f t="shared" si="151"/>
        <v/>
      </c>
      <c r="S830" s="494" t="str">
        <f t="shared" si="152"/>
        <v/>
      </c>
      <c r="T830" s="494" t="str">
        <f t="shared" si="153"/>
        <v/>
      </c>
      <c r="U830" s="494" t="str">
        <f t="shared" si="154"/>
        <v/>
      </c>
      <c r="V830" s="494" t="str">
        <f t="shared" si="155"/>
        <v/>
      </c>
      <c r="W830" s="21">
        <f>ROW()</f>
        <v>830</v>
      </c>
    </row>
    <row r="831" spans="1:23" s="21" customFormat="1" ht="16" customHeight="1">
      <c r="A831" s="21">
        <f>ROW()</f>
        <v>831</v>
      </c>
      <c r="B831" s="71"/>
      <c r="C831" s="709"/>
      <c r="D831" s="178"/>
      <c r="E831" s="191"/>
      <c r="F831" s="191"/>
      <c r="G831" s="171"/>
      <c r="H831" s="163"/>
      <c r="I831" s="173"/>
      <c r="J831" s="174"/>
      <c r="K831" s="101">
        <f t="shared" si="144"/>
        <v>0</v>
      </c>
      <c r="L831" s="101">
        <f t="shared" si="145"/>
        <v>0</v>
      </c>
      <c r="M831" s="101">
        <f t="shared" si="146"/>
        <v>0</v>
      </c>
      <c r="N831" s="101" t="str">
        <f t="shared" si="147"/>
        <v/>
      </c>
      <c r="O831" s="101">
        <f t="shared" si="148"/>
        <v>0</v>
      </c>
      <c r="P831" s="101">
        <f t="shared" si="149"/>
        <v>0</v>
      </c>
      <c r="Q831" s="101" t="str">
        <f t="shared" si="150"/>
        <v/>
      </c>
      <c r="R831" s="101" t="str">
        <f t="shared" si="151"/>
        <v/>
      </c>
      <c r="S831" s="494" t="str">
        <f t="shared" si="152"/>
        <v/>
      </c>
      <c r="T831" s="494" t="str">
        <f t="shared" si="153"/>
        <v/>
      </c>
      <c r="U831" s="494" t="str">
        <f t="shared" si="154"/>
        <v/>
      </c>
      <c r="V831" s="494" t="str">
        <f t="shared" si="155"/>
        <v/>
      </c>
      <c r="W831" s="21">
        <f>ROW()</f>
        <v>831</v>
      </c>
    </row>
    <row r="832" spans="1:23" s="21" customFormat="1" ht="16" customHeight="1">
      <c r="A832" s="21">
        <f>ROW()</f>
        <v>832</v>
      </c>
      <c r="B832" s="71"/>
      <c r="C832" s="709"/>
      <c r="D832" s="178"/>
      <c r="E832" s="191"/>
      <c r="F832" s="191"/>
      <c r="G832" s="171"/>
      <c r="H832" s="163"/>
      <c r="I832" s="173"/>
      <c r="J832" s="174"/>
      <c r="K832" s="101">
        <f t="shared" si="144"/>
        <v>0</v>
      </c>
      <c r="L832" s="101">
        <f t="shared" si="145"/>
        <v>0</v>
      </c>
      <c r="M832" s="101">
        <f t="shared" si="146"/>
        <v>0</v>
      </c>
      <c r="N832" s="101" t="str">
        <f t="shared" si="147"/>
        <v/>
      </c>
      <c r="O832" s="101">
        <f t="shared" si="148"/>
        <v>0</v>
      </c>
      <c r="P832" s="101">
        <f t="shared" si="149"/>
        <v>0</v>
      </c>
      <c r="Q832" s="101" t="str">
        <f t="shared" si="150"/>
        <v/>
      </c>
      <c r="R832" s="101" t="str">
        <f t="shared" si="151"/>
        <v/>
      </c>
      <c r="S832" s="494" t="str">
        <f t="shared" si="152"/>
        <v/>
      </c>
      <c r="T832" s="494" t="str">
        <f t="shared" si="153"/>
        <v/>
      </c>
      <c r="U832" s="494" t="str">
        <f t="shared" si="154"/>
        <v/>
      </c>
      <c r="V832" s="494" t="str">
        <f t="shared" si="155"/>
        <v/>
      </c>
      <c r="W832" s="21">
        <f>ROW()</f>
        <v>832</v>
      </c>
    </row>
    <row r="833" spans="1:23" s="21" customFormat="1" ht="16" customHeight="1">
      <c r="A833" s="21">
        <f>ROW()</f>
        <v>833</v>
      </c>
      <c r="B833" s="71"/>
      <c r="C833" s="709"/>
      <c r="D833" s="178"/>
      <c r="E833" s="191"/>
      <c r="F833" s="191"/>
      <c r="G833" s="171"/>
      <c r="H833" s="163"/>
      <c r="I833" s="173"/>
      <c r="J833" s="174"/>
      <c r="K833" s="101">
        <f t="shared" si="144"/>
        <v>0</v>
      </c>
      <c r="L833" s="101">
        <f t="shared" si="145"/>
        <v>0</v>
      </c>
      <c r="M833" s="101">
        <f t="shared" si="146"/>
        <v>0</v>
      </c>
      <c r="N833" s="101" t="str">
        <f t="shared" si="147"/>
        <v/>
      </c>
      <c r="O833" s="101">
        <f t="shared" si="148"/>
        <v>0</v>
      </c>
      <c r="P833" s="101">
        <f t="shared" si="149"/>
        <v>0</v>
      </c>
      <c r="Q833" s="101" t="str">
        <f t="shared" si="150"/>
        <v/>
      </c>
      <c r="R833" s="101" t="str">
        <f t="shared" si="151"/>
        <v/>
      </c>
      <c r="S833" s="494" t="str">
        <f t="shared" si="152"/>
        <v/>
      </c>
      <c r="T833" s="494" t="str">
        <f t="shared" si="153"/>
        <v/>
      </c>
      <c r="U833" s="494" t="str">
        <f t="shared" si="154"/>
        <v/>
      </c>
      <c r="V833" s="494" t="str">
        <f t="shared" si="155"/>
        <v/>
      </c>
      <c r="W833" s="21">
        <f>ROW()</f>
        <v>833</v>
      </c>
    </row>
    <row r="834" spans="1:23" s="21" customFormat="1" ht="16" customHeight="1">
      <c r="A834" s="21">
        <f>ROW()</f>
        <v>834</v>
      </c>
      <c r="B834" s="71"/>
      <c r="C834" s="709"/>
      <c r="D834" s="178"/>
      <c r="E834" s="191"/>
      <c r="F834" s="191"/>
      <c r="G834" s="171"/>
      <c r="H834" s="163"/>
      <c r="I834" s="173"/>
      <c r="J834" s="174"/>
      <c r="K834" s="101">
        <f t="shared" si="144"/>
        <v>0</v>
      </c>
      <c r="L834" s="101">
        <f t="shared" si="145"/>
        <v>0</v>
      </c>
      <c r="M834" s="101">
        <f t="shared" si="146"/>
        <v>0</v>
      </c>
      <c r="N834" s="101" t="str">
        <f t="shared" si="147"/>
        <v/>
      </c>
      <c r="O834" s="101">
        <f t="shared" si="148"/>
        <v>0</v>
      </c>
      <c r="P834" s="101">
        <f t="shared" si="149"/>
        <v>0</v>
      </c>
      <c r="Q834" s="101" t="str">
        <f t="shared" si="150"/>
        <v/>
      </c>
      <c r="R834" s="101" t="str">
        <f t="shared" si="151"/>
        <v/>
      </c>
      <c r="S834" s="494" t="str">
        <f t="shared" si="152"/>
        <v/>
      </c>
      <c r="T834" s="494" t="str">
        <f t="shared" si="153"/>
        <v/>
      </c>
      <c r="U834" s="494" t="str">
        <f t="shared" si="154"/>
        <v/>
      </c>
      <c r="V834" s="494" t="str">
        <f t="shared" si="155"/>
        <v/>
      </c>
      <c r="W834" s="21">
        <f>ROW()</f>
        <v>834</v>
      </c>
    </row>
    <row r="835" spans="1:23" s="21" customFormat="1" ht="16" customHeight="1">
      <c r="A835" s="21">
        <f>ROW()</f>
        <v>835</v>
      </c>
      <c r="B835" s="71"/>
      <c r="C835" s="709"/>
      <c r="D835" s="178"/>
      <c r="E835" s="191"/>
      <c r="F835" s="191"/>
      <c r="G835" s="171"/>
      <c r="H835" s="163"/>
      <c r="I835" s="173"/>
      <c r="J835" s="174"/>
      <c r="K835" s="101">
        <f t="shared" si="144"/>
        <v>0</v>
      </c>
      <c r="L835" s="101">
        <f t="shared" si="145"/>
        <v>0</v>
      </c>
      <c r="M835" s="101">
        <f t="shared" si="146"/>
        <v>0</v>
      </c>
      <c r="N835" s="101" t="str">
        <f t="shared" si="147"/>
        <v/>
      </c>
      <c r="O835" s="101">
        <f t="shared" si="148"/>
        <v>0</v>
      </c>
      <c r="P835" s="101">
        <f t="shared" si="149"/>
        <v>0</v>
      </c>
      <c r="Q835" s="101" t="str">
        <f t="shared" si="150"/>
        <v/>
      </c>
      <c r="R835" s="101" t="str">
        <f t="shared" si="151"/>
        <v/>
      </c>
      <c r="S835" s="494" t="str">
        <f t="shared" si="152"/>
        <v/>
      </c>
      <c r="T835" s="494" t="str">
        <f t="shared" si="153"/>
        <v/>
      </c>
      <c r="U835" s="494" t="str">
        <f t="shared" si="154"/>
        <v/>
      </c>
      <c r="V835" s="494" t="str">
        <f t="shared" si="155"/>
        <v/>
      </c>
      <c r="W835" s="21">
        <f>ROW()</f>
        <v>835</v>
      </c>
    </row>
    <row r="836" spans="1:23" s="21" customFormat="1" ht="16" customHeight="1">
      <c r="A836" s="21">
        <f>ROW()</f>
        <v>836</v>
      </c>
      <c r="B836" s="71"/>
      <c r="C836" s="709"/>
      <c r="D836" s="178"/>
      <c r="E836" s="191"/>
      <c r="F836" s="191"/>
      <c r="G836" s="171"/>
      <c r="H836" s="163"/>
      <c r="I836" s="173"/>
      <c r="J836" s="174"/>
      <c r="K836" s="101">
        <f t="shared" si="144"/>
        <v>0</v>
      </c>
      <c r="L836" s="101">
        <f t="shared" si="145"/>
        <v>0</v>
      </c>
      <c r="M836" s="101">
        <f t="shared" si="146"/>
        <v>0</v>
      </c>
      <c r="N836" s="101" t="str">
        <f t="shared" si="147"/>
        <v/>
      </c>
      <c r="O836" s="101">
        <f t="shared" si="148"/>
        <v>0</v>
      </c>
      <c r="P836" s="101">
        <f t="shared" si="149"/>
        <v>0</v>
      </c>
      <c r="Q836" s="101" t="str">
        <f t="shared" si="150"/>
        <v/>
      </c>
      <c r="R836" s="101" t="str">
        <f t="shared" si="151"/>
        <v/>
      </c>
      <c r="S836" s="494" t="str">
        <f t="shared" si="152"/>
        <v/>
      </c>
      <c r="T836" s="494" t="str">
        <f t="shared" si="153"/>
        <v/>
      </c>
      <c r="U836" s="494" t="str">
        <f t="shared" si="154"/>
        <v/>
      </c>
      <c r="V836" s="494" t="str">
        <f t="shared" si="155"/>
        <v/>
      </c>
      <c r="W836" s="21">
        <f>ROW()</f>
        <v>836</v>
      </c>
    </row>
    <row r="837" spans="1:23" s="21" customFormat="1" ht="16" customHeight="1">
      <c r="A837" s="21">
        <f>ROW()</f>
        <v>837</v>
      </c>
      <c r="B837" s="71"/>
      <c r="C837" s="709"/>
      <c r="D837" s="178"/>
      <c r="E837" s="191"/>
      <c r="F837" s="191"/>
      <c r="G837" s="171"/>
      <c r="H837" s="163"/>
      <c r="I837" s="173"/>
      <c r="J837" s="174"/>
      <c r="K837" s="101">
        <f t="shared" si="144"/>
        <v>0</v>
      </c>
      <c r="L837" s="101">
        <f t="shared" si="145"/>
        <v>0</v>
      </c>
      <c r="M837" s="101">
        <f t="shared" si="146"/>
        <v>0</v>
      </c>
      <c r="N837" s="101" t="str">
        <f t="shared" si="147"/>
        <v/>
      </c>
      <c r="O837" s="101">
        <f t="shared" si="148"/>
        <v>0</v>
      </c>
      <c r="P837" s="101">
        <f t="shared" si="149"/>
        <v>0</v>
      </c>
      <c r="Q837" s="101" t="str">
        <f t="shared" si="150"/>
        <v/>
      </c>
      <c r="R837" s="101" t="str">
        <f t="shared" si="151"/>
        <v/>
      </c>
      <c r="S837" s="494" t="str">
        <f t="shared" si="152"/>
        <v/>
      </c>
      <c r="T837" s="494" t="str">
        <f t="shared" si="153"/>
        <v/>
      </c>
      <c r="U837" s="494" t="str">
        <f t="shared" si="154"/>
        <v/>
      </c>
      <c r="V837" s="494" t="str">
        <f t="shared" si="155"/>
        <v/>
      </c>
      <c r="W837" s="21">
        <f>ROW()</f>
        <v>837</v>
      </c>
    </row>
    <row r="838" spans="1:23" s="21" customFormat="1" ht="16" customHeight="1">
      <c r="A838" s="21">
        <f>ROW()</f>
        <v>838</v>
      </c>
      <c r="B838" s="71"/>
      <c r="C838" s="709"/>
      <c r="D838" s="178"/>
      <c r="E838" s="191"/>
      <c r="F838" s="191"/>
      <c r="G838" s="171"/>
      <c r="H838" s="163"/>
      <c r="I838" s="173"/>
      <c r="J838" s="174"/>
      <c r="K838" s="101">
        <f t="shared" si="144"/>
        <v>0</v>
      </c>
      <c r="L838" s="101">
        <f t="shared" si="145"/>
        <v>0</v>
      </c>
      <c r="M838" s="101">
        <f t="shared" si="146"/>
        <v>0</v>
      </c>
      <c r="N838" s="101" t="str">
        <f t="shared" si="147"/>
        <v/>
      </c>
      <c r="O838" s="101">
        <f t="shared" si="148"/>
        <v>0</v>
      </c>
      <c r="P838" s="101">
        <f t="shared" si="149"/>
        <v>0</v>
      </c>
      <c r="Q838" s="101" t="str">
        <f t="shared" si="150"/>
        <v/>
      </c>
      <c r="R838" s="101" t="str">
        <f t="shared" si="151"/>
        <v/>
      </c>
      <c r="S838" s="494" t="str">
        <f t="shared" si="152"/>
        <v/>
      </c>
      <c r="T838" s="494" t="str">
        <f t="shared" si="153"/>
        <v/>
      </c>
      <c r="U838" s="494" t="str">
        <f t="shared" si="154"/>
        <v/>
      </c>
      <c r="V838" s="494" t="str">
        <f t="shared" si="155"/>
        <v/>
      </c>
      <c r="W838" s="21">
        <f>ROW()</f>
        <v>838</v>
      </c>
    </row>
    <row r="839" spans="1:23" s="21" customFormat="1" ht="16" customHeight="1">
      <c r="A839" s="21">
        <f>ROW()</f>
        <v>839</v>
      </c>
      <c r="B839" s="71"/>
      <c r="C839" s="709"/>
      <c r="D839" s="178"/>
      <c r="E839" s="191"/>
      <c r="F839" s="191"/>
      <c r="G839" s="171"/>
      <c r="H839" s="163"/>
      <c r="I839" s="173"/>
      <c r="J839" s="174"/>
      <c r="K839" s="101">
        <f t="shared" si="144"/>
        <v>0</v>
      </c>
      <c r="L839" s="101">
        <f t="shared" si="145"/>
        <v>0</v>
      </c>
      <c r="M839" s="101">
        <f t="shared" si="146"/>
        <v>0</v>
      </c>
      <c r="N839" s="101" t="str">
        <f t="shared" si="147"/>
        <v/>
      </c>
      <c r="O839" s="101">
        <f t="shared" si="148"/>
        <v>0</v>
      </c>
      <c r="P839" s="101">
        <f t="shared" si="149"/>
        <v>0</v>
      </c>
      <c r="Q839" s="101" t="str">
        <f t="shared" si="150"/>
        <v/>
      </c>
      <c r="R839" s="101" t="str">
        <f t="shared" si="151"/>
        <v/>
      </c>
      <c r="S839" s="494" t="str">
        <f t="shared" si="152"/>
        <v/>
      </c>
      <c r="T839" s="494" t="str">
        <f t="shared" si="153"/>
        <v/>
      </c>
      <c r="U839" s="494" t="str">
        <f t="shared" si="154"/>
        <v/>
      </c>
      <c r="V839" s="494" t="str">
        <f t="shared" si="155"/>
        <v/>
      </c>
      <c r="W839" s="21">
        <f>ROW()</f>
        <v>839</v>
      </c>
    </row>
    <row r="840" spans="1:23" s="21" customFormat="1" ht="16" customHeight="1">
      <c r="A840" s="21">
        <f>ROW()</f>
        <v>840</v>
      </c>
      <c r="B840" s="71"/>
      <c r="C840" s="709"/>
      <c r="D840" s="178"/>
      <c r="E840" s="173"/>
      <c r="F840" s="173"/>
      <c r="G840" s="163"/>
      <c r="H840" s="163"/>
      <c r="I840" s="173"/>
      <c r="J840" s="174"/>
      <c r="K840" s="101">
        <f t="shared" si="144"/>
        <v>0</v>
      </c>
      <c r="L840" s="101">
        <f t="shared" si="145"/>
        <v>0</v>
      </c>
      <c r="M840" s="101">
        <f t="shared" si="146"/>
        <v>0</v>
      </c>
      <c r="N840" s="101" t="str">
        <f t="shared" si="147"/>
        <v/>
      </c>
      <c r="O840" s="101">
        <f t="shared" si="148"/>
        <v>0</v>
      </c>
      <c r="P840" s="101">
        <f t="shared" si="149"/>
        <v>0</v>
      </c>
      <c r="Q840" s="101" t="str">
        <f t="shared" si="150"/>
        <v/>
      </c>
      <c r="R840" s="101" t="str">
        <f t="shared" si="151"/>
        <v/>
      </c>
      <c r="S840" s="494" t="str">
        <f t="shared" si="152"/>
        <v/>
      </c>
      <c r="T840" s="494" t="str">
        <f t="shared" si="153"/>
        <v/>
      </c>
      <c r="U840" s="494" t="str">
        <f t="shared" si="154"/>
        <v/>
      </c>
      <c r="V840" s="494" t="str">
        <f t="shared" si="155"/>
        <v/>
      </c>
      <c r="W840" s="21">
        <f>ROW()</f>
        <v>840</v>
      </c>
    </row>
    <row r="841" spans="1:23" s="21" customFormat="1" ht="16" customHeight="1">
      <c r="A841" s="21">
        <f>ROW()</f>
        <v>841</v>
      </c>
      <c r="B841" s="71"/>
      <c r="C841" s="709"/>
      <c r="D841" s="178"/>
      <c r="E841" s="173"/>
      <c r="F841" s="173"/>
      <c r="G841" s="163"/>
      <c r="H841" s="163"/>
      <c r="I841" s="173"/>
      <c r="J841" s="174"/>
      <c r="K841" s="101">
        <f t="shared" si="144"/>
        <v>0</v>
      </c>
      <c r="L841" s="101">
        <f t="shared" si="145"/>
        <v>0</v>
      </c>
      <c r="M841" s="101">
        <f t="shared" si="146"/>
        <v>0</v>
      </c>
      <c r="N841" s="101" t="str">
        <f t="shared" si="147"/>
        <v/>
      </c>
      <c r="O841" s="101">
        <f t="shared" si="148"/>
        <v>0</v>
      </c>
      <c r="P841" s="101">
        <f t="shared" si="149"/>
        <v>0</v>
      </c>
      <c r="Q841" s="101" t="str">
        <f t="shared" si="150"/>
        <v/>
      </c>
      <c r="R841" s="101" t="str">
        <f t="shared" si="151"/>
        <v/>
      </c>
      <c r="S841" s="494" t="str">
        <f t="shared" si="152"/>
        <v/>
      </c>
      <c r="T841" s="494" t="str">
        <f t="shared" si="153"/>
        <v/>
      </c>
      <c r="U841" s="494" t="str">
        <f t="shared" si="154"/>
        <v/>
      </c>
      <c r="V841" s="494" t="str">
        <f t="shared" si="155"/>
        <v/>
      </c>
      <c r="W841" s="21">
        <f>ROW()</f>
        <v>841</v>
      </c>
    </row>
    <row r="842" spans="1:23" s="21" customFormat="1" ht="16" customHeight="1">
      <c r="A842" s="21">
        <f>ROW()</f>
        <v>842</v>
      </c>
      <c r="B842" s="71"/>
      <c r="C842" s="709"/>
      <c r="D842" s="178"/>
      <c r="E842" s="173"/>
      <c r="F842" s="173"/>
      <c r="G842" s="163"/>
      <c r="H842" s="163"/>
      <c r="I842" s="173"/>
      <c r="J842" s="174"/>
      <c r="K842" s="101">
        <f t="shared" si="144"/>
        <v>0</v>
      </c>
      <c r="L842" s="101">
        <f t="shared" si="145"/>
        <v>0</v>
      </c>
      <c r="M842" s="101">
        <f t="shared" si="146"/>
        <v>0</v>
      </c>
      <c r="N842" s="101" t="str">
        <f t="shared" si="147"/>
        <v/>
      </c>
      <c r="O842" s="101">
        <f t="shared" si="148"/>
        <v>0</v>
      </c>
      <c r="P842" s="101">
        <f t="shared" si="149"/>
        <v>0</v>
      </c>
      <c r="Q842" s="101" t="str">
        <f t="shared" si="150"/>
        <v/>
      </c>
      <c r="R842" s="101" t="str">
        <f t="shared" si="151"/>
        <v/>
      </c>
      <c r="S842" s="494" t="str">
        <f t="shared" si="152"/>
        <v/>
      </c>
      <c r="T842" s="494" t="str">
        <f t="shared" si="153"/>
        <v/>
      </c>
      <c r="U842" s="494" t="str">
        <f t="shared" si="154"/>
        <v/>
      </c>
      <c r="V842" s="494" t="str">
        <f t="shared" si="155"/>
        <v/>
      </c>
      <c r="W842" s="21">
        <f>ROW()</f>
        <v>842</v>
      </c>
    </row>
    <row r="843" spans="1:23" s="21" customFormat="1" ht="16" customHeight="1">
      <c r="A843" s="21">
        <f>ROW()</f>
        <v>843</v>
      </c>
      <c r="B843" s="71"/>
      <c r="C843" s="709"/>
      <c r="D843" s="178"/>
      <c r="E843" s="173"/>
      <c r="F843" s="173"/>
      <c r="G843" s="163"/>
      <c r="H843" s="163"/>
      <c r="I843" s="173"/>
      <c r="J843" s="174"/>
      <c r="K843" s="101">
        <f t="shared" si="144"/>
        <v>0</v>
      </c>
      <c r="L843" s="101">
        <f t="shared" si="145"/>
        <v>0</v>
      </c>
      <c r="M843" s="101">
        <f t="shared" si="146"/>
        <v>0</v>
      </c>
      <c r="N843" s="101" t="str">
        <f t="shared" si="147"/>
        <v/>
      </c>
      <c r="O843" s="101">
        <f t="shared" si="148"/>
        <v>0</v>
      </c>
      <c r="P843" s="101">
        <f t="shared" si="149"/>
        <v>0</v>
      </c>
      <c r="Q843" s="101" t="str">
        <f t="shared" si="150"/>
        <v/>
      </c>
      <c r="R843" s="101" t="str">
        <f t="shared" si="151"/>
        <v/>
      </c>
      <c r="S843" s="494" t="str">
        <f t="shared" si="152"/>
        <v/>
      </c>
      <c r="T843" s="494" t="str">
        <f t="shared" si="153"/>
        <v/>
      </c>
      <c r="U843" s="494" t="str">
        <f t="shared" si="154"/>
        <v/>
      </c>
      <c r="V843" s="494" t="str">
        <f t="shared" si="155"/>
        <v/>
      </c>
      <c r="W843" s="21">
        <f>ROW()</f>
        <v>843</v>
      </c>
    </row>
    <row r="844" spans="1:23" s="21" customFormat="1" ht="16" customHeight="1">
      <c r="A844" s="21">
        <f>ROW()</f>
        <v>844</v>
      </c>
      <c r="B844" s="71"/>
      <c r="C844" s="709"/>
      <c r="D844" s="178"/>
      <c r="E844" s="173"/>
      <c r="F844" s="173"/>
      <c r="G844" s="163"/>
      <c r="H844" s="163"/>
      <c r="I844" s="173"/>
      <c r="J844" s="174"/>
      <c r="K844" s="101">
        <f t="shared" ref="K844:K907" si="156">IF(I844="",0,I844)</f>
        <v>0</v>
      </c>
      <c r="L844" s="101">
        <f t="shared" ref="L844:L907" si="157">IF(H844=0,0,H844)</f>
        <v>0</v>
      </c>
      <c r="M844" s="101">
        <f t="shared" ref="M844:M907" si="158">IF(G844=0,0,G844)</f>
        <v>0</v>
      </c>
      <c r="N844" s="101" t="str">
        <f t="shared" ref="N844:N907" si="159">IF(J844="","",J844)</f>
        <v/>
      </c>
      <c r="O844" s="101">
        <f t="shared" ref="O844:O907" si="160">IF(G844=0,0,G844)</f>
        <v>0</v>
      </c>
      <c r="P844" s="101">
        <f t="shared" ref="P844:P907" si="161">IF(H844=0,0,H844)</f>
        <v>0</v>
      </c>
      <c r="Q844" s="101" t="str">
        <f t="shared" ref="Q844:Q907" si="162">IF(I844="Biaya Bahan Baku",H844,IF(I844="Biaya Operasional",H844,IF(I844="Biaya Insentif Fasilitas",H844,"")))</f>
        <v/>
      </c>
      <c r="R844" s="101" t="str">
        <f t="shared" ref="R844:R907" si="163">IF(I844="Dana Bantuan Pemerintah",G844,"")</f>
        <v/>
      </c>
      <c r="S844" s="494" t="str">
        <f t="shared" ref="S844:S907" si="164">IF(I844="Dana Bahan Baku","Bahan Baku",IF(I844="Biaya Bahan Baku","Bahan Baku",IF(I844="Dana Operasional","Operasional",IF(I844="Biaya Operasional","Operasional",""))))</f>
        <v/>
      </c>
      <c r="T844" s="494" t="str">
        <f t="shared" ref="T844:T907" si="165">IF(I844="Dana Insentif Fasilitas","Insentif Fasilitas",IF(I844="Biaya Insentif Fasilitas","Insentif Fasilitas",""))</f>
        <v/>
      </c>
      <c r="U844" s="494" t="str">
        <f t="shared" ref="U844:U907" si="166">IF(S844="",T844,S844)</f>
        <v/>
      </c>
      <c r="V844" s="494" t="str">
        <f t="shared" ref="V844:V907" si="167">IF(I844="Biaya Bahan Baku","Belanja",IF(I844="Biaya Operasional","Belanja",IF(I844="Biaya Insentif Fasilitas","Belanja","")))</f>
        <v/>
      </c>
      <c r="W844" s="21">
        <f>ROW()</f>
        <v>844</v>
      </c>
    </row>
    <row r="845" spans="1:23" s="21" customFormat="1" ht="16" customHeight="1">
      <c r="A845" s="21">
        <f>ROW()</f>
        <v>845</v>
      </c>
      <c r="B845" s="71"/>
      <c r="C845" s="709"/>
      <c r="D845" s="178"/>
      <c r="E845" s="173"/>
      <c r="F845" s="173"/>
      <c r="G845" s="163"/>
      <c r="H845" s="163"/>
      <c r="I845" s="173"/>
      <c r="J845" s="174"/>
      <c r="K845" s="101">
        <f t="shared" si="156"/>
        <v>0</v>
      </c>
      <c r="L845" s="101">
        <f t="shared" si="157"/>
        <v>0</v>
      </c>
      <c r="M845" s="101">
        <f t="shared" si="158"/>
        <v>0</v>
      </c>
      <c r="N845" s="101" t="str">
        <f t="shared" si="159"/>
        <v/>
      </c>
      <c r="O845" s="101">
        <f t="shared" si="160"/>
        <v>0</v>
      </c>
      <c r="P845" s="101">
        <f t="shared" si="161"/>
        <v>0</v>
      </c>
      <c r="Q845" s="101" t="str">
        <f t="shared" si="162"/>
        <v/>
      </c>
      <c r="R845" s="101" t="str">
        <f t="shared" si="163"/>
        <v/>
      </c>
      <c r="S845" s="494" t="str">
        <f t="shared" si="164"/>
        <v/>
      </c>
      <c r="T845" s="494" t="str">
        <f t="shared" si="165"/>
        <v/>
      </c>
      <c r="U845" s="494" t="str">
        <f t="shared" si="166"/>
        <v/>
      </c>
      <c r="V845" s="494" t="str">
        <f t="shared" si="167"/>
        <v/>
      </c>
      <c r="W845" s="21">
        <f>ROW()</f>
        <v>845</v>
      </c>
    </row>
    <row r="846" spans="1:23" s="21" customFormat="1" ht="16" customHeight="1">
      <c r="A846" s="21">
        <f>ROW()</f>
        <v>846</v>
      </c>
      <c r="B846" s="71"/>
      <c r="C846" s="709"/>
      <c r="D846" s="178"/>
      <c r="E846" s="173"/>
      <c r="F846" s="173"/>
      <c r="G846" s="163"/>
      <c r="H846" s="163"/>
      <c r="I846" s="173"/>
      <c r="J846" s="174"/>
      <c r="K846" s="101">
        <f t="shared" si="156"/>
        <v>0</v>
      </c>
      <c r="L846" s="101">
        <f t="shared" si="157"/>
        <v>0</v>
      </c>
      <c r="M846" s="101">
        <f t="shared" si="158"/>
        <v>0</v>
      </c>
      <c r="N846" s="101" t="str">
        <f t="shared" si="159"/>
        <v/>
      </c>
      <c r="O846" s="101">
        <f t="shared" si="160"/>
        <v>0</v>
      </c>
      <c r="P846" s="101">
        <f t="shared" si="161"/>
        <v>0</v>
      </c>
      <c r="Q846" s="101" t="str">
        <f t="shared" si="162"/>
        <v/>
      </c>
      <c r="R846" s="101" t="str">
        <f t="shared" si="163"/>
        <v/>
      </c>
      <c r="S846" s="494" t="str">
        <f t="shared" si="164"/>
        <v/>
      </c>
      <c r="T846" s="494" t="str">
        <f t="shared" si="165"/>
        <v/>
      </c>
      <c r="U846" s="494" t="str">
        <f t="shared" si="166"/>
        <v/>
      </c>
      <c r="V846" s="494" t="str">
        <f t="shared" si="167"/>
        <v/>
      </c>
      <c r="W846" s="21">
        <f>ROW()</f>
        <v>846</v>
      </c>
    </row>
    <row r="847" spans="1:23" s="21" customFormat="1" ht="16" customHeight="1">
      <c r="A847" s="21">
        <f>ROW()</f>
        <v>847</v>
      </c>
      <c r="B847" s="71"/>
      <c r="C847" s="709"/>
      <c r="D847" s="178"/>
      <c r="E847" s="173"/>
      <c r="F847" s="173"/>
      <c r="G847" s="163"/>
      <c r="H847" s="163"/>
      <c r="I847" s="173"/>
      <c r="J847" s="174"/>
      <c r="K847" s="101">
        <f t="shared" si="156"/>
        <v>0</v>
      </c>
      <c r="L847" s="101">
        <f t="shared" si="157"/>
        <v>0</v>
      </c>
      <c r="M847" s="101">
        <f t="shared" si="158"/>
        <v>0</v>
      </c>
      <c r="N847" s="101" t="str">
        <f t="shared" si="159"/>
        <v/>
      </c>
      <c r="O847" s="101">
        <f t="shared" si="160"/>
        <v>0</v>
      </c>
      <c r="P847" s="101">
        <f t="shared" si="161"/>
        <v>0</v>
      </c>
      <c r="Q847" s="101" t="str">
        <f t="shared" si="162"/>
        <v/>
      </c>
      <c r="R847" s="101" t="str">
        <f t="shared" si="163"/>
        <v/>
      </c>
      <c r="S847" s="494" t="str">
        <f t="shared" si="164"/>
        <v/>
      </c>
      <c r="T847" s="494" t="str">
        <f t="shared" si="165"/>
        <v/>
      </c>
      <c r="U847" s="494" t="str">
        <f t="shared" si="166"/>
        <v/>
      </c>
      <c r="V847" s="494" t="str">
        <f t="shared" si="167"/>
        <v/>
      </c>
      <c r="W847" s="21">
        <f>ROW()</f>
        <v>847</v>
      </c>
    </row>
    <row r="848" spans="1:23" s="21" customFormat="1" ht="16" customHeight="1">
      <c r="A848" s="21">
        <f>ROW()</f>
        <v>848</v>
      </c>
      <c r="B848" s="71"/>
      <c r="C848" s="709"/>
      <c r="D848" s="178"/>
      <c r="E848" s="173"/>
      <c r="F848" s="173"/>
      <c r="G848" s="163"/>
      <c r="H848" s="163"/>
      <c r="I848" s="173"/>
      <c r="J848" s="174"/>
      <c r="K848" s="101">
        <f t="shared" si="156"/>
        <v>0</v>
      </c>
      <c r="L848" s="101">
        <f t="shared" si="157"/>
        <v>0</v>
      </c>
      <c r="M848" s="101">
        <f t="shared" si="158"/>
        <v>0</v>
      </c>
      <c r="N848" s="101" t="str">
        <f t="shared" si="159"/>
        <v/>
      </c>
      <c r="O848" s="101">
        <f t="shared" si="160"/>
        <v>0</v>
      </c>
      <c r="P848" s="101">
        <f t="shared" si="161"/>
        <v>0</v>
      </c>
      <c r="Q848" s="101" t="str">
        <f t="shared" si="162"/>
        <v/>
      </c>
      <c r="R848" s="101" t="str">
        <f t="shared" si="163"/>
        <v/>
      </c>
      <c r="S848" s="494" t="str">
        <f t="shared" si="164"/>
        <v/>
      </c>
      <c r="T848" s="494" t="str">
        <f t="shared" si="165"/>
        <v/>
      </c>
      <c r="U848" s="494" t="str">
        <f t="shared" si="166"/>
        <v/>
      </c>
      <c r="V848" s="494" t="str">
        <f t="shared" si="167"/>
        <v/>
      </c>
      <c r="W848" s="21">
        <f>ROW()</f>
        <v>848</v>
      </c>
    </row>
    <row r="849" spans="1:23" s="21" customFormat="1" ht="16" customHeight="1">
      <c r="A849" s="21">
        <f>ROW()</f>
        <v>849</v>
      </c>
      <c r="B849" s="71"/>
      <c r="C849" s="709"/>
      <c r="D849" s="178"/>
      <c r="E849" s="173"/>
      <c r="F849" s="173"/>
      <c r="G849" s="163"/>
      <c r="H849" s="163"/>
      <c r="I849" s="173"/>
      <c r="J849" s="174"/>
      <c r="K849" s="101">
        <f t="shared" si="156"/>
        <v>0</v>
      </c>
      <c r="L849" s="101">
        <f t="shared" si="157"/>
        <v>0</v>
      </c>
      <c r="M849" s="101">
        <f t="shared" si="158"/>
        <v>0</v>
      </c>
      <c r="N849" s="101" t="str">
        <f t="shared" si="159"/>
        <v/>
      </c>
      <c r="O849" s="101">
        <f t="shared" si="160"/>
        <v>0</v>
      </c>
      <c r="P849" s="101">
        <f t="shared" si="161"/>
        <v>0</v>
      </c>
      <c r="Q849" s="101" t="str">
        <f t="shared" si="162"/>
        <v/>
      </c>
      <c r="R849" s="101" t="str">
        <f t="shared" si="163"/>
        <v/>
      </c>
      <c r="S849" s="494" t="str">
        <f t="shared" si="164"/>
        <v/>
      </c>
      <c r="T849" s="494" t="str">
        <f t="shared" si="165"/>
        <v/>
      </c>
      <c r="U849" s="494" t="str">
        <f t="shared" si="166"/>
        <v/>
      </c>
      <c r="V849" s="494" t="str">
        <f t="shared" si="167"/>
        <v/>
      </c>
      <c r="W849" s="21">
        <f>ROW()</f>
        <v>849</v>
      </c>
    </row>
    <row r="850" spans="1:23" s="21" customFormat="1" ht="16" customHeight="1">
      <c r="A850" s="21">
        <f>ROW()</f>
        <v>850</v>
      </c>
      <c r="B850" s="71"/>
      <c r="C850" s="709"/>
      <c r="D850" s="178"/>
      <c r="E850" s="173"/>
      <c r="F850" s="173"/>
      <c r="G850" s="163"/>
      <c r="H850" s="163"/>
      <c r="I850" s="173"/>
      <c r="J850" s="174"/>
      <c r="K850" s="101">
        <f t="shared" si="156"/>
        <v>0</v>
      </c>
      <c r="L850" s="101">
        <f t="shared" si="157"/>
        <v>0</v>
      </c>
      <c r="M850" s="101">
        <f t="shared" si="158"/>
        <v>0</v>
      </c>
      <c r="N850" s="101" t="str">
        <f t="shared" si="159"/>
        <v/>
      </c>
      <c r="O850" s="101">
        <f t="shared" si="160"/>
        <v>0</v>
      </c>
      <c r="P850" s="101">
        <f t="shared" si="161"/>
        <v>0</v>
      </c>
      <c r="Q850" s="101" t="str">
        <f t="shared" si="162"/>
        <v/>
      </c>
      <c r="R850" s="101" t="str">
        <f t="shared" si="163"/>
        <v/>
      </c>
      <c r="S850" s="494" t="str">
        <f t="shared" si="164"/>
        <v/>
      </c>
      <c r="T850" s="494" t="str">
        <f t="shared" si="165"/>
        <v/>
      </c>
      <c r="U850" s="494" t="str">
        <f t="shared" si="166"/>
        <v/>
      </c>
      <c r="V850" s="494" t="str">
        <f t="shared" si="167"/>
        <v/>
      </c>
      <c r="W850" s="21">
        <f>ROW()</f>
        <v>850</v>
      </c>
    </row>
    <row r="851" spans="1:23" s="21" customFormat="1" ht="16" customHeight="1">
      <c r="A851" s="21">
        <f>ROW()</f>
        <v>851</v>
      </c>
      <c r="B851" s="71"/>
      <c r="C851" s="709"/>
      <c r="D851" s="178"/>
      <c r="E851" s="173"/>
      <c r="F851" s="173"/>
      <c r="G851" s="163"/>
      <c r="H851" s="163"/>
      <c r="I851" s="173"/>
      <c r="J851" s="174"/>
      <c r="K851" s="101">
        <f t="shared" si="156"/>
        <v>0</v>
      </c>
      <c r="L851" s="101">
        <f t="shared" si="157"/>
        <v>0</v>
      </c>
      <c r="M851" s="101">
        <f t="shared" si="158"/>
        <v>0</v>
      </c>
      <c r="N851" s="101" t="str">
        <f t="shared" si="159"/>
        <v/>
      </c>
      <c r="O851" s="101">
        <f t="shared" si="160"/>
        <v>0</v>
      </c>
      <c r="P851" s="101">
        <f t="shared" si="161"/>
        <v>0</v>
      </c>
      <c r="Q851" s="101" t="str">
        <f t="shared" si="162"/>
        <v/>
      </c>
      <c r="R851" s="101" t="str">
        <f t="shared" si="163"/>
        <v/>
      </c>
      <c r="S851" s="494" t="str">
        <f t="shared" si="164"/>
        <v/>
      </c>
      <c r="T851" s="494" t="str">
        <f t="shared" si="165"/>
        <v/>
      </c>
      <c r="U851" s="494" t="str">
        <f t="shared" si="166"/>
        <v/>
      </c>
      <c r="V851" s="494" t="str">
        <f t="shared" si="167"/>
        <v/>
      </c>
      <c r="W851" s="21">
        <f>ROW()</f>
        <v>851</v>
      </c>
    </row>
    <row r="852" spans="1:23" s="21" customFormat="1" ht="16" customHeight="1">
      <c r="A852" s="21">
        <f>ROW()</f>
        <v>852</v>
      </c>
      <c r="B852" s="71"/>
      <c r="C852" s="709"/>
      <c r="D852" s="178"/>
      <c r="E852" s="173"/>
      <c r="F852" s="173"/>
      <c r="G852" s="163"/>
      <c r="H852" s="163"/>
      <c r="I852" s="173"/>
      <c r="J852" s="174"/>
      <c r="K852" s="101">
        <f t="shared" si="156"/>
        <v>0</v>
      </c>
      <c r="L852" s="101">
        <f t="shared" si="157"/>
        <v>0</v>
      </c>
      <c r="M852" s="101">
        <f t="shared" si="158"/>
        <v>0</v>
      </c>
      <c r="N852" s="101" t="str">
        <f t="shared" si="159"/>
        <v/>
      </c>
      <c r="O852" s="101">
        <f t="shared" si="160"/>
        <v>0</v>
      </c>
      <c r="P852" s="101">
        <f t="shared" si="161"/>
        <v>0</v>
      </c>
      <c r="Q852" s="101" t="str">
        <f t="shared" si="162"/>
        <v/>
      </c>
      <c r="R852" s="101" t="str">
        <f t="shared" si="163"/>
        <v/>
      </c>
      <c r="S852" s="494" t="str">
        <f t="shared" si="164"/>
        <v/>
      </c>
      <c r="T852" s="494" t="str">
        <f t="shared" si="165"/>
        <v/>
      </c>
      <c r="U852" s="494" t="str">
        <f t="shared" si="166"/>
        <v/>
      </c>
      <c r="V852" s="494" t="str">
        <f t="shared" si="167"/>
        <v/>
      </c>
      <c r="W852" s="21">
        <f>ROW()</f>
        <v>852</v>
      </c>
    </row>
    <row r="853" spans="1:23" s="21" customFormat="1" ht="16" customHeight="1">
      <c r="A853" s="21">
        <f>ROW()</f>
        <v>853</v>
      </c>
      <c r="B853" s="71"/>
      <c r="C853" s="709"/>
      <c r="D853" s="178"/>
      <c r="E853" s="173"/>
      <c r="F853" s="173"/>
      <c r="G853" s="163"/>
      <c r="H853" s="163"/>
      <c r="I853" s="173"/>
      <c r="J853" s="174"/>
      <c r="K853" s="101">
        <f t="shared" si="156"/>
        <v>0</v>
      </c>
      <c r="L853" s="101">
        <f t="shared" si="157"/>
        <v>0</v>
      </c>
      <c r="M853" s="101">
        <f t="shared" si="158"/>
        <v>0</v>
      </c>
      <c r="N853" s="101" t="str">
        <f t="shared" si="159"/>
        <v/>
      </c>
      <c r="O853" s="101">
        <f t="shared" si="160"/>
        <v>0</v>
      </c>
      <c r="P853" s="101">
        <f t="shared" si="161"/>
        <v>0</v>
      </c>
      <c r="Q853" s="101" t="str">
        <f t="shared" si="162"/>
        <v/>
      </c>
      <c r="R853" s="101" t="str">
        <f t="shared" si="163"/>
        <v/>
      </c>
      <c r="S853" s="494" t="str">
        <f t="shared" si="164"/>
        <v/>
      </c>
      <c r="T853" s="494" t="str">
        <f t="shared" si="165"/>
        <v/>
      </c>
      <c r="U853" s="494" t="str">
        <f t="shared" si="166"/>
        <v/>
      </c>
      <c r="V853" s="494" t="str">
        <f t="shared" si="167"/>
        <v/>
      </c>
      <c r="W853" s="21">
        <f>ROW()</f>
        <v>853</v>
      </c>
    </row>
    <row r="854" spans="1:23" s="21" customFormat="1" ht="16" customHeight="1">
      <c r="A854" s="21">
        <f>ROW()</f>
        <v>854</v>
      </c>
      <c r="B854" s="71"/>
      <c r="C854" s="709"/>
      <c r="D854" s="178"/>
      <c r="E854" s="173"/>
      <c r="F854" s="173"/>
      <c r="G854" s="163"/>
      <c r="H854" s="163"/>
      <c r="I854" s="173"/>
      <c r="J854" s="174"/>
      <c r="K854" s="101">
        <f t="shared" si="156"/>
        <v>0</v>
      </c>
      <c r="L854" s="101">
        <f t="shared" si="157"/>
        <v>0</v>
      </c>
      <c r="M854" s="101">
        <f t="shared" si="158"/>
        <v>0</v>
      </c>
      <c r="N854" s="101" t="str">
        <f t="shared" si="159"/>
        <v/>
      </c>
      <c r="O854" s="101">
        <f t="shared" si="160"/>
        <v>0</v>
      </c>
      <c r="P854" s="101">
        <f t="shared" si="161"/>
        <v>0</v>
      </c>
      <c r="Q854" s="101" t="str">
        <f t="shared" si="162"/>
        <v/>
      </c>
      <c r="R854" s="101" t="str">
        <f t="shared" si="163"/>
        <v/>
      </c>
      <c r="S854" s="494" t="str">
        <f t="shared" si="164"/>
        <v/>
      </c>
      <c r="T854" s="494" t="str">
        <f t="shared" si="165"/>
        <v/>
      </c>
      <c r="U854" s="494" t="str">
        <f t="shared" si="166"/>
        <v/>
      </c>
      <c r="V854" s="494" t="str">
        <f t="shared" si="167"/>
        <v/>
      </c>
      <c r="W854" s="21">
        <f>ROW()</f>
        <v>854</v>
      </c>
    </row>
    <row r="855" spans="1:23" s="21" customFormat="1" ht="16" customHeight="1">
      <c r="A855" s="21">
        <f>ROW()</f>
        <v>855</v>
      </c>
      <c r="B855" s="71"/>
      <c r="C855" s="709"/>
      <c r="D855" s="178"/>
      <c r="E855" s="173"/>
      <c r="F855" s="173"/>
      <c r="G855" s="163"/>
      <c r="H855" s="163"/>
      <c r="I855" s="173"/>
      <c r="J855" s="174"/>
      <c r="K855" s="101">
        <f t="shared" si="156"/>
        <v>0</v>
      </c>
      <c r="L855" s="101">
        <f t="shared" si="157"/>
        <v>0</v>
      </c>
      <c r="M855" s="101">
        <f t="shared" si="158"/>
        <v>0</v>
      </c>
      <c r="N855" s="101" t="str">
        <f t="shared" si="159"/>
        <v/>
      </c>
      <c r="O855" s="101">
        <f t="shared" si="160"/>
        <v>0</v>
      </c>
      <c r="P855" s="101">
        <f t="shared" si="161"/>
        <v>0</v>
      </c>
      <c r="Q855" s="101" t="str">
        <f t="shared" si="162"/>
        <v/>
      </c>
      <c r="R855" s="101" t="str">
        <f t="shared" si="163"/>
        <v/>
      </c>
      <c r="S855" s="494" t="str">
        <f t="shared" si="164"/>
        <v/>
      </c>
      <c r="T855" s="494" t="str">
        <f t="shared" si="165"/>
        <v/>
      </c>
      <c r="U855" s="494" t="str">
        <f t="shared" si="166"/>
        <v/>
      </c>
      <c r="V855" s="494" t="str">
        <f t="shared" si="167"/>
        <v/>
      </c>
      <c r="W855" s="21">
        <f>ROW()</f>
        <v>855</v>
      </c>
    </row>
    <row r="856" spans="1:23" s="21" customFormat="1" ht="16" customHeight="1">
      <c r="A856" s="21">
        <f>ROW()</f>
        <v>856</v>
      </c>
      <c r="B856" s="71"/>
      <c r="C856" s="709"/>
      <c r="D856" s="178"/>
      <c r="E856" s="173"/>
      <c r="F856" s="173"/>
      <c r="G856" s="163"/>
      <c r="H856" s="163"/>
      <c r="I856" s="173"/>
      <c r="J856" s="174"/>
      <c r="K856" s="101">
        <f t="shared" si="156"/>
        <v>0</v>
      </c>
      <c r="L856" s="101">
        <f t="shared" si="157"/>
        <v>0</v>
      </c>
      <c r="M856" s="101">
        <f t="shared" si="158"/>
        <v>0</v>
      </c>
      <c r="N856" s="101" t="str">
        <f t="shared" si="159"/>
        <v/>
      </c>
      <c r="O856" s="101">
        <f t="shared" si="160"/>
        <v>0</v>
      </c>
      <c r="P856" s="101">
        <f t="shared" si="161"/>
        <v>0</v>
      </c>
      <c r="Q856" s="101" t="str">
        <f t="shared" si="162"/>
        <v/>
      </c>
      <c r="R856" s="101" t="str">
        <f t="shared" si="163"/>
        <v/>
      </c>
      <c r="S856" s="494" t="str">
        <f t="shared" si="164"/>
        <v/>
      </c>
      <c r="T856" s="494" t="str">
        <f t="shared" si="165"/>
        <v/>
      </c>
      <c r="U856" s="494" t="str">
        <f t="shared" si="166"/>
        <v/>
      </c>
      <c r="V856" s="494" t="str">
        <f t="shared" si="167"/>
        <v/>
      </c>
      <c r="W856" s="21">
        <f>ROW()</f>
        <v>856</v>
      </c>
    </row>
    <row r="857" spans="1:23" s="21" customFormat="1" ht="16" customHeight="1">
      <c r="A857" s="21">
        <f>ROW()</f>
        <v>857</v>
      </c>
      <c r="B857" s="71"/>
      <c r="C857" s="709"/>
      <c r="D857" s="178"/>
      <c r="E857" s="173"/>
      <c r="F857" s="173"/>
      <c r="G857" s="163"/>
      <c r="H857" s="163"/>
      <c r="I857" s="173"/>
      <c r="J857" s="174"/>
      <c r="K857" s="101">
        <f t="shared" si="156"/>
        <v>0</v>
      </c>
      <c r="L857" s="101">
        <f t="shared" si="157"/>
        <v>0</v>
      </c>
      <c r="M857" s="101">
        <f t="shared" si="158"/>
        <v>0</v>
      </c>
      <c r="N857" s="101" t="str">
        <f t="shared" si="159"/>
        <v/>
      </c>
      <c r="O857" s="101">
        <f t="shared" si="160"/>
        <v>0</v>
      </c>
      <c r="P857" s="101">
        <f t="shared" si="161"/>
        <v>0</v>
      </c>
      <c r="Q857" s="101" t="str">
        <f t="shared" si="162"/>
        <v/>
      </c>
      <c r="R857" s="101" t="str">
        <f t="shared" si="163"/>
        <v/>
      </c>
      <c r="S857" s="494" t="str">
        <f t="shared" si="164"/>
        <v/>
      </c>
      <c r="T857" s="494" t="str">
        <f t="shared" si="165"/>
        <v/>
      </c>
      <c r="U857" s="494" t="str">
        <f t="shared" si="166"/>
        <v/>
      </c>
      <c r="V857" s="494" t="str">
        <f t="shared" si="167"/>
        <v/>
      </c>
      <c r="W857" s="21">
        <f>ROW()</f>
        <v>857</v>
      </c>
    </row>
    <row r="858" spans="1:23" s="21" customFormat="1" ht="16" customHeight="1">
      <c r="A858" s="21">
        <f>ROW()</f>
        <v>858</v>
      </c>
      <c r="B858" s="71"/>
      <c r="C858" s="709"/>
      <c r="D858" s="178"/>
      <c r="E858" s="173"/>
      <c r="F858" s="173"/>
      <c r="G858" s="163"/>
      <c r="H858" s="163"/>
      <c r="I858" s="173"/>
      <c r="J858" s="174"/>
      <c r="K858" s="101">
        <f t="shared" si="156"/>
        <v>0</v>
      </c>
      <c r="L858" s="101">
        <f t="shared" si="157"/>
        <v>0</v>
      </c>
      <c r="M858" s="101">
        <f t="shared" si="158"/>
        <v>0</v>
      </c>
      <c r="N858" s="101" t="str">
        <f t="shared" si="159"/>
        <v/>
      </c>
      <c r="O858" s="101">
        <f t="shared" si="160"/>
        <v>0</v>
      </c>
      <c r="P858" s="101">
        <f t="shared" si="161"/>
        <v>0</v>
      </c>
      <c r="Q858" s="101" t="str">
        <f t="shared" si="162"/>
        <v/>
      </c>
      <c r="R858" s="101" t="str">
        <f t="shared" si="163"/>
        <v/>
      </c>
      <c r="S858" s="494" t="str">
        <f t="shared" si="164"/>
        <v/>
      </c>
      <c r="T858" s="494" t="str">
        <f t="shared" si="165"/>
        <v/>
      </c>
      <c r="U858" s="494" t="str">
        <f t="shared" si="166"/>
        <v/>
      </c>
      <c r="V858" s="494" t="str">
        <f t="shared" si="167"/>
        <v/>
      </c>
      <c r="W858" s="21">
        <f>ROW()</f>
        <v>858</v>
      </c>
    </row>
    <row r="859" spans="1:23" s="21" customFormat="1" ht="16" customHeight="1">
      <c r="A859" s="21">
        <f>ROW()</f>
        <v>859</v>
      </c>
      <c r="B859" s="71"/>
      <c r="C859" s="709"/>
      <c r="D859" s="178"/>
      <c r="E859" s="173"/>
      <c r="F859" s="173"/>
      <c r="G859" s="163"/>
      <c r="H859" s="163"/>
      <c r="I859" s="173"/>
      <c r="J859" s="174"/>
      <c r="K859" s="101">
        <f t="shared" si="156"/>
        <v>0</v>
      </c>
      <c r="L859" s="101">
        <f t="shared" si="157"/>
        <v>0</v>
      </c>
      <c r="M859" s="101">
        <f t="shared" si="158"/>
        <v>0</v>
      </c>
      <c r="N859" s="101" t="str">
        <f t="shared" si="159"/>
        <v/>
      </c>
      <c r="O859" s="101">
        <f t="shared" si="160"/>
        <v>0</v>
      </c>
      <c r="P859" s="101">
        <f t="shared" si="161"/>
        <v>0</v>
      </c>
      <c r="Q859" s="101" t="str">
        <f t="shared" si="162"/>
        <v/>
      </c>
      <c r="R859" s="101" t="str">
        <f t="shared" si="163"/>
        <v/>
      </c>
      <c r="S859" s="494" t="str">
        <f t="shared" si="164"/>
        <v/>
      </c>
      <c r="T859" s="494" t="str">
        <f t="shared" si="165"/>
        <v/>
      </c>
      <c r="U859" s="494" t="str">
        <f t="shared" si="166"/>
        <v/>
      </c>
      <c r="V859" s="494" t="str">
        <f t="shared" si="167"/>
        <v/>
      </c>
      <c r="W859" s="21">
        <f>ROW()</f>
        <v>859</v>
      </c>
    </row>
    <row r="860" spans="1:23" s="21" customFormat="1" ht="16" customHeight="1">
      <c r="A860" s="21">
        <f>ROW()</f>
        <v>860</v>
      </c>
      <c r="B860" s="71"/>
      <c r="C860" s="709"/>
      <c r="D860" s="178"/>
      <c r="E860" s="173"/>
      <c r="F860" s="173"/>
      <c r="G860" s="163"/>
      <c r="H860" s="163"/>
      <c r="I860" s="173"/>
      <c r="J860" s="174"/>
      <c r="K860" s="101">
        <f t="shared" si="156"/>
        <v>0</v>
      </c>
      <c r="L860" s="101">
        <f t="shared" si="157"/>
        <v>0</v>
      </c>
      <c r="M860" s="101">
        <f t="shared" si="158"/>
        <v>0</v>
      </c>
      <c r="N860" s="101" t="str">
        <f t="shared" si="159"/>
        <v/>
      </c>
      <c r="O860" s="101">
        <f t="shared" si="160"/>
        <v>0</v>
      </c>
      <c r="P860" s="101">
        <f t="shared" si="161"/>
        <v>0</v>
      </c>
      <c r="Q860" s="101" t="str">
        <f t="shared" si="162"/>
        <v/>
      </c>
      <c r="R860" s="101" t="str">
        <f t="shared" si="163"/>
        <v/>
      </c>
      <c r="S860" s="494" t="str">
        <f t="shared" si="164"/>
        <v/>
      </c>
      <c r="T860" s="494" t="str">
        <f t="shared" si="165"/>
        <v/>
      </c>
      <c r="U860" s="494" t="str">
        <f t="shared" si="166"/>
        <v/>
      </c>
      <c r="V860" s="494" t="str">
        <f t="shared" si="167"/>
        <v/>
      </c>
      <c r="W860" s="21">
        <f>ROW()</f>
        <v>860</v>
      </c>
    </row>
    <row r="861" spans="1:23" s="21" customFormat="1" ht="16" customHeight="1">
      <c r="A861" s="21">
        <f>ROW()</f>
        <v>861</v>
      </c>
      <c r="B861" s="71"/>
      <c r="C861" s="709"/>
      <c r="D861" s="178"/>
      <c r="E861" s="173"/>
      <c r="F861" s="173"/>
      <c r="G861" s="163"/>
      <c r="H861" s="163"/>
      <c r="I861" s="173"/>
      <c r="J861" s="174"/>
      <c r="K861" s="101">
        <f t="shared" si="156"/>
        <v>0</v>
      </c>
      <c r="L861" s="101">
        <f t="shared" si="157"/>
        <v>0</v>
      </c>
      <c r="M861" s="101">
        <f t="shared" si="158"/>
        <v>0</v>
      </c>
      <c r="N861" s="101" t="str">
        <f t="shared" si="159"/>
        <v/>
      </c>
      <c r="O861" s="101">
        <f t="shared" si="160"/>
        <v>0</v>
      </c>
      <c r="P861" s="101">
        <f t="shared" si="161"/>
        <v>0</v>
      </c>
      <c r="Q861" s="101" t="str">
        <f t="shared" si="162"/>
        <v/>
      </c>
      <c r="R861" s="101" t="str">
        <f t="shared" si="163"/>
        <v/>
      </c>
      <c r="S861" s="494" t="str">
        <f t="shared" si="164"/>
        <v/>
      </c>
      <c r="T861" s="494" t="str">
        <f t="shared" si="165"/>
        <v/>
      </c>
      <c r="U861" s="494" t="str">
        <f t="shared" si="166"/>
        <v/>
      </c>
      <c r="V861" s="494" t="str">
        <f t="shared" si="167"/>
        <v/>
      </c>
      <c r="W861" s="21">
        <f>ROW()</f>
        <v>861</v>
      </c>
    </row>
    <row r="862" spans="1:23" s="21" customFormat="1" ht="16" customHeight="1">
      <c r="A862" s="21">
        <f>ROW()</f>
        <v>862</v>
      </c>
      <c r="B862" s="71"/>
      <c r="C862" s="709"/>
      <c r="D862" s="178"/>
      <c r="E862" s="173"/>
      <c r="F862" s="173"/>
      <c r="G862" s="163"/>
      <c r="H862" s="163"/>
      <c r="I862" s="173"/>
      <c r="J862" s="174"/>
      <c r="K862" s="101">
        <f t="shared" si="156"/>
        <v>0</v>
      </c>
      <c r="L862" s="101">
        <f t="shared" si="157"/>
        <v>0</v>
      </c>
      <c r="M862" s="101">
        <f t="shared" si="158"/>
        <v>0</v>
      </c>
      <c r="N862" s="101" t="str">
        <f t="shared" si="159"/>
        <v/>
      </c>
      <c r="O862" s="101">
        <f t="shared" si="160"/>
        <v>0</v>
      </c>
      <c r="P862" s="101">
        <f t="shared" si="161"/>
        <v>0</v>
      </c>
      <c r="Q862" s="101" t="str">
        <f t="shared" si="162"/>
        <v/>
      </c>
      <c r="R862" s="101" t="str">
        <f t="shared" si="163"/>
        <v/>
      </c>
      <c r="S862" s="494" t="str">
        <f t="shared" si="164"/>
        <v/>
      </c>
      <c r="T862" s="494" t="str">
        <f t="shared" si="165"/>
        <v/>
      </c>
      <c r="U862" s="494" t="str">
        <f t="shared" si="166"/>
        <v/>
      </c>
      <c r="V862" s="494" t="str">
        <f t="shared" si="167"/>
        <v/>
      </c>
      <c r="W862" s="21">
        <f>ROW()</f>
        <v>862</v>
      </c>
    </row>
    <row r="863" spans="1:23" s="21" customFormat="1" ht="16" customHeight="1">
      <c r="A863" s="21">
        <f>ROW()</f>
        <v>863</v>
      </c>
      <c r="B863" s="71"/>
      <c r="C863" s="709"/>
      <c r="D863" s="178"/>
      <c r="E863" s="173"/>
      <c r="F863" s="173"/>
      <c r="G863" s="163"/>
      <c r="H863" s="163"/>
      <c r="I863" s="173"/>
      <c r="J863" s="174"/>
      <c r="K863" s="101">
        <f t="shared" si="156"/>
        <v>0</v>
      </c>
      <c r="L863" s="101">
        <f t="shared" si="157"/>
        <v>0</v>
      </c>
      <c r="M863" s="101">
        <f t="shared" si="158"/>
        <v>0</v>
      </c>
      <c r="N863" s="101" t="str">
        <f t="shared" si="159"/>
        <v/>
      </c>
      <c r="O863" s="101">
        <f t="shared" si="160"/>
        <v>0</v>
      </c>
      <c r="P863" s="101">
        <f t="shared" si="161"/>
        <v>0</v>
      </c>
      <c r="Q863" s="101" t="str">
        <f t="shared" si="162"/>
        <v/>
      </c>
      <c r="R863" s="101" t="str">
        <f t="shared" si="163"/>
        <v/>
      </c>
      <c r="S863" s="494" t="str">
        <f t="shared" si="164"/>
        <v/>
      </c>
      <c r="T863" s="494" t="str">
        <f t="shared" si="165"/>
        <v/>
      </c>
      <c r="U863" s="494" t="str">
        <f t="shared" si="166"/>
        <v/>
      </c>
      <c r="V863" s="494" t="str">
        <f t="shared" si="167"/>
        <v/>
      </c>
      <c r="W863" s="21">
        <f>ROW()</f>
        <v>863</v>
      </c>
    </row>
    <row r="864" spans="1:23" s="21" customFormat="1" ht="16" customHeight="1">
      <c r="A864" s="21">
        <f>ROW()</f>
        <v>864</v>
      </c>
      <c r="B864" s="71"/>
      <c r="C864" s="709"/>
      <c r="D864" s="178"/>
      <c r="E864" s="173"/>
      <c r="F864" s="173"/>
      <c r="G864" s="163"/>
      <c r="H864" s="163"/>
      <c r="I864" s="173"/>
      <c r="J864" s="174"/>
      <c r="K864" s="101">
        <f t="shared" si="156"/>
        <v>0</v>
      </c>
      <c r="L864" s="101">
        <f t="shared" si="157"/>
        <v>0</v>
      </c>
      <c r="M864" s="101">
        <f t="shared" si="158"/>
        <v>0</v>
      </c>
      <c r="N864" s="101" t="str">
        <f t="shared" si="159"/>
        <v/>
      </c>
      <c r="O864" s="101">
        <f t="shared" si="160"/>
        <v>0</v>
      </c>
      <c r="P864" s="101">
        <f t="shared" si="161"/>
        <v>0</v>
      </c>
      <c r="Q864" s="101" t="str">
        <f t="shared" si="162"/>
        <v/>
      </c>
      <c r="R864" s="101" t="str">
        <f t="shared" si="163"/>
        <v/>
      </c>
      <c r="S864" s="494" t="str">
        <f t="shared" si="164"/>
        <v/>
      </c>
      <c r="T864" s="494" t="str">
        <f t="shared" si="165"/>
        <v/>
      </c>
      <c r="U864" s="494" t="str">
        <f t="shared" si="166"/>
        <v/>
      </c>
      <c r="V864" s="494" t="str">
        <f t="shared" si="167"/>
        <v/>
      </c>
      <c r="W864" s="21">
        <f>ROW()</f>
        <v>864</v>
      </c>
    </row>
    <row r="865" spans="1:23" s="21" customFormat="1" ht="16" customHeight="1">
      <c r="A865" s="21">
        <f>ROW()</f>
        <v>865</v>
      </c>
      <c r="B865" s="71"/>
      <c r="C865" s="709"/>
      <c r="D865" s="178"/>
      <c r="E865" s="173"/>
      <c r="F865" s="173"/>
      <c r="G865" s="163"/>
      <c r="H865" s="163"/>
      <c r="I865" s="173"/>
      <c r="J865" s="174"/>
      <c r="K865" s="101">
        <f t="shared" si="156"/>
        <v>0</v>
      </c>
      <c r="L865" s="101">
        <f t="shared" si="157"/>
        <v>0</v>
      </c>
      <c r="M865" s="101">
        <f t="shared" si="158"/>
        <v>0</v>
      </c>
      <c r="N865" s="101" t="str">
        <f t="shared" si="159"/>
        <v/>
      </c>
      <c r="O865" s="101">
        <f t="shared" si="160"/>
        <v>0</v>
      </c>
      <c r="P865" s="101">
        <f t="shared" si="161"/>
        <v>0</v>
      </c>
      <c r="Q865" s="101" t="str">
        <f t="shared" si="162"/>
        <v/>
      </c>
      <c r="R865" s="101" t="str">
        <f t="shared" si="163"/>
        <v/>
      </c>
      <c r="S865" s="494" t="str">
        <f t="shared" si="164"/>
        <v/>
      </c>
      <c r="T865" s="494" t="str">
        <f t="shared" si="165"/>
        <v/>
      </c>
      <c r="U865" s="494" t="str">
        <f t="shared" si="166"/>
        <v/>
      </c>
      <c r="V865" s="494" t="str">
        <f t="shared" si="167"/>
        <v/>
      </c>
      <c r="W865" s="21">
        <f>ROW()</f>
        <v>865</v>
      </c>
    </row>
    <row r="866" spans="1:23" s="21" customFormat="1" ht="16" customHeight="1">
      <c r="A866" s="21">
        <f>ROW()</f>
        <v>866</v>
      </c>
      <c r="B866" s="71"/>
      <c r="C866" s="709"/>
      <c r="D866" s="178"/>
      <c r="E866" s="173"/>
      <c r="F866" s="173"/>
      <c r="G866" s="163"/>
      <c r="H866" s="163"/>
      <c r="I866" s="173"/>
      <c r="J866" s="174"/>
      <c r="K866" s="101">
        <f t="shared" si="156"/>
        <v>0</v>
      </c>
      <c r="L866" s="101">
        <f t="shared" si="157"/>
        <v>0</v>
      </c>
      <c r="M866" s="101">
        <f t="shared" si="158"/>
        <v>0</v>
      </c>
      <c r="N866" s="101" t="str">
        <f t="shared" si="159"/>
        <v/>
      </c>
      <c r="O866" s="101">
        <f t="shared" si="160"/>
        <v>0</v>
      </c>
      <c r="P866" s="101">
        <f t="shared" si="161"/>
        <v>0</v>
      </c>
      <c r="Q866" s="101" t="str">
        <f t="shared" si="162"/>
        <v/>
      </c>
      <c r="R866" s="101" t="str">
        <f t="shared" si="163"/>
        <v/>
      </c>
      <c r="S866" s="494" t="str">
        <f t="shared" si="164"/>
        <v/>
      </c>
      <c r="T866" s="494" t="str">
        <f t="shared" si="165"/>
        <v/>
      </c>
      <c r="U866" s="494" t="str">
        <f t="shared" si="166"/>
        <v/>
      </c>
      <c r="V866" s="494" t="str">
        <f t="shared" si="167"/>
        <v/>
      </c>
      <c r="W866" s="21">
        <f>ROW()</f>
        <v>866</v>
      </c>
    </row>
    <row r="867" spans="1:23" s="21" customFormat="1" ht="16" customHeight="1">
      <c r="A867" s="21">
        <f>ROW()</f>
        <v>867</v>
      </c>
      <c r="B867" s="71"/>
      <c r="C867" s="709"/>
      <c r="D867" s="178"/>
      <c r="E867" s="173"/>
      <c r="F867" s="173"/>
      <c r="G867" s="163"/>
      <c r="H867" s="163"/>
      <c r="I867" s="173"/>
      <c r="J867" s="174"/>
      <c r="K867" s="101">
        <f t="shared" si="156"/>
        <v>0</v>
      </c>
      <c r="L867" s="101">
        <f t="shared" si="157"/>
        <v>0</v>
      </c>
      <c r="M867" s="101">
        <f t="shared" si="158"/>
        <v>0</v>
      </c>
      <c r="N867" s="101" t="str">
        <f t="shared" si="159"/>
        <v/>
      </c>
      <c r="O867" s="101">
        <f t="shared" si="160"/>
        <v>0</v>
      </c>
      <c r="P867" s="101">
        <f t="shared" si="161"/>
        <v>0</v>
      </c>
      <c r="Q867" s="101" t="str">
        <f t="shared" si="162"/>
        <v/>
      </c>
      <c r="R867" s="101" t="str">
        <f t="shared" si="163"/>
        <v/>
      </c>
      <c r="S867" s="494" t="str">
        <f t="shared" si="164"/>
        <v/>
      </c>
      <c r="T867" s="494" t="str">
        <f t="shared" si="165"/>
        <v/>
      </c>
      <c r="U867" s="494" t="str">
        <f t="shared" si="166"/>
        <v/>
      </c>
      <c r="V867" s="494" t="str">
        <f t="shared" si="167"/>
        <v/>
      </c>
      <c r="W867" s="21">
        <f>ROW()</f>
        <v>867</v>
      </c>
    </row>
    <row r="868" spans="1:23" s="21" customFormat="1" ht="16" customHeight="1">
      <c r="A868" s="21">
        <f>ROW()</f>
        <v>868</v>
      </c>
      <c r="B868" s="71"/>
      <c r="C868" s="709"/>
      <c r="D868" s="178"/>
      <c r="E868" s="173"/>
      <c r="F868" s="173"/>
      <c r="G868" s="163"/>
      <c r="H868" s="163"/>
      <c r="I868" s="173"/>
      <c r="J868" s="174"/>
      <c r="K868" s="101">
        <f t="shared" si="156"/>
        <v>0</v>
      </c>
      <c r="L868" s="101">
        <f t="shared" si="157"/>
        <v>0</v>
      </c>
      <c r="M868" s="101">
        <f t="shared" si="158"/>
        <v>0</v>
      </c>
      <c r="N868" s="101" t="str">
        <f t="shared" si="159"/>
        <v/>
      </c>
      <c r="O868" s="101">
        <f t="shared" si="160"/>
        <v>0</v>
      </c>
      <c r="P868" s="101">
        <f t="shared" si="161"/>
        <v>0</v>
      </c>
      <c r="Q868" s="101" t="str">
        <f t="shared" si="162"/>
        <v/>
      </c>
      <c r="R868" s="101" t="str">
        <f t="shared" si="163"/>
        <v/>
      </c>
      <c r="S868" s="494" t="str">
        <f t="shared" si="164"/>
        <v/>
      </c>
      <c r="T868" s="494" t="str">
        <f t="shared" si="165"/>
        <v/>
      </c>
      <c r="U868" s="494" t="str">
        <f t="shared" si="166"/>
        <v/>
      </c>
      <c r="V868" s="494" t="str">
        <f t="shared" si="167"/>
        <v/>
      </c>
      <c r="W868" s="21">
        <f>ROW()</f>
        <v>868</v>
      </c>
    </row>
    <row r="869" spans="1:23" s="21" customFormat="1" ht="16" customHeight="1">
      <c r="A869" s="21">
        <f>ROW()</f>
        <v>869</v>
      </c>
      <c r="B869" s="71"/>
      <c r="C869" s="709"/>
      <c r="D869" s="178"/>
      <c r="E869" s="173"/>
      <c r="F869" s="173"/>
      <c r="G869" s="163"/>
      <c r="H869" s="163"/>
      <c r="I869" s="173"/>
      <c r="J869" s="174"/>
      <c r="K869" s="101">
        <f t="shared" si="156"/>
        <v>0</v>
      </c>
      <c r="L869" s="101">
        <f t="shared" si="157"/>
        <v>0</v>
      </c>
      <c r="M869" s="101">
        <f t="shared" si="158"/>
        <v>0</v>
      </c>
      <c r="N869" s="101" t="str">
        <f t="shared" si="159"/>
        <v/>
      </c>
      <c r="O869" s="101">
        <f t="shared" si="160"/>
        <v>0</v>
      </c>
      <c r="P869" s="101">
        <f t="shared" si="161"/>
        <v>0</v>
      </c>
      <c r="Q869" s="101" t="str">
        <f t="shared" si="162"/>
        <v/>
      </c>
      <c r="R869" s="101" t="str">
        <f t="shared" si="163"/>
        <v/>
      </c>
      <c r="S869" s="494" t="str">
        <f t="shared" si="164"/>
        <v/>
      </c>
      <c r="T869" s="494" t="str">
        <f t="shared" si="165"/>
        <v/>
      </c>
      <c r="U869" s="494" t="str">
        <f t="shared" si="166"/>
        <v/>
      </c>
      <c r="V869" s="494" t="str">
        <f t="shared" si="167"/>
        <v/>
      </c>
      <c r="W869" s="21">
        <f>ROW()</f>
        <v>869</v>
      </c>
    </row>
    <row r="870" spans="1:23" s="21" customFormat="1" ht="16" customHeight="1">
      <c r="A870" s="21">
        <f>ROW()</f>
        <v>870</v>
      </c>
      <c r="B870" s="71"/>
      <c r="C870" s="709"/>
      <c r="D870" s="178"/>
      <c r="E870" s="173"/>
      <c r="F870" s="173"/>
      <c r="G870" s="163"/>
      <c r="H870" s="163"/>
      <c r="I870" s="173"/>
      <c r="J870" s="174"/>
      <c r="K870" s="101">
        <f t="shared" si="156"/>
        <v>0</v>
      </c>
      <c r="L870" s="101">
        <f t="shared" si="157"/>
        <v>0</v>
      </c>
      <c r="M870" s="101">
        <f t="shared" si="158"/>
        <v>0</v>
      </c>
      <c r="N870" s="101" t="str">
        <f t="shared" si="159"/>
        <v/>
      </c>
      <c r="O870" s="101">
        <f t="shared" si="160"/>
        <v>0</v>
      </c>
      <c r="P870" s="101">
        <f t="shared" si="161"/>
        <v>0</v>
      </c>
      <c r="Q870" s="101" t="str">
        <f t="shared" si="162"/>
        <v/>
      </c>
      <c r="R870" s="101" t="str">
        <f t="shared" si="163"/>
        <v/>
      </c>
      <c r="S870" s="494" t="str">
        <f t="shared" si="164"/>
        <v/>
      </c>
      <c r="T870" s="494" t="str">
        <f t="shared" si="165"/>
        <v/>
      </c>
      <c r="U870" s="494" t="str">
        <f t="shared" si="166"/>
        <v/>
      </c>
      <c r="V870" s="494" t="str">
        <f t="shared" si="167"/>
        <v/>
      </c>
      <c r="W870" s="21">
        <f>ROW()</f>
        <v>870</v>
      </c>
    </row>
    <row r="871" spans="1:23" s="21" customFormat="1" ht="16" customHeight="1">
      <c r="A871" s="21">
        <f>ROW()</f>
        <v>871</v>
      </c>
      <c r="B871" s="71"/>
      <c r="C871" s="709"/>
      <c r="D871" s="178"/>
      <c r="E871" s="173"/>
      <c r="F871" s="173"/>
      <c r="G871" s="163"/>
      <c r="H871" s="163"/>
      <c r="I871" s="173"/>
      <c r="J871" s="174"/>
      <c r="K871" s="101">
        <f t="shared" si="156"/>
        <v>0</v>
      </c>
      <c r="L871" s="101">
        <f t="shared" si="157"/>
        <v>0</v>
      </c>
      <c r="M871" s="101">
        <f t="shared" si="158"/>
        <v>0</v>
      </c>
      <c r="N871" s="101" t="str">
        <f t="shared" si="159"/>
        <v/>
      </c>
      <c r="O871" s="101">
        <f t="shared" si="160"/>
        <v>0</v>
      </c>
      <c r="P871" s="101">
        <f t="shared" si="161"/>
        <v>0</v>
      </c>
      <c r="Q871" s="101" t="str">
        <f t="shared" si="162"/>
        <v/>
      </c>
      <c r="R871" s="101" t="str">
        <f t="shared" si="163"/>
        <v/>
      </c>
      <c r="S871" s="494" t="str">
        <f t="shared" si="164"/>
        <v/>
      </c>
      <c r="T871" s="494" t="str">
        <f t="shared" si="165"/>
        <v/>
      </c>
      <c r="U871" s="494" t="str">
        <f t="shared" si="166"/>
        <v/>
      </c>
      <c r="V871" s="494" t="str">
        <f t="shared" si="167"/>
        <v/>
      </c>
      <c r="W871" s="21">
        <f>ROW()</f>
        <v>871</v>
      </c>
    </row>
    <row r="872" spans="1:23" s="21" customFormat="1" ht="16" customHeight="1">
      <c r="A872" s="21">
        <f>ROW()</f>
        <v>872</v>
      </c>
      <c r="B872" s="71"/>
      <c r="C872" s="709"/>
      <c r="D872" s="178"/>
      <c r="E872" s="173"/>
      <c r="F872" s="173"/>
      <c r="G872" s="163"/>
      <c r="H872" s="163"/>
      <c r="I872" s="173"/>
      <c r="J872" s="174"/>
      <c r="K872" s="101">
        <f t="shared" si="156"/>
        <v>0</v>
      </c>
      <c r="L872" s="101">
        <f t="shared" si="157"/>
        <v>0</v>
      </c>
      <c r="M872" s="101">
        <f t="shared" si="158"/>
        <v>0</v>
      </c>
      <c r="N872" s="101" t="str">
        <f t="shared" si="159"/>
        <v/>
      </c>
      <c r="O872" s="101">
        <f t="shared" si="160"/>
        <v>0</v>
      </c>
      <c r="P872" s="101">
        <f t="shared" si="161"/>
        <v>0</v>
      </c>
      <c r="Q872" s="101" t="str">
        <f t="shared" si="162"/>
        <v/>
      </c>
      <c r="R872" s="101" t="str">
        <f t="shared" si="163"/>
        <v/>
      </c>
      <c r="S872" s="494" t="str">
        <f t="shared" si="164"/>
        <v/>
      </c>
      <c r="T872" s="494" t="str">
        <f t="shared" si="165"/>
        <v/>
      </c>
      <c r="U872" s="494" t="str">
        <f t="shared" si="166"/>
        <v/>
      </c>
      <c r="V872" s="494" t="str">
        <f t="shared" si="167"/>
        <v/>
      </c>
      <c r="W872" s="21">
        <f>ROW()</f>
        <v>872</v>
      </c>
    </row>
    <row r="873" spans="1:23" s="21" customFormat="1" ht="16" customHeight="1">
      <c r="A873" s="21">
        <f>ROW()</f>
        <v>873</v>
      </c>
      <c r="B873" s="71"/>
      <c r="C873" s="709"/>
      <c r="D873" s="178"/>
      <c r="E873" s="173"/>
      <c r="F873" s="173"/>
      <c r="G873" s="163"/>
      <c r="H873" s="163"/>
      <c r="I873" s="173"/>
      <c r="J873" s="174"/>
      <c r="K873" s="101">
        <f t="shared" si="156"/>
        <v>0</v>
      </c>
      <c r="L873" s="101">
        <f t="shared" si="157"/>
        <v>0</v>
      </c>
      <c r="M873" s="101">
        <f t="shared" si="158"/>
        <v>0</v>
      </c>
      <c r="N873" s="101" t="str">
        <f t="shared" si="159"/>
        <v/>
      </c>
      <c r="O873" s="101">
        <f t="shared" si="160"/>
        <v>0</v>
      </c>
      <c r="P873" s="101">
        <f t="shared" si="161"/>
        <v>0</v>
      </c>
      <c r="Q873" s="101" t="str">
        <f t="shared" si="162"/>
        <v/>
      </c>
      <c r="R873" s="101" t="str">
        <f t="shared" si="163"/>
        <v/>
      </c>
      <c r="S873" s="494" t="str">
        <f t="shared" si="164"/>
        <v/>
      </c>
      <c r="T873" s="494" t="str">
        <f t="shared" si="165"/>
        <v/>
      </c>
      <c r="U873" s="494" t="str">
        <f t="shared" si="166"/>
        <v/>
      </c>
      <c r="V873" s="494" t="str">
        <f t="shared" si="167"/>
        <v/>
      </c>
      <c r="W873" s="21">
        <f>ROW()</f>
        <v>873</v>
      </c>
    </row>
    <row r="874" spans="1:23" s="21" customFormat="1" ht="16" customHeight="1">
      <c r="A874" s="21">
        <f>ROW()</f>
        <v>874</v>
      </c>
      <c r="B874" s="71"/>
      <c r="C874" s="709"/>
      <c r="D874" s="178"/>
      <c r="E874" s="173"/>
      <c r="F874" s="173"/>
      <c r="G874" s="163"/>
      <c r="H874" s="163"/>
      <c r="I874" s="173"/>
      <c r="J874" s="174"/>
      <c r="K874" s="101">
        <f t="shared" si="156"/>
        <v>0</v>
      </c>
      <c r="L874" s="101">
        <f t="shared" si="157"/>
        <v>0</v>
      </c>
      <c r="M874" s="101">
        <f t="shared" si="158"/>
        <v>0</v>
      </c>
      <c r="N874" s="101" t="str">
        <f t="shared" si="159"/>
        <v/>
      </c>
      <c r="O874" s="101">
        <f t="shared" si="160"/>
        <v>0</v>
      </c>
      <c r="P874" s="101">
        <f t="shared" si="161"/>
        <v>0</v>
      </c>
      <c r="Q874" s="101" t="str">
        <f t="shared" si="162"/>
        <v/>
      </c>
      <c r="R874" s="101" t="str">
        <f t="shared" si="163"/>
        <v/>
      </c>
      <c r="S874" s="494" t="str">
        <f t="shared" si="164"/>
        <v/>
      </c>
      <c r="T874" s="494" t="str">
        <f t="shared" si="165"/>
        <v/>
      </c>
      <c r="U874" s="494" t="str">
        <f t="shared" si="166"/>
        <v/>
      </c>
      <c r="V874" s="494" t="str">
        <f t="shared" si="167"/>
        <v/>
      </c>
      <c r="W874" s="21">
        <f>ROW()</f>
        <v>874</v>
      </c>
    </row>
    <row r="875" spans="1:23" s="21" customFormat="1" ht="16" customHeight="1">
      <c r="A875" s="21">
        <f>ROW()</f>
        <v>875</v>
      </c>
      <c r="B875" s="71"/>
      <c r="C875" s="709"/>
      <c r="D875" s="178"/>
      <c r="E875" s="173"/>
      <c r="F875" s="173"/>
      <c r="G875" s="163"/>
      <c r="H875" s="163"/>
      <c r="I875" s="173"/>
      <c r="J875" s="174"/>
      <c r="K875" s="101">
        <f t="shared" si="156"/>
        <v>0</v>
      </c>
      <c r="L875" s="101">
        <f t="shared" si="157"/>
        <v>0</v>
      </c>
      <c r="M875" s="101">
        <f t="shared" si="158"/>
        <v>0</v>
      </c>
      <c r="N875" s="101" t="str">
        <f t="shared" si="159"/>
        <v/>
      </c>
      <c r="O875" s="101">
        <f t="shared" si="160"/>
        <v>0</v>
      </c>
      <c r="P875" s="101">
        <f t="shared" si="161"/>
        <v>0</v>
      </c>
      <c r="Q875" s="101" t="str">
        <f t="shared" si="162"/>
        <v/>
      </c>
      <c r="R875" s="101" t="str">
        <f t="shared" si="163"/>
        <v/>
      </c>
      <c r="S875" s="494" t="str">
        <f t="shared" si="164"/>
        <v/>
      </c>
      <c r="T875" s="494" t="str">
        <f t="shared" si="165"/>
        <v/>
      </c>
      <c r="U875" s="494" t="str">
        <f t="shared" si="166"/>
        <v/>
      </c>
      <c r="V875" s="494" t="str">
        <f t="shared" si="167"/>
        <v/>
      </c>
      <c r="W875" s="21">
        <f>ROW()</f>
        <v>875</v>
      </c>
    </row>
    <row r="876" spans="1:23" s="21" customFormat="1" ht="16" customHeight="1">
      <c r="A876" s="21">
        <f>ROW()</f>
        <v>876</v>
      </c>
      <c r="B876" s="71"/>
      <c r="C876" s="709"/>
      <c r="D876" s="178"/>
      <c r="E876" s="173"/>
      <c r="F876" s="173"/>
      <c r="G876" s="163"/>
      <c r="H876" s="163"/>
      <c r="I876" s="173"/>
      <c r="J876" s="174"/>
      <c r="K876" s="101">
        <f t="shared" si="156"/>
        <v>0</v>
      </c>
      <c r="L876" s="101">
        <f t="shared" si="157"/>
        <v>0</v>
      </c>
      <c r="M876" s="101">
        <f t="shared" si="158"/>
        <v>0</v>
      </c>
      <c r="N876" s="101" t="str">
        <f t="shared" si="159"/>
        <v/>
      </c>
      <c r="O876" s="101">
        <f t="shared" si="160"/>
        <v>0</v>
      </c>
      <c r="P876" s="101">
        <f t="shared" si="161"/>
        <v>0</v>
      </c>
      <c r="Q876" s="101" t="str">
        <f t="shared" si="162"/>
        <v/>
      </c>
      <c r="R876" s="101" t="str">
        <f t="shared" si="163"/>
        <v/>
      </c>
      <c r="S876" s="494" t="str">
        <f t="shared" si="164"/>
        <v/>
      </c>
      <c r="T876" s="494" t="str">
        <f t="shared" si="165"/>
        <v/>
      </c>
      <c r="U876" s="494" t="str">
        <f t="shared" si="166"/>
        <v/>
      </c>
      <c r="V876" s="494" t="str">
        <f t="shared" si="167"/>
        <v/>
      </c>
      <c r="W876" s="21">
        <f>ROW()</f>
        <v>876</v>
      </c>
    </row>
    <row r="877" spans="1:23" s="21" customFormat="1" ht="16" customHeight="1">
      <c r="A877" s="21">
        <f>ROW()</f>
        <v>877</v>
      </c>
      <c r="B877" s="71"/>
      <c r="C877" s="709"/>
      <c r="D877" s="178"/>
      <c r="E877" s="173"/>
      <c r="F877" s="173"/>
      <c r="G877" s="163"/>
      <c r="H877" s="163"/>
      <c r="I877" s="173"/>
      <c r="J877" s="174"/>
      <c r="K877" s="101">
        <f t="shared" si="156"/>
        <v>0</v>
      </c>
      <c r="L877" s="101">
        <f t="shared" si="157"/>
        <v>0</v>
      </c>
      <c r="M877" s="101">
        <f t="shared" si="158"/>
        <v>0</v>
      </c>
      <c r="N877" s="101" t="str">
        <f t="shared" si="159"/>
        <v/>
      </c>
      <c r="O877" s="101">
        <f t="shared" si="160"/>
        <v>0</v>
      </c>
      <c r="P877" s="101">
        <f t="shared" si="161"/>
        <v>0</v>
      </c>
      <c r="Q877" s="101" t="str">
        <f t="shared" si="162"/>
        <v/>
      </c>
      <c r="R877" s="101" t="str">
        <f t="shared" si="163"/>
        <v/>
      </c>
      <c r="S877" s="494" t="str">
        <f t="shared" si="164"/>
        <v/>
      </c>
      <c r="T877" s="494" t="str">
        <f t="shared" si="165"/>
        <v/>
      </c>
      <c r="U877" s="494" t="str">
        <f t="shared" si="166"/>
        <v/>
      </c>
      <c r="V877" s="494" t="str">
        <f t="shared" si="167"/>
        <v/>
      </c>
      <c r="W877" s="21">
        <f>ROW()</f>
        <v>877</v>
      </c>
    </row>
    <row r="878" spans="1:23" s="21" customFormat="1" ht="16" customHeight="1">
      <c r="A878" s="21">
        <f>ROW()</f>
        <v>878</v>
      </c>
      <c r="B878" s="71"/>
      <c r="C878" s="709"/>
      <c r="D878" s="178"/>
      <c r="E878" s="173"/>
      <c r="F878" s="173"/>
      <c r="G878" s="163"/>
      <c r="H878" s="163"/>
      <c r="I878" s="173"/>
      <c r="J878" s="174"/>
      <c r="K878" s="101">
        <f t="shared" si="156"/>
        <v>0</v>
      </c>
      <c r="L878" s="101">
        <f t="shared" si="157"/>
        <v>0</v>
      </c>
      <c r="M878" s="101">
        <f t="shared" si="158"/>
        <v>0</v>
      </c>
      <c r="N878" s="101" t="str">
        <f t="shared" si="159"/>
        <v/>
      </c>
      <c r="O878" s="101">
        <f t="shared" si="160"/>
        <v>0</v>
      </c>
      <c r="P878" s="101">
        <f t="shared" si="161"/>
        <v>0</v>
      </c>
      <c r="Q878" s="101" t="str">
        <f t="shared" si="162"/>
        <v/>
      </c>
      <c r="R878" s="101" t="str">
        <f t="shared" si="163"/>
        <v/>
      </c>
      <c r="S878" s="494" t="str">
        <f t="shared" si="164"/>
        <v/>
      </c>
      <c r="T878" s="494" t="str">
        <f t="shared" si="165"/>
        <v/>
      </c>
      <c r="U878" s="494" t="str">
        <f t="shared" si="166"/>
        <v/>
      </c>
      <c r="V878" s="494" t="str">
        <f t="shared" si="167"/>
        <v/>
      </c>
      <c r="W878" s="21">
        <f>ROW()</f>
        <v>878</v>
      </c>
    </row>
    <row r="879" spans="1:23" s="21" customFormat="1" ht="16" customHeight="1">
      <c r="A879" s="21">
        <f>ROW()</f>
        <v>879</v>
      </c>
      <c r="B879" s="71"/>
      <c r="C879" s="709"/>
      <c r="D879" s="178"/>
      <c r="E879" s="173"/>
      <c r="F879" s="173"/>
      <c r="G879" s="163"/>
      <c r="H879" s="163"/>
      <c r="I879" s="173"/>
      <c r="J879" s="174"/>
      <c r="K879" s="101">
        <f t="shared" si="156"/>
        <v>0</v>
      </c>
      <c r="L879" s="101">
        <f t="shared" si="157"/>
        <v>0</v>
      </c>
      <c r="M879" s="101">
        <f t="shared" si="158"/>
        <v>0</v>
      </c>
      <c r="N879" s="101" t="str">
        <f t="shared" si="159"/>
        <v/>
      </c>
      <c r="O879" s="101">
        <f t="shared" si="160"/>
        <v>0</v>
      </c>
      <c r="P879" s="101">
        <f t="shared" si="161"/>
        <v>0</v>
      </c>
      <c r="Q879" s="101" t="str">
        <f t="shared" si="162"/>
        <v/>
      </c>
      <c r="R879" s="101" t="str">
        <f t="shared" si="163"/>
        <v/>
      </c>
      <c r="S879" s="494" t="str">
        <f t="shared" si="164"/>
        <v/>
      </c>
      <c r="T879" s="494" t="str">
        <f t="shared" si="165"/>
        <v/>
      </c>
      <c r="U879" s="494" t="str">
        <f t="shared" si="166"/>
        <v/>
      </c>
      <c r="V879" s="494" t="str">
        <f t="shared" si="167"/>
        <v/>
      </c>
      <c r="W879" s="21">
        <f>ROW()</f>
        <v>879</v>
      </c>
    </row>
    <row r="880" spans="1:23" s="21" customFormat="1" ht="16" customHeight="1">
      <c r="A880" s="21">
        <f>ROW()</f>
        <v>880</v>
      </c>
      <c r="B880" s="71"/>
      <c r="C880" s="709"/>
      <c r="D880" s="178"/>
      <c r="E880" s="173"/>
      <c r="F880" s="173"/>
      <c r="G880" s="163"/>
      <c r="H880" s="163"/>
      <c r="I880" s="173"/>
      <c r="J880" s="174"/>
      <c r="K880" s="101">
        <f t="shared" si="156"/>
        <v>0</v>
      </c>
      <c r="L880" s="101">
        <f t="shared" si="157"/>
        <v>0</v>
      </c>
      <c r="M880" s="101">
        <f t="shared" si="158"/>
        <v>0</v>
      </c>
      <c r="N880" s="101" t="str">
        <f t="shared" si="159"/>
        <v/>
      </c>
      <c r="O880" s="101">
        <f t="shared" si="160"/>
        <v>0</v>
      </c>
      <c r="P880" s="101">
        <f t="shared" si="161"/>
        <v>0</v>
      </c>
      <c r="Q880" s="101" t="str">
        <f t="shared" si="162"/>
        <v/>
      </c>
      <c r="R880" s="101" t="str">
        <f t="shared" si="163"/>
        <v/>
      </c>
      <c r="S880" s="494" t="str">
        <f t="shared" si="164"/>
        <v/>
      </c>
      <c r="T880" s="494" t="str">
        <f t="shared" si="165"/>
        <v/>
      </c>
      <c r="U880" s="494" t="str">
        <f t="shared" si="166"/>
        <v/>
      </c>
      <c r="V880" s="494" t="str">
        <f t="shared" si="167"/>
        <v/>
      </c>
      <c r="W880" s="21">
        <f>ROW()</f>
        <v>880</v>
      </c>
    </row>
    <row r="881" spans="1:23" s="21" customFormat="1" ht="16" customHeight="1">
      <c r="A881" s="21">
        <f>ROW()</f>
        <v>881</v>
      </c>
      <c r="B881" s="71"/>
      <c r="C881" s="709"/>
      <c r="D881" s="178"/>
      <c r="E881" s="173"/>
      <c r="F881" s="173"/>
      <c r="G881" s="163"/>
      <c r="H881" s="163"/>
      <c r="I881" s="173"/>
      <c r="J881" s="174"/>
      <c r="K881" s="101">
        <f t="shared" si="156"/>
        <v>0</v>
      </c>
      <c r="L881" s="101">
        <f t="shared" si="157"/>
        <v>0</v>
      </c>
      <c r="M881" s="101">
        <f t="shared" si="158"/>
        <v>0</v>
      </c>
      <c r="N881" s="101" t="str">
        <f t="shared" si="159"/>
        <v/>
      </c>
      <c r="O881" s="101">
        <f t="shared" si="160"/>
        <v>0</v>
      </c>
      <c r="P881" s="101">
        <f t="shared" si="161"/>
        <v>0</v>
      </c>
      <c r="Q881" s="101" t="str">
        <f t="shared" si="162"/>
        <v/>
      </c>
      <c r="R881" s="101" t="str">
        <f t="shared" si="163"/>
        <v/>
      </c>
      <c r="S881" s="494" t="str">
        <f t="shared" si="164"/>
        <v/>
      </c>
      <c r="T881" s="494" t="str">
        <f t="shared" si="165"/>
        <v/>
      </c>
      <c r="U881" s="494" t="str">
        <f t="shared" si="166"/>
        <v/>
      </c>
      <c r="V881" s="494" t="str">
        <f t="shared" si="167"/>
        <v/>
      </c>
      <c r="W881" s="21">
        <f>ROW()</f>
        <v>881</v>
      </c>
    </row>
    <row r="882" spans="1:23" s="21" customFormat="1" ht="16" customHeight="1">
      <c r="A882" s="21">
        <f>ROW()</f>
        <v>882</v>
      </c>
      <c r="B882" s="71"/>
      <c r="C882" s="709"/>
      <c r="D882" s="178"/>
      <c r="E882" s="173"/>
      <c r="F882" s="173"/>
      <c r="G882" s="163"/>
      <c r="H882" s="163"/>
      <c r="I882" s="173"/>
      <c r="J882" s="174"/>
      <c r="K882" s="101">
        <f t="shared" si="156"/>
        <v>0</v>
      </c>
      <c r="L882" s="101">
        <f t="shared" si="157"/>
        <v>0</v>
      </c>
      <c r="M882" s="101">
        <f t="shared" si="158"/>
        <v>0</v>
      </c>
      <c r="N882" s="101" t="str">
        <f t="shared" si="159"/>
        <v/>
      </c>
      <c r="O882" s="101">
        <f t="shared" si="160"/>
        <v>0</v>
      </c>
      <c r="P882" s="101">
        <f t="shared" si="161"/>
        <v>0</v>
      </c>
      <c r="Q882" s="101" t="str">
        <f t="shared" si="162"/>
        <v/>
      </c>
      <c r="R882" s="101" t="str">
        <f t="shared" si="163"/>
        <v/>
      </c>
      <c r="S882" s="494" t="str">
        <f t="shared" si="164"/>
        <v/>
      </c>
      <c r="T882" s="494" t="str">
        <f t="shared" si="165"/>
        <v/>
      </c>
      <c r="U882" s="494" t="str">
        <f t="shared" si="166"/>
        <v/>
      </c>
      <c r="V882" s="494" t="str">
        <f t="shared" si="167"/>
        <v/>
      </c>
      <c r="W882" s="21">
        <f>ROW()</f>
        <v>882</v>
      </c>
    </row>
    <row r="883" spans="1:23" s="21" customFormat="1" ht="16" customHeight="1">
      <c r="A883" s="21">
        <f>ROW()</f>
        <v>883</v>
      </c>
      <c r="B883" s="71"/>
      <c r="C883" s="709"/>
      <c r="D883" s="178"/>
      <c r="E883" s="173"/>
      <c r="F883" s="173"/>
      <c r="G883" s="163"/>
      <c r="H883" s="163"/>
      <c r="I883" s="173"/>
      <c r="J883" s="174"/>
      <c r="K883" s="101">
        <f t="shared" si="156"/>
        <v>0</v>
      </c>
      <c r="L883" s="101">
        <f t="shared" si="157"/>
        <v>0</v>
      </c>
      <c r="M883" s="101">
        <f t="shared" si="158"/>
        <v>0</v>
      </c>
      <c r="N883" s="101" t="str">
        <f t="shared" si="159"/>
        <v/>
      </c>
      <c r="O883" s="101">
        <f t="shared" si="160"/>
        <v>0</v>
      </c>
      <c r="P883" s="101">
        <f t="shared" si="161"/>
        <v>0</v>
      </c>
      <c r="Q883" s="101" t="str">
        <f t="shared" si="162"/>
        <v/>
      </c>
      <c r="R883" s="101" t="str">
        <f t="shared" si="163"/>
        <v/>
      </c>
      <c r="S883" s="494" t="str">
        <f t="shared" si="164"/>
        <v/>
      </c>
      <c r="T883" s="494" t="str">
        <f t="shared" si="165"/>
        <v/>
      </c>
      <c r="U883" s="494" t="str">
        <f t="shared" si="166"/>
        <v/>
      </c>
      <c r="V883" s="494" t="str">
        <f t="shared" si="167"/>
        <v/>
      </c>
      <c r="W883" s="21">
        <f>ROW()</f>
        <v>883</v>
      </c>
    </row>
    <row r="884" spans="1:23" s="21" customFormat="1" ht="16" customHeight="1">
      <c r="A884" s="21">
        <f>ROW()</f>
        <v>884</v>
      </c>
      <c r="B884" s="71"/>
      <c r="C884" s="709"/>
      <c r="D884" s="178"/>
      <c r="E884" s="173"/>
      <c r="F884" s="173"/>
      <c r="G884" s="163"/>
      <c r="H884" s="163"/>
      <c r="I884" s="173"/>
      <c r="J884" s="174"/>
      <c r="K884" s="101">
        <f t="shared" si="156"/>
        <v>0</v>
      </c>
      <c r="L884" s="101">
        <f t="shared" si="157"/>
        <v>0</v>
      </c>
      <c r="M884" s="101">
        <f t="shared" si="158"/>
        <v>0</v>
      </c>
      <c r="N884" s="101" t="str">
        <f t="shared" si="159"/>
        <v/>
      </c>
      <c r="O884" s="101">
        <f t="shared" si="160"/>
        <v>0</v>
      </c>
      <c r="P884" s="101">
        <f t="shared" si="161"/>
        <v>0</v>
      </c>
      <c r="Q884" s="101" t="str">
        <f t="shared" si="162"/>
        <v/>
      </c>
      <c r="R884" s="101" t="str">
        <f t="shared" si="163"/>
        <v/>
      </c>
      <c r="S884" s="494" t="str">
        <f t="shared" si="164"/>
        <v/>
      </c>
      <c r="T884" s="494" t="str">
        <f t="shared" si="165"/>
        <v/>
      </c>
      <c r="U884" s="494" t="str">
        <f t="shared" si="166"/>
        <v/>
      </c>
      <c r="V884" s="494" t="str">
        <f t="shared" si="167"/>
        <v/>
      </c>
      <c r="W884" s="21">
        <f>ROW()</f>
        <v>884</v>
      </c>
    </row>
    <row r="885" spans="1:23" s="21" customFormat="1" ht="16" customHeight="1">
      <c r="A885" s="21">
        <f>ROW()</f>
        <v>885</v>
      </c>
      <c r="B885" s="71"/>
      <c r="C885" s="709"/>
      <c r="D885" s="178"/>
      <c r="E885" s="173"/>
      <c r="F885" s="173"/>
      <c r="G885" s="163"/>
      <c r="H885" s="163"/>
      <c r="I885" s="173"/>
      <c r="J885" s="174"/>
      <c r="K885" s="101">
        <f t="shared" si="156"/>
        <v>0</v>
      </c>
      <c r="L885" s="101">
        <f t="shared" si="157"/>
        <v>0</v>
      </c>
      <c r="M885" s="101">
        <f t="shared" si="158"/>
        <v>0</v>
      </c>
      <c r="N885" s="101" t="str">
        <f t="shared" si="159"/>
        <v/>
      </c>
      <c r="O885" s="101">
        <f t="shared" si="160"/>
        <v>0</v>
      </c>
      <c r="P885" s="101">
        <f t="shared" si="161"/>
        <v>0</v>
      </c>
      <c r="Q885" s="101" t="str">
        <f t="shared" si="162"/>
        <v/>
      </c>
      <c r="R885" s="101" t="str">
        <f t="shared" si="163"/>
        <v/>
      </c>
      <c r="S885" s="494" t="str">
        <f t="shared" si="164"/>
        <v/>
      </c>
      <c r="T885" s="494" t="str">
        <f t="shared" si="165"/>
        <v/>
      </c>
      <c r="U885" s="494" t="str">
        <f t="shared" si="166"/>
        <v/>
      </c>
      <c r="V885" s="494" t="str">
        <f t="shared" si="167"/>
        <v/>
      </c>
      <c r="W885" s="21">
        <f>ROW()</f>
        <v>885</v>
      </c>
    </row>
    <row r="886" spans="1:23" s="21" customFormat="1" ht="16" customHeight="1">
      <c r="A886" s="21">
        <f>ROW()</f>
        <v>886</v>
      </c>
      <c r="B886" s="71"/>
      <c r="C886" s="709"/>
      <c r="D886" s="178"/>
      <c r="E886" s="173"/>
      <c r="F886" s="173"/>
      <c r="G886" s="163"/>
      <c r="H886" s="163"/>
      <c r="I886" s="173"/>
      <c r="J886" s="174"/>
      <c r="K886" s="101">
        <f t="shared" si="156"/>
        <v>0</v>
      </c>
      <c r="L886" s="101">
        <f t="shared" si="157"/>
        <v>0</v>
      </c>
      <c r="M886" s="101">
        <f t="shared" si="158"/>
        <v>0</v>
      </c>
      <c r="N886" s="101" t="str">
        <f t="shared" si="159"/>
        <v/>
      </c>
      <c r="O886" s="101">
        <f t="shared" si="160"/>
        <v>0</v>
      </c>
      <c r="P886" s="101">
        <f t="shared" si="161"/>
        <v>0</v>
      </c>
      <c r="Q886" s="101" t="str">
        <f t="shared" si="162"/>
        <v/>
      </c>
      <c r="R886" s="101" t="str">
        <f t="shared" si="163"/>
        <v/>
      </c>
      <c r="S886" s="494" t="str">
        <f t="shared" si="164"/>
        <v/>
      </c>
      <c r="T886" s="494" t="str">
        <f t="shared" si="165"/>
        <v/>
      </c>
      <c r="U886" s="494" t="str">
        <f t="shared" si="166"/>
        <v/>
      </c>
      <c r="V886" s="494" t="str">
        <f t="shared" si="167"/>
        <v/>
      </c>
      <c r="W886" s="21">
        <f>ROW()</f>
        <v>886</v>
      </c>
    </row>
    <row r="887" spans="1:23" s="21" customFormat="1" ht="16" customHeight="1">
      <c r="A887" s="21">
        <f>ROW()</f>
        <v>887</v>
      </c>
      <c r="B887" s="71"/>
      <c r="C887" s="709"/>
      <c r="D887" s="178"/>
      <c r="E887" s="173"/>
      <c r="F887" s="173"/>
      <c r="G887" s="163"/>
      <c r="H887" s="163"/>
      <c r="I887" s="173"/>
      <c r="J887" s="174"/>
      <c r="K887" s="101">
        <f t="shared" si="156"/>
        <v>0</v>
      </c>
      <c r="L887" s="101">
        <f t="shared" si="157"/>
        <v>0</v>
      </c>
      <c r="M887" s="101">
        <f t="shared" si="158"/>
        <v>0</v>
      </c>
      <c r="N887" s="101" t="str">
        <f t="shared" si="159"/>
        <v/>
      </c>
      <c r="O887" s="101">
        <f t="shared" si="160"/>
        <v>0</v>
      </c>
      <c r="P887" s="101">
        <f t="shared" si="161"/>
        <v>0</v>
      </c>
      <c r="Q887" s="101" t="str">
        <f t="shared" si="162"/>
        <v/>
      </c>
      <c r="R887" s="101" t="str">
        <f t="shared" si="163"/>
        <v/>
      </c>
      <c r="S887" s="494" t="str">
        <f t="shared" si="164"/>
        <v/>
      </c>
      <c r="T887" s="494" t="str">
        <f t="shared" si="165"/>
        <v/>
      </c>
      <c r="U887" s="494" t="str">
        <f t="shared" si="166"/>
        <v/>
      </c>
      <c r="V887" s="494" t="str">
        <f t="shared" si="167"/>
        <v/>
      </c>
      <c r="W887" s="21">
        <f>ROW()</f>
        <v>887</v>
      </c>
    </row>
    <row r="888" spans="1:23" s="21" customFormat="1" ht="16" customHeight="1">
      <c r="A888" s="21">
        <f>ROW()</f>
        <v>888</v>
      </c>
      <c r="B888" s="71"/>
      <c r="C888" s="709"/>
      <c r="D888" s="178"/>
      <c r="E888" s="173"/>
      <c r="F888" s="173"/>
      <c r="G888" s="163"/>
      <c r="H888" s="163"/>
      <c r="I888" s="173"/>
      <c r="J888" s="174"/>
      <c r="K888" s="101">
        <f t="shared" si="156"/>
        <v>0</v>
      </c>
      <c r="L888" s="101">
        <f t="shared" si="157"/>
        <v>0</v>
      </c>
      <c r="M888" s="101">
        <f t="shared" si="158"/>
        <v>0</v>
      </c>
      <c r="N888" s="101" t="str">
        <f t="shared" si="159"/>
        <v/>
      </c>
      <c r="O888" s="101">
        <f t="shared" si="160"/>
        <v>0</v>
      </c>
      <c r="P888" s="101">
        <f t="shared" si="161"/>
        <v>0</v>
      </c>
      <c r="Q888" s="101" t="str">
        <f t="shared" si="162"/>
        <v/>
      </c>
      <c r="R888" s="101" t="str">
        <f t="shared" si="163"/>
        <v/>
      </c>
      <c r="S888" s="494" t="str">
        <f t="shared" si="164"/>
        <v/>
      </c>
      <c r="T888" s="494" t="str">
        <f t="shared" si="165"/>
        <v/>
      </c>
      <c r="U888" s="494" t="str">
        <f t="shared" si="166"/>
        <v/>
      </c>
      <c r="V888" s="494" t="str">
        <f t="shared" si="167"/>
        <v/>
      </c>
      <c r="W888" s="21">
        <f>ROW()</f>
        <v>888</v>
      </c>
    </row>
    <row r="889" spans="1:23" s="21" customFormat="1" ht="16" customHeight="1">
      <c r="A889" s="21">
        <f>ROW()</f>
        <v>889</v>
      </c>
      <c r="B889" s="71"/>
      <c r="C889" s="709"/>
      <c r="D889" s="178"/>
      <c r="E889" s="173"/>
      <c r="F889" s="173"/>
      <c r="G889" s="163"/>
      <c r="H889" s="163"/>
      <c r="I889" s="173"/>
      <c r="J889" s="174"/>
      <c r="K889" s="101">
        <f t="shared" si="156"/>
        <v>0</v>
      </c>
      <c r="L889" s="101">
        <f t="shared" si="157"/>
        <v>0</v>
      </c>
      <c r="M889" s="101">
        <f t="shared" si="158"/>
        <v>0</v>
      </c>
      <c r="N889" s="101" t="str">
        <f t="shared" si="159"/>
        <v/>
      </c>
      <c r="O889" s="101">
        <f t="shared" si="160"/>
        <v>0</v>
      </c>
      <c r="P889" s="101">
        <f t="shared" si="161"/>
        <v>0</v>
      </c>
      <c r="Q889" s="101" t="str">
        <f t="shared" si="162"/>
        <v/>
      </c>
      <c r="R889" s="101" t="str">
        <f t="shared" si="163"/>
        <v/>
      </c>
      <c r="S889" s="494" t="str">
        <f t="shared" si="164"/>
        <v/>
      </c>
      <c r="T889" s="494" t="str">
        <f t="shared" si="165"/>
        <v/>
      </c>
      <c r="U889" s="494" t="str">
        <f t="shared" si="166"/>
        <v/>
      </c>
      <c r="V889" s="494" t="str">
        <f t="shared" si="167"/>
        <v/>
      </c>
      <c r="W889" s="21">
        <f>ROW()</f>
        <v>889</v>
      </c>
    </row>
    <row r="890" spans="1:23" s="21" customFormat="1" ht="16" customHeight="1">
      <c r="A890" s="21">
        <f>ROW()</f>
        <v>890</v>
      </c>
      <c r="B890" s="71"/>
      <c r="C890" s="709"/>
      <c r="D890" s="178"/>
      <c r="E890" s="173"/>
      <c r="F890" s="173"/>
      <c r="G890" s="163"/>
      <c r="H890" s="163"/>
      <c r="I890" s="173"/>
      <c r="J890" s="174"/>
      <c r="K890" s="101">
        <f t="shared" si="156"/>
        <v>0</v>
      </c>
      <c r="L890" s="101">
        <f t="shared" si="157"/>
        <v>0</v>
      </c>
      <c r="M890" s="101">
        <f t="shared" si="158"/>
        <v>0</v>
      </c>
      <c r="N890" s="101" t="str">
        <f t="shared" si="159"/>
        <v/>
      </c>
      <c r="O890" s="101">
        <f t="shared" si="160"/>
        <v>0</v>
      </c>
      <c r="P890" s="101">
        <f t="shared" si="161"/>
        <v>0</v>
      </c>
      <c r="Q890" s="101" t="str">
        <f t="shared" si="162"/>
        <v/>
      </c>
      <c r="R890" s="101" t="str">
        <f t="shared" si="163"/>
        <v/>
      </c>
      <c r="S890" s="494" t="str">
        <f t="shared" si="164"/>
        <v/>
      </c>
      <c r="T890" s="494" t="str">
        <f t="shared" si="165"/>
        <v/>
      </c>
      <c r="U890" s="494" t="str">
        <f t="shared" si="166"/>
        <v/>
      </c>
      <c r="V890" s="494" t="str">
        <f t="shared" si="167"/>
        <v/>
      </c>
      <c r="W890" s="21">
        <f>ROW()</f>
        <v>890</v>
      </c>
    </row>
    <row r="891" spans="1:23" s="21" customFormat="1" ht="16" customHeight="1">
      <c r="A891" s="21">
        <f>ROW()</f>
        <v>891</v>
      </c>
      <c r="B891" s="71"/>
      <c r="C891" s="709"/>
      <c r="D891" s="178"/>
      <c r="E891" s="173"/>
      <c r="F891" s="173"/>
      <c r="G891" s="163"/>
      <c r="H891" s="163"/>
      <c r="I891" s="173"/>
      <c r="J891" s="174"/>
      <c r="K891" s="101">
        <f t="shared" si="156"/>
        <v>0</v>
      </c>
      <c r="L891" s="101">
        <f t="shared" si="157"/>
        <v>0</v>
      </c>
      <c r="M891" s="101">
        <f t="shared" si="158"/>
        <v>0</v>
      </c>
      <c r="N891" s="101" t="str">
        <f t="shared" si="159"/>
        <v/>
      </c>
      <c r="O891" s="101">
        <f t="shared" si="160"/>
        <v>0</v>
      </c>
      <c r="P891" s="101">
        <f t="shared" si="161"/>
        <v>0</v>
      </c>
      <c r="Q891" s="101" t="str">
        <f t="shared" si="162"/>
        <v/>
      </c>
      <c r="R891" s="101" t="str">
        <f t="shared" si="163"/>
        <v/>
      </c>
      <c r="S891" s="494" t="str">
        <f t="shared" si="164"/>
        <v/>
      </c>
      <c r="T891" s="494" t="str">
        <f t="shared" si="165"/>
        <v/>
      </c>
      <c r="U891" s="494" t="str">
        <f t="shared" si="166"/>
        <v/>
      </c>
      <c r="V891" s="494" t="str">
        <f t="shared" si="167"/>
        <v/>
      </c>
      <c r="W891" s="21">
        <f>ROW()</f>
        <v>891</v>
      </c>
    </row>
    <row r="892" spans="1:23" s="21" customFormat="1" ht="16" customHeight="1">
      <c r="A892" s="21">
        <f>ROW()</f>
        <v>892</v>
      </c>
      <c r="B892" s="71"/>
      <c r="C892" s="709"/>
      <c r="D892" s="178"/>
      <c r="E892" s="173"/>
      <c r="F892" s="173"/>
      <c r="G892" s="163"/>
      <c r="H892" s="163"/>
      <c r="I892" s="173"/>
      <c r="J892" s="174"/>
      <c r="K892" s="101">
        <f t="shared" si="156"/>
        <v>0</v>
      </c>
      <c r="L892" s="101">
        <f t="shared" si="157"/>
        <v>0</v>
      </c>
      <c r="M892" s="101">
        <f t="shared" si="158"/>
        <v>0</v>
      </c>
      <c r="N892" s="101" t="str">
        <f t="shared" si="159"/>
        <v/>
      </c>
      <c r="O892" s="101">
        <f t="shared" si="160"/>
        <v>0</v>
      </c>
      <c r="P892" s="101">
        <f t="shared" si="161"/>
        <v>0</v>
      </c>
      <c r="Q892" s="101" t="str">
        <f t="shared" si="162"/>
        <v/>
      </c>
      <c r="R892" s="101" t="str">
        <f t="shared" si="163"/>
        <v/>
      </c>
      <c r="S892" s="494" t="str">
        <f t="shared" si="164"/>
        <v/>
      </c>
      <c r="T892" s="494" t="str">
        <f t="shared" si="165"/>
        <v/>
      </c>
      <c r="U892" s="494" t="str">
        <f t="shared" si="166"/>
        <v/>
      </c>
      <c r="V892" s="494" t="str">
        <f t="shared" si="167"/>
        <v/>
      </c>
      <c r="W892" s="21">
        <f>ROW()</f>
        <v>892</v>
      </c>
    </row>
    <row r="893" spans="1:23" s="21" customFormat="1" ht="16" customHeight="1">
      <c r="A893" s="21">
        <f>ROW()</f>
        <v>893</v>
      </c>
      <c r="B893" s="71"/>
      <c r="C893" s="709"/>
      <c r="D893" s="178"/>
      <c r="E893" s="173"/>
      <c r="F893" s="173"/>
      <c r="G893" s="163"/>
      <c r="H893" s="163"/>
      <c r="I893" s="173"/>
      <c r="J893" s="174"/>
      <c r="K893" s="101">
        <f t="shared" si="156"/>
        <v>0</v>
      </c>
      <c r="L893" s="101">
        <f t="shared" si="157"/>
        <v>0</v>
      </c>
      <c r="M893" s="101">
        <f t="shared" si="158"/>
        <v>0</v>
      </c>
      <c r="N893" s="101" t="str">
        <f t="shared" si="159"/>
        <v/>
      </c>
      <c r="O893" s="101">
        <f t="shared" si="160"/>
        <v>0</v>
      </c>
      <c r="P893" s="101">
        <f t="shared" si="161"/>
        <v>0</v>
      </c>
      <c r="Q893" s="101" t="str">
        <f t="shared" si="162"/>
        <v/>
      </c>
      <c r="R893" s="101" t="str">
        <f t="shared" si="163"/>
        <v/>
      </c>
      <c r="S893" s="494" t="str">
        <f t="shared" si="164"/>
        <v/>
      </c>
      <c r="T893" s="494" t="str">
        <f t="shared" si="165"/>
        <v/>
      </c>
      <c r="U893" s="494" t="str">
        <f t="shared" si="166"/>
        <v/>
      </c>
      <c r="V893" s="494" t="str">
        <f t="shared" si="167"/>
        <v/>
      </c>
      <c r="W893" s="21">
        <f>ROW()</f>
        <v>893</v>
      </c>
    </row>
    <row r="894" spans="1:23" s="21" customFormat="1" ht="16" customHeight="1">
      <c r="A894" s="21">
        <f>ROW()</f>
        <v>894</v>
      </c>
      <c r="B894" s="71"/>
      <c r="C894" s="709"/>
      <c r="D894" s="178"/>
      <c r="E894" s="173"/>
      <c r="F894" s="173"/>
      <c r="G894" s="163"/>
      <c r="H894" s="163"/>
      <c r="I894" s="173"/>
      <c r="J894" s="174"/>
      <c r="K894" s="101">
        <f t="shared" si="156"/>
        <v>0</v>
      </c>
      <c r="L894" s="101">
        <f t="shared" si="157"/>
        <v>0</v>
      </c>
      <c r="M894" s="101">
        <f t="shared" si="158"/>
        <v>0</v>
      </c>
      <c r="N894" s="101" t="str">
        <f t="shared" si="159"/>
        <v/>
      </c>
      <c r="O894" s="101">
        <f t="shared" si="160"/>
        <v>0</v>
      </c>
      <c r="P894" s="101">
        <f t="shared" si="161"/>
        <v>0</v>
      </c>
      <c r="Q894" s="101" t="str">
        <f t="shared" si="162"/>
        <v/>
      </c>
      <c r="R894" s="101" t="str">
        <f t="shared" si="163"/>
        <v/>
      </c>
      <c r="S894" s="494" t="str">
        <f t="shared" si="164"/>
        <v/>
      </c>
      <c r="T894" s="494" t="str">
        <f t="shared" si="165"/>
        <v/>
      </c>
      <c r="U894" s="494" t="str">
        <f t="shared" si="166"/>
        <v/>
      </c>
      <c r="V894" s="494" t="str">
        <f t="shared" si="167"/>
        <v/>
      </c>
      <c r="W894" s="21">
        <f>ROW()</f>
        <v>894</v>
      </c>
    </row>
    <row r="895" spans="1:23" s="21" customFormat="1" ht="16" customHeight="1">
      <c r="A895" s="21">
        <f>ROW()</f>
        <v>895</v>
      </c>
      <c r="B895" s="71"/>
      <c r="C895" s="709"/>
      <c r="D895" s="178"/>
      <c r="E895" s="173"/>
      <c r="F895" s="173"/>
      <c r="G895" s="163"/>
      <c r="H895" s="163"/>
      <c r="I895" s="173"/>
      <c r="J895" s="174"/>
      <c r="K895" s="101">
        <f t="shared" si="156"/>
        <v>0</v>
      </c>
      <c r="L895" s="101">
        <f t="shared" si="157"/>
        <v>0</v>
      </c>
      <c r="M895" s="101">
        <f t="shared" si="158"/>
        <v>0</v>
      </c>
      <c r="N895" s="101" t="str">
        <f t="shared" si="159"/>
        <v/>
      </c>
      <c r="O895" s="101">
        <f t="shared" si="160"/>
        <v>0</v>
      </c>
      <c r="P895" s="101">
        <f t="shared" si="161"/>
        <v>0</v>
      </c>
      <c r="Q895" s="101" t="str">
        <f t="shared" si="162"/>
        <v/>
      </c>
      <c r="R895" s="101" t="str">
        <f t="shared" si="163"/>
        <v/>
      </c>
      <c r="S895" s="494" t="str">
        <f t="shared" si="164"/>
        <v/>
      </c>
      <c r="T895" s="494" t="str">
        <f t="shared" si="165"/>
        <v/>
      </c>
      <c r="U895" s="494" t="str">
        <f t="shared" si="166"/>
        <v/>
      </c>
      <c r="V895" s="494" t="str">
        <f t="shared" si="167"/>
        <v/>
      </c>
      <c r="W895" s="21">
        <f>ROW()</f>
        <v>895</v>
      </c>
    </row>
    <row r="896" spans="1:23" s="21" customFormat="1" ht="16" customHeight="1">
      <c r="A896" s="21">
        <f>ROW()</f>
        <v>896</v>
      </c>
      <c r="B896" s="71"/>
      <c r="C896" s="709"/>
      <c r="D896" s="178"/>
      <c r="E896" s="173"/>
      <c r="F896" s="173"/>
      <c r="G896" s="163"/>
      <c r="H896" s="163"/>
      <c r="I896" s="173"/>
      <c r="J896" s="174"/>
      <c r="K896" s="101">
        <f t="shared" si="156"/>
        <v>0</v>
      </c>
      <c r="L896" s="101">
        <f t="shared" si="157"/>
        <v>0</v>
      </c>
      <c r="M896" s="101">
        <f t="shared" si="158"/>
        <v>0</v>
      </c>
      <c r="N896" s="101" t="str">
        <f t="shared" si="159"/>
        <v/>
      </c>
      <c r="O896" s="101">
        <f t="shared" si="160"/>
        <v>0</v>
      </c>
      <c r="P896" s="101">
        <f t="shared" si="161"/>
        <v>0</v>
      </c>
      <c r="Q896" s="101" t="str">
        <f t="shared" si="162"/>
        <v/>
      </c>
      <c r="R896" s="101" t="str">
        <f t="shared" si="163"/>
        <v/>
      </c>
      <c r="S896" s="494" t="str">
        <f t="shared" si="164"/>
        <v/>
      </c>
      <c r="T896" s="494" t="str">
        <f t="shared" si="165"/>
        <v/>
      </c>
      <c r="U896" s="494" t="str">
        <f t="shared" si="166"/>
        <v/>
      </c>
      <c r="V896" s="494" t="str">
        <f t="shared" si="167"/>
        <v/>
      </c>
      <c r="W896" s="21">
        <f>ROW()</f>
        <v>896</v>
      </c>
    </row>
    <row r="897" spans="1:23" s="21" customFormat="1" ht="16" customHeight="1">
      <c r="A897" s="21">
        <f>ROW()</f>
        <v>897</v>
      </c>
      <c r="B897" s="71"/>
      <c r="C897" s="709"/>
      <c r="D897" s="178"/>
      <c r="E897" s="173"/>
      <c r="F897" s="173"/>
      <c r="G897" s="163"/>
      <c r="H897" s="163"/>
      <c r="I897" s="173"/>
      <c r="J897" s="174"/>
      <c r="K897" s="101">
        <f t="shared" si="156"/>
        <v>0</v>
      </c>
      <c r="L897" s="101">
        <f t="shared" si="157"/>
        <v>0</v>
      </c>
      <c r="M897" s="101">
        <f t="shared" si="158"/>
        <v>0</v>
      </c>
      <c r="N897" s="101" t="str">
        <f t="shared" si="159"/>
        <v/>
      </c>
      <c r="O897" s="101">
        <f t="shared" si="160"/>
        <v>0</v>
      </c>
      <c r="P897" s="101">
        <f t="shared" si="161"/>
        <v>0</v>
      </c>
      <c r="Q897" s="101" t="str">
        <f t="shared" si="162"/>
        <v/>
      </c>
      <c r="R897" s="101" t="str">
        <f t="shared" si="163"/>
        <v/>
      </c>
      <c r="S897" s="494" t="str">
        <f t="shared" si="164"/>
        <v/>
      </c>
      <c r="T897" s="494" t="str">
        <f t="shared" si="165"/>
        <v/>
      </c>
      <c r="U897" s="494" t="str">
        <f t="shared" si="166"/>
        <v/>
      </c>
      <c r="V897" s="494" t="str">
        <f t="shared" si="167"/>
        <v/>
      </c>
      <c r="W897" s="21">
        <f>ROW()</f>
        <v>897</v>
      </c>
    </row>
    <row r="898" spans="1:23" s="21" customFormat="1" ht="16" customHeight="1">
      <c r="A898" s="21">
        <f>ROW()</f>
        <v>898</v>
      </c>
      <c r="B898" s="71"/>
      <c r="C898" s="709"/>
      <c r="D898" s="178"/>
      <c r="E898" s="173"/>
      <c r="F898" s="173"/>
      <c r="G898" s="163"/>
      <c r="H898" s="163"/>
      <c r="I898" s="173"/>
      <c r="J898" s="174"/>
      <c r="K898" s="101">
        <f t="shared" si="156"/>
        <v>0</v>
      </c>
      <c r="L898" s="101">
        <f t="shared" si="157"/>
        <v>0</v>
      </c>
      <c r="M898" s="101">
        <f t="shared" si="158"/>
        <v>0</v>
      </c>
      <c r="N898" s="101" t="str">
        <f t="shared" si="159"/>
        <v/>
      </c>
      <c r="O898" s="101">
        <f t="shared" si="160"/>
        <v>0</v>
      </c>
      <c r="P898" s="101">
        <f t="shared" si="161"/>
        <v>0</v>
      </c>
      <c r="Q898" s="101" t="str">
        <f t="shared" si="162"/>
        <v/>
      </c>
      <c r="R898" s="101" t="str">
        <f t="shared" si="163"/>
        <v/>
      </c>
      <c r="S898" s="494" t="str">
        <f t="shared" si="164"/>
        <v/>
      </c>
      <c r="T898" s="494" t="str">
        <f t="shared" si="165"/>
        <v/>
      </c>
      <c r="U898" s="494" t="str">
        <f t="shared" si="166"/>
        <v/>
      </c>
      <c r="V898" s="494" t="str">
        <f t="shared" si="167"/>
        <v/>
      </c>
      <c r="W898" s="21">
        <f>ROW()</f>
        <v>898</v>
      </c>
    </row>
    <row r="899" spans="1:23" s="21" customFormat="1" ht="16" customHeight="1">
      <c r="A899" s="21">
        <f>ROW()</f>
        <v>899</v>
      </c>
      <c r="B899" s="71"/>
      <c r="C899" s="709"/>
      <c r="D899" s="178"/>
      <c r="E899" s="173"/>
      <c r="F899" s="173"/>
      <c r="G899" s="163"/>
      <c r="H899" s="163"/>
      <c r="I899" s="173"/>
      <c r="J899" s="174"/>
      <c r="K899" s="101">
        <f t="shared" si="156"/>
        <v>0</v>
      </c>
      <c r="L899" s="101">
        <f t="shared" si="157"/>
        <v>0</v>
      </c>
      <c r="M899" s="101">
        <f t="shared" si="158"/>
        <v>0</v>
      </c>
      <c r="N899" s="101" t="str">
        <f t="shared" si="159"/>
        <v/>
      </c>
      <c r="O899" s="101">
        <f t="shared" si="160"/>
        <v>0</v>
      </c>
      <c r="P899" s="101">
        <f t="shared" si="161"/>
        <v>0</v>
      </c>
      <c r="Q899" s="101" t="str">
        <f t="shared" si="162"/>
        <v/>
      </c>
      <c r="R899" s="101" t="str">
        <f t="shared" si="163"/>
        <v/>
      </c>
      <c r="S899" s="494" t="str">
        <f t="shared" si="164"/>
        <v/>
      </c>
      <c r="T899" s="494" t="str">
        <f t="shared" si="165"/>
        <v/>
      </c>
      <c r="U899" s="494" t="str">
        <f t="shared" si="166"/>
        <v/>
      </c>
      <c r="V899" s="494" t="str">
        <f t="shared" si="167"/>
        <v/>
      </c>
      <c r="W899" s="21">
        <f>ROW()</f>
        <v>899</v>
      </c>
    </row>
    <row r="900" spans="1:23" s="21" customFormat="1" ht="16" customHeight="1">
      <c r="A900" s="21">
        <f>ROW()</f>
        <v>900</v>
      </c>
      <c r="B900" s="71"/>
      <c r="C900" s="709"/>
      <c r="D900" s="178"/>
      <c r="E900" s="173"/>
      <c r="F900" s="173"/>
      <c r="G900" s="163"/>
      <c r="H900" s="163"/>
      <c r="I900" s="173"/>
      <c r="J900" s="174"/>
      <c r="K900" s="101">
        <f t="shared" si="156"/>
        <v>0</v>
      </c>
      <c r="L900" s="101">
        <f t="shared" si="157"/>
        <v>0</v>
      </c>
      <c r="M900" s="101">
        <f t="shared" si="158"/>
        <v>0</v>
      </c>
      <c r="N900" s="101" t="str">
        <f t="shared" si="159"/>
        <v/>
      </c>
      <c r="O900" s="101">
        <f t="shared" si="160"/>
        <v>0</v>
      </c>
      <c r="P900" s="101">
        <f t="shared" si="161"/>
        <v>0</v>
      </c>
      <c r="Q900" s="101" t="str">
        <f t="shared" si="162"/>
        <v/>
      </c>
      <c r="R900" s="101" t="str">
        <f t="shared" si="163"/>
        <v/>
      </c>
      <c r="S900" s="494" t="str">
        <f t="shared" si="164"/>
        <v/>
      </c>
      <c r="T900" s="494" t="str">
        <f t="shared" si="165"/>
        <v/>
      </c>
      <c r="U900" s="494" t="str">
        <f t="shared" si="166"/>
        <v/>
      </c>
      <c r="V900" s="494" t="str">
        <f t="shared" si="167"/>
        <v/>
      </c>
      <c r="W900" s="21">
        <f>ROW()</f>
        <v>900</v>
      </c>
    </row>
    <row r="901" spans="1:23" s="21" customFormat="1" ht="16" customHeight="1">
      <c r="A901" s="21">
        <f>ROW()</f>
        <v>901</v>
      </c>
      <c r="B901" s="71"/>
      <c r="C901" s="709"/>
      <c r="D901" s="178"/>
      <c r="E901" s="173"/>
      <c r="F901" s="173"/>
      <c r="G901" s="163"/>
      <c r="H901" s="163"/>
      <c r="I901" s="173"/>
      <c r="J901" s="174"/>
      <c r="K901" s="101">
        <f t="shared" si="156"/>
        <v>0</v>
      </c>
      <c r="L901" s="101">
        <f t="shared" si="157"/>
        <v>0</v>
      </c>
      <c r="M901" s="101">
        <f t="shared" si="158"/>
        <v>0</v>
      </c>
      <c r="N901" s="101" t="str">
        <f t="shared" si="159"/>
        <v/>
      </c>
      <c r="O901" s="101">
        <f t="shared" si="160"/>
        <v>0</v>
      </c>
      <c r="P901" s="101">
        <f t="shared" si="161"/>
        <v>0</v>
      </c>
      <c r="Q901" s="101" t="str">
        <f t="shared" si="162"/>
        <v/>
      </c>
      <c r="R901" s="101" t="str">
        <f t="shared" si="163"/>
        <v/>
      </c>
      <c r="S901" s="494" t="str">
        <f t="shared" si="164"/>
        <v/>
      </c>
      <c r="T901" s="494" t="str">
        <f t="shared" si="165"/>
        <v/>
      </c>
      <c r="U901" s="494" t="str">
        <f t="shared" si="166"/>
        <v/>
      </c>
      <c r="V901" s="494" t="str">
        <f t="shared" si="167"/>
        <v/>
      </c>
      <c r="W901" s="21">
        <f>ROW()</f>
        <v>901</v>
      </c>
    </row>
    <row r="902" spans="1:23" s="21" customFormat="1" ht="16" customHeight="1">
      <c r="A902" s="21">
        <f>ROW()</f>
        <v>902</v>
      </c>
      <c r="B902" s="71"/>
      <c r="C902" s="709"/>
      <c r="D902" s="178"/>
      <c r="E902" s="173"/>
      <c r="F902" s="173"/>
      <c r="G902" s="163"/>
      <c r="H902" s="163"/>
      <c r="I902" s="173"/>
      <c r="J902" s="174"/>
      <c r="K902" s="101">
        <f t="shared" si="156"/>
        <v>0</v>
      </c>
      <c r="L902" s="101">
        <f t="shared" si="157"/>
        <v>0</v>
      </c>
      <c r="M902" s="101">
        <f t="shared" si="158"/>
        <v>0</v>
      </c>
      <c r="N902" s="101" t="str">
        <f t="shared" si="159"/>
        <v/>
      </c>
      <c r="O902" s="101">
        <f t="shared" si="160"/>
        <v>0</v>
      </c>
      <c r="P902" s="101">
        <f t="shared" si="161"/>
        <v>0</v>
      </c>
      <c r="Q902" s="101" t="str">
        <f t="shared" si="162"/>
        <v/>
      </c>
      <c r="R902" s="101" t="str">
        <f t="shared" si="163"/>
        <v/>
      </c>
      <c r="S902" s="494" t="str">
        <f t="shared" si="164"/>
        <v/>
      </c>
      <c r="T902" s="494" t="str">
        <f t="shared" si="165"/>
        <v/>
      </c>
      <c r="U902" s="494" t="str">
        <f t="shared" si="166"/>
        <v/>
      </c>
      <c r="V902" s="494" t="str">
        <f t="shared" si="167"/>
        <v/>
      </c>
      <c r="W902" s="21">
        <f>ROW()</f>
        <v>902</v>
      </c>
    </row>
    <row r="903" spans="1:23" s="21" customFormat="1" ht="16" customHeight="1">
      <c r="A903" s="21">
        <f>ROW()</f>
        <v>903</v>
      </c>
      <c r="B903" s="71"/>
      <c r="C903" s="709"/>
      <c r="D903" s="178"/>
      <c r="E903" s="173"/>
      <c r="F903" s="173"/>
      <c r="G903" s="163"/>
      <c r="H903" s="163"/>
      <c r="I903" s="173"/>
      <c r="J903" s="174"/>
      <c r="K903" s="101">
        <f t="shared" si="156"/>
        <v>0</v>
      </c>
      <c r="L903" s="101">
        <f t="shared" si="157"/>
        <v>0</v>
      </c>
      <c r="M903" s="101">
        <f t="shared" si="158"/>
        <v>0</v>
      </c>
      <c r="N903" s="101" t="str">
        <f t="shared" si="159"/>
        <v/>
      </c>
      <c r="O903" s="101">
        <f t="shared" si="160"/>
        <v>0</v>
      </c>
      <c r="P903" s="101">
        <f t="shared" si="161"/>
        <v>0</v>
      </c>
      <c r="Q903" s="101" t="str">
        <f t="shared" si="162"/>
        <v/>
      </c>
      <c r="R903" s="101" t="str">
        <f t="shared" si="163"/>
        <v/>
      </c>
      <c r="S903" s="494" t="str">
        <f t="shared" si="164"/>
        <v/>
      </c>
      <c r="T903" s="494" t="str">
        <f t="shared" si="165"/>
        <v/>
      </c>
      <c r="U903" s="494" t="str">
        <f t="shared" si="166"/>
        <v/>
      </c>
      <c r="V903" s="494" t="str">
        <f t="shared" si="167"/>
        <v/>
      </c>
      <c r="W903" s="21">
        <f>ROW()</f>
        <v>903</v>
      </c>
    </row>
    <row r="904" spans="1:23" s="21" customFormat="1" ht="16" customHeight="1">
      <c r="A904" s="21">
        <f>ROW()</f>
        <v>904</v>
      </c>
      <c r="B904" s="71"/>
      <c r="C904" s="709"/>
      <c r="D904" s="178"/>
      <c r="E904" s="173"/>
      <c r="F904" s="173"/>
      <c r="G904" s="163"/>
      <c r="H904" s="163"/>
      <c r="I904" s="173"/>
      <c r="J904" s="174"/>
      <c r="K904" s="101">
        <f t="shared" si="156"/>
        <v>0</v>
      </c>
      <c r="L904" s="101">
        <f t="shared" si="157"/>
        <v>0</v>
      </c>
      <c r="M904" s="101">
        <f t="shared" si="158"/>
        <v>0</v>
      </c>
      <c r="N904" s="101" t="str">
        <f t="shared" si="159"/>
        <v/>
      </c>
      <c r="O904" s="101">
        <f t="shared" si="160"/>
        <v>0</v>
      </c>
      <c r="P904" s="101">
        <f t="shared" si="161"/>
        <v>0</v>
      </c>
      <c r="Q904" s="101" t="str">
        <f t="shared" si="162"/>
        <v/>
      </c>
      <c r="R904" s="101" t="str">
        <f t="shared" si="163"/>
        <v/>
      </c>
      <c r="S904" s="494" t="str">
        <f t="shared" si="164"/>
        <v/>
      </c>
      <c r="T904" s="494" t="str">
        <f t="shared" si="165"/>
        <v/>
      </c>
      <c r="U904" s="494" t="str">
        <f t="shared" si="166"/>
        <v/>
      </c>
      <c r="V904" s="494" t="str">
        <f t="shared" si="167"/>
        <v/>
      </c>
      <c r="W904" s="21">
        <f>ROW()</f>
        <v>904</v>
      </c>
    </row>
    <row r="905" spans="1:23" s="21" customFormat="1" ht="16" customHeight="1">
      <c r="A905" s="21">
        <f>ROW()</f>
        <v>905</v>
      </c>
      <c r="B905" s="71"/>
      <c r="C905" s="709"/>
      <c r="D905" s="178"/>
      <c r="E905" s="173"/>
      <c r="F905" s="173"/>
      <c r="G905" s="163"/>
      <c r="H905" s="163"/>
      <c r="I905" s="173"/>
      <c r="J905" s="174"/>
      <c r="K905" s="101">
        <f t="shared" si="156"/>
        <v>0</v>
      </c>
      <c r="L905" s="101">
        <f t="shared" si="157"/>
        <v>0</v>
      </c>
      <c r="M905" s="101">
        <f t="shared" si="158"/>
        <v>0</v>
      </c>
      <c r="N905" s="101" t="str">
        <f t="shared" si="159"/>
        <v/>
      </c>
      <c r="O905" s="101">
        <f t="shared" si="160"/>
        <v>0</v>
      </c>
      <c r="P905" s="101">
        <f t="shared" si="161"/>
        <v>0</v>
      </c>
      <c r="Q905" s="101" t="str">
        <f t="shared" si="162"/>
        <v/>
      </c>
      <c r="R905" s="101" t="str">
        <f t="shared" si="163"/>
        <v/>
      </c>
      <c r="S905" s="494" t="str">
        <f t="shared" si="164"/>
        <v/>
      </c>
      <c r="T905" s="494" t="str">
        <f t="shared" si="165"/>
        <v/>
      </c>
      <c r="U905" s="494" t="str">
        <f t="shared" si="166"/>
        <v/>
      </c>
      <c r="V905" s="494" t="str">
        <f t="shared" si="167"/>
        <v/>
      </c>
      <c r="W905" s="21">
        <f>ROW()</f>
        <v>905</v>
      </c>
    </row>
    <row r="906" spans="1:23" s="21" customFormat="1" ht="16" customHeight="1">
      <c r="A906" s="21">
        <f>ROW()</f>
        <v>906</v>
      </c>
      <c r="B906" s="71"/>
      <c r="C906" s="709"/>
      <c r="D906" s="178"/>
      <c r="E906" s="173"/>
      <c r="F906" s="173"/>
      <c r="G906" s="163"/>
      <c r="H906" s="163"/>
      <c r="I906" s="173"/>
      <c r="J906" s="174"/>
      <c r="K906" s="101">
        <f t="shared" si="156"/>
        <v>0</v>
      </c>
      <c r="L906" s="101">
        <f t="shared" si="157"/>
        <v>0</v>
      </c>
      <c r="M906" s="101">
        <f t="shared" si="158"/>
        <v>0</v>
      </c>
      <c r="N906" s="101" t="str">
        <f t="shared" si="159"/>
        <v/>
      </c>
      <c r="O906" s="101">
        <f t="shared" si="160"/>
        <v>0</v>
      </c>
      <c r="P906" s="101">
        <f t="shared" si="161"/>
        <v>0</v>
      </c>
      <c r="Q906" s="101" t="str">
        <f t="shared" si="162"/>
        <v/>
      </c>
      <c r="R906" s="101" t="str">
        <f t="shared" si="163"/>
        <v/>
      </c>
      <c r="S906" s="494" t="str">
        <f t="shared" si="164"/>
        <v/>
      </c>
      <c r="T906" s="494" t="str">
        <f t="shared" si="165"/>
        <v/>
      </c>
      <c r="U906" s="494" t="str">
        <f t="shared" si="166"/>
        <v/>
      </c>
      <c r="V906" s="494" t="str">
        <f t="shared" si="167"/>
        <v/>
      </c>
      <c r="W906" s="21">
        <f>ROW()</f>
        <v>906</v>
      </c>
    </row>
    <row r="907" spans="1:23" s="21" customFormat="1" ht="16" customHeight="1">
      <c r="A907" s="21">
        <f>ROW()</f>
        <v>907</v>
      </c>
      <c r="B907" s="71"/>
      <c r="C907" s="709"/>
      <c r="D907" s="178"/>
      <c r="E907" s="173"/>
      <c r="F907" s="173"/>
      <c r="G907" s="163"/>
      <c r="H907" s="163"/>
      <c r="I907" s="173"/>
      <c r="J907" s="174"/>
      <c r="K907" s="101">
        <f t="shared" si="156"/>
        <v>0</v>
      </c>
      <c r="L907" s="101">
        <f t="shared" si="157"/>
        <v>0</v>
      </c>
      <c r="M907" s="101">
        <f t="shared" si="158"/>
        <v>0</v>
      </c>
      <c r="N907" s="101" t="str">
        <f t="shared" si="159"/>
        <v/>
      </c>
      <c r="O907" s="101">
        <f t="shared" si="160"/>
        <v>0</v>
      </c>
      <c r="P907" s="101">
        <f t="shared" si="161"/>
        <v>0</v>
      </c>
      <c r="Q907" s="101" t="str">
        <f t="shared" si="162"/>
        <v/>
      </c>
      <c r="R907" s="101" t="str">
        <f t="shared" si="163"/>
        <v/>
      </c>
      <c r="S907" s="494" t="str">
        <f t="shared" si="164"/>
        <v/>
      </c>
      <c r="T907" s="494" t="str">
        <f t="shared" si="165"/>
        <v/>
      </c>
      <c r="U907" s="494" t="str">
        <f t="shared" si="166"/>
        <v/>
      </c>
      <c r="V907" s="494" t="str">
        <f t="shared" si="167"/>
        <v/>
      </c>
      <c r="W907" s="21">
        <f>ROW()</f>
        <v>907</v>
      </c>
    </row>
    <row r="908" spans="1:23" s="21" customFormat="1" ht="16" customHeight="1">
      <c r="A908" s="21">
        <f>ROW()</f>
        <v>908</v>
      </c>
      <c r="B908" s="71"/>
      <c r="C908" s="709"/>
      <c r="D908" s="178"/>
      <c r="E908" s="173"/>
      <c r="F908" s="173"/>
      <c r="G908" s="163"/>
      <c r="H908" s="163"/>
      <c r="I908" s="173"/>
      <c r="J908" s="174"/>
      <c r="K908" s="101">
        <f t="shared" ref="K908:K971" si="168">IF(I908="",0,I908)</f>
        <v>0</v>
      </c>
      <c r="L908" s="101">
        <f t="shared" ref="L908:L971" si="169">IF(H908=0,0,H908)</f>
        <v>0</v>
      </c>
      <c r="M908" s="101">
        <f t="shared" ref="M908:M971" si="170">IF(G908=0,0,G908)</f>
        <v>0</v>
      </c>
      <c r="N908" s="101" t="str">
        <f t="shared" ref="N908:N971" si="171">IF(J908="","",J908)</f>
        <v/>
      </c>
      <c r="O908" s="101">
        <f t="shared" ref="O908:O971" si="172">IF(G908=0,0,G908)</f>
        <v>0</v>
      </c>
      <c r="P908" s="101">
        <f t="shared" ref="P908:P971" si="173">IF(H908=0,0,H908)</f>
        <v>0</v>
      </c>
      <c r="Q908" s="101" t="str">
        <f t="shared" ref="Q908:Q971" si="174">IF(I908="Biaya Bahan Baku",H908,IF(I908="Biaya Operasional",H908,IF(I908="Biaya Insentif Fasilitas",H908,"")))</f>
        <v/>
      </c>
      <c r="R908" s="101" t="str">
        <f t="shared" ref="R908:R971" si="175">IF(I908="Dana Bantuan Pemerintah",G908,"")</f>
        <v/>
      </c>
      <c r="S908" s="494" t="str">
        <f t="shared" ref="S908:S971" si="176">IF(I908="Dana Bahan Baku","Bahan Baku",IF(I908="Biaya Bahan Baku","Bahan Baku",IF(I908="Dana Operasional","Operasional",IF(I908="Biaya Operasional","Operasional",""))))</f>
        <v/>
      </c>
      <c r="T908" s="494" t="str">
        <f t="shared" ref="T908:T971" si="177">IF(I908="Dana Insentif Fasilitas","Insentif Fasilitas",IF(I908="Biaya Insentif Fasilitas","Insentif Fasilitas",""))</f>
        <v/>
      </c>
      <c r="U908" s="494" t="str">
        <f t="shared" ref="U908:U971" si="178">IF(S908="",T908,S908)</f>
        <v/>
      </c>
      <c r="V908" s="494" t="str">
        <f t="shared" ref="V908:V971" si="179">IF(I908="Biaya Bahan Baku","Belanja",IF(I908="Biaya Operasional","Belanja",IF(I908="Biaya Insentif Fasilitas","Belanja","")))</f>
        <v/>
      </c>
      <c r="W908" s="21">
        <f>ROW()</f>
        <v>908</v>
      </c>
    </row>
    <row r="909" spans="1:23" s="21" customFormat="1" ht="16" customHeight="1">
      <c r="A909" s="21">
        <f>ROW()</f>
        <v>909</v>
      </c>
      <c r="B909" s="71"/>
      <c r="C909" s="709"/>
      <c r="D909" s="178"/>
      <c r="E909" s="173"/>
      <c r="F909" s="173"/>
      <c r="G909" s="163"/>
      <c r="H909" s="163"/>
      <c r="I909" s="173"/>
      <c r="J909" s="174"/>
      <c r="K909" s="101">
        <f t="shared" si="168"/>
        <v>0</v>
      </c>
      <c r="L909" s="101">
        <f t="shared" si="169"/>
        <v>0</v>
      </c>
      <c r="M909" s="101">
        <f t="shared" si="170"/>
        <v>0</v>
      </c>
      <c r="N909" s="101" t="str">
        <f t="shared" si="171"/>
        <v/>
      </c>
      <c r="O909" s="101">
        <f t="shared" si="172"/>
        <v>0</v>
      </c>
      <c r="P909" s="101">
        <f t="shared" si="173"/>
        <v>0</v>
      </c>
      <c r="Q909" s="101" t="str">
        <f t="shared" si="174"/>
        <v/>
      </c>
      <c r="R909" s="101" t="str">
        <f t="shared" si="175"/>
        <v/>
      </c>
      <c r="S909" s="494" t="str">
        <f t="shared" si="176"/>
        <v/>
      </c>
      <c r="T909" s="494" t="str">
        <f t="shared" si="177"/>
        <v/>
      </c>
      <c r="U909" s="494" t="str">
        <f t="shared" si="178"/>
        <v/>
      </c>
      <c r="V909" s="494" t="str">
        <f t="shared" si="179"/>
        <v/>
      </c>
      <c r="W909" s="21">
        <f>ROW()</f>
        <v>909</v>
      </c>
    </row>
    <row r="910" spans="1:23" s="21" customFormat="1" ht="16" customHeight="1">
      <c r="A910" s="21">
        <f>ROW()</f>
        <v>910</v>
      </c>
      <c r="B910" s="71"/>
      <c r="C910" s="709"/>
      <c r="D910" s="178"/>
      <c r="E910" s="173"/>
      <c r="F910" s="173"/>
      <c r="G910" s="163"/>
      <c r="H910" s="163"/>
      <c r="I910" s="173"/>
      <c r="J910" s="174"/>
      <c r="K910" s="101">
        <f t="shared" si="168"/>
        <v>0</v>
      </c>
      <c r="L910" s="101">
        <f t="shared" si="169"/>
        <v>0</v>
      </c>
      <c r="M910" s="101">
        <f t="shared" si="170"/>
        <v>0</v>
      </c>
      <c r="N910" s="101" t="str">
        <f t="shared" si="171"/>
        <v/>
      </c>
      <c r="O910" s="101">
        <f t="shared" si="172"/>
        <v>0</v>
      </c>
      <c r="P910" s="101">
        <f t="shared" si="173"/>
        <v>0</v>
      </c>
      <c r="Q910" s="101" t="str">
        <f t="shared" si="174"/>
        <v/>
      </c>
      <c r="R910" s="101" t="str">
        <f t="shared" si="175"/>
        <v/>
      </c>
      <c r="S910" s="494" t="str">
        <f t="shared" si="176"/>
        <v/>
      </c>
      <c r="T910" s="494" t="str">
        <f t="shared" si="177"/>
        <v/>
      </c>
      <c r="U910" s="494" t="str">
        <f t="shared" si="178"/>
        <v/>
      </c>
      <c r="V910" s="494" t="str">
        <f t="shared" si="179"/>
        <v/>
      </c>
      <c r="W910" s="21">
        <f>ROW()</f>
        <v>910</v>
      </c>
    </row>
    <row r="911" spans="1:23" s="21" customFormat="1" ht="16" customHeight="1">
      <c r="A911" s="21">
        <f>ROW()</f>
        <v>911</v>
      </c>
      <c r="B911" s="71"/>
      <c r="C911" s="709"/>
      <c r="D911" s="178"/>
      <c r="E911" s="173"/>
      <c r="F911" s="173"/>
      <c r="G911" s="163"/>
      <c r="H911" s="163"/>
      <c r="I911" s="173"/>
      <c r="J911" s="174"/>
      <c r="K911" s="101">
        <f t="shared" si="168"/>
        <v>0</v>
      </c>
      <c r="L911" s="101">
        <f t="shared" si="169"/>
        <v>0</v>
      </c>
      <c r="M911" s="101">
        <f t="shared" si="170"/>
        <v>0</v>
      </c>
      <c r="N911" s="101" t="str">
        <f t="shared" si="171"/>
        <v/>
      </c>
      <c r="O911" s="101">
        <f t="shared" si="172"/>
        <v>0</v>
      </c>
      <c r="P911" s="101">
        <f t="shared" si="173"/>
        <v>0</v>
      </c>
      <c r="Q911" s="101" t="str">
        <f t="shared" si="174"/>
        <v/>
      </c>
      <c r="R911" s="101" t="str">
        <f t="shared" si="175"/>
        <v/>
      </c>
      <c r="S911" s="494" t="str">
        <f t="shared" si="176"/>
        <v/>
      </c>
      <c r="T911" s="494" t="str">
        <f t="shared" si="177"/>
        <v/>
      </c>
      <c r="U911" s="494" t="str">
        <f t="shared" si="178"/>
        <v/>
      </c>
      <c r="V911" s="494" t="str">
        <f t="shared" si="179"/>
        <v/>
      </c>
      <c r="W911" s="21">
        <f>ROW()</f>
        <v>911</v>
      </c>
    </row>
    <row r="912" spans="1:23" s="21" customFormat="1" ht="16" customHeight="1">
      <c r="A912" s="21">
        <f>ROW()</f>
        <v>912</v>
      </c>
      <c r="B912" s="71"/>
      <c r="C912" s="709"/>
      <c r="D912" s="178"/>
      <c r="E912" s="191"/>
      <c r="F912" s="191"/>
      <c r="G912" s="163"/>
      <c r="H912" s="163"/>
      <c r="I912" s="173"/>
      <c r="J912" s="174"/>
      <c r="K912" s="101">
        <f t="shared" si="168"/>
        <v>0</v>
      </c>
      <c r="L912" s="101">
        <f t="shared" si="169"/>
        <v>0</v>
      </c>
      <c r="M912" s="101">
        <f t="shared" si="170"/>
        <v>0</v>
      </c>
      <c r="N912" s="101" t="str">
        <f t="shared" si="171"/>
        <v/>
      </c>
      <c r="O912" s="101">
        <f t="shared" si="172"/>
        <v>0</v>
      </c>
      <c r="P912" s="101">
        <f t="shared" si="173"/>
        <v>0</v>
      </c>
      <c r="Q912" s="101" t="str">
        <f t="shared" si="174"/>
        <v/>
      </c>
      <c r="R912" s="101" t="str">
        <f t="shared" si="175"/>
        <v/>
      </c>
      <c r="S912" s="494" t="str">
        <f t="shared" si="176"/>
        <v/>
      </c>
      <c r="T912" s="494" t="str">
        <f t="shared" si="177"/>
        <v/>
      </c>
      <c r="U912" s="494" t="str">
        <f t="shared" si="178"/>
        <v/>
      </c>
      <c r="V912" s="494" t="str">
        <f t="shared" si="179"/>
        <v/>
      </c>
      <c r="W912" s="21">
        <f>ROW()</f>
        <v>912</v>
      </c>
    </row>
    <row r="913" spans="1:23" s="21" customFormat="1" ht="16" customHeight="1">
      <c r="A913" s="21">
        <f>ROW()</f>
        <v>913</v>
      </c>
      <c r="B913" s="71"/>
      <c r="C913" s="709"/>
      <c r="D913" s="178"/>
      <c r="E913" s="191"/>
      <c r="F913" s="191"/>
      <c r="G913" s="163"/>
      <c r="H913" s="163"/>
      <c r="I913" s="173"/>
      <c r="J913" s="174"/>
      <c r="K913" s="101">
        <f t="shared" si="168"/>
        <v>0</v>
      </c>
      <c r="L913" s="101">
        <f t="shared" si="169"/>
        <v>0</v>
      </c>
      <c r="M913" s="101">
        <f t="shared" si="170"/>
        <v>0</v>
      </c>
      <c r="N913" s="101" t="str">
        <f t="shared" si="171"/>
        <v/>
      </c>
      <c r="O913" s="101">
        <f t="shared" si="172"/>
        <v>0</v>
      </c>
      <c r="P913" s="101">
        <f t="shared" si="173"/>
        <v>0</v>
      </c>
      <c r="Q913" s="101" t="str">
        <f t="shared" si="174"/>
        <v/>
      </c>
      <c r="R913" s="101" t="str">
        <f t="shared" si="175"/>
        <v/>
      </c>
      <c r="S913" s="494" t="str">
        <f t="shared" si="176"/>
        <v/>
      </c>
      <c r="T913" s="494" t="str">
        <f t="shared" si="177"/>
        <v/>
      </c>
      <c r="U913" s="494" t="str">
        <f t="shared" si="178"/>
        <v/>
      </c>
      <c r="V913" s="494" t="str">
        <f t="shared" si="179"/>
        <v/>
      </c>
      <c r="W913" s="21">
        <f>ROW()</f>
        <v>913</v>
      </c>
    </row>
    <row r="914" spans="1:23" s="21" customFormat="1" ht="16" customHeight="1">
      <c r="A914" s="21">
        <f>ROW()</f>
        <v>914</v>
      </c>
      <c r="B914" s="71"/>
      <c r="C914" s="709"/>
      <c r="D914" s="178"/>
      <c r="E914" s="191"/>
      <c r="F914" s="191"/>
      <c r="G914" s="163"/>
      <c r="H914" s="163"/>
      <c r="I914" s="173"/>
      <c r="J914" s="174"/>
      <c r="K914" s="101">
        <f t="shared" si="168"/>
        <v>0</v>
      </c>
      <c r="L914" s="101">
        <f t="shared" si="169"/>
        <v>0</v>
      </c>
      <c r="M914" s="101">
        <f t="shared" si="170"/>
        <v>0</v>
      </c>
      <c r="N914" s="101" t="str">
        <f t="shared" si="171"/>
        <v/>
      </c>
      <c r="O914" s="101">
        <f t="shared" si="172"/>
        <v>0</v>
      </c>
      <c r="P914" s="101">
        <f t="shared" si="173"/>
        <v>0</v>
      </c>
      <c r="Q914" s="101" t="str">
        <f t="shared" si="174"/>
        <v/>
      </c>
      <c r="R914" s="101" t="str">
        <f t="shared" si="175"/>
        <v/>
      </c>
      <c r="S914" s="494" t="str">
        <f t="shared" si="176"/>
        <v/>
      </c>
      <c r="T914" s="494" t="str">
        <f t="shared" si="177"/>
        <v/>
      </c>
      <c r="U914" s="494" t="str">
        <f t="shared" si="178"/>
        <v/>
      </c>
      <c r="V914" s="494" t="str">
        <f t="shared" si="179"/>
        <v/>
      </c>
      <c r="W914" s="21">
        <f>ROW()</f>
        <v>914</v>
      </c>
    </row>
    <row r="915" spans="1:23" s="21" customFormat="1" ht="16" customHeight="1">
      <c r="A915" s="21">
        <f>ROW()</f>
        <v>915</v>
      </c>
      <c r="B915" s="71"/>
      <c r="C915" s="709"/>
      <c r="D915" s="178"/>
      <c r="E915" s="191"/>
      <c r="F915" s="191"/>
      <c r="G915" s="163"/>
      <c r="H915" s="163"/>
      <c r="I915" s="173"/>
      <c r="J915" s="174"/>
      <c r="K915" s="101">
        <f t="shared" si="168"/>
        <v>0</v>
      </c>
      <c r="L915" s="101">
        <f t="shared" si="169"/>
        <v>0</v>
      </c>
      <c r="M915" s="101">
        <f t="shared" si="170"/>
        <v>0</v>
      </c>
      <c r="N915" s="101" t="str">
        <f t="shared" si="171"/>
        <v/>
      </c>
      <c r="O915" s="101">
        <f t="shared" si="172"/>
        <v>0</v>
      </c>
      <c r="P915" s="101">
        <f t="shared" si="173"/>
        <v>0</v>
      </c>
      <c r="Q915" s="101" t="str">
        <f t="shared" si="174"/>
        <v/>
      </c>
      <c r="R915" s="101" t="str">
        <f t="shared" si="175"/>
        <v/>
      </c>
      <c r="S915" s="494" t="str">
        <f t="shared" si="176"/>
        <v/>
      </c>
      <c r="T915" s="494" t="str">
        <f t="shared" si="177"/>
        <v/>
      </c>
      <c r="U915" s="494" t="str">
        <f t="shared" si="178"/>
        <v/>
      </c>
      <c r="V915" s="494" t="str">
        <f t="shared" si="179"/>
        <v/>
      </c>
      <c r="W915" s="21">
        <f>ROW()</f>
        <v>915</v>
      </c>
    </row>
    <row r="916" spans="1:23" s="21" customFormat="1" ht="16" customHeight="1">
      <c r="A916" s="21">
        <f>ROW()</f>
        <v>916</v>
      </c>
      <c r="B916" s="71"/>
      <c r="C916" s="709"/>
      <c r="D916" s="178"/>
      <c r="E916" s="191"/>
      <c r="F916" s="191"/>
      <c r="G916" s="163"/>
      <c r="H916" s="163"/>
      <c r="I916" s="173"/>
      <c r="J916" s="174"/>
      <c r="K916" s="101">
        <f t="shared" si="168"/>
        <v>0</v>
      </c>
      <c r="L916" s="101">
        <f t="shared" si="169"/>
        <v>0</v>
      </c>
      <c r="M916" s="101">
        <f t="shared" si="170"/>
        <v>0</v>
      </c>
      <c r="N916" s="101" t="str">
        <f t="shared" si="171"/>
        <v/>
      </c>
      <c r="O916" s="101">
        <f t="shared" si="172"/>
        <v>0</v>
      </c>
      <c r="P916" s="101">
        <f t="shared" si="173"/>
        <v>0</v>
      </c>
      <c r="Q916" s="101" t="str">
        <f t="shared" si="174"/>
        <v/>
      </c>
      <c r="R916" s="101" t="str">
        <f t="shared" si="175"/>
        <v/>
      </c>
      <c r="S916" s="494" t="str">
        <f t="shared" si="176"/>
        <v/>
      </c>
      <c r="T916" s="494" t="str">
        <f t="shared" si="177"/>
        <v/>
      </c>
      <c r="U916" s="494" t="str">
        <f t="shared" si="178"/>
        <v/>
      </c>
      <c r="V916" s="494" t="str">
        <f t="shared" si="179"/>
        <v/>
      </c>
      <c r="W916" s="21">
        <f>ROW()</f>
        <v>916</v>
      </c>
    </row>
    <row r="917" spans="1:23" s="21" customFormat="1" ht="16" customHeight="1">
      <c r="A917" s="21">
        <f>ROW()</f>
        <v>917</v>
      </c>
      <c r="B917" s="71"/>
      <c r="C917" s="709"/>
      <c r="D917" s="178"/>
      <c r="E917" s="191"/>
      <c r="F917" s="191"/>
      <c r="G917" s="163"/>
      <c r="H917" s="163"/>
      <c r="I917" s="173"/>
      <c r="J917" s="174"/>
      <c r="K917" s="101">
        <f t="shared" si="168"/>
        <v>0</v>
      </c>
      <c r="L917" s="101">
        <f t="shared" si="169"/>
        <v>0</v>
      </c>
      <c r="M917" s="101">
        <f t="shared" si="170"/>
        <v>0</v>
      </c>
      <c r="N917" s="101" t="str">
        <f t="shared" si="171"/>
        <v/>
      </c>
      <c r="O917" s="101">
        <f t="shared" si="172"/>
        <v>0</v>
      </c>
      <c r="P917" s="101">
        <f t="shared" si="173"/>
        <v>0</v>
      </c>
      <c r="Q917" s="101" t="str">
        <f t="shared" si="174"/>
        <v/>
      </c>
      <c r="R917" s="101" t="str">
        <f t="shared" si="175"/>
        <v/>
      </c>
      <c r="S917" s="494" t="str">
        <f t="shared" si="176"/>
        <v/>
      </c>
      <c r="T917" s="494" t="str">
        <f t="shared" si="177"/>
        <v/>
      </c>
      <c r="U917" s="494" t="str">
        <f t="shared" si="178"/>
        <v/>
      </c>
      <c r="V917" s="494" t="str">
        <f t="shared" si="179"/>
        <v/>
      </c>
      <c r="W917" s="21">
        <f>ROW()</f>
        <v>917</v>
      </c>
    </row>
    <row r="918" spans="1:23" s="21" customFormat="1" ht="16" customHeight="1">
      <c r="A918" s="21">
        <f>ROW()</f>
        <v>918</v>
      </c>
      <c r="B918" s="71"/>
      <c r="C918" s="709"/>
      <c r="D918" s="178"/>
      <c r="E918" s="191"/>
      <c r="F918" s="191"/>
      <c r="G918" s="163"/>
      <c r="H918" s="163"/>
      <c r="I918" s="173"/>
      <c r="J918" s="174"/>
      <c r="K918" s="101">
        <f t="shared" si="168"/>
        <v>0</v>
      </c>
      <c r="L918" s="101">
        <f t="shared" si="169"/>
        <v>0</v>
      </c>
      <c r="M918" s="101">
        <f t="shared" si="170"/>
        <v>0</v>
      </c>
      <c r="N918" s="101" t="str">
        <f t="shared" si="171"/>
        <v/>
      </c>
      <c r="O918" s="101">
        <f t="shared" si="172"/>
        <v>0</v>
      </c>
      <c r="P918" s="101">
        <f t="shared" si="173"/>
        <v>0</v>
      </c>
      <c r="Q918" s="101" t="str">
        <f t="shared" si="174"/>
        <v/>
      </c>
      <c r="R918" s="101" t="str">
        <f t="shared" si="175"/>
        <v/>
      </c>
      <c r="S918" s="494" t="str">
        <f t="shared" si="176"/>
        <v/>
      </c>
      <c r="T918" s="494" t="str">
        <f t="shared" si="177"/>
        <v/>
      </c>
      <c r="U918" s="494" t="str">
        <f t="shared" si="178"/>
        <v/>
      </c>
      <c r="V918" s="494" t="str">
        <f t="shared" si="179"/>
        <v/>
      </c>
      <c r="W918" s="21">
        <f>ROW()</f>
        <v>918</v>
      </c>
    </row>
    <row r="919" spans="1:23" s="21" customFormat="1" ht="16" customHeight="1">
      <c r="A919" s="21">
        <f>ROW()</f>
        <v>919</v>
      </c>
      <c r="B919" s="71"/>
      <c r="C919" s="709"/>
      <c r="D919" s="178"/>
      <c r="E919" s="191"/>
      <c r="F919" s="191"/>
      <c r="G919" s="163"/>
      <c r="H919" s="163"/>
      <c r="I919" s="173"/>
      <c r="J919" s="174"/>
      <c r="K919" s="101">
        <f t="shared" si="168"/>
        <v>0</v>
      </c>
      <c r="L919" s="101">
        <f t="shared" si="169"/>
        <v>0</v>
      </c>
      <c r="M919" s="101">
        <f t="shared" si="170"/>
        <v>0</v>
      </c>
      <c r="N919" s="101" t="str">
        <f t="shared" si="171"/>
        <v/>
      </c>
      <c r="O919" s="101">
        <f t="shared" si="172"/>
        <v>0</v>
      </c>
      <c r="P919" s="101">
        <f t="shared" si="173"/>
        <v>0</v>
      </c>
      <c r="Q919" s="101" t="str">
        <f t="shared" si="174"/>
        <v/>
      </c>
      <c r="R919" s="101" t="str">
        <f t="shared" si="175"/>
        <v/>
      </c>
      <c r="S919" s="494" t="str">
        <f t="shared" si="176"/>
        <v/>
      </c>
      <c r="T919" s="494" t="str">
        <f t="shared" si="177"/>
        <v/>
      </c>
      <c r="U919" s="494" t="str">
        <f t="shared" si="178"/>
        <v/>
      </c>
      <c r="V919" s="494" t="str">
        <f t="shared" si="179"/>
        <v/>
      </c>
      <c r="W919" s="21">
        <f>ROW()</f>
        <v>919</v>
      </c>
    </row>
    <row r="920" spans="1:23" s="21" customFormat="1" ht="16" customHeight="1">
      <c r="A920" s="21">
        <f>ROW()</f>
        <v>920</v>
      </c>
      <c r="B920" s="71"/>
      <c r="C920" s="709"/>
      <c r="D920" s="178"/>
      <c r="E920" s="191"/>
      <c r="F920" s="191"/>
      <c r="G920" s="163"/>
      <c r="H920" s="163"/>
      <c r="I920" s="173"/>
      <c r="J920" s="174"/>
      <c r="K920" s="101">
        <f t="shared" si="168"/>
        <v>0</v>
      </c>
      <c r="L920" s="101">
        <f t="shared" si="169"/>
        <v>0</v>
      </c>
      <c r="M920" s="101">
        <f t="shared" si="170"/>
        <v>0</v>
      </c>
      <c r="N920" s="101" t="str">
        <f t="shared" si="171"/>
        <v/>
      </c>
      <c r="O920" s="101">
        <f t="shared" si="172"/>
        <v>0</v>
      </c>
      <c r="P920" s="101">
        <f t="shared" si="173"/>
        <v>0</v>
      </c>
      <c r="Q920" s="101" t="str">
        <f t="shared" si="174"/>
        <v/>
      </c>
      <c r="R920" s="101" t="str">
        <f t="shared" si="175"/>
        <v/>
      </c>
      <c r="S920" s="494" t="str">
        <f t="shared" si="176"/>
        <v/>
      </c>
      <c r="T920" s="494" t="str">
        <f t="shared" si="177"/>
        <v/>
      </c>
      <c r="U920" s="494" t="str">
        <f t="shared" si="178"/>
        <v/>
      </c>
      <c r="V920" s="494" t="str">
        <f t="shared" si="179"/>
        <v/>
      </c>
      <c r="W920" s="21">
        <f>ROW()</f>
        <v>920</v>
      </c>
    </row>
    <row r="921" spans="1:23" s="21" customFormat="1" ht="16" customHeight="1">
      <c r="A921" s="21">
        <f>ROW()</f>
        <v>921</v>
      </c>
      <c r="B921" s="71"/>
      <c r="C921" s="709"/>
      <c r="D921" s="178"/>
      <c r="E921" s="173"/>
      <c r="F921" s="173"/>
      <c r="G921" s="163"/>
      <c r="H921" s="163"/>
      <c r="I921" s="173"/>
      <c r="J921" s="174"/>
      <c r="K921" s="101">
        <f t="shared" si="168"/>
        <v>0</v>
      </c>
      <c r="L921" s="101">
        <f t="shared" si="169"/>
        <v>0</v>
      </c>
      <c r="M921" s="101">
        <f t="shared" si="170"/>
        <v>0</v>
      </c>
      <c r="N921" s="101" t="str">
        <f t="shared" si="171"/>
        <v/>
      </c>
      <c r="O921" s="101">
        <f t="shared" si="172"/>
        <v>0</v>
      </c>
      <c r="P921" s="101">
        <f t="shared" si="173"/>
        <v>0</v>
      </c>
      <c r="Q921" s="101" t="str">
        <f t="shared" si="174"/>
        <v/>
      </c>
      <c r="R921" s="101" t="str">
        <f t="shared" si="175"/>
        <v/>
      </c>
      <c r="S921" s="494" t="str">
        <f t="shared" si="176"/>
        <v/>
      </c>
      <c r="T921" s="494" t="str">
        <f t="shared" si="177"/>
        <v/>
      </c>
      <c r="U921" s="494" t="str">
        <f t="shared" si="178"/>
        <v/>
      </c>
      <c r="V921" s="494" t="str">
        <f t="shared" si="179"/>
        <v/>
      </c>
      <c r="W921" s="21">
        <f>ROW()</f>
        <v>921</v>
      </c>
    </row>
    <row r="922" spans="1:23" s="21" customFormat="1" ht="16" customHeight="1">
      <c r="A922" s="21">
        <f>ROW()</f>
        <v>922</v>
      </c>
      <c r="B922" s="71"/>
      <c r="C922" s="709"/>
      <c r="D922" s="178"/>
      <c r="E922" s="173"/>
      <c r="F922" s="173"/>
      <c r="G922" s="163"/>
      <c r="H922" s="163"/>
      <c r="I922" s="173"/>
      <c r="J922" s="174"/>
      <c r="K922" s="101">
        <f t="shared" si="168"/>
        <v>0</v>
      </c>
      <c r="L922" s="101">
        <f t="shared" si="169"/>
        <v>0</v>
      </c>
      <c r="M922" s="101">
        <f t="shared" si="170"/>
        <v>0</v>
      </c>
      <c r="N922" s="101" t="str">
        <f t="shared" si="171"/>
        <v/>
      </c>
      <c r="O922" s="101">
        <f t="shared" si="172"/>
        <v>0</v>
      </c>
      <c r="P922" s="101">
        <f t="shared" si="173"/>
        <v>0</v>
      </c>
      <c r="Q922" s="101" t="str">
        <f t="shared" si="174"/>
        <v/>
      </c>
      <c r="R922" s="101" t="str">
        <f t="shared" si="175"/>
        <v/>
      </c>
      <c r="S922" s="494" t="str">
        <f t="shared" si="176"/>
        <v/>
      </c>
      <c r="T922" s="494" t="str">
        <f t="shared" si="177"/>
        <v/>
      </c>
      <c r="U922" s="494" t="str">
        <f t="shared" si="178"/>
        <v/>
      </c>
      <c r="V922" s="494" t="str">
        <f t="shared" si="179"/>
        <v/>
      </c>
      <c r="W922" s="21">
        <f>ROW()</f>
        <v>922</v>
      </c>
    </row>
    <row r="923" spans="1:23" s="21" customFormat="1" ht="16" customHeight="1">
      <c r="A923" s="21">
        <f>ROW()</f>
        <v>923</v>
      </c>
      <c r="B923" s="71"/>
      <c r="C923" s="709"/>
      <c r="D923" s="178"/>
      <c r="E923" s="173"/>
      <c r="F923" s="173"/>
      <c r="G923" s="163"/>
      <c r="H923" s="163"/>
      <c r="I923" s="173"/>
      <c r="J923" s="174"/>
      <c r="K923" s="101">
        <f t="shared" si="168"/>
        <v>0</v>
      </c>
      <c r="L923" s="101">
        <f t="shared" si="169"/>
        <v>0</v>
      </c>
      <c r="M923" s="101">
        <f t="shared" si="170"/>
        <v>0</v>
      </c>
      <c r="N923" s="101" t="str">
        <f t="shared" si="171"/>
        <v/>
      </c>
      <c r="O923" s="101">
        <f t="shared" si="172"/>
        <v>0</v>
      </c>
      <c r="P923" s="101">
        <f t="shared" si="173"/>
        <v>0</v>
      </c>
      <c r="Q923" s="101" t="str">
        <f t="shared" si="174"/>
        <v/>
      </c>
      <c r="R923" s="101" t="str">
        <f t="shared" si="175"/>
        <v/>
      </c>
      <c r="S923" s="494" t="str">
        <f t="shared" si="176"/>
        <v/>
      </c>
      <c r="T923" s="494" t="str">
        <f t="shared" si="177"/>
        <v/>
      </c>
      <c r="U923" s="494" t="str">
        <f t="shared" si="178"/>
        <v/>
      </c>
      <c r="V923" s="494" t="str">
        <f t="shared" si="179"/>
        <v/>
      </c>
      <c r="W923" s="21">
        <f>ROW()</f>
        <v>923</v>
      </c>
    </row>
    <row r="924" spans="1:23" s="21" customFormat="1" ht="16" customHeight="1">
      <c r="A924" s="21">
        <f>ROW()</f>
        <v>924</v>
      </c>
      <c r="B924" s="71"/>
      <c r="C924" s="709"/>
      <c r="D924" s="178"/>
      <c r="E924" s="173"/>
      <c r="F924" s="173"/>
      <c r="G924" s="163"/>
      <c r="H924" s="163"/>
      <c r="I924" s="173"/>
      <c r="J924" s="174"/>
      <c r="K924" s="101">
        <f t="shared" si="168"/>
        <v>0</v>
      </c>
      <c r="L924" s="101">
        <f t="shared" si="169"/>
        <v>0</v>
      </c>
      <c r="M924" s="101">
        <f t="shared" si="170"/>
        <v>0</v>
      </c>
      <c r="N924" s="101" t="str">
        <f t="shared" si="171"/>
        <v/>
      </c>
      <c r="O924" s="101">
        <f t="shared" si="172"/>
        <v>0</v>
      </c>
      <c r="P924" s="101">
        <f t="shared" si="173"/>
        <v>0</v>
      </c>
      <c r="Q924" s="101" t="str">
        <f t="shared" si="174"/>
        <v/>
      </c>
      <c r="R924" s="101" t="str">
        <f t="shared" si="175"/>
        <v/>
      </c>
      <c r="S924" s="494" t="str">
        <f t="shared" si="176"/>
        <v/>
      </c>
      <c r="T924" s="494" t="str">
        <f t="shared" si="177"/>
        <v/>
      </c>
      <c r="U924" s="494" t="str">
        <f t="shared" si="178"/>
        <v/>
      </c>
      <c r="V924" s="494" t="str">
        <f t="shared" si="179"/>
        <v/>
      </c>
      <c r="W924" s="21">
        <f>ROW()</f>
        <v>924</v>
      </c>
    </row>
    <row r="925" spans="1:23" s="21" customFormat="1" ht="16" customHeight="1">
      <c r="A925" s="21">
        <f>ROW()</f>
        <v>925</v>
      </c>
      <c r="B925" s="71"/>
      <c r="C925" s="709"/>
      <c r="D925" s="178"/>
      <c r="E925" s="173"/>
      <c r="F925" s="173"/>
      <c r="G925" s="163"/>
      <c r="H925" s="163"/>
      <c r="I925" s="173"/>
      <c r="J925" s="174"/>
      <c r="K925" s="101">
        <f t="shared" si="168"/>
        <v>0</v>
      </c>
      <c r="L925" s="101">
        <f t="shared" si="169"/>
        <v>0</v>
      </c>
      <c r="M925" s="101">
        <f t="shared" si="170"/>
        <v>0</v>
      </c>
      <c r="N925" s="101" t="str">
        <f t="shared" si="171"/>
        <v/>
      </c>
      <c r="O925" s="101">
        <f t="shared" si="172"/>
        <v>0</v>
      </c>
      <c r="P925" s="101">
        <f t="shared" si="173"/>
        <v>0</v>
      </c>
      <c r="Q925" s="101" t="str">
        <f t="shared" si="174"/>
        <v/>
      </c>
      <c r="R925" s="101" t="str">
        <f t="shared" si="175"/>
        <v/>
      </c>
      <c r="S925" s="494" t="str">
        <f t="shared" si="176"/>
        <v/>
      </c>
      <c r="T925" s="494" t="str">
        <f t="shared" si="177"/>
        <v/>
      </c>
      <c r="U925" s="494" t="str">
        <f t="shared" si="178"/>
        <v/>
      </c>
      <c r="V925" s="494" t="str">
        <f t="shared" si="179"/>
        <v/>
      </c>
      <c r="W925" s="21">
        <f>ROW()</f>
        <v>925</v>
      </c>
    </row>
    <row r="926" spans="1:23" s="21" customFormat="1" ht="16" customHeight="1">
      <c r="A926" s="21">
        <f>ROW()</f>
        <v>926</v>
      </c>
      <c r="B926" s="71"/>
      <c r="C926" s="709"/>
      <c r="D926" s="178"/>
      <c r="E926" s="173"/>
      <c r="F926" s="173"/>
      <c r="G926" s="163"/>
      <c r="H926" s="163"/>
      <c r="I926" s="173"/>
      <c r="J926" s="174"/>
      <c r="K926" s="101">
        <f t="shared" si="168"/>
        <v>0</v>
      </c>
      <c r="L926" s="101">
        <f t="shared" si="169"/>
        <v>0</v>
      </c>
      <c r="M926" s="101">
        <f t="shared" si="170"/>
        <v>0</v>
      </c>
      <c r="N926" s="101" t="str">
        <f t="shared" si="171"/>
        <v/>
      </c>
      <c r="O926" s="101">
        <f t="shared" si="172"/>
        <v>0</v>
      </c>
      <c r="P926" s="101">
        <f t="shared" si="173"/>
        <v>0</v>
      </c>
      <c r="Q926" s="101" t="str">
        <f t="shared" si="174"/>
        <v/>
      </c>
      <c r="R926" s="101" t="str">
        <f t="shared" si="175"/>
        <v/>
      </c>
      <c r="S926" s="494" t="str">
        <f t="shared" si="176"/>
        <v/>
      </c>
      <c r="T926" s="494" t="str">
        <f t="shared" si="177"/>
        <v/>
      </c>
      <c r="U926" s="494" t="str">
        <f t="shared" si="178"/>
        <v/>
      </c>
      <c r="V926" s="494" t="str">
        <f t="shared" si="179"/>
        <v/>
      </c>
      <c r="W926" s="21">
        <f>ROW()</f>
        <v>926</v>
      </c>
    </row>
    <row r="927" spans="1:23" s="21" customFormat="1" ht="16" customHeight="1">
      <c r="A927" s="21">
        <f>ROW()</f>
        <v>927</v>
      </c>
      <c r="B927" s="71"/>
      <c r="C927" s="709"/>
      <c r="D927" s="178"/>
      <c r="E927" s="173"/>
      <c r="F927" s="173"/>
      <c r="G927" s="163"/>
      <c r="H927" s="163"/>
      <c r="I927" s="173"/>
      <c r="J927" s="174"/>
      <c r="K927" s="101">
        <f t="shared" si="168"/>
        <v>0</v>
      </c>
      <c r="L927" s="101">
        <f t="shared" si="169"/>
        <v>0</v>
      </c>
      <c r="M927" s="101">
        <f t="shared" si="170"/>
        <v>0</v>
      </c>
      <c r="N927" s="101" t="str">
        <f t="shared" si="171"/>
        <v/>
      </c>
      <c r="O927" s="101">
        <f t="shared" si="172"/>
        <v>0</v>
      </c>
      <c r="P927" s="101">
        <f t="shared" si="173"/>
        <v>0</v>
      </c>
      <c r="Q927" s="101" t="str">
        <f t="shared" si="174"/>
        <v/>
      </c>
      <c r="R927" s="101" t="str">
        <f t="shared" si="175"/>
        <v/>
      </c>
      <c r="S927" s="494" t="str">
        <f t="shared" si="176"/>
        <v/>
      </c>
      <c r="T927" s="494" t="str">
        <f t="shared" si="177"/>
        <v/>
      </c>
      <c r="U927" s="494" t="str">
        <f t="shared" si="178"/>
        <v/>
      </c>
      <c r="V927" s="494" t="str">
        <f t="shared" si="179"/>
        <v/>
      </c>
      <c r="W927" s="21">
        <f>ROW()</f>
        <v>927</v>
      </c>
    </row>
    <row r="928" spans="1:23" s="21" customFormat="1" ht="16" customHeight="1">
      <c r="A928" s="21">
        <f>ROW()</f>
        <v>928</v>
      </c>
      <c r="B928" s="71"/>
      <c r="C928" s="709"/>
      <c r="D928" s="178"/>
      <c r="E928" s="191"/>
      <c r="F928" s="191"/>
      <c r="G928" s="163"/>
      <c r="H928" s="163"/>
      <c r="I928" s="173"/>
      <c r="J928" s="174"/>
      <c r="K928" s="101">
        <f t="shared" si="168"/>
        <v>0</v>
      </c>
      <c r="L928" s="101">
        <f t="shared" si="169"/>
        <v>0</v>
      </c>
      <c r="M928" s="101">
        <f t="shared" si="170"/>
        <v>0</v>
      </c>
      <c r="N928" s="101" t="str">
        <f t="shared" si="171"/>
        <v/>
      </c>
      <c r="O928" s="101">
        <f t="shared" si="172"/>
        <v>0</v>
      </c>
      <c r="P928" s="101">
        <f t="shared" si="173"/>
        <v>0</v>
      </c>
      <c r="Q928" s="101" t="str">
        <f t="shared" si="174"/>
        <v/>
      </c>
      <c r="R928" s="101" t="str">
        <f t="shared" si="175"/>
        <v/>
      </c>
      <c r="S928" s="494" t="str">
        <f t="shared" si="176"/>
        <v/>
      </c>
      <c r="T928" s="494" t="str">
        <f t="shared" si="177"/>
        <v/>
      </c>
      <c r="U928" s="494" t="str">
        <f t="shared" si="178"/>
        <v/>
      </c>
      <c r="V928" s="494" t="str">
        <f t="shared" si="179"/>
        <v/>
      </c>
      <c r="W928" s="21">
        <f>ROW()</f>
        <v>928</v>
      </c>
    </row>
    <row r="929" spans="1:23" s="21" customFormat="1" ht="16" customHeight="1">
      <c r="A929" s="21">
        <f>ROW()</f>
        <v>929</v>
      </c>
      <c r="B929" s="71"/>
      <c r="C929" s="709"/>
      <c r="D929" s="178"/>
      <c r="E929" s="191"/>
      <c r="F929" s="191"/>
      <c r="G929" s="163"/>
      <c r="H929" s="163"/>
      <c r="I929" s="173"/>
      <c r="J929" s="174"/>
      <c r="K929" s="101">
        <f t="shared" si="168"/>
        <v>0</v>
      </c>
      <c r="L929" s="101">
        <f t="shared" si="169"/>
        <v>0</v>
      </c>
      <c r="M929" s="101">
        <f t="shared" si="170"/>
        <v>0</v>
      </c>
      <c r="N929" s="101" t="str">
        <f t="shared" si="171"/>
        <v/>
      </c>
      <c r="O929" s="101">
        <f t="shared" si="172"/>
        <v>0</v>
      </c>
      <c r="P929" s="101">
        <f t="shared" si="173"/>
        <v>0</v>
      </c>
      <c r="Q929" s="101" t="str">
        <f t="shared" si="174"/>
        <v/>
      </c>
      <c r="R929" s="101" t="str">
        <f t="shared" si="175"/>
        <v/>
      </c>
      <c r="S929" s="494" t="str">
        <f t="shared" si="176"/>
        <v/>
      </c>
      <c r="T929" s="494" t="str">
        <f t="shared" si="177"/>
        <v/>
      </c>
      <c r="U929" s="494" t="str">
        <f t="shared" si="178"/>
        <v/>
      </c>
      <c r="V929" s="494" t="str">
        <f t="shared" si="179"/>
        <v/>
      </c>
      <c r="W929" s="21">
        <f>ROW()</f>
        <v>929</v>
      </c>
    </row>
    <row r="930" spans="1:23" s="21" customFormat="1" ht="16" customHeight="1">
      <c r="A930" s="21">
        <f>ROW()</f>
        <v>930</v>
      </c>
      <c r="B930" s="71"/>
      <c r="C930" s="709"/>
      <c r="D930" s="178"/>
      <c r="E930" s="191"/>
      <c r="F930" s="191"/>
      <c r="G930" s="163"/>
      <c r="H930" s="163"/>
      <c r="I930" s="173"/>
      <c r="J930" s="174"/>
      <c r="K930" s="101">
        <f t="shared" si="168"/>
        <v>0</v>
      </c>
      <c r="L930" s="101">
        <f t="shared" si="169"/>
        <v>0</v>
      </c>
      <c r="M930" s="101">
        <f t="shared" si="170"/>
        <v>0</v>
      </c>
      <c r="N930" s="101" t="str">
        <f t="shared" si="171"/>
        <v/>
      </c>
      <c r="O930" s="101">
        <f t="shared" si="172"/>
        <v>0</v>
      </c>
      <c r="P930" s="101">
        <f t="shared" si="173"/>
        <v>0</v>
      </c>
      <c r="Q930" s="101" t="str">
        <f t="shared" si="174"/>
        <v/>
      </c>
      <c r="R930" s="101" t="str">
        <f t="shared" si="175"/>
        <v/>
      </c>
      <c r="S930" s="494" t="str">
        <f t="shared" si="176"/>
        <v/>
      </c>
      <c r="T930" s="494" t="str">
        <f t="shared" si="177"/>
        <v/>
      </c>
      <c r="U930" s="494" t="str">
        <f t="shared" si="178"/>
        <v/>
      </c>
      <c r="V930" s="494" t="str">
        <f t="shared" si="179"/>
        <v/>
      </c>
      <c r="W930" s="21">
        <f>ROW()</f>
        <v>930</v>
      </c>
    </row>
    <row r="931" spans="1:23" s="21" customFormat="1" ht="16" customHeight="1">
      <c r="A931" s="21">
        <f>ROW()</f>
        <v>931</v>
      </c>
      <c r="B931" s="71"/>
      <c r="C931" s="709"/>
      <c r="D931" s="178"/>
      <c r="E931" s="191"/>
      <c r="F931" s="191"/>
      <c r="G931" s="163"/>
      <c r="H931" s="163"/>
      <c r="I931" s="173"/>
      <c r="J931" s="174"/>
      <c r="K931" s="101">
        <f t="shared" si="168"/>
        <v>0</v>
      </c>
      <c r="L931" s="101">
        <f t="shared" si="169"/>
        <v>0</v>
      </c>
      <c r="M931" s="101">
        <f t="shared" si="170"/>
        <v>0</v>
      </c>
      <c r="N931" s="101" t="str">
        <f t="shared" si="171"/>
        <v/>
      </c>
      <c r="O931" s="101">
        <f t="shared" si="172"/>
        <v>0</v>
      </c>
      <c r="P931" s="101">
        <f t="shared" si="173"/>
        <v>0</v>
      </c>
      <c r="Q931" s="101" t="str">
        <f t="shared" si="174"/>
        <v/>
      </c>
      <c r="R931" s="101" t="str">
        <f t="shared" si="175"/>
        <v/>
      </c>
      <c r="S931" s="494" t="str">
        <f t="shared" si="176"/>
        <v/>
      </c>
      <c r="T931" s="494" t="str">
        <f t="shared" si="177"/>
        <v/>
      </c>
      <c r="U931" s="494" t="str">
        <f t="shared" si="178"/>
        <v/>
      </c>
      <c r="V931" s="494" t="str">
        <f t="shared" si="179"/>
        <v/>
      </c>
      <c r="W931" s="21">
        <f>ROW()</f>
        <v>931</v>
      </c>
    </row>
    <row r="932" spans="1:23" s="21" customFormat="1" ht="16" customHeight="1">
      <c r="A932" s="21">
        <f>ROW()</f>
        <v>932</v>
      </c>
      <c r="B932" s="71"/>
      <c r="C932" s="709"/>
      <c r="D932" s="178"/>
      <c r="E932" s="191"/>
      <c r="F932" s="191"/>
      <c r="G932" s="163"/>
      <c r="H932" s="163"/>
      <c r="I932" s="173"/>
      <c r="J932" s="174"/>
      <c r="K932" s="101">
        <f t="shared" si="168"/>
        <v>0</v>
      </c>
      <c r="L932" s="101">
        <f t="shared" si="169"/>
        <v>0</v>
      </c>
      <c r="M932" s="101">
        <f t="shared" si="170"/>
        <v>0</v>
      </c>
      <c r="N932" s="101" t="str">
        <f t="shared" si="171"/>
        <v/>
      </c>
      <c r="O932" s="101">
        <f t="shared" si="172"/>
        <v>0</v>
      </c>
      <c r="P932" s="101">
        <f t="shared" si="173"/>
        <v>0</v>
      </c>
      <c r="Q932" s="101" t="str">
        <f t="shared" si="174"/>
        <v/>
      </c>
      <c r="R932" s="101" t="str">
        <f t="shared" si="175"/>
        <v/>
      </c>
      <c r="S932" s="494" t="str">
        <f t="shared" si="176"/>
        <v/>
      </c>
      <c r="T932" s="494" t="str">
        <f t="shared" si="177"/>
        <v/>
      </c>
      <c r="U932" s="494" t="str">
        <f t="shared" si="178"/>
        <v/>
      </c>
      <c r="V932" s="494" t="str">
        <f t="shared" si="179"/>
        <v/>
      </c>
      <c r="W932" s="21">
        <f>ROW()</f>
        <v>932</v>
      </c>
    </row>
    <row r="933" spans="1:23" s="21" customFormat="1" ht="16" customHeight="1">
      <c r="A933" s="21">
        <f>ROW()</f>
        <v>933</v>
      </c>
      <c r="B933" s="71"/>
      <c r="C933" s="709"/>
      <c r="D933" s="178"/>
      <c r="E933" s="191"/>
      <c r="F933" s="191"/>
      <c r="G933" s="163"/>
      <c r="H933" s="163"/>
      <c r="I933" s="173"/>
      <c r="J933" s="174"/>
      <c r="K933" s="101">
        <f t="shared" si="168"/>
        <v>0</v>
      </c>
      <c r="L933" s="101">
        <f t="shared" si="169"/>
        <v>0</v>
      </c>
      <c r="M933" s="101">
        <f t="shared" si="170"/>
        <v>0</v>
      </c>
      <c r="N933" s="101" t="str">
        <f t="shared" si="171"/>
        <v/>
      </c>
      <c r="O933" s="101">
        <f t="shared" si="172"/>
        <v>0</v>
      </c>
      <c r="P933" s="101">
        <f t="shared" si="173"/>
        <v>0</v>
      </c>
      <c r="Q933" s="101" t="str">
        <f t="shared" si="174"/>
        <v/>
      </c>
      <c r="R933" s="101" t="str">
        <f t="shared" si="175"/>
        <v/>
      </c>
      <c r="S933" s="494" t="str">
        <f t="shared" si="176"/>
        <v/>
      </c>
      <c r="T933" s="494" t="str">
        <f t="shared" si="177"/>
        <v/>
      </c>
      <c r="U933" s="494" t="str">
        <f t="shared" si="178"/>
        <v/>
      </c>
      <c r="V933" s="494" t="str">
        <f t="shared" si="179"/>
        <v/>
      </c>
      <c r="W933" s="21">
        <f>ROW()</f>
        <v>933</v>
      </c>
    </row>
    <row r="934" spans="1:23" s="21" customFormat="1" ht="16" customHeight="1">
      <c r="A934" s="21">
        <f>ROW()</f>
        <v>934</v>
      </c>
      <c r="B934" s="71"/>
      <c r="C934" s="709"/>
      <c r="D934" s="178"/>
      <c r="E934" s="191"/>
      <c r="F934" s="191"/>
      <c r="G934" s="163"/>
      <c r="H934" s="163"/>
      <c r="I934" s="173"/>
      <c r="J934" s="174"/>
      <c r="K934" s="101">
        <f t="shared" si="168"/>
        <v>0</v>
      </c>
      <c r="L934" s="101">
        <f t="shared" si="169"/>
        <v>0</v>
      </c>
      <c r="M934" s="101">
        <f t="shared" si="170"/>
        <v>0</v>
      </c>
      <c r="N934" s="101" t="str">
        <f t="shared" si="171"/>
        <v/>
      </c>
      <c r="O934" s="101">
        <f t="shared" si="172"/>
        <v>0</v>
      </c>
      <c r="P934" s="101">
        <f t="shared" si="173"/>
        <v>0</v>
      </c>
      <c r="Q934" s="101" t="str">
        <f t="shared" si="174"/>
        <v/>
      </c>
      <c r="R934" s="101" t="str">
        <f t="shared" si="175"/>
        <v/>
      </c>
      <c r="S934" s="494" t="str">
        <f t="shared" si="176"/>
        <v/>
      </c>
      <c r="T934" s="494" t="str">
        <f t="shared" si="177"/>
        <v/>
      </c>
      <c r="U934" s="494" t="str">
        <f t="shared" si="178"/>
        <v/>
      </c>
      <c r="V934" s="494" t="str">
        <f t="shared" si="179"/>
        <v/>
      </c>
      <c r="W934" s="21">
        <f>ROW()</f>
        <v>934</v>
      </c>
    </row>
    <row r="935" spans="1:23" s="21" customFormat="1" ht="16" customHeight="1">
      <c r="A935" s="21">
        <f>ROW()</f>
        <v>935</v>
      </c>
      <c r="B935" s="71"/>
      <c r="C935" s="709"/>
      <c r="D935" s="178"/>
      <c r="E935" s="173"/>
      <c r="F935" s="173"/>
      <c r="G935" s="163"/>
      <c r="H935" s="163"/>
      <c r="I935" s="173"/>
      <c r="J935" s="174"/>
      <c r="K935" s="101">
        <f t="shared" si="168"/>
        <v>0</v>
      </c>
      <c r="L935" s="101">
        <f t="shared" si="169"/>
        <v>0</v>
      </c>
      <c r="M935" s="101">
        <f t="shared" si="170"/>
        <v>0</v>
      </c>
      <c r="N935" s="101" t="str">
        <f t="shared" si="171"/>
        <v/>
      </c>
      <c r="O935" s="101">
        <f t="shared" si="172"/>
        <v>0</v>
      </c>
      <c r="P935" s="101">
        <f t="shared" si="173"/>
        <v>0</v>
      </c>
      <c r="Q935" s="101" t="str">
        <f t="shared" si="174"/>
        <v/>
      </c>
      <c r="R935" s="101" t="str">
        <f t="shared" si="175"/>
        <v/>
      </c>
      <c r="S935" s="494" t="str">
        <f t="shared" si="176"/>
        <v/>
      </c>
      <c r="T935" s="494" t="str">
        <f t="shared" si="177"/>
        <v/>
      </c>
      <c r="U935" s="494" t="str">
        <f t="shared" si="178"/>
        <v/>
      </c>
      <c r="V935" s="494" t="str">
        <f t="shared" si="179"/>
        <v/>
      </c>
      <c r="W935" s="21">
        <f>ROW()</f>
        <v>935</v>
      </c>
    </row>
    <row r="936" spans="1:23" s="21" customFormat="1" ht="16" customHeight="1">
      <c r="A936" s="21">
        <f>ROW()</f>
        <v>936</v>
      </c>
      <c r="B936" s="71"/>
      <c r="C936" s="709"/>
      <c r="D936" s="178"/>
      <c r="E936" s="173"/>
      <c r="F936" s="173"/>
      <c r="G936" s="163"/>
      <c r="H936" s="163"/>
      <c r="I936" s="173"/>
      <c r="J936" s="174"/>
      <c r="K936" s="101">
        <f t="shared" si="168"/>
        <v>0</v>
      </c>
      <c r="L936" s="101">
        <f t="shared" si="169"/>
        <v>0</v>
      </c>
      <c r="M936" s="101">
        <f t="shared" si="170"/>
        <v>0</v>
      </c>
      <c r="N936" s="101" t="str">
        <f t="shared" si="171"/>
        <v/>
      </c>
      <c r="O936" s="101">
        <f t="shared" si="172"/>
        <v>0</v>
      </c>
      <c r="P936" s="101">
        <f t="shared" si="173"/>
        <v>0</v>
      </c>
      <c r="Q936" s="101" t="str">
        <f t="shared" si="174"/>
        <v/>
      </c>
      <c r="R936" s="101" t="str">
        <f t="shared" si="175"/>
        <v/>
      </c>
      <c r="S936" s="494" t="str">
        <f t="shared" si="176"/>
        <v/>
      </c>
      <c r="T936" s="494" t="str">
        <f t="shared" si="177"/>
        <v/>
      </c>
      <c r="U936" s="494" t="str">
        <f t="shared" si="178"/>
        <v/>
      </c>
      <c r="V936" s="494" t="str">
        <f t="shared" si="179"/>
        <v/>
      </c>
      <c r="W936" s="21">
        <f>ROW()</f>
        <v>936</v>
      </c>
    </row>
    <row r="937" spans="1:23" s="21" customFormat="1" ht="16" customHeight="1">
      <c r="A937" s="21">
        <f>ROW()</f>
        <v>937</v>
      </c>
      <c r="B937" s="71"/>
      <c r="C937" s="709"/>
      <c r="D937" s="178"/>
      <c r="E937" s="173"/>
      <c r="F937" s="173"/>
      <c r="G937" s="163"/>
      <c r="H937" s="163"/>
      <c r="I937" s="173"/>
      <c r="J937" s="174"/>
      <c r="K937" s="101">
        <f t="shared" si="168"/>
        <v>0</v>
      </c>
      <c r="L937" s="101">
        <f t="shared" si="169"/>
        <v>0</v>
      </c>
      <c r="M937" s="101">
        <f t="shared" si="170"/>
        <v>0</v>
      </c>
      <c r="N937" s="101" t="str">
        <f t="shared" si="171"/>
        <v/>
      </c>
      <c r="O937" s="101">
        <f t="shared" si="172"/>
        <v>0</v>
      </c>
      <c r="P937" s="101">
        <f t="shared" si="173"/>
        <v>0</v>
      </c>
      <c r="Q937" s="101" t="str">
        <f t="shared" si="174"/>
        <v/>
      </c>
      <c r="R937" s="101" t="str">
        <f t="shared" si="175"/>
        <v/>
      </c>
      <c r="S937" s="494" t="str">
        <f t="shared" si="176"/>
        <v/>
      </c>
      <c r="T937" s="494" t="str">
        <f t="shared" si="177"/>
        <v/>
      </c>
      <c r="U937" s="494" t="str">
        <f t="shared" si="178"/>
        <v/>
      </c>
      <c r="V937" s="494" t="str">
        <f t="shared" si="179"/>
        <v/>
      </c>
      <c r="W937" s="21">
        <f>ROW()</f>
        <v>937</v>
      </c>
    </row>
    <row r="938" spans="1:23" s="21" customFormat="1" ht="16" customHeight="1">
      <c r="A938" s="21">
        <f>ROW()</f>
        <v>938</v>
      </c>
      <c r="B938" s="71"/>
      <c r="C938" s="709"/>
      <c r="D938" s="178"/>
      <c r="E938" s="173"/>
      <c r="F938" s="173"/>
      <c r="G938" s="163"/>
      <c r="H938" s="163"/>
      <c r="I938" s="173"/>
      <c r="J938" s="174"/>
      <c r="K938" s="101">
        <f t="shared" si="168"/>
        <v>0</v>
      </c>
      <c r="L938" s="101">
        <f t="shared" si="169"/>
        <v>0</v>
      </c>
      <c r="M938" s="101">
        <f t="shared" si="170"/>
        <v>0</v>
      </c>
      <c r="N938" s="101" t="str">
        <f t="shared" si="171"/>
        <v/>
      </c>
      <c r="O938" s="101">
        <f t="shared" si="172"/>
        <v>0</v>
      </c>
      <c r="P938" s="101">
        <f t="shared" si="173"/>
        <v>0</v>
      </c>
      <c r="Q938" s="101" t="str">
        <f t="shared" si="174"/>
        <v/>
      </c>
      <c r="R938" s="101" t="str">
        <f t="shared" si="175"/>
        <v/>
      </c>
      <c r="S938" s="494" t="str">
        <f t="shared" si="176"/>
        <v/>
      </c>
      <c r="T938" s="494" t="str">
        <f t="shared" si="177"/>
        <v/>
      </c>
      <c r="U938" s="494" t="str">
        <f t="shared" si="178"/>
        <v/>
      </c>
      <c r="V938" s="494" t="str">
        <f t="shared" si="179"/>
        <v/>
      </c>
      <c r="W938" s="21">
        <f>ROW()</f>
        <v>938</v>
      </c>
    </row>
    <row r="939" spans="1:23" s="21" customFormat="1" ht="16" customHeight="1">
      <c r="A939" s="21">
        <f>ROW()</f>
        <v>939</v>
      </c>
      <c r="B939" s="71"/>
      <c r="C939" s="709"/>
      <c r="D939" s="178"/>
      <c r="E939" s="173"/>
      <c r="F939" s="173"/>
      <c r="G939" s="163"/>
      <c r="H939" s="163"/>
      <c r="I939" s="173"/>
      <c r="J939" s="174"/>
      <c r="K939" s="101">
        <f t="shared" si="168"/>
        <v>0</v>
      </c>
      <c r="L939" s="101">
        <f t="shared" si="169"/>
        <v>0</v>
      </c>
      <c r="M939" s="101">
        <f t="shared" si="170"/>
        <v>0</v>
      </c>
      <c r="N939" s="101" t="str">
        <f t="shared" si="171"/>
        <v/>
      </c>
      <c r="O939" s="101">
        <f t="shared" si="172"/>
        <v>0</v>
      </c>
      <c r="P939" s="101">
        <f t="shared" si="173"/>
        <v>0</v>
      </c>
      <c r="Q939" s="101" t="str">
        <f t="shared" si="174"/>
        <v/>
      </c>
      <c r="R939" s="101" t="str">
        <f t="shared" si="175"/>
        <v/>
      </c>
      <c r="S939" s="494" t="str">
        <f t="shared" si="176"/>
        <v/>
      </c>
      <c r="T939" s="494" t="str">
        <f t="shared" si="177"/>
        <v/>
      </c>
      <c r="U939" s="494" t="str">
        <f t="shared" si="178"/>
        <v/>
      </c>
      <c r="V939" s="494" t="str">
        <f t="shared" si="179"/>
        <v/>
      </c>
      <c r="W939" s="21">
        <f>ROW()</f>
        <v>939</v>
      </c>
    </row>
    <row r="940" spans="1:23" s="21" customFormat="1" ht="16" customHeight="1">
      <c r="A940" s="21">
        <f>ROW()</f>
        <v>940</v>
      </c>
      <c r="B940" s="71"/>
      <c r="C940" s="709"/>
      <c r="D940" s="178"/>
      <c r="E940" s="173"/>
      <c r="F940" s="173"/>
      <c r="G940" s="163"/>
      <c r="H940" s="163"/>
      <c r="I940" s="173"/>
      <c r="J940" s="174"/>
      <c r="K940" s="101">
        <f t="shared" si="168"/>
        <v>0</v>
      </c>
      <c r="L940" s="101">
        <f t="shared" si="169"/>
        <v>0</v>
      </c>
      <c r="M940" s="101">
        <f t="shared" si="170"/>
        <v>0</v>
      </c>
      <c r="N940" s="101" t="str">
        <f t="shared" si="171"/>
        <v/>
      </c>
      <c r="O940" s="101">
        <f t="shared" si="172"/>
        <v>0</v>
      </c>
      <c r="P940" s="101">
        <f t="shared" si="173"/>
        <v>0</v>
      </c>
      <c r="Q940" s="101" t="str">
        <f t="shared" si="174"/>
        <v/>
      </c>
      <c r="R940" s="101" t="str">
        <f t="shared" si="175"/>
        <v/>
      </c>
      <c r="S940" s="494" t="str">
        <f t="shared" si="176"/>
        <v/>
      </c>
      <c r="T940" s="494" t="str">
        <f t="shared" si="177"/>
        <v/>
      </c>
      <c r="U940" s="494" t="str">
        <f t="shared" si="178"/>
        <v/>
      </c>
      <c r="V940" s="494" t="str">
        <f t="shared" si="179"/>
        <v/>
      </c>
      <c r="W940" s="21">
        <f>ROW()</f>
        <v>940</v>
      </c>
    </row>
    <row r="941" spans="1:23" s="21" customFormat="1" ht="16" customHeight="1">
      <c r="A941" s="21">
        <f>ROW()</f>
        <v>941</v>
      </c>
      <c r="B941" s="71"/>
      <c r="C941" s="709"/>
      <c r="D941" s="178"/>
      <c r="E941" s="173"/>
      <c r="F941" s="173"/>
      <c r="G941" s="163"/>
      <c r="H941" s="163"/>
      <c r="I941" s="173"/>
      <c r="J941" s="174"/>
      <c r="K941" s="101">
        <f t="shared" si="168"/>
        <v>0</v>
      </c>
      <c r="L941" s="101">
        <f t="shared" si="169"/>
        <v>0</v>
      </c>
      <c r="M941" s="101">
        <f t="shared" si="170"/>
        <v>0</v>
      </c>
      <c r="N941" s="101" t="str">
        <f t="shared" si="171"/>
        <v/>
      </c>
      <c r="O941" s="101">
        <f t="shared" si="172"/>
        <v>0</v>
      </c>
      <c r="P941" s="101">
        <f t="shared" si="173"/>
        <v>0</v>
      </c>
      <c r="Q941" s="101" t="str">
        <f t="shared" si="174"/>
        <v/>
      </c>
      <c r="R941" s="101" t="str">
        <f t="shared" si="175"/>
        <v/>
      </c>
      <c r="S941" s="494" t="str">
        <f t="shared" si="176"/>
        <v/>
      </c>
      <c r="T941" s="494" t="str">
        <f t="shared" si="177"/>
        <v/>
      </c>
      <c r="U941" s="494" t="str">
        <f t="shared" si="178"/>
        <v/>
      </c>
      <c r="V941" s="494" t="str">
        <f t="shared" si="179"/>
        <v/>
      </c>
      <c r="W941" s="21">
        <f>ROW()</f>
        <v>941</v>
      </c>
    </row>
    <row r="942" spans="1:23" s="21" customFormat="1" ht="16" customHeight="1">
      <c r="A942" s="21">
        <f>ROW()</f>
        <v>942</v>
      </c>
      <c r="B942" s="71"/>
      <c r="C942" s="709"/>
      <c r="D942" s="183"/>
      <c r="E942" s="184"/>
      <c r="F942" s="173"/>
      <c r="G942" s="163"/>
      <c r="H942" s="163"/>
      <c r="I942" s="173"/>
      <c r="J942" s="174"/>
      <c r="K942" s="101">
        <f t="shared" si="168"/>
        <v>0</v>
      </c>
      <c r="L942" s="101">
        <f t="shared" si="169"/>
        <v>0</v>
      </c>
      <c r="M942" s="101">
        <f t="shared" si="170"/>
        <v>0</v>
      </c>
      <c r="N942" s="101" t="str">
        <f t="shared" si="171"/>
        <v/>
      </c>
      <c r="O942" s="101">
        <f t="shared" si="172"/>
        <v>0</v>
      </c>
      <c r="P942" s="101">
        <f t="shared" si="173"/>
        <v>0</v>
      </c>
      <c r="Q942" s="101" t="str">
        <f t="shared" si="174"/>
        <v/>
      </c>
      <c r="R942" s="101" t="str">
        <f t="shared" si="175"/>
        <v/>
      </c>
      <c r="S942" s="494" t="str">
        <f t="shared" si="176"/>
        <v/>
      </c>
      <c r="T942" s="494" t="str">
        <f t="shared" si="177"/>
        <v/>
      </c>
      <c r="U942" s="494" t="str">
        <f t="shared" si="178"/>
        <v/>
      </c>
      <c r="V942" s="494" t="str">
        <f t="shared" si="179"/>
        <v/>
      </c>
      <c r="W942" s="21">
        <f>ROW()</f>
        <v>942</v>
      </c>
    </row>
    <row r="943" spans="1:23" s="21" customFormat="1" ht="16" customHeight="1">
      <c r="A943" s="21">
        <f>ROW()</f>
        <v>943</v>
      </c>
      <c r="B943" s="71"/>
      <c r="C943" s="709"/>
      <c r="D943" s="183"/>
      <c r="E943" s="184"/>
      <c r="F943" s="173"/>
      <c r="G943" s="163"/>
      <c r="H943" s="163"/>
      <c r="I943" s="173"/>
      <c r="J943" s="174"/>
      <c r="K943" s="101">
        <f t="shared" si="168"/>
        <v>0</v>
      </c>
      <c r="L943" s="101">
        <f t="shared" si="169"/>
        <v>0</v>
      </c>
      <c r="M943" s="101">
        <f t="shared" si="170"/>
        <v>0</v>
      </c>
      <c r="N943" s="101" t="str">
        <f t="shared" si="171"/>
        <v/>
      </c>
      <c r="O943" s="101">
        <f t="shared" si="172"/>
        <v>0</v>
      </c>
      <c r="P943" s="101">
        <f t="shared" si="173"/>
        <v>0</v>
      </c>
      <c r="Q943" s="101" t="str">
        <f t="shared" si="174"/>
        <v/>
      </c>
      <c r="R943" s="101" t="str">
        <f t="shared" si="175"/>
        <v/>
      </c>
      <c r="S943" s="494" t="str">
        <f t="shared" si="176"/>
        <v/>
      </c>
      <c r="T943" s="494" t="str">
        <f t="shared" si="177"/>
        <v/>
      </c>
      <c r="U943" s="494" t="str">
        <f t="shared" si="178"/>
        <v/>
      </c>
      <c r="V943" s="494" t="str">
        <f t="shared" si="179"/>
        <v/>
      </c>
      <c r="W943" s="21">
        <f>ROW()</f>
        <v>943</v>
      </c>
    </row>
    <row r="944" spans="1:23" s="21" customFormat="1" ht="16" customHeight="1">
      <c r="A944" s="21">
        <f>ROW()</f>
        <v>944</v>
      </c>
      <c r="B944" s="71"/>
      <c r="C944" s="709"/>
      <c r="D944" s="183"/>
      <c r="E944" s="184"/>
      <c r="F944" s="173"/>
      <c r="G944" s="163"/>
      <c r="H944" s="163"/>
      <c r="I944" s="173"/>
      <c r="J944" s="174"/>
      <c r="K944" s="101">
        <f t="shared" si="168"/>
        <v>0</v>
      </c>
      <c r="L944" s="101">
        <f t="shared" si="169"/>
        <v>0</v>
      </c>
      <c r="M944" s="101">
        <f t="shared" si="170"/>
        <v>0</v>
      </c>
      <c r="N944" s="101" t="str">
        <f t="shared" si="171"/>
        <v/>
      </c>
      <c r="O944" s="101">
        <f t="shared" si="172"/>
        <v>0</v>
      </c>
      <c r="P944" s="101">
        <f t="shared" si="173"/>
        <v>0</v>
      </c>
      <c r="Q944" s="101" t="str">
        <f t="shared" si="174"/>
        <v/>
      </c>
      <c r="R944" s="101" t="str">
        <f t="shared" si="175"/>
        <v/>
      </c>
      <c r="S944" s="494" t="str">
        <f t="shared" si="176"/>
        <v/>
      </c>
      <c r="T944" s="494" t="str">
        <f t="shared" si="177"/>
        <v/>
      </c>
      <c r="U944" s="494" t="str">
        <f t="shared" si="178"/>
        <v/>
      </c>
      <c r="V944" s="494" t="str">
        <f t="shared" si="179"/>
        <v/>
      </c>
      <c r="W944" s="21">
        <f>ROW()</f>
        <v>944</v>
      </c>
    </row>
    <row r="945" spans="1:23" s="21" customFormat="1" ht="16" customHeight="1">
      <c r="A945" s="21">
        <f>ROW()</f>
        <v>945</v>
      </c>
      <c r="B945" s="71"/>
      <c r="C945" s="709"/>
      <c r="D945" s="183"/>
      <c r="E945" s="184"/>
      <c r="F945" s="173"/>
      <c r="G945" s="163"/>
      <c r="H945" s="163"/>
      <c r="I945" s="173"/>
      <c r="J945" s="174"/>
      <c r="K945" s="101">
        <f t="shared" si="168"/>
        <v>0</v>
      </c>
      <c r="L945" s="101">
        <f t="shared" si="169"/>
        <v>0</v>
      </c>
      <c r="M945" s="101">
        <f t="shared" si="170"/>
        <v>0</v>
      </c>
      <c r="N945" s="101" t="str">
        <f t="shared" si="171"/>
        <v/>
      </c>
      <c r="O945" s="101">
        <f t="shared" si="172"/>
        <v>0</v>
      </c>
      <c r="P945" s="101">
        <f t="shared" si="173"/>
        <v>0</v>
      </c>
      <c r="Q945" s="101" t="str">
        <f t="shared" si="174"/>
        <v/>
      </c>
      <c r="R945" s="101" t="str">
        <f t="shared" si="175"/>
        <v/>
      </c>
      <c r="S945" s="494" t="str">
        <f t="shared" si="176"/>
        <v/>
      </c>
      <c r="T945" s="494" t="str">
        <f t="shared" si="177"/>
        <v/>
      </c>
      <c r="U945" s="494" t="str">
        <f t="shared" si="178"/>
        <v/>
      </c>
      <c r="V945" s="494" t="str">
        <f t="shared" si="179"/>
        <v/>
      </c>
      <c r="W945" s="21">
        <f>ROW()</f>
        <v>945</v>
      </c>
    </row>
    <row r="946" spans="1:23" s="21" customFormat="1" ht="16" customHeight="1">
      <c r="A946" s="21">
        <f>ROW()</f>
        <v>946</v>
      </c>
      <c r="B946" s="71"/>
      <c r="C946" s="709"/>
      <c r="D946" s="183"/>
      <c r="E946" s="184"/>
      <c r="F946" s="181"/>
      <c r="G946" s="169"/>
      <c r="H946" s="169"/>
      <c r="I946" s="173"/>
      <c r="J946" s="174"/>
      <c r="K946" s="101">
        <f t="shared" si="168"/>
        <v>0</v>
      </c>
      <c r="L946" s="101">
        <f t="shared" si="169"/>
        <v>0</v>
      </c>
      <c r="M946" s="101">
        <f t="shared" si="170"/>
        <v>0</v>
      </c>
      <c r="N946" s="101" t="str">
        <f t="shared" si="171"/>
        <v/>
      </c>
      <c r="O946" s="101">
        <f t="shared" si="172"/>
        <v>0</v>
      </c>
      <c r="P946" s="101">
        <f t="shared" si="173"/>
        <v>0</v>
      </c>
      <c r="Q946" s="101" t="str">
        <f t="shared" si="174"/>
        <v/>
      </c>
      <c r="R946" s="101" t="str">
        <f t="shared" si="175"/>
        <v/>
      </c>
      <c r="S946" s="494" t="str">
        <f t="shared" si="176"/>
        <v/>
      </c>
      <c r="T946" s="494" t="str">
        <f t="shared" si="177"/>
        <v/>
      </c>
      <c r="U946" s="494" t="str">
        <f t="shared" si="178"/>
        <v/>
      </c>
      <c r="V946" s="494" t="str">
        <f t="shared" si="179"/>
        <v/>
      </c>
      <c r="W946" s="21">
        <f>ROW()</f>
        <v>946</v>
      </c>
    </row>
    <row r="947" spans="1:23" s="21" customFormat="1" ht="16" customHeight="1">
      <c r="A947" s="21">
        <f>ROW()</f>
        <v>947</v>
      </c>
      <c r="B947" s="71"/>
      <c r="C947" s="709"/>
      <c r="D947" s="183"/>
      <c r="E947" s="184"/>
      <c r="F947" s="181"/>
      <c r="G947" s="169"/>
      <c r="H947" s="169"/>
      <c r="I947" s="173"/>
      <c r="J947" s="174"/>
      <c r="K947" s="101">
        <f t="shared" si="168"/>
        <v>0</v>
      </c>
      <c r="L947" s="101">
        <f t="shared" si="169"/>
        <v>0</v>
      </c>
      <c r="M947" s="101">
        <f t="shared" si="170"/>
        <v>0</v>
      </c>
      <c r="N947" s="101" t="str">
        <f t="shared" si="171"/>
        <v/>
      </c>
      <c r="O947" s="101">
        <f t="shared" si="172"/>
        <v>0</v>
      </c>
      <c r="P947" s="101">
        <f t="shared" si="173"/>
        <v>0</v>
      </c>
      <c r="Q947" s="101" t="str">
        <f t="shared" si="174"/>
        <v/>
      </c>
      <c r="R947" s="101" t="str">
        <f t="shared" si="175"/>
        <v/>
      </c>
      <c r="S947" s="494" t="str">
        <f t="shared" si="176"/>
        <v/>
      </c>
      <c r="T947" s="494" t="str">
        <f t="shared" si="177"/>
        <v/>
      </c>
      <c r="U947" s="494" t="str">
        <f t="shared" si="178"/>
        <v/>
      </c>
      <c r="V947" s="494" t="str">
        <f t="shared" si="179"/>
        <v/>
      </c>
      <c r="W947" s="21">
        <f>ROW()</f>
        <v>947</v>
      </c>
    </row>
    <row r="948" spans="1:23" s="21" customFormat="1" ht="16" customHeight="1">
      <c r="A948" s="21">
        <f>ROW()</f>
        <v>948</v>
      </c>
      <c r="B948" s="71"/>
      <c r="C948" s="709"/>
      <c r="D948" s="178"/>
      <c r="E948" s="173"/>
      <c r="F948" s="173"/>
      <c r="G948" s="163"/>
      <c r="H948" s="163"/>
      <c r="I948" s="173"/>
      <c r="J948" s="174"/>
      <c r="K948" s="101">
        <f t="shared" si="168"/>
        <v>0</v>
      </c>
      <c r="L948" s="101">
        <f t="shared" si="169"/>
        <v>0</v>
      </c>
      <c r="M948" s="101">
        <f t="shared" si="170"/>
        <v>0</v>
      </c>
      <c r="N948" s="101" t="str">
        <f t="shared" si="171"/>
        <v/>
      </c>
      <c r="O948" s="101">
        <f t="shared" si="172"/>
        <v>0</v>
      </c>
      <c r="P948" s="101">
        <f t="shared" si="173"/>
        <v>0</v>
      </c>
      <c r="Q948" s="101" t="str">
        <f t="shared" si="174"/>
        <v/>
      </c>
      <c r="R948" s="101" t="str">
        <f t="shared" si="175"/>
        <v/>
      </c>
      <c r="S948" s="494" t="str">
        <f t="shared" si="176"/>
        <v/>
      </c>
      <c r="T948" s="494" t="str">
        <f t="shared" si="177"/>
        <v/>
      </c>
      <c r="U948" s="494" t="str">
        <f t="shared" si="178"/>
        <v/>
      </c>
      <c r="V948" s="494" t="str">
        <f t="shared" si="179"/>
        <v/>
      </c>
      <c r="W948" s="21">
        <f>ROW()</f>
        <v>948</v>
      </c>
    </row>
    <row r="949" spans="1:23" s="21" customFormat="1" ht="16" customHeight="1">
      <c r="A949" s="21">
        <f>ROW()</f>
        <v>949</v>
      </c>
      <c r="B949" s="71"/>
      <c r="C949" s="709"/>
      <c r="D949" s="178"/>
      <c r="E949" s="173"/>
      <c r="F949" s="173"/>
      <c r="G949" s="163"/>
      <c r="H949" s="163"/>
      <c r="I949" s="173"/>
      <c r="J949" s="174"/>
      <c r="K949" s="101">
        <f t="shared" si="168"/>
        <v>0</v>
      </c>
      <c r="L949" s="101">
        <f t="shared" si="169"/>
        <v>0</v>
      </c>
      <c r="M949" s="101">
        <f t="shared" si="170"/>
        <v>0</v>
      </c>
      <c r="N949" s="101" t="str">
        <f t="shared" si="171"/>
        <v/>
      </c>
      <c r="O949" s="101">
        <f t="shared" si="172"/>
        <v>0</v>
      </c>
      <c r="P949" s="101">
        <f t="shared" si="173"/>
        <v>0</v>
      </c>
      <c r="Q949" s="101" t="str">
        <f t="shared" si="174"/>
        <v/>
      </c>
      <c r="R949" s="101" t="str">
        <f t="shared" si="175"/>
        <v/>
      </c>
      <c r="S949" s="494" t="str">
        <f t="shared" si="176"/>
        <v/>
      </c>
      <c r="T949" s="494" t="str">
        <f t="shared" si="177"/>
        <v/>
      </c>
      <c r="U949" s="494" t="str">
        <f t="shared" si="178"/>
        <v/>
      </c>
      <c r="V949" s="494" t="str">
        <f t="shared" si="179"/>
        <v/>
      </c>
      <c r="W949" s="21">
        <f>ROW()</f>
        <v>949</v>
      </c>
    </row>
    <row r="950" spans="1:23" s="21" customFormat="1" ht="16" customHeight="1">
      <c r="A950" s="21">
        <f>ROW()</f>
        <v>950</v>
      </c>
      <c r="B950" s="71"/>
      <c r="C950" s="709"/>
      <c r="D950" s="178"/>
      <c r="E950" s="173"/>
      <c r="F950" s="173"/>
      <c r="G950" s="163"/>
      <c r="H950" s="163"/>
      <c r="I950" s="173"/>
      <c r="J950" s="174"/>
      <c r="K950" s="101">
        <f t="shared" si="168"/>
        <v>0</v>
      </c>
      <c r="L950" s="101">
        <f t="shared" si="169"/>
        <v>0</v>
      </c>
      <c r="M950" s="101">
        <f t="shared" si="170"/>
        <v>0</v>
      </c>
      <c r="N950" s="101" t="str">
        <f t="shared" si="171"/>
        <v/>
      </c>
      <c r="O950" s="101">
        <f t="shared" si="172"/>
        <v>0</v>
      </c>
      <c r="P950" s="101">
        <f t="shared" si="173"/>
        <v>0</v>
      </c>
      <c r="Q950" s="101" t="str">
        <f t="shared" si="174"/>
        <v/>
      </c>
      <c r="R950" s="101" t="str">
        <f t="shared" si="175"/>
        <v/>
      </c>
      <c r="S950" s="494" t="str">
        <f t="shared" si="176"/>
        <v/>
      </c>
      <c r="T950" s="494" t="str">
        <f t="shared" si="177"/>
        <v/>
      </c>
      <c r="U950" s="494" t="str">
        <f t="shared" si="178"/>
        <v/>
      </c>
      <c r="V950" s="494" t="str">
        <f t="shared" si="179"/>
        <v/>
      </c>
      <c r="W950" s="21">
        <f>ROW()</f>
        <v>950</v>
      </c>
    </row>
    <row r="951" spans="1:23" s="21" customFormat="1" ht="16" customHeight="1">
      <c r="A951" s="21">
        <f>ROW()</f>
        <v>951</v>
      </c>
      <c r="B951" s="71"/>
      <c r="C951" s="709"/>
      <c r="D951" s="178"/>
      <c r="E951" s="173"/>
      <c r="F951" s="173"/>
      <c r="G951" s="163"/>
      <c r="H951" s="163"/>
      <c r="I951" s="173"/>
      <c r="J951" s="174"/>
      <c r="K951" s="101">
        <f t="shared" si="168"/>
        <v>0</v>
      </c>
      <c r="L951" s="101">
        <f t="shared" si="169"/>
        <v>0</v>
      </c>
      <c r="M951" s="101">
        <f t="shared" si="170"/>
        <v>0</v>
      </c>
      <c r="N951" s="101" t="str">
        <f t="shared" si="171"/>
        <v/>
      </c>
      <c r="O951" s="101">
        <f t="shared" si="172"/>
        <v>0</v>
      </c>
      <c r="P951" s="101">
        <f t="shared" si="173"/>
        <v>0</v>
      </c>
      <c r="Q951" s="101" t="str">
        <f t="shared" si="174"/>
        <v/>
      </c>
      <c r="R951" s="101" t="str">
        <f t="shared" si="175"/>
        <v/>
      </c>
      <c r="S951" s="494" t="str">
        <f t="shared" si="176"/>
        <v/>
      </c>
      <c r="T951" s="494" t="str">
        <f t="shared" si="177"/>
        <v/>
      </c>
      <c r="U951" s="494" t="str">
        <f t="shared" si="178"/>
        <v/>
      </c>
      <c r="V951" s="494" t="str">
        <f t="shared" si="179"/>
        <v/>
      </c>
      <c r="W951" s="21">
        <f>ROW()</f>
        <v>951</v>
      </c>
    </row>
    <row r="952" spans="1:23" s="21" customFormat="1" ht="16" customHeight="1">
      <c r="A952" s="21">
        <f>ROW()</f>
        <v>952</v>
      </c>
      <c r="B952" s="71"/>
      <c r="C952" s="709"/>
      <c r="D952" s="178"/>
      <c r="E952" s="173"/>
      <c r="F952" s="173"/>
      <c r="G952" s="163"/>
      <c r="H952" s="163"/>
      <c r="I952" s="173"/>
      <c r="J952" s="174"/>
      <c r="K952" s="101">
        <f t="shared" si="168"/>
        <v>0</v>
      </c>
      <c r="L952" s="101">
        <f t="shared" si="169"/>
        <v>0</v>
      </c>
      <c r="M952" s="101">
        <f t="shared" si="170"/>
        <v>0</v>
      </c>
      <c r="N952" s="101" t="str">
        <f t="shared" si="171"/>
        <v/>
      </c>
      <c r="O952" s="101">
        <f t="shared" si="172"/>
        <v>0</v>
      </c>
      <c r="P952" s="101">
        <f t="shared" si="173"/>
        <v>0</v>
      </c>
      <c r="Q952" s="101" t="str">
        <f t="shared" si="174"/>
        <v/>
      </c>
      <c r="R952" s="101" t="str">
        <f t="shared" si="175"/>
        <v/>
      </c>
      <c r="S952" s="494" t="str">
        <f t="shared" si="176"/>
        <v/>
      </c>
      <c r="T952" s="494" t="str">
        <f t="shared" si="177"/>
        <v/>
      </c>
      <c r="U952" s="494" t="str">
        <f t="shared" si="178"/>
        <v/>
      </c>
      <c r="V952" s="494" t="str">
        <f t="shared" si="179"/>
        <v/>
      </c>
      <c r="W952" s="21">
        <f>ROW()</f>
        <v>952</v>
      </c>
    </row>
    <row r="953" spans="1:23" s="21" customFormat="1" ht="16" customHeight="1">
      <c r="A953" s="21">
        <f>ROW()</f>
        <v>953</v>
      </c>
      <c r="B953" s="71"/>
      <c r="C953" s="709"/>
      <c r="D953" s="178"/>
      <c r="E953" s="173"/>
      <c r="F953" s="173"/>
      <c r="G953" s="163"/>
      <c r="H953" s="163"/>
      <c r="I953" s="173"/>
      <c r="J953" s="174"/>
      <c r="K953" s="101">
        <f t="shared" si="168"/>
        <v>0</v>
      </c>
      <c r="L953" s="101">
        <f t="shared" si="169"/>
        <v>0</v>
      </c>
      <c r="M953" s="101">
        <f t="shared" si="170"/>
        <v>0</v>
      </c>
      <c r="N953" s="101" t="str">
        <f t="shared" si="171"/>
        <v/>
      </c>
      <c r="O953" s="101">
        <f t="shared" si="172"/>
        <v>0</v>
      </c>
      <c r="P953" s="101">
        <f t="shared" si="173"/>
        <v>0</v>
      </c>
      <c r="Q953" s="101" t="str">
        <f t="shared" si="174"/>
        <v/>
      </c>
      <c r="R953" s="101" t="str">
        <f t="shared" si="175"/>
        <v/>
      </c>
      <c r="S953" s="494" t="str">
        <f t="shared" si="176"/>
        <v/>
      </c>
      <c r="T953" s="494" t="str">
        <f t="shared" si="177"/>
        <v/>
      </c>
      <c r="U953" s="494" t="str">
        <f t="shared" si="178"/>
        <v/>
      </c>
      <c r="V953" s="494" t="str">
        <f t="shared" si="179"/>
        <v/>
      </c>
      <c r="W953" s="21">
        <f>ROW()</f>
        <v>953</v>
      </c>
    </row>
    <row r="954" spans="1:23" s="21" customFormat="1" ht="16" customHeight="1">
      <c r="A954" s="21">
        <f>ROW()</f>
        <v>954</v>
      </c>
      <c r="B954" s="71"/>
      <c r="C954" s="709"/>
      <c r="D954" s="178"/>
      <c r="E954" s="173"/>
      <c r="F954" s="173"/>
      <c r="G954" s="163"/>
      <c r="H954" s="163"/>
      <c r="I954" s="173"/>
      <c r="J954" s="174"/>
      <c r="K954" s="101">
        <f t="shared" si="168"/>
        <v>0</v>
      </c>
      <c r="L954" s="101">
        <f t="shared" si="169"/>
        <v>0</v>
      </c>
      <c r="M954" s="101">
        <f t="shared" si="170"/>
        <v>0</v>
      </c>
      <c r="N954" s="101" t="str">
        <f t="shared" si="171"/>
        <v/>
      </c>
      <c r="O954" s="101">
        <f t="shared" si="172"/>
        <v>0</v>
      </c>
      <c r="P954" s="101">
        <f t="shared" si="173"/>
        <v>0</v>
      </c>
      <c r="Q954" s="101" t="str">
        <f t="shared" si="174"/>
        <v/>
      </c>
      <c r="R954" s="101" t="str">
        <f t="shared" si="175"/>
        <v/>
      </c>
      <c r="S954" s="494" t="str">
        <f t="shared" si="176"/>
        <v/>
      </c>
      <c r="T954" s="494" t="str">
        <f t="shared" si="177"/>
        <v/>
      </c>
      <c r="U954" s="494" t="str">
        <f t="shared" si="178"/>
        <v/>
      </c>
      <c r="V954" s="494" t="str">
        <f t="shared" si="179"/>
        <v/>
      </c>
      <c r="W954" s="21">
        <f>ROW()</f>
        <v>954</v>
      </c>
    </row>
    <row r="955" spans="1:23" s="21" customFormat="1" ht="16" customHeight="1">
      <c r="A955" s="21">
        <f>ROW()</f>
        <v>955</v>
      </c>
      <c r="B955" s="71"/>
      <c r="C955" s="709"/>
      <c r="D955" s="178"/>
      <c r="E955" s="173"/>
      <c r="F955" s="173"/>
      <c r="G955" s="163"/>
      <c r="H955" s="163"/>
      <c r="I955" s="173"/>
      <c r="J955" s="174"/>
      <c r="K955" s="101">
        <f t="shared" si="168"/>
        <v>0</v>
      </c>
      <c r="L955" s="101">
        <f t="shared" si="169"/>
        <v>0</v>
      </c>
      <c r="M955" s="101">
        <f t="shared" si="170"/>
        <v>0</v>
      </c>
      <c r="N955" s="101" t="str">
        <f t="shared" si="171"/>
        <v/>
      </c>
      <c r="O955" s="101">
        <f t="shared" si="172"/>
        <v>0</v>
      </c>
      <c r="P955" s="101">
        <f t="shared" si="173"/>
        <v>0</v>
      </c>
      <c r="Q955" s="101" t="str">
        <f t="shared" si="174"/>
        <v/>
      </c>
      <c r="R955" s="101" t="str">
        <f t="shared" si="175"/>
        <v/>
      </c>
      <c r="S955" s="494" t="str">
        <f t="shared" si="176"/>
        <v/>
      </c>
      <c r="T955" s="494" t="str">
        <f t="shared" si="177"/>
        <v/>
      </c>
      <c r="U955" s="494" t="str">
        <f t="shared" si="178"/>
        <v/>
      </c>
      <c r="V955" s="494" t="str">
        <f t="shared" si="179"/>
        <v/>
      </c>
      <c r="W955" s="21">
        <f>ROW()</f>
        <v>955</v>
      </c>
    </row>
    <row r="956" spans="1:23" s="21" customFormat="1" ht="16" customHeight="1">
      <c r="A956" s="21">
        <f>ROW()</f>
        <v>956</v>
      </c>
      <c r="B956" s="71"/>
      <c r="C956" s="709"/>
      <c r="D956" s="178"/>
      <c r="E956" s="173"/>
      <c r="F956" s="173"/>
      <c r="G956" s="163"/>
      <c r="H956" s="163"/>
      <c r="I956" s="173"/>
      <c r="J956" s="174"/>
      <c r="K956" s="101">
        <f t="shared" si="168"/>
        <v>0</v>
      </c>
      <c r="L956" s="101">
        <f t="shared" si="169"/>
        <v>0</v>
      </c>
      <c r="M956" s="101">
        <f t="shared" si="170"/>
        <v>0</v>
      </c>
      <c r="N956" s="101" t="str">
        <f t="shared" si="171"/>
        <v/>
      </c>
      <c r="O956" s="101">
        <f t="shared" si="172"/>
        <v>0</v>
      </c>
      <c r="P956" s="101">
        <f t="shared" si="173"/>
        <v>0</v>
      </c>
      <c r="Q956" s="101" t="str">
        <f t="shared" si="174"/>
        <v/>
      </c>
      <c r="R956" s="101" t="str">
        <f t="shared" si="175"/>
        <v/>
      </c>
      <c r="S956" s="494" t="str">
        <f t="shared" si="176"/>
        <v/>
      </c>
      <c r="T956" s="494" t="str">
        <f t="shared" si="177"/>
        <v/>
      </c>
      <c r="U956" s="494" t="str">
        <f t="shared" si="178"/>
        <v/>
      </c>
      <c r="V956" s="494" t="str">
        <f t="shared" si="179"/>
        <v/>
      </c>
      <c r="W956" s="21">
        <f>ROW()</f>
        <v>956</v>
      </c>
    </row>
    <row r="957" spans="1:23" s="21" customFormat="1" ht="16" customHeight="1">
      <c r="A957" s="21">
        <f>ROW()</f>
        <v>957</v>
      </c>
      <c r="B957" s="71"/>
      <c r="C957" s="709"/>
      <c r="D957" s="178"/>
      <c r="E957" s="173"/>
      <c r="F957" s="173"/>
      <c r="G957" s="163"/>
      <c r="H957" s="163"/>
      <c r="I957" s="173"/>
      <c r="J957" s="174"/>
      <c r="K957" s="101">
        <f t="shared" si="168"/>
        <v>0</v>
      </c>
      <c r="L957" s="101">
        <f t="shared" si="169"/>
        <v>0</v>
      </c>
      <c r="M957" s="101">
        <f t="shared" si="170"/>
        <v>0</v>
      </c>
      <c r="N957" s="101" t="str">
        <f t="shared" si="171"/>
        <v/>
      </c>
      <c r="O957" s="101">
        <f t="shared" si="172"/>
        <v>0</v>
      </c>
      <c r="P957" s="101">
        <f t="shared" si="173"/>
        <v>0</v>
      </c>
      <c r="Q957" s="101" t="str">
        <f t="shared" si="174"/>
        <v/>
      </c>
      <c r="R957" s="101" t="str">
        <f t="shared" si="175"/>
        <v/>
      </c>
      <c r="S957" s="494" t="str">
        <f t="shared" si="176"/>
        <v/>
      </c>
      <c r="T957" s="494" t="str">
        <f t="shared" si="177"/>
        <v/>
      </c>
      <c r="U957" s="494" t="str">
        <f t="shared" si="178"/>
        <v/>
      </c>
      <c r="V957" s="494" t="str">
        <f t="shared" si="179"/>
        <v/>
      </c>
      <c r="W957" s="21">
        <f>ROW()</f>
        <v>957</v>
      </c>
    </row>
    <row r="958" spans="1:23" s="21" customFormat="1" ht="16" customHeight="1">
      <c r="A958" s="21">
        <f>ROW()</f>
        <v>958</v>
      </c>
      <c r="B958" s="71"/>
      <c r="C958" s="709"/>
      <c r="D958" s="178"/>
      <c r="E958" s="173"/>
      <c r="F958" s="173"/>
      <c r="G958" s="163"/>
      <c r="H958" s="163"/>
      <c r="I958" s="173"/>
      <c r="J958" s="174"/>
      <c r="K958" s="101">
        <f t="shared" si="168"/>
        <v>0</v>
      </c>
      <c r="L958" s="101">
        <f t="shared" si="169"/>
        <v>0</v>
      </c>
      <c r="M958" s="101">
        <f t="shared" si="170"/>
        <v>0</v>
      </c>
      <c r="N958" s="101" t="str">
        <f t="shared" si="171"/>
        <v/>
      </c>
      <c r="O958" s="101">
        <f t="shared" si="172"/>
        <v>0</v>
      </c>
      <c r="P958" s="101">
        <f t="shared" si="173"/>
        <v>0</v>
      </c>
      <c r="Q958" s="101" t="str">
        <f t="shared" si="174"/>
        <v/>
      </c>
      <c r="R958" s="101" t="str">
        <f t="shared" si="175"/>
        <v/>
      </c>
      <c r="S958" s="494" t="str">
        <f t="shared" si="176"/>
        <v/>
      </c>
      <c r="T958" s="494" t="str">
        <f t="shared" si="177"/>
        <v/>
      </c>
      <c r="U958" s="494" t="str">
        <f t="shared" si="178"/>
        <v/>
      </c>
      <c r="V958" s="494" t="str">
        <f t="shared" si="179"/>
        <v/>
      </c>
      <c r="W958" s="21">
        <f>ROW()</f>
        <v>958</v>
      </c>
    </row>
    <row r="959" spans="1:23" s="21" customFormat="1" ht="16" customHeight="1">
      <c r="A959" s="21">
        <f>ROW()</f>
        <v>959</v>
      </c>
      <c r="B959" s="71"/>
      <c r="C959" s="709"/>
      <c r="D959" s="178"/>
      <c r="E959" s="173"/>
      <c r="F959" s="173"/>
      <c r="G959" s="163"/>
      <c r="H959" s="163"/>
      <c r="I959" s="173"/>
      <c r="J959" s="174"/>
      <c r="K959" s="101">
        <f t="shared" si="168"/>
        <v>0</v>
      </c>
      <c r="L959" s="101">
        <f t="shared" si="169"/>
        <v>0</v>
      </c>
      <c r="M959" s="101">
        <f t="shared" si="170"/>
        <v>0</v>
      </c>
      <c r="N959" s="101" t="str">
        <f t="shared" si="171"/>
        <v/>
      </c>
      <c r="O959" s="101">
        <f t="shared" si="172"/>
        <v>0</v>
      </c>
      <c r="P959" s="101">
        <f t="shared" si="173"/>
        <v>0</v>
      </c>
      <c r="Q959" s="101" t="str">
        <f t="shared" si="174"/>
        <v/>
      </c>
      <c r="R959" s="101" t="str">
        <f t="shared" si="175"/>
        <v/>
      </c>
      <c r="S959" s="494" t="str">
        <f t="shared" si="176"/>
        <v/>
      </c>
      <c r="T959" s="494" t="str">
        <f t="shared" si="177"/>
        <v/>
      </c>
      <c r="U959" s="494" t="str">
        <f t="shared" si="178"/>
        <v/>
      </c>
      <c r="V959" s="494" t="str">
        <f t="shared" si="179"/>
        <v/>
      </c>
      <c r="W959" s="21">
        <f>ROW()</f>
        <v>959</v>
      </c>
    </row>
    <row r="960" spans="1:23" s="21" customFormat="1" ht="16" customHeight="1">
      <c r="A960" s="21">
        <f>ROW()</f>
        <v>960</v>
      </c>
      <c r="B960" s="71"/>
      <c r="C960" s="709"/>
      <c r="D960" s="178"/>
      <c r="E960" s="173"/>
      <c r="F960" s="173"/>
      <c r="G960" s="163"/>
      <c r="H960" s="163"/>
      <c r="I960" s="173"/>
      <c r="J960" s="174"/>
      <c r="K960" s="101">
        <f t="shared" si="168"/>
        <v>0</v>
      </c>
      <c r="L960" s="101">
        <f t="shared" si="169"/>
        <v>0</v>
      </c>
      <c r="M960" s="101">
        <f t="shared" si="170"/>
        <v>0</v>
      </c>
      <c r="N960" s="101" t="str">
        <f t="shared" si="171"/>
        <v/>
      </c>
      <c r="O960" s="101">
        <f t="shared" si="172"/>
        <v>0</v>
      </c>
      <c r="P960" s="101">
        <f t="shared" si="173"/>
        <v>0</v>
      </c>
      <c r="Q960" s="101" t="str">
        <f t="shared" si="174"/>
        <v/>
      </c>
      <c r="R960" s="101" t="str">
        <f t="shared" si="175"/>
        <v/>
      </c>
      <c r="S960" s="494" t="str">
        <f t="shared" si="176"/>
        <v/>
      </c>
      <c r="T960" s="494" t="str">
        <f t="shared" si="177"/>
        <v/>
      </c>
      <c r="U960" s="494" t="str">
        <f t="shared" si="178"/>
        <v/>
      </c>
      <c r="V960" s="494" t="str">
        <f t="shared" si="179"/>
        <v/>
      </c>
      <c r="W960" s="21">
        <f>ROW()</f>
        <v>960</v>
      </c>
    </row>
    <row r="961" spans="1:23" s="21" customFormat="1" ht="16" customHeight="1">
      <c r="A961" s="21">
        <f>ROW()</f>
        <v>961</v>
      </c>
      <c r="B961" s="71"/>
      <c r="C961" s="709"/>
      <c r="D961" s="178"/>
      <c r="E961" s="173"/>
      <c r="F961" s="173"/>
      <c r="G961" s="163"/>
      <c r="H961" s="163"/>
      <c r="I961" s="173"/>
      <c r="J961" s="174"/>
      <c r="K961" s="101">
        <f t="shared" si="168"/>
        <v>0</v>
      </c>
      <c r="L961" s="101">
        <f t="shared" si="169"/>
        <v>0</v>
      </c>
      <c r="M961" s="101">
        <f t="shared" si="170"/>
        <v>0</v>
      </c>
      <c r="N961" s="101" t="str">
        <f t="shared" si="171"/>
        <v/>
      </c>
      <c r="O961" s="101">
        <f t="shared" si="172"/>
        <v>0</v>
      </c>
      <c r="P961" s="101">
        <f t="shared" si="173"/>
        <v>0</v>
      </c>
      <c r="Q961" s="101" t="str">
        <f t="shared" si="174"/>
        <v/>
      </c>
      <c r="R961" s="101" t="str">
        <f t="shared" si="175"/>
        <v/>
      </c>
      <c r="S961" s="494" t="str">
        <f t="shared" si="176"/>
        <v/>
      </c>
      <c r="T961" s="494" t="str">
        <f t="shared" si="177"/>
        <v/>
      </c>
      <c r="U961" s="494" t="str">
        <f t="shared" si="178"/>
        <v/>
      </c>
      <c r="V961" s="494" t="str">
        <f t="shared" si="179"/>
        <v/>
      </c>
      <c r="W961" s="21">
        <f>ROW()</f>
        <v>961</v>
      </c>
    </row>
    <row r="962" spans="1:23" s="21" customFormat="1" ht="16" customHeight="1">
      <c r="A962" s="21">
        <f>ROW()</f>
        <v>962</v>
      </c>
      <c r="B962" s="71"/>
      <c r="C962" s="709"/>
      <c r="D962" s="178"/>
      <c r="E962" s="173"/>
      <c r="F962" s="173"/>
      <c r="G962" s="163"/>
      <c r="H962" s="163"/>
      <c r="I962" s="173"/>
      <c r="J962" s="174"/>
      <c r="K962" s="101">
        <f t="shared" si="168"/>
        <v>0</v>
      </c>
      <c r="L962" s="101">
        <f t="shared" si="169"/>
        <v>0</v>
      </c>
      <c r="M962" s="101">
        <f t="shared" si="170"/>
        <v>0</v>
      </c>
      <c r="N962" s="101" t="str">
        <f t="shared" si="171"/>
        <v/>
      </c>
      <c r="O962" s="101">
        <f t="shared" si="172"/>
        <v>0</v>
      </c>
      <c r="P962" s="101">
        <f t="shared" si="173"/>
        <v>0</v>
      </c>
      <c r="Q962" s="101" t="str">
        <f t="shared" si="174"/>
        <v/>
      </c>
      <c r="R962" s="101" t="str">
        <f t="shared" si="175"/>
        <v/>
      </c>
      <c r="S962" s="494" t="str">
        <f t="shared" si="176"/>
        <v/>
      </c>
      <c r="T962" s="494" t="str">
        <f t="shared" si="177"/>
        <v/>
      </c>
      <c r="U962" s="494" t="str">
        <f t="shared" si="178"/>
        <v/>
      </c>
      <c r="V962" s="494" t="str">
        <f t="shared" si="179"/>
        <v/>
      </c>
      <c r="W962" s="21">
        <f>ROW()</f>
        <v>962</v>
      </c>
    </row>
    <row r="963" spans="1:23" s="21" customFormat="1" ht="16" customHeight="1">
      <c r="A963" s="21">
        <f>ROW()</f>
        <v>963</v>
      </c>
      <c r="B963" s="71"/>
      <c r="C963" s="709"/>
      <c r="D963" s="178"/>
      <c r="E963" s="173"/>
      <c r="F963" s="173"/>
      <c r="G963" s="163"/>
      <c r="H963" s="163"/>
      <c r="I963" s="173"/>
      <c r="J963" s="174"/>
      <c r="K963" s="101">
        <f t="shared" si="168"/>
        <v>0</v>
      </c>
      <c r="L963" s="101">
        <f t="shared" si="169"/>
        <v>0</v>
      </c>
      <c r="M963" s="101">
        <f t="shared" si="170"/>
        <v>0</v>
      </c>
      <c r="N963" s="101" t="str">
        <f t="shared" si="171"/>
        <v/>
      </c>
      <c r="O963" s="101">
        <f t="shared" si="172"/>
        <v>0</v>
      </c>
      <c r="P963" s="101">
        <f t="shared" si="173"/>
        <v>0</v>
      </c>
      <c r="Q963" s="101" t="str">
        <f t="shared" si="174"/>
        <v/>
      </c>
      <c r="R963" s="101" t="str">
        <f t="shared" si="175"/>
        <v/>
      </c>
      <c r="S963" s="494" t="str">
        <f t="shared" si="176"/>
        <v/>
      </c>
      <c r="T963" s="494" t="str">
        <f t="shared" si="177"/>
        <v/>
      </c>
      <c r="U963" s="494" t="str">
        <f t="shared" si="178"/>
        <v/>
      </c>
      <c r="V963" s="494" t="str">
        <f t="shared" si="179"/>
        <v/>
      </c>
      <c r="W963" s="21">
        <f>ROW()</f>
        <v>963</v>
      </c>
    </row>
    <row r="964" spans="1:23" s="21" customFormat="1" ht="16" customHeight="1">
      <c r="A964" s="21">
        <f>ROW()</f>
        <v>964</v>
      </c>
      <c r="B964" s="71"/>
      <c r="C964" s="709"/>
      <c r="D964" s="178"/>
      <c r="E964" s="173"/>
      <c r="F964" s="173"/>
      <c r="G964" s="163"/>
      <c r="H964" s="163"/>
      <c r="I964" s="173"/>
      <c r="J964" s="174"/>
      <c r="K964" s="101">
        <f t="shared" si="168"/>
        <v>0</v>
      </c>
      <c r="L964" s="101">
        <f t="shared" si="169"/>
        <v>0</v>
      </c>
      <c r="M964" s="101">
        <f t="shared" si="170"/>
        <v>0</v>
      </c>
      <c r="N964" s="101" t="str">
        <f t="shared" si="171"/>
        <v/>
      </c>
      <c r="O964" s="101">
        <f t="shared" si="172"/>
        <v>0</v>
      </c>
      <c r="P964" s="101">
        <f t="shared" si="173"/>
        <v>0</v>
      </c>
      <c r="Q964" s="101" t="str">
        <f t="shared" si="174"/>
        <v/>
      </c>
      <c r="R964" s="101" t="str">
        <f t="shared" si="175"/>
        <v/>
      </c>
      <c r="S964" s="494" t="str">
        <f t="shared" si="176"/>
        <v/>
      </c>
      <c r="T964" s="494" t="str">
        <f t="shared" si="177"/>
        <v/>
      </c>
      <c r="U964" s="494" t="str">
        <f t="shared" si="178"/>
        <v/>
      </c>
      <c r="V964" s="494" t="str">
        <f t="shared" si="179"/>
        <v/>
      </c>
      <c r="W964" s="21">
        <f>ROW()</f>
        <v>964</v>
      </c>
    </row>
    <row r="965" spans="1:23" s="21" customFormat="1" ht="16" customHeight="1">
      <c r="A965" s="21">
        <f>ROW()</f>
        <v>965</v>
      </c>
      <c r="B965" s="71"/>
      <c r="C965" s="709"/>
      <c r="D965" s="178"/>
      <c r="E965" s="173"/>
      <c r="F965" s="173"/>
      <c r="G965" s="163"/>
      <c r="H965" s="163"/>
      <c r="I965" s="173"/>
      <c r="J965" s="174"/>
      <c r="K965" s="101">
        <f t="shared" si="168"/>
        <v>0</v>
      </c>
      <c r="L965" s="101">
        <f t="shared" si="169"/>
        <v>0</v>
      </c>
      <c r="M965" s="101">
        <f t="shared" si="170"/>
        <v>0</v>
      </c>
      <c r="N965" s="101" t="str">
        <f t="shared" si="171"/>
        <v/>
      </c>
      <c r="O965" s="101">
        <f t="shared" si="172"/>
        <v>0</v>
      </c>
      <c r="P965" s="101">
        <f t="shared" si="173"/>
        <v>0</v>
      </c>
      <c r="Q965" s="101" t="str">
        <f t="shared" si="174"/>
        <v/>
      </c>
      <c r="R965" s="101" t="str">
        <f t="shared" si="175"/>
        <v/>
      </c>
      <c r="S965" s="494" t="str">
        <f t="shared" si="176"/>
        <v/>
      </c>
      <c r="T965" s="494" t="str">
        <f t="shared" si="177"/>
        <v/>
      </c>
      <c r="U965" s="494" t="str">
        <f t="shared" si="178"/>
        <v/>
      </c>
      <c r="V965" s="494" t="str">
        <f t="shared" si="179"/>
        <v/>
      </c>
      <c r="W965" s="21">
        <f>ROW()</f>
        <v>965</v>
      </c>
    </row>
    <row r="966" spans="1:23" s="21" customFormat="1" ht="16" customHeight="1">
      <c r="A966" s="21">
        <f>ROW()</f>
        <v>966</v>
      </c>
      <c r="B966" s="71"/>
      <c r="C966" s="709"/>
      <c r="D966" s="178"/>
      <c r="E966" s="173"/>
      <c r="F966" s="173"/>
      <c r="G966" s="163"/>
      <c r="H966" s="163"/>
      <c r="I966" s="173"/>
      <c r="J966" s="174"/>
      <c r="K966" s="101">
        <f t="shared" si="168"/>
        <v>0</v>
      </c>
      <c r="L966" s="101">
        <f t="shared" si="169"/>
        <v>0</v>
      </c>
      <c r="M966" s="101">
        <f t="shared" si="170"/>
        <v>0</v>
      </c>
      <c r="N966" s="101" t="str">
        <f t="shared" si="171"/>
        <v/>
      </c>
      <c r="O966" s="101">
        <f t="shared" si="172"/>
        <v>0</v>
      </c>
      <c r="P966" s="101">
        <f t="shared" si="173"/>
        <v>0</v>
      </c>
      <c r="Q966" s="101" t="str">
        <f t="shared" si="174"/>
        <v/>
      </c>
      <c r="R966" s="101" t="str">
        <f t="shared" si="175"/>
        <v/>
      </c>
      <c r="S966" s="494" t="str">
        <f t="shared" si="176"/>
        <v/>
      </c>
      <c r="T966" s="494" t="str">
        <f t="shared" si="177"/>
        <v/>
      </c>
      <c r="U966" s="494" t="str">
        <f t="shared" si="178"/>
        <v/>
      </c>
      <c r="V966" s="494" t="str">
        <f t="shared" si="179"/>
        <v/>
      </c>
      <c r="W966" s="21">
        <f>ROW()</f>
        <v>966</v>
      </c>
    </row>
    <row r="967" spans="1:23" s="21" customFormat="1" ht="16" customHeight="1">
      <c r="A967" s="21">
        <f>ROW()</f>
        <v>967</v>
      </c>
      <c r="B967" s="71"/>
      <c r="C967" s="709"/>
      <c r="D967" s="178"/>
      <c r="E967" s="173"/>
      <c r="F967" s="173"/>
      <c r="G967" s="163"/>
      <c r="H967" s="163"/>
      <c r="I967" s="173"/>
      <c r="J967" s="174"/>
      <c r="K967" s="101">
        <f t="shared" si="168"/>
        <v>0</v>
      </c>
      <c r="L967" s="101">
        <f t="shared" si="169"/>
        <v>0</v>
      </c>
      <c r="M967" s="101">
        <f t="shared" si="170"/>
        <v>0</v>
      </c>
      <c r="N967" s="101" t="str">
        <f t="shared" si="171"/>
        <v/>
      </c>
      <c r="O967" s="101">
        <f t="shared" si="172"/>
        <v>0</v>
      </c>
      <c r="P967" s="101">
        <f t="shared" si="173"/>
        <v>0</v>
      </c>
      <c r="Q967" s="101" t="str">
        <f t="shared" si="174"/>
        <v/>
      </c>
      <c r="R967" s="101" t="str">
        <f t="shared" si="175"/>
        <v/>
      </c>
      <c r="S967" s="494" t="str">
        <f t="shared" si="176"/>
        <v/>
      </c>
      <c r="T967" s="494" t="str">
        <f t="shared" si="177"/>
        <v/>
      </c>
      <c r="U967" s="494" t="str">
        <f t="shared" si="178"/>
        <v/>
      </c>
      <c r="V967" s="494" t="str">
        <f t="shared" si="179"/>
        <v/>
      </c>
      <c r="W967" s="21">
        <f>ROW()</f>
        <v>967</v>
      </c>
    </row>
    <row r="968" spans="1:23" s="21" customFormat="1" ht="16" customHeight="1">
      <c r="A968" s="21">
        <f>ROW()</f>
        <v>968</v>
      </c>
      <c r="B968" s="71"/>
      <c r="C968" s="709"/>
      <c r="D968" s="178"/>
      <c r="E968" s="173"/>
      <c r="F968" s="173"/>
      <c r="G968" s="163"/>
      <c r="H968" s="163"/>
      <c r="I968" s="173"/>
      <c r="J968" s="174"/>
      <c r="K968" s="101">
        <f t="shared" si="168"/>
        <v>0</v>
      </c>
      <c r="L968" s="101">
        <f t="shared" si="169"/>
        <v>0</v>
      </c>
      <c r="M968" s="101">
        <f t="shared" si="170"/>
        <v>0</v>
      </c>
      <c r="N968" s="101" t="str">
        <f t="shared" si="171"/>
        <v/>
      </c>
      <c r="O968" s="101">
        <f t="shared" si="172"/>
        <v>0</v>
      </c>
      <c r="P968" s="101">
        <f t="shared" si="173"/>
        <v>0</v>
      </c>
      <c r="Q968" s="101" t="str">
        <f t="shared" si="174"/>
        <v/>
      </c>
      <c r="R968" s="101" t="str">
        <f t="shared" si="175"/>
        <v/>
      </c>
      <c r="S968" s="494" t="str">
        <f t="shared" si="176"/>
        <v/>
      </c>
      <c r="T968" s="494" t="str">
        <f t="shared" si="177"/>
        <v/>
      </c>
      <c r="U968" s="494" t="str">
        <f t="shared" si="178"/>
        <v/>
      </c>
      <c r="V968" s="494" t="str">
        <f t="shared" si="179"/>
        <v/>
      </c>
      <c r="W968" s="21">
        <f>ROW()</f>
        <v>968</v>
      </c>
    </row>
    <row r="969" spans="1:23" s="21" customFormat="1" ht="16" customHeight="1">
      <c r="A969" s="21">
        <f>ROW()</f>
        <v>969</v>
      </c>
      <c r="B969" s="71"/>
      <c r="C969" s="709"/>
      <c r="D969" s="178"/>
      <c r="E969" s="173"/>
      <c r="F969" s="173"/>
      <c r="G969" s="163"/>
      <c r="H969" s="163"/>
      <c r="I969" s="173"/>
      <c r="J969" s="174"/>
      <c r="K969" s="101">
        <f t="shared" si="168"/>
        <v>0</v>
      </c>
      <c r="L969" s="101">
        <f t="shared" si="169"/>
        <v>0</v>
      </c>
      <c r="M969" s="101">
        <f t="shared" si="170"/>
        <v>0</v>
      </c>
      <c r="N969" s="101" t="str">
        <f t="shared" si="171"/>
        <v/>
      </c>
      <c r="O969" s="101">
        <f t="shared" si="172"/>
        <v>0</v>
      </c>
      <c r="P969" s="101">
        <f t="shared" si="173"/>
        <v>0</v>
      </c>
      <c r="Q969" s="101" t="str">
        <f t="shared" si="174"/>
        <v/>
      </c>
      <c r="R969" s="101" t="str">
        <f t="shared" si="175"/>
        <v/>
      </c>
      <c r="S969" s="494" t="str">
        <f t="shared" si="176"/>
        <v/>
      </c>
      <c r="T969" s="494" t="str">
        <f t="shared" si="177"/>
        <v/>
      </c>
      <c r="U969" s="494" t="str">
        <f t="shared" si="178"/>
        <v/>
      </c>
      <c r="V969" s="494" t="str">
        <f t="shared" si="179"/>
        <v/>
      </c>
      <c r="W969" s="21">
        <f>ROW()</f>
        <v>969</v>
      </c>
    </row>
    <row r="970" spans="1:23" s="21" customFormat="1" ht="16" customHeight="1">
      <c r="A970" s="21">
        <f>ROW()</f>
        <v>970</v>
      </c>
      <c r="B970" s="71"/>
      <c r="C970" s="709"/>
      <c r="D970" s="178"/>
      <c r="E970" s="173"/>
      <c r="F970" s="173"/>
      <c r="G970" s="163"/>
      <c r="H970" s="163"/>
      <c r="I970" s="173"/>
      <c r="J970" s="174"/>
      <c r="K970" s="101">
        <f t="shared" si="168"/>
        <v>0</v>
      </c>
      <c r="L970" s="101">
        <f t="shared" si="169"/>
        <v>0</v>
      </c>
      <c r="M970" s="101">
        <f t="shared" si="170"/>
        <v>0</v>
      </c>
      <c r="N970" s="101" t="str">
        <f t="shared" si="171"/>
        <v/>
      </c>
      <c r="O970" s="101">
        <f t="shared" si="172"/>
        <v>0</v>
      </c>
      <c r="P970" s="101">
        <f t="shared" si="173"/>
        <v>0</v>
      </c>
      <c r="Q970" s="101" t="str">
        <f t="shared" si="174"/>
        <v/>
      </c>
      <c r="R970" s="101" t="str">
        <f t="shared" si="175"/>
        <v/>
      </c>
      <c r="S970" s="494" t="str">
        <f t="shared" si="176"/>
        <v/>
      </c>
      <c r="T970" s="494" t="str">
        <f t="shared" si="177"/>
        <v/>
      </c>
      <c r="U970" s="494" t="str">
        <f t="shared" si="178"/>
        <v/>
      </c>
      <c r="V970" s="494" t="str">
        <f t="shared" si="179"/>
        <v/>
      </c>
      <c r="W970" s="21">
        <f>ROW()</f>
        <v>970</v>
      </c>
    </row>
    <row r="971" spans="1:23" s="21" customFormat="1" ht="16" customHeight="1">
      <c r="A971" s="21">
        <f>ROW()</f>
        <v>971</v>
      </c>
      <c r="B971" s="71"/>
      <c r="C971" s="709"/>
      <c r="D971" s="178"/>
      <c r="E971" s="173"/>
      <c r="F971" s="173"/>
      <c r="G971" s="163"/>
      <c r="H971" s="163"/>
      <c r="I971" s="173"/>
      <c r="J971" s="174"/>
      <c r="K971" s="101">
        <f t="shared" si="168"/>
        <v>0</v>
      </c>
      <c r="L971" s="101">
        <f t="shared" si="169"/>
        <v>0</v>
      </c>
      <c r="M971" s="101">
        <f t="shared" si="170"/>
        <v>0</v>
      </c>
      <c r="N971" s="101" t="str">
        <f t="shared" si="171"/>
        <v/>
      </c>
      <c r="O971" s="101">
        <f t="shared" si="172"/>
        <v>0</v>
      </c>
      <c r="P971" s="101">
        <f t="shared" si="173"/>
        <v>0</v>
      </c>
      <c r="Q971" s="101" t="str">
        <f t="shared" si="174"/>
        <v/>
      </c>
      <c r="R971" s="101" t="str">
        <f t="shared" si="175"/>
        <v/>
      </c>
      <c r="S971" s="494" t="str">
        <f t="shared" si="176"/>
        <v/>
      </c>
      <c r="T971" s="494" t="str">
        <f t="shared" si="177"/>
        <v/>
      </c>
      <c r="U971" s="494" t="str">
        <f t="shared" si="178"/>
        <v/>
      </c>
      <c r="V971" s="494" t="str">
        <f t="shared" si="179"/>
        <v/>
      </c>
      <c r="W971" s="21">
        <f>ROW()</f>
        <v>971</v>
      </c>
    </row>
    <row r="972" spans="1:23" s="21" customFormat="1" ht="16" customHeight="1">
      <c r="A972" s="21">
        <f>ROW()</f>
        <v>972</v>
      </c>
      <c r="B972" s="71"/>
      <c r="C972" s="709"/>
      <c r="D972" s="178"/>
      <c r="E972" s="173"/>
      <c r="F972" s="173"/>
      <c r="G972" s="163"/>
      <c r="H972" s="163"/>
      <c r="I972" s="173"/>
      <c r="J972" s="174"/>
      <c r="K972" s="101">
        <f t="shared" ref="K972:K1009" si="180">IF(I972="",0,I972)</f>
        <v>0</v>
      </c>
      <c r="L972" s="101">
        <f t="shared" ref="L972:L1009" si="181">IF(H972=0,0,H972)</f>
        <v>0</v>
      </c>
      <c r="M972" s="101">
        <f t="shared" ref="M972:M1009" si="182">IF(G972=0,0,G972)</f>
        <v>0</v>
      </c>
      <c r="N972" s="101" t="str">
        <f t="shared" ref="N972:N1009" si="183">IF(J972="","",J972)</f>
        <v/>
      </c>
      <c r="O972" s="101">
        <f t="shared" ref="O972:O1009" si="184">IF(G972=0,0,G972)</f>
        <v>0</v>
      </c>
      <c r="P972" s="101">
        <f t="shared" ref="P972:P1009" si="185">IF(H972=0,0,H972)</f>
        <v>0</v>
      </c>
      <c r="Q972" s="101" t="str">
        <f t="shared" ref="Q972:Q1009" si="186">IF(I972="Biaya Bahan Baku",H972,IF(I972="Biaya Operasional",H972,IF(I972="Biaya Insentif Fasilitas",H972,"")))</f>
        <v/>
      </c>
      <c r="R972" s="101" t="str">
        <f t="shared" ref="R972:R1009" si="187">IF(I972="Dana Bantuan Pemerintah",G972,"")</f>
        <v/>
      </c>
      <c r="S972" s="494" t="str">
        <f t="shared" ref="S972:S1009" si="188">IF(I972="Dana Bahan Baku","Bahan Baku",IF(I972="Biaya Bahan Baku","Bahan Baku",IF(I972="Dana Operasional","Operasional",IF(I972="Biaya Operasional","Operasional",""))))</f>
        <v/>
      </c>
      <c r="T972" s="494" t="str">
        <f t="shared" ref="T972:T1009" si="189">IF(I972="Dana Insentif Fasilitas","Insentif Fasilitas",IF(I972="Biaya Insentif Fasilitas","Insentif Fasilitas",""))</f>
        <v/>
      </c>
      <c r="U972" s="494" t="str">
        <f t="shared" ref="U972:U1009" si="190">IF(S972="",T972,S972)</f>
        <v/>
      </c>
      <c r="V972" s="494" t="str">
        <f t="shared" ref="V972:V1009" si="191">IF(I972="Biaya Bahan Baku","Belanja",IF(I972="Biaya Operasional","Belanja",IF(I972="Biaya Insentif Fasilitas","Belanja","")))</f>
        <v/>
      </c>
      <c r="W972" s="21">
        <f>ROW()</f>
        <v>972</v>
      </c>
    </row>
    <row r="973" spans="1:23" s="21" customFormat="1" ht="16" customHeight="1">
      <c r="A973" s="21">
        <f>ROW()</f>
        <v>973</v>
      </c>
      <c r="B973" s="71"/>
      <c r="C973" s="709"/>
      <c r="D973" s="178"/>
      <c r="E973" s="173"/>
      <c r="F973" s="173"/>
      <c r="G973" s="163"/>
      <c r="H973" s="163"/>
      <c r="I973" s="173"/>
      <c r="J973" s="174"/>
      <c r="K973" s="101">
        <f t="shared" si="180"/>
        <v>0</v>
      </c>
      <c r="L973" s="101">
        <f t="shared" si="181"/>
        <v>0</v>
      </c>
      <c r="M973" s="101">
        <f t="shared" si="182"/>
        <v>0</v>
      </c>
      <c r="N973" s="101" t="str">
        <f t="shared" si="183"/>
        <v/>
      </c>
      <c r="O973" s="101">
        <f t="shared" si="184"/>
        <v>0</v>
      </c>
      <c r="P973" s="101">
        <f t="shared" si="185"/>
        <v>0</v>
      </c>
      <c r="Q973" s="101" t="str">
        <f t="shared" si="186"/>
        <v/>
      </c>
      <c r="R973" s="101" t="str">
        <f t="shared" si="187"/>
        <v/>
      </c>
      <c r="S973" s="494" t="str">
        <f t="shared" si="188"/>
        <v/>
      </c>
      <c r="T973" s="494" t="str">
        <f t="shared" si="189"/>
        <v/>
      </c>
      <c r="U973" s="494" t="str">
        <f t="shared" si="190"/>
        <v/>
      </c>
      <c r="V973" s="494" t="str">
        <f t="shared" si="191"/>
        <v/>
      </c>
      <c r="W973" s="21">
        <f>ROW()</f>
        <v>973</v>
      </c>
    </row>
    <row r="974" spans="1:23" s="21" customFormat="1" ht="16" customHeight="1">
      <c r="A974" s="21">
        <f>ROW()</f>
        <v>974</v>
      </c>
      <c r="B974" s="71"/>
      <c r="C974" s="709"/>
      <c r="D974" s="178"/>
      <c r="E974" s="173"/>
      <c r="F974" s="173"/>
      <c r="G974" s="163"/>
      <c r="H974" s="163"/>
      <c r="I974" s="173"/>
      <c r="J974" s="174"/>
      <c r="K974" s="101">
        <f t="shared" si="180"/>
        <v>0</v>
      </c>
      <c r="L974" s="101">
        <f t="shared" si="181"/>
        <v>0</v>
      </c>
      <c r="M974" s="101">
        <f t="shared" si="182"/>
        <v>0</v>
      </c>
      <c r="N974" s="101" t="str">
        <f t="shared" si="183"/>
        <v/>
      </c>
      <c r="O974" s="101">
        <f t="shared" si="184"/>
        <v>0</v>
      </c>
      <c r="P974" s="101">
        <f t="shared" si="185"/>
        <v>0</v>
      </c>
      <c r="Q974" s="101" t="str">
        <f t="shared" si="186"/>
        <v/>
      </c>
      <c r="R974" s="101" t="str">
        <f t="shared" si="187"/>
        <v/>
      </c>
      <c r="S974" s="494" t="str">
        <f t="shared" si="188"/>
        <v/>
      </c>
      <c r="T974" s="494" t="str">
        <f t="shared" si="189"/>
        <v/>
      </c>
      <c r="U974" s="494" t="str">
        <f t="shared" si="190"/>
        <v/>
      </c>
      <c r="V974" s="494" t="str">
        <f t="shared" si="191"/>
        <v/>
      </c>
      <c r="W974" s="21">
        <f>ROW()</f>
        <v>974</v>
      </c>
    </row>
    <row r="975" spans="1:23" s="21" customFormat="1" ht="16" customHeight="1">
      <c r="A975" s="21">
        <f>ROW()</f>
        <v>975</v>
      </c>
      <c r="B975" s="71"/>
      <c r="C975" s="709"/>
      <c r="D975" s="178"/>
      <c r="E975" s="173"/>
      <c r="F975" s="173"/>
      <c r="G975" s="163"/>
      <c r="H975" s="163"/>
      <c r="I975" s="173"/>
      <c r="J975" s="174"/>
      <c r="K975" s="101">
        <f t="shared" si="180"/>
        <v>0</v>
      </c>
      <c r="L975" s="101">
        <f t="shared" si="181"/>
        <v>0</v>
      </c>
      <c r="M975" s="101">
        <f t="shared" si="182"/>
        <v>0</v>
      </c>
      <c r="N975" s="101" t="str">
        <f t="shared" si="183"/>
        <v/>
      </c>
      <c r="O975" s="101">
        <f t="shared" si="184"/>
        <v>0</v>
      </c>
      <c r="P975" s="101">
        <f t="shared" si="185"/>
        <v>0</v>
      </c>
      <c r="Q975" s="101" t="str">
        <f t="shared" si="186"/>
        <v/>
      </c>
      <c r="R975" s="101" t="str">
        <f t="shared" si="187"/>
        <v/>
      </c>
      <c r="S975" s="494" t="str">
        <f t="shared" si="188"/>
        <v/>
      </c>
      <c r="T975" s="494" t="str">
        <f t="shared" si="189"/>
        <v/>
      </c>
      <c r="U975" s="494" t="str">
        <f t="shared" si="190"/>
        <v/>
      </c>
      <c r="V975" s="494" t="str">
        <f t="shared" si="191"/>
        <v/>
      </c>
      <c r="W975" s="21">
        <f>ROW()</f>
        <v>975</v>
      </c>
    </row>
    <row r="976" spans="1:23" s="21" customFormat="1" ht="16" customHeight="1">
      <c r="A976" s="21">
        <f>ROW()</f>
        <v>976</v>
      </c>
      <c r="B976" s="71"/>
      <c r="C976" s="709"/>
      <c r="D976" s="178"/>
      <c r="E976" s="173"/>
      <c r="F976" s="173"/>
      <c r="G976" s="163"/>
      <c r="H976" s="163"/>
      <c r="I976" s="173"/>
      <c r="J976" s="174"/>
      <c r="K976" s="101">
        <f t="shared" si="180"/>
        <v>0</v>
      </c>
      <c r="L976" s="101">
        <f t="shared" si="181"/>
        <v>0</v>
      </c>
      <c r="M976" s="101">
        <f t="shared" si="182"/>
        <v>0</v>
      </c>
      <c r="N976" s="101" t="str">
        <f t="shared" si="183"/>
        <v/>
      </c>
      <c r="O976" s="101">
        <f t="shared" si="184"/>
        <v>0</v>
      </c>
      <c r="P976" s="101">
        <f t="shared" si="185"/>
        <v>0</v>
      </c>
      <c r="Q976" s="101" t="str">
        <f t="shared" si="186"/>
        <v/>
      </c>
      <c r="R976" s="101" t="str">
        <f t="shared" si="187"/>
        <v/>
      </c>
      <c r="S976" s="494" t="str">
        <f t="shared" si="188"/>
        <v/>
      </c>
      <c r="T976" s="494" t="str">
        <f t="shared" si="189"/>
        <v/>
      </c>
      <c r="U976" s="494" t="str">
        <f t="shared" si="190"/>
        <v/>
      </c>
      <c r="V976" s="494" t="str">
        <f t="shared" si="191"/>
        <v/>
      </c>
      <c r="W976" s="21">
        <f>ROW()</f>
        <v>976</v>
      </c>
    </row>
    <row r="977" spans="1:23" s="21" customFormat="1" ht="16" customHeight="1">
      <c r="A977" s="21">
        <f>ROW()</f>
        <v>977</v>
      </c>
      <c r="B977" s="71"/>
      <c r="C977" s="709"/>
      <c r="D977" s="178"/>
      <c r="E977" s="173"/>
      <c r="F977" s="173"/>
      <c r="G977" s="163"/>
      <c r="H977" s="163"/>
      <c r="I977" s="173"/>
      <c r="J977" s="174"/>
      <c r="K977" s="101">
        <f t="shared" si="180"/>
        <v>0</v>
      </c>
      <c r="L977" s="101">
        <f t="shared" si="181"/>
        <v>0</v>
      </c>
      <c r="M977" s="101">
        <f t="shared" si="182"/>
        <v>0</v>
      </c>
      <c r="N977" s="101" t="str">
        <f t="shared" si="183"/>
        <v/>
      </c>
      <c r="O977" s="101">
        <f t="shared" si="184"/>
        <v>0</v>
      </c>
      <c r="P977" s="101">
        <f t="shared" si="185"/>
        <v>0</v>
      </c>
      <c r="Q977" s="101" t="str">
        <f t="shared" si="186"/>
        <v/>
      </c>
      <c r="R977" s="101" t="str">
        <f t="shared" si="187"/>
        <v/>
      </c>
      <c r="S977" s="494" t="str">
        <f t="shared" si="188"/>
        <v/>
      </c>
      <c r="T977" s="494" t="str">
        <f t="shared" si="189"/>
        <v/>
      </c>
      <c r="U977" s="494" t="str">
        <f t="shared" si="190"/>
        <v/>
      </c>
      <c r="V977" s="494" t="str">
        <f t="shared" si="191"/>
        <v/>
      </c>
      <c r="W977" s="21">
        <f>ROW()</f>
        <v>977</v>
      </c>
    </row>
    <row r="978" spans="1:23" s="21" customFormat="1" ht="16" customHeight="1">
      <c r="A978" s="21">
        <f>ROW()</f>
        <v>978</v>
      </c>
      <c r="B978" s="71"/>
      <c r="C978" s="709"/>
      <c r="D978" s="178"/>
      <c r="E978" s="173"/>
      <c r="F978" s="173"/>
      <c r="G978" s="163"/>
      <c r="H978" s="163"/>
      <c r="I978" s="173"/>
      <c r="J978" s="174"/>
      <c r="K978" s="101">
        <f t="shared" si="180"/>
        <v>0</v>
      </c>
      <c r="L978" s="101">
        <f t="shared" si="181"/>
        <v>0</v>
      </c>
      <c r="M978" s="101">
        <f t="shared" si="182"/>
        <v>0</v>
      </c>
      <c r="N978" s="101" t="str">
        <f t="shared" si="183"/>
        <v/>
      </c>
      <c r="O978" s="101">
        <f t="shared" si="184"/>
        <v>0</v>
      </c>
      <c r="P978" s="101">
        <f t="shared" si="185"/>
        <v>0</v>
      </c>
      <c r="Q978" s="101" t="str">
        <f t="shared" si="186"/>
        <v/>
      </c>
      <c r="R978" s="101" t="str">
        <f t="shared" si="187"/>
        <v/>
      </c>
      <c r="S978" s="494" t="str">
        <f t="shared" si="188"/>
        <v/>
      </c>
      <c r="T978" s="494" t="str">
        <f t="shared" si="189"/>
        <v/>
      </c>
      <c r="U978" s="494" t="str">
        <f t="shared" si="190"/>
        <v/>
      </c>
      <c r="V978" s="494" t="str">
        <f t="shared" si="191"/>
        <v/>
      </c>
      <c r="W978" s="21">
        <f>ROW()</f>
        <v>978</v>
      </c>
    </row>
    <row r="979" spans="1:23" s="21" customFormat="1" ht="16" customHeight="1">
      <c r="A979" s="21">
        <f>ROW()</f>
        <v>979</v>
      </c>
      <c r="B979" s="71"/>
      <c r="C979" s="709"/>
      <c r="D979" s="178"/>
      <c r="E979" s="173"/>
      <c r="F979" s="173"/>
      <c r="G979" s="163"/>
      <c r="H979" s="163"/>
      <c r="I979" s="173"/>
      <c r="J979" s="174"/>
      <c r="K979" s="101">
        <f t="shared" si="180"/>
        <v>0</v>
      </c>
      <c r="L979" s="101">
        <f t="shared" si="181"/>
        <v>0</v>
      </c>
      <c r="M979" s="101">
        <f t="shared" si="182"/>
        <v>0</v>
      </c>
      <c r="N979" s="101" t="str">
        <f t="shared" si="183"/>
        <v/>
      </c>
      <c r="O979" s="101">
        <f t="shared" si="184"/>
        <v>0</v>
      </c>
      <c r="P979" s="101">
        <f t="shared" si="185"/>
        <v>0</v>
      </c>
      <c r="Q979" s="101" t="str">
        <f t="shared" si="186"/>
        <v/>
      </c>
      <c r="R979" s="101" t="str">
        <f t="shared" si="187"/>
        <v/>
      </c>
      <c r="S979" s="494" t="str">
        <f t="shared" si="188"/>
        <v/>
      </c>
      <c r="T979" s="494" t="str">
        <f t="shared" si="189"/>
        <v/>
      </c>
      <c r="U979" s="494" t="str">
        <f t="shared" si="190"/>
        <v/>
      </c>
      <c r="V979" s="494" t="str">
        <f t="shared" si="191"/>
        <v/>
      </c>
      <c r="W979" s="21">
        <f>ROW()</f>
        <v>979</v>
      </c>
    </row>
    <row r="980" spans="1:23" s="21" customFormat="1" ht="16" customHeight="1">
      <c r="A980" s="21">
        <f>ROW()</f>
        <v>980</v>
      </c>
      <c r="B980" s="71"/>
      <c r="C980" s="709"/>
      <c r="D980" s="178"/>
      <c r="E980" s="173"/>
      <c r="F980" s="173"/>
      <c r="G980" s="163"/>
      <c r="H980" s="163"/>
      <c r="I980" s="173"/>
      <c r="J980" s="174"/>
      <c r="K980" s="101">
        <f t="shared" si="180"/>
        <v>0</v>
      </c>
      <c r="L980" s="101">
        <f t="shared" si="181"/>
        <v>0</v>
      </c>
      <c r="M980" s="101">
        <f t="shared" si="182"/>
        <v>0</v>
      </c>
      <c r="N980" s="101" t="str">
        <f t="shared" si="183"/>
        <v/>
      </c>
      <c r="O980" s="101">
        <f t="shared" si="184"/>
        <v>0</v>
      </c>
      <c r="P980" s="101">
        <f t="shared" si="185"/>
        <v>0</v>
      </c>
      <c r="Q980" s="101" t="str">
        <f t="shared" si="186"/>
        <v/>
      </c>
      <c r="R980" s="101" t="str">
        <f t="shared" si="187"/>
        <v/>
      </c>
      <c r="S980" s="494" t="str">
        <f t="shared" si="188"/>
        <v/>
      </c>
      <c r="T980" s="494" t="str">
        <f t="shared" si="189"/>
        <v/>
      </c>
      <c r="U980" s="494" t="str">
        <f t="shared" si="190"/>
        <v/>
      </c>
      <c r="V980" s="494" t="str">
        <f t="shared" si="191"/>
        <v/>
      </c>
      <c r="W980" s="21">
        <f>ROW()</f>
        <v>980</v>
      </c>
    </row>
    <row r="981" spans="1:23" s="21" customFormat="1" ht="16" customHeight="1">
      <c r="A981" s="21">
        <f>ROW()</f>
        <v>981</v>
      </c>
      <c r="B981" s="71"/>
      <c r="C981" s="709"/>
      <c r="D981" s="178"/>
      <c r="E981" s="173"/>
      <c r="F981" s="173"/>
      <c r="G981" s="163"/>
      <c r="H981" s="163"/>
      <c r="I981" s="173"/>
      <c r="J981" s="174"/>
      <c r="K981" s="101">
        <f t="shared" si="180"/>
        <v>0</v>
      </c>
      <c r="L981" s="101">
        <f t="shared" si="181"/>
        <v>0</v>
      </c>
      <c r="M981" s="101">
        <f t="shared" si="182"/>
        <v>0</v>
      </c>
      <c r="N981" s="101" t="str">
        <f t="shared" si="183"/>
        <v/>
      </c>
      <c r="O981" s="101">
        <f t="shared" si="184"/>
        <v>0</v>
      </c>
      <c r="P981" s="101">
        <f t="shared" si="185"/>
        <v>0</v>
      </c>
      <c r="Q981" s="101" t="str">
        <f t="shared" si="186"/>
        <v/>
      </c>
      <c r="R981" s="101" t="str">
        <f t="shared" si="187"/>
        <v/>
      </c>
      <c r="S981" s="494" t="str">
        <f t="shared" si="188"/>
        <v/>
      </c>
      <c r="T981" s="494" t="str">
        <f t="shared" si="189"/>
        <v/>
      </c>
      <c r="U981" s="494" t="str">
        <f t="shared" si="190"/>
        <v/>
      </c>
      <c r="V981" s="494" t="str">
        <f t="shared" si="191"/>
        <v/>
      </c>
      <c r="W981" s="21">
        <f>ROW()</f>
        <v>981</v>
      </c>
    </row>
    <row r="982" spans="1:23" s="21" customFormat="1" ht="16" customHeight="1">
      <c r="A982" s="21">
        <f>ROW()</f>
        <v>982</v>
      </c>
      <c r="B982" s="71"/>
      <c r="C982" s="709"/>
      <c r="D982" s="178"/>
      <c r="E982" s="173"/>
      <c r="F982" s="173"/>
      <c r="G982" s="163"/>
      <c r="H982" s="163"/>
      <c r="I982" s="173"/>
      <c r="J982" s="174"/>
      <c r="K982" s="101">
        <f t="shared" si="180"/>
        <v>0</v>
      </c>
      <c r="L982" s="101">
        <f t="shared" si="181"/>
        <v>0</v>
      </c>
      <c r="M982" s="101">
        <f t="shared" si="182"/>
        <v>0</v>
      </c>
      <c r="N982" s="101" t="str">
        <f t="shared" si="183"/>
        <v/>
      </c>
      <c r="O982" s="101">
        <f t="shared" si="184"/>
        <v>0</v>
      </c>
      <c r="P982" s="101">
        <f t="shared" si="185"/>
        <v>0</v>
      </c>
      <c r="Q982" s="101" t="str">
        <f t="shared" si="186"/>
        <v/>
      </c>
      <c r="R982" s="101" t="str">
        <f t="shared" si="187"/>
        <v/>
      </c>
      <c r="S982" s="494" t="str">
        <f t="shared" si="188"/>
        <v/>
      </c>
      <c r="T982" s="494" t="str">
        <f t="shared" si="189"/>
        <v/>
      </c>
      <c r="U982" s="494" t="str">
        <f t="shared" si="190"/>
        <v/>
      </c>
      <c r="V982" s="494" t="str">
        <f t="shared" si="191"/>
        <v/>
      </c>
      <c r="W982" s="21">
        <f>ROW()</f>
        <v>982</v>
      </c>
    </row>
    <row r="983" spans="1:23" s="21" customFormat="1" ht="16" customHeight="1">
      <c r="A983" s="21">
        <f>ROW()</f>
        <v>983</v>
      </c>
      <c r="B983" s="71"/>
      <c r="C983" s="709"/>
      <c r="D983" s="178"/>
      <c r="E983" s="173"/>
      <c r="F983" s="173"/>
      <c r="G983" s="163"/>
      <c r="H983" s="163"/>
      <c r="I983" s="173"/>
      <c r="J983" s="174"/>
      <c r="K983" s="101">
        <f t="shared" si="180"/>
        <v>0</v>
      </c>
      <c r="L983" s="101">
        <f t="shared" si="181"/>
        <v>0</v>
      </c>
      <c r="M983" s="101">
        <f t="shared" si="182"/>
        <v>0</v>
      </c>
      <c r="N983" s="101" t="str">
        <f t="shared" si="183"/>
        <v/>
      </c>
      <c r="O983" s="101">
        <f t="shared" si="184"/>
        <v>0</v>
      </c>
      <c r="P983" s="101">
        <f t="shared" si="185"/>
        <v>0</v>
      </c>
      <c r="Q983" s="101" t="str">
        <f t="shared" si="186"/>
        <v/>
      </c>
      <c r="R983" s="101" t="str">
        <f t="shared" si="187"/>
        <v/>
      </c>
      <c r="S983" s="494" t="str">
        <f t="shared" si="188"/>
        <v/>
      </c>
      <c r="T983" s="494" t="str">
        <f t="shared" si="189"/>
        <v/>
      </c>
      <c r="U983" s="494" t="str">
        <f t="shared" si="190"/>
        <v/>
      </c>
      <c r="V983" s="494" t="str">
        <f t="shared" si="191"/>
        <v/>
      </c>
      <c r="W983" s="21">
        <f>ROW()</f>
        <v>983</v>
      </c>
    </row>
    <row r="984" spans="1:23" s="21" customFormat="1" ht="16" customHeight="1">
      <c r="A984" s="21">
        <f>ROW()</f>
        <v>984</v>
      </c>
      <c r="B984" s="71"/>
      <c r="C984" s="709"/>
      <c r="D984" s="178"/>
      <c r="E984" s="173"/>
      <c r="F984" s="173"/>
      <c r="G984" s="163"/>
      <c r="H984" s="163"/>
      <c r="I984" s="173"/>
      <c r="J984" s="174"/>
      <c r="K984" s="101">
        <f t="shared" si="180"/>
        <v>0</v>
      </c>
      <c r="L984" s="101">
        <f t="shared" si="181"/>
        <v>0</v>
      </c>
      <c r="M984" s="101">
        <f t="shared" si="182"/>
        <v>0</v>
      </c>
      <c r="N984" s="101" t="str">
        <f t="shared" si="183"/>
        <v/>
      </c>
      <c r="O984" s="101">
        <f t="shared" si="184"/>
        <v>0</v>
      </c>
      <c r="P984" s="101">
        <f t="shared" si="185"/>
        <v>0</v>
      </c>
      <c r="Q984" s="101" t="str">
        <f t="shared" si="186"/>
        <v/>
      </c>
      <c r="R984" s="101" t="str">
        <f t="shared" si="187"/>
        <v/>
      </c>
      <c r="S984" s="494" t="str">
        <f t="shared" si="188"/>
        <v/>
      </c>
      <c r="T984" s="494" t="str">
        <f t="shared" si="189"/>
        <v/>
      </c>
      <c r="U984" s="494" t="str">
        <f t="shared" si="190"/>
        <v/>
      </c>
      <c r="V984" s="494" t="str">
        <f t="shared" si="191"/>
        <v/>
      </c>
      <c r="W984" s="21">
        <f>ROW()</f>
        <v>984</v>
      </c>
    </row>
    <row r="985" spans="1:23" s="21" customFormat="1" ht="16" customHeight="1">
      <c r="A985" s="21">
        <f>ROW()</f>
        <v>985</v>
      </c>
      <c r="B985" s="71"/>
      <c r="C985" s="709"/>
      <c r="D985" s="178"/>
      <c r="E985" s="173"/>
      <c r="F985" s="173"/>
      <c r="G985" s="163"/>
      <c r="H985" s="163"/>
      <c r="I985" s="173"/>
      <c r="J985" s="174"/>
      <c r="K985" s="101">
        <f t="shared" si="180"/>
        <v>0</v>
      </c>
      <c r="L985" s="101">
        <f t="shared" si="181"/>
        <v>0</v>
      </c>
      <c r="M985" s="101">
        <f t="shared" si="182"/>
        <v>0</v>
      </c>
      <c r="N985" s="101" t="str">
        <f t="shared" si="183"/>
        <v/>
      </c>
      <c r="O985" s="101">
        <f t="shared" si="184"/>
        <v>0</v>
      </c>
      <c r="P985" s="101">
        <f t="shared" si="185"/>
        <v>0</v>
      </c>
      <c r="Q985" s="101" t="str">
        <f t="shared" si="186"/>
        <v/>
      </c>
      <c r="R985" s="101" t="str">
        <f t="shared" si="187"/>
        <v/>
      </c>
      <c r="S985" s="494" t="str">
        <f t="shared" si="188"/>
        <v/>
      </c>
      <c r="T985" s="494" t="str">
        <f t="shared" si="189"/>
        <v/>
      </c>
      <c r="U985" s="494" t="str">
        <f t="shared" si="190"/>
        <v/>
      </c>
      <c r="V985" s="494" t="str">
        <f t="shared" si="191"/>
        <v/>
      </c>
      <c r="W985" s="21">
        <f>ROW()</f>
        <v>985</v>
      </c>
    </row>
    <row r="986" spans="1:23" s="21" customFormat="1" ht="16" customHeight="1">
      <c r="A986" s="21">
        <f>ROW()</f>
        <v>986</v>
      </c>
      <c r="B986" s="71"/>
      <c r="C986" s="709"/>
      <c r="D986" s="178"/>
      <c r="E986" s="173"/>
      <c r="F986" s="173"/>
      <c r="G986" s="163"/>
      <c r="H986" s="163"/>
      <c r="I986" s="173"/>
      <c r="J986" s="174"/>
      <c r="K986" s="101">
        <f t="shared" si="180"/>
        <v>0</v>
      </c>
      <c r="L986" s="101">
        <f t="shared" si="181"/>
        <v>0</v>
      </c>
      <c r="M986" s="101">
        <f t="shared" si="182"/>
        <v>0</v>
      </c>
      <c r="N986" s="101" t="str">
        <f t="shared" si="183"/>
        <v/>
      </c>
      <c r="O986" s="101">
        <f t="shared" si="184"/>
        <v>0</v>
      </c>
      <c r="P986" s="101">
        <f t="shared" si="185"/>
        <v>0</v>
      </c>
      <c r="Q986" s="101" t="str">
        <f t="shared" si="186"/>
        <v/>
      </c>
      <c r="R986" s="101" t="str">
        <f t="shared" si="187"/>
        <v/>
      </c>
      <c r="S986" s="494" t="str">
        <f t="shared" si="188"/>
        <v/>
      </c>
      <c r="T986" s="494" t="str">
        <f t="shared" si="189"/>
        <v/>
      </c>
      <c r="U986" s="494" t="str">
        <f t="shared" si="190"/>
        <v/>
      </c>
      <c r="V986" s="494" t="str">
        <f t="shared" si="191"/>
        <v/>
      </c>
      <c r="W986" s="21">
        <f>ROW()</f>
        <v>986</v>
      </c>
    </row>
    <row r="987" spans="1:23" s="21" customFormat="1" ht="16" customHeight="1">
      <c r="A987" s="21">
        <f>ROW()</f>
        <v>987</v>
      </c>
      <c r="B987" s="71"/>
      <c r="C987" s="709"/>
      <c r="D987" s="178"/>
      <c r="E987" s="173"/>
      <c r="F987" s="173"/>
      <c r="G987" s="163"/>
      <c r="H987" s="163"/>
      <c r="I987" s="173"/>
      <c r="J987" s="174"/>
      <c r="K987" s="101">
        <f t="shared" si="180"/>
        <v>0</v>
      </c>
      <c r="L987" s="101">
        <f t="shared" si="181"/>
        <v>0</v>
      </c>
      <c r="M987" s="101">
        <f t="shared" si="182"/>
        <v>0</v>
      </c>
      <c r="N987" s="101" t="str">
        <f t="shared" si="183"/>
        <v/>
      </c>
      <c r="O987" s="101">
        <f t="shared" si="184"/>
        <v>0</v>
      </c>
      <c r="P987" s="101">
        <f t="shared" si="185"/>
        <v>0</v>
      </c>
      <c r="Q987" s="101" t="str">
        <f t="shared" si="186"/>
        <v/>
      </c>
      <c r="R987" s="101" t="str">
        <f t="shared" si="187"/>
        <v/>
      </c>
      <c r="S987" s="494" t="str">
        <f t="shared" si="188"/>
        <v/>
      </c>
      <c r="T987" s="494" t="str">
        <f t="shared" si="189"/>
        <v/>
      </c>
      <c r="U987" s="494" t="str">
        <f t="shared" si="190"/>
        <v/>
      </c>
      <c r="V987" s="494" t="str">
        <f t="shared" si="191"/>
        <v/>
      </c>
      <c r="W987" s="21">
        <f>ROW()</f>
        <v>987</v>
      </c>
    </row>
    <row r="988" spans="1:23" s="21" customFormat="1" ht="16" customHeight="1">
      <c r="A988" s="21">
        <f>ROW()</f>
        <v>988</v>
      </c>
      <c r="B988" s="71"/>
      <c r="C988" s="709"/>
      <c r="D988" s="178"/>
      <c r="E988" s="191"/>
      <c r="F988" s="191"/>
      <c r="G988" s="163"/>
      <c r="H988" s="163"/>
      <c r="I988" s="173"/>
      <c r="J988" s="174"/>
      <c r="K988" s="101">
        <f t="shared" si="180"/>
        <v>0</v>
      </c>
      <c r="L988" s="101">
        <f t="shared" si="181"/>
        <v>0</v>
      </c>
      <c r="M988" s="101">
        <f t="shared" si="182"/>
        <v>0</v>
      </c>
      <c r="N988" s="101" t="str">
        <f t="shared" si="183"/>
        <v/>
      </c>
      <c r="O988" s="101">
        <f t="shared" si="184"/>
        <v>0</v>
      </c>
      <c r="P988" s="101">
        <f t="shared" si="185"/>
        <v>0</v>
      </c>
      <c r="Q988" s="101" t="str">
        <f t="shared" si="186"/>
        <v/>
      </c>
      <c r="R988" s="101" t="str">
        <f t="shared" si="187"/>
        <v/>
      </c>
      <c r="S988" s="494" t="str">
        <f t="shared" si="188"/>
        <v/>
      </c>
      <c r="T988" s="494" t="str">
        <f t="shared" si="189"/>
        <v/>
      </c>
      <c r="U988" s="494" t="str">
        <f t="shared" si="190"/>
        <v/>
      </c>
      <c r="V988" s="494" t="str">
        <f t="shared" si="191"/>
        <v/>
      </c>
      <c r="W988" s="21">
        <f>ROW()</f>
        <v>988</v>
      </c>
    </row>
    <row r="989" spans="1:23" s="21" customFormat="1" ht="16" customHeight="1">
      <c r="A989" s="21">
        <f>ROW()</f>
        <v>989</v>
      </c>
      <c r="B989" s="71"/>
      <c r="C989" s="709"/>
      <c r="D989" s="178"/>
      <c r="E989" s="191"/>
      <c r="F989" s="191"/>
      <c r="G989" s="163"/>
      <c r="H989" s="163"/>
      <c r="I989" s="173"/>
      <c r="J989" s="174"/>
      <c r="K989" s="101">
        <f t="shared" si="180"/>
        <v>0</v>
      </c>
      <c r="L989" s="101">
        <f t="shared" si="181"/>
        <v>0</v>
      </c>
      <c r="M989" s="101">
        <f t="shared" si="182"/>
        <v>0</v>
      </c>
      <c r="N989" s="101" t="str">
        <f t="shared" si="183"/>
        <v/>
      </c>
      <c r="O989" s="101">
        <f t="shared" si="184"/>
        <v>0</v>
      </c>
      <c r="P989" s="101">
        <f t="shared" si="185"/>
        <v>0</v>
      </c>
      <c r="Q989" s="101" t="str">
        <f t="shared" si="186"/>
        <v/>
      </c>
      <c r="R989" s="101" t="str">
        <f t="shared" si="187"/>
        <v/>
      </c>
      <c r="S989" s="494" t="str">
        <f t="shared" si="188"/>
        <v/>
      </c>
      <c r="T989" s="494" t="str">
        <f t="shared" si="189"/>
        <v/>
      </c>
      <c r="U989" s="494" t="str">
        <f t="shared" si="190"/>
        <v/>
      </c>
      <c r="V989" s="494" t="str">
        <f t="shared" si="191"/>
        <v/>
      </c>
      <c r="W989" s="21">
        <f>ROW()</f>
        <v>989</v>
      </c>
    </row>
    <row r="990" spans="1:23" s="21" customFormat="1" ht="16" customHeight="1">
      <c r="A990" s="21">
        <f>ROW()</f>
        <v>990</v>
      </c>
      <c r="B990" s="71"/>
      <c r="C990" s="709"/>
      <c r="D990" s="178"/>
      <c r="E990" s="191"/>
      <c r="F990" s="191"/>
      <c r="G990" s="163"/>
      <c r="H990" s="163"/>
      <c r="I990" s="173"/>
      <c r="J990" s="174"/>
      <c r="K990" s="101">
        <f t="shared" si="180"/>
        <v>0</v>
      </c>
      <c r="L990" s="101">
        <f t="shared" si="181"/>
        <v>0</v>
      </c>
      <c r="M990" s="101">
        <f t="shared" si="182"/>
        <v>0</v>
      </c>
      <c r="N990" s="101" t="str">
        <f t="shared" si="183"/>
        <v/>
      </c>
      <c r="O990" s="101">
        <f t="shared" si="184"/>
        <v>0</v>
      </c>
      <c r="P990" s="101">
        <f t="shared" si="185"/>
        <v>0</v>
      </c>
      <c r="Q990" s="101" t="str">
        <f t="shared" si="186"/>
        <v/>
      </c>
      <c r="R990" s="101" t="str">
        <f t="shared" si="187"/>
        <v/>
      </c>
      <c r="S990" s="494" t="str">
        <f t="shared" si="188"/>
        <v/>
      </c>
      <c r="T990" s="494" t="str">
        <f t="shared" si="189"/>
        <v/>
      </c>
      <c r="U990" s="494" t="str">
        <f t="shared" si="190"/>
        <v/>
      </c>
      <c r="V990" s="494" t="str">
        <f t="shared" si="191"/>
        <v/>
      </c>
      <c r="W990" s="21">
        <f>ROW()</f>
        <v>990</v>
      </c>
    </row>
    <row r="991" spans="1:23" s="21" customFormat="1" ht="16" customHeight="1">
      <c r="A991" s="21">
        <f>ROW()</f>
        <v>991</v>
      </c>
      <c r="B991" s="71"/>
      <c r="C991" s="709"/>
      <c r="D991" s="178"/>
      <c r="E991" s="191"/>
      <c r="F991" s="191"/>
      <c r="G991" s="163"/>
      <c r="H991" s="163"/>
      <c r="I991" s="173"/>
      <c r="J991" s="174"/>
      <c r="K991" s="101">
        <f t="shared" si="180"/>
        <v>0</v>
      </c>
      <c r="L991" s="101">
        <f t="shared" si="181"/>
        <v>0</v>
      </c>
      <c r="M991" s="101">
        <f t="shared" si="182"/>
        <v>0</v>
      </c>
      <c r="N991" s="101" t="str">
        <f t="shared" si="183"/>
        <v/>
      </c>
      <c r="O991" s="101">
        <f t="shared" si="184"/>
        <v>0</v>
      </c>
      <c r="P991" s="101">
        <f t="shared" si="185"/>
        <v>0</v>
      </c>
      <c r="Q991" s="101" t="str">
        <f t="shared" si="186"/>
        <v/>
      </c>
      <c r="R991" s="101" t="str">
        <f t="shared" si="187"/>
        <v/>
      </c>
      <c r="S991" s="494" t="str">
        <f t="shared" si="188"/>
        <v/>
      </c>
      <c r="T991" s="494" t="str">
        <f t="shared" si="189"/>
        <v/>
      </c>
      <c r="U991" s="494" t="str">
        <f t="shared" si="190"/>
        <v/>
      </c>
      <c r="V991" s="494" t="str">
        <f t="shared" si="191"/>
        <v/>
      </c>
      <c r="W991" s="21">
        <f>ROW()</f>
        <v>991</v>
      </c>
    </row>
    <row r="992" spans="1:23" s="21" customFormat="1" ht="16" customHeight="1">
      <c r="A992" s="21">
        <f>ROW()</f>
        <v>992</v>
      </c>
      <c r="B992" s="71"/>
      <c r="C992" s="709"/>
      <c r="D992" s="178"/>
      <c r="E992" s="191"/>
      <c r="F992" s="191"/>
      <c r="G992" s="163"/>
      <c r="H992" s="163"/>
      <c r="I992" s="173"/>
      <c r="J992" s="174"/>
      <c r="K992" s="101">
        <f t="shared" si="180"/>
        <v>0</v>
      </c>
      <c r="L992" s="101">
        <f t="shared" si="181"/>
        <v>0</v>
      </c>
      <c r="M992" s="101">
        <f t="shared" si="182"/>
        <v>0</v>
      </c>
      <c r="N992" s="101" t="str">
        <f t="shared" si="183"/>
        <v/>
      </c>
      <c r="O992" s="101">
        <f t="shared" si="184"/>
        <v>0</v>
      </c>
      <c r="P992" s="101">
        <f t="shared" si="185"/>
        <v>0</v>
      </c>
      <c r="Q992" s="101" t="str">
        <f t="shared" si="186"/>
        <v/>
      </c>
      <c r="R992" s="101" t="str">
        <f t="shared" si="187"/>
        <v/>
      </c>
      <c r="S992" s="494" t="str">
        <f t="shared" si="188"/>
        <v/>
      </c>
      <c r="T992" s="494" t="str">
        <f t="shared" si="189"/>
        <v/>
      </c>
      <c r="U992" s="494" t="str">
        <f t="shared" si="190"/>
        <v/>
      </c>
      <c r="V992" s="494" t="str">
        <f t="shared" si="191"/>
        <v/>
      </c>
      <c r="W992" s="21">
        <f>ROW()</f>
        <v>992</v>
      </c>
    </row>
    <row r="993" spans="1:23" s="21" customFormat="1" ht="16" customHeight="1">
      <c r="A993" s="21">
        <f>ROW()</f>
        <v>993</v>
      </c>
      <c r="B993" s="71"/>
      <c r="C993" s="709"/>
      <c r="D993" s="178"/>
      <c r="E993" s="191"/>
      <c r="F993" s="191"/>
      <c r="G993" s="163"/>
      <c r="H993" s="163"/>
      <c r="I993" s="173"/>
      <c r="J993" s="174"/>
      <c r="K993" s="101">
        <f t="shared" si="180"/>
        <v>0</v>
      </c>
      <c r="L993" s="101">
        <f t="shared" si="181"/>
        <v>0</v>
      </c>
      <c r="M993" s="101">
        <f t="shared" si="182"/>
        <v>0</v>
      </c>
      <c r="N993" s="101" t="str">
        <f t="shared" si="183"/>
        <v/>
      </c>
      <c r="O993" s="101">
        <f t="shared" si="184"/>
        <v>0</v>
      </c>
      <c r="P993" s="101">
        <f t="shared" si="185"/>
        <v>0</v>
      </c>
      <c r="Q993" s="101" t="str">
        <f t="shared" si="186"/>
        <v/>
      </c>
      <c r="R993" s="101" t="str">
        <f t="shared" si="187"/>
        <v/>
      </c>
      <c r="S993" s="494" t="str">
        <f t="shared" si="188"/>
        <v/>
      </c>
      <c r="T993" s="494" t="str">
        <f t="shared" si="189"/>
        <v/>
      </c>
      <c r="U993" s="494" t="str">
        <f t="shared" si="190"/>
        <v/>
      </c>
      <c r="V993" s="494" t="str">
        <f t="shared" si="191"/>
        <v/>
      </c>
      <c r="W993" s="21">
        <f>ROW()</f>
        <v>993</v>
      </c>
    </row>
    <row r="994" spans="1:23" s="21" customFormat="1" ht="16" customHeight="1">
      <c r="A994" s="21">
        <f>ROW()</f>
        <v>994</v>
      </c>
      <c r="B994" s="71"/>
      <c r="C994" s="709"/>
      <c r="D994" s="178"/>
      <c r="E994" s="173"/>
      <c r="F994" s="173"/>
      <c r="G994" s="163"/>
      <c r="H994" s="163"/>
      <c r="I994" s="173"/>
      <c r="J994" s="174"/>
      <c r="K994" s="101">
        <f t="shared" si="180"/>
        <v>0</v>
      </c>
      <c r="L994" s="101">
        <f t="shared" si="181"/>
        <v>0</v>
      </c>
      <c r="M994" s="101">
        <f t="shared" si="182"/>
        <v>0</v>
      </c>
      <c r="N994" s="101" t="str">
        <f t="shared" si="183"/>
        <v/>
      </c>
      <c r="O994" s="101">
        <f t="shared" si="184"/>
        <v>0</v>
      </c>
      <c r="P994" s="101">
        <f t="shared" si="185"/>
        <v>0</v>
      </c>
      <c r="Q994" s="101" t="str">
        <f t="shared" si="186"/>
        <v/>
      </c>
      <c r="R994" s="101" t="str">
        <f t="shared" si="187"/>
        <v/>
      </c>
      <c r="S994" s="494" t="str">
        <f t="shared" si="188"/>
        <v/>
      </c>
      <c r="T994" s="494" t="str">
        <f t="shared" si="189"/>
        <v/>
      </c>
      <c r="U994" s="494" t="str">
        <f t="shared" si="190"/>
        <v/>
      </c>
      <c r="V994" s="494" t="str">
        <f t="shared" si="191"/>
        <v/>
      </c>
      <c r="W994" s="21">
        <f>ROW()</f>
        <v>994</v>
      </c>
    </row>
    <row r="995" spans="1:23" s="21" customFormat="1" ht="16" customHeight="1">
      <c r="A995" s="21">
        <f>ROW()</f>
        <v>995</v>
      </c>
      <c r="B995" s="71"/>
      <c r="C995" s="709"/>
      <c r="D995" s="178"/>
      <c r="E995" s="173"/>
      <c r="F995" s="173"/>
      <c r="G995" s="163"/>
      <c r="H995" s="163"/>
      <c r="I995" s="173"/>
      <c r="J995" s="174"/>
      <c r="K995" s="101">
        <f t="shared" si="180"/>
        <v>0</v>
      </c>
      <c r="L995" s="101">
        <f t="shared" si="181"/>
        <v>0</v>
      </c>
      <c r="M995" s="101">
        <f t="shared" si="182"/>
        <v>0</v>
      </c>
      <c r="N995" s="101" t="str">
        <f t="shared" si="183"/>
        <v/>
      </c>
      <c r="O995" s="101">
        <f t="shared" si="184"/>
        <v>0</v>
      </c>
      <c r="P995" s="101">
        <f t="shared" si="185"/>
        <v>0</v>
      </c>
      <c r="Q995" s="101" t="str">
        <f t="shared" si="186"/>
        <v/>
      </c>
      <c r="R995" s="101" t="str">
        <f t="shared" si="187"/>
        <v/>
      </c>
      <c r="S995" s="494" t="str">
        <f t="shared" si="188"/>
        <v/>
      </c>
      <c r="T995" s="494" t="str">
        <f t="shared" si="189"/>
        <v/>
      </c>
      <c r="U995" s="494" t="str">
        <f t="shared" si="190"/>
        <v/>
      </c>
      <c r="V995" s="494" t="str">
        <f t="shared" si="191"/>
        <v/>
      </c>
      <c r="W995" s="21">
        <f>ROW()</f>
        <v>995</v>
      </c>
    </row>
    <row r="996" spans="1:23" s="21" customFormat="1" ht="16" customHeight="1">
      <c r="A996" s="21">
        <f>ROW()</f>
        <v>996</v>
      </c>
      <c r="B996" s="71"/>
      <c r="C996" s="709"/>
      <c r="D996" s="178"/>
      <c r="E996" s="173"/>
      <c r="F996" s="173"/>
      <c r="G996" s="163"/>
      <c r="H996" s="163"/>
      <c r="I996" s="173"/>
      <c r="J996" s="174"/>
      <c r="K996" s="101">
        <f t="shared" si="180"/>
        <v>0</v>
      </c>
      <c r="L996" s="101">
        <f t="shared" si="181"/>
        <v>0</v>
      </c>
      <c r="M996" s="101">
        <f t="shared" si="182"/>
        <v>0</v>
      </c>
      <c r="N996" s="101" t="str">
        <f t="shared" si="183"/>
        <v/>
      </c>
      <c r="O996" s="101">
        <f t="shared" si="184"/>
        <v>0</v>
      </c>
      <c r="P996" s="101">
        <f t="shared" si="185"/>
        <v>0</v>
      </c>
      <c r="Q996" s="101" t="str">
        <f t="shared" si="186"/>
        <v/>
      </c>
      <c r="R996" s="101" t="str">
        <f t="shared" si="187"/>
        <v/>
      </c>
      <c r="S996" s="494" t="str">
        <f t="shared" si="188"/>
        <v/>
      </c>
      <c r="T996" s="494" t="str">
        <f t="shared" si="189"/>
        <v/>
      </c>
      <c r="U996" s="494" t="str">
        <f t="shared" si="190"/>
        <v/>
      </c>
      <c r="V996" s="494" t="str">
        <f t="shared" si="191"/>
        <v/>
      </c>
      <c r="W996" s="21">
        <f>ROW()</f>
        <v>996</v>
      </c>
    </row>
    <row r="997" spans="1:23" s="21" customFormat="1" ht="16" customHeight="1">
      <c r="A997" s="21">
        <f>ROW()</f>
        <v>997</v>
      </c>
      <c r="B997" s="71"/>
      <c r="C997" s="709"/>
      <c r="D997" s="178"/>
      <c r="E997" s="173"/>
      <c r="F997" s="173"/>
      <c r="G997" s="163"/>
      <c r="H997" s="163"/>
      <c r="I997" s="173"/>
      <c r="J997" s="174"/>
      <c r="K997" s="101">
        <f t="shared" si="180"/>
        <v>0</v>
      </c>
      <c r="L997" s="101">
        <f t="shared" si="181"/>
        <v>0</v>
      </c>
      <c r="M997" s="101">
        <f t="shared" si="182"/>
        <v>0</v>
      </c>
      <c r="N997" s="101" t="str">
        <f t="shared" si="183"/>
        <v/>
      </c>
      <c r="O997" s="101">
        <f t="shared" si="184"/>
        <v>0</v>
      </c>
      <c r="P997" s="101">
        <f t="shared" si="185"/>
        <v>0</v>
      </c>
      <c r="Q997" s="101" t="str">
        <f t="shared" si="186"/>
        <v/>
      </c>
      <c r="R997" s="101" t="str">
        <f t="shared" si="187"/>
        <v/>
      </c>
      <c r="S997" s="494" t="str">
        <f t="shared" si="188"/>
        <v/>
      </c>
      <c r="T997" s="494" t="str">
        <f t="shared" si="189"/>
        <v/>
      </c>
      <c r="U997" s="494" t="str">
        <f t="shared" si="190"/>
        <v/>
      </c>
      <c r="V997" s="494" t="str">
        <f t="shared" si="191"/>
        <v/>
      </c>
      <c r="W997" s="21">
        <f>ROW()</f>
        <v>997</v>
      </c>
    </row>
    <row r="998" spans="1:23" s="21" customFormat="1" ht="16" customHeight="1">
      <c r="A998" s="21">
        <f>ROW()</f>
        <v>998</v>
      </c>
      <c r="B998" s="71"/>
      <c r="C998" s="709"/>
      <c r="D998" s="178"/>
      <c r="E998" s="173"/>
      <c r="F998" s="173"/>
      <c r="G998" s="163"/>
      <c r="H998" s="163"/>
      <c r="I998" s="173"/>
      <c r="J998" s="174"/>
      <c r="K998" s="101">
        <f t="shared" si="180"/>
        <v>0</v>
      </c>
      <c r="L998" s="101">
        <f t="shared" si="181"/>
        <v>0</v>
      </c>
      <c r="M998" s="101">
        <f t="shared" si="182"/>
        <v>0</v>
      </c>
      <c r="N998" s="101" t="str">
        <f t="shared" si="183"/>
        <v/>
      </c>
      <c r="O998" s="101">
        <f t="shared" si="184"/>
        <v>0</v>
      </c>
      <c r="P998" s="101">
        <f t="shared" si="185"/>
        <v>0</v>
      </c>
      <c r="Q998" s="101" t="str">
        <f t="shared" si="186"/>
        <v/>
      </c>
      <c r="R998" s="101" t="str">
        <f t="shared" si="187"/>
        <v/>
      </c>
      <c r="S998" s="494" t="str">
        <f t="shared" si="188"/>
        <v/>
      </c>
      <c r="T998" s="494" t="str">
        <f t="shared" si="189"/>
        <v/>
      </c>
      <c r="U998" s="494" t="str">
        <f t="shared" si="190"/>
        <v/>
      </c>
      <c r="V998" s="494" t="str">
        <f t="shared" si="191"/>
        <v/>
      </c>
      <c r="W998" s="21">
        <f>ROW()</f>
        <v>998</v>
      </c>
    </row>
    <row r="999" spans="1:23" s="21" customFormat="1" ht="16" customHeight="1">
      <c r="A999" s="21">
        <f>ROW()</f>
        <v>999</v>
      </c>
      <c r="B999" s="71"/>
      <c r="C999" s="709"/>
      <c r="D999" s="178"/>
      <c r="E999" s="173"/>
      <c r="F999" s="173"/>
      <c r="G999" s="163"/>
      <c r="H999" s="163"/>
      <c r="I999" s="173"/>
      <c r="J999" s="174"/>
      <c r="K999" s="101">
        <f t="shared" si="180"/>
        <v>0</v>
      </c>
      <c r="L999" s="101">
        <f t="shared" si="181"/>
        <v>0</v>
      </c>
      <c r="M999" s="101">
        <f t="shared" si="182"/>
        <v>0</v>
      </c>
      <c r="N999" s="101" t="str">
        <f t="shared" si="183"/>
        <v/>
      </c>
      <c r="O999" s="101">
        <f t="shared" si="184"/>
        <v>0</v>
      </c>
      <c r="P999" s="101">
        <f t="shared" si="185"/>
        <v>0</v>
      </c>
      <c r="Q999" s="101" t="str">
        <f t="shared" si="186"/>
        <v/>
      </c>
      <c r="R999" s="101" t="str">
        <f t="shared" si="187"/>
        <v/>
      </c>
      <c r="S999" s="494" t="str">
        <f t="shared" si="188"/>
        <v/>
      </c>
      <c r="T999" s="494" t="str">
        <f t="shared" si="189"/>
        <v/>
      </c>
      <c r="U999" s="494" t="str">
        <f t="shared" si="190"/>
        <v/>
      </c>
      <c r="V999" s="494" t="str">
        <f t="shared" si="191"/>
        <v/>
      </c>
      <c r="W999" s="21">
        <f>ROW()</f>
        <v>999</v>
      </c>
    </row>
    <row r="1000" spans="1:23" s="21" customFormat="1" ht="16" customHeight="1">
      <c r="A1000" s="21">
        <f>ROW()</f>
        <v>1000</v>
      </c>
      <c r="B1000" s="71"/>
      <c r="C1000" s="709"/>
      <c r="D1000" s="178"/>
      <c r="E1000" s="173"/>
      <c r="F1000" s="173"/>
      <c r="G1000" s="163"/>
      <c r="H1000" s="163"/>
      <c r="I1000" s="173"/>
      <c r="J1000" s="174"/>
      <c r="K1000" s="101">
        <f t="shared" si="180"/>
        <v>0</v>
      </c>
      <c r="L1000" s="101">
        <f t="shared" si="181"/>
        <v>0</v>
      </c>
      <c r="M1000" s="101">
        <f t="shared" si="182"/>
        <v>0</v>
      </c>
      <c r="N1000" s="101" t="str">
        <f t="shared" si="183"/>
        <v/>
      </c>
      <c r="O1000" s="101">
        <f t="shared" si="184"/>
        <v>0</v>
      </c>
      <c r="P1000" s="101">
        <f t="shared" si="185"/>
        <v>0</v>
      </c>
      <c r="Q1000" s="101" t="str">
        <f t="shared" si="186"/>
        <v/>
      </c>
      <c r="R1000" s="101" t="str">
        <f t="shared" si="187"/>
        <v/>
      </c>
      <c r="S1000" s="494" t="str">
        <f t="shared" si="188"/>
        <v/>
      </c>
      <c r="T1000" s="494" t="str">
        <f t="shared" si="189"/>
        <v/>
      </c>
      <c r="U1000" s="494" t="str">
        <f t="shared" si="190"/>
        <v/>
      </c>
      <c r="V1000" s="494" t="str">
        <f t="shared" si="191"/>
        <v/>
      </c>
      <c r="W1000" s="21">
        <f>ROW()</f>
        <v>1000</v>
      </c>
    </row>
    <row r="1001" spans="1:23" s="21" customFormat="1" ht="16" customHeight="1">
      <c r="A1001" s="21">
        <f>ROW()</f>
        <v>1001</v>
      </c>
      <c r="B1001" s="71"/>
      <c r="C1001" s="709"/>
      <c r="D1001" s="178"/>
      <c r="E1001" s="173"/>
      <c r="F1001" s="173"/>
      <c r="G1001" s="163"/>
      <c r="H1001" s="163"/>
      <c r="I1001" s="173"/>
      <c r="J1001" s="174"/>
      <c r="K1001" s="101">
        <f t="shared" si="180"/>
        <v>0</v>
      </c>
      <c r="L1001" s="101">
        <f t="shared" si="181"/>
        <v>0</v>
      </c>
      <c r="M1001" s="101">
        <f t="shared" si="182"/>
        <v>0</v>
      </c>
      <c r="N1001" s="101" t="str">
        <f t="shared" si="183"/>
        <v/>
      </c>
      <c r="O1001" s="101">
        <f t="shared" si="184"/>
        <v>0</v>
      </c>
      <c r="P1001" s="101">
        <f t="shared" si="185"/>
        <v>0</v>
      </c>
      <c r="Q1001" s="101" t="str">
        <f t="shared" si="186"/>
        <v/>
      </c>
      <c r="R1001" s="101" t="str">
        <f t="shared" si="187"/>
        <v/>
      </c>
      <c r="S1001" s="494" t="str">
        <f t="shared" si="188"/>
        <v/>
      </c>
      <c r="T1001" s="494" t="str">
        <f t="shared" si="189"/>
        <v/>
      </c>
      <c r="U1001" s="494" t="str">
        <f t="shared" si="190"/>
        <v/>
      </c>
      <c r="V1001" s="494" t="str">
        <f t="shared" si="191"/>
        <v/>
      </c>
      <c r="W1001" s="21">
        <f>ROW()</f>
        <v>1001</v>
      </c>
    </row>
    <row r="1002" spans="1:23" s="21" customFormat="1" ht="16" customHeight="1">
      <c r="A1002" s="21">
        <f>ROW()</f>
        <v>1002</v>
      </c>
      <c r="B1002" s="71"/>
      <c r="C1002" s="709"/>
      <c r="D1002" s="178"/>
      <c r="E1002" s="173"/>
      <c r="F1002" s="173"/>
      <c r="G1002" s="163"/>
      <c r="H1002" s="163"/>
      <c r="I1002" s="173"/>
      <c r="J1002" s="174"/>
      <c r="K1002" s="101">
        <f t="shared" si="180"/>
        <v>0</v>
      </c>
      <c r="L1002" s="101">
        <f t="shared" si="181"/>
        <v>0</v>
      </c>
      <c r="M1002" s="101">
        <f t="shared" si="182"/>
        <v>0</v>
      </c>
      <c r="N1002" s="101" t="str">
        <f t="shared" si="183"/>
        <v/>
      </c>
      <c r="O1002" s="101">
        <f t="shared" si="184"/>
        <v>0</v>
      </c>
      <c r="P1002" s="101">
        <f t="shared" si="185"/>
        <v>0</v>
      </c>
      <c r="Q1002" s="101" t="str">
        <f t="shared" si="186"/>
        <v/>
      </c>
      <c r="R1002" s="101" t="str">
        <f t="shared" si="187"/>
        <v/>
      </c>
      <c r="S1002" s="494" t="str">
        <f t="shared" si="188"/>
        <v/>
      </c>
      <c r="T1002" s="494" t="str">
        <f t="shared" si="189"/>
        <v/>
      </c>
      <c r="U1002" s="494" t="str">
        <f t="shared" si="190"/>
        <v/>
      </c>
      <c r="V1002" s="494" t="str">
        <f t="shared" si="191"/>
        <v/>
      </c>
      <c r="W1002" s="21">
        <f>ROW()</f>
        <v>1002</v>
      </c>
    </row>
    <row r="1003" spans="1:23" s="21" customFormat="1" ht="16" customHeight="1">
      <c r="A1003" s="21">
        <f>ROW()</f>
        <v>1003</v>
      </c>
      <c r="B1003" s="71"/>
      <c r="C1003" s="709"/>
      <c r="D1003" s="178"/>
      <c r="E1003" s="173"/>
      <c r="F1003" s="173"/>
      <c r="G1003" s="163"/>
      <c r="H1003" s="163"/>
      <c r="I1003" s="173"/>
      <c r="J1003" s="174"/>
      <c r="K1003" s="101">
        <f t="shared" si="180"/>
        <v>0</v>
      </c>
      <c r="L1003" s="101">
        <f t="shared" si="181"/>
        <v>0</v>
      </c>
      <c r="M1003" s="101">
        <f t="shared" si="182"/>
        <v>0</v>
      </c>
      <c r="N1003" s="101" t="str">
        <f t="shared" si="183"/>
        <v/>
      </c>
      <c r="O1003" s="101">
        <f t="shared" si="184"/>
        <v>0</v>
      </c>
      <c r="P1003" s="101">
        <f t="shared" si="185"/>
        <v>0</v>
      </c>
      <c r="Q1003" s="101" t="str">
        <f t="shared" si="186"/>
        <v/>
      </c>
      <c r="R1003" s="101" t="str">
        <f t="shared" si="187"/>
        <v/>
      </c>
      <c r="S1003" s="494" t="str">
        <f t="shared" si="188"/>
        <v/>
      </c>
      <c r="T1003" s="494" t="str">
        <f t="shared" si="189"/>
        <v/>
      </c>
      <c r="U1003" s="494" t="str">
        <f t="shared" si="190"/>
        <v/>
      </c>
      <c r="V1003" s="494" t="str">
        <f t="shared" si="191"/>
        <v/>
      </c>
      <c r="W1003" s="21">
        <f>ROW()</f>
        <v>1003</v>
      </c>
    </row>
    <row r="1004" spans="1:23" s="21" customFormat="1" ht="16" customHeight="1">
      <c r="A1004" s="21">
        <f>ROW()</f>
        <v>1004</v>
      </c>
      <c r="B1004" s="71"/>
      <c r="C1004" s="709"/>
      <c r="D1004" s="178"/>
      <c r="E1004" s="173"/>
      <c r="F1004" s="173"/>
      <c r="G1004" s="163"/>
      <c r="H1004" s="163"/>
      <c r="I1004" s="173"/>
      <c r="J1004" s="174"/>
      <c r="K1004" s="101">
        <f t="shared" si="180"/>
        <v>0</v>
      </c>
      <c r="L1004" s="101">
        <f t="shared" si="181"/>
        <v>0</v>
      </c>
      <c r="M1004" s="101">
        <f t="shared" si="182"/>
        <v>0</v>
      </c>
      <c r="N1004" s="101" t="str">
        <f t="shared" si="183"/>
        <v/>
      </c>
      <c r="O1004" s="101">
        <f t="shared" si="184"/>
        <v>0</v>
      </c>
      <c r="P1004" s="101">
        <f t="shared" si="185"/>
        <v>0</v>
      </c>
      <c r="Q1004" s="101" t="str">
        <f t="shared" si="186"/>
        <v/>
      </c>
      <c r="R1004" s="101" t="str">
        <f t="shared" si="187"/>
        <v/>
      </c>
      <c r="S1004" s="494" t="str">
        <f t="shared" si="188"/>
        <v/>
      </c>
      <c r="T1004" s="494" t="str">
        <f t="shared" si="189"/>
        <v/>
      </c>
      <c r="U1004" s="494" t="str">
        <f t="shared" si="190"/>
        <v/>
      </c>
      <c r="V1004" s="494" t="str">
        <f t="shared" si="191"/>
        <v/>
      </c>
      <c r="W1004" s="21">
        <f>ROW()</f>
        <v>1004</v>
      </c>
    </row>
    <row r="1005" spans="1:23" s="21" customFormat="1" ht="16" customHeight="1">
      <c r="A1005" s="21">
        <f>ROW()</f>
        <v>1005</v>
      </c>
      <c r="B1005" s="71"/>
      <c r="C1005" s="709"/>
      <c r="D1005" s="178"/>
      <c r="E1005" s="173"/>
      <c r="F1005" s="173"/>
      <c r="G1005" s="163"/>
      <c r="H1005" s="163"/>
      <c r="I1005" s="173"/>
      <c r="J1005" s="174"/>
      <c r="K1005" s="101">
        <f t="shared" si="180"/>
        <v>0</v>
      </c>
      <c r="L1005" s="101">
        <f t="shared" si="181"/>
        <v>0</v>
      </c>
      <c r="M1005" s="101">
        <f t="shared" si="182"/>
        <v>0</v>
      </c>
      <c r="N1005" s="101" t="str">
        <f t="shared" si="183"/>
        <v/>
      </c>
      <c r="O1005" s="101">
        <f t="shared" si="184"/>
        <v>0</v>
      </c>
      <c r="P1005" s="101">
        <f t="shared" si="185"/>
        <v>0</v>
      </c>
      <c r="Q1005" s="101" t="str">
        <f t="shared" si="186"/>
        <v/>
      </c>
      <c r="R1005" s="101" t="str">
        <f t="shared" si="187"/>
        <v/>
      </c>
      <c r="S1005" s="494" t="str">
        <f t="shared" si="188"/>
        <v/>
      </c>
      <c r="T1005" s="494" t="str">
        <f t="shared" si="189"/>
        <v/>
      </c>
      <c r="U1005" s="494" t="str">
        <f t="shared" si="190"/>
        <v/>
      </c>
      <c r="V1005" s="494" t="str">
        <f t="shared" si="191"/>
        <v/>
      </c>
      <c r="W1005" s="21">
        <f>ROW()</f>
        <v>1005</v>
      </c>
    </row>
    <row r="1006" spans="1:23" s="21" customFormat="1" ht="16" customHeight="1">
      <c r="A1006" s="21">
        <f>ROW()</f>
        <v>1006</v>
      </c>
      <c r="B1006" s="71"/>
      <c r="C1006" s="709"/>
      <c r="D1006" s="178"/>
      <c r="E1006" s="191"/>
      <c r="F1006" s="191"/>
      <c r="G1006" s="163"/>
      <c r="H1006" s="163"/>
      <c r="I1006" s="173"/>
      <c r="J1006" s="174"/>
      <c r="K1006" s="101">
        <f t="shared" si="180"/>
        <v>0</v>
      </c>
      <c r="L1006" s="101">
        <f t="shared" si="181"/>
        <v>0</v>
      </c>
      <c r="M1006" s="101">
        <f t="shared" si="182"/>
        <v>0</v>
      </c>
      <c r="N1006" s="101" t="str">
        <f t="shared" si="183"/>
        <v/>
      </c>
      <c r="O1006" s="101">
        <f t="shared" si="184"/>
        <v>0</v>
      </c>
      <c r="P1006" s="101">
        <f t="shared" si="185"/>
        <v>0</v>
      </c>
      <c r="Q1006" s="101" t="str">
        <f t="shared" si="186"/>
        <v/>
      </c>
      <c r="R1006" s="101" t="str">
        <f t="shared" si="187"/>
        <v/>
      </c>
      <c r="S1006" s="494" t="str">
        <f t="shared" si="188"/>
        <v/>
      </c>
      <c r="T1006" s="494" t="str">
        <f t="shared" si="189"/>
        <v/>
      </c>
      <c r="U1006" s="494" t="str">
        <f t="shared" si="190"/>
        <v/>
      </c>
      <c r="V1006" s="494" t="str">
        <f t="shared" si="191"/>
        <v/>
      </c>
      <c r="W1006" s="21">
        <f>ROW()</f>
        <v>1006</v>
      </c>
    </row>
    <row r="1007" spans="1:23" s="21" customFormat="1" ht="16" customHeight="1">
      <c r="A1007" s="21">
        <f>ROW()</f>
        <v>1007</v>
      </c>
      <c r="B1007" s="71"/>
      <c r="C1007" s="709"/>
      <c r="D1007" s="178"/>
      <c r="E1007" s="191"/>
      <c r="F1007" s="191"/>
      <c r="G1007" s="163"/>
      <c r="H1007" s="163"/>
      <c r="I1007" s="173"/>
      <c r="J1007" s="174"/>
      <c r="K1007" s="101">
        <f t="shared" si="180"/>
        <v>0</v>
      </c>
      <c r="L1007" s="101">
        <f t="shared" si="181"/>
        <v>0</v>
      </c>
      <c r="M1007" s="101">
        <f t="shared" si="182"/>
        <v>0</v>
      </c>
      <c r="N1007" s="101" t="str">
        <f t="shared" si="183"/>
        <v/>
      </c>
      <c r="O1007" s="101">
        <f t="shared" si="184"/>
        <v>0</v>
      </c>
      <c r="P1007" s="101">
        <f t="shared" si="185"/>
        <v>0</v>
      </c>
      <c r="Q1007" s="101" t="str">
        <f t="shared" si="186"/>
        <v/>
      </c>
      <c r="R1007" s="101" t="str">
        <f t="shared" si="187"/>
        <v/>
      </c>
      <c r="S1007" s="494" t="str">
        <f t="shared" si="188"/>
        <v/>
      </c>
      <c r="T1007" s="494" t="str">
        <f t="shared" si="189"/>
        <v/>
      </c>
      <c r="U1007" s="494" t="str">
        <f t="shared" si="190"/>
        <v/>
      </c>
      <c r="V1007" s="494" t="str">
        <f t="shared" si="191"/>
        <v/>
      </c>
      <c r="W1007" s="21">
        <f>ROW()</f>
        <v>1007</v>
      </c>
    </row>
    <row r="1008" spans="1:23" s="21" customFormat="1" ht="16" customHeight="1">
      <c r="A1008" s="21">
        <f>ROW()</f>
        <v>1008</v>
      </c>
      <c r="B1008" s="71"/>
      <c r="C1008" s="709"/>
      <c r="D1008" s="178"/>
      <c r="E1008" s="191"/>
      <c r="F1008" s="191"/>
      <c r="G1008" s="163"/>
      <c r="H1008" s="163"/>
      <c r="I1008" s="173"/>
      <c r="J1008" s="174"/>
      <c r="K1008" s="101">
        <f t="shared" si="180"/>
        <v>0</v>
      </c>
      <c r="L1008" s="101">
        <f t="shared" si="181"/>
        <v>0</v>
      </c>
      <c r="M1008" s="101">
        <f t="shared" si="182"/>
        <v>0</v>
      </c>
      <c r="N1008" s="101" t="str">
        <f t="shared" si="183"/>
        <v/>
      </c>
      <c r="O1008" s="101">
        <f t="shared" si="184"/>
        <v>0</v>
      </c>
      <c r="P1008" s="101">
        <f t="shared" si="185"/>
        <v>0</v>
      </c>
      <c r="Q1008" s="101" t="str">
        <f t="shared" si="186"/>
        <v/>
      </c>
      <c r="R1008" s="101" t="str">
        <f t="shared" si="187"/>
        <v/>
      </c>
      <c r="S1008" s="494" t="str">
        <f t="shared" si="188"/>
        <v/>
      </c>
      <c r="T1008" s="494" t="str">
        <f t="shared" si="189"/>
        <v/>
      </c>
      <c r="U1008" s="494" t="str">
        <f t="shared" si="190"/>
        <v/>
      </c>
      <c r="V1008" s="494" t="str">
        <f t="shared" si="191"/>
        <v/>
      </c>
      <c r="W1008" s="21">
        <f>ROW()</f>
        <v>1008</v>
      </c>
    </row>
    <row r="1009" spans="1:108" s="21" customFormat="1" ht="16" customHeight="1">
      <c r="A1009" s="21">
        <f>ROW()</f>
        <v>1009</v>
      </c>
      <c r="B1009" s="71"/>
      <c r="C1009" s="709"/>
      <c r="D1009" s="178"/>
      <c r="E1009" s="191"/>
      <c r="F1009" s="191"/>
      <c r="G1009" s="163"/>
      <c r="H1009" s="163"/>
      <c r="I1009" s="173"/>
      <c r="J1009" s="174"/>
      <c r="K1009" s="101">
        <f t="shared" si="180"/>
        <v>0</v>
      </c>
      <c r="L1009" s="101">
        <f t="shared" si="181"/>
        <v>0</v>
      </c>
      <c r="M1009" s="101">
        <f t="shared" si="182"/>
        <v>0</v>
      </c>
      <c r="N1009" s="101" t="str">
        <f t="shared" si="183"/>
        <v/>
      </c>
      <c r="O1009" s="101">
        <f t="shared" si="184"/>
        <v>0</v>
      </c>
      <c r="P1009" s="101">
        <f t="shared" si="185"/>
        <v>0</v>
      </c>
      <c r="Q1009" s="101" t="str">
        <f t="shared" si="186"/>
        <v/>
      </c>
      <c r="R1009" s="101" t="str">
        <f t="shared" si="187"/>
        <v/>
      </c>
      <c r="S1009" s="494" t="str">
        <f t="shared" si="188"/>
        <v/>
      </c>
      <c r="T1009" s="494" t="str">
        <f t="shared" si="189"/>
        <v/>
      </c>
      <c r="U1009" s="494" t="str">
        <f t="shared" si="190"/>
        <v/>
      </c>
      <c r="V1009" s="494" t="str">
        <f t="shared" si="191"/>
        <v/>
      </c>
      <c r="W1009" s="21">
        <f>ROW()</f>
        <v>1009</v>
      </c>
    </row>
    <row r="1010" spans="1:108" s="21" customFormat="1" ht="16" customHeight="1">
      <c r="A1010" s="21">
        <f>ROW()</f>
        <v>1010</v>
      </c>
      <c r="B1010" s="71"/>
      <c r="C1010" s="709"/>
      <c r="D1010" s="178"/>
      <c r="E1010" s="191"/>
      <c r="F1010" s="191" t="s">
        <v>1</v>
      </c>
      <c r="G1010" s="163"/>
      <c r="H1010" s="163"/>
      <c r="I1010" s="173"/>
      <c r="J1010" s="174"/>
      <c r="K1010" s="101">
        <f>IF(I1010="",0,I1010)</f>
        <v>0</v>
      </c>
      <c r="L1010" s="101">
        <f>IF(H1010=0,0,H1010)</f>
        <v>0</v>
      </c>
      <c r="M1010" s="101">
        <f>IF(G1010=0,0,G1010)</f>
        <v>0</v>
      </c>
      <c r="N1010" s="101" t="str">
        <f>IF(J1010="","",J1010)</f>
        <v/>
      </c>
      <c r="O1010" s="101">
        <f>IF(G1010=0,0,G1010)</f>
        <v>0</v>
      </c>
      <c r="P1010" s="101">
        <f>IF(H1010=0,0,H1010)</f>
        <v>0</v>
      </c>
      <c r="Q1010" s="101" t="str">
        <f>IF(I1010="Biaya Bahan Baku",H1010,IF(I1010="Biaya Operasional",H1010,IF(I1010="Biaya Insentif Fasilitas",H1010,"")))</f>
        <v/>
      </c>
      <c r="R1010" s="101" t="str">
        <f>IF(I1010="Dana Bantuan Pemerintah",G1010,"")</f>
        <v/>
      </c>
      <c r="S1010" s="494" t="str">
        <f>IF(I1010="Dana Bahan Baku","Bahan Baku",IF(I1010="Biaya Bahan Baku","Bahan Baku",IF(I1010="Dana Operasional","Operasional",IF(I1010="Biaya Operasional","Operasional",""))))</f>
        <v/>
      </c>
      <c r="T1010" s="494" t="str">
        <f>IF(I1010="Dana Insentif Fasilitas","Insentif Fasilitas",IF(I1010="Biaya Insentif Fasilitas","Insentif Fasilitas",""))</f>
        <v/>
      </c>
      <c r="U1010" s="494" t="str">
        <f>IF(S1010="",T1010,S1010)</f>
        <v/>
      </c>
      <c r="V1010" s="494" t="str">
        <f>IF(I1010="Biaya Bahan Baku","Belanja",IF(I1010="Biaya Operasional","Belanja",IF(I1010="Biaya Insentif Fasilitas","Belanja","")))</f>
        <v/>
      </c>
      <c r="W1010" s="21">
        <f>ROW()</f>
        <v>1010</v>
      </c>
    </row>
    <row r="1011" spans="1:108" s="21" customFormat="1" ht="16" customHeight="1">
      <c r="A1011" s="21" t="s">
        <v>132</v>
      </c>
      <c r="B1011" s="72"/>
      <c r="C1011" s="709"/>
      <c r="D1011" s="178"/>
      <c r="E1011" s="191"/>
      <c r="F1011" s="191" t="s">
        <v>1</v>
      </c>
      <c r="G1011" s="163"/>
      <c r="H1011" s="163"/>
      <c r="I1011" s="173"/>
      <c r="J1011" s="174"/>
      <c r="K1011" s="101">
        <f t="shared" ref="K1011:K1074" si="192">IF(I1011="",0,I1011)</f>
        <v>0</v>
      </c>
      <c r="L1011" s="101">
        <f t="shared" ref="L1011:L1074" si="193">IF(H1011=0,0,H1011)</f>
        <v>0</v>
      </c>
      <c r="M1011" s="101">
        <f t="shared" ref="M1011:M1074" si="194">IF(G1011=0,0,G1011)</f>
        <v>0</v>
      </c>
      <c r="N1011" s="101" t="str">
        <f t="shared" ref="N1011:N1074" si="195">IF(J1011="","",J1011)</f>
        <v/>
      </c>
      <c r="O1011" s="101">
        <f t="shared" ref="O1011:O1074" si="196">IF(G1011=0,0,G1011)</f>
        <v>0</v>
      </c>
      <c r="P1011" s="101">
        <f t="shared" ref="P1011:P1074" si="197">IF(H1011=0,0,H1011)</f>
        <v>0</v>
      </c>
      <c r="Q1011" s="101" t="str">
        <f t="shared" ref="Q1011:Q1074" si="198">IF(I1011="Biaya Bahan Baku",H1011,IF(I1011="Biaya Operasional",H1011,IF(I1011="Biaya Insentif Fasilitas",H1011,"")))</f>
        <v/>
      </c>
      <c r="R1011" s="101" t="str">
        <f t="shared" ref="R1011:R1074" si="199">IF(I1011="Dana Bantuan Pemerintah",G1011,"")</f>
        <v/>
      </c>
      <c r="S1011" s="494" t="str">
        <f t="shared" ref="S1011:S1074" si="200">IF(I1011="Dana Bahan Baku","Bahan Baku",IF(I1011="Biaya Bahan Baku","Bahan Baku",IF(I1011="Dana Operasional","Operasional",IF(I1011="Biaya Operasional","Operasional",""))))</f>
        <v/>
      </c>
      <c r="T1011" s="494" t="str">
        <f t="shared" ref="T1011:T1074" si="201">IF(I1011="Dana Insentif Fasilitas","Insentif Fasilitas",IF(I1011="Biaya Insentif Fasilitas","Insentif Fasilitas",""))</f>
        <v/>
      </c>
      <c r="U1011" s="494" t="str">
        <f t="shared" ref="U1011:U1074" si="202">IF(S1011="",T1011,S1011)</f>
        <v/>
      </c>
      <c r="V1011" s="494" t="str">
        <f t="shared" ref="V1011:V1074" si="203">IF(I1011="Biaya Bahan Baku","Belanja",IF(I1011="Biaya Operasional","Belanja",IF(I1011="Biaya Insentif Fasilitas","Belanja","")))</f>
        <v/>
      </c>
      <c r="W1011" s="21">
        <f>ROW()</f>
        <v>1011</v>
      </c>
    </row>
    <row r="1012" spans="1:108" ht="12.5">
      <c r="C1012" s="709"/>
      <c r="D1012" s="178"/>
      <c r="E1012" s="191"/>
      <c r="F1012" s="191" t="s">
        <v>1</v>
      </c>
      <c r="G1012" s="163"/>
      <c r="H1012" s="163"/>
      <c r="I1012" s="173"/>
      <c r="J1012" s="174"/>
      <c r="K1012" s="101">
        <f t="shared" si="192"/>
        <v>0</v>
      </c>
      <c r="L1012" s="101">
        <f t="shared" si="193"/>
        <v>0</v>
      </c>
      <c r="M1012" s="101">
        <f t="shared" si="194"/>
        <v>0</v>
      </c>
      <c r="N1012" s="101" t="str">
        <f t="shared" si="195"/>
        <v/>
      </c>
      <c r="O1012" s="101">
        <f t="shared" si="196"/>
        <v>0</v>
      </c>
      <c r="P1012" s="101">
        <f t="shared" si="197"/>
        <v>0</v>
      </c>
      <c r="Q1012" s="101" t="str">
        <f t="shared" si="198"/>
        <v/>
      </c>
      <c r="R1012" s="101" t="str">
        <f t="shared" si="199"/>
        <v/>
      </c>
      <c r="S1012" s="494" t="str">
        <f t="shared" si="200"/>
        <v/>
      </c>
      <c r="T1012" s="494" t="str">
        <f t="shared" si="201"/>
        <v/>
      </c>
      <c r="U1012" s="494" t="str">
        <f t="shared" si="202"/>
        <v/>
      </c>
      <c r="V1012" s="494" t="str">
        <f t="shared" si="203"/>
        <v/>
      </c>
      <c r="W1012" s="21">
        <f>ROW()</f>
        <v>1012</v>
      </c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21"/>
      <c r="BS1012" s="21"/>
      <c r="BT1012" s="21"/>
      <c r="BU1012" s="21"/>
      <c r="BV1012" s="21"/>
      <c r="BW1012" s="21"/>
      <c r="BX1012" s="21"/>
      <c r="BY1012" s="21"/>
      <c r="BZ1012" s="21"/>
      <c r="CA1012" s="21"/>
      <c r="CB1012" s="21"/>
      <c r="CC1012" s="21"/>
      <c r="CD1012" s="21"/>
      <c r="CE1012" s="21"/>
      <c r="CF1012" s="21"/>
      <c r="CG1012" s="21"/>
      <c r="CH1012" s="21"/>
      <c r="CI1012" s="21"/>
      <c r="CJ1012" s="21"/>
      <c r="CK1012" s="21"/>
      <c r="CL1012" s="21"/>
      <c r="CM1012" s="21"/>
      <c r="CN1012" s="21"/>
      <c r="CO1012" s="21"/>
      <c r="CP1012" s="21"/>
      <c r="CQ1012" s="21"/>
      <c r="CR1012" s="21"/>
      <c r="CS1012" s="21"/>
      <c r="CT1012" s="21"/>
      <c r="CU1012" s="21"/>
      <c r="CV1012" s="21"/>
      <c r="CW1012" s="21"/>
      <c r="CX1012" s="21"/>
      <c r="CY1012" s="21"/>
      <c r="CZ1012" s="21"/>
      <c r="DA1012" s="21"/>
      <c r="DB1012" s="21"/>
      <c r="DC1012" s="21"/>
      <c r="DD1012" s="21"/>
    </row>
    <row r="1013" spans="1:108" ht="12.5">
      <c r="C1013" s="709"/>
      <c r="D1013" s="178"/>
      <c r="E1013" s="191"/>
      <c r="F1013" s="191" t="s">
        <v>1</v>
      </c>
      <c r="G1013" s="163"/>
      <c r="H1013" s="163"/>
      <c r="I1013" s="173"/>
      <c r="J1013" s="174"/>
      <c r="K1013" s="101">
        <f t="shared" si="192"/>
        <v>0</v>
      </c>
      <c r="L1013" s="101">
        <f t="shared" si="193"/>
        <v>0</v>
      </c>
      <c r="M1013" s="101">
        <f t="shared" si="194"/>
        <v>0</v>
      </c>
      <c r="N1013" s="101" t="str">
        <f t="shared" si="195"/>
        <v/>
      </c>
      <c r="O1013" s="101">
        <f t="shared" si="196"/>
        <v>0</v>
      </c>
      <c r="P1013" s="101">
        <f t="shared" si="197"/>
        <v>0</v>
      </c>
      <c r="Q1013" s="101" t="str">
        <f t="shared" si="198"/>
        <v/>
      </c>
      <c r="R1013" s="101" t="str">
        <f t="shared" si="199"/>
        <v/>
      </c>
      <c r="S1013" s="494" t="str">
        <f t="shared" si="200"/>
        <v/>
      </c>
      <c r="T1013" s="494" t="str">
        <f t="shared" si="201"/>
        <v/>
      </c>
      <c r="U1013" s="494" t="str">
        <f t="shared" si="202"/>
        <v/>
      </c>
      <c r="V1013" s="494" t="str">
        <f t="shared" si="203"/>
        <v/>
      </c>
      <c r="W1013" s="21">
        <f>ROW()</f>
        <v>1013</v>
      </c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21"/>
      <c r="BS1013" s="21"/>
      <c r="BT1013" s="21"/>
      <c r="BU1013" s="21"/>
      <c r="BV1013" s="21"/>
      <c r="BW1013" s="21"/>
      <c r="BX1013" s="21"/>
      <c r="BY1013" s="21"/>
      <c r="BZ1013" s="21"/>
      <c r="CA1013" s="21"/>
      <c r="CB1013" s="21"/>
      <c r="CC1013" s="21"/>
      <c r="CD1013" s="21"/>
      <c r="CE1013" s="21"/>
      <c r="CF1013" s="21"/>
      <c r="CG1013" s="21"/>
      <c r="CH1013" s="21"/>
      <c r="CI1013" s="21"/>
      <c r="CJ1013" s="21"/>
      <c r="CK1013" s="21"/>
      <c r="CL1013" s="21"/>
      <c r="CM1013" s="21"/>
      <c r="CN1013" s="21"/>
      <c r="CO1013" s="21"/>
      <c r="CP1013" s="21"/>
      <c r="CQ1013" s="21"/>
      <c r="CR1013" s="21"/>
      <c r="CS1013" s="21"/>
      <c r="CT1013" s="21"/>
      <c r="CU1013" s="21"/>
      <c r="CV1013" s="21"/>
      <c r="CW1013" s="21"/>
      <c r="CX1013" s="21"/>
      <c r="CY1013" s="21"/>
      <c r="CZ1013" s="21"/>
      <c r="DA1013" s="21"/>
      <c r="DB1013" s="21"/>
      <c r="DC1013" s="21"/>
      <c r="DD1013" s="21"/>
    </row>
    <row r="1014" spans="1:108" ht="12.5">
      <c r="C1014" s="709"/>
      <c r="D1014" s="178"/>
      <c r="E1014" s="191"/>
      <c r="F1014" s="191" t="s">
        <v>1</v>
      </c>
      <c r="G1014" s="163"/>
      <c r="H1014" s="163"/>
      <c r="I1014" s="173"/>
      <c r="J1014" s="174"/>
      <c r="K1014" s="101">
        <f t="shared" si="192"/>
        <v>0</v>
      </c>
      <c r="L1014" s="101">
        <f t="shared" si="193"/>
        <v>0</v>
      </c>
      <c r="M1014" s="101">
        <f t="shared" si="194"/>
        <v>0</v>
      </c>
      <c r="N1014" s="101" t="str">
        <f t="shared" si="195"/>
        <v/>
      </c>
      <c r="O1014" s="101">
        <f t="shared" si="196"/>
        <v>0</v>
      </c>
      <c r="P1014" s="101">
        <f t="shared" si="197"/>
        <v>0</v>
      </c>
      <c r="Q1014" s="101" t="str">
        <f t="shared" si="198"/>
        <v/>
      </c>
      <c r="R1014" s="101" t="str">
        <f t="shared" si="199"/>
        <v/>
      </c>
      <c r="S1014" s="494" t="str">
        <f t="shared" si="200"/>
        <v/>
      </c>
      <c r="T1014" s="494" t="str">
        <f t="shared" si="201"/>
        <v/>
      </c>
      <c r="U1014" s="494" t="str">
        <f t="shared" si="202"/>
        <v/>
      </c>
      <c r="V1014" s="494" t="str">
        <f t="shared" si="203"/>
        <v/>
      </c>
      <c r="W1014" s="21">
        <f>ROW()</f>
        <v>1014</v>
      </c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21"/>
      <c r="BS1014" s="21"/>
      <c r="BT1014" s="21"/>
      <c r="BU1014" s="21"/>
      <c r="BV1014" s="21"/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  <c r="CJ1014" s="21"/>
      <c r="CK1014" s="21"/>
      <c r="CL1014" s="21"/>
      <c r="CM1014" s="21"/>
      <c r="CN1014" s="21"/>
      <c r="CO1014" s="21"/>
      <c r="CP1014" s="21"/>
      <c r="CQ1014" s="21"/>
      <c r="CR1014" s="21"/>
      <c r="CS1014" s="21"/>
      <c r="CT1014" s="21"/>
      <c r="CU1014" s="21"/>
      <c r="CV1014" s="21"/>
      <c r="CW1014" s="21"/>
      <c r="CX1014" s="21"/>
      <c r="CY1014" s="21"/>
      <c r="CZ1014" s="21"/>
      <c r="DA1014" s="21"/>
      <c r="DB1014" s="21"/>
      <c r="DC1014" s="21"/>
      <c r="DD1014" s="21"/>
    </row>
    <row r="1015" spans="1:108" ht="12.5">
      <c r="C1015" s="709"/>
      <c r="D1015" s="178"/>
      <c r="E1015" s="191"/>
      <c r="F1015" s="191" t="s">
        <v>1</v>
      </c>
      <c r="G1015" s="163"/>
      <c r="H1015" s="163"/>
      <c r="I1015" s="173"/>
      <c r="J1015" s="174"/>
      <c r="K1015" s="101">
        <f t="shared" si="192"/>
        <v>0</v>
      </c>
      <c r="L1015" s="101">
        <f t="shared" si="193"/>
        <v>0</v>
      </c>
      <c r="M1015" s="101">
        <f t="shared" si="194"/>
        <v>0</v>
      </c>
      <c r="N1015" s="101" t="str">
        <f t="shared" si="195"/>
        <v/>
      </c>
      <c r="O1015" s="101">
        <f t="shared" si="196"/>
        <v>0</v>
      </c>
      <c r="P1015" s="101">
        <f t="shared" si="197"/>
        <v>0</v>
      </c>
      <c r="Q1015" s="101" t="str">
        <f t="shared" si="198"/>
        <v/>
      </c>
      <c r="R1015" s="101" t="str">
        <f t="shared" si="199"/>
        <v/>
      </c>
      <c r="S1015" s="494" t="str">
        <f t="shared" si="200"/>
        <v/>
      </c>
      <c r="T1015" s="494" t="str">
        <f t="shared" si="201"/>
        <v/>
      </c>
      <c r="U1015" s="494" t="str">
        <f t="shared" si="202"/>
        <v/>
      </c>
      <c r="V1015" s="494" t="str">
        <f t="shared" si="203"/>
        <v/>
      </c>
      <c r="W1015" s="21">
        <f>ROW()</f>
        <v>1015</v>
      </c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21"/>
      <c r="BS1015" s="21"/>
      <c r="BT1015" s="21"/>
      <c r="BU1015" s="21"/>
      <c r="BV1015" s="21"/>
      <c r="BW1015" s="21"/>
      <c r="BX1015" s="21"/>
      <c r="BY1015" s="21"/>
      <c r="BZ1015" s="21"/>
      <c r="CA1015" s="21"/>
      <c r="CB1015" s="21"/>
      <c r="CC1015" s="21"/>
      <c r="CD1015" s="21"/>
      <c r="CE1015" s="21"/>
      <c r="CF1015" s="21"/>
      <c r="CG1015" s="21"/>
      <c r="CH1015" s="21"/>
      <c r="CI1015" s="21"/>
      <c r="CJ1015" s="21"/>
      <c r="CK1015" s="21"/>
      <c r="CL1015" s="21"/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1"/>
      <c r="CY1015" s="21"/>
      <c r="CZ1015" s="21"/>
      <c r="DA1015" s="21"/>
      <c r="DB1015" s="21"/>
      <c r="DC1015" s="21"/>
      <c r="DD1015" s="21"/>
    </row>
    <row r="1016" spans="1:108" ht="12.5">
      <c r="C1016" s="709"/>
      <c r="D1016" s="178"/>
      <c r="E1016" s="191"/>
      <c r="F1016" s="191" t="s">
        <v>1</v>
      </c>
      <c r="G1016" s="163"/>
      <c r="H1016" s="163"/>
      <c r="I1016" s="173"/>
      <c r="J1016" s="174"/>
      <c r="K1016" s="101">
        <f t="shared" si="192"/>
        <v>0</v>
      </c>
      <c r="L1016" s="101">
        <f t="shared" si="193"/>
        <v>0</v>
      </c>
      <c r="M1016" s="101">
        <f t="shared" si="194"/>
        <v>0</v>
      </c>
      <c r="N1016" s="101" t="str">
        <f t="shared" si="195"/>
        <v/>
      </c>
      <c r="O1016" s="101">
        <f t="shared" si="196"/>
        <v>0</v>
      </c>
      <c r="P1016" s="101">
        <f t="shared" si="197"/>
        <v>0</v>
      </c>
      <c r="Q1016" s="101" t="str">
        <f t="shared" si="198"/>
        <v/>
      </c>
      <c r="R1016" s="101" t="str">
        <f t="shared" si="199"/>
        <v/>
      </c>
      <c r="S1016" s="494" t="str">
        <f t="shared" si="200"/>
        <v/>
      </c>
      <c r="T1016" s="494" t="str">
        <f t="shared" si="201"/>
        <v/>
      </c>
      <c r="U1016" s="494" t="str">
        <f t="shared" si="202"/>
        <v/>
      </c>
      <c r="V1016" s="494" t="str">
        <f t="shared" si="203"/>
        <v/>
      </c>
      <c r="W1016" s="21">
        <f>ROW()</f>
        <v>1016</v>
      </c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21"/>
      <c r="BS1016" s="21"/>
      <c r="BT1016" s="21"/>
      <c r="BU1016" s="21"/>
      <c r="BV1016" s="21"/>
      <c r="BW1016" s="21"/>
      <c r="BX1016" s="21"/>
      <c r="BY1016" s="21"/>
      <c r="BZ1016" s="21"/>
      <c r="CA1016" s="21"/>
      <c r="CB1016" s="21"/>
      <c r="CC1016" s="21"/>
      <c r="CD1016" s="21"/>
      <c r="CE1016" s="21"/>
      <c r="CF1016" s="21"/>
      <c r="CG1016" s="21"/>
      <c r="CH1016" s="21"/>
      <c r="CI1016" s="21"/>
      <c r="CJ1016" s="21"/>
      <c r="CK1016" s="21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1"/>
      <c r="CY1016" s="21"/>
      <c r="CZ1016" s="21"/>
      <c r="DA1016" s="21"/>
      <c r="DB1016" s="21"/>
      <c r="DC1016" s="21"/>
      <c r="DD1016" s="21"/>
    </row>
    <row r="1017" spans="1:108" ht="12.5">
      <c r="C1017" s="709"/>
      <c r="D1017" s="178"/>
      <c r="E1017" s="191"/>
      <c r="F1017" s="191" t="s">
        <v>1</v>
      </c>
      <c r="G1017" s="163"/>
      <c r="H1017" s="163"/>
      <c r="I1017" s="173"/>
      <c r="J1017" s="174"/>
      <c r="K1017" s="101">
        <f t="shared" si="192"/>
        <v>0</v>
      </c>
      <c r="L1017" s="101">
        <f t="shared" si="193"/>
        <v>0</v>
      </c>
      <c r="M1017" s="101">
        <f t="shared" si="194"/>
        <v>0</v>
      </c>
      <c r="N1017" s="101" t="str">
        <f t="shared" si="195"/>
        <v/>
      </c>
      <c r="O1017" s="101">
        <f t="shared" si="196"/>
        <v>0</v>
      </c>
      <c r="P1017" s="101">
        <f t="shared" si="197"/>
        <v>0</v>
      </c>
      <c r="Q1017" s="101" t="str">
        <f t="shared" si="198"/>
        <v/>
      </c>
      <c r="R1017" s="101" t="str">
        <f t="shared" si="199"/>
        <v/>
      </c>
      <c r="S1017" s="494" t="str">
        <f t="shared" si="200"/>
        <v/>
      </c>
      <c r="T1017" s="494" t="str">
        <f t="shared" si="201"/>
        <v/>
      </c>
      <c r="U1017" s="494" t="str">
        <f t="shared" si="202"/>
        <v/>
      </c>
      <c r="V1017" s="494" t="str">
        <f t="shared" si="203"/>
        <v/>
      </c>
      <c r="W1017" s="21">
        <f>ROW()</f>
        <v>1017</v>
      </c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21"/>
      <c r="BS1017" s="21"/>
      <c r="BT1017" s="21"/>
      <c r="BU1017" s="21"/>
      <c r="BV1017" s="21"/>
      <c r="BW1017" s="21"/>
      <c r="BX1017" s="21"/>
      <c r="BY1017" s="21"/>
      <c r="BZ1017" s="21"/>
      <c r="CA1017" s="21"/>
      <c r="CB1017" s="21"/>
      <c r="CC1017" s="21"/>
      <c r="CD1017" s="21"/>
      <c r="CE1017" s="21"/>
      <c r="CF1017" s="21"/>
      <c r="CG1017" s="21"/>
      <c r="CH1017" s="21"/>
      <c r="CI1017" s="21"/>
      <c r="CJ1017" s="21"/>
      <c r="CK1017" s="21"/>
      <c r="CL1017" s="21"/>
      <c r="CM1017" s="21"/>
      <c r="CN1017" s="21"/>
      <c r="CO1017" s="21"/>
      <c r="CP1017" s="21"/>
      <c r="CQ1017" s="21"/>
      <c r="CR1017" s="21"/>
      <c r="CS1017" s="21"/>
      <c r="CT1017" s="21"/>
      <c r="CU1017" s="21"/>
      <c r="CV1017" s="21"/>
      <c r="CW1017" s="21"/>
      <c r="CX1017" s="21"/>
      <c r="CY1017" s="21"/>
      <c r="CZ1017" s="21"/>
      <c r="DA1017" s="21"/>
      <c r="DB1017" s="21"/>
      <c r="DC1017" s="21"/>
      <c r="DD1017" s="21"/>
    </row>
    <row r="1018" spans="1:108" ht="12.5">
      <c r="C1018" s="709"/>
      <c r="D1018" s="178"/>
      <c r="E1018" s="191"/>
      <c r="F1018" s="191" t="s">
        <v>1</v>
      </c>
      <c r="G1018" s="163"/>
      <c r="H1018" s="163"/>
      <c r="I1018" s="173"/>
      <c r="J1018" s="174"/>
      <c r="K1018" s="101">
        <f t="shared" si="192"/>
        <v>0</v>
      </c>
      <c r="L1018" s="101">
        <f t="shared" si="193"/>
        <v>0</v>
      </c>
      <c r="M1018" s="101">
        <f t="shared" si="194"/>
        <v>0</v>
      </c>
      <c r="N1018" s="101" t="str">
        <f t="shared" si="195"/>
        <v/>
      </c>
      <c r="O1018" s="101">
        <f t="shared" si="196"/>
        <v>0</v>
      </c>
      <c r="P1018" s="101">
        <f t="shared" si="197"/>
        <v>0</v>
      </c>
      <c r="Q1018" s="101" t="str">
        <f t="shared" si="198"/>
        <v/>
      </c>
      <c r="R1018" s="101" t="str">
        <f t="shared" si="199"/>
        <v/>
      </c>
      <c r="S1018" s="494" t="str">
        <f t="shared" si="200"/>
        <v/>
      </c>
      <c r="T1018" s="494" t="str">
        <f t="shared" si="201"/>
        <v/>
      </c>
      <c r="U1018" s="494" t="str">
        <f t="shared" si="202"/>
        <v/>
      </c>
      <c r="V1018" s="494" t="str">
        <f t="shared" si="203"/>
        <v/>
      </c>
      <c r="W1018" s="21">
        <f>ROW()</f>
        <v>1018</v>
      </c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21"/>
      <c r="BS1018" s="21"/>
      <c r="BT1018" s="21"/>
      <c r="BU1018" s="21"/>
      <c r="BV1018" s="21"/>
      <c r="BW1018" s="21"/>
      <c r="BX1018" s="21"/>
      <c r="BY1018" s="21"/>
      <c r="BZ1018" s="21"/>
      <c r="CA1018" s="21"/>
      <c r="CB1018" s="21"/>
      <c r="CC1018" s="21"/>
      <c r="CD1018" s="21"/>
      <c r="CE1018" s="21"/>
      <c r="CF1018" s="21"/>
      <c r="CG1018" s="21"/>
      <c r="CH1018" s="21"/>
      <c r="CI1018" s="21"/>
      <c r="CJ1018" s="21"/>
      <c r="CK1018" s="21"/>
      <c r="CL1018" s="21"/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1"/>
      <c r="CY1018" s="21"/>
      <c r="CZ1018" s="21"/>
      <c r="DA1018" s="21"/>
      <c r="DB1018" s="21"/>
      <c r="DC1018" s="21"/>
      <c r="DD1018" s="21"/>
    </row>
    <row r="1019" spans="1:108" ht="12.5">
      <c r="C1019" s="709"/>
      <c r="D1019" s="178"/>
      <c r="E1019" s="191"/>
      <c r="F1019" s="191" t="s">
        <v>1</v>
      </c>
      <c r="G1019" s="163"/>
      <c r="H1019" s="163"/>
      <c r="I1019" s="173"/>
      <c r="J1019" s="174"/>
      <c r="K1019" s="101">
        <f t="shared" si="192"/>
        <v>0</v>
      </c>
      <c r="L1019" s="101">
        <f t="shared" si="193"/>
        <v>0</v>
      </c>
      <c r="M1019" s="101">
        <f t="shared" si="194"/>
        <v>0</v>
      </c>
      <c r="N1019" s="101" t="str">
        <f t="shared" si="195"/>
        <v/>
      </c>
      <c r="O1019" s="101">
        <f t="shared" si="196"/>
        <v>0</v>
      </c>
      <c r="P1019" s="101">
        <f t="shared" si="197"/>
        <v>0</v>
      </c>
      <c r="Q1019" s="101" t="str">
        <f t="shared" si="198"/>
        <v/>
      </c>
      <c r="R1019" s="101" t="str">
        <f t="shared" si="199"/>
        <v/>
      </c>
      <c r="S1019" s="494" t="str">
        <f t="shared" si="200"/>
        <v/>
      </c>
      <c r="T1019" s="494" t="str">
        <f t="shared" si="201"/>
        <v/>
      </c>
      <c r="U1019" s="494" t="str">
        <f t="shared" si="202"/>
        <v/>
      </c>
      <c r="V1019" s="494" t="str">
        <f t="shared" si="203"/>
        <v/>
      </c>
      <c r="W1019" s="21">
        <f>ROW()</f>
        <v>1019</v>
      </c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  <c r="BU1019" s="21"/>
      <c r="BV1019" s="21"/>
      <c r="BW1019" s="21"/>
      <c r="BX1019" s="21"/>
      <c r="BY1019" s="21"/>
      <c r="BZ1019" s="21"/>
      <c r="CA1019" s="21"/>
      <c r="CB1019" s="21"/>
      <c r="CC1019" s="21"/>
      <c r="CD1019" s="21"/>
      <c r="CE1019" s="21"/>
      <c r="CF1019" s="21"/>
      <c r="CG1019" s="21"/>
      <c r="CH1019" s="21"/>
      <c r="CI1019" s="21"/>
      <c r="CJ1019" s="21"/>
      <c r="CK1019" s="21"/>
      <c r="CL1019" s="21"/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1"/>
      <c r="CY1019" s="21"/>
      <c r="CZ1019" s="21"/>
      <c r="DA1019" s="21"/>
      <c r="DB1019" s="21"/>
      <c r="DC1019" s="21"/>
      <c r="DD1019" s="21"/>
    </row>
    <row r="1020" spans="1:108" ht="12.5">
      <c r="C1020" s="709"/>
      <c r="D1020" s="178"/>
      <c r="E1020" s="191"/>
      <c r="F1020" s="191" t="s">
        <v>1</v>
      </c>
      <c r="G1020" s="163"/>
      <c r="H1020" s="163"/>
      <c r="I1020" s="173"/>
      <c r="J1020" s="174"/>
      <c r="K1020" s="101">
        <f t="shared" si="192"/>
        <v>0</v>
      </c>
      <c r="L1020" s="101">
        <f t="shared" si="193"/>
        <v>0</v>
      </c>
      <c r="M1020" s="101">
        <f t="shared" si="194"/>
        <v>0</v>
      </c>
      <c r="N1020" s="101" t="str">
        <f t="shared" si="195"/>
        <v/>
      </c>
      <c r="O1020" s="101">
        <f t="shared" si="196"/>
        <v>0</v>
      </c>
      <c r="P1020" s="101">
        <f t="shared" si="197"/>
        <v>0</v>
      </c>
      <c r="Q1020" s="101" t="str">
        <f t="shared" si="198"/>
        <v/>
      </c>
      <c r="R1020" s="101" t="str">
        <f t="shared" si="199"/>
        <v/>
      </c>
      <c r="S1020" s="494" t="str">
        <f t="shared" si="200"/>
        <v/>
      </c>
      <c r="T1020" s="494" t="str">
        <f t="shared" si="201"/>
        <v/>
      </c>
      <c r="U1020" s="494" t="str">
        <f t="shared" si="202"/>
        <v/>
      </c>
      <c r="V1020" s="494" t="str">
        <f t="shared" si="203"/>
        <v/>
      </c>
      <c r="W1020" s="21">
        <f>ROW()</f>
        <v>1020</v>
      </c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21"/>
      <c r="BS1020" s="21"/>
      <c r="BT1020" s="21"/>
      <c r="BU1020" s="21"/>
      <c r="BV1020" s="21"/>
      <c r="BW1020" s="21"/>
      <c r="BX1020" s="21"/>
      <c r="BY1020" s="21"/>
      <c r="BZ1020" s="21"/>
      <c r="CA1020" s="21"/>
      <c r="CB1020" s="21"/>
      <c r="CC1020" s="21"/>
      <c r="CD1020" s="21"/>
      <c r="CE1020" s="21"/>
      <c r="CF1020" s="21"/>
      <c r="CG1020" s="21"/>
      <c r="CH1020" s="21"/>
      <c r="CI1020" s="21"/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</row>
    <row r="1021" spans="1:108" ht="12.5">
      <c r="C1021" s="709"/>
      <c r="D1021" s="178"/>
      <c r="E1021" s="191"/>
      <c r="F1021" s="191" t="s">
        <v>1</v>
      </c>
      <c r="G1021" s="163"/>
      <c r="H1021" s="163"/>
      <c r="I1021" s="173"/>
      <c r="J1021" s="174"/>
      <c r="K1021" s="101">
        <f t="shared" si="192"/>
        <v>0</v>
      </c>
      <c r="L1021" s="101">
        <f t="shared" si="193"/>
        <v>0</v>
      </c>
      <c r="M1021" s="101">
        <f t="shared" si="194"/>
        <v>0</v>
      </c>
      <c r="N1021" s="101" t="str">
        <f t="shared" si="195"/>
        <v/>
      </c>
      <c r="O1021" s="101">
        <f t="shared" si="196"/>
        <v>0</v>
      </c>
      <c r="P1021" s="101">
        <f t="shared" si="197"/>
        <v>0</v>
      </c>
      <c r="Q1021" s="101" t="str">
        <f t="shared" si="198"/>
        <v/>
      </c>
      <c r="R1021" s="101" t="str">
        <f t="shared" si="199"/>
        <v/>
      </c>
      <c r="S1021" s="494" t="str">
        <f t="shared" si="200"/>
        <v/>
      </c>
      <c r="T1021" s="494" t="str">
        <f t="shared" si="201"/>
        <v/>
      </c>
      <c r="U1021" s="494" t="str">
        <f t="shared" si="202"/>
        <v/>
      </c>
      <c r="V1021" s="494" t="str">
        <f t="shared" si="203"/>
        <v/>
      </c>
      <c r="W1021" s="21">
        <f>ROW()</f>
        <v>1021</v>
      </c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21"/>
      <c r="BS1021" s="21"/>
      <c r="BT1021" s="21"/>
      <c r="BU1021" s="21"/>
      <c r="BV1021" s="21"/>
      <c r="BW1021" s="21"/>
      <c r="BX1021" s="21"/>
      <c r="BY1021" s="21"/>
      <c r="BZ1021" s="21"/>
      <c r="CA1021" s="21"/>
      <c r="CB1021" s="21"/>
      <c r="CC1021" s="21"/>
      <c r="CD1021" s="21"/>
      <c r="CE1021" s="21"/>
      <c r="CF1021" s="21"/>
      <c r="CG1021" s="21"/>
      <c r="CH1021" s="21"/>
      <c r="CI1021" s="21"/>
      <c r="CJ1021" s="21"/>
      <c r="CK1021" s="21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1"/>
      <c r="CY1021" s="21"/>
      <c r="CZ1021" s="21"/>
      <c r="DA1021" s="21"/>
      <c r="DB1021" s="21"/>
      <c r="DC1021" s="21"/>
      <c r="DD1021" s="21"/>
    </row>
    <row r="1022" spans="1:108" ht="12.5">
      <c r="C1022" s="709"/>
      <c r="D1022" s="178"/>
      <c r="E1022" s="191"/>
      <c r="F1022" s="191" t="s">
        <v>1</v>
      </c>
      <c r="G1022" s="163"/>
      <c r="H1022" s="163"/>
      <c r="I1022" s="173"/>
      <c r="J1022" s="174"/>
      <c r="K1022" s="101">
        <f t="shared" si="192"/>
        <v>0</v>
      </c>
      <c r="L1022" s="101">
        <f t="shared" si="193"/>
        <v>0</v>
      </c>
      <c r="M1022" s="101">
        <f t="shared" si="194"/>
        <v>0</v>
      </c>
      <c r="N1022" s="101" t="str">
        <f t="shared" si="195"/>
        <v/>
      </c>
      <c r="O1022" s="101">
        <f t="shared" si="196"/>
        <v>0</v>
      </c>
      <c r="P1022" s="101">
        <f t="shared" si="197"/>
        <v>0</v>
      </c>
      <c r="Q1022" s="101" t="str">
        <f t="shared" si="198"/>
        <v/>
      </c>
      <c r="R1022" s="101" t="str">
        <f t="shared" si="199"/>
        <v/>
      </c>
      <c r="S1022" s="494" t="str">
        <f t="shared" si="200"/>
        <v/>
      </c>
      <c r="T1022" s="494" t="str">
        <f t="shared" si="201"/>
        <v/>
      </c>
      <c r="U1022" s="494" t="str">
        <f t="shared" si="202"/>
        <v/>
      </c>
      <c r="V1022" s="494" t="str">
        <f t="shared" si="203"/>
        <v/>
      </c>
      <c r="W1022" s="21">
        <f>ROW()</f>
        <v>1022</v>
      </c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21"/>
      <c r="BS1022" s="21"/>
      <c r="BT1022" s="21"/>
      <c r="BU1022" s="21"/>
      <c r="BV1022" s="21"/>
      <c r="BW1022" s="21"/>
      <c r="BX1022" s="21"/>
      <c r="BY1022" s="21"/>
      <c r="BZ1022" s="21"/>
      <c r="CA1022" s="21"/>
      <c r="CB1022" s="21"/>
      <c r="CC1022" s="21"/>
      <c r="CD1022" s="21"/>
      <c r="CE1022" s="21"/>
      <c r="CF1022" s="21"/>
      <c r="CG1022" s="21"/>
      <c r="CH1022" s="21"/>
      <c r="CI1022" s="21"/>
      <c r="CJ1022" s="21"/>
      <c r="CK1022" s="21"/>
      <c r="CL1022" s="21"/>
      <c r="CM1022" s="21"/>
      <c r="CN1022" s="21"/>
      <c r="CO1022" s="21"/>
      <c r="CP1022" s="21"/>
      <c r="CQ1022" s="21"/>
      <c r="CR1022" s="21"/>
      <c r="CS1022" s="21"/>
      <c r="CT1022" s="21"/>
      <c r="CU1022" s="21"/>
      <c r="CV1022" s="21"/>
      <c r="CW1022" s="21"/>
      <c r="CX1022" s="21"/>
      <c r="CY1022" s="21"/>
      <c r="CZ1022" s="21"/>
      <c r="DA1022" s="21"/>
      <c r="DB1022" s="21"/>
      <c r="DC1022" s="21"/>
      <c r="DD1022" s="21"/>
    </row>
    <row r="1023" spans="1:108" ht="12.5">
      <c r="C1023" s="709"/>
      <c r="D1023" s="178"/>
      <c r="E1023" s="191"/>
      <c r="F1023" s="191" t="s">
        <v>1</v>
      </c>
      <c r="G1023" s="163"/>
      <c r="H1023" s="163"/>
      <c r="I1023" s="173"/>
      <c r="J1023" s="174"/>
      <c r="K1023" s="101">
        <f t="shared" si="192"/>
        <v>0</v>
      </c>
      <c r="L1023" s="101">
        <f t="shared" si="193"/>
        <v>0</v>
      </c>
      <c r="M1023" s="101">
        <f t="shared" si="194"/>
        <v>0</v>
      </c>
      <c r="N1023" s="101" t="str">
        <f t="shared" si="195"/>
        <v/>
      </c>
      <c r="O1023" s="101">
        <f t="shared" si="196"/>
        <v>0</v>
      </c>
      <c r="P1023" s="101">
        <f t="shared" si="197"/>
        <v>0</v>
      </c>
      <c r="Q1023" s="101" t="str">
        <f t="shared" si="198"/>
        <v/>
      </c>
      <c r="R1023" s="101" t="str">
        <f t="shared" si="199"/>
        <v/>
      </c>
      <c r="S1023" s="494" t="str">
        <f t="shared" si="200"/>
        <v/>
      </c>
      <c r="T1023" s="494" t="str">
        <f t="shared" si="201"/>
        <v/>
      </c>
      <c r="U1023" s="494" t="str">
        <f t="shared" si="202"/>
        <v/>
      </c>
      <c r="V1023" s="494" t="str">
        <f t="shared" si="203"/>
        <v/>
      </c>
      <c r="W1023" s="21">
        <f>ROW()</f>
        <v>1023</v>
      </c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21"/>
      <c r="BS1023" s="21"/>
      <c r="BT1023" s="21"/>
      <c r="BU1023" s="21"/>
      <c r="BV1023" s="21"/>
      <c r="BW1023" s="21"/>
      <c r="BX1023" s="21"/>
      <c r="BY1023" s="21"/>
      <c r="BZ1023" s="21"/>
      <c r="CA1023" s="21"/>
      <c r="CB1023" s="21"/>
      <c r="CC1023" s="21"/>
      <c r="CD1023" s="21"/>
      <c r="CE1023" s="21"/>
      <c r="CF1023" s="21"/>
      <c r="CG1023" s="21"/>
      <c r="CH1023" s="21"/>
      <c r="CI1023" s="21"/>
      <c r="CJ1023" s="21"/>
      <c r="CK1023" s="21"/>
      <c r="CL1023" s="21"/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1"/>
      <c r="CY1023" s="21"/>
      <c r="CZ1023" s="21"/>
      <c r="DA1023" s="21"/>
      <c r="DB1023" s="21"/>
      <c r="DC1023" s="21"/>
      <c r="DD1023" s="21"/>
    </row>
    <row r="1024" spans="1:108" ht="12.5">
      <c r="C1024" s="709"/>
      <c r="D1024" s="178"/>
      <c r="E1024" s="191"/>
      <c r="F1024" s="191" t="s">
        <v>1</v>
      </c>
      <c r="G1024" s="163"/>
      <c r="H1024" s="163"/>
      <c r="I1024" s="173"/>
      <c r="J1024" s="174"/>
      <c r="K1024" s="101">
        <f t="shared" si="192"/>
        <v>0</v>
      </c>
      <c r="L1024" s="101">
        <f t="shared" si="193"/>
        <v>0</v>
      </c>
      <c r="M1024" s="101">
        <f t="shared" si="194"/>
        <v>0</v>
      </c>
      <c r="N1024" s="101" t="str">
        <f t="shared" si="195"/>
        <v/>
      </c>
      <c r="O1024" s="101">
        <f t="shared" si="196"/>
        <v>0</v>
      </c>
      <c r="P1024" s="101">
        <f t="shared" si="197"/>
        <v>0</v>
      </c>
      <c r="Q1024" s="101" t="str">
        <f t="shared" si="198"/>
        <v/>
      </c>
      <c r="R1024" s="101" t="str">
        <f t="shared" si="199"/>
        <v/>
      </c>
      <c r="S1024" s="494" t="str">
        <f t="shared" si="200"/>
        <v/>
      </c>
      <c r="T1024" s="494" t="str">
        <f t="shared" si="201"/>
        <v/>
      </c>
      <c r="U1024" s="494" t="str">
        <f t="shared" si="202"/>
        <v/>
      </c>
      <c r="V1024" s="494" t="str">
        <f t="shared" si="203"/>
        <v/>
      </c>
      <c r="W1024" s="21">
        <f>ROW()</f>
        <v>1024</v>
      </c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21"/>
      <c r="BS1024" s="21"/>
      <c r="BT1024" s="21"/>
      <c r="BU1024" s="21"/>
      <c r="BV1024" s="21"/>
      <c r="BW1024" s="21"/>
      <c r="BX1024" s="21"/>
      <c r="BY1024" s="21"/>
      <c r="BZ1024" s="21"/>
      <c r="CA1024" s="21"/>
      <c r="CB1024" s="21"/>
      <c r="CC1024" s="21"/>
      <c r="CD1024" s="21"/>
      <c r="CE1024" s="21"/>
      <c r="CF1024" s="21"/>
      <c r="CG1024" s="21"/>
      <c r="CH1024" s="21"/>
      <c r="CI1024" s="21"/>
      <c r="CJ1024" s="21"/>
      <c r="CK1024" s="21"/>
      <c r="CL1024" s="21"/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1"/>
      <c r="CY1024" s="21"/>
      <c r="CZ1024" s="21"/>
      <c r="DA1024" s="21"/>
      <c r="DB1024" s="21"/>
      <c r="DC1024" s="21"/>
      <c r="DD1024" s="21"/>
    </row>
    <row r="1025" spans="2:108" ht="12.5">
      <c r="C1025" s="709"/>
      <c r="D1025" s="178"/>
      <c r="E1025" s="191"/>
      <c r="F1025" s="191" t="s">
        <v>1</v>
      </c>
      <c r="G1025" s="163"/>
      <c r="H1025" s="163"/>
      <c r="I1025" s="173"/>
      <c r="J1025" s="174"/>
      <c r="K1025" s="101">
        <f t="shared" si="192"/>
        <v>0</v>
      </c>
      <c r="L1025" s="101">
        <f t="shared" si="193"/>
        <v>0</v>
      </c>
      <c r="M1025" s="101">
        <f t="shared" si="194"/>
        <v>0</v>
      </c>
      <c r="N1025" s="101" t="str">
        <f t="shared" si="195"/>
        <v/>
      </c>
      <c r="O1025" s="101">
        <f t="shared" si="196"/>
        <v>0</v>
      </c>
      <c r="P1025" s="101">
        <f t="shared" si="197"/>
        <v>0</v>
      </c>
      <c r="Q1025" s="101" t="str">
        <f t="shared" si="198"/>
        <v/>
      </c>
      <c r="R1025" s="101" t="str">
        <f t="shared" si="199"/>
        <v/>
      </c>
      <c r="S1025" s="494" t="str">
        <f t="shared" si="200"/>
        <v/>
      </c>
      <c r="T1025" s="494" t="str">
        <f t="shared" si="201"/>
        <v/>
      </c>
      <c r="U1025" s="494" t="str">
        <f t="shared" si="202"/>
        <v/>
      </c>
      <c r="V1025" s="494" t="str">
        <f t="shared" si="203"/>
        <v/>
      </c>
      <c r="W1025" s="21">
        <f>ROW()</f>
        <v>1025</v>
      </c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  <c r="BU1025" s="21"/>
      <c r="BV1025" s="21"/>
      <c r="BW1025" s="21"/>
      <c r="BX1025" s="21"/>
      <c r="BY1025" s="21"/>
      <c r="BZ1025" s="21"/>
      <c r="CA1025" s="21"/>
      <c r="CB1025" s="21"/>
      <c r="CC1025" s="21"/>
      <c r="CD1025" s="21"/>
      <c r="CE1025" s="21"/>
      <c r="CF1025" s="21"/>
      <c r="CG1025" s="21"/>
      <c r="CH1025" s="21"/>
      <c r="CI1025" s="21"/>
      <c r="CJ1025" s="21"/>
      <c r="CK1025" s="21"/>
      <c r="CL1025" s="21"/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1"/>
      <c r="CY1025" s="21"/>
      <c r="CZ1025" s="21"/>
      <c r="DA1025" s="21"/>
      <c r="DB1025" s="21"/>
      <c r="DC1025" s="21"/>
      <c r="DD1025" s="21"/>
    </row>
    <row r="1026" spans="2:108" ht="12.5">
      <c r="C1026" s="709"/>
      <c r="D1026" s="178"/>
      <c r="E1026" s="191"/>
      <c r="F1026" s="191" t="s">
        <v>1</v>
      </c>
      <c r="G1026" s="163"/>
      <c r="H1026" s="163"/>
      <c r="I1026" s="173"/>
      <c r="J1026" s="174"/>
      <c r="K1026" s="101">
        <f t="shared" si="192"/>
        <v>0</v>
      </c>
      <c r="L1026" s="101">
        <f t="shared" si="193"/>
        <v>0</v>
      </c>
      <c r="M1026" s="101">
        <f t="shared" si="194"/>
        <v>0</v>
      </c>
      <c r="N1026" s="101" t="str">
        <f t="shared" si="195"/>
        <v/>
      </c>
      <c r="O1026" s="101">
        <f t="shared" si="196"/>
        <v>0</v>
      </c>
      <c r="P1026" s="101">
        <f t="shared" si="197"/>
        <v>0</v>
      </c>
      <c r="Q1026" s="101" t="str">
        <f t="shared" si="198"/>
        <v/>
      </c>
      <c r="R1026" s="101" t="str">
        <f t="shared" si="199"/>
        <v/>
      </c>
      <c r="S1026" s="494" t="str">
        <f t="shared" si="200"/>
        <v/>
      </c>
      <c r="T1026" s="494" t="str">
        <f t="shared" si="201"/>
        <v/>
      </c>
      <c r="U1026" s="494" t="str">
        <f t="shared" si="202"/>
        <v/>
      </c>
      <c r="V1026" s="494" t="str">
        <f t="shared" si="203"/>
        <v/>
      </c>
      <c r="W1026" s="21">
        <f>ROW()</f>
        <v>1026</v>
      </c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  <c r="BU1026" s="21"/>
      <c r="BV1026" s="21"/>
      <c r="BW1026" s="21"/>
      <c r="BX1026" s="21"/>
      <c r="BY1026" s="21"/>
      <c r="BZ1026" s="21"/>
      <c r="CA1026" s="21"/>
      <c r="CB1026" s="21"/>
      <c r="CC1026" s="21"/>
      <c r="CD1026" s="21"/>
      <c r="CE1026" s="21"/>
      <c r="CF1026" s="21"/>
      <c r="CG1026" s="21"/>
      <c r="CH1026" s="21"/>
      <c r="CI1026" s="21"/>
      <c r="CJ1026" s="21"/>
      <c r="CK1026" s="21"/>
      <c r="CL1026" s="21"/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1"/>
      <c r="CY1026" s="21"/>
      <c r="CZ1026" s="21"/>
      <c r="DA1026" s="21"/>
      <c r="DB1026" s="21"/>
      <c r="DC1026" s="21"/>
      <c r="DD1026" s="21"/>
    </row>
    <row r="1027" spans="2:108" ht="12.5">
      <c r="C1027" s="709"/>
      <c r="D1027" s="178"/>
      <c r="E1027" s="191"/>
      <c r="F1027" s="191" t="s">
        <v>1</v>
      </c>
      <c r="G1027" s="163"/>
      <c r="H1027" s="163"/>
      <c r="I1027" s="173"/>
      <c r="J1027" s="174"/>
      <c r="K1027" s="101">
        <f t="shared" si="192"/>
        <v>0</v>
      </c>
      <c r="L1027" s="101">
        <f t="shared" si="193"/>
        <v>0</v>
      </c>
      <c r="M1027" s="101">
        <f t="shared" si="194"/>
        <v>0</v>
      </c>
      <c r="N1027" s="101" t="str">
        <f t="shared" si="195"/>
        <v/>
      </c>
      <c r="O1027" s="101">
        <f t="shared" si="196"/>
        <v>0</v>
      </c>
      <c r="P1027" s="101">
        <f t="shared" si="197"/>
        <v>0</v>
      </c>
      <c r="Q1027" s="101" t="str">
        <f t="shared" si="198"/>
        <v/>
      </c>
      <c r="R1027" s="101" t="str">
        <f t="shared" si="199"/>
        <v/>
      </c>
      <c r="S1027" s="494" t="str">
        <f t="shared" si="200"/>
        <v/>
      </c>
      <c r="T1027" s="494" t="str">
        <f t="shared" si="201"/>
        <v/>
      </c>
      <c r="U1027" s="494" t="str">
        <f t="shared" si="202"/>
        <v/>
      </c>
      <c r="V1027" s="494" t="str">
        <f t="shared" si="203"/>
        <v/>
      </c>
      <c r="W1027" s="21">
        <f>ROW()</f>
        <v>1027</v>
      </c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  <c r="BU1027" s="21"/>
      <c r="BV1027" s="21"/>
      <c r="BW1027" s="21"/>
      <c r="BX1027" s="21"/>
      <c r="BY1027" s="21"/>
      <c r="BZ1027" s="21"/>
      <c r="CA1027" s="21"/>
      <c r="CB1027" s="21"/>
      <c r="CC1027" s="21"/>
      <c r="CD1027" s="21"/>
      <c r="CE1027" s="21"/>
      <c r="CF1027" s="21"/>
      <c r="CG1027" s="21"/>
      <c r="CH1027" s="21"/>
      <c r="CI1027" s="21"/>
      <c r="CJ1027" s="21"/>
      <c r="CK1027" s="21"/>
      <c r="CL1027" s="21"/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1"/>
      <c r="CY1027" s="21"/>
      <c r="CZ1027" s="21"/>
      <c r="DA1027" s="21"/>
      <c r="DB1027" s="21"/>
      <c r="DC1027" s="21"/>
      <c r="DD1027" s="21"/>
    </row>
    <row r="1028" spans="2:108" ht="12.5">
      <c r="C1028" s="709"/>
      <c r="D1028" s="178"/>
      <c r="E1028" s="191"/>
      <c r="F1028" s="191" t="s">
        <v>1</v>
      </c>
      <c r="G1028" s="163"/>
      <c r="H1028" s="163"/>
      <c r="I1028" s="173"/>
      <c r="J1028" s="174"/>
      <c r="K1028" s="101">
        <f t="shared" si="192"/>
        <v>0</v>
      </c>
      <c r="L1028" s="101">
        <f t="shared" si="193"/>
        <v>0</v>
      </c>
      <c r="M1028" s="101">
        <f t="shared" si="194"/>
        <v>0</v>
      </c>
      <c r="N1028" s="101" t="str">
        <f t="shared" si="195"/>
        <v/>
      </c>
      <c r="O1028" s="101">
        <f t="shared" si="196"/>
        <v>0</v>
      </c>
      <c r="P1028" s="101">
        <f t="shared" si="197"/>
        <v>0</v>
      </c>
      <c r="Q1028" s="101" t="str">
        <f t="shared" si="198"/>
        <v/>
      </c>
      <c r="R1028" s="101" t="str">
        <f t="shared" si="199"/>
        <v/>
      </c>
      <c r="S1028" s="494" t="str">
        <f t="shared" si="200"/>
        <v/>
      </c>
      <c r="T1028" s="494" t="str">
        <f t="shared" si="201"/>
        <v/>
      </c>
      <c r="U1028" s="494" t="str">
        <f t="shared" si="202"/>
        <v/>
      </c>
      <c r="V1028" s="494" t="str">
        <f t="shared" si="203"/>
        <v/>
      </c>
      <c r="W1028" s="21">
        <f>ROW()</f>
        <v>1028</v>
      </c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  <c r="BU1028" s="21"/>
      <c r="BV1028" s="21"/>
      <c r="BW1028" s="21"/>
      <c r="BX1028" s="21"/>
      <c r="BY1028" s="21"/>
      <c r="BZ1028" s="21"/>
      <c r="CA1028" s="21"/>
      <c r="CB1028" s="21"/>
      <c r="CC1028" s="21"/>
      <c r="CD1028" s="21"/>
      <c r="CE1028" s="21"/>
      <c r="CF1028" s="21"/>
      <c r="CG1028" s="21"/>
      <c r="CH1028" s="21"/>
      <c r="CI1028" s="21"/>
      <c r="CJ1028" s="21"/>
      <c r="CK1028" s="21"/>
      <c r="CL1028" s="21"/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1"/>
      <c r="CY1028" s="21"/>
      <c r="CZ1028" s="21"/>
      <c r="DA1028" s="21"/>
      <c r="DB1028" s="21"/>
      <c r="DC1028" s="21"/>
      <c r="DD1028" s="21"/>
    </row>
    <row r="1029" spans="2:108" ht="12.5">
      <c r="C1029" s="709"/>
      <c r="D1029" s="178"/>
      <c r="E1029" s="191"/>
      <c r="F1029" s="191" t="s">
        <v>1</v>
      </c>
      <c r="G1029" s="163"/>
      <c r="H1029" s="163"/>
      <c r="I1029" s="173"/>
      <c r="J1029" s="174"/>
      <c r="K1029" s="101">
        <f t="shared" si="192"/>
        <v>0</v>
      </c>
      <c r="L1029" s="101">
        <f t="shared" si="193"/>
        <v>0</v>
      </c>
      <c r="M1029" s="101">
        <f t="shared" si="194"/>
        <v>0</v>
      </c>
      <c r="N1029" s="101" t="str">
        <f t="shared" si="195"/>
        <v/>
      </c>
      <c r="O1029" s="101">
        <f t="shared" si="196"/>
        <v>0</v>
      </c>
      <c r="P1029" s="101">
        <f t="shared" si="197"/>
        <v>0</v>
      </c>
      <c r="Q1029" s="101" t="str">
        <f t="shared" si="198"/>
        <v/>
      </c>
      <c r="R1029" s="101" t="str">
        <f t="shared" si="199"/>
        <v/>
      </c>
      <c r="S1029" s="494" t="str">
        <f t="shared" si="200"/>
        <v/>
      </c>
      <c r="T1029" s="494" t="str">
        <f t="shared" si="201"/>
        <v/>
      </c>
      <c r="U1029" s="494" t="str">
        <f t="shared" si="202"/>
        <v/>
      </c>
      <c r="V1029" s="494" t="str">
        <f t="shared" si="203"/>
        <v/>
      </c>
      <c r="W1029" s="21">
        <f>ROW()</f>
        <v>1029</v>
      </c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  <c r="BU1029" s="21"/>
      <c r="BV1029" s="21"/>
      <c r="BW1029" s="21"/>
      <c r="BX1029" s="21"/>
      <c r="BY1029" s="21"/>
      <c r="BZ1029" s="21"/>
      <c r="CA1029" s="21"/>
      <c r="CB1029" s="21"/>
      <c r="CC1029" s="21"/>
      <c r="CD1029" s="21"/>
      <c r="CE1029" s="21"/>
      <c r="CF1029" s="21"/>
      <c r="CG1029" s="21"/>
      <c r="CH1029" s="21"/>
      <c r="CI1029" s="21"/>
      <c r="CJ1029" s="21"/>
      <c r="CK1029" s="21"/>
      <c r="CL1029" s="21"/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1"/>
      <c r="CY1029" s="21"/>
      <c r="CZ1029" s="21"/>
      <c r="DA1029" s="21"/>
      <c r="DB1029" s="21"/>
      <c r="DC1029" s="21"/>
      <c r="DD1029" s="21"/>
    </row>
    <row r="1030" spans="2:108" ht="12.5">
      <c r="C1030" s="709"/>
      <c r="D1030" s="178"/>
      <c r="E1030" s="191"/>
      <c r="F1030" s="191" t="s">
        <v>1</v>
      </c>
      <c r="G1030" s="163"/>
      <c r="H1030" s="163"/>
      <c r="I1030" s="173"/>
      <c r="J1030" s="174"/>
      <c r="K1030" s="101">
        <f t="shared" si="192"/>
        <v>0</v>
      </c>
      <c r="L1030" s="101">
        <f t="shared" si="193"/>
        <v>0</v>
      </c>
      <c r="M1030" s="101">
        <f t="shared" si="194"/>
        <v>0</v>
      </c>
      <c r="N1030" s="101" t="str">
        <f t="shared" si="195"/>
        <v/>
      </c>
      <c r="O1030" s="101">
        <f t="shared" si="196"/>
        <v>0</v>
      </c>
      <c r="P1030" s="101">
        <f t="shared" si="197"/>
        <v>0</v>
      </c>
      <c r="Q1030" s="101" t="str">
        <f t="shared" si="198"/>
        <v/>
      </c>
      <c r="R1030" s="101" t="str">
        <f t="shared" si="199"/>
        <v/>
      </c>
      <c r="S1030" s="494" t="str">
        <f t="shared" si="200"/>
        <v/>
      </c>
      <c r="T1030" s="494" t="str">
        <f t="shared" si="201"/>
        <v/>
      </c>
      <c r="U1030" s="494" t="str">
        <f t="shared" si="202"/>
        <v/>
      </c>
      <c r="V1030" s="494" t="str">
        <f t="shared" si="203"/>
        <v/>
      </c>
      <c r="W1030" s="21">
        <f>ROW()</f>
        <v>1030</v>
      </c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  <c r="BU1030" s="21"/>
      <c r="BV1030" s="21"/>
      <c r="BW1030" s="21"/>
      <c r="BX1030" s="21"/>
      <c r="BY1030" s="21"/>
      <c r="BZ1030" s="21"/>
      <c r="CA1030" s="21"/>
      <c r="CB1030" s="21"/>
      <c r="CC1030" s="21"/>
      <c r="CD1030" s="21"/>
      <c r="CE1030" s="21"/>
      <c r="CF1030" s="21"/>
      <c r="CG1030" s="21"/>
      <c r="CH1030" s="21"/>
      <c r="CI1030" s="21"/>
      <c r="CJ1030" s="21"/>
      <c r="CK1030" s="21"/>
      <c r="CL1030" s="21"/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1"/>
      <c r="CY1030" s="21"/>
      <c r="CZ1030" s="21"/>
      <c r="DA1030" s="21"/>
      <c r="DB1030" s="21"/>
      <c r="DC1030" s="21"/>
      <c r="DD1030" s="21"/>
    </row>
    <row r="1031" spans="2:108" ht="12.5">
      <c r="C1031" s="709"/>
      <c r="D1031" s="178"/>
      <c r="E1031" s="191"/>
      <c r="F1031" s="191" t="s">
        <v>1</v>
      </c>
      <c r="G1031" s="163"/>
      <c r="H1031" s="163"/>
      <c r="I1031" s="173"/>
      <c r="J1031" s="174"/>
      <c r="K1031" s="101">
        <f t="shared" si="192"/>
        <v>0</v>
      </c>
      <c r="L1031" s="101">
        <f t="shared" si="193"/>
        <v>0</v>
      </c>
      <c r="M1031" s="101">
        <f t="shared" si="194"/>
        <v>0</v>
      </c>
      <c r="N1031" s="101" t="str">
        <f t="shared" si="195"/>
        <v/>
      </c>
      <c r="O1031" s="101">
        <f t="shared" si="196"/>
        <v>0</v>
      </c>
      <c r="P1031" s="101">
        <f t="shared" si="197"/>
        <v>0</v>
      </c>
      <c r="Q1031" s="101" t="str">
        <f t="shared" si="198"/>
        <v/>
      </c>
      <c r="R1031" s="101" t="str">
        <f t="shared" si="199"/>
        <v/>
      </c>
      <c r="S1031" s="494" t="str">
        <f t="shared" si="200"/>
        <v/>
      </c>
      <c r="T1031" s="494" t="str">
        <f t="shared" si="201"/>
        <v/>
      </c>
      <c r="U1031" s="494" t="str">
        <f t="shared" si="202"/>
        <v/>
      </c>
      <c r="V1031" s="494" t="str">
        <f t="shared" si="203"/>
        <v/>
      </c>
      <c r="W1031" s="21">
        <f>ROW()</f>
        <v>1031</v>
      </c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  <c r="BU1031" s="21"/>
      <c r="BV1031" s="21"/>
      <c r="BW1031" s="21"/>
      <c r="BX1031" s="21"/>
      <c r="BY1031" s="21"/>
      <c r="BZ1031" s="21"/>
      <c r="CA1031" s="21"/>
      <c r="CB1031" s="21"/>
      <c r="CC1031" s="21"/>
      <c r="CD1031" s="21"/>
      <c r="CE1031" s="21"/>
      <c r="CF1031" s="21"/>
      <c r="CG1031" s="21"/>
      <c r="CH1031" s="21"/>
      <c r="CI1031" s="21"/>
      <c r="CJ1031" s="21"/>
      <c r="CK1031" s="21"/>
      <c r="CL1031" s="21"/>
      <c r="CM1031" s="21"/>
      <c r="CN1031" s="21"/>
      <c r="CO1031" s="21"/>
      <c r="CP1031" s="21"/>
      <c r="CQ1031" s="21"/>
      <c r="CR1031" s="21"/>
      <c r="CS1031" s="21"/>
      <c r="CT1031" s="21"/>
      <c r="CU1031" s="21"/>
      <c r="CV1031" s="21"/>
      <c r="CW1031" s="21"/>
      <c r="CX1031" s="21"/>
      <c r="CY1031" s="21"/>
      <c r="CZ1031" s="21"/>
      <c r="DA1031" s="21"/>
      <c r="DB1031" s="21"/>
      <c r="DC1031" s="21"/>
      <c r="DD1031" s="21"/>
    </row>
    <row r="1032" spans="2:108" ht="12.5">
      <c r="C1032" s="709"/>
      <c r="D1032" s="178"/>
      <c r="E1032" s="191"/>
      <c r="F1032" s="191" t="s">
        <v>1</v>
      </c>
      <c r="G1032" s="163"/>
      <c r="H1032" s="163"/>
      <c r="I1032" s="173"/>
      <c r="J1032" s="174"/>
      <c r="K1032" s="101">
        <f t="shared" si="192"/>
        <v>0</v>
      </c>
      <c r="L1032" s="101">
        <f t="shared" si="193"/>
        <v>0</v>
      </c>
      <c r="M1032" s="101">
        <f t="shared" si="194"/>
        <v>0</v>
      </c>
      <c r="N1032" s="101" t="str">
        <f t="shared" si="195"/>
        <v/>
      </c>
      <c r="O1032" s="101">
        <f t="shared" si="196"/>
        <v>0</v>
      </c>
      <c r="P1032" s="101">
        <f t="shared" si="197"/>
        <v>0</v>
      </c>
      <c r="Q1032" s="101" t="str">
        <f t="shared" si="198"/>
        <v/>
      </c>
      <c r="R1032" s="101" t="str">
        <f t="shared" si="199"/>
        <v/>
      </c>
      <c r="S1032" s="494" t="str">
        <f t="shared" si="200"/>
        <v/>
      </c>
      <c r="T1032" s="494" t="str">
        <f t="shared" si="201"/>
        <v/>
      </c>
      <c r="U1032" s="494" t="str">
        <f t="shared" si="202"/>
        <v/>
      </c>
      <c r="V1032" s="494" t="str">
        <f t="shared" si="203"/>
        <v/>
      </c>
      <c r="W1032" s="21">
        <f>ROW()</f>
        <v>1032</v>
      </c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  <c r="BU1032" s="21"/>
      <c r="BV1032" s="21"/>
      <c r="BW1032" s="21"/>
      <c r="BX1032" s="21"/>
      <c r="BY1032" s="21"/>
      <c r="BZ1032" s="21"/>
      <c r="CA1032" s="21"/>
      <c r="CB1032" s="21"/>
      <c r="CC1032" s="21"/>
      <c r="CD1032" s="21"/>
      <c r="CE1032" s="21"/>
      <c r="CF1032" s="21"/>
      <c r="CG1032" s="21"/>
      <c r="CH1032" s="21"/>
      <c r="CI1032" s="21"/>
      <c r="CJ1032" s="21"/>
      <c r="CK1032" s="21"/>
      <c r="CL1032" s="21"/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1"/>
      <c r="CY1032" s="21"/>
      <c r="CZ1032" s="21"/>
      <c r="DA1032" s="21"/>
      <c r="DB1032" s="21"/>
      <c r="DC1032" s="21"/>
      <c r="DD1032" s="21"/>
    </row>
    <row r="1033" spans="2:108" ht="12.5">
      <c r="C1033" s="709"/>
      <c r="D1033" s="178"/>
      <c r="E1033" s="191"/>
      <c r="F1033" s="191" t="s">
        <v>1</v>
      </c>
      <c r="G1033" s="163"/>
      <c r="H1033" s="163"/>
      <c r="I1033" s="173"/>
      <c r="J1033" s="174"/>
      <c r="K1033" s="101">
        <f t="shared" si="192"/>
        <v>0</v>
      </c>
      <c r="L1033" s="101">
        <f t="shared" si="193"/>
        <v>0</v>
      </c>
      <c r="M1033" s="101">
        <f t="shared" si="194"/>
        <v>0</v>
      </c>
      <c r="N1033" s="101" t="str">
        <f t="shared" si="195"/>
        <v/>
      </c>
      <c r="O1033" s="101">
        <f t="shared" si="196"/>
        <v>0</v>
      </c>
      <c r="P1033" s="101">
        <f t="shared" si="197"/>
        <v>0</v>
      </c>
      <c r="Q1033" s="101" t="str">
        <f t="shared" si="198"/>
        <v/>
      </c>
      <c r="R1033" s="101" t="str">
        <f t="shared" si="199"/>
        <v/>
      </c>
      <c r="S1033" s="494" t="str">
        <f t="shared" si="200"/>
        <v/>
      </c>
      <c r="T1033" s="494" t="str">
        <f t="shared" si="201"/>
        <v/>
      </c>
      <c r="U1033" s="494" t="str">
        <f t="shared" si="202"/>
        <v/>
      </c>
      <c r="V1033" s="494" t="str">
        <f t="shared" si="203"/>
        <v/>
      </c>
      <c r="W1033" s="21">
        <f>ROW()</f>
        <v>1033</v>
      </c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  <c r="BU1033" s="21"/>
      <c r="BV1033" s="21"/>
      <c r="BW1033" s="21"/>
      <c r="BX1033" s="21"/>
      <c r="BY1033" s="21"/>
      <c r="BZ1033" s="21"/>
      <c r="CA1033" s="21"/>
      <c r="CB1033" s="21"/>
      <c r="CC1033" s="21"/>
      <c r="CD1033" s="21"/>
      <c r="CE1033" s="21"/>
      <c r="CF1033" s="21"/>
      <c r="CG1033" s="21"/>
      <c r="CH1033" s="21"/>
      <c r="CI1033" s="21"/>
      <c r="CJ1033" s="21"/>
      <c r="CK1033" s="21"/>
      <c r="CL1033" s="21"/>
      <c r="CM1033" s="21"/>
      <c r="CN1033" s="21"/>
      <c r="CO1033" s="21"/>
      <c r="CP1033" s="21"/>
      <c r="CQ1033" s="21"/>
      <c r="CR1033" s="21"/>
      <c r="CS1033" s="21"/>
      <c r="CT1033" s="21"/>
      <c r="CU1033" s="21"/>
      <c r="CV1033" s="21"/>
      <c r="CW1033" s="21"/>
      <c r="CX1033" s="21"/>
      <c r="CY1033" s="21"/>
      <c r="CZ1033" s="21"/>
      <c r="DA1033" s="21"/>
      <c r="DB1033" s="21"/>
      <c r="DC1033" s="21"/>
      <c r="DD1033" s="21"/>
    </row>
    <row r="1034" spans="2:108" ht="12.5">
      <c r="C1034" s="709"/>
      <c r="D1034" s="178"/>
      <c r="E1034" s="191"/>
      <c r="F1034" s="191" t="s">
        <v>1</v>
      </c>
      <c r="G1034" s="163"/>
      <c r="H1034" s="163"/>
      <c r="I1034" s="173"/>
      <c r="J1034" s="174"/>
      <c r="K1034" s="101">
        <f t="shared" si="192"/>
        <v>0</v>
      </c>
      <c r="L1034" s="101">
        <f t="shared" si="193"/>
        <v>0</v>
      </c>
      <c r="M1034" s="101">
        <f t="shared" si="194"/>
        <v>0</v>
      </c>
      <c r="N1034" s="101" t="str">
        <f t="shared" si="195"/>
        <v/>
      </c>
      <c r="O1034" s="101">
        <f t="shared" si="196"/>
        <v>0</v>
      </c>
      <c r="P1034" s="101">
        <f t="shared" si="197"/>
        <v>0</v>
      </c>
      <c r="Q1034" s="101" t="str">
        <f t="shared" si="198"/>
        <v/>
      </c>
      <c r="R1034" s="101" t="str">
        <f t="shared" si="199"/>
        <v/>
      </c>
      <c r="S1034" s="494" t="str">
        <f t="shared" si="200"/>
        <v/>
      </c>
      <c r="T1034" s="494" t="str">
        <f t="shared" si="201"/>
        <v/>
      </c>
      <c r="U1034" s="494" t="str">
        <f t="shared" si="202"/>
        <v/>
      </c>
      <c r="V1034" s="494" t="str">
        <f t="shared" si="203"/>
        <v/>
      </c>
      <c r="W1034" s="21">
        <f>ROW()</f>
        <v>1034</v>
      </c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  <c r="BU1034" s="21"/>
      <c r="BV1034" s="21"/>
      <c r="BW1034" s="21"/>
      <c r="BX1034" s="21"/>
      <c r="BY1034" s="21"/>
      <c r="BZ1034" s="21"/>
      <c r="CA1034" s="21"/>
      <c r="CB1034" s="21"/>
      <c r="CC1034" s="21"/>
      <c r="CD1034" s="21"/>
      <c r="CE1034" s="21"/>
      <c r="CF1034" s="21"/>
      <c r="CG1034" s="21"/>
      <c r="CH1034" s="21"/>
      <c r="CI1034" s="21"/>
      <c r="CJ1034" s="21"/>
      <c r="CK1034" s="21"/>
      <c r="CL1034" s="21"/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1"/>
      <c r="CY1034" s="21"/>
      <c r="CZ1034" s="21"/>
      <c r="DA1034" s="21"/>
      <c r="DB1034" s="21"/>
      <c r="DC1034" s="21"/>
      <c r="DD1034" s="21"/>
    </row>
    <row r="1035" spans="2:108" ht="12.5">
      <c r="C1035" s="709"/>
      <c r="D1035" s="178"/>
      <c r="E1035" s="191"/>
      <c r="F1035" s="191" t="s">
        <v>1</v>
      </c>
      <c r="G1035" s="163"/>
      <c r="H1035" s="163"/>
      <c r="I1035" s="173"/>
      <c r="J1035" s="174"/>
      <c r="K1035" s="101">
        <f t="shared" si="192"/>
        <v>0</v>
      </c>
      <c r="L1035" s="101">
        <f t="shared" si="193"/>
        <v>0</v>
      </c>
      <c r="M1035" s="101">
        <f t="shared" si="194"/>
        <v>0</v>
      </c>
      <c r="N1035" s="101" t="str">
        <f t="shared" si="195"/>
        <v/>
      </c>
      <c r="O1035" s="101">
        <f t="shared" si="196"/>
        <v>0</v>
      </c>
      <c r="P1035" s="101">
        <f t="shared" si="197"/>
        <v>0</v>
      </c>
      <c r="Q1035" s="101" t="str">
        <f t="shared" si="198"/>
        <v/>
      </c>
      <c r="R1035" s="101" t="str">
        <f t="shared" si="199"/>
        <v/>
      </c>
      <c r="S1035" s="494" t="str">
        <f t="shared" si="200"/>
        <v/>
      </c>
      <c r="T1035" s="494" t="str">
        <f t="shared" si="201"/>
        <v/>
      </c>
      <c r="U1035" s="494" t="str">
        <f t="shared" si="202"/>
        <v/>
      </c>
      <c r="V1035" s="494" t="str">
        <f t="shared" si="203"/>
        <v/>
      </c>
      <c r="W1035" s="21">
        <f>ROW()</f>
        <v>1035</v>
      </c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  <c r="BU1035" s="21"/>
      <c r="BV1035" s="21"/>
      <c r="BW1035" s="21"/>
      <c r="BX1035" s="21"/>
      <c r="BY1035" s="21"/>
      <c r="BZ1035" s="21"/>
      <c r="CA1035" s="21"/>
      <c r="CB1035" s="21"/>
      <c r="CC1035" s="21"/>
      <c r="CD1035" s="21"/>
      <c r="CE1035" s="21"/>
      <c r="CF1035" s="21"/>
      <c r="CG1035" s="21"/>
      <c r="CH1035" s="21"/>
      <c r="CI1035" s="21"/>
      <c r="CJ1035" s="21"/>
      <c r="CK1035" s="21"/>
      <c r="CL1035" s="21"/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1"/>
      <c r="CY1035" s="21"/>
      <c r="CZ1035" s="21"/>
      <c r="DA1035" s="21"/>
      <c r="DB1035" s="21"/>
      <c r="DC1035" s="21"/>
      <c r="DD1035" s="21"/>
    </row>
    <row r="1036" spans="2:108" ht="12.5">
      <c r="B1036" s="12"/>
      <c r="C1036" s="709"/>
      <c r="D1036" s="178"/>
      <c r="E1036" s="191"/>
      <c r="F1036" s="191" t="s">
        <v>1</v>
      </c>
      <c r="G1036" s="163"/>
      <c r="H1036" s="163"/>
      <c r="I1036" s="173"/>
      <c r="J1036" s="174"/>
      <c r="K1036" s="101">
        <f t="shared" si="192"/>
        <v>0</v>
      </c>
      <c r="L1036" s="101">
        <f t="shared" si="193"/>
        <v>0</v>
      </c>
      <c r="M1036" s="101">
        <f t="shared" si="194"/>
        <v>0</v>
      </c>
      <c r="N1036" s="101" t="str">
        <f t="shared" si="195"/>
        <v/>
      </c>
      <c r="O1036" s="101">
        <f t="shared" si="196"/>
        <v>0</v>
      </c>
      <c r="P1036" s="101">
        <f t="shared" si="197"/>
        <v>0</v>
      </c>
      <c r="Q1036" s="101" t="str">
        <f t="shared" si="198"/>
        <v/>
      </c>
      <c r="R1036" s="101" t="str">
        <f t="shared" si="199"/>
        <v/>
      </c>
      <c r="S1036" s="494" t="str">
        <f t="shared" si="200"/>
        <v/>
      </c>
      <c r="T1036" s="494" t="str">
        <f t="shared" si="201"/>
        <v/>
      </c>
      <c r="U1036" s="494" t="str">
        <f t="shared" si="202"/>
        <v/>
      </c>
      <c r="V1036" s="494" t="str">
        <f t="shared" si="203"/>
        <v/>
      </c>
      <c r="W1036" s="21">
        <f>ROW()</f>
        <v>1036</v>
      </c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21"/>
      <c r="BX1036" s="21"/>
      <c r="BY1036" s="21"/>
      <c r="BZ1036" s="21"/>
      <c r="CA1036" s="21"/>
      <c r="CB1036" s="21"/>
      <c r="CC1036" s="21"/>
      <c r="CD1036" s="21"/>
      <c r="CE1036" s="21"/>
      <c r="CF1036" s="21"/>
      <c r="CG1036" s="21"/>
      <c r="CH1036" s="21"/>
      <c r="CI1036" s="21"/>
      <c r="CJ1036" s="21"/>
      <c r="CK1036" s="21"/>
      <c r="CL1036" s="21"/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1"/>
      <c r="CY1036" s="21"/>
      <c r="CZ1036" s="21"/>
      <c r="DA1036" s="21"/>
      <c r="DB1036" s="21"/>
      <c r="DC1036" s="21"/>
      <c r="DD1036" s="21"/>
    </row>
    <row r="1037" spans="2:108" ht="12.5">
      <c r="B1037" s="12"/>
      <c r="C1037" s="709"/>
      <c r="D1037" s="178"/>
      <c r="E1037" s="191"/>
      <c r="F1037" s="191" t="s">
        <v>1</v>
      </c>
      <c r="G1037" s="163"/>
      <c r="H1037" s="163"/>
      <c r="I1037" s="173"/>
      <c r="J1037" s="174"/>
      <c r="K1037" s="101">
        <f t="shared" si="192"/>
        <v>0</v>
      </c>
      <c r="L1037" s="101">
        <f t="shared" si="193"/>
        <v>0</v>
      </c>
      <c r="M1037" s="101">
        <f t="shared" si="194"/>
        <v>0</v>
      </c>
      <c r="N1037" s="101" t="str">
        <f t="shared" si="195"/>
        <v/>
      </c>
      <c r="O1037" s="101">
        <f t="shared" si="196"/>
        <v>0</v>
      </c>
      <c r="P1037" s="101">
        <f t="shared" si="197"/>
        <v>0</v>
      </c>
      <c r="Q1037" s="101" t="str">
        <f t="shared" si="198"/>
        <v/>
      </c>
      <c r="R1037" s="101" t="str">
        <f t="shared" si="199"/>
        <v/>
      </c>
      <c r="S1037" s="494" t="str">
        <f t="shared" si="200"/>
        <v/>
      </c>
      <c r="T1037" s="494" t="str">
        <f t="shared" si="201"/>
        <v/>
      </c>
      <c r="U1037" s="494" t="str">
        <f t="shared" si="202"/>
        <v/>
      </c>
      <c r="V1037" s="494" t="str">
        <f t="shared" si="203"/>
        <v/>
      </c>
      <c r="W1037" s="21">
        <f>ROW()</f>
        <v>1037</v>
      </c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  <c r="BU1037" s="21"/>
      <c r="BV1037" s="21"/>
      <c r="BW1037" s="21"/>
      <c r="BX1037" s="21"/>
      <c r="BY1037" s="21"/>
      <c r="BZ1037" s="21"/>
      <c r="CA1037" s="21"/>
      <c r="CB1037" s="21"/>
      <c r="CC1037" s="21"/>
      <c r="CD1037" s="21"/>
      <c r="CE1037" s="21"/>
      <c r="CF1037" s="21"/>
      <c r="CG1037" s="21"/>
      <c r="CH1037" s="21"/>
      <c r="CI1037" s="21"/>
      <c r="CJ1037" s="21"/>
      <c r="CK1037" s="21"/>
      <c r="CL1037" s="21"/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1"/>
      <c r="CY1037" s="21"/>
      <c r="CZ1037" s="21"/>
      <c r="DA1037" s="21"/>
      <c r="DB1037" s="21"/>
      <c r="DC1037" s="21"/>
      <c r="DD1037" s="21"/>
    </row>
    <row r="1038" spans="2:108" ht="12.5">
      <c r="B1038" s="12"/>
      <c r="C1038" s="709"/>
      <c r="D1038" s="178"/>
      <c r="E1038" s="191"/>
      <c r="F1038" s="191" t="s">
        <v>1</v>
      </c>
      <c r="G1038" s="163"/>
      <c r="H1038" s="163"/>
      <c r="I1038" s="173"/>
      <c r="J1038" s="174"/>
      <c r="K1038" s="101">
        <f t="shared" si="192"/>
        <v>0</v>
      </c>
      <c r="L1038" s="101">
        <f t="shared" si="193"/>
        <v>0</v>
      </c>
      <c r="M1038" s="101">
        <f t="shared" si="194"/>
        <v>0</v>
      </c>
      <c r="N1038" s="101" t="str">
        <f t="shared" si="195"/>
        <v/>
      </c>
      <c r="O1038" s="101">
        <f t="shared" si="196"/>
        <v>0</v>
      </c>
      <c r="P1038" s="101">
        <f t="shared" si="197"/>
        <v>0</v>
      </c>
      <c r="Q1038" s="101" t="str">
        <f t="shared" si="198"/>
        <v/>
      </c>
      <c r="R1038" s="101" t="str">
        <f t="shared" si="199"/>
        <v/>
      </c>
      <c r="S1038" s="494" t="str">
        <f t="shared" si="200"/>
        <v/>
      </c>
      <c r="T1038" s="494" t="str">
        <f t="shared" si="201"/>
        <v/>
      </c>
      <c r="U1038" s="494" t="str">
        <f t="shared" si="202"/>
        <v/>
      </c>
      <c r="V1038" s="494" t="str">
        <f t="shared" si="203"/>
        <v/>
      </c>
      <c r="W1038" s="21">
        <f>ROW()</f>
        <v>1038</v>
      </c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  <c r="BU1038" s="21"/>
      <c r="BV1038" s="21"/>
      <c r="BW1038" s="21"/>
      <c r="BX1038" s="21"/>
      <c r="BY1038" s="21"/>
      <c r="BZ1038" s="21"/>
      <c r="CA1038" s="21"/>
      <c r="CB1038" s="21"/>
      <c r="CC1038" s="21"/>
      <c r="CD1038" s="21"/>
      <c r="CE1038" s="21"/>
      <c r="CF1038" s="21"/>
      <c r="CG1038" s="21"/>
      <c r="CH1038" s="21"/>
      <c r="CI1038" s="21"/>
      <c r="CJ1038" s="21"/>
      <c r="CK1038" s="21"/>
      <c r="CL1038" s="21"/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1"/>
      <c r="CY1038" s="21"/>
      <c r="CZ1038" s="21"/>
      <c r="DA1038" s="21"/>
      <c r="DB1038" s="21"/>
      <c r="DC1038" s="21"/>
      <c r="DD1038" s="21"/>
    </row>
    <row r="1039" spans="2:108" ht="12.5">
      <c r="B1039" s="12"/>
      <c r="C1039" s="709"/>
      <c r="D1039" s="178"/>
      <c r="E1039" s="191"/>
      <c r="F1039" s="191" t="s">
        <v>1</v>
      </c>
      <c r="G1039" s="163"/>
      <c r="H1039" s="163"/>
      <c r="I1039" s="173"/>
      <c r="J1039" s="174"/>
      <c r="K1039" s="101">
        <f t="shared" si="192"/>
        <v>0</v>
      </c>
      <c r="L1039" s="101">
        <f t="shared" si="193"/>
        <v>0</v>
      </c>
      <c r="M1039" s="101">
        <f t="shared" si="194"/>
        <v>0</v>
      </c>
      <c r="N1039" s="101" t="str">
        <f t="shared" si="195"/>
        <v/>
      </c>
      <c r="O1039" s="101">
        <f t="shared" si="196"/>
        <v>0</v>
      </c>
      <c r="P1039" s="101">
        <f t="shared" si="197"/>
        <v>0</v>
      </c>
      <c r="Q1039" s="101" t="str">
        <f t="shared" si="198"/>
        <v/>
      </c>
      <c r="R1039" s="101" t="str">
        <f t="shared" si="199"/>
        <v/>
      </c>
      <c r="S1039" s="494" t="str">
        <f t="shared" si="200"/>
        <v/>
      </c>
      <c r="T1039" s="494" t="str">
        <f t="shared" si="201"/>
        <v/>
      </c>
      <c r="U1039" s="494" t="str">
        <f t="shared" si="202"/>
        <v/>
      </c>
      <c r="V1039" s="494" t="str">
        <f t="shared" si="203"/>
        <v/>
      </c>
      <c r="W1039" s="21">
        <f>ROW()</f>
        <v>1039</v>
      </c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21"/>
      <c r="BX1039" s="21"/>
      <c r="BY1039" s="21"/>
      <c r="BZ1039" s="21"/>
      <c r="CA1039" s="21"/>
      <c r="CB1039" s="21"/>
      <c r="CC1039" s="21"/>
      <c r="CD1039" s="21"/>
      <c r="CE1039" s="21"/>
      <c r="CF1039" s="21"/>
      <c r="CG1039" s="21"/>
      <c r="CH1039" s="21"/>
      <c r="CI1039" s="21"/>
      <c r="CJ1039" s="21"/>
      <c r="CK1039" s="21"/>
      <c r="CL1039" s="21"/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1"/>
      <c r="CY1039" s="21"/>
      <c r="CZ1039" s="21"/>
      <c r="DA1039" s="21"/>
      <c r="DB1039" s="21"/>
      <c r="DC1039" s="21"/>
      <c r="DD1039" s="21"/>
    </row>
    <row r="1040" spans="2:108" ht="12.5">
      <c r="B1040" s="12"/>
      <c r="C1040" s="709"/>
      <c r="D1040" s="178"/>
      <c r="E1040" s="191"/>
      <c r="F1040" s="191" t="s">
        <v>1</v>
      </c>
      <c r="G1040" s="163"/>
      <c r="H1040" s="163"/>
      <c r="I1040" s="173"/>
      <c r="J1040" s="174"/>
      <c r="K1040" s="101">
        <f t="shared" si="192"/>
        <v>0</v>
      </c>
      <c r="L1040" s="101">
        <f t="shared" si="193"/>
        <v>0</v>
      </c>
      <c r="M1040" s="101">
        <f t="shared" si="194"/>
        <v>0</v>
      </c>
      <c r="N1040" s="101" t="str">
        <f t="shared" si="195"/>
        <v/>
      </c>
      <c r="O1040" s="101">
        <f t="shared" si="196"/>
        <v>0</v>
      </c>
      <c r="P1040" s="101">
        <f t="shared" si="197"/>
        <v>0</v>
      </c>
      <c r="Q1040" s="101" t="str">
        <f t="shared" si="198"/>
        <v/>
      </c>
      <c r="R1040" s="101" t="str">
        <f t="shared" si="199"/>
        <v/>
      </c>
      <c r="S1040" s="494" t="str">
        <f t="shared" si="200"/>
        <v/>
      </c>
      <c r="T1040" s="494" t="str">
        <f t="shared" si="201"/>
        <v/>
      </c>
      <c r="U1040" s="494" t="str">
        <f t="shared" si="202"/>
        <v/>
      </c>
      <c r="V1040" s="494" t="str">
        <f t="shared" si="203"/>
        <v/>
      </c>
      <c r="W1040" s="21">
        <f>ROW()</f>
        <v>1040</v>
      </c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  <c r="CD1040" s="21"/>
      <c r="CE1040" s="21"/>
      <c r="CF1040" s="21"/>
      <c r="CG1040" s="21"/>
      <c r="CH1040" s="21"/>
      <c r="CI1040" s="21"/>
      <c r="CJ1040" s="21"/>
      <c r="CK1040" s="21"/>
      <c r="CL1040" s="21"/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1"/>
      <c r="CY1040" s="21"/>
      <c r="CZ1040" s="21"/>
      <c r="DA1040" s="21"/>
      <c r="DB1040" s="21"/>
      <c r="DC1040" s="21"/>
      <c r="DD1040" s="21"/>
    </row>
    <row r="1041" spans="2:108" ht="12.5">
      <c r="B1041" s="12"/>
      <c r="C1041" s="709"/>
      <c r="D1041" s="178"/>
      <c r="E1041" s="191"/>
      <c r="F1041" s="191" t="s">
        <v>1</v>
      </c>
      <c r="G1041" s="163"/>
      <c r="H1041" s="163"/>
      <c r="I1041" s="173"/>
      <c r="J1041" s="174"/>
      <c r="K1041" s="101">
        <f t="shared" si="192"/>
        <v>0</v>
      </c>
      <c r="L1041" s="101">
        <f t="shared" si="193"/>
        <v>0</v>
      </c>
      <c r="M1041" s="101">
        <f t="shared" si="194"/>
        <v>0</v>
      </c>
      <c r="N1041" s="101" t="str">
        <f t="shared" si="195"/>
        <v/>
      </c>
      <c r="O1041" s="101">
        <f t="shared" si="196"/>
        <v>0</v>
      </c>
      <c r="P1041" s="101">
        <f t="shared" si="197"/>
        <v>0</v>
      </c>
      <c r="Q1041" s="101" t="str">
        <f t="shared" si="198"/>
        <v/>
      </c>
      <c r="R1041" s="101" t="str">
        <f t="shared" si="199"/>
        <v/>
      </c>
      <c r="S1041" s="494" t="str">
        <f t="shared" si="200"/>
        <v/>
      </c>
      <c r="T1041" s="494" t="str">
        <f t="shared" si="201"/>
        <v/>
      </c>
      <c r="U1041" s="494" t="str">
        <f t="shared" si="202"/>
        <v/>
      </c>
      <c r="V1041" s="494" t="str">
        <f t="shared" si="203"/>
        <v/>
      </c>
      <c r="W1041" s="21">
        <f>ROW()</f>
        <v>1041</v>
      </c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  <c r="BU1041" s="21"/>
      <c r="BV1041" s="21"/>
      <c r="BW1041" s="21"/>
      <c r="BX1041" s="21"/>
      <c r="BY1041" s="21"/>
      <c r="BZ1041" s="21"/>
      <c r="CA1041" s="21"/>
      <c r="CB1041" s="21"/>
      <c r="CC1041" s="21"/>
      <c r="CD1041" s="21"/>
      <c r="CE1041" s="21"/>
      <c r="CF1041" s="21"/>
      <c r="CG1041" s="21"/>
      <c r="CH1041" s="21"/>
      <c r="CI1041" s="21"/>
      <c r="CJ1041" s="21"/>
      <c r="CK1041" s="21"/>
      <c r="CL1041" s="21"/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1"/>
      <c r="CY1041" s="21"/>
      <c r="CZ1041" s="21"/>
      <c r="DA1041" s="21"/>
      <c r="DB1041" s="21"/>
      <c r="DC1041" s="21"/>
      <c r="DD1041" s="21"/>
    </row>
    <row r="1042" spans="2:108" ht="12.5">
      <c r="B1042" s="12"/>
      <c r="C1042" s="709"/>
      <c r="D1042" s="178"/>
      <c r="E1042" s="191"/>
      <c r="F1042" s="191" t="s">
        <v>1</v>
      </c>
      <c r="G1042" s="163"/>
      <c r="H1042" s="163"/>
      <c r="I1042" s="173"/>
      <c r="J1042" s="174"/>
      <c r="K1042" s="101">
        <f t="shared" si="192"/>
        <v>0</v>
      </c>
      <c r="L1042" s="101">
        <f t="shared" si="193"/>
        <v>0</v>
      </c>
      <c r="M1042" s="101">
        <f t="shared" si="194"/>
        <v>0</v>
      </c>
      <c r="N1042" s="101" t="str">
        <f t="shared" si="195"/>
        <v/>
      </c>
      <c r="O1042" s="101">
        <f t="shared" si="196"/>
        <v>0</v>
      </c>
      <c r="P1042" s="101">
        <f t="shared" si="197"/>
        <v>0</v>
      </c>
      <c r="Q1042" s="101" t="str">
        <f t="shared" si="198"/>
        <v/>
      </c>
      <c r="R1042" s="101" t="str">
        <f t="shared" si="199"/>
        <v/>
      </c>
      <c r="S1042" s="494" t="str">
        <f t="shared" si="200"/>
        <v/>
      </c>
      <c r="T1042" s="494" t="str">
        <f t="shared" si="201"/>
        <v/>
      </c>
      <c r="U1042" s="494" t="str">
        <f t="shared" si="202"/>
        <v/>
      </c>
      <c r="V1042" s="494" t="str">
        <f t="shared" si="203"/>
        <v/>
      </c>
      <c r="W1042" s="21">
        <f>ROW()</f>
        <v>1042</v>
      </c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BX1042" s="21"/>
      <c r="BY1042" s="21"/>
      <c r="BZ1042" s="21"/>
      <c r="CA1042" s="21"/>
      <c r="CB1042" s="21"/>
      <c r="CC1042" s="21"/>
      <c r="CD1042" s="21"/>
      <c r="CE1042" s="21"/>
      <c r="CF1042" s="21"/>
      <c r="CG1042" s="21"/>
      <c r="CH1042" s="21"/>
      <c r="CI1042" s="21"/>
      <c r="CJ1042" s="21"/>
      <c r="CK1042" s="21"/>
      <c r="CL1042" s="21"/>
      <c r="CM1042" s="21"/>
      <c r="CN1042" s="21"/>
      <c r="CO1042" s="21"/>
      <c r="CP1042" s="21"/>
      <c r="CQ1042" s="21"/>
      <c r="CR1042" s="21"/>
      <c r="CS1042" s="21"/>
      <c r="CT1042" s="21"/>
      <c r="CU1042" s="21"/>
      <c r="CV1042" s="21"/>
      <c r="CW1042" s="21"/>
      <c r="CX1042" s="21"/>
      <c r="CY1042" s="21"/>
      <c r="CZ1042" s="21"/>
      <c r="DA1042" s="21"/>
      <c r="DB1042" s="21"/>
      <c r="DC1042" s="21"/>
      <c r="DD1042" s="21"/>
    </row>
    <row r="1043" spans="2:108" ht="12.5">
      <c r="B1043" s="12"/>
      <c r="C1043" s="709"/>
      <c r="D1043" s="178"/>
      <c r="E1043" s="191"/>
      <c r="F1043" s="191" t="s">
        <v>1</v>
      </c>
      <c r="G1043" s="163"/>
      <c r="H1043" s="163"/>
      <c r="I1043" s="173"/>
      <c r="J1043" s="174"/>
      <c r="K1043" s="101">
        <f t="shared" si="192"/>
        <v>0</v>
      </c>
      <c r="L1043" s="101">
        <f t="shared" si="193"/>
        <v>0</v>
      </c>
      <c r="M1043" s="101">
        <f t="shared" si="194"/>
        <v>0</v>
      </c>
      <c r="N1043" s="101" t="str">
        <f t="shared" si="195"/>
        <v/>
      </c>
      <c r="O1043" s="101">
        <f t="shared" si="196"/>
        <v>0</v>
      </c>
      <c r="P1043" s="101">
        <f t="shared" si="197"/>
        <v>0</v>
      </c>
      <c r="Q1043" s="101" t="str">
        <f t="shared" si="198"/>
        <v/>
      </c>
      <c r="R1043" s="101" t="str">
        <f t="shared" si="199"/>
        <v/>
      </c>
      <c r="S1043" s="494" t="str">
        <f t="shared" si="200"/>
        <v/>
      </c>
      <c r="T1043" s="494" t="str">
        <f t="shared" si="201"/>
        <v/>
      </c>
      <c r="U1043" s="494" t="str">
        <f t="shared" si="202"/>
        <v/>
      </c>
      <c r="V1043" s="494" t="str">
        <f t="shared" si="203"/>
        <v/>
      </c>
      <c r="W1043" s="21">
        <f>ROW()</f>
        <v>1043</v>
      </c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BX1043" s="21"/>
      <c r="BY1043" s="21"/>
      <c r="BZ1043" s="21"/>
      <c r="CA1043" s="21"/>
      <c r="CB1043" s="21"/>
      <c r="CC1043" s="21"/>
      <c r="CD1043" s="21"/>
      <c r="CE1043" s="21"/>
      <c r="CF1043" s="21"/>
      <c r="CG1043" s="21"/>
      <c r="CH1043" s="21"/>
      <c r="CI1043" s="21"/>
      <c r="CJ1043" s="21"/>
      <c r="CK1043" s="21"/>
      <c r="CL1043" s="21"/>
      <c r="CM1043" s="21"/>
      <c r="CN1043" s="21"/>
      <c r="CO1043" s="21"/>
      <c r="CP1043" s="21"/>
      <c r="CQ1043" s="21"/>
      <c r="CR1043" s="21"/>
      <c r="CS1043" s="21"/>
      <c r="CT1043" s="21"/>
      <c r="CU1043" s="21"/>
      <c r="CV1043" s="21"/>
      <c r="CW1043" s="21"/>
      <c r="CX1043" s="21"/>
      <c r="CY1043" s="21"/>
      <c r="CZ1043" s="21"/>
      <c r="DA1043" s="21"/>
      <c r="DB1043" s="21"/>
      <c r="DC1043" s="21"/>
      <c r="DD1043" s="21"/>
    </row>
    <row r="1044" spans="2:108" ht="12.5">
      <c r="B1044" s="12"/>
      <c r="C1044" s="709"/>
      <c r="D1044" s="178"/>
      <c r="E1044" s="191"/>
      <c r="F1044" s="191" t="s">
        <v>1</v>
      </c>
      <c r="G1044" s="163"/>
      <c r="H1044" s="163"/>
      <c r="I1044" s="173"/>
      <c r="J1044" s="174"/>
      <c r="K1044" s="101">
        <f t="shared" si="192"/>
        <v>0</v>
      </c>
      <c r="L1044" s="101">
        <f t="shared" si="193"/>
        <v>0</v>
      </c>
      <c r="M1044" s="101">
        <f t="shared" si="194"/>
        <v>0</v>
      </c>
      <c r="N1044" s="101" t="str">
        <f t="shared" si="195"/>
        <v/>
      </c>
      <c r="O1044" s="101">
        <f t="shared" si="196"/>
        <v>0</v>
      </c>
      <c r="P1044" s="101">
        <f t="shared" si="197"/>
        <v>0</v>
      </c>
      <c r="Q1044" s="101" t="str">
        <f t="shared" si="198"/>
        <v/>
      </c>
      <c r="R1044" s="101" t="str">
        <f t="shared" si="199"/>
        <v/>
      </c>
      <c r="S1044" s="494" t="str">
        <f t="shared" si="200"/>
        <v/>
      </c>
      <c r="T1044" s="494" t="str">
        <f t="shared" si="201"/>
        <v/>
      </c>
      <c r="U1044" s="494" t="str">
        <f t="shared" si="202"/>
        <v/>
      </c>
      <c r="V1044" s="494" t="str">
        <f t="shared" si="203"/>
        <v/>
      </c>
      <c r="W1044" s="21">
        <f>ROW()</f>
        <v>1044</v>
      </c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BX1044" s="21"/>
      <c r="BY1044" s="21"/>
      <c r="BZ1044" s="21"/>
      <c r="CA1044" s="21"/>
      <c r="CB1044" s="21"/>
      <c r="CC1044" s="21"/>
      <c r="CD1044" s="21"/>
      <c r="CE1044" s="21"/>
      <c r="CF1044" s="21"/>
      <c r="CG1044" s="21"/>
      <c r="CH1044" s="21"/>
      <c r="CI1044" s="21"/>
      <c r="CJ1044" s="21"/>
      <c r="CK1044" s="21"/>
      <c r="CL1044" s="21"/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1"/>
      <c r="CY1044" s="21"/>
      <c r="CZ1044" s="21"/>
      <c r="DA1044" s="21"/>
      <c r="DB1044" s="21"/>
      <c r="DC1044" s="21"/>
      <c r="DD1044" s="21"/>
    </row>
    <row r="1045" spans="2:108" ht="12.5">
      <c r="B1045" s="12"/>
      <c r="C1045" s="709"/>
      <c r="D1045" s="178"/>
      <c r="E1045" s="191"/>
      <c r="F1045" s="191" t="s">
        <v>1</v>
      </c>
      <c r="G1045" s="163"/>
      <c r="H1045" s="163"/>
      <c r="I1045" s="173"/>
      <c r="J1045" s="174"/>
      <c r="K1045" s="101">
        <f t="shared" si="192"/>
        <v>0</v>
      </c>
      <c r="L1045" s="101">
        <f t="shared" si="193"/>
        <v>0</v>
      </c>
      <c r="M1045" s="101">
        <f t="shared" si="194"/>
        <v>0</v>
      </c>
      <c r="N1045" s="101" t="str">
        <f t="shared" si="195"/>
        <v/>
      </c>
      <c r="O1045" s="101">
        <f t="shared" si="196"/>
        <v>0</v>
      </c>
      <c r="P1045" s="101">
        <f t="shared" si="197"/>
        <v>0</v>
      </c>
      <c r="Q1045" s="101" t="str">
        <f t="shared" si="198"/>
        <v/>
      </c>
      <c r="R1045" s="101" t="str">
        <f t="shared" si="199"/>
        <v/>
      </c>
      <c r="S1045" s="494" t="str">
        <f t="shared" si="200"/>
        <v/>
      </c>
      <c r="T1045" s="494" t="str">
        <f t="shared" si="201"/>
        <v/>
      </c>
      <c r="U1045" s="494" t="str">
        <f t="shared" si="202"/>
        <v/>
      </c>
      <c r="V1045" s="494" t="str">
        <f t="shared" si="203"/>
        <v/>
      </c>
      <c r="W1045" s="21">
        <f>ROW()</f>
        <v>1045</v>
      </c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  <c r="BU1045" s="21"/>
      <c r="BV1045" s="21"/>
      <c r="BW1045" s="21"/>
      <c r="BX1045" s="21"/>
      <c r="BY1045" s="21"/>
      <c r="BZ1045" s="21"/>
      <c r="CA1045" s="21"/>
      <c r="CB1045" s="21"/>
      <c r="CC1045" s="21"/>
      <c r="CD1045" s="21"/>
      <c r="CE1045" s="21"/>
      <c r="CF1045" s="21"/>
      <c r="CG1045" s="21"/>
      <c r="CH1045" s="21"/>
      <c r="CI1045" s="21"/>
      <c r="CJ1045" s="21"/>
      <c r="CK1045" s="21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1"/>
      <c r="CY1045" s="21"/>
      <c r="CZ1045" s="21"/>
      <c r="DA1045" s="21"/>
      <c r="DB1045" s="21"/>
      <c r="DC1045" s="21"/>
      <c r="DD1045" s="21"/>
    </row>
    <row r="1046" spans="2:108" ht="12.5">
      <c r="B1046" s="12"/>
      <c r="C1046" s="709"/>
      <c r="D1046" s="178"/>
      <c r="E1046" s="191"/>
      <c r="F1046" s="191" t="s">
        <v>1</v>
      </c>
      <c r="G1046" s="163"/>
      <c r="H1046" s="163"/>
      <c r="I1046" s="173"/>
      <c r="J1046" s="174"/>
      <c r="K1046" s="101">
        <f t="shared" si="192"/>
        <v>0</v>
      </c>
      <c r="L1046" s="101">
        <f t="shared" si="193"/>
        <v>0</v>
      </c>
      <c r="M1046" s="101">
        <f t="shared" si="194"/>
        <v>0</v>
      </c>
      <c r="N1046" s="101" t="str">
        <f t="shared" si="195"/>
        <v/>
      </c>
      <c r="O1046" s="101">
        <f t="shared" si="196"/>
        <v>0</v>
      </c>
      <c r="P1046" s="101">
        <f t="shared" si="197"/>
        <v>0</v>
      </c>
      <c r="Q1046" s="101" t="str">
        <f t="shared" si="198"/>
        <v/>
      </c>
      <c r="R1046" s="101" t="str">
        <f t="shared" si="199"/>
        <v/>
      </c>
      <c r="S1046" s="494" t="str">
        <f t="shared" si="200"/>
        <v/>
      </c>
      <c r="T1046" s="494" t="str">
        <f t="shared" si="201"/>
        <v/>
      </c>
      <c r="U1046" s="494" t="str">
        <f t="shared" si="202"/>
        <v/>
      </c>
      <c r="V1046" s="494" t="str">
        <f t="shared" si="203"/>
        <v/>
      </c>
      <c r="W1046" s="21">
        <f>ROW()</f>
        <v>1046</v>
      </c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  <c r="BU1046" s="21"/>
      <c r="BV1046" s="21"/>
      <c r="BW1046" s="21"/>
      <c r="BX1046" s="21"/>
      <c r="BY1046" s="21"/>
      <c r="BZ1046" s="21"/>
      <c r="CA1046" s="21"/>
      <c r="CB1046" s="21"/>
      <c r="CC1046" s="21"/>
      <c r="CD1046" s="21"/>
      <c r="CE1046" s="21"/>
      <c r="CF1046" s="21"/>
      <c r="CG1046" s="21"/>
      <c r="CH1046" s="21"/>
      <c r="CI1046" s="21"/>
      <c r="CJ1046" s="21"/>
      <c r="CK1046" s="21"/>
      <c r="CL1046" s="21"/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1"/>
      <c r="CY1046" s="21"/>
      <c r="CZ1046" s="21"/>
      <c r="DA1046" s="21"/>
      <c r="DB1046" s="21"/>
      <c r="DC1046" s="21"/>
      <c r="DD1046" s="21"/>
    </row>
    <row r="1047" spans="2:108" ht="12.5">
      <c r="B1047" s="12"/>
      <c r="C1047" s="709"/>
      <c r="D1047" s="178"/>
      <c r="E1047" s="191"/>
      <c r="F1047" s="191" t="s">
        <v>1</v>
      </c>
      <c r="G1047" s="163"/>
      <c r="H1047" s="163"/>
      <c r="I1047" s="173"/>
      <c r="J1047" s="174"/>
      <c r="K1047" s="101">
        <f t="shared" si="192"/>
        <v>0</v>
      </c>
      <c r="L1047" s="101">
        <f t="shared" si="193"/>
        <v>0</v>
      </c>
      <c r="M1047" s="101">
        <f t="shared" si="194"/>
        <v>0</v>
      </c>
      <c r="N1047" s="101" t="str">
        <f t="shared" si="195"/>
        <v/>
      </c>
      <c r="O1047" s="101">
        <f t="shared" si="196"/>
        <v>0</v>
      </c>
      <c r="P1047" s="101">
        <f t="shared" si="197"/>
        <v>0</v>
      </c>
      <c r="Q1047" s="101" t="str">
        <f t="shared" si="198"/>
        <v/>
      </c>
      <c r="R1047" s="101" t="str">
        <f t="shared" si="199"/>
        <v/>
      </c>
      <c r="S1047" s="494" t="str">
        <f t="shared" si="200"/>
        <v/>
      </c>
      <c r="T1047" s="494" t="str">
        <f t="shared" si="201"/>
        <v/>
      </c>
      <c r="U1047" s="494" t="str">
        <f t="shared" si="202"/>
        <v/>
      </c>
      <c r="V1047" s="494" t="str">
        <f t="shared" si="203"/>
        <v/>
      </c>
      <c r="W1047" s="21">
        <f>ROW()</f>
        <v>1047</v>
      </c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/>
      <c r="BX1047" s="21"/>
      <c r="BY1047" s="21"/>
      <c r="BZ1047" s="21"/>
      <c r="CA1047" s="21"/>
      <c r="CB1047" s="21"/>
      <c r="CC1047" s="21"/>
      <c r="CD1047" s="21"/>
      <c r="CE1047" s="21"/>
      <c r="CF1047" s="21"/>
      <c r="CG1047" s="21"/>
      <c r="CH1047" s="21"/>
      <c r="CI1047" s="21"/>
      <c r="CJ1047" s="21"/>
      <c r="CK1047" s="21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</row>
    <row r="1048" spans="2:108" ht="12.5">
      <c r="B1048" s="12"/>
      <c r="C1048" s="709"/>
      <c r="D1048" s="178"/>
      <c r="E1048" s="191"/>
      <c r="F1048" s="191" t="s">
        <v>1</v>
      </c>
      <c r="G1048" s="163"/>
      <c r="H1048" s="163"/>
      <c r="I1048" s="173"/>
      <c r="J1048" s="174"/>
      <c r="K1048" s="101">
        <f t="shared" si="192"/>
        <v>0</v>
      </c>
      <c r="L1048" s="101">
        <f t="shared" si="193"/>
        <v>0</v>
      </c>
      <c r="M1048" s="101">
        <f t="shared" si="194"/>
        <v>0</v>
      </c>
      <c r="N1048" s="101" t="str">
        <f t="shared" si="195"/>
        <v/>
      </c>
      <c r="O1048" s="101">
        <f t="shared" si="196"/>
        <v>0</v>
      </c>
      <c r="P1048" s="101">
        <f t="shared" si="197"/>
        <v>0</v>
      </c>
      <c r="Q1048" s="101" t="str">
        <f t="shared" si="198"/>
        <v/>
      </c>
      <c r="R1048" s="101" t="str">
        <f t="shared" si="199"/>
        <v/>
      </c>
      <c r="S1048" s="494" t="str">
        <f t="shared" si="200"/>
        <v/>
      </c>
      <c r="T1048" s="494" t="str">
        <f t="shared" si="201"/>
        <v/>
      </c>
      <c r="U1048" s="494" t="str">
        <f t="shared" si="202"/>
        <v/>
      </c>
      <c r="V1048" s="494" t="str">
        <f t="shared" si="203"/>
        <v/>
      </c>
      <c r="W1048" s="21">
        <f>ROW()</f>
        <v>1048</v>
      </c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  <c r="BU1048" s="21"/>
      <c r="BV1048" s="21"/>
      <c r="BW1048" s="21"/>
      <c r="BX1048" s="21"/>
      <c r="BY1048" s="21"/>
      <c r="BZ1048" s="21"/>
      <c r="CA1048" s="21"/>
      <c r="CB1048" s="21"/>
      <c r="CC1048" s="21"/>
      <c r="CD1048" s="21"/>
      <c r="CE1048" s="21"/>
      <c r="CF1048" s="21"/>
      <c r="CG1048" s="21"/>
      <c r="CH1048" s="21"/>
      <c r="CI1048" s="21"/>
      <c r="CJ1048" s="21"/>
      <c r="CK1048" s="21"/>
      <c r="CL1048" s="21"/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1"/>
      <c r="CY1048" s="21"/>
      <c r="CZ1048" s="21"/>
      <c r="DA1048" s="21"/>
      <c r="DB1048" s="21"/>
      <c r="DC1048" s="21"/>
      <c r="DD1048" s="21"/>
    </row>
    <row r="1049" spans="2:108" ht="12.5">
      <c r="B1049" s="12"/>
      <c r="C1049" s="709"/>
      <c r="D1049" s="178"/>
      <c r="E1049" s="191"/>
      <c r="F1049" s="191" t="s">
        <v>1</v>
      </c>
      <c r="G1049" s="163"/>
      <c r="H1049" s="163"/>
      <c r="I1049" s="173"/>
      <c r="J1049" s="174"/>
      <c r="K1049" s="101">
        <f t="shared" si="192"/>
        <v>0</v>
      </c>
      <c r="L1049" s="101">
        <f t="shared" si="193"/>
        <v>0</v>
      </c>
      <c r="M1049" s="101">
        <f t="shared" si="194"/>
        <v>0</v>
      </c>
      <c r="N1049" s="101" t="str">
        <f t="shared" si="195"/>
        <v/>
      </c>
      <c r="O1049" s="101">
        <f t="shared" si="196"/>
        <v>0</v>
      </c>
      <c r="P1049" s="101">
        <f t="shared" si="197"/>
        <v>0</v>
      </c>
      <c r="Q1049" s="101" t="str">
        <f t="shared" si="198"/>
        <v/>
      </c>
      <c r="R1049" s="101" t="str">
        <f t="shared" si="199"/>
        <v/>
      </c>
      <c r="S1049" s="494" t="str">
        <f t="shared" si="200"/>
        <v/>
      </c>
      <c r="T1049" s="494" t="str">
        <f t="shared" si="201"/>
        <v/>
      </c>
      <c r="U1049" s="494" t="str">
        <f t="shared" si="202"/>
        <v/>
      </c>
      <c r="V1049" s="494" t="str">
        <f t="shared" si="203"/>
        <v/>
      </c>
      <c r="W1049" s="21">
        <f>ROW()</f>
        <v>1049</v>
      </c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  <c r="CD1049" s="21"/>
      <c r="CE1049" s="21"/>
      <c r="CF1049" s="21"/>
      <c r="CG1049" s="21"/>
      <c r="CH1049" s="21"/>
      <c r="CI1049" s="21"/>
      <c r="CJ1049" s="21"/>
      <c r="CK1049" s="21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</row>
    <row r="1050" spans="2:108" ht="12.5">
      <c r="B1050" s="12"/>
      <c r="C1050" s="709"/>
      <c r="D1050" s="178"/>
      <c r="E1050" s="191"/>
      <c r="F1050" s="191" t="s">
        <v>1</v>
      </c>
      <c r="G1050" s="163"/>
      <c r="H1050" s="163"/>
      <c r="I1050" s="173"/>
      <c r="J1050" s="174"/>
      <c r="K1050" s="101">
        <f t="shared" si="192"/>
        <v>0</v>
      </c>
      <c r="L1050" s="101">
        <f t="shared" si="193"/>
        <v>0</v>
      </c>
      <c r="M1050" s="101">
        <f t="shared" si="194"/>
        <v>0</v>
      </c>
      <c r="N1050" s="101" t="str">
        <f t="shared" si="195"/>
        <v/>
      </c>
      <c r="O1050" s="101">
        <f t="shared" si="196"/>
        <v>0</v>
      </c>
      <c r="P1050" s="101">
        <f t="shared" si="197"/>
        <v>0</v>
      </c>
      <c r="Q1050" s="101" t="str">
        <f t="shared" si="198"/>
        <v/>
      </c>
      <c r="R1050" s="101" t="str">
        <f t="shared" si="199"/>
        <v/>
      </c>
      <c r="S1050" s="494" t="str">
        <f t="shared" si="200"/>
        <v/>
      </c>
      <c r="T1050" s="494" t="str">
        <f t="shared" si="201"/>
        <v/>
      </c>
      <c r="U1050" s="494" t="str">
        <f t="shared" si="202"/>
        <v/>
      </c>
      <c r="V1050" s="494" t="str">
        <f t="shared" si="203"/>
        <v/>
      </c>
      <c r="W1050" s="21">
        <f>ROW()</f>
        <v>1050</v>
      </c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  <c r="BU1050" s="21"/>
      <c r="BV1050" s="21"/>
      <c r="BW1050" s="21"/>
      <c r="BX1050" s="21"/>
      <c r="BY1050" s="21"/>
      <c r="BZ1050" s="21"/>
      <c r="CA1050" s="21"/>
      <c r="CB1050" s="21"/>
      <c r="CC1050" s="21"/>
      <c r="CD1050" s="21"/>
      <c r="CE1050" s="21"/>
      <c r="CF1050" s="21"/>
      <c r="CG1050" s="21"/>
      <c r="CH1050" s="21"/>
      <c r="CI1050" s="21"/>
      <c r="CJ1050" s="21"/>
      <c r="CK1050" s="21"/>
      <c r="CL1050" s="21"/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1"/>
      <c r="CY1050" s="21"/>
      <c r="CZ1050" s="21"/>
      <c r="DA1050" s="21"/>
      <c r="DB1050" s="21"/>
      <c r="DC1050" s="21"/>
      <c r="DD1050" s="21"/>
    </row>
    <row r="1051" spans="2:108" ht="12.5">
      <c r="B1051" s="12"/>
      <c r="C1051" s="709"/>
      <c r="D1051" s="178"/>
      <c r="E1051" s="191"/>
      <c r="F1051" s="191" t="s">
        <v>1</v>
      </c>
      <c r="G1051" s="163"/>
      <c r="H1051" s="163"/>
      <c r="I1051" s="173"/>
      <c r="J1051" s="174"/>
      <c r="K1051" s="101">
        <f t="shared" si="192"/>
        <v>0</v>
      </c>
      <c r="L1051" s="101">
        <f t="shared" si="193"/>
        <v>0</v>
      </c>
      <c r="M1051" s="101">
        <f t="shared" si="194"/>
        <v>0</v>
      </c>
      <c r="N1051" s="101" t="str">
        <f t="shared" si="195"/>
        <v/>
      </c>
      <c r="O1051" s="101">
        <f t="shared" si="196"/>
        <v>0</v>
      </c>
      <c r="P1051" s="101">
        <f t="shared" si="197"/>
        <v>0</v>
      </c>
      <c r="Q1051" s="101" t="str">
        <f t="shared" si="198"/>
        <v/>
      </c>
      <c r="R1051" s="101" t="str">
        <f t="shared" si="199"/>
        <v/>
      </c>
      <c r="S1051" s="494" t="str">
        <f t="shared" si="200"/>
        <v/>
      </c>
      <c r="T1051" s="494" t="str">
        <f t="shared" si="201"/>
        <v/>
      </c>
      <c r="U1051" s="494" t="str">
        <f t="shared" si="202"/>
        <v/>
      </c>
      <c r="V1051" s="494" t="str">
        <f t="shared" si="203"/>
        <v/>
      </c>
      <c r="W1051" s="21">
        <f>ROW()</f>
        <v>1051</v>
      </c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  <c r="BU1051" s="21"/>
      <c r="BV1051" s="21"/>
      <c r="BW1051" s="21"/>
      <c r="BX1051" s="21"/>
      <c r="BY1051" s="21"/>
      <c r="BZ1051" s="21"/>
      <c r="CA1051" s="21"/>
      <c r="CB1051" s="21"/>
      <c r="CC1051" s="21"/>
      <c r="CD1051" s="21"/>
      <c r="CE1051" s="21"/>
      <c r="CF1051" s="21"/>
      <c r="CG1051" s="21"/>
      <c r="CH1051" s="21"/>
      <c r="CI1051" s="21"/>
      <c r="CJ1051" s="21"/>
      <c r="CK1051" s="21"/>
      <c r="CL1051" s="21"/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1"/>
      <c r="CY1051" s="21"/>
      <c r="CZ1051" s="21"/>
      <c r="DA1051" s="21"/>
      <c r="DB1051" s="21"/>
      <c r="DC1051" s="21"/>
      <c r="DD1051" s="21"/>
    </row>
    <row r="1052" spans="2:108" ht="12.5">
      <c r="B1052" s="12"/>
      <c r="C1052" s="709"/>
      <c r="D1052" s="178"/>
      <c r="E1052" s="191"/>
      <c r="F1052" s="191" t="s">
        <v>1</v>
      </c>
      <c r="G1052" s="163"/>
      <c r="H1052" s="163"/>
      <c r="I1052" s="173"/>
      <c r="J1052" s="174"/>
      <c r="K1052" s="101">
        <f t="shared" si="192"/>
        <v>0</v>
      </c>
      <c r="L1052" s="101">
        <f t="shared" si="193"/>
        <v>0</v>
      </c>
      <c r="M1052" s="101">
        <f t="shared" si="194"/>
        <v>0</v>
      </c>
      <c r="N1052" s="101" t="str">
        <f t="shared" si="195"/>
        <v/>
      </c>
      <c r="O1052" s="101">
        <f t="shared" si="196"/>
        <v>0</v>
      </c>
      <c r="P1052" s="101">
        <f t="shared" si="197"/>
        <v>0</v>
      </c>
      <c r="Q1052" s="101" t="str">
        <f t="shared" si="198"/>
        <v/>
      </c>
      <c r="R1052" s="101" t="str">
        <f t="shared" si="199"/>
        <v/>
      </c>
      <c r="S1052" s="494" t="str">
        <f t="shared" si="200"/>
        <v/>
      </c>
      <c r="T1052" s="494" t="str">
        <f t="shared" si="201"/>
        <v/>
      </c>
      <c r="U1052" s="494" t="str">
        <f t="shared" si="202"/>
        <v/>
      </c>
      <c r="V1052" s="494" t="str">
        <f t="shared" si="203"/>
        <v/>
      </c>
      <c r="W1052" s="21">
        <f>ROW()</f>
        <v>1052</v>
      </c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  <c r="BU1052" s="21"/>
      <c r="BV1052" s="21"/>
      <c r="BW1052" s="21"/>
      <c r="BX1052" s="21"/>
      <c r="BY1052" s="21"/>
      <c r="BZ1052" s="21"/>
      <c r="CA1052" s="21"/>
      <c r="CB1052" s="21"/>
      <c r="CC1052" s="21"/>
      <c r="CD1052" s="21"/>
      <c r="CE1052" s="21"/>
      <c r="CF1052" s="21"/>
      <c r="CG1052" s="21"/>
      <c r="CH1052" s="21"/>
      <c r="CI1052" s="21"/>
      <c r="CJ1052" s="21"/>
      <c r="CK1052" s="21"/>
      <c r="CL1052" s="21"/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1"/>
      <c r="CY1052" s="21"/>
      <c r="CZ1052" s="21"/>
      <c r="DA1052" s="21"/>
      <c r="DB1052" s="21"/>
      <c r="DC1052" s="21"/>
      <c r="DD1052" s="21"/>
    </row>
    <row r="1053" spans="2:108" ht="12.5">
      <c r="B1053" s="12"/>
      <c r="C1053" s="709"/>
      <c r="D1053" s="178"/>
      <c r="E1053" s="191"/>
      <c r="F1053" s="191" t="s">
        <v>1</v>
      </c>
      <c r="G1053" s="163"/>
      <c r="H1053" s="163"/>
      <c r="I1053" s="173"/>
      <c r="J1053" s="174"/>
      <c r="K1053" s="101">
        <f t="shared" si="192"/>
        <v>0</v>
      </c>
      <c r="L1053" s="101">
        <f t="shared" si="193"/>
        <v>0</v>
      </c>
      <c r="M1053" s="101">
        <f t="shared" si="194"/>
        <v>0</v>
      </c>
      <c r="N1053" s="101" t="str">
        <f t="shared" si="195"/>
        <v/>
      </c>
      <c r="O1053" s="101">
        <f t="shared" si="196"/>
        <v>0</v>
      </c>
      <c r="P1053" s="101">
        <f t="shared" si="197"/>
        <v>0</v>
      </c>
      <c r="Q1053" s="101" t="str">
        <f t="shared" si="198"/>
        <v/>
      </c>
      <c r="R1053" s="101" t="str">
        <f t="shared" si="199"/>
        <v/>
      </c>
      <c r="S1053" s="494" t="str">
        <f t="shared" si="200"/>
        <v/>
      </c>
      <c r="T1053" s="494" t="str">
        <f t="shared" si="201"/>
        <v/>
      </c>
      <c r="U1053" s="494" t="str">
        <f t="shared" si="202"/>
        <v/>
      </c>
      <c r="V1053" s="494" t="str">
        <f t="shared" si="203"/>
        <v/>
      </c>
      <c r="W1053" s="21">
        <f>ROW()</f>
        <v>1053</v>
      </c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  <c r="BU1053" s="21"/>
      <c r="BV1053" s="21"/>
      <c r="BW1053" s="21"/>
      <c r="BX1053" s="21"/>
      <c r="BY1053" s="21"/>
      <c r="BZ1053" s="21"/>
      <c r="CA1053" s="21"/>
      <c r="CB1053" s="21"/>
      <c r="CC1053" s="21"/>
      <c r="CD1053" s="21"/>
      <c r="CE1053" s="21"/>
      <c r="CF1053" s="21"/>
      <c r="CG1053" s="21"/>
      <c r="CH1053" s="21"/>
      <c r="CI1053" s="21"/>
      <c r="CJ1053" s="21"/>
      <c r="CK1053" s="21"/>
      <c r="CL1053" s="21"/>
      <c r="CM1053" s="21"/>
      <c r="CN1053" s="21"/>
      <c r="CO1053" s="21"/>
      <c r="CP1053" s="21"/>
      <c r="CQ1053" s="21"/>
      <c r="CR1053" s="21"/>
      <c r="CS1053" s="21"/>
      <c r="CT1053" s="21"/>
      <c r="CU1053" s="21"/>
      <c r="CV1053" s="21"/>
      <c r="CW1053" s="21"/>
      <c r="CX1053" s="21"/>
      <c r="CY1053" s="21"/>
      <c r="CZ1053" s="21"/>
      <c r="DA1053" s="21"/>
      <c r="DB1053" s="21"/>
      <c r="DC1053" s="21"/>
      <c r="DD1053" s="21"/>
    </row>
    <row r="1054" spans="2:108" ht="12.5">
      <c r="B1054" s="12"/>
      <c r="C1054" s="709"/>
      <c r="D1054" s="178"/>
      <c r="E1054" s="191"/>
      <c r="F1054" s="191" t="s">
        <v>1</v>
      </c>
      <c r="G1054" s="163"/>
      <c r="H1054" s="163"/>
      <c r="I1054" s="173"/>
      <c r="J1054" s="174"/>
      <c r="K1054" s="101">
        <f t="shared" si="192"/>
        <v>0</v>
      </c>
      <c r="L1054" s="101">
        <f t="shared" si="193"/>
        <v>0</v>
      </c>
      <c r="M1054" s="101">
        <f t="shared" si="194"/>
        <v>0</v>
      </c>
      <c r="N1054" s="101" t="str">
        <f t="shared" si="195"/>
        <v/>
      </c>
      <c r="O1054" s="101">
        <f t="shared" si="196"/>
        <v>0</v>
      </c>
      <c r="P1054" s="101">
        <f t="shared" si="197"/>
        <v>0</v>
      </c>
      <c r="Q1054" s="101" t="str">
        <f t="shared" si="198"/>
        <v/>
      </c>
      <c r="R1054" s="101" t="str">
        <f t="shared" si="199"/>
        <v/>
      </c>
      <c r="S1054" s="494" t="str">
        <f t="shared" si="200"/>
        <v/>
      </c>
      <c r="T1054" s="494" t="str">
        <f t="shared" si="201"/>
        <v/>
      </c>
      <c r="U1054" s="494" t="str">
        <f t="shared" si="202"/>
        <v/>
      </c>
      <c r="V1054" s="494" t="str">
        <f t="shared" si="203"/>
        <v/>
      </c>
      <c r="W1054" s="21">
        <f>ROW()</f>
        <v>1054</v>
      </c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  <c r="BU1054" s="21"/>
      <c r="BV1054" s="21"/>
      <c r="BW1054" s="21"/>
      <c r="BX1054" s="21"/>
      <c r="BY1054" s="21"/>
      <c r="BZ1054" s="21"/>
      <c r="CA1054" s="21"/>
      <c r="CB1054" s="21"/>
      <c r="CC1054" s="21"/>
      <c r="CD1054" s="21"/>
      <c r="CE1054" s="21"/>
      <c r="CF1054" s="21"/>
      <c r="CG1054" s="21"/>
      <c r="CH1054" s="21"/>
      <c r="CI1054" s="21"/>
      <c r="CJ1054" s="21"/>
      <c r="CK1054" s="21"/>
      <c r="CL1054" s="21"/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1"/>
      <c r="CY1054" s="21"/>
      <c r="CZ1054" s="21"/>
      <c r="DA1054" s="21"/>
      <c r="DB1054" s="21"/>
      <c r="DC1054" s="21"/>
      <c r="DD1054" s="21"/>
    </row>
    <row r="1055" spans="2:108" ht="12.5">
      <c r="B1055" s="12"/>
      <c r="C1055" s="709"/>
      <c r="D1055" s="178"/>
      <c r="E1055" s="191"/>
      <c r="F1055" s="191" t="s">
        <v>1</v>
      </c>
      <c r="G1055" s="163"/>
      <c r="H1055" s="163"/>
      <c r="I1055" s="173"/>
      <c r="J1055" s="174"/>
      <c r="K1055" s="101">
        <f t="shared" si="192"/>
        <v>0</v>
      </c>
      <c r="L1055" s="101">
        <f t="shared" si="193"/>
        <v>0</v>
      </c>
      <c r="M1055" s="101">
        <f t="shared" si="194"/>
        <v>0</v>
      </c>
      <c r="N1055" s="101" t="str">
        <f t="shared" si="195"/>
        <v/>
      </c>
      <c r="O1055" s="101">
        <f t="shared" si="196"/>
        <v>0</v>
      </c>
      <c r="P1055" s="101">
        <f t="shared" si="197"/>
        <v>0</v>
      </c>
      <c r="Q1055" s="101" t="str">
        <f t="shared" si="198"/>
        <v/>
      </c>
      <c r="R1055" s="101" t="str">
        <f t="shared" si="199"/>
        <v/>
      </c>
      <c r="S1055" s="494" t="str">
        <f t="shared" si="200"/>
        <v/>
      </c>
      <c r="T1055" s="494" t="str">
        <f t="shared" si="201"/>
        <v/>
      </c>
      <c r="U1055" s="494" t="str">
        <f t="shared" si="202"/>
        <v/>
      </c>
      <c r="V1055" s="494" t="str">
        <f t="shared" si="203"/>
        <v/>
      </c>
      <c r="W1055" s="21">
        <f>ROW()</f>
        <v>1055</v>
      </c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  <c r="BU1055" s="21"/>
      <c r="BV1055" s="21"/>
      <c r="BW1055" s="21"/>
      <c r="BX1055" s="21"/>
      <c r="BY1055" s="21"/>
      <c r="BZ1055" s="21"/>
      <c r="CA1055" s="21"/>
      <c r="CB1055" s="21"/>
      <c r="CC1055" s="21"/>
      <c r="CD1055" s="21"/>
      <c r="CE1055" s="21"/>
      <c r="CF1055" s="21"/>
      <c r="CG1055" s="21"/>
      <c r="CH1055" s="21"/>
      <c r="CI1055" s="21"/>
      <c r="CJ1055" s="21"/>
      <c r="CK1055" s="21"/>
      <c r="CL1055" s="21"/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1"/>
      <c r="CY1055" s="21"/>
      <c r="CZ1055" s="21"/>
      <c r="DA1055" s="21"/>
      <c r="DB1055" s="21"/>
      <c r="DC1055" s="21"/>
      <c r="DD1055" s="21"/>
    </row>
    <row r="1056" spans="2:108" ht="12.5">
      <c r="B1056" s="12"/>
      <c r="C1056" s="709"/>
      <c r="D1056" s="178"/>
      <c r="E1056" s="191"/>
      <c r="F1056" s="191" t="s">
        <v>1</v>
      </c>
      <c r="G1056" s="163"/>
      <c r="H1056" s="163"/>
      <c r="I1056" s="173"/>
      <c r="J1056" s="174"/>
      <c r="K1056" s="101">
        <f t="shared" si="192"/>
        <v>0</v>
      </c>
      <c r="L1056" s="101">
        <f t="shared" si="193"/>
        <v>0</v>
      </c>
      <c r="M1056" s="101">
        <f t="shared" si="194"/>
        <v>0</v>
      </c>
      <c r="N1056" s="101" t="str">
        <f t="shared" si="195"/>
        <v/>
      </c>
      <c r="O1056" s="101">
        <f t="shared" si="196"/>
        <v>0</v>
      </c>
      <c r="P1056" s="101">
        <f t="shared" si="197"/>
        <v>0</v>
      </c>
      <c r="Q1056" s="101" t="str">
        <f t="shared" si="198"/>
        <v/>
      </c>
      <c r="R1056" s="101" t="str">
        <f t="shared" si="199"/>
        <v/>
      </c>
      <c r="S1056" s="494" t="str">
        <f t="shared" si="200"/>
        <v/>
      </c>
      <c r="T1056" s="494" t="str">
        <f t="shared" si="201"/>
        <v/>
      </c>
      <c r="U1056" s="494" t="str">
        <f t="shared" si="202"/>
        <v/>
      </c>
      <c r="V1056" s="494" t="str">
        <f t="shared" si="203"/>
        <v/>
      </c>
      <c r="W1056" s="21">
        <f>ROW()</f>
        <v>1056</v>
      </c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  <c r="BU1056" s="21"/>
      <c r="BV1056" s="21"/>
      <c r="BW1056" s="21"/>
      <c r="BX1056" s="21"/>
      <c r="BY1056" s="21"/>
      <c r="BZ1056" s="21"/>
      <c r="CA1056" s="21"/>
      <c r="CB1056" s="21"/>
      <c r="CC1056" s="21"/>
      <c r="CD1056" s="21"/>
      <c r="CE1056" s="21"/>
      <c r="CF1056" s="21"/>
      <c r="CG1056" s="21"/>
      <c r="CH1056" s="21"/>
      <c r="CI1056" s="21"/>
      <c r="CJ1056" s="21"/>
      <c r="CK1056" s="21"/>
      <c r="CL1056" s="21"/>
      <c r="CM1056" s="21"/>
      <c r="CN1056" s="21"/>
      <c r="CO1056" s="21"/>
      <c r="CP1056" s="21"/>
      <c r="CQ1056" s="21"/>
      <c r="CR1056" s="21"/>
      <c r="CS1056" s="21"/>
      <c r="CT1056" s="21"/>
      <c r="CU1056" s="21"/>
      <c r="CV1056" s="21"/>
      <c r="CW1056" s="21"/>
      <c r="CX1056" s="21"/>
      <c r="CY1056" s="21"/>
      <c r="CZ1056" s="21"/>
      <c r="DA1056" s="21"/>
      <c r="DB1056" s="21"/>
      <c r="DC1056" s="21"/>
      <c r="DD1056" s="21"/>
    </row>
    <row r="1057" spans="2:108" ht="12.5">
      <c r="B1057" s="12"/>
      <c r="C1057" s="709"/>
      <c r="D1057" s="178"/>
      <c r="E1057" s="191"/>
      <c r="F1057" s="191" t="s">
        <v>1</v>
      </c>
      <c r="G1057" s="163"/>
      <c r="H1057" s="163"/>
      <c r="I1057" s="173"/>
      <c r="J1057" s="174"/>
      <c r="K1057" s="101">
        <f t="shared" si="192"/>
        <v>0</v>
      </c>
      <c r="L1057" s="101">
        <f t="shared" si="193"/>
        <v>0</v>
      </c>
      <c r="M1057" s="101">
        <f t="shared" si="194"/>
        <v>0</v>
      </c>
      <c r="N1057" s="101" t="str">
        <f t="shared" si="195"/>
        <v/>
      </c>
      <c r="O1057" s="101">
        <f t="shared" si="196"/>
        <v>0</v>
      </c>
      <c r="P1057" s="101">
        <f t="shared" si="197"/>
        <v>0</v>
      </c>
      <c r="Q1057" s="101" t="str">
        <f t="shared" si="198"/>
        <v/>
      </c>
      <c r="R1057" s="101" t="str">
        <f t="shared" si="199"/>
        <v/>
      </c>
      <c r="S1057" s="494" t="str">
        <f t="shared" si="200"/>
        <v/>
      </c>
      <c r="T1057" s="494" t="str">
        <f t="shared" si="201"/>
        <v/>
      </c>
      <c r="U1057" s="494" t="str">
        <f t="shared" si="202"/>
        <v/>
      </c>
      <c r="V1057" s="494" t="str">
        <f t="shared" si="203"/>
        <v/>
      </c>
      <c r="W1057" s="21">
        <f>ROW()</f>
        <v>1057</v>
      </c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  <c r="CD1057" s="21"/>
      <c r="CE1057" s="21"/>
      <c r="CF1057" s="21"/>
      <c r="CG1057" s="21"/>
      <c r="CH1057" s="21"/>
      <c r="CI1057" s="21"/>
      <c r="CJ1057" s="21"/>
      <c r="CK1057" s="21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</row>
    <row r="1058" spans="2:108" ht="12.5">
      <c r="B1058" s="12"/>
      <c r="C1058" s="709"/>
      <c r="D1058" s="178"/>
      <c r="E1058" s="191"/>
      <c r="F1058" s="191" t="s">
        <v>1</v>
      </c>
      <c r="G1058" s="163"/>
      <c r="H1058" s="163"/>
      <c r="I1058" s="173"/>
      <c r="J1058" s="174"/>
      <c r="K1058" s="101">
        <f t="shared" si="192"/>
        <v>0</v>
      </c>
      <c r="L1058" s="101">
        <f t="shared" si="193"/>
        <v>0</v>
      </c>
      <c r="M1058" s="101">
        <f t="shared" si="194"/>
        <v>0</v>
      </c>
      <c r="N1058" s="101" t="str">
        <f t="shared" si="195"/>
        <v/>
      </c>
      <c r="O1058" s="101">
        <f t="shared" si="196"/>
        <v>0</v>
      </c>
      <c r="P1058" s="101">
        <f t="shared" si="197"/>
        <v>0</v>
      </c>
      <c r="Q1058" s="101" t="str">
        <f t="shared" si="198"/>
        <v/>
      </c>
      <c r="R1058" s="101" t="str">
        <f t="shared" si="199"/>
        <v/>
      </c>
      <c r="S1058" s="494" t="str">
        <f t="shared" si="200"/>
        <v/>
      </c>
      <c r="T1058" s="494" t="str">
        <f t="shared" si="201"/>
        <v/>
      </c>
      <c r="U1058" s="494" t="str">
        <f t="shared" si="202"/>
        <v/>
      </c>
      <c r="V1058" s="494" t="str">
        <f t="shared" si="203"/>
        <v/>
      </c>
      <c r="W1058" s="21">
        <f>ROW()</f>
        <v>1058</v>
      </c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  <c r="BU1058" s="21"/>
      <c r="BV1058" s="21"/>
      <c r="BW1058" s="21"/>
      <c r="BX1058" s="21"/>
      <c r="BY1058" s="21"/>
      <c r="BZ1058" s="21"/>
      <c r="CA1058" s="21"/>
      <c r="CB1058" s="21"/>
      <c r="CC1058" s="21"/>
      <c r="CD1058" s="21"/>
      <c r="CE1058" s="21"/>
      <c r="CF1058" s="21"/>
      <c r="CG1058" s="21"/>
      <c r="CH1058" s="21"/>
      <c r="CI1058" s="21"/>
      <c r="CJ1058" s="21"/>
      <c r="CK1058" s="21"/>
      <c r="CL1058" s="21"/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1"/>
      <c r="CY1058" s="21"/>
      <c r="CZ1058" s="21"/>
      <c r="DA1058" s="21"/>
      <c r="DB1058" s="21"/>
      <c r="DC1058" s="21"/>
      <c r="DD1058" s="21"/>
    </row>
    <row r="1059" spans="2:108" ht="12.5">
      <c r="B1059" s="12"/>
      <c r="C1059" s="709"/>
      <c r="D1059" s="178"/>
      <c r="E1059" s="191"/>
      <c r="F1059" s="191" t="s">
        <v>1</v>
      </c>
      <c r="G1059" s="163"/>
      <c r="H1059" s="163"/>
      <c r="I1059" s="173"/>
      <c r="J1059" s="174"/>
      <c r="K1059" s="101">
        <f t="shared" si="192"/>
        <v>0</v>
      </c>
      <c r="L1059" s="101">
        <f t="shared" si="193"/>
        <v>0</v>
      </c>
      <c r="M1059" s="101">
        <f t="shared" si="194"/>
        <v>0</v>
      </c>
      <c r="N1059" s="101" t="str">
        <f t="shared" si="195"/>
        <v/>
      </c>
      <c r="O1059" s="101">
        <f t="shared" si="196"/>
        <v>0</v>
      </c>
      <c r="P1059" s="101">
        <f t="shared" si="197"/>
        <v>0</v>
      </c>
      <c r="Q1059" s="101" t="str">
        <f t="shared" si="198"/>
        <v/>
      </c>
      <c r="R1059" s="101" t="str">
        <f t="shared" si="199"/>
        <v/>
      </c>
      <c r="S1059" s="494" t="str">
        <f t="shared" si="200"/>
        <v/>
      </c>
      <c r="T1059" s="494" t="str">
        <f t="shared" si="201"/>
        <v/>
      </c>
      <c r="U1059" s="494" t="str">
        <f t="shared" si="202"/>
        <v/>
      </c>
      <c r="V1059" s="494" t="str">
        <f t="shared" si="203"/>
        <v/>
      </c>
      <c r="W1059" s="21">
        <f>ROW()</f>
        <v>1059</v>
      </c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  <c r="CD1059" s="21"/>
      <c r="CE1059" s="21"/>
      <c r="CF1059" s="21"/>
      <c r="CG1059" s="21"/>
      <c r="CH1059" s="21"/>
      <c r="CI1059" s="21"/>
      <c r="CJ1059" s="21"/>
      <c r="CK1059" s="21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1"/>
      <c r="CY1059" s="21"/>
      <c r="CZ1059" s="21"/>
      <c r="DA1059" s="21"/>
      <c r="DB1059" s="21"/>
      <c r="DC1059" s="21"/>
      <c r="DD1059" s="21"/>
    </row>
    <row r="1060" spans="2:108" ht="12.5">
      <c r="B1060" s="12"/>
      <c r="C1060" s="709"/>
      <c r="D1060" s="178"/>
      <c r="E1060" s="191"/>
      <c r="F1060" s="191" t="s">
        <v>1</v>
      </c>
      <c r="G1060" s="163"/>
      <c r="H1060" s="163"/>
      <c r="I1060" s="173"/>
      <c r="J1060" s="174"/>
      <c r="K1060" s="101">
        <f t="shared" si="192"/>
        <v>0</v>
      </c>
      <c r="L1060" s="101">
        <f t="shared" si="193"/>
        <v>0</v>
      </c>
      <c r="M1060" s="101">
        <f t="shared" si="194"/>
        <v>0</v>
      </c>
      <c r="N1060" s="101" t="str">
        <f t="shared" si="195"/>
        <v/>
      </c>
      <c r="O1060" s="101">
        <f t="shared" si="196"/>
        <v>0</v>
      </c>
      <c r="P1060" s="101">
        <f t="shared" si="197"/>
        <v>0</v>
      </c>
      <c r="Q1060" s="101" t="str">
        <f t="shared" si="198"/>
        <v/>
      </c>
      <c r="R1060" s="101" t="str">
        <f t="shared" si="199"/>
        <v/>
      </c>
      <c r="S1060" s="494" t="str">
        <f t="shared" si="200"/>
        <v/>
      </c>
      <c r="T1060" s="494" t="str">
        <f t="shared" si="201"/>
        <v/>
      </c>
      <c r="U1060" s="494" t="str">
        <f t="shared" si="202"/>
        <v/>
      </c>
      <c r="V1060" s="494" t="str">
        <f t="shared" si="203"/>
        <v/>
      </c>
      <c r="W1060" s="21">
        <f>ROW()</f>
        <v>1060</v>
      </c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21"/>
      <c r="BS1060" s="21"/>
      <c r="BT1060" s="21"/>
      <c r="BU1060" s="21"/>
      <c r="BV1060" s="21"/>
      <c r="BW1060" s="21"/>
      <c r="BX1060" s="21"/>
      <c r="BY1060" s="21"/>
      <c r="BZ1060" s="21"/>
      <c r="CA1060" s="21"/>
      <c r="CB1060" s="21"/>
      <c r="CC1060" s="21"/>
      <c r="CD1060" s="21"/>
      <c r="CE1060" s="21"/>
      <c r="CF1060" s="21"/>
      <c r="CG1060" s="21"/>
      <c r="CH1060" s="21"/>
      <c r="CI1060" s="21"/>
      <c r="CJ1060" s="21"/>
      <c r="CK1060" s="21"/>
      <c r="CL1060" s="21"/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1"/>
      <c r="CY1060" s="21"/>
      <c r="CZ1060" s="21"/>
      <c r="DA1060" s="21"/>
      <c r="DB1060" s="21"/>
      <c r="DC1060" s="21"/>
      <c r="DD1060" s="21"/>
    </row>
    <row r="1061" spans="2:108" ht="12.5">
      <c r="B1061" s="12"/>
      <c r="C1061" s="709"/>
      <c r="D1061" s="178"/>
      <c r="E1061" s="191"/>
      <c r="F1061" s="191" t="s">
        <v>1</v>
      </c>
      <c r="G1061" s="163"/>
      <c r="H1061" s="163"/>
      <c r="I1061" s="173"/>
      <c r="J1061" s="174"/>
      <c r="K1061" s="101">
        <f t="shared" si="192"/>
        <v>0</v>
      </c>
      <c r="L1061" s="101">
        <f t="shared" si="193"/>
        <v>0</v>
      </c>
      <c r="M1061" s="101">
        <f t="shared" si="194"/>
        <v>0</v>
      </c>
      <c r="N1061" s="101" t="str">
        <f t="shared" si="195"/>
        <v/>
      </c>
      <c r="O1061" s="101">
        <f t="shared" si="196"/>
        <v>0</v>
      </c>
      <c r="P1061" s="101">
        <f t="shared" si="197"/>
        <v>0</v>
      </c>
      <c r="Q1061" s="101" t="str">
        <f t="shared" si="198"/>
        <v/>
      </c>
      <c r="R1061" s="101" t="str">
        <f t="shared" si="199"/>
        <v/>
      </c>
      <c r="S1061" s="494" t="str">
        <f t="shared" si="200"/>
        <v/>
      </c>
      <c r="T1061" s="494" t="str">
        <f t="shared" si="201"/>
        <v/>
      </c>
      <c r="U1061" s="494" t="str">
        <f t="shared" si="202"/>
        <v/>
      </c>
      <c r="V1061" s="494" t="str">
        <f t="shared" si="203"/>
        <v/>
      </c>
      <c r="W1061" s="21">
        <f>ROW()</f>
        <v>1061</v>
      </c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  <c r="BU1061" s="21"/>
      <c r="BV1061" s="21"/>
      <c r="BW1061" s="21"/>
      <c r="BX1061" s="21"/>
      <c r="BY1061" s="21"/>
      <c r="BZ1061" s="21"/>
      <c r="CA1061" s="21"/>
      <c r="CB1061" s="21"/>
      <c r="CC1061" s="21"/>
      <c r="CD1061" s="21"/>
      <c r="CE1061" s="21"/>
      <c r="CF1061" s="21"/>
      <c r="CG1061" s="21"/>
      <c r="CH1061" s="21"/>
      <c r="CI1061" s="21"/>
      <c r="CJ1061" s="21"/>
      <c r="CK1061" s="21"/>
      <c r="CL1061" s="21"/>
      <c r="CM1061" s="21"/>
      <c r="CN1061" s="21"/>
      <c r="CO1061" s="21"/>
      <c r="CP1061" s="21"/>
      <c r="CQ1061" s="21"/>
      <c r="CR1061" s="21"/>
      <c r="CS1061" s="21"/>
      <c r="CT1061" s="21"/>
      <c r="CU1061" s="21"/>
      <c r="CV1061" s="21"/>
      <c r="CW1061" s="21"/>
      <c r="CX1061" s="21"/>
      <c r="CY1061" s="21"/>
      <c r="CZ1061" s="21"/>
      <c r="DA1061" s="21"/>
      <c r="DB1061" s="21"/>
      <c r="DC1061" s="21"/>
      <c r="DD1061" s="21"/>
    </row>
    <row r="1062" spans="2:108" ht="12.5">
      <c r="B1062" s="12"/>
      <c r="C1062" s="709"/>
      <c r="D1062" s="178"/>
      <c r="E1062" s="191"/>
      <c r="F1062" s="191" t="s">
        <v>1</v>
      </c>
      <c r="G1062" s="163"/>
      <c r="H1062" s="163"/>
      <c r="I1062" s="173"/>
      <c r="J1062" s="174"/>
      <c r="K1062" s="101">
        <f t="shared" si="192"/>
        <v>0</v>
      </c>
      <c r="L1062" s="101">
        <f t="shared" si="193"/>
        <v>0</v>
      </c>
      <c r="M1062" s="101">
        <f t="shared" si="194"/>
        <v>0</v>
      </c>
      <c r="N1062" s="101" t="str">
        <f t="shared" si="195"/>
        <v/>
      </c>
      <c r="O1062" s="101">
        <f t="shared" si="196"/>
        <v>0</v>
      </c>
      <c r="P1062" s="101">
        <f t="shared" si="197"/>
        <v>0</v>
      </c>
      <c r="Q1062" s="101" t="str">
        <f t="shared" si="198"/>
        <v/>
      </c>
      <c r="R1062" s="101" t="str">
        <f t="shared" si="199"/>
        <v/>
      </c>
      <c r="S1062" s="494" t="str">
        <f t="shared" si="200"/>
        <v/>
      </c>
      <c r="T1062" s="494" t="str">
        <f t="shared" si="201"/>
        <v/>
      </c>
      <c r="U1062" s="494" t="str">
        <f t="shared" si="202"/>
        <v/>
      </c>
      <c r="V1062" s="494" t="str">
        <f t="shared" si="203"/>
        <v/>
      </c>
      <c r="W1062" s="21">
        <f>ROW()</f>
        <v>1062</v>
      </c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  <c r="BU1062" s="21"/>
      <c r="BV1062" s="21"/>
      <c r="BW1062" s="21"/>
      <c r="BX1062" s="21"/>
      <c r="BY1062" s="21"/>
      <c r="BZ1062" s="21"/>
      <c r="CA1062" s="21"/>
      <c r="CB1062" s="21"/>
      <c r="CC1062" s="21"/>
      <c r="CD1062" s="21"/>
      <c r="CE1062" s="21"/>
      <c r="CF1062" s="21"/>
      <c r="CG1062" s="21"/>
      <c r="CH1062" s="21"/>
      <c r="CI1062" s="21"/>
      <c r="CJ1062" s="21"/>
      <c r="CK1062" s="21"/>
      <c r="CL1062" s="21"/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1"/>
      <c r="CY1062" s="21"/>
      <c r="CZ1062" s="21"/>
      <c r="DA1062" s="21"/>
      <c r="DB1062" s="21"/>
      <c r="DC1062" s="21"/>
      <c r="DD1062" s="21"/>
    </row>
    <row r="1063" spans="2:108" ht="12.5">
      <c r="B1063" s="12"/>
      <c r="C1063" s="709"/>
      <c r="D1063" s="178"/>
      <c r="E1063" s="191"/>
      <c r="F1063" s="191" t="s">
        <v>1</v>
      </c>
      <c r="G1063" s="163"/>
      <c r="H1063" s="163"/>
      <c r="I1063" s="173"/>
      <c r="J1063" s="174"/>
      <c r="K1063" s="101">
        <f t="shared" si="192"/>
        <v>0</v>
      </c>
      <c r="L1063" s="101">
        <f t="shared" si="193"/>
        <v>0</v>
      </c>
      <c r="M1063" s="101">
        <f t="shared" si="194"/>
        <v>0</v>
      </c>
      <c r="N1063" s="101" t="str">
        <f t="shared" si="195"/>
        <v/>
      </c>
      <c r="O1063" s="101">
        <f t="shared" si="196"/>
        <v>0</v>
      </c>
      <c r="P1063" s="101">
        <f t="shared" si="197"/>
        <v>0</v>
      </c>
      <c r="Q1063" s="101" t="str">
        <f t="shared" si="198"/>
        <v/>
      </c>
      <c r="R1063" s="101" t="str">
        <f t="shared" si="199"/>
        <v/>
      </c>
      <c r="S1063" s="494" t="str">
        <f t="shared" si="200"/>
        <v/>
      </c>
      <c r="T1063" s="494" t="str">
        <f t="shared" si="201"/>
        <v/>
      </c>
      <c r="U1063" s="494" t="str">
        <f t="shared" si="202"/>
        <v/>
      </c>
      <c r="V1063" s="494" t="str">
        <f t="shared" si="203"/>
        <v/>
      </c>
      <c r="W1063" s="21">
        <f>ROW()</f>
        <v>1063</v>
      </c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  <c r="BU1063" s="21"/>
      <c r="BV1063" s="21"/>
      <c r="BW1063" s="21"/>
      <c r="BX1063" s="21"/>
      <c r="BY1063" s="21"/>
      <c r="BZ1063" s="21"/>
      <c r="CA1063" s="21"/>
      <c r="CB1063" s="21"/>
      <c r="CC1063" s="21"/>
      <c r="CD1063" s="21"/>
      <c r="CE1063" s="21"/>
      <c r="CF1063" s="21"/>
      <c r="CG1063" s="21"/>
      <c r="CH1063" s="21"/>
      <c r="CI1063" s="21"/>
      <c r="CJ1063" s="21"/>
      <c r="CK1063" s="21"/>
      <c r="CL1063" s="21"/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1"/>
      <c r="CY1063" s="21"/>
      <c r="CZ1063" s="21"/>
      <c r="DA1063" s="21"/>
      <c r="DB1063" s="21"/>
      <c r="DC1063" s="21"/>
      <c r="DD1063" s="21"/>
    </row>
    <row r="1064" spans="2:108" ht="12.5">
      <c r="B1064" s="12"/>
      <c r="C1064" s="709"/>
      <c r="D1064" s="178"/>
      <c r="E1064" s="191"/>
      <c r="F1064" s="191" t="s">
        <v>1</v>
      </c>
      <c r="G1064" s="163"/>
      <c r="H1064" s="163"/>
      <c r="I1064" s="173"/>
      <c r="J1064" s="174"/>
      <c r="K1064" s="101">
        <f t="shared" si="192"/>
        <v>0</v>
      </c>
      <c r="L1064" s="101">
        <f t="shared" si="193"/>
        <v>0</v>
      </c>
      <c r="M1064" s="101">
        <f t="shared" si="194"/>
        <v>0</v>
      </c>
      <c r="N1064" s="101" t="str">
        <f t="shared" si="195"/>
        <v/>
      </c>
      <c r="O1064" s="101">
        <f t="shared" si="196"/>
        <v>0</v>
      </c>
      <c r="P1064" s="101">
        <f t="shared" si="197"/>
        <v>0</v>
      </c>
      <c r="Q1064" s="101" t="str">
        <f t="shared" si="198"/>
        <v/>
      </c>
      <c r="R1064" s="101" t="str">
        <f t="shared" si="199"/>
        <v/>
      </c>
      <c r="S1064" s="494" t="str">
        <f t="shared" si="200"/>
        <v/>
      </c>
      <c r="T1064" s="494" t="str">
        <f t="shared" si="201"/>
        <v/>
      </c>
      <c r="U1064" s="494" t="str">
        <f t="shared" si="202"/>
        <v/>
      </c>
      <c r="V1064" s="494" t="str">
        <f t="shared" si="203"/>
        <v/>
      </c>
      <c r="W1064" s="21">
        <f>ROW()</f>
        <v>1064</v>
      </c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  <c r="BU1064" s="21"/>
      <c r="BV1064" s="21"/>
      <c r="BW1064" s="21"/>
      <c r="BX1064" s="21"/>
      <c r="BY1064" s="21"/>
      <c r="BZ1064" s="21"/>
      <c r="CA1064" s="21"/>
      <c r="CB1064" s="21"/>
      <c r="CC1064" s="21"/>
      <c r="CD1064" s="21"/>
      <c r="CE1064" s="21"/>
      <c r="CF1064" s="21"/>
      <c r="CG1064" s="21"/>
      <c r="CH1064" s="21"/>
      <c r="CI1064" s="21"/>
      <c r="CJ1064" s="21"/>
      <c r="CK1064" s="21"/>
      <c r="CL1064" s="21"/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1"/>
      <c r="CY1064" s="21"/>
      <c r="CZ1064" s="21"/>
      <c r="DA1064" s="21"/>
      <c r="DB1064" s="21"/>
      <c r="DC1064" s="21"/>
      <c r="DD1064" s="21"/>
    </row>
    <row r="1065" spans="2:108" ht="12.5">
      <c r="B1065" s="12"/>
      <c r="C1065" s="709"/>
      <c r="D1065" s="178"/>
      <c r="E1065" s="191"/>
      <c r="F1065" s="191" t="s">
        <v>1</v>
      </c>
      <c r="G1065" s="163"/>
      <c r="H1065" s="163"/>
      <c r="I1065" s="173"/>
      <c r="J1065" s="174"/>
      <c r="K1065" s="101">
        <f t="shared" si="192"/>
        <v>0</v>
      </c>
      <c r="L1065" s="101">
        <f t="shared" si="193"/>
        <v>0</v>
      </c>
      <c r="M1065" s="101">
        <f t="shared" si="194"/>
        <v>0</v>
      </c>
      <c r="N1065" s="101" t="str">
        <f t="shared" si="195"/>
        <v/>
      </c>
      <c r="O1065" s="101">
        <f t="shared" si="196"/>
        <v>0</v>
      </c>
      <c r="P1065" s="101">
        <f t="shared" si="197"/>
        <v>0</v>
      </c>
      <c r="Q1065" s="101" t="str">
        <f t="shared" si="198"/>
        <v/>
      </c>
      <c r="R1065" s="101" t="str">
        <f t="shared" si="199"/>
        <v/>
      </c>
      <c r="S1065" s="494" t="str">
        <f t="shared" si="200"/>
        <v/>
      </c>
      <c r="T1065" s="494" t="str">
        <f t="shared" si="201"/>
        <v/>
      </c>
      <c r="U1065" s="494" t="str">
        <f t="shared" si="202"/>
        <v/>
      </c>
      <c r="V1065" s="494" t="str">
        <f t="shared" si="203"/>
        <v/>
      </c>
      <c r="W1065" s="21">
        <f>ROW()</f>
        <v>1065</v>
      </c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  <c r="BU1065" s="21"/>
      <c r="BV1065" s="21"/>
      <c r="BW1065" s="21"/>
      <c r="BX1065" s="21"/>
      <c r="BY1065" s="21"/>
      <c r="BZ1065" s="21"/>
      <c r="CA1065" s="21"/>
      <c r="CB1065" s="21"/>
      <c r="CC1065" s="21"/>
      <c r="CD1065" s="21"/>
      <c r="CE1065" s="21"/>
      <c r="CF1065" s="21"/>
      <c r="CG1065" s="21"/>
      <c r="CH1065" s="21"/>
      <c r="CI1065" s="21"/>
      <c r="CJ1065" s="21"/>
      <c r="CK1065" s="21"/>
      <c r="CL1065" s="21"/>
      <c r="CM1065" s="21"/>
      <c r="CN1065" s="21"/>
      <c r="CO1065" s="21"/>
      <c r="CP1065" s="21"/>
      <c r="CQ1065" s="21"/>
      <c r="CR1065" s="21"/>
      <c r="CS1065" s="21"/>
      <c r="CT1065" s="21"/>
      <c r="CU1065" s="21"/>
      <c r="CV1065" s="21"/>
      <c r="CW1065" s="21"/>
      <c r="CX1065" s="21"/>
      <c r="CY1065" s="21"/>
      <c r="CZ1065" s="21"/>
      <c r="DA1065" s="21"/>
      <c r="DB1065" s="21"/>
      <c r="DC1065" s="21"/>
      <c r="DD1065" s="21"/>
    </row>
    <row r="1066" spans="2:108" ht="12.5">
      <c r="B1066" s="12"/>
      <c r="C1066" s="709"/>
      <c r="D1066" s="178"/>
      <c r="E1066" s="191"/>
      <c r="F1066" s="191" t="s">
        <v>1</v>
      </c>
      <c r="G1066" s="163"/>
      <c r="H1066" s="163"/>
      <c r="I1066" s="173"/>
      <c r="J1066" s="174"/>
      <c r="K1066" s="101">
        <f t="shared" si="192"/>
        <v>0</v>
      </c>
      <c r="L1066" s="101">
        <f t="shared" si="193"/>
        <v>0</v>
      </c>
      <c r="M1066" s="101">
        <f t="shared" si="194"/>
        <v>0</v>
      </c>
      <c r="N1066" s="101" t="str">
        <f t="shared" si="195"/>
        <v/>
      </c>
      <c r="O1066" s="101">
        <f t="shared" si="196"/>
        <v>0</v>
      </c>
      <c r="P1066" s="101">
        <f t="shared" si="197"/>
        <v>0</v>
      </c>
      <c r="Q1066" s="101" t="str">
        <f t="shared" si="198"/>
        <v/>
      </c>
      <c r="R1066" s="101" t="str">
        <f t="shared" si="199"/>
        <v/>
      </c>
      <c r="S1066" s="494" t="str">
        <f t="shared" si="200"/>
        <v/>
      </c>
      <c r="T1066" s="494" t="str">
        <f t="shared" si="201"/>
        <v/>
      </c>
      <c r="U1066" s="494" t="str">
        <f t="shared" si="202"/>
        <v/>
      </c>
      <c r="V1066" s="494" t="str">
        <f t="shared" si="203"/>
        <v/>
      </c>
      <c r="W1066" s="21">
        <f>ROW()</f>
        <v>1066</v>
      </c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  <c r="BU1066" s="21"/>
      <c r="BV1066" s="21"/>
      <c r="BW1066" s="21"/>
      <c r="BX1066" s="21"/>
      <c r="BY1066" s="21"/>
      <c r="BZ1066" s="21"/>
      <c r="CA1066" s="21"/>
      <c r="CB1066" s="21"/>
      <c r="CC1066" s="21"/>
      <c r="CD1066" s="21"/>
      <c r="CE1066" s="21"/>
      <c r="CF1066" s="21"/>
      <c r="CG1066" s="21"/>
      <c r="CH1066" s="21"/>
      <c r="CI1066" s="21"/>
      <c r="CJ1066" s="21"/>
      <c r="CK1066" s="21"/>
      <c r="CL1066" s="21"/>
      <c r="CM1066" s="21"/>
      <c r="CN1066" s="21"/>
      <c r="CO1066" s="21"/>
      <c r="CP1066" s="21"/>
      <c r="CQ1066" s="21"/>
      <c r="CR1066" s="21"/>
      <c r="CS1066" s="21"/>
      <c r="CT1066" s="21"/>
      <c r="CU1066" s="21"/>
      <c r="CV1066" s="21"/>
      <c r="CW1066" s="21"/>
      <c r="CX1066" s="21"/>
      <c r="CY1066" s="21"/>
      <c r="CZ1066" s="21"/>
      <c r="DA1066" s="21"/>
      <c r="DB1066" s="21"/>
      <c r="DC1066" s="21"/>
      <c r="DD1066" s="21"/>
    </row>
    <row r="1067" spans="2:108" ht="12.5">
      <c r="B1067" s="12"/>
      <c r="C1067" s="709"/>
      <c r="D1067" s="178"/>
      <c r="E1067" s="191"/>
      <c r="F1067" s="191" t="s">
        <v>1</v>
      </c>
      <c r="G1067" s="163"/>
      <c r="H1067" s="163"/>
      <c r="I1067" s="173"/>
      <c r="J1067" s="174"/>
      <c r="K1067" s="101">
        <f t="shared" si="192"/>
        <v>0</v>
      </c>
      <c r="L1067" s="101">
        <f t="shared" si="193"/>
        <v>0</v>
      </c>
      <c r="M1067" s="101">
        <f t="shared" si="194"/>
        <v>0</v>
      </c>
      <c r="N1067" s="101" t="str">
        <f t="shared" si="195"/>
        <v/>
      </c>
      <c r="O1067" s="101">
        <f t="shared" si="196"/>
        <v>0</v>
      </c>
      <c r="P1067" s="101">
        <f t="shared" si="197"/>
        <v>0</v>
      </c>
      <c r="Q1067" s="101" t="str">
        <f t="shared" si="198"/>
        <v/>
      </c>
      <c r="R1067" s="101" t="str">
        <f t="shared" si="199"/>
        <v/>
      </c>
      <c r="S1067" s="494" t="str">
        <f t="shared" si="200"/>
        <v/>
      </c>
      <c r="T1067" s="494" t="str">
        <f t="shared" si="201"/>
        <v/>
      </c>
      <c r="U1067" s="494" t="str">
        <f t="shared" si="202"/>
        <v/>
      </c>
      <c r="V1067" s="494" t="str">
        <f t="shared" si="203"/>
        <v/>
      </c>
      <c r="W1067" s="21">
        <f>ROW()</f>
        <v>1067</v>
      </c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BU1067" s="21"/>
      <c r="BV1067" s="21"/>
      <c r="BW1067" s="21"/>
      <c r="BX1067" s="21"/>
      <c r="BY1067" s="21"/>
      <c r="BZ1067" s="21"/>
      <c r="CA1067" s="21"/>
      <c r="CB1067" s="21"/>
      <c r="CC1067" s="21"/>
      <c r="CD1067" s="21"/>
      <c r="CE1067" s="21"/>
      <c r="CF1067" s="21"/>
      <c r="CG1067" s="21"/>
      <c r="CH1067" s="21"/>
      <c r="CI1067" s="21"/>
      <c r="CJ1067" s="21"/>
      <c r="CK1067" s="21"/>
      <c r="CL1067" s="21"/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1"/>
      <c r="CY1067" s="21"/>
      <c r="CZ1067" s="21"/>
      <c r="DA1067" s="21"/>
      <c r="DB1067" s="21"/>
      <c r="DC1067" s="21"/>
      <c r="DD1067" s="21"/>
    </row>
    <row r="1068" spans="2:108" ht="12.5">
      <c r="B1068" s="12"/>
      <c r="C1068" s="709"/>
      <c r="D1068" s="178"/>
      <c r="E1068" s="191"/>
      <c r="F1068" s="191" t="s">
        <v>1</v>
      </c>
      <c r="G1068" s="163"/>
      <c r="H1068" s="163"/>
      <c r="I1068" s="173"/>
      <c r="J1068" s="174"/>
      <c r="K1068" s="101">
        <f t="shared" si="192"/>
        <v>0</v>
      </c>
      <c r="L1068" s="101">
        <f t="shared" si="193"/>
        <v>0</v>
      </c>
      <c r="M1068" s="101">
        <f t="shared" si="194"/>
        <v>0</v>
      </c>
      <c r="N1068" s="101" t="str">
        <f t="shared" si="195"/>
        <v/>
      </c>
      <c r="O1068" s="101">
        <f t="shared" si="196"/>
        <v>0</v>
      </c>
      <c r="P1068" s="101">
        <f t="shared" si="197"/>
        <v>0</v>
      </c>
      <c r="Q1068" s="101" t="str">
        <f t="shared" si="198"/>
        <v/>
      </c>
      <c r="R1068" s="101" t="str">
        <f t="shared" si="199"/>
        <v/>
      </c>
      <c r="S1068" s="494" t="str">
        <f t="shared" si="200"/>
        <v/>
      </c>
      <c r="T1068" s="494" t="str">
        <f t="shared" si="201"/>
        <v/>
      </c>
      <c r="U1068" s="494" t="str">
        <f t="shared" si="202"/>
        <v/>
      </c>
      <c r="V1068" s="494" t="str">
        <f t="shared" si="203"/>
        <v/>
      </c>
      <c r="W1068" s="21">
        <f>ROW()</f>
        <v>1068</v>
      </c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  <c r="CD1068" s="21"/>
      <c r="CE1068" s="21"/>
      <c r="CF1068" s="21"/>
      <c r="CG1068" s="21"/>
      <c r="CH1068" s="21"/>
      <c r="CI1068" s="21"/>
      <c r="CJ1068" s="21"/>
      <c r="CK1068" s="21"/>
      <c r="CL1068" s="21"/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1"/>
      <c r="CY1068" s="21"/>
      <c r="CZ1068" s="21"/>
      <c r="DA1068" s="21"/>
      <c r="DB1068" s="21"/>
      <c r="DC1068" s="21"/>
      <c r="DD1068" s="21"/>
    </row>
    <row r="1069" spans="2:108" ht="12.5">
      <c r="B1069" s="12"/>
      <c r="C1069" s="709"/>
      <c r="D1069" s="178"/>
      <c r="E1069" s="191"/>
      <c r="F1069" s="191" t="s">
        <v>1</v>
      </c>
      <c r="G1069" s="163"/>
      <c r="H1069" s="163"/>
      <c r="I1069" s="173"/>
      <c r="J1069" s="174"/>
      <c r="K1069" s="101">
        <f t="shared" si="192"/>
        <v>0</v>
      </c>
      <c r="L1069" s="101">
        <f t="shared" si="193"/>
        <v>0</v>
      </c>
      <c r="M1069" s="101">
        <f t="shared" si="194"/>
        <v>0</v>
      </c>
      <c r="N1069" s="101" t="str">
        <f t="shared" si="195"/>
        <v/>
      </c>
      <c r="O1069" s="101">
        <f t="shared" si="196"/>
        <v>0</v>
      </c>
      <c r="P1069" s="101">
        <f t="shared" si="197"/>
        <v>0</v>
      </c>
      <c r="Q1069" s="101" t="str">
        <f t="shared" si="198"/>
        <v/>
      </c>
      <c r="R1069" s="101" t="str">
        <f t="shared" si="199"/>
        <v/>
      </c>
      <c r="S1069" s="494" t="str">
        <f t="shared" si="200"/>
        <v/>
      </c>
      <c r="T1069" s="494" t="str">
        <f t="shared" si="201"/>
        <v/>
      </c>
      <c r="U1069" s="494" t="str">
        <f t="shared" si="202"/>
        <v/>
      </c>
      <c r="V1069" s="494" t="str">
        <f t="shared" si="203"/>
        <v/>
      </c>
      <c r="W1069" s="21">
        <f>ROW()</f>
        <v>1069</v>
      </c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  <c r="BU1069" s="21"/>
      <c r="BV1069" s="21"/>
      <c r="BW1069" s="21"/>
      <c r="BX1069" s="21"/>
      <c r="BY1069" s="21"/>
      <c r="BZ1069" s="21"/>
      <c r="CA1069" s="21"/>
      <c r="CB1069" s="21"/>
      <c r="CC1069" s="21"/>
      <c r="CD1069" s="21"/>
      <c r="CE1069" s="21"/>
      <c r="CF1069" s="21"/>
      <c r="CG1069" s="21"/>
      <c r="CH1069" s="21"/>
      <c r="CI1069" s="21"/>
      <c r="CJ1069" s="21"/>
      <c r="CK1069" s="21"/>
      <c r="CL1069" s="21"/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1"/>
      <c r="CY1069" s="21"/>
      <c r="CZ1069" s="21"/>
      <c r="DA1069" s="21"/>
      <c r="DB1069" s="21"/>
      <c r="DC1069" s="21"/>
      <c r="DD1069" s="21"/>
    </row>
    <row r="1070" spans="2:108" ht="12.5">
      <c r="B1070" s="12"/>
      <c r="C1070" s="709"/>
      <c r="D1070" s="178"/>
      <c r="E1070" s="191"/>
      <c r="F1070" s="191" t="s">
        <v>1</v>
      </c>
      <c r="G1070" s="163"/>
      <c r="H1070" s="163"/>
      <c r="I1070" s="173"/>
      <c r="J1070" s="174"/>
      <c r="K1070" s="101">
        <f t="shared" si="192"/>
        <v>0</v>
      </c>
      <c r="L1070" s="101">
        <f t="shared" si="193"/>
        <v>0</v>
      </c>
      <c r="M1070" s="101">
        <f t="shared" si="194"/>
        <v>0</v>
      </c>
      <c r="N1070" s="101" t="str">
        <f t="shared" si="195"/>
        <v/>
      </c>
      <c r="O1070" s="101">
        <f t="shared" si="196"/>
        <v>0</v>
      </c>
      <c r="P1070" s="101">
        <f t="shared" si="197"/>
        <v>0</v>
      </c>
      <c r="Q1070" s="101" t="str">
        <f t="shared" si="198"/>
        <v/>
      </c>
      <c r="R1070" s="101" t="str">
        <f t="shared" si="199"/>
        <v/>
      </c>
      <c r="S1070" s="494" t="str">
        <f t="shared" si="200"/>
        <v/>
      </c>
      <c r="T1070" s="494" t="str">
        <f t="shared" si="201"/>
        <v/>
      </c>
      <c r="U1070" s="494" t="str">
        <f t="shared" si="202"/>
        <v/>
      </c>
      <c r="V1070" s="494" t="str">
        <f t="shared" si="203"/>
        <v/>
      </c>
      <c r="W1070" s="21">
        <f>ROW()</f>
        <v>1070</v>
      </c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  <c r="BU1070" s="21"/>
      <c r="BV1070" s="21"/>
      <c r="BW1070" s="21"/>
      <c r="BX1070" s="21"/>
      <c r="BY1070" s="21"/>
      <c r="BZ1070" s="21"/>
      <c r="CA1070" s="21"/>
      <c r="CB1070" s="21"/>
      <c r="CC1070" s="21"/>
      <c r="CD1070" s="21"/>
      <c r="CE1070" s="21"/>
      <c r="CF1070" s="21"/>
      <c r="CG1070" s="21"/>
      <c r="CH1070" s="21"/>
      <c r="CI1070" s="21"/>
      <c r="CJ1070" s="21"/>
      <c r="CK1070" s="21"/>
      <c r="CL1070" s="21"/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1"/>
      <c r="CY1070" s="21"/>
      <c r="CZ1070" s="21"/>
      <c r="DA1070" s="21"/>
      <c r="DB1070" s="21"/>
      <c r="DC1070" s="21"/>
      <c r="DD1070" s="21"/>
    </row>
    <row r="1071" spans="2:108" ht="12.5">
      <c r="B1071" s="12"/>
      <c r="C1071" s="709"/>
      <c r="D1071" s="178"/>
      <c r="E1071" s="191"/>
      <c r="F1071" s="191" t="s">
        <v>1</v>
      </c>
      <c r="G1071" s="163"/>
      <c r="H1071" s="163"/>
      <c r="I1071" s="173"/>
      <c r="J1071" s="174"/>
      <c r="K1071" s="101">
        <f t="shared" si="192"/>
        <v>0</v>
      </c>
      <c r="L1071" s="101">
        <f t="shared" si="193"/>
        <v>0</v>
      </c>
      <c r="M1071" s="101">
        <f t="shared" si="194"/>
        <v>0</v>
      </c>
      <c r="N1071" s="101" t="str">
        <f t="shared" si="195"/>
        <v/>
      </c>
      <c r="O1071" s="101">
        <f t="shared" si="196"/>
        <v>0</v>
      </c>
      <c r="P1071" s="101">
        <f t="shared" si="197"/>
        <v>0</v>
      </c>
      <c r="Q1071" s="101" t="str">
        <f t="shared" si="198"/>
        <v/>
      </c>
      <c r="R1071" s="101" t="str">
        <f t="shared" si="199"/>
        <v/>
      </c>
      <c r="S1071" s="494" t="str">
        <f t="shared" si="200"/>
        <v/>
      </c>
      <c r="T1071" s="494" t="str">
        <f t="shared" si="201"/>
        <v/>
      </c>
      <c r="U1071" s="494" t="str">
        <f t="shared" si="202"/>
        <v/>
      </c>
      <c r="V1071" s="494" t="str">
        <f t="shared" si="203"/>
        <v/>
      </c>
      <c r="W1071" s="21">
        <f>ROW()</f>
        <v>1071</v>
      </c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  <c r="BU1071" s="21"/>
      <c r="BV1071" s="21"/>
      <c r="BW1071" s="21"/>
      <c r="BX1071" s="21"/>
      <c r="BY1071" s="21"/>
      <c r="BZ1071" s="21"/>
      <c r="CA1071" s="21"/>
      <c r="CB1071" s="21"/>
      <c r="CC1071" s="21"/>
      <c r="CD1071" s="21"/>
      <c r="CE1071" s="21"/>
      <c r="CF1071" s="21"/>
      <c r="CG1071" s="21"/>
      <c r="CH1071" s="21"/>
      <c r="CI1071" s="21"/>
      <c r="CJ1071" s="21"/>
      <c r="CK1071" s="21"/>
      <c r="CL1071" s="21"/>
      <c r="CM1071" s="21"/>
      <c r="CN1071" s="21"/>
      <c r="CO1071" s="21"/>
      <c r="CP1071" s="21"/>
      <c r="CQ1071" s="21"/>
      <c r="CR1071" s="21"/>
      <c r="CS1071" s="21"/>
      <c r="CT1071" s="21"/>
      <c r="CU1071" s="21"/>
      <c r="CV1071" s="21"/>
      <c r="CW1071" s="21"/>
      <c r="CX1071" s="21"/>
      <c r="CY1071" s="21"/>
      <c r="CZ1071" s="21"/>
      <c r="DA1071" s="21"/>
      <c r="DB1071" s="21"/>
      <c r="DC1071" s="21"/>
      <c r="DD1071" s="21"/>
    </row>
    <row r="1072" spans="2:108" ht="12.5">
      <c r="B1072" s="12"/>
      <c r="C1072" s="709"/>
      <c r="D1072" s="178"/>
      <c r="E1072" s="191"/>
      <c r="F1072" s="191" t="s">
        <v>1</v>
      </c>
      <c r="G1072" s="163"/>
      <c r="H1072" s="163"/>
      <c r="I1072" s="173"/>
      <c r="J1072" s="174"/>
      <c r="K1072" s="101">
        <f t="shared" si="192"/>
        <v>0</v>
      </c>
      <c r="L1072" s="101">
        <f t="shared" si="193"/>
        <v>0</v>
      </c>
      <c r="M1072" s="101">
        <f t="shared" si="194"/>
        <v>0</v>
      </c>
      <c r="N1072" s="101" t="str">
        <f t="shared" si="195"/>
        <v/>
      </c>
      <c r="O1072" s="101">
        <f t="shared" si="196"/>
        <v>0</v>
      </c>
      <c r="P1072" s="101">
        <f t="shared" si="197"/>
        <v>0</v>
      </c>
      <c r="Q1072" s="101" t="str">
        <f t="shared" si="198"/>
        <v/>
      </c>
      <c r="R1072" s="101" t="str">
        <f t="shared" si="199"/>
        <v/>
      </c>
      <c r="S1072" s="494" t="str">
        <f t="shared" si="200"/>
        <v/>
      </c>
      <c r="T1072" s="494" t="str">
        <f t="shared" si="201"/>
        <v/>
      </c>
      <c r="U1072" s="494" t="str">
        <f t="shared" si="202"/>
        <v/>
      </c>
      <c r="V1072" s="494" t="str">
        <f t="shared" si="203"/>
        <v/>
      </c>
      <c r="W1072" s="21">
        <f>ROW()</f>
        <v>1072</v>
      </c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  <c r="BU1072" s="21"/>
      <c r="BV1072" s="21"/>
      <c r="BW1072" s="21"/>
      <c r="BX1072" s="21"/>
      <c r="BY1072" s="21"/>
      <c r="BZ1072" s="21"/>
      <c r="CA1072" s="21"/>
      <c r="CB1072" s="21"/>
      <c r="CC1072" s="21"/>
      <c r="CD1072" s="21"/>
      <c r="CE1072" s="21"/>
      <c r="CF1072" s="21"/>
      <c r="CG1072" s="21"/>
      <c r="CH1072" s="21"/>
      <c r="CI1072" s="21"/>
      <c r="CJ1072" s="21"/>
      <c r="CK1072" s="21"/>
      <c r="CL1072" s="21"/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1"/>
      <c r="CY1072" s="21"/>
      <c r="CZ1072" s="21"/>
      <c r="DA1072" s="21"/>
      <c r="DB1072" s="21"/>
      <c r="DC1072" s="21"/>
      <c r="DD1072" s="21"/>
    </row>
    <row r="1073" spans="2:108" ht="12.5">
      <c r="B1073" s="12"/>
      <c r="C1073" s="709"/>
      <c r="D1073" s="178"/>
      <c r="E1073" s="191"/>
      <c r="F1073" s="191" t="s">
        <v>1</v>
      </c>
      <c r="G1073" s="163"/>
      <c r="H1073" s="163"/>
      <c r="I1073" s="173"/>
      <c r="J1073" s="174"/>
      <c r="K1073" s="101">
        <f t="shared" si="192"/>
        <v>0</v>
      </c>
      <c r="L1073" s="101">
        <f t="shared" si="193"/>
        <v>0</v>
      </c>
      <c r="M1073" s="101">
        <f t="shared" si="194"/>
        <v>0</v>
      </c>
      <c r="N1073" s="101" t="str">
        <f t="shared" si="195"/>
        <v/>
      </c>
      <c r="O1073" s="101">
        <f t="shared" si="196"/>
        <v>0</v>
      </c>
      <c r="P1073" s="101">
        <f t="shared" si="197"/>
        <v>0</v>
      </c>
      <c r="Q1073" s="101" t="str">
        <f t="shared" si="198"/>
        <v/>
      </c>
      <c r="R1073" s="101" t="str">
        <f t="shared" si="199"/>
        <v/>
      </c>
      <c r="S1073" s="494" t="str">
        <f t="shared" si="200"/>
        <v/>
      </c>
      <c r="T1073" s="494" t="str">
        <f t="shared" si="201"/>
        <v/>
      </c>
      <c r="U1073" s="494" t="str">
        <f t="shared" si="202"/>
        <v/>
      </c>
      <c r="V1073" s="494" t="str">
        <f t="shared" si="203"/>
        <v/>
      </c>
      <c r="W1073" s="21">
        <f>ROW()</f>
        <v>1073</v>
      </c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  <c r="BU1073" s="21"/>
      <c r="BV1073" s="21"/>
      <c r="BW1073" s="21"/>
      <c r="BX1073" s="21"/>
      <c r="BY1073" s="21"/>
      <c r="BZ1073" s="21"/>
      <c r="CA1073" s="21"/>
      <c r="CB1073" s="21"/>
      <c r="CC1073" s="21"/>
      <c r="CD1073" s="21"/>
      <c r="CE1073" s="21"/>
      <c r="CF1073" s="21"/>
      <c r="CG1073" s="21"/>
      <c r="CH1073" s="21"/>
      <c r="CI1073" s="21"/>
      <c r="CJ1073" s="21"/>
      <c r="CK1073" s="21"/>
      <c r="CL1073" s="21"/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1"/>
      <c r="CY1073" s="21"/>
      <c r="CZ1073" s="21"/>
      <c r="DA1073" s="21"/>
      <c r="DB1073" s="21"/>
      <c r="DC1073" s="21"/>
      <c r="DD1073" s="21"/>
    </row>
    <row r="1074" spans="2:108" ht="12.5">
      <c r="B1074" s="12"/>
      <c r="C1074" s="709"/>
      <c r="D1074" s="178"/>
      <c r="E1074" s="191"/>
      <c r="F1074" s="191" t="s">
        <v>1</v>
      </c>
      <c r="G1074" s="163"/>
      <c r="H1074" s="163"/>
      <c r="I1074" s="173"/>
      <c r="J1074" s="174"/>
      <c r="K1074" s="101">
        <f t="shared" si="192"/>
        <v>0</v>
      </c>
      <c r="L1074" s="101">
        <f t="shared" si="193"/>
        <v>0</v>
      </c>
      <c r="M1074" s="101">
        <f t="shared" si="194"/>
        <v>0</v>
      </c>
      <c r="N1074" s="101" t="str">
        <f t="shared" si="195"/>
        <v/>
      </c>
      <c r="O1074" s="101">
        <f t="shared" si="196"/>
        <v>0</v>
      </c>
      <c r="P1074" s="101">
        <f t="shared" si="197"/>
        <v>0</v>
      </c>
      <c r="Q1074" s="101" t="str">
        <f t="shared" si="198"/>
        <v/>
      </c>
      <c r="R1074" s="101" t="str">
        <f t="shared" si="199"/>
        <v/>
      </c>
      <c r="S1074" s="494" t="str">
        <f t="shared" si="200"/>
        <v/>
      </c>
      <c r="T1074" s="494" t="str">
        <f t="shared" si="201"/>
        <v/>
      </c>
      <c r="U1074" s="494" t="str">
        <f t="shared" si="202"/>
        <v/>
      </c>
      <c r="V1074" s="494" t="str">
        <f t="shared" si="203"/>
        <v/>
      </c>
      <c r="W1074" s="21">
        <f>ROW()</f>
        <v>1074</v>
      </c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  <c r="BU1074" s="21"/>
      <c r="BV1074" s="21"/>
      <c r="BW1074" s="21"/>
      <c r="BX1074" s="21"/>
      <c r="BY1074" s="21"/>
      <c r="BZ1074" s="21"/>
      <c r="CA1074" s="21"/>
      <c r="CB1074" s="21"/>
      <c r="CC1074" s="21"/>
      <c r="CD1074" s="21"/>
      <c r="CE1074" s="21"/>
      <c r="CF1074" s="21"/>
      <c r="CG1074" s="21"/>
      <c r="CH1074" s="21"/>
      <c r="CI1074" s="21"/>
      <c r="CJ1074" s="21"/>
      <c r="CK1074" s="21"/>
      <c r="CL1074" s="21"/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1"/>
      <c r="CY1074" s="21"/>
      <c r="CZ1074" s="21"/>
      <c r="DA1074" s="21"/>
      <c r="DB1074" s="21"/>
      <c r="DC1074" s="21"/>
      <c r="DD1074" s="21"/>
    </row>
    <row r="1075" spans="2:108" ht="12.5">
      <c r="B1075" s="12"/>
      <c r="C1075" s="709"/>
      <c r="D1075" s="178"/>
      <c r="E1075" s="191"/>
      <c r="F1075" s="191" t="s">
        <v>1</v>
      </c>
      <c r="G1075" s="163"/>
      <c r="H1075" s="163"/>
      <c r="I1075" s="173"/>
      <c r="J1075" s="174"/>
      <c r="K1075" s="101">
        <f t="shared" ref="K1075:K1138" si="204">IF(I1075="",0,I1075)</f>
        <v>0</v>
      </c>
      <c r="L1075" s="101">
        <f t="shared" ref="L1075:L1138" si="205">IF(H1075=0,0,H1075)</f>
        <v>0</v>
      </c>
      <c r="M1075" s="101">
        <f t="shared" ref="M1075:M1138" si="206">IF(G1075=0,0,G1075)</f>
        <v>0</v>
      </c>
      <c r="N1075" s="101" t="str">
        <f t="shared" ref="N1075:N1138" si="207">IF(J1075="","",J1075)</f>
        <v/>
      </c>
      <c r="O1075" s="101">
        <f t="shared" ref="O1075:O1138" si="208">IF(G1075=0,0,G1075)</f>
        <v>0</v>
      </c>
      <c r="P1075" s="101">
        <f t="shared" ref="P1075:P1138" si="209">IF(H1075=0,0,H1075)</f>
        <v>0</v>
      </c>
      <c r="Q1075" s="101" t="str">
        <f t="shared" ref="Q1075:Q1138" si="210">IF(I1075="Biaya Bahan Baku",H1075,IF(I1075="Biaya Operasional",H1075,IF(I1075="Biaya Insentif Fasilitas",H1075,"")))</f>
        <v/>
      </c>
      <c r="R1075" s="101" t="str">
        <f t="shared" ref="R1075:R1138" si="211">IF(I1075="Dana Bantuan Pemerintah",G1075,"")</f>
        <v/>
      </c>
      <c r="S1075" s="494" t="str">
        <f t="shared" ref="S1075:S1138" si="212">IF(I1075="Dana Bahan Baku","Bahan Baku",IF(I1075="Biaya Bahan Baku","Bahan Baku",IF(I1075="Dana Operasional","Operasional",IF(I1075="Biaya Operasional","Operasional",""))))</f>
        <v/>
      </c>
      <c r="T1075" s="494" t="str">
        <f t="shared" ref="T1075:T1138" si="213">IF(I1075="Dana Insentif Fasilitas","Insentif Fasilitas",IF(I1075="Biaya Insentif Fasilitas","Insentif Fasilitas",""))</f>
        <v/>
      </c>
      <c r="U1075" s="494" t="str">
        <f t="shared" ref="U1075:U1138" si="214">IF(S1075="",T1075,S1075)</f>
        <v/>
      </c>
      <c r="V1075" s="494" t="str">
        <f t="shared" ref="V1075:V1138" si="215">IF(I1075="Biaya Bahan Baku","Belanja",IF(I1075="Biaya Operasional","Belanja",IF(I1075="Biaya Insentif Fasilitas","Belanja","")))</f>
        <v/>
      </c>
      <c r="W1075" s="21">
        <f>ROW()</f>
        <v>1075</v>
      </c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  <c r="BU1075" s="21"/>
      <c r="BV1075" s="21"/>
      <c r="BW1075" s="21"/>
      <c r="BX1075" s="21"/>
      <c r="BY1075" s="21"/>
      <c r="BZ1075" s="21"/>
      <c r="CA1075" s="21"/>
      <c r="CB1075" s="21"/>
      <c r="CC1075" s="21"/>
      <c r="CD1075" s="21"/>
      <c r="CE1075" s="21"/>
      <c r="CF1075" s="21"/>
      <c r="CG1075" s="21"/>
      <c r="CH1075" s="21"/>
      <c r="CI1075" s="21"/>
      <c r="CJ1075" s="21"/>
      <c r="CK1075" s="21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1"/>
      <c r="CY1075" s="21"/>
      <c r="CZ1075" s="21"/>
      <c r="DA1075" s="21"/>
      <c r="DB1075" s="21"/>
      <c r="DC1075" s="21"/>
      <c r="DD1075" s="21"/>
    </row>
    <row r="1076" spans="2:108" ht="12.5">
      <c r="B1076" s="12"/>
      <c r="C1076" s="709"/>
      <c r="D1076" s="178"/>
      <c r="E1076" s="191"/>
      <c r="F1076" s="191" t="s">
        <v>1</v>
      </c>
      <c r="G1076" s="163"/>
      <c r="H1076" s="163"/>
      <c r="I1076" s="173"/>
      <c r="J1076" s="174"/>
      <c r="K1076" s="101">
        <f t="shared" si="204"/>
        <v>0</v>
      </c>
      <c r="L1076" s="101">
        <f t="shared" si="205"/>
        <v>0</v>
      </c>
      <c r="M1076" s="101">
        <f t="shared" si="206"/>
        <v>0</v>
      </c>
      <c r="N1076" s="101" t="str">
        <f t="shared" si="207"/>
        <v/>
      </c>
      <c r="O1076" s="101">
        <f t="shared" si="208"/>
        <v>0</v>
      </c>
      <c r="P1076" s="101">
        <f t="shared" si="209"/>
        <v>0</v>
      </c>
      <c r="Q1076" s="101" t="str">
        <f t="shared" si="210"/>
        <v/>
      </c>
      <c r="R1076" s="101" t="str">
        <f t="shared" si="211"/>
        <v/>
      </c>
      <c r="S1076" s="494" t="str">
        <f t="shared" si="212"/>
        <v/>
      </c>
      <c r="T1076" s="494" t="str">
        <f t="shared" si="213"/>
        <v/>
      </c>
      <c r="U1076" s="494" t="str">
        <f t="shared" si="214"/>
        <v/>
      </c>
      <c r="V1076" s="494" t="str">
        <f t="shared" si="215"/>
        <v/>
      </c>
      <c r="W1076" s="21">
        <f>ROW()</f>
        <v>1076</v>
      </c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  <c r="BU1076" s="21"/>
      <c r="BV1076" s="21"/>
      <c r="BW1076" s="21"/>
      <c r="BX1076" s="21"/>
      <c r="BY1076" s="21"/>
      <c r="BZ1076" s="21"/>
      <c r="CA1076" s="21"/>
      <c r="CB1076" s="21"/>
      <c r="CC1076" s="21"/>
      <c r="CD1076" s="21"/>
      <c r="CE1076" s="21"/>
      <c r="CF1076" s="21"/>
      <c r="CG1076" s="21"/>
      <c r="CH1076" s="21"/>
      <c r="CI1076" s="21"/>
      <c r="CJ1076" s="21"/>
      <c r="CK1076" s="21"/>
      <c r="CL1076" s="21"/>
      <c r="CM1076" s="21"/>
      <c r="CN1076" s="21"/>
      <c r="CO1076" s="21"/>
      <c r="CP1076" s="21"/>
      <c r="CQ1076" s="21"/>
      <c r="CR1076" s="21"/>
      <c r="CS1076" s="21"/>
      <c r="CT1076" s="21"/>
      <c r="CU1076" s="21"/>
      <c r="CV1076" s="21"/>
      <c r="CW1076" s="21"/>
      <c r="CX1076" s="21"/>
      <c r="CY1076" s="21"/>
      <c r="CZ1076" s="21"/>
      <c r="DA1076" s="21"/>
      <c r="DB1076" s="21"/>
      <c r="DC1076" s="21"/>
      <c r="DD1076" s="21"/>
    </row>
    <row r="1077" spans="2:108" ht="12.5">
      <c r="B1077" s="12"/>
      <c r="C1077" s="709"/>
      <c r="D1077" s="178"/>
      <c r="E1077" s="191"/>
      <c r="F1077" s="191" t="s">
        <v>1</v>
      </c>
      <c r="G1077" s="163"/>
      <c r="H1077" s="163"/>
      <c r="I1077" s="173"/>
      <c r="J1077" s="174"/>
      <c r="K1077" s="101">
        <f t="shared" si="204"/>
        <v>0</v>
      </c>
      <c r="L1077" s="101">
        <f t="shared" si="205"/>
        <v>0</v>
      </c>
      <c r="M1077" s="101">
        <f t="shared" si="206"/>
        <v>0</v>
      </c>
      <c r="N1077" s="101" t="str">
        <f t="shared" si="207"/>
        <v/>
      </c>
      <c r="O1077" s="101">
        <f t="shared" si="208"/>
        <v>0</v>
      </c>
      <c r="P1077" s="101">
        <f t="shared" si="209"/>
        <v>0</v>
      </c>
      <c r="Q1077" s="101" t="str">
        <f t="shared" si="210"/>
        <v/>
      </c>
      <c r="R1077" s="101" t="str">
        <f t="shared" si="211"/>
        <v/>
      </c>
      <c r="S1077" s="494" t="str">
        <f t="shared" si="212"/>
        <v/>
      </c>
      <c r="T1077" s="494" t="str">
        <f t="shared" si="213"/>
        <v/>
      </c>
      <c r="U1077" s="494" t="str">
        <f t="shared" si="214"/>
        <v/>
      </c>
      <c r="V1077" s="494" t="str">
        <f t="shared" si="215"/>
        <v/>
      </c>
      <c r="W1077" s="21">
        <f>ROW()</f>
        <v>1077</v>
      </c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</row>
    <row r="1078" spans="2:108" ht="12.5">
      <c r="B1078" s="12"/>
      <c r="C1078" s="709"/>
      <c r="D1078" s="178"/>
      <c r="E1078" s="191"/>
      <c r="F1078" s="191" t="s">
        <v>1</v>
      </c>
      <c r="G1078" s="163"/>
      <c r="H1078" s="163"/>
      <c r="I1078" s="173"/>
      <c r="J1078" s="174"/>
      <c r="K1078" s="101">
        <f t="shared" si="204"/>
        <v>0</v>
      </c>
      <c r="L1078" s="101">
        <f t="shared" si="205"/>
        <v>0</v>
      </c>
      <c r="M1078" s="101">
        <f t="shared" si="206"/>
        <v>0</v>
      </c>
      <c r="N1078" s="101" t="str">
        <f t="shared" si="207"/>
        <v/>
      </c>
      <c r="O1078" s="101">
        <f t="shared" si="208"/>
        <v>0</v>
      </c>
      <c r="P1078" s="101">
        <f t="shared" si="209"/>
        <v>0</v>
      </c>
      <c r="Q1078" s="101" t="str">
        <f t="shared" si="210"/>
        <v/>
      </c>
      <c r="R1078" s="101" t="str">
        <f t="shared" si="211"/>
        <v/>
      </c>
      <c r="S1078" s="494" t="str">
        <f t="shared" si="212"/>
        <v/>
      </c>
      <c r="T1078" s="494" t="str">
        <f t="shared" si="213"/>
        <v/>
      </c>
      <c r="U1078" s="494" t="str">
        <f t="shared" si="214"/>
        <v/>
      </c>
      <c r="V1078" s="494" t="str">
        <f t="shared" si="215"/>
        <v/>
      </c>
      <c r="W1078" s="21">
        <f>ROW()</f>
        <v>1078</v>
      </c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  <c r="BU1078" s="21"/>
      <c r="BV1078" s="21"/>
      <c r="BW1078" s="21"/>
      <c r="BX1078" s="21"/>
      <c r="BY1078" s="21"/>
      <c r="BZ1078" s="21"/>
      <c r="CA1078" s="21"/>
      <c r="CB1078" s="21"/>
      <c r="CC1078" s="21"/>
      <c r="CD1078" s="21"/>
      <c r="CE1078" s="21"/>
      <c r="CF1078" s="21"/>
      <c r="CG1078" s="21"/>
      <c r="CH1078" s="21"/>
      <c r="CI1078" s="21"/>
      <c r="CJ1078" s="21"/>
      <c r="CK1078" s="21"/>
      <c r="CL1078" s="21"/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1"/>
      <c r="CY1078" s="21"/>
      <c r="CZ1078" s="21"/>
      <c r="DA1078" s="21"/>
      <c r="DB1078" s="21"/>
      <c r="DC1078" s="21"/>
      <c r="DD1078" s="21"/>
    </row>
    <row r="1079" spans="2:108" ht="12.5">
      <c r="B1079" s="12"/>
      <c r="C1079" s="709"/>
      <c r="D1079" s="178"/>
      <c r="E1079" s="191"/>
      <c r="F1079" s="191" t="s">
        <v>1</v>
      </c>
      <c r="G1079" s="163"/>
      <c r="H1079" s="163"/>
      <c r="I1079" s="173"/>
      <c r="J1079" s="174"/>
      <c r="K1079" s="101">
        <f t="shared" si="204"/>
        <v>0</v>
      </c>
      <c r="L1079" s="101">
        <f t="shared" si="205"/>
        <v>0</v>
      </c>
      <c r="M1079" s="101">
        <f t="shared" si="206"/>
        <v>0</v>
      </c>
      <c r="N1079" s="101" t="str">
        <f t="shared" si="207"/>
        <v/>
      </c>
      <c r="O1079" s="101">
        <f t="shared" si="208"/>
        <v>0</v>
      </c>
      <c r="P1079" s="101">
        <f t="shared" si="209"/>
        <v>0</v>
      </c>
      <c r="Q1079" s="101" t="str">
        <f t="shared" si="210"/>
        <v/>
      </c>
      <c r="R1079" s="101" t="str">
        <f t="shared" si="211"/>
        <v/>
      </c>
      <c r="S1079" s="494" t="str">
        <f t="shared" si="212"/>
        <v/>
      </c>
      <c r="T1079" s="494" t="str">
        <f t="shared" si="213"/>
        <v/>
      </c>
      <c r="U1079" s="494" t="str">
        <f t="shared" si="214"/>
        <v/>
      </c>
      <c r="V1079" s="494" t="str">
        <f t="shared" si="215"/>
        <v/>
      </c>
      <c r="W1079" s="21">
        <f>ROW()</f>
        <v>1079</v>
      </c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  <c r="BU1079" s="21"/>
      <c r="BV1079" s="21"/>
      <c r="BW1079" s="21"/>
      <c r="BX1079" s="21"/>
      <c r="BY1079" s="21"/>
      <c r="BZ1079" s="21"/>
      <c r="CA1079" s="21"/>
      <c r="CB1079" s="21"/>
      <c r="CC1079" s="21"/>
      <c r="CD1079" s="21"/>
      <c r="CE1079" s="21"/>
      <c r="CF1079" s="21"/>
      <c r="CG1079" s="21"/>
      <c r="CH1079" s="21"/>
      <c r="CI1079" s="21"/>
      <c r="CJ1079" s="21"/>
      <c r="CK1079" s="21"/>
      <c r="CL1079" s="21"/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1"/>
      <c r="CY1079" s="21"/>
      <c r="CZ1079" s="21"/>
      <c r="DA1079" s="21"/>
      <c r="DB1079" s="21"/>
      <c r="DC1079" s="21"/>
      <c r="DD1079" s="21"/>
    </row>
    <row r="1080" spans="2:108" ht="12.5">
      <c r="B1080" s="12"/>
      <c r="C1080" s="709"/>
      <c r="D1080" s="178"/>
      <c r="E1080" s="191"/>
      <c r="F1080" s="191" t="s">
        <v>1</v>
      </c>
      <c r="G1080" s="163"/>
      <c r="H1080" s="163"/>
      <c r="I1080" s="173"/>
      <c r="J1080" s="174"/>
      <c r="K1080" s="101">
        <f t="shared" si="204"/>
        <v>0</v>
      </c>
      <c r="L1080" s="101">
        <f t="shared" si="205"/>
        <v>0</v>
      </c>
      <c r="M1080" s="101">
        <f t="shared" si="206"/>
        <v>0</v>
      </c>
      <c r="N1080" s="101" t="str">
        <f t="shared" si="207"/>
        <v/>
      </c>
      <c r="O1080" s="101">
        <f t="shared" si="208"/>
        <v>0</v>
      </c>
      <c r="P1080" s="101">
        <f t="shared" si="209"/>
        <v>0</v>
      </c>
      <c r="Q1080" s="101" t="str">
        <f t="shared" si="210"/>
        <v/>
      </c>
      <c r="R1080" s="101" t="str">
        <f t="shared" si="211"/>
        <v/>
      </c>
      <c r="S1080" s="494" t="str">
        <f t="shared" si="212"/>
        <v/>
      </c>
      <c r="T1080" s="494" t="str">
        <f t="shared" si="213"/>
        <v/>
      </c>
      <c r="U1080" s="494" t="str">
        <f t="shared" si="214"/>
        <v/>
      </c>
      <c r="V1080" s="494" t="str">
        <f t="shared" si="215"/>
        <v/>
      </c>
      <c r="W1080" s="21">
        <f>ROW()</f>
        <v>1080</v>
      </c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  <c r="BU1080" s="21"/>
      <c r="BV1080" s="21"/>
      <c r="BW1080" s="21"/>
      <c r="BX1080" s="21"/>
      <c r="BY1080" s="21"/>
      <c r="BZ1080" s="21"/>
      <c r="CA1080" s="21"/>
      <c r="CB1080" s="21"/>
      <c r="CC1080" s="21"/>
      <c r="CD1080" s="21"/>
      <c r="CE1080" s="21"/>
      <c r="CF1080" s="21"/>
      <c r="CG1080" s="21"/>
      <c r="CH1080" s="21"/>
      <c r="CI1080" s="21"/>
      <c r="CJ1080" s="21"/>
      <c r="CK1080" s="21"/>
      <c r="CL1080" s="21"/>
      <c r="CM1080" s="21"/>
      <c r="CN1080" s="21"/>
      <c r="CO1080" s="21"/>
      <c r="CP1080" s="21"/>
      <c r="CQ1080" s="21"/>
      <c r="CR1080" s="21"/>
      <c r="CS1080" s="21"/>
      <c r="CT1080" s="21"/>
      <c r="CU1080" s="21"/>
      <c r="CV1080" s="21"/>
      <c r="CW1080" s="21"/>
      <c r="CX1080" s="21"/>
      <c r="CY1080" s="21"/>
      <c r="CZ1080" s="21"/>
      <c r="DA1080" s="21"/>
      <c r="DB1080" s="21"/>
      <c r="DC1080" s="21"/>
      <c r="DD1080" s="21"/>
    </row>
    <row r="1081" spans="2:108" ht="12.5">
      <c r="B1081" s="12"/>
      <c r="C1081" s="709"/>
      <c r="D1081" s="178"/>
      <c r="E1081" s="191"/>
      <c r="F1081" s="191" t="s">
        <v>1</v>
      </c>
      <c r="G1081" s="163"/>
      <c r="H1081" s="163"/>
      <c r="I1081" s="173"/>
      <c r="J1081" s="174"/>
      <c r="K1081" s="101">
        <f t="shared" si="204"/>
        <v>0</v>
      </c>
      <c r="L1081" s="101">
        <f t="shared" si="205"/>
        <v>0</v>
      </c>
      <c r="M1081" s="101">
        <f t="shared" si="206"/>
        <v>0</v>
      </c>
      <c r="N1081" s="101" t="str">
        <f t="shared" si="207"/>
        <v/>
      </c>
      <c r="O1081" s="101">
        <f t="shared" si="208"/>
        <v>0</v>
      </c>
      <c r="P1081" s="101">
        <f t="shared" si="209"/>
        <v>0</v>
      </c>
      <c r="Q1081" s="101" t="str">
        <f t="shared" si="210"/>
        <v/>
      </c>
      <c r="R1081" s="101" t="str">
        <f t="shared" si="211"/>
        <v/>
      </c>
      <c r="S1081" s="494" t="str">
        <f t="shared" si="212"/>
        <v/>
      </c>
      <c r="T1081" s="494" t="str">
        <f t="shared" si="213"/>
        <v/>
      </c>
      <c r="U1081" s="494" t="str">
        <f t="shared" si="214"/>
        <v/>
      </c>
      <c r="V1081" s="494" t="str">
        <f t="shared" si="215"/>
        <v/>
      </c>
      <c r="W1081" s="21">
        <f>ROW()</f>
        <v>1081</v>
      </c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  <c r="BU1081" s="21"/>
      <c r="BV1081" s="21"/>
      <c r="BW1081" s="21"/>
      <c r="BX1081" s="21"/>
      <c r="BY1081" s="21"/>
      <c r="BZ1081" s="21"/>
      <c r="CA1081" s="21"/>
      <c r="CB1081" s="21"/>
      <c r="CC1081" s="21"/>
      <c r="CD1081" s="21"/>
      <c r="CE1081" s="21"/>
      <c r="CF1081" s="21"/>
      <c r="CG1081" s="21"/>
      <c r="CH1081" s="21"/>
      <c r="CI1081" s="21"/>
      <c r="CJ1081" s="21"/>
      <c r="CK1081" s="21"/>
      <c r="CL1081" s="21"/>
      <c r="CM1081" s="21"/>
      <c r="CN1081" s="21"/>
      <c r="CO1081" s="21"/>
      <c r="CP1081" s="21"/>
      <c r="CQ1081" s="21"/>
      <c r="CR1081" s="21"/>
      <c r="CS1081" s="21"/>
      <c r="CT1081" s="21"/>
      <c r="CU1081" s="21"/>
      <c r="CV1081" s="21"/>
      <c r="CW1081" s="21"/>
      <c r="CX1081" s="21"/>
      <c r="CY1081" s="21"/>
      <c r="CZ1081" s="21"/>
      <c r="DA1081" s="21"/>
      <c r="DB1081" s="21"/>
      <c r="DC1081" s="21"/>
      <c r="DD1081" s="21"/>
    </row>
    <row r="1082" spans="2:108" ht="12.5">
      <c r="B1082" s="12"/>
      <c r="C1082" s="709"/>
      <c r="D1082" s="178"/>
      <c r="E1082" s="191"/>
      <c r="F1082" s="191" t="s">
        <v>1</v>
      </c>
      <c r="G1082" s="163"/>
      <c r="H1082" s="163"/>
      <c r="I1082" s="173"/>
      <c r="J1082" s="174"/>
      <c r="K1082" s="101">
        <f t="shared" si="204"/>
        <v>0</v>
      </c>
      <c r="L1082" s="101">
        <f t="shared" si="205"/>
        <v>0</v>
      </c>
      <c r="M1082" s="101">
        <f t="shared" si="206"/>
        <v>0</v>
      </c>
      <c r="N1082" s="101" t="str">
        <f t="shared" si="207"/>
        <v/>
      </c>
      <c r="O1082" s="101">
        <f t="shared" si="208"/>
        <v>0</v>
      </c>
      <c r="P1082" s="101">
        <f t="shared" si="209"/>
        <v>0</v>
      </c>
      <c r="Q1082" s="101" t="str">
        <f t="shared" si="210"/>
        <v/>
      </c>
      <c r="R1082" s="101" t="str">
        <f t="shared" si="211"/>
        <v/>
      </c>
      <c r="S1082" s="494" t="str">
        <f t="shared" si="212"/>
        <v/>
      </c>
      <c r="T1082" s="494" t="str">
        <f t="shared" si="213"/>
        <v/>
      </c>
      <c r="U1082" s="494" t="str">
        <f t="shared" si="214"/>
        <v/>
      </c>
      <c r="V1082" s="494" t="str">
        <f t="shared" si="215"/>
        <v/>
      </c>
      <c r="W1082" s="21">
        <f>ROW()</f>
        <v>1082</v>
      </c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21"/>
      <c r="BS1082" s="21"/>
      <c r="BT1082" s="21"/>
      <c r="BU1082" s="21"/>
      <c r="BV1082" s="21"/>
      <c r="BW1082" s="21"/>
      <c r="BX1082" s="21"/>
      <c r="BY1082" s="21"/>
      <c r="BZ1082" s="21"/>
      <c r="CA1082" s="21"/>
      <c r="CB1082" s="21"/>
      <c r="CC1082" s="21"/>
      <c r="CD1082" s="21"/>
      <c r="CE1082" s="21"/>
      <c r="CF1082" s="21"/>
      <c r="CG1082" s="21"/>
      <c r="CH1082" s="21"/>
      <c r="CI1082" s="21"/>
      <c r="CJ1082" s="21"/>
      <c r="CK1082" s="21"/>
      <c r="CL1082" s="21"/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1"/>
      <c r="CY1082" s="21"/>
      <c r="CZ1082" s="21"/>
      <c r="DA1082" s="21"/>
      <c r="DB1082" s="21"/>
      <c r="DC1082" s="21"/>
      <c r="DD1082" s="21"/>
    </row>
    <row r="1083" spans="2:108" ht="12.5">
      <c r="B1083" s="12"/>
      <c r="C1083" s="709"/>
      <c r="D1083" s="178"/>
      <c r="E1083" s="191"/>
      <c r="F1083" s="191" t="s">
        <v>1</v>
      </c>
      <c r="G1083" s="163"/>
      <c r="H1083" s="163"/>
      <c r="I1083" s="173"/>
      <c r="J1083" s="174"/>
      <c r="K1083" s="101">
        <f t="shared" si="204"/>
        <v>0</v>
      </c>
      <c r="L1083" s="101">
        <f t="shared" si="205"/>
        <v>0</v>
      </c>
      <c r="M1083" s="101">
        <f t="shared" si="206"/>
        <v>0</v>
      </c>
      <c r="N1083" s="101" t="str">
        <f t="shared" si="207"/>
        <v/>
      </c>
      <c r="O1083" s="101">
        <f t="shared" si="208"/>
        <v>0</v>
      </c>
      <c r="P1083" s="101">
        <f t="shared" si="209"/>
        <v>0</v>
      </c>
      <c r="Q1083" s="101" t="str">
        <f t="shared" si="210"/>
        <v/>
      </c>
      <c r="R1083" s="101" t="str">
        <f t="shared" si="211"/>
        <v/>
      </c>
      <c r="S1083" s="494" t="str">
        <f t="shared" si="212"/>
        <v/>
      </c>
      <c r="T1083" s="494" t="str">
        <f t="shared" si="213"/>
        <v/>
      </c>
      <c r="U1083" s="494" t="str">
        <f t="shared" si="214"/>
        <v/>
      </c>
      <c r="V1083" s="494" t="str">
        <f t="shared" si="215"/>
        <v/>
      </c>
      <c r="W1083" s="21">
        <f>ROW()</f>
        <v>1083</v>
      </c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21"/>
      <c r="BS1083" s="21"/>
      <c r="BT1083" s="21"/>
      <c r="BU1083" s="21"/>
      <c r="BV1083" s="21"/>
      <c r="BW1083" s="21"/>
      <c r="BX1083" s="21"/>
      <c r="BY1083" s="21"/>
      <c r="BZ1083" s="21"/>
      <c r="CA1083" s="21"/>
      <c r="CB1083" s="21"/>
      <c r="CC1083" s="21"/>
      <c r="CD1083" s="21"/>
      <c r="CE1083" s="21"/>
      <c r="CF1083" s="21"/>
      <c r="CG1083" s="21"/>
      <c r="CH1083" s="21"/>
      <c r="CI1083" s="21"/>
      <c r="CJ1083" s="21"/>
      <c r="CK1083" s="21"/>
      <c r="CL1083" s="21"/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1"/>
      <c r="CY1083" s="21"/>
      <c r="CZ1083" s="21"/>
      <c r="DA1083" s="21"/>
      <c r="DB1083" s="21"/>
      <c r="DC1083" s="21"/>
      <c r="DD1083" s="21"/>
    </row>
    <row r="1084" spans="2:108" ht="12.5">
      <c r="B1084" s="12"/>
      <c r="C1084" s="709"/>
      <c r="D1084" s="178"/>
      <c r="E1084" s="191"/>
      <c r="F1084" s="191" t="s">
        <v>1</v>
      </c>
      <c r="G1084" s="163"/>
      <c r="H1084" s="163"/>
      <c r="I1084" s="173"/>
      <c r="J1084" s="174"/>
      <c r="K1084" s="101">
        <f t="shared" si="204"/>
        <v>0</v>
      </c>
      <c r="L1084" s="101">
        <f t="shared" si="205"/>
        <v>0</v>
      </c>
      <c r="M1084" s="101">
        <f t="shared" si="206"/>
        <v>0</v>
      </c>
      <c r="N1084" s="101" t="str">
        <f t="shared" si="207"/>
        <v/>
      </c>
      <c r="O1084" s="101">
        <f t="shared" si="208"/>
        <v>0</v>
      </c>
      <c r="P1084" s="101">
        <f t="shared" si="209"/>
        <v>0</v>
      </c>
      <c r="Q1084" s="101" t="str">
        <f t="shared" si="210"/>
        <v/>
      </c>
      <c r="R1084" s="101" t="str">
        <f t="shared" si="211"/>
        <v/>
      </c>
      <c r="S1084" s="494" t="str">
        <f t="shared" si="212"/>
        <v/>
      </c>
      <c r="T1084" s="494" t="str">
        <f t="shared" si="213"/>
        <v/>
      </c>
      <c r="U1084" s="494" t="str">
        <f t="shared" si="214"/>
        <v/>
      </c>
      <c r="V1084" s="494" t="str">
        <f t="shared" si="215"/>
        <v/>
      </c>
      <c r="W1084" s="21">
        <f>ROW()</f>
        <v>1084</v>
      </c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21"/>
      <c r="BS1084" s="21"/>
      <c r="BT1084" s="21"/>
      <c r="BU1084" s="21"/>
      <c r="BV1084" s="21"/>
      <c r="BW1084" s="21"/>
      <c r="BX1084" s="21"/>
      <c r="BY1084" s="21"/>
      <c r="BZ1084" s="21"/>
      <c r="CA1084" s="21"/>
      <c r="CB1084" s="21"/>
      <c r="CC1084" s="21"/>
      <c r="CD1084" s="21"/>
      <c r="CE1084" s="21"/>
      <c r="CF1084" s="21"/>
      <c r="CG1084" s="21"/>
      <c r="CH1084" s="21"/>
      <c r="CI1084" s="21"/>
      <c r="CJ1084" s="21"/>
      <c r="CK1084" s="21"/>
      <c r="CL1084" s="21"/>
      <c r="CM1084" s="21"/>
      <c r="CN1084" s="21"/>
      <c r="CO1084" s="21"/>
      <c r="CP1084" s="21"/>
      <c r="CQ1084" s="21"/>
      <c r="CR1084" s="21"/>
      <c r="CS1084" s="21"/>
      <c r="CT1084" s="21"/>
      <c r="CU1084" s="21"/>
      <c r="CV1084" s="21"/>
      <c r="CW1084" s="21"/>
      <c r="CX1084" s="21"/>
      <c r="CY1084" s="21"/>
      <c r="CZ1084" s="21"/>
      <c r="DA1084" s="21"/>
      <c r="DB1084" s="21"/>
      <c r="DC1084" s="21"/>
      <c r="DD1084" s="21"/>
    </row>
    <row r="1085" spans="2:108" ht="12.5">
      <c r="B1085" s="12"/>
      <c r="C1085" s="709"/>
      <c r="D1085" s="178"/>
      <c r="E1085" s="191"/>
      <c r="F1085" s="191" t="s">
        <v>1</v>
      </c>
      <c r="G1085" s="163"/>
      <c r="H1085" s="163"/>
      <c r="I1085" s="173"/>
      <c r="J1085" s="174"/>
      <c r="K1085" s="101">
        <f t="shared" si="204"/>
        <v>0</v>
      </c>
      <c r="L1085" s="101">
        <f t="shared" si="205"/>
        <v>0</v>
      </c>
      <c r="M1085" s="101">
        <f t="shared" si="206"/>
        <v>0</v>
      </c>
      <c r="N1085" s="101" t="str">
        <f t="shared" si="207"/>
        <v/>
      </c>
      <c r="O1085" s="101">
        <f t="shared" si="208"/>
        <v>0</v>
      </c>
      <c r="P1085" s="101">
        <f t="shared" si="209"/>
        <v>0</v>
      </c>
      <c r="Q1085" s="101" t="str">
        <f t="shared" si="210"/>
        <v/>
      </c>
      <c r="R1085" s="101" t="str">
        <f t="shared" si="211"/>
        <v/>
      </c>
      <c r="S1085" s="494" t="str">
        <f t="shared" si="212"/>
        <v/>
      </c>
      <c r="T1085" s="494" t="str">
        <f t="shared" si="213"/>
        <v/>
      </c>
      <c r="U1085" s="494" t="str">
        <f t="shared" si="214"/>
        <v/>
      </c>
      <c r="V1085" s="494" t="str">
        <f t="shared" si="215"/>
        <v/>
      </c>
      <c r="W1085" s="21">
        <f>ROW()</f>
        <v>1085</v>
      </c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21"/>
      <c r="BS1085" s="21"/>
      <c r="BT1085" s="21"/>
      <c r="BU1085" s="21"/>
      <c r="BV1085" s="21"/>
      <c r="BW1085" s="21"/>
      <c r="BX1085" s="21"/>
      <c r="BY1085" s="21"/>
      <c r="BZ1085" s="21"/>
      <c r="CA1085" s="21"/>
      <c r="CB1085" s="21"/>
      <c r="CC1085" s="21"/>
      <c r="CD1085" s="21"/>
      <c r="CE1085" s="21"/>
      <c r="CF1085" s="21"/>
      <c r="CG1085" s="21"/>
      <c r="CH1085" s="21"/>
      <c r="CI1085" s="21"/>
      <c r="CJ1085" s="21"/>
      <c r="CK1085" s="21"/>
      <c r="CL1085" s="21"/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1"/>
      <c r="CY1085" s="21"/>
      <c r="CZ1085" s="21"/>
      <c r="DA1085" s="21"/>
      <c r="DB1085" s="21"/>
      <c r="DC1085" s="21"/>
      <c r="DD1085" s="21"/>
    </row>
    <row r="1086" spans="2:108" ht="12.5">
      <c r="B1086" s="12"/>
      <c r="C1086" s="709"/>
      <c r="D1086" s="178"/>
      <c r="E1086" s="191"/>
      <c r="F1086" s="191" t="s">
        <v>1</v>
      </c>
      <c r="G1086" s="163"/>
      <c r="H1086" s="163"/>
      <c r="I1086" s="173"/>
      <c r="J1086" s="174"/>
      <c r="K1086" s="101">
        <f t="shared" si="204"/>
        <v>0</v>
      </c>
      <c r="L1086" s="101">
        <f t="shared" si="205"/>
        <v>0</v>
      </c>
      <c r="M1086" s="101">
        <f t="shared" si="206"/>
        <v>0</v>
      </c>
      <c r="N1086" s="101" t="str">
        <f t="shared" si="207"/>
        <v/>
      </c>
      <c r="O1086" s="101">
        <f t="shared" si="208"/>
        <v>0</v>
      </c>
      <c r="P1086" s="101">
        <f t="shared" si="209"/>
        <v>0</v>
      </c>
      <c r="Q1086" s="101" t="str">
        <f t="shared" si="210"/>
        <v/>
      </c>
      <c r="R1086" s="101" t="str">
        <f t="shared" si="211"/>
        <v/>
      </c>
      <c r="S1086" s="494" t="str">
        <f t="shared" si="212"/>
        <v/>
      </c>
      <c r="T1086" s="494" t="str">
        <f t="shared" si="213"/>
        <v/>
      </c>
      <c r="U1086" s="494" t="str">
        <f t="shared" si="214"/>
        <v/>
      </c>
      <c r="V1086" s="494" t="str">
        <f t="shared" si="215"/>
        <v/>
      </c>
      <c r="W1086" s="21">
        <f>ROW()</f>
        <v>1086</v>
      </c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21"/>
      <c r="BS1086" s="21"/>
      <c r="BT1086" s="21"/>
      <c r="BU1086" s="21"/>
      <c r="BV1086" s="21"/>
      <c r="BW1086" s="21"/>
      <c r="BX1086" s="21"/>
      <c r="BY1086" s="21"/>
      <c r="BZ1086" s="21"/>
      <c r="CA1086" s="21"/>
      <c r="CB1086" s="21"/>
      <c r="CC1086" s="21"/>
      <c r="CD1086" s="21"/>
      <c r="CE1086" s="21"/>
      <c r="CF1086" s="21"/>
      <c r="CG1086" s="21"/>
      <c r="CH1086" s="21"/>
      <c r="CI1086" s="21"/>
      <c r="CJ1086" s="21"/>
      <c r="CK1086" s="21"/>
      <c r="CL1086" s="21"/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1"/>
      <c r="CY1086" s="21"/>
      <c r="CZ1086" s="21"/>
      <c r="DA1086" s="21"/>
      <c r="DB1086" s="21"/>
      <c r="DC1086" s="21"/>
      <c r="DD1086" s="21"/>
    </row>
    <row r="1087" spans="2:108" ht="12.5">
      <c r="B1087" s="12"/>
      <c r="C1087" s="709"/>
      <c r="D1087" s="178"/>
      <c r="E1087" s="191"/>
      <c r="F1087" s="191" t="s">
        <v>1</v>
      </c>
      <c r="G1087" s="163"/>
      <c r="H1087" s="163"/>
      <c r="I1087" s="173"/>
      <c r="J1087" s="174"/>
      <c r="K1087" s="101">
        <f t="shared" si="204"/>
        <v>0</v>
      </c>
      <c r="L1087" s="101">
        <f t="shared" si="205"/>
        <v>0</v>
      </c>
      <c r="M1087" s="101">
        <f t="shared" si="206"/>
        <v>0</v>
      </c>
      <c r="N1087" s="101" t="str">
        <f t="shared" si="207"/>
        <v/>
      </c>
      <c r="O1087" s="101">
        <f t="shared" si="208"/>
        <v>0</v>
      </c>
      <c r="P1087" s="101">
        <f t="shared" si="209"/>
        <v>0</v>
      </c>
      <c r="Q1087" s="101" t="str">
        <f t="shared" si="210"/>
        <v/>
      </c>
      <c r="R1087" s="101" t="str">
        <f t="shared" si="211"/>
        <v/>
      </c>
      <c r="S1087" s="494" t="str">
        <f t="shared" si="212"/>
        <v/>
      </c>
      <c r="T1087" s="494" t="str">
        <f t="shared" si="213"/>
        <v/>
      </c>
      <c r="U1087" s="494" t="str">
        <f t="shared" si="214"/>
        <v/>
      </c>
      <c r="V1087" s="494" t="str">
        <f t="shared" si="215"/>
        <v/>
      </c>
      <c r="W1087" s="21">
        <f>ROW()</f>
        <v>1087</v>
      </c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  <c r="BU1087" s="21"/>
      <c r="BV1087" s="21"/>
      <c r="BW1087" s="21"/>
      <c r="BX1087" s="21"/>
      <c r="BY1087" s="21"/>
      <c r="BZ1087" s="21"/>
      <c r="CA1087" s="21"/>
      <c r="CB1087" s="21"/>
      <c r="CC1087" s="21"/>
      <c r="CD1087" s="21"/>
      <c r="CE1087" s="21"/>
      <c r="CF1087" s="21"/>
      <c r="CG1087" s="21"/>
      <c r="CH1087" s="21"/>
      <c r="CI1087" s="21"/>
      <c r="CJ1087" s="21"/>
      <c r="CK1087" s="21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</row>
    <row r="1088" spans="2:108" ht="12.5">
      <c r="B1088" s="12"/>
      <c r="C1088" s="709"/>
      <c r="D1088" s="178"/>
      <c r="E1088" s="191"/>
      <c r="F1088" s="191" t="s">
        <v>1</v>
      </c>
      <c r="G1088" s="163"/>
      <c r="H1088" s="163"/>
      <c r="I1088" s="173"/>
      <c r="J1088" s="174"/>
      <c r="K1088" s="101">
        <f t="shared" si="204"/>
        <v>0</v>
      </c>
      <c r="L1088" s="101">
        <f t="shared" si="205"/>
        <v>0</v>
      </c>
      <c r="M1088" s="101">
        <f t="shared" si="206"/>
        <v>0</v>
      </c>
      <c r="N1088" s="101" t="str">
        <f t="shared" si="207"/>
        <v/>
      </c>
      <c r="O1088" s="101">
        <f t="shared" si="208"/>
        <v>0</v>
      </c>
      <c r="P1088" s="101">
        <f t="shared" si="209"/>
        <v>0</v>
      </c>
      <c r="Q1088" s="101" t="str">
        <f t="shared" si="210"/>
        <v/>
      </c>
      <c r="R1088" s="101" t="str">
        <f t="shared" si="211"/>
        <v/>
      </c>
      <c r="S1088" s="494" t="str">
        <f t="shared" si="212"/>
        <v/>
      </c>
      <c r="T1088" s="494" t="str">
        <f t="shared" si="213"/>
        <v/>
      </c>
      <c r="U1088" s="494" t="str">
        <f t="shared" si="214"/>
        <v/>
      </c>
      <c r="V1088" s="494" t="str">
        <f t="shared" si="215"/>
        <v/>
      </c>
      <c r="W1088" s="21">
        <f>ROW()</f>
        <v>1088</v>
      </c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21"/>
      <c r="BS1088" s="21"/>
      <c r="BT1088" s="21"/>
      <c r="BU1088" s="21"/>
      <c r="BV1088" s="21"/>
      <c r="BW1088" s="21"/>
      <c r="BX1088" s="21"/>
      <c r="BY1088" s="21"/>
      <c r="BZ1088" s="21"/>
      <c r="CA1088" s="21"/>
      <c r="CB1088" s="21"/>
      <c r="CC1088" s="21"/>
      <c r="CD1088" s="21"/>
      <c r="CE1088" s="21"/>
      <c r="CF1088" s="21"/>
      <c r="CG1088" s="21"/>
      <c r="CH1088" s="21"/>
      <c r="CI1088" s="21"/>
      <c r="CJ1088" s="21"/>
      <c r="CK1088" s="21"/>
      <c r="CL1088" s="21"/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1"/>
      <c r="CY1088" s="21"/>
      <c r="CZ1088" s="21"/>
      <c r="DA1088" s="21"/>
      <c r="DB1088" s="21"/>
      <c r="DC1088" s="21"/>
      <c r="DD1088" s="21"/>
    </row>
    <row r="1089" spans="2:108" ht="12.5">
      <c r="B1089" s="12"/>
      <c r="C1089" s="709"/>
      <c r="D1089" s="178"/>
      <c r="E1089" s="191"/>
      <c r="F1089" s="191" t="s">
        <v>1</v>
      </c>
      <c r="G1089" s="163"/>
      <c r="H1089" s="163"/>
      <c r="I1089" s="173"/>
      <c r="J1089" s="174"/>
      <c r="K1089" s="101">
        <f t="shared" si="204"/>
        <v>0</v>
      </c>
      <c r="L1089" s="101">
        <f t="shared" si="205"/>
        <v>0</v>
      </c>
      <c r="M1089" s="101">
        <f t="shared" si="206"/>
        <v>0</v>
      </c>
      <c r="N1089" s="101" t="str">
        <f t="shared" si="207"/>
        <v/>
      </c>
      <c r="O1089" s="101">
        <f t="shared" si="208"/>
        <v>0</v>
      </c>
      <c r="P1089" s="101">
        <f t="shared" si="209"/>
        <v>0</v>
      </c>
      <c r="Q1089" s="101" t="str">
        <f t="shared" si="210"/>
        <v/>
      </c>
      <c r="R1089" s="101" t="str">
        <f t="shared" si="211"/>
        <v/>
      </c>
      <c r="S1089" s="494" t="str">
        <f t="shared" si="212"/>
        <v/>
      </c>
      <c r="T1089" s="494" t="str">
        <f t="shared" si="213"/>
        <v/>
      </c>
      <c r="U1089" s="494" t="str">
        <f t="shared" si="214"/>
        <v/>
      </c>
      <c r="V1089" s="494" t="str">
        <f t="shared" si="215"/>
        <v/>
      </c>
      <c r="W1089" s="21">
        <f>ROW()</f>
        <v>1089</v>
      </c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21"/>
      <c r="BS1089" s="21"/>
      <c r="BT1089" s="21"/>
      <c r="BU1089" s="21"/>
      <c r="BV1089" s="21"/>
      <c r="BW1089" s="21"/>
      <c r="BX1089" s="21"/>
      <c r="BY1089" s="21"/>
      <c r="BZ1089" s="21"/>
      <c r="CA1089" s="21"/>
      <c r="CB1089" s="21"/>
      <c r="CC1089" s="21"/>
      <c r="CD1089" s="21"/>
      <c r="CE1089" s="21"/>
      <c r="CF1089" s="21"/>
      <c r="CG1089" s="21"/>
      <c r="CH1089" s="21"/>
      <c r="CI1089" s="21"/>
      <c r="CJ1089" s="21"/>
      <c r="CK1089" s="21"/>
      <c r="CL1089" s="21"/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1"/>
      <c r="CY1089" s="21"/>
      <c r="CZ1089" s="21"/>
      <c r="DA1089" s="21"/>
      <c r="DB1089" s="21"/>
      <c r="DC1089" s="21"/>
      <c r="DD1089" s="21"/>
    </row>
    <row r="1090" spans="2:108" ht="12.5">
      <c r="B1090" s="12"/>
      <c r="C1090" s="709"/>
      <c r="D1090" s="178"/>
      <c r="E1090" s="191"/>
      <c r="F1090" s="191" t="s">
        <v>1</v>
      </c>
      <c r="G1090" s="163"/>
      <c r="H1090" s="163"/>
      <c r="I1090" s="173"/>
      <c r="J1090" s="174"/>
      <c r="K1090" s="101">
        <f t="shared" si="204"/>
        <v>0</v>
      </c>
      <c r="L1090" s="101">
        <f t="shared" si="205"/>
        <v>0</v>
      </c>
      <c r="M1090" s="101">
        <f t="shared" si="206"/>
        <v>0</v>
      </c>
      <c r="N1090" s="101" t="str">
        <f t="shared" si="207"/>
        <v/>
      </c>
      <c r="O1090" s="101">
        <f t="shared" si="208"/>
        <v>0</v>
      </c>
      <c r="P1090" s="101">
        <f t="shared" si="209"/>
        <v>0</v>
      </c>
      <c r="Q1090" s="101" t="str">
        <f t="shared" si="210"/>
        <v/>
      </c>
      <c r="R1090" s="101" t="str">
        <f t="shared" si="211"/>
        <v/>
      </c>
      <c r="S1090" s="494" t="str">
        <f t="shared" si="212"/>
        <v/>
      </c>
      <c r="T1090" s="494" t="str">
        <f t="shared" si="213"/>
        <v/>
      </c>
      <c r="U1090" s="494" t="str">
        <f t="shared" si="214"/>
        <v/>
      </c>
      <c r="V1090" s="494" t="str">
        <f t="shared" si="215"/>
        <v/>
      </c>
      <c r="W1090" s="21">
        <f>ROW()</f>
        <v>1090</v>
      </c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  <c r="BU1090" s="21"/>
      <c r="BV1090" s="21"/>
      <c r="BW1090" s="21"/>
      <c r="BX1090" s="21"/>
      <c r="BY1090" s="21"/>
      <c r="BZ1090" s="21"/>
      <c r="CA1090" s="21"/>
      <c r="CB1090" s="21"/>
      <c r="CC1090" s="21"/>
      <c r="CD1090" s="21"/>
      <c r="CE1090" s="21"/>
      <c r="CF1090" s="21"/>
      <c r="CG1090" s="21"/>
      <c r="CH1090" s="21"/>
      <c r="CI1090" s="21"/>
      <c r="CJ1090" s="21"/>
      <c r="CK1090" s="21"/>
      <c r="CL1090" s="21"/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1"/>
      <c r="CY1090" s="21"/>
      <c r="CZ1090" s="21"/>
      <c r="DA1090" s="21"/>
      <c r="DB1090" s="21"/>
      <c r="DC1090" s="21"/>
      <c r="DD1090" s="21"/>
    </row>
    <row r="1091" spans="2:108" ht="12.5">
      <c r="B1091" s="12"/>
      <c r="C1091" s="709"/>
      <c r="D1091" s="178"/>
      <c r="E1091" s="191"/>
      <c r="F1091" s="191" t="s">
        <v>1</v>
      </c>
      <c r="G1091" s="163"/>
      <c r="H1091" s="163"/>
      <c r="I1091" s="173"/>
      <c r="J1091" s="174"/>
      <c r="K1091" s="101">
        <f t="shared" si="204"/>
        <v>0</v>
      </c>
      <c r="L1091" s="101">
        <f t="shared" si="205"/>
        <v>0</v>
      </c>
      <c r="M1091" s="101">
        <f t="shared" si="206"/>
        <v>0</v>
      </c>
      <c r="N1091" s="101" t="str">
        <f t="shared" si="207"/>
        <v/>
      </c>
      <c r="O1091" s="101">
        <f t="shared" si="208"/>
        <v>0</v>
      </c>
      <c r="P1091" s="101">
        <f t="shared" si="209"/>
        <v>0</v>
      </c>
      <c r="Q1091" s="101" t="str">
        <f t="shared" si="210"/>
        <v/>
      </c>
      <c r="R1091" s="101" t="str">
        <f t="shared" si="211"/>
        <v/>
      </c>
      <c r="S1091" s="494" t="str">
        <f t="shared" si="212"/>
        <v/>
      </c>
      <c r="T1091" s="494" t="str">
        <f t="shared" si="213"/>
        <v/>
      </c>
      <c r="U1091" s="494" t="str">
        <f t="shared" si="214"/>
        <v/>
      </c>
      <c r="V1091" s="494" t="str">
        <f t="shared" si="215"/>
        <v/>
      </c>
      <c r="W1091" s="21">
        <f>ROW()</f>
        <v>1091</v>
      </c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21"/>
      <c r="BS1091" s="21"/>
      <c r="BT1091" s="21"/>
      <c r="BU1091" s="21"/>
      <c r="BV1091" s="21"/>
      <c r="BW1091" s="21"/>
      <c r="BX1091" s="21"/>
      <c r="BY1091" s="21"/>
      <c r="BZ1091" s="21"/>
      <c r="CA1091" s="21"/>
      <c r="CB1091" s="21"/>
      <c r="CC1091" s="21"/>
      <c r="CD1091" s="21"/>
      <c r="CE1091" s="21"/>
      <c r="CF1091" s="21"/>
      <c r="CG1091" s="21"/>
      <c r="CH1091" s="21"/>
      <c r="CI1091" s="21"/>
      <c r="CJ1091" s="21"/>
      <c r="CK1091" s="21"/>
      <c r="CL1091" s="21"/>
      <c r="CM1091" s="21"/>
      <c r="CN1091" s="21"/>
      <c r="CO1091" s="21"/>
      <c r="CP1091" s="21"/>
      <c r="CQ1091" s="21"/>
      <c r="CR1091" s="21"/>
      <c r="CS1091" s="21"/>
      <c r="CT1091" s="21"/>
      <c r="CU1091" s="21"/>
      <c r="CV1091" s="21"/>
      <c r="CW1091" s="21"/>
      <c r="CX1091" s="21"/>
      <c r="CY1091" s="21"/>
      <c r="CZ1091" s="21"/>
      <c r="DA1091" s="21"/>
      <c r="DB1091" s="21"/>
      <c r="DC1091" s="21"/>
      <c r="DD1091" s="21"/>
    </row>
    <row r="1092" spans="2:108" ht="12.5">
      <c r="B1092" s="12"/>
      <c r="C1092" s="709"/>
      <c r="D1092" s="178"/>
      <c r="E1092" s="191"/>
      <c r="F1092" s="191" t="s">
        <v>1</v>
      </c>
      <c r="G1092" s="163"/>
      <c r="H1092" s="163"/>
      <c r="I1092" s="173"/>
      <c r="J1092" s="174"/>
      <c r="K1092" s="101">
        <f t="shared" si="204"/>
        <v>0</v>
      </c>
      <c r="L1092" s="101">
        <f t="shared" si="205"/>
        <v>0</v>
      </c>
      <c r="M1092" s="101">
        <f t="shared" si="206"/>
        <v>0</v>
      </c>
      <c r="N1092" s="101" t="str">
        <f t="shared" si="207"/>
        <v/>
      </c>
      <c r="O1092" s="101">
        <f t="shared" si="208"/>
        <v>0</v>
      </c>
      <c r="P1092" s="101">
        <f t="shared" si="209"/>
        <v>0</v>
      </c>
      <c r="Q1092" s="101" t="str">
        <f t="shared" si="210"/>
        <v/>
      </c>
      <c r="R1092" s="101" t="str">
        <f t="shared" si="211"/>
        <v/>
      </c>
      <c r="S1092" s="494" t="str">
        <f t="shared" si="212"/>
        <v/>
      </c>
      <c r="T1092" s="494" t="str">
        <f t="shared" si="213"/>
        <v/>
      </c>
      <c r="U1092" s="494" t="str">
        <f t="shared" si="214"/>
        <v/>
      </c>
      <c r="V1092" s="494" t="str">
        <f t="shared" si="215"/>
        <v/>
      </c>
      <c r="W1092" s="21">
        <f>ROW()</f>
        <v>1092</v>
      </c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21"/>
      <c r="BS1092" s="21"/>
      <c r="BT1092" s="21"/>
      <c r="BU1092" s="21"/>
      <c r="BV1092" s="21"/>
      <c r="BW1092" s="21"/>
      <c r="BX1092" s="21"/>
      <c r="BY1092" s="21"/>
      <c r="BZ1092" s="21"/>
      <c r="CA1092" s="21"/>
      <c r="CB1092" s="21"/>
      <c r="CC1092" s="21"/>
      <c r="CD1092" s="21"/>
      <c r="CE1092" s="21"/>
      <c r="CF1092" s="21"/>
      <c r="CG1092" s="21"/>
      <c r="CH1092" s="21"/>
      <c r="CI1092" s="21"/>
      <c r="CJ1092" s="21"/>
      <c r="CK1092" s="21"/>
      <c r="CL1092" s="21"/>
      <c r="CM1092" s="21"/>
      <c r="CN1092" s="21"/>
      <c r="CO1092" s="21"/>
      <c r="CP1092" s="21"/>
      <c r="CQ1092" s="21"/>
      <c r="CR1092" s="21"/>
      <c r="CS1092" s="21"/>
      <c r="CT1092" s="21"/>
      <c r="CU1092" s="21"/>
      <c r="CV1092" s="21"/>
      <c r="CW1092" s="21"/>
      <c r="CX1092" s="21"/>
      <c r="CY1092" s="21"/>
      <c r="CZ1092" s="21"/>
      <c r="DA1092" s="21"/>
      <c r="DB1092" s="21"/>
      <c r="DC1092" s="21"/>
      <c r="DD1092" s="21"/>
    </row>
    <row r="1093" spans="2:108" ht="12.5">
      <c r="B1093" s="12"/>
      <c r="C1093" s="709"/>
      <c r="D1093" s="178"/>
      <c r="E1093" s="191"/>
      <c r="F1093" s="191" t="s">
        <v>1</v>
      </c>
      <c r="G1093" s="163"/>
      <c r="H1093" s="163"/>
      <c r="I1093" s="173"/>
      <c r="J1093" s="174"/>
      <c r="K1093" s="101">
        <f t="shared" si="204"/>
        <v>0</v>
      </c>
      <c r="L1093" s="101">
        <f t="shared" si="205"/>
        <v>0</v>
      </c>
      <c r="M1093" s="101">
        <f t="shared" si="206"/>
        <v>0</v>
      </c>
      <c r="N1093" s="101" t="str">
        <f t="shared" si="207"/>
        <v/>
      </c>
      <c r="O1093" s="101">
        <f t="shared" si="208"/>
        <v>0</v>
      </c>
      <c r="P1093" s="101">
        <f t="shared" si="209"/>
        <v>0</v>
      </c>
      <c r="Q1093" s="101" t="str">
        <f t="shared" si="210"/>
        <v/>
      </c>
      <c r="R1093" s="101" t="str">
        <f t="shared" si="211"/>
        <v/>
      </c>
      <c r="S1093" s="494" t="str">
        <f t="shared" si="212"/>
        <v/>
      </c>
      <c r="T1093" s="494" t="str">
        <f t="shared" si="213"/>
        <v/>
      </c>
      <c r="U1093" s="494" t="str">
        <f t="shared" si="214"/>
        <v/>
      </c>
      <c r="V1093" s="494" t="str">
        <f t="shared" si="215"/>
        <v/>
      </c>
      <c r="W1093" s="21">
        <f>ROW()</f>
        <v>1093</v>
      </c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  <c r="BQ1093" s="21"/>
      <c r="BR1093" s="21"/>
      <c r="BS1093" s="21"/>
      <c r="BT1093" s="21"/>
      <c r="BU1093" s="21"/>
      <c r="BV1093" s="21"/>
      <c r="BW1093" s="21"/>
      <c r="BX1093" s="21"/>
      <c r="BY1093" s="21"/>
      <c r="BZ1093" s="21"/>
      <c r="CA1093" s="21"/>
      <c r="CB1093" s="21"/>
      <c r="CC1093" s="21"/>
      <c r="CD1093" s="21"/>
      <c r="CE1093" s="21"/>
      <c r="CF1093" s="21"/>
      <c r="CG1093" s="21"/>
      <c r="CH1093" s="21"/>
      <c r="CI1093" s="21"/>
      <c r="CJ1093" s="21"/>
      <c r="CK1093" s="21"/>
      <c r="CL1093" s="21"/>
      <c r="CM1093" s="21"/>
      <c r="CN1093" s="21"/>
      <c r="CO1093" s="21"/>
      <c r="CP1093" s="21"/>
      <c r="CQ1093" s="21"/>
      <c r="CR1093" s="21"/>
      <c r="CS1093" s="21"/>
      <c r="CT1093" s="21"/>
      <c r="CU1093" s="21"/>
      <c r="CV1093" s="21"/>
      <c r="CW1093" s="21"/>
      <c r="CX1093" s="21"/>
      <c r="CY1093" s="21"/>
      <c r="CZ1093" s="21"/>
      <c r="DA1093" s="21"/>
      <c r="DB1093" s="21"/>
      <c r="DC1093" s="21"/>
      <c r="DD1093" s="21"/>
    </row>
    <row r="1094" spans="2:108" ht="12.5">
      <c r="B1094" s="12"/>
      <c r="C1094" s="709"/>
      <c r="D1094" s="178"/>
      <c r="E1094" s="191"/>
      <c r="F1094" s="191" t="s">
        <v>1</v>
      </c>
      <c r="G1094" s="163"/>
      <c r="H1094" s="163"/>
      <c r="I1094" s="173"/>
      <c r="J1094" s="174"/>
      <c r="K1094" s="101">
        <f t="shared" si="204"/>
        <v>0</v>
      </c>
      <c r="L1094" s="101">
        <f t="shared" si="205"/>
        <v>0</v>
      </c>
      <c r="M1094" s="101">
        <f t="shared" si="206"/>
        <v>0</v>
      </c>
      <c r="N1094" s="101" t="str">
        <f t="shared" si="207"/>
        <v/>
      </c>
      <c r="O1094" s="101">
        <f t="shared" si="208"/>
        <v>0</v>
      </c>
      <c r="P1094" s="101">
        <f t="shared" si="209"/>
        <v>0</v>
      </c>
      <c r="Q1094" s="101" t="str">
        <f t="shared" si="210"/>
        <v/>
      </c>
      <c r="R1094" s="101" t="str">
        <f t="shared" si="211"/>
        <v/>
      </c>
      <c r="S1094" s="494" t="str">
        <f t="shared" si="212"/>
        <v/>
      </c>
      <c r="T1094" s="494" t="str">
        <f t="shared" si="213"/>
        <v/>
      </c>
      <c r="U1094" s="494" t="str">
        <f t="shared" si="214"/>
        <v/>
      </c>
      <c r="V1094" s="494" t="str">
        <f t="shared" si="215"/>
        <v/>
      </c>
      <c r="W1094" s="21">
        <f>ROW()</f>
        <v>1094</v>
      </c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  <c r="BQ1094" s="21"/>
      <c r="BR1094" s="21"/>
      <c r="BS1094" s="21"/>
      <c r="BT1094" s="21"/>
      <c r="BU1094" s="21"/>
      <c r="BV1094" s="21"/>
      <c r="BW1094" s="21"/>
      <c r="BX1094" s="21"/>
      <c r="BY1094" s="21"/>
      <c r="BZ1094" s="21"/>
      <c r="CA1094" s="21"/>
      <c r="CB1094" s="21"/>
      <c r="CC1094" s="21"/>
      <c r="CD1094" s="21"/>
      <c r="CE1094" s="21"/>
      <c r="CF1094" s="21"/>
      <c r="CG1094" s="21"/>
      <c r="CH1094" s="21"/>
      <c r="CI1094" s="21"/>
      <c r="CJ1094" s="21"/>
      <c r="CK1094" s="21"/>
      <c r="CL1094" s="21"/>
      <c r="CM1094" s="21"/>
      <c r="CN1094" s="21"/>
      <c r="CO1094" s="21"/>
      <c r="CP1094" s="21"/>
      <c r="CQ1094" s="21"/>
      <c r="CR1094" s="21"/>
      <c r="CS1094" s="21"/>
      <c r="CT1094" s="21"/>
      <c r="CU1094" s="21"/>
      <c r="CV1094" s="21"/>
      <c r="CW1094" s="21"/>
      <c r="CX1094" s="21"/>
      <c r="CY1094" s="21"/>
      <c r="CZ1094" s="21"/>
      <c r="DA1094" s="21"/>
      <c r="DB1094" s="21"/>
      <c r="DC1094" s="21"/>
      <c r="DD1094" s="21"/>
    </row>
    <row r="1095" spans="2:108" ht="12.5">
      <c r="B1095" s="12"/>
      <c r="C1095" s="709"/>
      <c r="D1095" s="178"/>
      <c r="E1095" s="191"/>
      <c r="F1095" s="191" t="s">
        <v>1</v>
      </c>
      <c r="G1095" s="163"/>
      <c r="H1095" s="163"/>
      <c r="I1095" s="173"/>
      <c r="J1095" s="174"/>
      <c r="K1095" s="101">
        <f t="shared" si="204"/>
        <v>0</v>
      </c>
      <c r="L1095" s="101">
        <f t="shared" si="205"/>
        <v>0</v>
      </c>
      <c r="M1095" s="101">
        <f t="shared" si="206"/>
        <v>0</v>
      </c>
      <c r="N1095" s="101" t="str">
        <f t="shared" si="207"/>
        <v/>
      </c>
      <c r="O1095" s="101">
        <f t="shared" si="208"/>
        <v>0</v>
      </c>
      <c r="P1095" s="101">
        <f t="shared" si="209"/>
        <v>0</v>
      </c>
      <c r="Q1095" s="101" t="str">
        <f t="shared" si="210"/>
        <v/>
      </c>
      <c r="R1095" s="101" t="str">
        <f t="shared" si="211"/>
        <v/>
      </c>
      <c r="S1095" s="494" t="str">
        <f t="shared" si="212"/>
        <v/>
      </c>
      <c r="T1095" s="494" t="str">
        <f t="shared" si="213"/>
        <v/>
      </c>
      <c r="U1095" s="494" t="str">
        <f t="shared" si="214"/>
        <v/>
      </c>
      <c r="V1095" s="494" t="str">
        <f t="shared" si="215"/>
        <v/>
      </c>
      <c r="W1095" s="21">
        <f>ROW()</f>
        <v>1095</v>
      </c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  <c r="BQ1095" s="21"/>
      <c r="BR1095" s="21"/>
      <c r="BS1095" s="21"/>
      <c r="BT1095" s="21"/>
      <c r="BU1095" s="21"/>
      <c r="BV1095" s="21"/>
      <c r="BW1095" s="21"/>
      <c r="BX1095" s="21"/>
      <c r="BY1095" s="21"/>
      <c r="BZ1095" s="21"/>
      <c r="CA1095" s="21"/>
      <c r="CB1095" s="21"/>
      <c r="CC1095" s="21"/>
      <c r="CD1095" s="21"/>
      <c r="CE1095" s="21"/>
      <c r="CF1095" s="21"/>
      <c r="CG1095" s="21"/>
      <c r="CH1095" s="21"/>
      <c r="CI1095" s="21"/>
      <c r="CJ1095" s="21"/>
      <c r="CK1095" s="21"/>
      <c r="CL1095" s="21"/>
      <c r="CM1095" s="21"/>
      <c r="CN1095" s="21"/>
      <c r="CO1095" s="21"/>
      <c r="CP1095" s="21"/>
      <c r="CQ1095" s="21"/>
      <c r="CR1095" s="21"/>
      <c r="CS1095" s="21"/>
      <c r="CT1095" s="21"/>
      <c r="CU1095" s="21"/>
      <c r="CV1095" s="21"/>
      <c r="CW1095" s="21"/>
      <c r="CX1095" s="21"/>
      <c r="CY1095" s="21"/>
      <c r="CZ1095" s="21"/>
      <c r="DA1095" s="21"/>
      <c r="DB1095" s="21"/>
      <c r="DC1095" s="21"/>
      <c r="DD1095" s="21"/>
    </row>
    <row r="1096" spans="2:108" ht="12.5">
      <c r="B1096" s="12"/>
      <c r="C1096" s="709"/>
      <c r="D1096" s="178"/>
      <c r="E1096" s="191"/>
      <c r="F1096" s="191" t="s">
        <v>1</v>
      </c>
      <c r="G1096" s="163"/>
      <c r="H1096" s="163"/>
      <c r="I1096" s="173"/>
      <c r="J1096" s="174"/>
      <c r="K1096" s="101">
        <f t="shared" si="204"/>
        <v>0</v>
      </c>
      <c r="L1096" s="101">
        <f t="shared" si="205"/>
        <v>0</v>
      </c>
      <c r="M1096" s="101">
        <f t="shared" si="206"/>
        <v>0</v>
      </c>
      <c r="N1096" s="101" t="str">
        <f t="shared" si="207"/>
        <v/>
      </c>
      <c r="O1096" s="101">
        <f t="shared" si="208"/>
        <v>0</v>
      </c>
      <c r="P1096" s="101">
        <f t="shared" si="209"/>
        <v>0</v>
      </c>
      <c r="Q1096" s="101" t="str">
        <f t="shared" si="210"/>
        <v/>
      </c>
      <c r="R1096" s="101" t="str">
        <f t="shared" si="211"/>
        <v/>
      </c>
      <c r="S1096" s="494" t="str">
        <f t="shared" si="212"/>
        <v/>
      </c>
      <c r="T1096" s="494" t="str">
        <f t="shared" si="213"/>
        <v/>
      </c>
      <c r="U1096" s="494" t="str">
        <f t="shared" si="214"/>
        <v/>
      </c>
      <c r="V1096" s="494" t="str">
        <f t="shared" si="215"/>
        <v/>
      </c>
      <c r="W1096" s="21">
        <f>ROW()</f>
        <v>1096</v>
      </c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21"/>
      <c r="BS1096" s="21"/>
      <c r="BT1096" s="21"/>
      <c r="BU1096" s="21"/>
      <c r="BV1096" s="21"/>
      <c r="BW1096" s="21"/>
      <c r="BX1096" s="21"/>
      <c r="BY1096" s="21"/>
      <c r="BZ1096" s="21"/>
      <c r="CA1096" s="21"/>
      <c r="CB1096" s="21"/>
      <c r="CC1096" s="21"/>
      <c r="CD1096" s="21"/>
      <c r="CE1096" s="21"/>
      <c r="CF1096" s="21"/>
      <c r="CG1096" s="21"/>
      <c r="CH1096" s="21"/>
      <c r="CI1096" s="21"/>
      <c r="CJ1096" s="21"/>
      <c r="CK1096" s="21"/>
      <c r="CL1096" s="21"/>
      <c r="CM1096" s="21"/>
      <c r="CN1096" s="21"/>
      <c r="CO1096" s="21"/>
      <c r="CP1096" s="21"/>
      <c r="CQ1096" s="21"/>
      <c r="CR1096" s="21"/>
      <c r="CS1096" s="21"/>
      <c r="CT1096" s="21"/>
      <c r="CU1096" s="21"/>
      <c r="CV1096" s="21"/>
      <c r="CW1096" s="21"/>
      <c r="CX1096" s="21"/>
      <c r="CY1096" s="21"/>
      <c r="CZ1096" s="21"/>
      <c r="DA1096" s="21"/>
      <c r="DB1096" s="21"/>
      <c r="DC1096" s="21"/>
      <c r="DD1096" s="21"/>
    </row>
    <row r="1097" spans="2:108" ht="12.5">
      <c r="B1097" s="12"/>
      <c r="C1097" s="709"/>
      <c r="D1097" s="178"/>
      <c r="E1097" s="191"/>
      <c r="F1097" s="191" t="s">
        <v>1</v>
      </c>
      <c r="G1097" s="163"/>
      <c r="H1097" s="163"/>
      <c r="I1097" s="173"/>
      <c r="J1097" s="174"/>
      <c r="K1097" s="101">
        <f t="shared" si="204"/>
        <v>0</v>
      </c>
      <c r="L1097" s="101">
        <f t="shared" si="205"/>
        <v>0</v>
      </c>
      <c r="M1097" s="101">
        <f t="shared" si="206"/>
        <v>0</v>
      </c>
      <c r="N1097" s="101" t="str">
        <f t="shared" si="207"/>
        <v/>
      </c>
      <c r="O1097" s="101">
        <f t="shared" si="208"/>
        <v>0</v>
      </c>
      <c r="P1097" s="101">
        <f t="shared" si="209"/>
        <v>0</v>
      </c>
      <c r="Q1097" s="101" t="str">
        <f t="shared" si="210"/>
        <v/>
      </c>
      <c r="R1097" s="101" t="str">
        <f t="shared" si="211"/>
        <v/>
      </c>
      <c r="S1097" s="494" t="str">
        <f t="shared" si="212"/>
        <v/>
      </c>
      <c r="T1097" s="494" t="str">
        <f t="shared" si="213"/>
        <v/>
      </c>
      <c r="U1097" s="494" t="str">
        <f t="shared" si="214"/>
        <v/>
      </c>
      <c r="V1097" s="494" t="str">
        <f t="shared" si="215"/>
        <v/>
      </c>
      <c r="W1097" s="21">
        <f>ROW()</f>
        <v>1097</v>
      </c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21"/>
      <c r="BS1097" s="21"/>
      <c r="BT1097" s="21"/>
      <c r="BU1097" s="21"/>
      <c r="BV1097" s="21"/>
      <c r="BW1097" s="21"/>
      <c r="BX1097" s="21"/>
      <c r="BY1097" s="21"/>
      <c r="BZ1097" s="21"/>
      <c r="CA1097" s="21"/>
      <c r="CB1097" s="21"/>
      <c r="CC1097" s="21"/>
      <c r="CD1097" s="21"/>
      <c r="CE1097" s="21"/>
      <c r="CF1097" s="21"/>
      <c r="CG1097" s="21"/>
      <c r="CH1097" s="21"/>
      <c r="CI1097" s="21"/>
      <c r="CJ1097" s="21"/>
      <c r="CK1097" s="21"/>
      <c r="CL1097" s="21"/>
      <c r="CM1097" s="21"/>
      <c r="CN1097" s="21"/>
      <c r="CO1097" s="21"/>
      <c r="CP1097" s="21"/>
      <c r="CQ1097" s="21"/>
      <c r="CR1097" s="21"/>
      <c r="CS1097" s="21"/>
      <c r="CT1097" s="21"/>
      <c r="CU1097" s="21"/>
      <c r="CV1097" s="21"/>
      <c r="CW1097" s="21"/>
      <c r="CX1097" s="21"/>
      <c r="CY1097" s="21"/>
      <c r="CZ1097" s="21"/>
      <c r="DA1097" s="21"/>
      <c r="DB1097" s="21"/>
      <c r="DC1097" s="21"/>
      <c r="DD1097" s="21"/>
    </row>
    <row r="1098" spans="2:108" ht="12.5">
      <c r="B1098" s="12"/>
      <c r="C1098" s="709"/>
      <c r="D1098" s="178"/>
      <c r="E1098" s="191"/>
      <c r="F1098" s="191" t="s">
        <v>1</v>
      </c>
      <c r="G1098" s="163"/>
      <c r="H1098" s="163"/>
      <c r="I1098" s="173"/>
      <c r="J1098" s="174"/>
      <c r="K1098" s="101">
        <f t="shared" si="204"/>
        <v>0</v>
      </c>
      <c r="L1098" s="101">
        <f t="shared" si="205"/>
        <v>0</v>
      </c>
      <c r="M1098" s="101">
        <f t="shared" si="206"/>
        <v>0</v>
      </c>
      <c r="N1098" s="101" t="str">
        <f t="shared" si="207"/>
        <v/>
      </c>
      <c r="O1098" s="101">
        <f t="shared" si="208"/>
        <v>0</v>
      </c>
      <c r="P1098" s="101">
        <f t="shared" si="209"/>
        <v>0</v>
      </c>
      <c r="Q1098" s="101" t="str">
        <f t="shared" si="210"/>
        <v/>
      </c>
      <c r="R1098" s="101" t="str">
        <f t="shared" si="211"/>
        <v/>
      </c>
      <c r="S1098" s="494" t="str">
        <f t="shared" si="212"/>
        <v/>
      </c>
      <c r="T1098" s="494" t="str">
        <f t="shared" si="213"/>
        <v/>
      </c>
      <c r="U1098" s="494" t="str">
        <f t="shared" si="214"/>
        <v/>
      </c>
      <c r="V1098" s="494" t="str">
        <f t="shared" si="215"/>
        <v/>
      </c>
      <c r="W1098" s="21">
        <f>ROW()</f>
        <v>1098</v>
      </c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21"/>
      <c r="BS1098" s="21"/>
      <c r="BT1098" s="21"/>
      <c r="BU1098" s="21"/>
      <c r="BV1098" s="21"/>
      <c r="BW1098" s="21"/>
      <c r="BX1098" s="21"/>
      <c r="BY1098" s="21"/>
      <c r="BZ1098" s="21"/>
      <c r="CA1098" s="21"/>
      <c r="CB1098" s="21"/>
      <c r="CC1098" s="21"/>
      <c r="CD1098" s="21"/>
      <c r="CE1098" s="21"/>
      <c r="CF1098" s="21"/>
      <c r="CG1098" s="21"/>
      <c r="CH1098" s="21"/>
      <c r="CI1098" s="21"/>
      <c r="CJ1098" s="21"/>
      <c r="CK1098" s="21"/>
      <c r="CL1098" s="21"/>
      <c r="CM1098" s="21"/>
      <c r="CN1098" s="21"/>
      <c r="CO1098" s="21"/>
      <c r="CP1098" s="21"/>
      <c r="CQ1098" s="21"/>
      <c r="CR1098" s="21"/>
      <c r="CS1098" s="21"/>
      <c r="CT1098" s="21"/>
      <c r="CU1098" s="21"/>
      <c r="CV1098" s="21"/>
      <c r="CW1098" s="21"/>
      <c r="CX1098" s="21"/>
      <c r="CY1098" s="21"/>
      <c r="CZ1098" s="21"/>
      <c r="DA1098" s="21"/>
      <c r="DB1098" s="21"/>
      <c r="DC1098" s="21"/>
      <c r="DD1098" s="21"/>
    </row>
    <row r="1099" spans="2:108" ht="12.5">
      <c r="B1099" s="12"/>
      <c r="C1099" s="709"/>
      <c r="D1099" s="178"/>
      <c r="E1099" s="191"/>
      <c r="F1099" s="191" t="s">
        <v>1</v>
      </c>
      <c r="G1099" s="163"/>
      <c r="H1099" s="163"/>
      <c r="I1099" s="173"/>
      <c r="J1099" s="174"/>
      <c r="K1099" s="101">
        <f t="shared" si="204"/>
        <v>0</v>
      </c>
      <c r="L1099" s="101">
        <f t="shared" si="205"/>
        <v>0</v>
      </c>
      <c r="M1099" s="101">
        <f t="shared" si="206"/>
        <v>0</v>
      </c>
      <c r="N1099" s="101" t="str">
        <f t="shared" si="207"/>
        <v/>
      </c>
      <c r="O1099" s="101">
        <f t="shared" si="208"/>
        <v>0</v>
      </c>
      <c r="P1099" s="101">
        <f t="shared" si="209"/>
        <v>0</v>
      </c>
      <c r="Q1099" s="101" t="str">
        <f t="shared" si="210"/>
        <v/>
      </c>
      <c r="R1099" s="101" t="str">
        <f t="shared" si="211"/>
        <v/>
      </c>
      <c r="S1099" s="494" t="str">
        <f t="shared" si="212"/>
        <v/>
      </c>
      <c r="T1099" s="494" t="str">
        <f t="shared" si="213"/>
        <v/>
      </c>
      <c r="U1099" s="494" t="str">
        <f t="shared" si="214"/>
        <v/>
      </c>
      <c r="V1099" s="494" t="str">
        <f t="shared" si="215"/>
        <v/>
      </c>
      <c r="W1099" s="21">
        <f>ROW()</f>
        <v>1099</v>
      </c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21"/>
      <c r="BS1099" s="21"/>
      <c r="BT1099" s="21"/>
      <c r="BU1099" s="21"/>
      <c r="BV1099" s="21"/>
      <c r="BW1099" s="21"/>
      <c r="BX1099" s="21"/>
      <c r="BY1099" s="21"/>
      <c r="BZ1099" s="21"/>
      <c r="CA1099" s="21"/>
      <c r="CB1099" s="21"/>
      <c r="CC1099" s="21"/>
      <c r="CD1099" s="21"/>
      <c r="CE1099" s="21"/>
      <c r="CF1099" s="21"/>
      <c r="CG1099" s="21"/>
      <c r="CH1099" s="21"/>
      <c r="CI1099" s="21"/>
      <c r="CJ1099" s="21"/>
      <c r="CK1099" s="21"/>
      <c r="CL1099" s="21"/>
      <c r="CM1099" s="21"/>
      <c r="CN1099" s="21"/>
      <c r="CO1099" s="21"/>
      <c r="CP1099" s="21"/>
      <c r="CQ1099" s="21"/>
      <c r="CR1099" s="21"/>
      <c r="CS1099" s="21"/>
      <c r="CT1099" s="21"/>
      <c r="CU1099" s="21"/>
      <c r="CV1099" s="21"/>
      <c r="CW1099" s="21"/>
      <c r="CX1099" s="21"/>
      <c r="CY1099" s="21"/>
      <c r="CZ1099" s="21"/>
      <c r="DA1099" s="21"/>
      <c r="DB1099" s="21"/>
      <c r="DC1099" s="21"/>
      <c r="DD1099" s="21"/>
    </row>
    <row r="1100" spans="2:108" ht="12.5">
      <c r="B1100" s="12"/>
      <c r="C1100" s="709"/>
      <c r="D1100" s="178"/>
      <c r="E1100" s="191"/>
      <c r="F1100" s="191" t="s">
        <v>1</v>
      </c>
      <c r="G1100" s="163"/>
      <c r="H1100" s="163"/>
      <c r="I1100" s="173"/>
      <c r="J1100" s="174"/>
      <c r="K1100" s="101">
        <f t="shared" si="204"/>
        <v>0</v>
      </c>
      <c r="L1100" s="101">
        <f t="shared" si="205"/>
        <v>0</v>
      </c>
      <c r="M1100" s="101">
        <f t="shared" si="206"/>
        <v>0</v>
      </c>
      <c r="N1100" s="101" t="str">
        <f t="shared" si="207"/>
        <v/>
      </c>
      <c r="O1100" s="101">
        <f t="shared" si="208"/>
        <v>0</v>
      </c>
      <c r="P1100" s="101">
        <f t="shared" si="209"/>
        <v>0</v>
      </c>
      <c r="Q1100" s="101" t="str">
        <f t="shared" si="210"/>
        <v/>
      </c>
      <c r="R1100" s="101" t="str">
        <f t="shared" si="211"/>
        <v/>
      </c>
      <c r="S1100" s="494" t="str">
        <f t="shared" si="212"/>
        <v/>
      </c>
      <c r="T1100" s="494" t="str">
        <f t="shared" si="213"/>
        <v/>
      </c>
      <c r="U1100" s="494" t="str">
        <f t="shared" si="214"/>
        <v/>
      </c>
      <c r="V1100" s="494" t="str">
        <f t="shared" si="215"/>
        <v/>
      </c>
      <c r="W1100" s="21">
        <f>ROW()</f>
        <v>1100</v>
      </c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21"/>
      <c r="BS1100" s="21"/>
      <c r="BT1100" s="21"/>
      <c r="BU1100" s="21"/>
      <c r="BV1100" s="21"/>
      <c r="BW1100" s="21"/>
      <c r="BX1100" s="21"/>
      <c r="BY1100" s="21"/>
      <c r="BZ1100" s="21"/>
      <c r="CA1100" s="21"/>
      <c r="CB1100" s="21"/>
      <c r="CC1100" s="21"/>
      <c r="CD1100" s="21"/>
      <c r="CE1100" s="21"/>
      <c r="CF1100" s="21"/>
      <c r="CG1100" s="21"/>
      <c r="CH1100" s="21"/>
      <c r="CI1100" s="21"/>
      <c r="CJ1100" s="21"/>
      <c r="CK1100" s="21"/>
      <c r="CL1100" s="21"/>
      <c r="CM1100" s="21"/>
      <c r="CN1100" s="21"/>
      <c r="CO1100" s="21"/>
      <c r="CP1100" s="21"/>
      <c r="CQ1100" s="21"/>
      <c r="CR1100" s="21"/>
      <c r="CS1100" s="21"/>
      <c r="CT1100" s="21"/>
      <c r="CU1100" s="21"/>
      <c r="CV1100" s="21"/>
      <c r="CW1100" s="21"/>
      <c r="CX1100" s="21"/>
      <c r="CY1100" s="21"/>
      <c r="CZ1100" s="21"/>
      <c r="DA1100" s="21"/>
      <c r="DB1100" s="21"/>
      <c r="DC1100" s="21"/>
      <c r="DD1100" s="21"/>
    </row>
    <row r="1101" spans="2:108" ht="12.5">
      <c r="B1101" s="12"/>
      <c r="C1101" s="709"/>
      <c r="D1101" s="178"/>
      <c r="E1101" s="191"/>
      <c r="F1101" s="191" t="s">
        <v>1</v>
      </c>
      <c r="G1101" s="163"/>
      <c r="H1101" s="163"/>
      <c r="I1101" s="173"/>
      <c r="J1101" s="174"/>
      <c r="K1101" s="101">
        <f t="shared" si="204"/>
        <v>0</v>
      </c>
      <c r="L1101" s="101">
        <f t="shared" si="205"/>
        <v>0</v>
      </c>
      <c r="M1101" s="101">
        <f t="shared" si="206"/>
        <v>0</v>
      </c>
      <c r="N1101" s="101" t="str">
        <f t="shared" si="207"/>
        <v/>
      </c>
      <c r="O1101" s="101">
        <f t="shared" si="208"/>
        <v>0</v>
      </c>
      <c r="P1101" s="101">
        <f t="shared" si="209"/>
        <v>0</v>
      </c>
      <c r="Q1101" s="101" t="str">
        <f t="shared" si="210"/>
        <v/>
      </c>
      <c r="R1101" s="101" t="str">
        <f t="shared" si="211"/>
        <v/>
      </c>
      <c r="S1101" s="494" t="str">
        <f t="shared" si="212"/>
        <v/>
      </c>
      <c r="T1101" s="494" t="str">
        <f t="shared" si="213"/>
        <v/>
      </c>
      <c r="U1101" s="494" t="str">
        <f t="shared" si="214"/>
        <v/>
      </c>
      <c r="V1101" s="494" t="str">
        <f t="shared" si="215"/>
        <v/>
      </c>
      <c r="W1101" s="21">
        <f>ROW()</f>
        <v>1101</v>
      </c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  <c r="BQ1101" s="21"/>
      <c r="BR1101" s="21"/>
      <c r="BS1101" s="21"/>
      <c r="BT1101" s="21"/>
      <c r="BU1101" s="21"/>
      <c r="BV1101" s="21"/>
      <c r="BW1101" s="21"/>
      <c r="BX1101" s="21"/>
      <c r="BY1101" s="21"/>
      <c r="BZ1101" s="21"/>
      <c r="CA1101" s="21"/>
      <c r="CB1101" s="21"/>
      <c r="CC1101" s="21"/>
      <c r="CD1101" s="21"/>
      <c r="CE1101" s="21"/>
      <c r="CF1101" s="21"/>
      <c r="CG1101" s="21"/>
      <c r="CH1101" s="21"/>
      <c r="CI1101" s="21"/>
      <c r="CJ1101" s="21"/>
      <c r="CK1101" s="21"/>
      <c r="CL1101" s="21"/>
      <c r="CM1101" s="21"/>
      <c r="CN1101" s="21"/>
      <c r="CO1101" s="21"/>
      <c r="CP1101" s="21"/>
      <c r="CQ1101" s="21"/>
      <c r="CR1101" s="21"/>
      <c r="CS1101" s="21"/>
      <c r="CT1101" s="21"/>
      <c r="CU1101" s="21"/>
      <c r="CV1101" s="21"/>
      <c r="CW1101" s="21"/>
      <c r="CX1101" s="21"/>
      <c r="CY1101" s="21"/>
      <c r="CZ1101" s="21"/>
      <c r="DA1101" s="21"/>
      <c r="DB1101" s="21"/>
      <c r="DC1101" s="21"/>
      <c r="DD1101" s="21"/>
    </row>
    <row r="1102" spans="2:108" ht="12.5">
      <c r="B1102" s="12"/>
      <c r="C1102" s="709"/>
      <c r="D1102" s="178"/>
      <c r="E1102" s="191"/>
      <c r="F1102" s="191" t="s">
        <v>1</v>
      </c>
      <c r="G1102" s="163"/>
      <c r="H1102" s="163"/>
      <c r="I1102" s="173"/>
      <c r="J1102" s="174"/>
      <c r="K1102" s="101">
        <f t="shared" si="204"/>
        <v>0</v>
      </c>
      <c r="L1102" s="101">
        <f t="shared" si="205"/>
        <v>0</v>
      </c>
      <c r="M1102" s="101">
        <f t="shared" si="206"/>
        <v>0</v>
      </c>
      <c r="N1102" s="101" t="str">
        <f t="shared" si="207"/>
        <v/>
      </c>
      <c r="O1102" s="101">
        <f t="shared" si="208"/>
        <v>0</v>
      </c>
      <c r="P1102" s="101">
        <f t="shared" si="209"/>
        <v>0</v>
      </c>
      <c r="Q1102" s="101" t="str">
        <f t="shared" si="210"/>
        <v/>
      </c>
      <c r="R1102" s="101" t="str">
        <f t="shared" si="211"/>
        <v/>
      </c>
      <c r="S1102" s="494" t="str">
        <f t="shared" si="212"/>
        <v/>
      </c>
      <c r="T1102" s="494" t="str">
        <f t="shared" si="213"/>
        <v/>
      </c>
      <c r="U1102" s="494" t="str">
        <f t="shared" si="214"/>
        <v/>
      </c>
      <c r="V1102" s="494" t="str">
        <f t="shared" si="215"/>
        <v/>
      </c>
      <c r="W1102" s="21">
        <f>ROW()</f>
        <v>1102</v>
      </c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  <c r="BQ1102" s="21"/>
      <c r="BR1102" s="21"/>
      <c r="BS1102" s="21"/>
      <c r="BT1102" s="21"/>
      <c r="BU1102" s="21"/>
      <c r="BV1102" s="21"/>
      <c r="BW1102" s="21"/>
      <c r="BX1102" s="21"/>
      <c r="BY1102" s="21"/>
      <c r="BZ1102" s="21"/>
      <c r="CA1102" s="21"/>
      <c r="CB1102" s="21"/>
      <c r="CC1102" s="21"/>
      <c r="CD1102" s="21"/>
      <c r="CE1102" s="21"/>
      <c r="CF1102" s="21"/>
      <c r="CG1102" s="21"/>
      <c r="CH1102" s="21"/>
      <c r="CI1102" s="21"/>
      <c r="CJ1102" s="21"/>
      <c r="CK1102" s="21"/>
      <c r="CL1102" s="21"/>
      <c r="CM1102" s="21"/>
      <c r="CN1102" s="21"/>
      <c r="CO1102" s="21"/>
      <c r="CP1102" s="21"/>
      <c r="CQ1102" s="21"/>
      <c r="CR1102" s="21"/>
      <c r="CS1102" s="21"/>
      <c r="CT1102" s="21"/>
      <c r="CU1102" s="21"/>
      <c r="CV1102" s="21"/>
      <c r="CW1102" s="21"/>
      <c r="CX1102" s="21"/>
      <c r="CY1102" s="21"/>
      <c r="CZ1102" s="21"/>
      <c r="DA1102" s="21"/>
      <c r="DB1102" s="21"/>
      <c r="DC1102" s="21"/>
      <c r="DD1102" s="21"/>
    </row>
    <row r="1103" spans="2:108" ht="12.5">
      <c r="B1103" s="12"/>
      <c r="C1103" s="709"/>
      <c r="D1103" s="178"/>
      <c r="E1103" s="191"/>
      <c r="F1103" s="191" t="s">
        <v>1</v>
      </c>
      <c r="G1103" s="163"/>
      <c r="H1103" s="163"/>
      <c r="I1103" s="173"/>
      <c r="J1103" s="174"/>
      <c r="K1103" s="101">
        <f t="shared" si="204"/>
        <v>0</v>
      </c>
      <c r="L1103" s="101">
        <f t="shared" si="205"/>
        <v>0</v>
      </c>
      <c r="M1103" s="101">
        <f t="shared" si="206"/>
        <v>0</v>
      </c>
      <c r="N1103" s="101" t="str">
        <f t="shared" si="207"/>
        <v/>
      </c>
      <c r="O1103" s="101">
        <f t="shared" si="208"/>
        <v>0</v>
      </c>
      <c r="P1103" s="101">
        <f t="shared" si="209"/>
        <v>0</v>
      </c>
      <c r="Q1103" s="101" t="str">
        <f t="shared" si="210"/>
        <v/>
      </c>
      <c r="R1103" s="101" t="str">
        <f t="shared" si="211"/>
        <v/>
      </c>
      <c r="S1103" s="494" t="str">
        <f t="shared" si="212"/>
        <v/>
      </c>
      <c r="T1103" s="494" t="str">
        <f t="shared" si="213"/>
        <v/>
      </c>
      <c r="U1103" s="494" t="str">
        <f t="shared" si="214"/>
        <v/>
      </c>
      <c r="V1103" s="494" t="str">
        <f t="shared" si="215"/>
        <v/>
      </c>
      <c r="W1103" s="21">
        <f>ROW()</f>
        <v>1103</v>
      </c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  <c r="BQ1103" s="21"/>
      <c r="BR1103" s="21"/>
      <c r="BS1103" s="21"/>
      <c r="BT1103" s="21"/>
      <c r="BU1103" s="21"/>
      <c r="BV1103" s="21"/>
      <c r="BW1103" s="21"/>
      <c r="BX1103" s="21"/>
      <c r="BY1103" s="21"/>
      <c r="BZ1103" s="21"/>
      <c r="CA1103" s="21"/>
      <c r="CB1103" s="21"/>
      <c r="CC1103" s="21"/>
      <c r="CD1103" s="21"/>
      <c r="CE1103" s="21"/>
      <c r="CF1103" s="21"/>
      <c r="CG1103" s="21"/>
      <c r="CH1103" s="21"/>
      <c r="CI1103" s="21"/>
      <c r="CJ1103" s="21"/>
      <c r="CK1103" s="21"/>
      <c r="CL1103" s="21"/>
      <c r="CM1103" s="21"/>
      <c r="CN1103" s="21"/>
      <c r="CO1103" s="21"/>
      <c r="CP1103" s="21"/>
      <c r="CQ1103" s="21"/>
      <c r="CR1103" s="21"/>
      <c r="CS1103" s="21"/>
      <c r="CT1103" s="21"/>
      <c r="CU1103" s="21"/>
      <c r="CV1103" s="21"/>
      <c r="CW1103" s="21"/>
      <c r="CX1103" s="21"/>
      <c r="CY1103" s="21"/>
      <c r="CZ1103" s="21"/>
      <c r="DA1103" s="21"/>
      <c r="DB1103" s="21"/>
      <c r="DC1103" s="21"/>
      <c r="DD1103" s="21"/>
    </row>
    <row r="1104" spans="2:108" ht="12.5">
      <c r="B1104" s="12"/>
      <c r="C1104" s="709"/>
      <c r="D1104" s="178"/>
      <c r="E1104" s="191"/>
      <c r="F1104" s="191" t="s">
        <v>1</v>
      </c>
      <c r="G1104" s="163"/>
      <c r="H1104" s="163"/>
      <c r="I1104" s="173"/>
      <c r="J1104" s="174"/>
      <c r="K1104" s="101">
        <f t="shared" si="204"/>
        <v>0</v>
      </c>
      <c r="L1104" s="101">
        <f t="shared" si="205"/>
        <v>0</v>
      </c>
      <c r="M1104" s="101">
        <f t="shared" si="206"/>
        <v>0</v>
      </c>
      <c r="N1104" s="101" t="str">
        <f t="shared" si="207"/>
        <v/>
      </c>
      <c r="O1104" s="101">
        <f t="shared" si="208"/>
        <v>0</v>
      </c>
      <c r="P1104" s="101">
        <f t="shared" si="209"/>
        <v>0</v>
      </c>
      <c r="Q1104" s="101" t="str">
        <f t="shared" si="210"/>
        <v/>
      </c>
      <c r="R1104" s="101" t="str">
        <f t="shared" si="211"/>
        <v/>
      </c>
      <c r="S1104" s="494" t="str">
        <f t="shared" si="212"/>
        <v/>
      </c>
      <c r="T1104" s="494" t="str">
        <f t="shared" si="213"/>
        <v/>
      </c>
      <c r="U1104" s="494" t="str">
        <f t="shared" si="214"/>
        <v/>
      </c>
      <c r="V1104" s="494" t="str">
        <f t="shared" si="215"/>
        <v/>
      </c>
      <c r="W1104" s="21">
        <f>ROW()</f>
        <v>1104</v>
      </c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  <c r="BQ1104" s="21"/>
      <c r="BR1104" s="21"/>
      <c r="BS1104" s="21"/>
      <c r="BT1104" s="21"/>
      <c r="BU1104" s="21"/>
      <c r="BV1104" s="21"/>
      <c r="BW1104" s="21"/>
      <c r="BX1104" s="21"/>
      <c r="BY1104" s="21"/>
      <c r="BZ1104" s="21"/>
      <c r="CA1104" s="21"/>
      <c r="CB1104" s="21"/>
      <c r="CC1104" s="21"/>
      <c r="CD1104" s="21"/>
      <c r="CE1104" s="21"/>
      <c r="CF1104" s="21"/>
      <c r="CG1104" s="21"/>
      <c r="CH1104" s="21"/>
      <c r="CI1104" s="21"/>
      <c r="CJ1104" s="21"/>
      <c r="CK1104" s="21"/>
      <c r="CL1104" s="21"/>
      <c r="CM1104" s="21"/>
      <c r="CN1104" s="21"/>
      <c r="CO1104" s="21"/>
      <c r="CP1104" s="21"/>
      <c r="CQ1104" s="21"/>
      <c r="CR1104" s="21"/>
      <c r="CS1104" s="21"/>
      <c r="CT1104" s="21"/>
      <c r="CU1104" s="21"/>
      <c r="CV1104" s="21"/>
      <c r="CW1104" s="21"/>
      <c r="CX1104" s="21"/>
      <c r="CY1104" s="21"/>
      <c r="CZ1104" s="21"/>
      <c r="DA1104" s="21"/>
      <c r="DB1104" s="21"/>
      <c r="DC1104" s="21"/>
      <c r="DD1104" s="21"/>
    </row>
    <row r="1105" spans="2:108" ht="12.5">
      <c r="B1105" s="12"/>
      <c r="C1105" s="709"/>
      <c r="D1105" s="178"/>
      <c r="E1105" s="191"/>
      <c r="F1105" s="191" t="s">
        <v>1</v>
      </c>
      <c r="G1105" s="163"/>
      <c r="H1105" s="163"/>
      <c r="I1105" s="173"/>
      <c r="J1105" s="174"/>
      <c r="K1105" s="101">
        <f t="shared" si="204"/>
        <v>0</v>
      </c>
      <c r="L1105" s="101">
        <f t="shared" si="205"/>
        <v>0</v>
      </c>
      <c r="M1105" s="101">
        <f t="shared" si="206"/>
        <v>0</v>
      </c>
      <c r="N1105" s="101" t="str">
        <f t="shared" si="207"/>
        <v/>
      </c>
      <c r="O1105" s="101">
        <f t="shared" si="208"/>
        <v>0</v>
      </c>
      <c r="P1105" s="101">
        <f t="shared" si="209"/>
        <v>0</v>
      </c>
      <c r="Q1105" s="101" t="str">
        <f t="shared" si="210"/>
        <v/>
      </c>
      <c r="R1105" s="101" t="str">
        <f t="shared" si="211"/>
        <v/>
      </c>
      <c r="S1105" s="494" t="str">
        <f t="shared" si="212"/>
        <v/>
      </c>
      <c r="T1105" s="494" t="str">
        <f t="shared" si="213"/>
        <v/>
      </c>
      <c r="U1105" s="494" t="str">
        <f t="shared" si="214"/>
        <v/>
      </c>
      <c r="V1105" s="494" t="str">
        <f t="shared" si="215"/>
        <v/>
      </c>
      <c r="W1105" s="21">
        <f>ROW()</f>
        <v>1105</v>
      </c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  <c r="BQ1105" s="21"/>
      <c r="BR1105" s="21"/>
      <c r="BS1105" s="21"/>
      <c r="BT1105" s="21"/>
      <c r="BU1105" s="21"/>
      <c r="BV1105" s="21"/>
      <c r="BW1105" s="21"/>
      <c r="BX1105" s="21"/>
      <c r="BY1105" s="21"/>
      <c r="BZ1105" s="21"/>
      <c r="CA1105" s="21"/>
      <c r="CB1105" s="21"/>
      <c r="CC1105" s="21"/>
      <c r="CD1105" s="21"/>
      <c r="CE1105" s="21"/>
      <c r="CF1105" s="21"/>
      <c r="CG1105" s="21"/>
      <c r="CH1105" s="21"/>
      <c r="CI1105" s="21"/>
      <c r="CJ1105" s="21"/>
      <c r="CK1105" s="21"/>
      <c r="CL1105" s="21"/>
      <c r="CM1105" s="21"/>
      <c r="CN1105" s="21"/>
      <c r="CO1105" s="21"/>
      <c r="CP1105" s="21"/>
      <c r="CQ1105" s="21"/>
      <c r="CR1105" s="21"/>
      <c r="CS1105" s="21"/>
      <c r="CT1105" s="21"/>
      <c r="CU1105" s="21"/>
      <c r="CV1105" s="21"/>
      <c r="CW1105" s="21"/>
      <c r="CX1105" s="21"/>
      <c r="CY1105" s="21"/>
      <c r="CZ1105" s="21"/>
      <c r="DA1105" s="21"/>
      <c r="DB1105" s="21"/>
      <c r="DC1105" s="21"/>
      <c r="DD1105" s="21"/>
    </row>
    <row r="1106" spans="2:108" ht="12.5">
      <c r="B1106" s="12"/>
      <c r="C1106" s="709"/>
      <c r="D1106" s="178"/>
      <c r="E1106" s="191"/>
      <c r="F1106" s="191" t="s">
        <v>1</v>
      </c>
      <c r="G1106" s="163"/>
      <c r="H1106" s="163"/>
      <c r="I1106" s="173"/>
      <c r="J1106" s="174"/>
      <c r="K1106" s="101">
        <f t="shared" si="204"/>
        <v>0</v>
      </c>
      <c r="L1106" s="101">
        <f t="shared" si="205"/>
        <v>0</v>
      </c>
      <c r="M1106" s="101">
        <f t="shared" si="206"/>
        <v>0</v>
      </c>
      <c r="N1106" s="101" t="str">
        <f t="shared" si="207"/>
        <v/>
      </c>
      <c r="O1106" s="101">
        <f t="shared" si="208"/>
        <v>0</v>
      </c>
      <c r="P1106" s="101">
        <f t="shared" si="209"/>
        <v>0</v>
      </c>
      <c r="Q1106" s="101" t="str">
        <f t="shared" si="210"/>
        <v/>
      </c>
      <c r="R1106" s="101" t="str">
        <f t="shared" si="211"/>
        <v/>
      </c>
      <c r="S1106" s="494" t="str">
        <f t="shared" si="212"/>
        <v/>
      </c>
      <c r="T1106" s="494" t="str">
        <f t="shared" si="213"/>
        <v/>
      </c>
      <c r="U1106" s="494" t="str">
        <f t="shared" si="214"/>
        <v/>
      </c>
      <c r="V1106" s="494" t="str">
        <f t="shared" si="215"/>
        <v/>
      </c>
      <c r="W1106" s="21">
        <f>ROW()</f>
        <v>1106</v>
      </c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21"/>
      <c r="BS1106" s="21"/>
      <c r="BT1106" s="21"/>
      <c r="BU1106" s="21"/>
      <c r="BV1106" s="21"/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21"/>
      <c r="CH1106" s="21"/>
      <c r="CI1106" s="21"/>
      <c r="CJ1106" s="21"/>
      <c r="CK1106" s="21"/>
      <c r="CL1106" s="21"/>
      <c r="CM1106" s="21"/>
      <c r="CN1106" s="21"/>
      <c r="CO1106" s="21"/>
      <c r="CP1106" s="21"/>
      <c r="CQ1106" s="21"/>
      <c r="CR1106" s="21"/>
      <c r="CS1106" s="21"/>
      <c r="CT1106" s="21"/>
      <c r="CU1106" s="21"/>
      <c r="CV1106" s="21"/>
      <c r="CW1106" s="21"/>
      <c r="CX1106" s="21"/>
      <c r="CY1106" s="21"/>
      <c r="CZ1106" s="21"/>
      <c r="DA1106" s="21"/>
      <c r="DB1106" s="21"/>
      <c r="DC1106" s="21"/>
      <c r="DD1106" s="21"/>
    </row>
    <row r="1107" spans="2:108" ht="12.5">
      <c r="B1107" s="12"/>
      <c r="C1107" s="709"/>
      <c r="D1107" s="178"/>
      <c r="E1107" s="191"/>
      <c r="F1107" s="191" t="s">
        <v>1</v>
      </c>
      <c r="G1107" s="163"/>
      <c r="H1107" s="163"/>
      <c r="I1107" s="173"/>
      <c r="J1107" s="174"/>
      <c r="K1107" s="101">
        <f t="shared" si="204"/>
        <v>0</v>
      </c>
      <c r="L1107" s="101">
        <f t="shared" si="205"/>
        <v>0</v>
      </c>
      <c r="M1107" s="101">
        <f t="shared" si="206"/>
        <v>0</v>
      </c>
      <c r="N1107" s="101" t="str">
        <f t="shared" si="207"/>
        <v/>
      </c>
      <c r="O1107" s="101">
        <f t="shared" si="208"/>
        <v>0</v>
      </c>
      <c r="P1107" s="101">
        <f t="shared" si="209"/>
        <v>0</v>
      </c>
      <c r="Q1107" s="101" t="str">
        <f t="shared" si="210"/>
        <v/>
      </c>
      <c r="R1107" s="101" t="str">
        <f t="shared" si="211"/>
        <v/>
      </c>
      <c r="S1107" s="494" t="str">
        <f t="shared" si="212"/>
        <v/>
      </c>
      <c r="T1107" s="494" t="str">
        <f t="shared" si="213"/>
        <v/>
      </c>
      <c r="U1107" s="494" t="str">
        <f t="shared" si="214"/>
        <v/>
      </c>
      <c r="V1107" s="494" t="str">
        <f t="shared" si="215"/>
        <v/>
      </c>
      <c r="W1107" s="21">
        <f>ROW()</f>
        <v>1107</v>
      </c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21"/>
      <c r="BS1107" s="21"/>
      <c r="BT1107" s="21"/>
      <c r="BU1107" s="21"/>
      <c r="BV1107" s="21"/>
      <c r="BW1107" s="21"/>
      <c r="BX1107" s="21"/>
      <c r="BY1107" s="21"/>
      <c r="BZ1107" s="21"/>
      <c r="CA1107" s="21"/>
      <c r="CB1107" s="21"/>
      <c r="CC1107" s="21"/>
      <c r="CD1107" s="21"/>
      <c r="CE1107" s="21"/>
      <c r="CF1107" s="21"/>
      <c r="CG1107" s="21"/>
      <c r="CH1107" s="21"/>
      <c r="CI1107" s="21"/>
      <c r="CJ1107" s="21"/>
      <c r="CK1107" s="21"/>
      <c r="CL1107" s="21"/>
      <c r="CM1107" s="21"/>
      <c r="CN1107" s="21"/>
      <c r="CO1107" s="21"/>
      <c r="CP1107" s="21"/>
      <c r="CQ1107" s="21"/>
      <c r="CR1107" s="21"/>
      <c r="CS1107" s="21"/>
      <c r="CT1107" s="21"/>
      <c r="CU1107" s="21"/>
      <c r="CV1107" s="21"/>
      <c r="CW1107" s="21"/>
      <c r="CX1107" s="21"/>
      <c r="CY1107" s="21"/>
      <c r="CZ1107" s="21"/>
      <c r="DA1107" s="21"/>
      <c r="DB1107" s="21"/>
      <c r="DC1107" s="21"/>
      <c r="DD1107" s="21"/>
    </row>
    <row r="1108" spans="2:108" ht="12.5">
      <c r="B1108" s="12"/>
      <c r="C1108" s="709"/>
      <c r="D1108" s="178"/>
      <c r="E1108" s="191"/>
      <c r="F1108" s="191" t="s">
        <v>1</v>
      </c>
      <c r="G1108" s="163"/>
      <c r="H1108" s="163"/>
      <c r="I1108" s="173"/>
      <c r="J1108" s="174"/>
      <c r="K1108" s="101">
        <f t="shared" si="204"/>
        <v>0</v>
      </c>
      <c r="L1108" s="101">
        <f t="shared" si="205"/>
        <v>0</v>
      </c>
      <c r="M1108" s="101">
        <f t="shared" si="206"/>
        <v>0</v>
      </c>
      <c r="N1108" s="101" t="str">
        <f t="shared" si="207"/>
        <v/>
      </c>
      <c r="O1108" s="101">
        <f t="shared" si="208"/>
        <v>0</v>
      </c>
      <c r="P1108" s="101">
        <f t="shared" si="209"/>
        <v>0</v>
      </c>
      <c r="Q1108" s="101" t="str">
        <f t="shared" si="210"/>
        <v/>
      </c>
      <c r="R1108" s="101" t="str">
        <f t="shared" si="211"/>
        <v/>
      </c>
      <c r="S1108" s="494" t="str">
        <f t="shared" si="212"/>
        <v/>
      </c>
      <c r="T1108" s="494" t="str">
        <f t="shared" si="213"/>
        <v/>
      </c>
      <c r="U1108" s="494" t="str">
        <f t="shared" si="214"/>
        <v/>
      </c>
      <c r="V1108" s="494" t="str">
        <f t="shared" si="215"/>
        <v/>
      </c>
      <c r="W1108" s="21">
        <f>ROW()</f>
        <v>1108</v>
      </c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21"/>
      <c r="BT1108" s="21"/>
      <c r="BU1108" s="21"/>
      <c r="BV1108" s="21"/>
      <c r="BW1108" s="21"/>
      <c r="BX1108" s="21"/>
      <c r="BY1108" s="21"/>
      <c r="BZ1108" s="21"/>
      <c r="CA1108" s="21"/>
      <c r="CB1108" s="21"/>
      <c r="CC1108" s="21"/>
      <c r="CD1108" s="21"/>
      <c r="CE1108" s="21"/>
      <c r="CF1108" s="21"/>
      <c r="CG1108" s="21"/>
      <c r="CH1108" s="21"/>
      <c r="CI1108" s="21"/>
      <c r="CJ1108" s="21"/>
      <c r="CK1108" s="21"/>
      <c r="CL1108" s="21"/>
      <c r="CM1108" s="21"/>
      <c r="CN1108" s="21"/>
      <c r="CO1108" s="21"/>
      <c r="CP1108" s="21"/>
      <c r="CQ1108" s="21"/>
      <c r="CR1108" s="21"/>
      <c r="CS1108" s="21"/>
      <c r="CT1108" s="21"/>
      <c r="CU1108" s="21"/>
      <c r="CV1108" s="21"/>
      <c r="CW1108" s="21"/>
      <c r="CX1108" s="21"/>
      <c r="CY1108" s="21"/>
      <c r="CZ1108" s="21"/>
      <c r="DA1108" s="21"/>
      <c r="DB1108" s="21"/>
      <c r="DC1108" s="21"/>
      <c r="DD1108" s="21"/>
    </row>
    <row r="1109" spans="2:108" ht="12.5">
      <c r="B1109" s="12"/>
      <c r="C1109" s="709"/>
      <c r="D1109" s="178"/>
      <c r="E1109" s="191"/>
      <c r="F1109" s="191" t="s">
        <v>1</v>
      </c>
      <c r="G1109" s="163"/>
      <c r="H1109" s="163"/>
      <c r="I1109" s="173"/>
      <c r="J1109" s="174"/>
      <c r="K1109" s="101">
        <f t="shared" si="204"/>
        <v>0</v>
      </c>
      <c r="L1109" s="101">
        <f t="shared" si="205"/>
        <v>0</v>
      </c>
      <c r="M1109" s="101">
        <f t="shared" si="206"/>
        <v>0</v>
      </c>
      <c r="N1109" s="101" t="str">
        <f t="shared" si="207"/>
        <v/>
      </c>
      <c r="O1109" s="101">
        <f t="shared" si="208"/>
        <v>0</v>
      </c>
      <c r="P1109" s="101">
        <f t="shared" si="209"/>
        <v>0</v>
      </c>
      <c r="Q1109" s="101" t="str">
        <f t="shared" si="210"/>
        <v/>
      </c>
      <c r="R1109" s="101" t="str">
        <f t="shared" si="211"/>
        <v/>
      </c>
      <c r="S1109" s="494" t="str">
        <f t="shared" si="212"/>
        <v/>
      </c>
      <c r="T1109" s="494" t="str">
        <f t="shared" si="213"/>
        <v/>
      </c>
      <c r="U1109" s="494" t="str">
        <f t="shared" si="214"/>
        <v/>
      </c>
      <c r="V1109" s="494" t="str">
        <f t="shared" si="215"/>
        <v/>
      </c>
      <c r="W1109" s="21">
        <f>ROW()</f>
        <v>1109</v>
      </c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21"/>
      <c r="BS1109" s="21"/>
      <c r="BT1109" s="21"/>
      <c r="BU1109" s="21"/>
      <c r="BV1109" s="21"/>
      <c r="BW1109" s="21"/>
      <c r="BX1109" s="21"/>
      <c r="BY1109" s="21"/>
      <c r="BZ1109" s="21"/>
      <c r="CA1109" s="21"/>
      <c r="CB1109" s="21"/>
      <c r="CC1109" s="21"/>
      <c r="CD1109" s="21"/>
      <c r="CE1109" s="21"/>
      <c r="CF1109" s="21"/>
      <c r="CG1109" s="21"/>
      <c r="CH1109" s="21"/>
      <c r="CI1109" s="21"/>
      <c r="CJ1109" s="21"/>
      <c r="CK1109" s="21"/>
      <c r="CL1109" s="21"/>
      <c r="CM1109" s="21"/>
      <c r="CN1109" s="21"/>
      <c r="CO1109" s="21"/>
      <c r="CP1109" s="21"/>
      <c r="CQ1109" s="21"/>
      <c r="CR1109" s="21"/>
      <c r="CS1109" s="21"/>
      <c r="CT1109" s="21"/>
      <c r="CU1109" s="21"/>
      <c r="CV1109" s="21"/>
      <c r="CW1109" s="21"/>
      <c r="CX1109" s="21"/>
      <c r="CY1109" s="21"/>
      <c r="CZ1109" s="21"/>
      <c r="DA1109" s="21"/>
      <c r="DB1109" s="21"/>
      <c r="DC1109" s="21"/>
      <c r="DD1109" s="21"/>
    </row>
    <row r="1110" spans="2:108" ht="12.5">
      <c r="B1110" s="12"/>
      <c r="C1110" s="709"/>
      <c r="D1110" s="178"/>
      <c r="E1110" s="191"/>
      <c r="F1110" s="191" t="s">
        <v>1</v>
      </c>
      <c r="G1110" s="163"/>
      <c r="H1110" s="163"/>
      <c r="I1110" s="173"/>
      <c r="J1110" s="174"/>
      <c r="K1110" s="101">
        <f t="shared" si="204"/>
        <v>0</v>
      </c>
      <c r="L1110" s="101">
        <f t="shared" si="205"/>
        <v>0</v>
      </c>
      <c r="M1110" s="101">
        <f t="shared" si="206"/>
        <v>0</v>
      </c>
      <c r="N1110" s="101" t="str">
        <f t="shared" si="207"/>
        <v/>
      </c>
      <c r="O1110" s="101">
        <f t="shared" si="208"/>
        <v>0</v>
      </c>
      <c r="P1110" s="101">
        <f t="shared" si="209"/>
        <v>0</v>
      </c>
      <c r="Q1110" s="101" t="str">
        <f t="shared" si="210"/>
        <v/>
      </c>
      <c r="R1110" s="101" t="str">
        <f t="shared" si="211"/>
        <v/>
      </c>
      <c r="S1110" s="494" t="str">
        <f t="shared" si="212"/>
        <v/>
      </c>
      <c r="T1110" s="494" t="str">
        <f t="shared" si="213"/>
        <v/>
      </c>
      <c r="U1110" s="494" t="str">
        <f t="shared" si="214"/>
        <v/>
      </c>
      <c r="V1110" s="494" t="str">
        <f t="shared" si="215"/>
        <v/>
      </c>
      <c r="W1110" s="21">
        <f>ROW()</f>
        <v>1110</v>
      </c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BS1110" s="21"/>
      <c r="BT1110" s="21"/>
      <c r="BU1110" s="21"/>
      <c r="BV1110" s="21"/>
      <c r="BW1110" s="21"/>
      <c r="BX1110" s="21"/>
      <c r="BY1110" s="21"/>
      <c r="BZ1110" s="21"/>
      <c r="CA1110" s="21"/>
      <c r="CB1110" s="21"/>
      <c r="CC1110" s="21"/>
      <c r="CD1110" s="21"/>
      <c r="CE1110" s="21"/>
      <c r="CF1110" s="21"/>
      <c r="CG1110" s="21"/>
      <c r="CH1110" s="21"/>
      <c r="CI1110" s="21"/>
      <c r="CJ1110" s="21"/>
      <c r="CK1110" s="21"/>
      <c r="CL1110" s="21"/>
      <c r="CM1110" s="21"/>
      <c r="CN1110" s="21"/>
      <c r="CO1110" s="21"/>
      <c r="CP1110" s="21"/>
      <c r="CQ1110" s="21"/>
      <c r="CR1110" s="21"/>
      <c r="CS1110" s="21"/>
      <c r="CT1110" s="21"/>
      <c r="CU1110" s="21"/>
      <c r="CV1110" s="21"/>
      <c r="CW1110" s="21"/>
      <c r="CX1110" s="21"/>
      <c r="CY1110" s="21"/>
      <c r="CZ1110" s="21"/>
      <c r="DA1110" s="21"/>
      <c r="DB1110" s="21"/>
      <c r="DC1110" s="21"/>
      <c r="DD1110" s="21"/>
    </row>
    <row r="1111" spans="2:108" ht="12.5">
      <c r="B1111" s="12"/>
      <c r="C1111" s="709"/>
      <c r="D1111" s="178"/>
      <c r="E1111" s="191"/>
      <c r="F1111" s="191" t="s">
        <v>1</v>
      </c>
      <c r="G1111" s="163"/>
      <c r="H1111" s="163"/>
      <c r="I1111" s="173"/>
      <c r="J1111" s="174"/>
      <c r="K1111" s="101">
        <f t="shared" si="204"/>
        <v>0</v>
      </c>
      <c r="L1111" s="101">
        <f t="shared" si="205"/>
        <v>0</v>
      </c>
      <c r="M1111" s="101">
        <f t="shared" si="206"/>
        <v>0</v>
      </c>
      <c r="N1111" s="101" t="str">
        <f t="shared" si="207"/>
        <v/>
      </c>
      <c r="O1111" s="101">
        <f t="shared" si="208"/>
        <v>0</v>
      </c>
      <c r="P1111" s="101">
        <f t="shared" si="209"/>
        <v>0</v>
      </c>
      <c r="Q1111" s="101" t="str">
        <f t="shared" si="210"/>
        <v/>
      </c>
      <c r="R1111" s="101" t="str">
        <f t="shared" si="211"/>
        <v/>
      </c>
      <c r="S1111" s="494" t="str">
        <f t="shared" si="212"/>
        <v/>
      </c>
      <c r="T1111" s="494" t="str">
        <f t="shared" si="213"/>
        <v/>
      </c>
      <c r="U1111" s="494" t="str">
        <f t="shared" si="214"/>
        <v/>
      </c>
      <c r="V1111" s="494" t="str">
        <f t="shared" si="215"/>
        <v/>
      </c>
      <c r="W1111" s="21">
        <f>ROW()</f>
        <v>1111</v>
      </c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BS1111" s="21"/>
      <c r="BT1111" s="21"/>
      <c r="BU1111" s="21"/>
      <c r="BV1111" s="21"/>
      <c r="BW1111" s="21"/>
      <c r="BX1111" s="21"/>
      <c r="BY1111" s="21"/>
      <c r="BZ1111" s="21"/>
      <c r="CA1111" s="21"/>
      <c r="CB1111" s="21"/>
      <c r="CC1111" s="21"/>
      <c r="CD1111" s="21"/>
      <c r="CE1111" s="21"/>
      <c r="CF1111" s="21"/>
      <c r="CG1111" s="21"/>
      <c r="CH1111" s="21"/>
      <c r="CI1111" s="21"/>
      <c r="CJ1111" s="21"/>
      <c r="CK1111" s="21"/>
      <c r="CL1111" s="21"/>
      <c r="CM1111" s="21"/>
      <c r="CN1111" s="21"/>
      <c r="CO1111" s="21"/>
      <c r="CP1111" s="21"/>
      <c r="CQ1111" s="21"/>
      <c r="CR1111" s="21"/>
      <c r="CS1111" s="21"/>
      <c r="CT1111" s="21"/>
      <c r="CU1111" s="21"/>
      <c r="CV1111" s="21"/>
      <c r="CW1111" s="21"/>
      <c r="CX1111" s="21"/>
      <c r="CY1111" s="21"/>
      <c r="CZ1111" s="21"/>
      <c r="DA1111" s="21"/>
      <c r="DB1111" s="21"/>
      <c r="DC1111" s="21"/>
      <c r="DD1111" s="21"/>
    </row>
    <row r="1112" spans="2:108" ht="12.5">
      <c r="B1112" s="12"/>
      <c r="C1112" s="709"/>
      <c r="D1112" s="178"/>
      <c r="E1112" s="191"/>
      <c r="F1112" s="191" t="s">
        <v>1</v>
      </c>
      <c r="G1112" s="163"/>
      <c r="H1112" s="163"/>
      <c r="I1112" s="173"/>
      <c r="J1112" s="174"/>
      <c r="K1112" s="101">
        <f t="shared" si="204"/>
        <v>0</v>
      </c>
      <c r="L1112" s="101">
        <f t="shared" si="205"/>
        <v>0</v>
      </c>
      <c r="M1112" s="101">
        <f t="shared" si="206"/>
        <v>0</v>
      </c>
      <c r="N1112" s="101" t="str">
        <f t="shared" si="207"/>
        <v/>
      </c>
      <c r="O1112" s="101">
        <f t="shared" si="208"/>
        <v>0</v>
      </c>
      <c r="P1112" s="101">
        <f t="shared" si="209"/>
        <v>0</v>
      </c>
      <c r="Q1112" s="101" t="str">
        <f t="shared" si="210"/>
        <v/>
      </c>
      <c r="R1112" s="101" t="str">
        <f t="shared" si="211"/>
        <v/>
      </c>
      <c r="S1112" s="494" t="str">
        <f t="shared" si="212"/>
        <v/>
      </c>
      <c r="T1112" s="494" t="str">
        <f t="shared" si="213"/>
        <v/>
      </c>
      <c r="U1112" s="494" t="str">
        <f t="shared" si="214"/>
        <v/>
      </c>
      <c r="V1112" s="494" t="str">
        <f t="shared" si="215"/>
        <v/>
      </c>
      <c r="W1112" s="21">
        <f>ROW()</f>
        <v>1112</v>
      </c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21"/>
      <c r="BT1112" s="21"/>
      <c r="BU1112" s="21"/>
      <c r="BV1112" s="21"/>
      <c r="BW1112" s="21"/>
      <c r="BX1112" s="21"/>
      <c r="BY1112" s="21"/>
      <c r="BZ1112" s="21"/>
      <c r="CA1112" s="21"/>
      <c r="CB1112" s="21"/>
      <c r="CC1112" s="21"/>
      <c r="CD1112" s="21"/>
      <c r="CE1112" s="21"/>
      <c r="CF1112" s="21"/>
      <c r="CG1112" s="21"/>
      <c r="CH1112" s="21"/>
      <c r="CI1112" s="21"/>
      <c r="CJ1112" s="21"/>
      <c r="CK1112" s="21"/>
      <c r="CL1112" s="21"/>
      <c r="CM1112" s="21"/>
      <c r="CN1112" s="21"/>
      <c r="CO1112" s="21"/>
      <c r="CP1112" s="21"/>
      <c r="CQ1112" s="21"/>
      <c r="CR1112" s="21"/>
      <c r="CS1112" s="21"/>
      <c r="CT1112" s="21"/>
      <c r="CU1112" s="21"/>
      <c r="CV1112" s="21"/>
      <c r="CW1112" s="21"/>
      <c r="CX1112" s="21"/>
      <c r="CY1112" s="21"/>
      <c r="CZ1112" s="21"/>
      <c r="DA1112" s="21"/>
      <c r="DB1112" s="21"/>
      <c r="DC1112" s="21"/>
      <c r="DD1112" s="21"/>
    </row>
    <row r="1113" spans="2:108" ht="12.5">
      <c r="B1113" s="12"/>
      <c r="C1113" s="709"/>
      <c r="D1113" s="178"/>
      <c r="E1113" s="191"/>
      <c r="F1113" s="191" t="s">
        <v>1</v>
      </c>
      <c r="G1113" s="163"/>
      <c r="H1113" s="163"/>
      <c r="I1113" s="173"/>
      <c r="J1113" s="174"/>
      <c r="K1113" s="101">
        <f t="shared" si="204"/>
        <v>0</v>
      </c>
      <c r="L1113" s="101">
        <f t="shared" si="205"/>
        <v>0</v>
      </c>
      <c r="M1113" s="101">
        <f t="shared" si="206"/>
        <v>0</v>
      </c>
      <c r="N1113" s="101" t="str">
        <f t="shared" si="207"/>
        <v/>
      </c>
      <c r="O1113" s="101">
        <f t="shared" si="208"/>
        <v>0</v>
      </c>
      <c r="P1113" s="101">
        <f t="shared" si="209"/>
        <v>0</v>
      </c>
      <c r="Q1113" s="101" t="str">
        <f t="shared" si="210"/>
        <v/>
      </c>
      <c r="R1113" s="101" t="str">
        <f t="shared" si="211"/>
        <v/>
      </c>
      <c r="S1113" s="494" t="str">
        <f t="shared" si="212"/>
        <v/>
      </c>
      <c r="T1113" s="494" t="str">
        <f t="shared" si="213"/>
        <v/>
      </c>
      <c r="U1113" s="494" t="str">
        <f t="shared" si="214"/>
        <v/>
      </c>
      <c r="V1113" s="494" t="str">
        <f t="shared" si="215"/>
        <v/>
      </c>
      <c r="W1113" s="21">
        <f>ROW()</f>
        <v>1113</v>
      </c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BS1113" s="21"/>
      <c r="BT1113" s="21"/>
      <c r="BU1113" s="21"/>
      <c r="BV1113" s="21"/>
      <c r="BW1113" s="21"/>
      <c r="BX1113" s="21"/>
      <c r="BY1113" s="21"/>
      <c r="BZ1113" s="21"/>
      <c r="CA1113" s="21"/>
      <c r="CB1113" s="21"/>
      <c r="CC1113" s="21"/>
      <c r="CD1113" s="21"/>
      <c r="CE1113" s="21"/>
      <c r="CF1113" s="21"/>
      <c r="CG1113" s="21"/>
      <c r="CH1113" s="21"/>
      <c r="CI1113" s="21"/>
      <c r="CJ1113" s="21"/>
      <c r="CK1113" s="21"/>
      <c r="CL1113" s="21"/>
      <c r="CM1113" s="21"/>
      <c r="CN1113" s="21"/>
      <c r="CO1113" s="21"/>
      <c r="CP1113" s="21"/>
      <c r="CQ1113" s="21"/>
      <c r="CR1113" s="21"/>
      <c r="CS1113" s="21"/>
      <c r="CT1113" s="21"/>
      <c r="CU1113" s="21"/>
      <c r="CV1113" s="21"/>
      <c r="CW1113" s="21"/>
      <c r="CX1113" s="21"/>
      <c r="CY1113" s="21"/>
      <c r="CZ1113" s="21"/>
      <c r="DA1113" s="21"/>
      <c r="DB1113" s="21"/>
      <c r="DC1113" s="21"/>
      <c r="DD1113" s="21"/>
    </row>
    <row r="1114" spans="2:108" ht="12.5">
      <c r="B1114" s="12"/>
      <c r="C1114" s="709"/>
      <c r="D1114" s="178"/>
      <c r="E1114" s="191"/>
      <c r="F1114" s="191" t="s">
        <v>1</v>
      </c>
      <c r="G1114" s="163"/>
      <c r="H1114" s="163"/>
      <c r="I1114" s="173"/>
      <c r="J1114" s="174"/>
      <c r="K1114" s="101">
        <f t="shared" si="204"/>
        <v>0</v>
      </c>
      <c r="L1114" s="101">
        <f t="shared" si="205"/>
        <v>0</v>
      </c>
      <c r="M1114" s="101">
        <f t="shared" si="206"/>
        <v>0</v>
      </c>
      <c r="N1114" s="101" t="str">
        <f t="shared" si="207"/>
        <v/>
      </c>
      <c r="O1114" s="101">
        <f t="shared" si="208"/>
        <v>0</v>
      </c>
      <c r="P1114" s="101">
        <f t="shared" si="209"/>
        <v>0</v>
      </c>
      <c r="Q1114" s="101" t="str">
        <f t="shared" si="210"/>
        <v/>
      </c>
      <c r="R1114" s="101" t="str">
        <f t="shared" si="211"/>
        <v/>
      </c>
      <c r="S1114" s="494" t="str">
        <f t="shared" si="212"/>
        <v/>
      </c>
      <c r="T1114" s="494" t="str">
        <f t="shared" si="213"/>
        <v/>
      </c>
      <c r="U1114" s="494" t="str">
        <f t="shared" si="214"/>
        <v/>
      </c>
      <c r="V1114" s="494" t="str">
        <f t="shared" si="215"/>
        <v/>
      </c>
      <c r="W1114" s="21">
        <f>ROW()</f>
        <v>1114</v>
      </c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21"/>
      <c r="BS1114" s="21"/>
      <c r="BT1114" s="21"/>
      <c r="BU1114" s="21"/>
      <c r="BV1114" s="21"/>
      <c r="BW1114" s="21"/>
      <c r="BX1114" s="21"/>
      <c r="BY1114" s="21"/>
      <c r="BZ1114" s="21"/>
      <c r="CA1114" s="21"/>
      <c r="CB1114" s="21"/>
      <c r="CC1114" s="21"/>
      <c r="CD1114" s="21"/>
      <c r="CE1114" s="21"/>
      <c r="CF1114" s="21"/>
      <c r="CG1114" s="21"/>
      <c r="CH1114" s="21"/>
      <c r="CI1114" s="21"/>
      <c r="CJ1114" s="21"/>
      <c r="CK1114" s="21"/>
      <c r="CL1114" s="21"/>
      <c r="CM1114" s="21"/>
      <c r="CN1114" s="21"/>
      <c r="CO1114" s="21"/>
      <c r="CP1114" s="21"/>
      <c r="CQ1114" s="21"/>
      <c r="CR1114" s="21"/>
      <c r="CS1114" s="21"/>
      <c r="CT1114" s="21"/>
      <c r="CU1114" s="21"/>
      <c r="CV1114" s="21"/>
      <c r="CW1114" s="21"/>
      <c r="CX1114" s="21"/>
      <c r="CY1114" s="21"/>
      <c r="CZ1114" s="21"/>
      <c r="DA1114" s="21"/>
      <c r="DB1114" s="21"/>
      <c r="DC1114" s="21"/>
      <c r="DD1114" s="21"/>
    </row>
    <row r="1115" spans="2:108" ht="12.5">
      <c r="B1115" s="12"/>
      <c r="C1115" s="709"/>
      <c r="D1115" s="178"/>
      <c r="E1115" s="191"/>
      <c r="F1115" s="191" t="s">
        <v>1</v>
      </c>
      <c r="G1115" s="163"/>
      <c r="H1115" s="163"/>
      <c r="I1115" s="173"/>
      <c r="J1115" s="174"/>
      <c r="K1115" s="101">
        <f t="shared" si="204"/>
        <v>0</v>
      </c>
      <c r="L1115" s="101">
        <f t="shared" si="205"/>
        <v>0</v>
      </c>
      <c r="M1115" s="101">
        <f t="shared" si="206"/>
        <v>0</v>
      </c>
      <c r="N1115" s="101" t="str">
        <f t="shared" si="207"/>
        <v/>
      </c>
      <c r="O1115" s="101">
        <f t="shared" si="208"/>
        <v>0</v>
      </c>
      <c r="P1115" s="101">
        <f t="shared" si="209"/>
        <v>0</v>
      </c>
      <c r="Q1115" s="101" t="str">
        <f t="shared" si="210"/>
        <v/>
      </c>
      <c r="R1115" s="101" t="str">
        <f t="shared" si="211"/>
        <v/>
      </c>
      <c r="S1115" s="494" t="str">
        <f t="shared" si="212"/>
        <v/>
      </c>
      <c r="T1115" s="494" t="str">
        <f t="shared" si="213"/>
        <v/>
      </c>
      <c r="U1115" s="494" t="str">
        <f t="shared" si="214"/>
        <v/>
      </c>
      <c r="V1115" s="494" t="str">
        <f t="shared" si="215"/>
        <v/>
      </c>
      <c r="W1115" s="21">
        <f>ROW()</f>
        <v>1115</v>
      </c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21"/>
      <c r="BS1115" s="21"/>
      <c r="BT1115" s="21"/>
      <c r="BU1115" s="21"/>
      <c r="BV1115" s="21"/>
      <c r="BW1115" s="21"/>
      <c r="BX1115" s="21"/>
      <c r="BY1115" s="21"/>
      <c r="BZ1115" s="21"/>
      <c r="CA1115" s="21"/>
      <c r="CB1115" s="21"/>
      <c r="CC1115" s="21"/>
      <c r="CD1115" s="21"/>
      <c r="CE1115" s="21"/>
      <c r="CF1115" s="21"/>
      <c r="CG1115" s="21"/>
      <c r="CH1115" s="21"/>
      <c r="CI1115" s="21"/>
      <c r="CJ1115" s="21"/>
      <c r="CK1115" s="21"/>
      <c r="CL1115" s="21"/>
      <c r="CM1115" s="21"/>
      <c r="CN1115" s="21"/>
      <c r="CO1115" s="21"/>
      <c r="CP1115" s="21"/>
      <c r="CQ1115" s="21"/>
      <c r="CR1115" s="21"/>
      <c r="CS1115" s="21"/>
      <c r="CT1115" s="21"/>
      <c r="CU1115" s="21"/>
      <c r="CV1115" s="21"/>
      <c r="CW1115" s="21"/>
      <c r="CX1115" s="21"/>
      <c r="CY1115" s="21"/>
      <c r="CZ1115" s="21"/>
      <c r="DA1115" s="21"/>
      <c r="DB1115" s="21"/>
      <c r="DC1115" s="21"/>
      <c r="DD1115" s="21"/>
    </row>
    <row r="1116" spans="2:108" ht="12.5">
      <c r="B1116" s="12"/>
      <c r="C1116" s="709"/>
      <c r="D1116" s="178"/>
      <c r="E1116" s="191"/>
      <c r="F1116" s="191" t="s">
        <v>1</v>
      </c>
      <c r="G1116" s="163"/>
      <c r="H1116" s="163"/>
      <c r="I1116" s="173"/>
      <c r="J1116" s="174"/>
      <c r="K1116" s="101">
        <f t="shared" si="204"/>
        <v>0</v>
      </c>
      <c r="L1116" s="101">
        <f t="shared" si="205"/>
        <v>0</v>
      </c>
      <c r="M1116" s="101">
        <f t="shared" si="206"/>
        <v>0</v>
      </c>
      <c r="N1116" s="101" t="str">
        <f t="shared" si="207"/>
        <v/>
      </c>
      <c r="O1116" s="101">
        <f t="shared" si="208"/>
        <v>0</v>
      </c>
      <c r="P1116" s="101">
        <f t="shared" si="209"/>
        <v>0</v>
      </c>
      <c r="Q1116" s="101" t="str">
        <f t="shared" si="210"/>
        <v/>
      </c>
      <c r="R1116" s="101" t="str">
        <f t="shared" si="211"/>
        <v/>
      </c>
      <c r="S1116" s="494" t="str">
        <f t="shared" si="212"/>
        <v/>
      </c>
      <c r="T1116" s="494" t="str">
        <f t="shared" si="213"/>
        <v/>
      </c>
      <c r="U1116" s="494" t="str">
        <f t="shared" si="214"/>
        <v/>
      </c>
      <c r="V1116" s="494" t="str">
        <f t="shared" si="215"/>
        <v/>
      </c>
      <c r="W1116" s="21">
        <f>ROW()</f>
        <v>1116</v>
      </c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21"/>
      <c r="BS1116" s="21"/>
      <c r="BT1116" s="21"/>
      <c r="BU1116" s="21"/>
      <c r="BV1116" s="21"/>
      <c r="BW1116" s="21"/>
      <c r="BX1116" s="21"/>
      <c r="BY1116" s="21"/>
      <c r="BZ1116" s="21"/>
      <c r="CA1116" s="21"/>
      <c r="CB1116" s="21"/>
      <c r="CC1116" s="21"/>
      <c r="CD1116" s="21"/>
      <c r="CE1116" s="21"/>
      <c r="CF1116" s="21"/>
      <c r="CG1116" s="21"/>
      <c r="CH1116" s="21"/>
      <c r="CI1116" s="21"/>
      <c r="CJ1116" s="21"/>
      <c r="CK1116" s="21"/>
      <c r="CL1116" s="21"/>
      <c r="CM1116" s="21"/>
      <c r="CN1116" s="21"/>
      <c r="CO1116" s="21"/>
      <c r="CP1116" s="21"/>
      <c r="CQ1116" s="21"/>
      <c r="CR1116" s="21"/>
      <c r="CS1116" s="21"/>
      <c r="CT1116" s="21"/>
      <c r="CU1116" s="21"/>
      <c r="CV1116" s="21"/>
      <c r="CW1116" s="21"/>
      <c r="CX1116" s="21"/>
      <c r="CY1116" s="21"/>
      <c r="CZ1116" s="21"/>
      <c r="DA1116" s="21"/>
      <c r="DB1116" s="21"/>
      <c r="DC1116" s="21"/>
      <c r="DD1116" s="21"/>
    </row>
    <row r="1117" spans="2:108" ht="12.5">
      <c r="B1117" s="12"/>
      <c r="C1117" s="709"/>
      <c r="D1117" s="178"/>
      <c r="E1117" s="191"/>
      <c r="F1117" s="191" t="s">
        <v>1</v>
      </c>
      <c r="G1117" s="163"/>
      <c r="H1117" s="163"/>
      <c r="I1117" s="173"/>
      <c r="J1117" s="174"/>
      <c r="K1117" s="101">
        <f t="shared" si="204"/>
        <v>0</v>
      </c>
      <c r="L1117" s="101">
        <f t="shared" si="205"/>
        <v>0</v>
      </c>
      <c r="M1117" s="101">
        <f t="shared" si="206"/>
        <v>0</v>
      </c>
      <c r="N1117" s="101" t="str">
        <f t="shared" si="207"/>
        <v/>
      </c>
      <c r="O1117" s="101">
        <f t="shared" si="208"/>
        <v>0</v>
      </c>
      <c r="P1117" s="101">
        <f t="shared" si="209"/>
        <v>0</v>
      </c>
      <c r="Q1117" s="101" t="str">
        <f t="shared" si="210"/>
        <v/>
      </c>
      <c r="R1117" s="101" t="str">
        <f t="shared" si="211"/>
        <v/>
      </c>
      <c r="S1117" s="494" t="str">
        <f t="shared" si="212"/>
        <v/>
      </c>
      <c r="T1117" s="494" t="str">
        <f t="shared" si="213"/>
        <v/>
      </c>
      <c r="U1117" s="494" t="str">
        <f t="shared" si="214"/>
        <v/>
      </c>
      <c r="V1117" s="494" t="str">
        <f t="shared" si="215"/>
        <v/>
      </c>
      <c r="W1117" s="21">
        <f>ROW()</f>
        <v>1117</v>
      </c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21"/>
      <c r="BS1117" s="21"/>
      <c r="BT1117" s="21"/>
      <c r="BU1117" s="21"/>
      <c r="BV1117" s="21"/>
      <c r="BW1117" s="21"/>
      <c r="BX1117" s="21"/>
      <c r="BY1117" s="21"/>
      <c r="BZ1117" s="21"/>
      <c r="CA1117" s="21"/>
      <c r="CB1117" s="21"/>
      <c r="CC1117" s="21"/>
      <c r="CD1117" s="21"/>
      <c r="CE1117" s="21"/>
      <c r="CF1117" s="21"/>
      <c r="CG1117" s="21"/>
      <c r="CH1117" s="21"/>
      <c r="CI1117" s="21"/>
      <c r="CJ1117" s="21"/>
      <c r="CK1117" s="21"/>
      <c r="CL1117" s="21"/>
      <c r="CM1117" s="21"/>
      <c r="CN1117" s="21"/>
      <c r="CO1117" s="21"/>
      <c r="CP1117" s="21"/>
      <c r="CQ1117" s="21"/>
      <c r="CR1117" s="21"/>
      <c r="CS1117" s="21"/>
      <c r="CT1117" s="21"/>
      <c r="CU1117" s="21"/>
      <c r="CV1117" s="21"/>
      <c r="CW1117" s="21"/>
      <c r="CX1117" s="21"/>
      <c r="CY1117" s="21"/>
      <c r="CZ1117" s="21"/>
      <c r="DA1117" s="21"/>
      <c r="DB1117" s="21"/>
      <c r="DC1117" s="21"/>
      <c r="DD1117" s="21"/>
    </row>
    <row r="1118" spans="2:108" ht="12.5">
      <c r="B1118" s="12"/>
      <c r="C1118" s="709"/>
      <c r="D1118" s="178"/>
      <c r="E1118" s="191"/>
      <c r="F1118" s="191" t="s">
        <v>1</v>
      </c>
      <c r="G1118" s="163"/>
      <c r="H1118" s="163"/>
      <c r="I1118" s="173"/>
      <c r="J1118" s="174"/>
      <c r="K1118" s="101">
        <f t="shared" si="204"/>
        <v>0</v>
      </c>
      <c r="L1118" s="101">
        <f t="shared" si="205"/>
        <v>0</v>
      </c>
      <c r="M1118" s="101">
        <f t="shared" si="206"/>
        <v>0</v>
      </c>
      <c r="N1118" s="101" t="str">
        <f t="shared" si="207"/>
        <v/>
      </c>
      <c r="O1118" s="101">
        <f t="shared" si="208"/>
        <v>0</v>
      </c>
      <c r="P1118" s="101">
        <f t="shared" si="209"/>
        <v>0</v>
      </c>
      <c r="Q1118" s="101" t="str">
        <f t="shared" si="210"/>
        <v/>
      </c>
      <c r="R1118" s="101" t="str">
        <f t="shared" si="211"/>
        <v/>
      </c>
      <c r="S1118" s="494" t="str">
        <f t="shared" si="212"/>
        <v/>
      </c>
      <c r="T1118" s="494" t="str">
        <f t="shared" si="213"/>
        <v/>
      </c>
      <c r="U1118" s="494" t="str">
        <f t="shared" si="214"/>
        <v/>
      </c>
      <c r="V1118" s="494" t="str">
        <f t="shared" si="215"/>
        <v/>
      </c>
      <c r="W1118" s="21">
        <f>ROW()</f>
        <v>1118</v>
      </c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21"/>
      <c r="BS1118" s="21"/>
      <c r="BT1118" s="21"/>
      <c r="BU1118" s="21"/>
      <c r="BV1118" s="21"/>
      <c r="BW1118" s="21"/>
      <c r="BX1118" s="21"/>
      <c r="BY1118" s="21"/>
      <c r="BZ1118" s="21"/>
      <c r="CA1118" s="21"/>
      <c r="CB1118" s="21"/>
      <c r="CC1118" s="21"/>
      <c r="CD1118" s="21"/>
      <c r="CE1118" s="21"/>
      <c r="CF1118" s="21"/>
      <c r="CG1118" s="21"/>
      <c r="CH1118" s="21"/>
      <c r="CI1118" s="21"/>
      <c r="CJ1118" s="21"/>
      <c r="CK1118" s="21"/>
      <c r="CL1118" s="21"/>
      <c r="CM1118" s="21"/>
      <c r="CN1118" s="21"/>
      <c r="CO1118" s="21"/>
      <c r="CP1118" s="21"/>
      <c r="CQ1118" s="21"/>
      <c r="CR1118" s="21"/>
      <c r="CS1118" s="21"/>
      <c r="CT1118" s="21"/>
      <c r="CU1118" s="21"/>
      <c r="CV1118" s="21"/>
      <c r="CW1118" s="21"/>
      <c r="CX1118" s="21"/>
      <c r="CY1118" s="21"/>
      <c r="CZ1118" s="21"/>
      <c r="DA1118" s="21"/>
      <c r="DB1118" s="21"/>
      <c r="DC1118" s="21"/>
      <c r="DD1118" s="21"/>
    </row>
    <row r="1119" spans="2:108" ht="12.5">
      <c r="B1119" s="12"/>
      <c r="C1119" s="709"/>
      <c r="D1119" s="178"/>
      <c r="E1119" s="191"/>
      <c r="F1119" s="191" t="s">
        <v>1</v>
      </c>
      <c r="G1119" s="163"/>
      <c r="H1119" s="163"/>
      <c r="I1119" s="173"/>
      <c r="J1119" s="174"/>
      <c r="K1119" s="101">
        <f t="shared" si="204"/>
        <v>0</v>
      </c>
      <c r="L1119" s="101">
        <f t="shared" si="205"/>
        <v>0</v>
      </c>
      <c r="M1119" s="101">
        <f t="shared" si="206"/>
        <v>0</v>
      </c>
      <c r="N1119" s="101" t="str">
        <f t="shared" si="207"/>
        <v/>
      </c>
      <c r="O1119" s="101">
        <f t="shared" si="208"/>
        <v>0</v>
      </c>
      <c r="P1119" s="101">
        <f t="shared" si="209"/>
        <v>0</v>
      </c>
      <c r="Q1119" s="101" t="str">
        <f t="shared" si="210"/>
        <v/>
      </c>
      <c r="R1119" s="101" t="str">
        <f t="shared" si="211"/>
        <v/>
      </c>
      <c r="S1119" s="494" t="str">
        <f t="shared" si="212"/>
        <v/>
      </c>
      <c r="T1119" s="494" t="str">
        <f t="shared" si="213"/>
        <v/>
      </c>
      <c r="U1119" s="494" t="str">
        <f t="shared" si="214"/>
        <v/>
      </c>
      <c r="V1119" s="494" t="str">
        <f t="shared" si="215"/>
        <v/>
      </c>
      <c r="W1119" s="21">
        <f>ROW()</f>
        <v>1119</v>
      </c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21"/>
      <c r="BT1119" s="21"/>
      <c r="BU1119" s="21"/>
      <c r="BV1119" s="21"/>
      <c r="BW1119" s="21"/>
      <c r="BX1119" s="21"/>
      <c r="BY1119" s="21"/>
      <c r="BZ1119" s="21"/>
      <c r="CA1119" s="21"/>
      <c r="CB1119" s="21"/>
      <c r="CC1119" s="21"/>
      <c r="CD1119" s="21"/>
      <c r="CE1119" s="21"/>
      <c r="CF1119" s="21"/>
      <c r="CG1119" s="21"/>
      <c r="CH1119" s="21"/>
      <c r="CI1119" s="21"/>
      <c r="CJ1119" s="21"/>
      <c r="CK1119" s="21"/>
      <c r="CL1119" s="21"/>
      <c r="CM1119" s="21"/>
      <c r="CN1119" s="21"/>
      <c r="CO1119" s="21"/>
      <c r="CP1119" s="21"/>
      <c r="CQ1119" s="21"/>
      <c r="CR1119" s="21"/>
      <c r="CS1119" s="21"/>
      <c r="CT1119" s="21"/>
      <c r="CU1119" s="21"/>
      <c r="CV1119" s="21"/>
      <c r="CW1119" s="21"/>
      <c r="CX1119" s="21"/>
      <c r="CY1119" s="21"/>
      <c r="CZ1119" s="21"/>
      <c r="DA1119" s="21"/>
      <c r="DB1119" s="21"/>
      <c r="DC1119" s="21"/>
      <c r="DD1119" s="21"/>
    </row>
    <row r="1120" spans="2:108" ht="12.5">
      <c r="B1120" s="12"/>
      <c r="C1120" s="709"/>
      <c r="D1120" s="178"/>
      <c r="E1120" s="191"/>
      <c r="F1120" s="191" t="s">
        <v>1</v>
      </c>
      <c r="G1120" s="163"/>
      <c r="H1120" s="163"/>
      <c r="I1120" s="173"/>
      <c r="J1120" s="174"/>
      <c r="K1120" s="101">
        <f t="shared" si="204"/>
        <v>0</v>
      </c>
      <c r="L1120" s="101">
        <f t="shared" si="205"/>
        <v>0</v>
      </c>
      <c r="M1120" s="101">
        <f t="shared" si="206"/>
        <v>0</v>
      </c>
      <c r="N1120" s="101" t="str">
        <f t="shared" si="207"/>
        <v/>
      </c>
      <c r="O1120" s="101">
        <f t="shared" si="208"/>
        <v>0</v>
      </c>
      <c r="P1120" s="101">
        <f t="shared" si="209"/>
        <v>0</v>
      </c>
      <c r="Q1120" s="101" t="str">
        <f t="shared" si="210"/>
        <v/>
      </c>
      <c r="R1120" s="101" t="str">
        <f t="shared" si="211"/>
        <v/>
      </c>
      <c r="S1120" s="494" t="str">
        <f t="shared" si="212"/>
        <v/>
      </c>
      <c r="T1120" s="494" t="str">
        <f t="shared" si="213"/>
        <v/>
      </c>
      <c r="U1120" s="494" t="str">
        <f t="shared" si="214"/>
        <v/>
      </c>
      <c r="V1120" s="494" t="str">
        <f t="shared" si="215"/>
        <v/>
      </c>
      <c r="W1120" s="21">
        <f>ROW()</f>
        <v>1120</v>
      </c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21"/>
      <c r="BT1120" s="21"/>
      <c r="BU1120" s="21"/>
      <c r="BV1120" s="21"/>
      <c r="BW1120" s="21"/>
      <c r="BX1120" s="21"/>
      <c r="BY1120" s="21"/>
      <c r="BZ1120" s="21"/>
      <c r="CA1120" s="21"/>
      <c r="CB1120" s="21"/>
      <c r="CC1120" s="21"/>
      <c r="CD1120" s="21"/>
      <c r="CE1120" s="21"/>
      <c r="CF1120" s="21"/>
      <c r="CG1120" s="21"/>
      <c r="CH1120" s="21"/>
      <c r="CI1120" s="21"/>
      <c r="CJ1120" s="21"/>
      <c r="CK1120" s="21"/>
      <c r="CL1120" s="21"/>
      <c r="CM1120" s="21"/>
      <c r="CN1120" s="21"/>
      <c r="CO1120" s="21"/>
      <c r="CP1120" s="21"/>
      <c r="CQ1120" s="21"/>
      <c r="CR1120" s="21"/>
      <c r="CS1120" s="21"/>
      <c r="CT1120" s="21"/>
      <c r="CU1120" s="21"/>
      <c r="CV1120" s="21"/>
      <c r="CW1120" s="21"/>
      <c r="CX1120" s="21"/>
      <c r="CY1120" s="21"/>
      <c r="CZ1120" s="21"/>
      <c r="DA1120" s="21"/>
      <c r="DB1120" s="21"/>
      <c r="DC1120" s="21"/>
      <c r="DD1120" s="21"/>
    </row>
    <row r="1121" spans="2:108" ht="12.5">
      <c r="B1121" s="12"/>
      <c r="C1121" s="709"/>
      <c r="D1121" s="178"/>
      <c r="E1121" s="191"/>
      <c r="F1121" s="191" t="s">
        <v>1</v>
      </c>
      <c r="G1121" s="163"/>
      <c r="H1121" s="163"/>
      <c r="I1121" s="173"/>
      <c r="J1121" s="174"/>
      <c r="K1121" s="101">
        <f t="shared" si="204"/>
        <v>0</v>
      </c>
      <c r="L1121" s="101">
        <f t="shared" si="205"/>
        <v>0</v>
      </c>
      <c r="M1121" s="101">
        <f t="shared" si="206"/>
        <v>0</v>
      </c>
      <c r="N1121" s="101" t="str">
        <f t="shared" si="207"/>
        <v/>
      </c>
      <c r="O1121" s="101">
        <f t="shared" si="208"/>
        <v>0</v>
      </c>
      <c r="P1121" s="101">
        <f t="shared" si="209"/>
        <v>0</v>
      </c>
      <c r="Q1121" s="101" t="str">
        <f t="shared" si="210"/>
        <v/>
      </c>
      <c r="R1121" s="101" t="str">
        <f t="shared" si="211"/>
        <v/>
      </c>
      <c r="S1121" s="494" t="str">
        <f t="shared" si="212"/>
        <v/>
      </c>
      <c r="T1121" s="494" t="str">
        <f t="shared" si="213"/>
        <v/>
      </c>
      <c r="U1121" s="494" t="str">
        <f t="shared" si="214"/>
        <v/>
      </c>
      <c r="V1121" s="494" t="str">
        <f t="shared" si="215"/>
        <v/>
      </c>
      <c r="W1121" s="21">
        <f>ROW()</f>
        <v>1121</v>
      </c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21"/>
      <c r="BT1121" s="21"/>
      <c r="BU1121" s="21"/>
      <c r="BV1121" s="21"/>
      <c r="BW1121" s="21"/>
      <c r="BX1121" s="21"/>
      <c r="BY1121" s="21"/>
      <c r="BZ1121" s="21"/>
      <c r="CA1121" s="21"/>
      <c r="CB1121" s="21"/>
      <c r="CC1121" s="21"/>
      <c r="CD1121" s="21"/>
      <c r="CE1121" s="21"/>
      <c r="CF1121" s="21"/>
      <c r="CG1121" s="21"/>
      <c r="CH1121" s="21"/>
      <c r="CI1121" s="21"/>
      <c r="CJ1121" s="21"/>
      <c r="CK1121" s="21"/>
      <c r="CL1121" s="21"/>
      <c r="CM1121" s="21"/>
      <c r="CN1121" s="21"/>
      <c r="CO1121" s="21"/>
      <c r="CP1121" s="21"/>
      <c r="CQ1121" s="21"/>
      <c r="CR1121" s="21"/>
      <c r="CS1121" s="21"/>
      <c r="CT1121" s="21"/>
      <c r="CU1121" s="21"/>
      <c r="CV1121" s="21"/>
      <c r="CW1121" s="21"/>
      <c r="CX1121" s="21"/>
      <c r="CY1121" s="21"/>
      <c r="CZ1121" s="21"/>
      <c r="DA1121" s="21"/>
      <c r="DB1121" s="21"/>
      <c r="DC1121" s="21"/>
      <c r="DD1121" s="21"/>
    </row>
    <row r="1122" spans="2:108" ht="12.5">
      <c r="B1122" s="12"/>
      <c r="C1122" s="709"/>
      <c r="D1122" s="178"/>
      <c r="E1122" s="191"/>
      <c r="F1122" s="191" t="s">
        <v>1</v>
      </c>
      <c r="G1122" s="163"/>
      <c r="H1122" s="163"/>
      <c r="I1122" s="173"/>
      <c r="J1122" s="174"/>
      <c r="K1122" s="101">
        <f t="shared" si="204"/>
        <v>0</v>
      </c>
      <c r="L1122" s="101">
        <f t="shared" si="205"/>
        <v>0</v>
      </c>
      <c r="M1122" s="101">
        <f t="shared" si="206"/>
        <v>0</v>
      </c>
      <c r="N1122" s="101" t="str">
        <f t="shared" si="207"/>
        <v/>
      </c>
      <c r="O1122" s="101">
        <f t="shared" si="208"/>
        <v>0</v>
      </c>
      <c r="P1122" s="101">
        <f t="shared" si="209"/>
        <v>0</v>
      </c>
      <c r="Q1122" s="101" t="str">
        <f t="shared" si="210"/>
        <v/>
      </c>
      <c r="R1122" s="101" t="str">
        <f t="shared" si="211"/>
        <v/>
      </c>
      <c r="S1122" s="494" t="str">
        <f t="shared" si="212"/>
        <v/>
      </c>
      <c r="T1122" s="494" t="str">
        <f t="shared" si="213"/>
        <v/>
      </c>
      <c r="U1122" s="494" t="str">
        <f t="shared" si="214"/>
        <v/>
      </c>
      <c r="V1122" s="494" t="str">
        <f t="shared" si="215"/>
        <v/>
      </c>
      <c r="W1122" s="21">
        <f>ROW()</f>
        <v>1122</v>
      </c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  <c r="BU1122" s="21"/>
      <c r="BV1122" s="21"/>
      <c r="BW1122" s="21"/>
      <c r="BX1122" s="21"/>
      <c r="BY1122" s="21"/>
      <c r="BZ1122" s="21"/>
      <c r="CA1122" s="21"/>
      <c r="CB1122" s="21"/>
      <c r="CC1122" s="21"/>
      <c r="CD1122" s="21"/>
      <c r="CE1122" s="21"/>
      <c r="CF1122" s="21"/>
      <c r="CG1122" s="21"/>
      <c r="CH1122" s="21"/>
      <c r="CI1122" s="21"/>
      <c r="CJ1122" s="21"/>
      <c r="CK1122" s="21"/>
      <c r="CL1122" s="21"/>
      <c r="CM1122" s="21"/>
      <c r="CN1122" s="21"/>
      <c r="CO1122" s="21"/>
      <c r="CP1122" s="21"/>
      <c r="CQ1122" s="21"/>
      <c r="CR1122" s="21"/>
      <c r="CS1122" s="21"/>
      <c r="CT1122" s="21"/>
      <c r="CU1122" s="21"/>
      <c r="CV1122" s="21"/>
      <c r="CW1122" s="21"/>
      <c r="CX1122" s="21"/>
      <c r="CY1122" s="21"/>
      <c r="CZ1122" s="21"/>
      <c r="DA1122" s="21"/>
      <c r="DB1122" s="21"/>
      <c r="DC1122" s="21"/>
      <c r="DD1122" s="21"/>
    </row>
    <row r="1123" spans="2:108" ht="12.5">
      <c r="B1123" s="12"/>
      <c r="C1123" s="709"/>
      <c r="D1123" s="178"/>
      <c r="E1123" s="191"/>
      <c r="F1123" s="191" t="s">
        <v>1</v>
      </c>
      <c r="G1123" s="163"/>
      <c r="H1123" s="163"/>
      <c r="I1123" s="173"/>
      <c r="J1123" s="174"/>
      <c r="K1123" s="101">
        <f t="shared" si="204"/>
        <v>0</v>
      </c>
      <c r="L1123" s="101">
        <f t="shared" si="205"/>
        <v>0</v>
      </c>
      <c r="M1123" s="101">
        <f t="shared" si="206"/>
        <v>0</v>
      </c>
      <c r="N1123" s="101" t="str">
        <f t="shared" si="207"/>
        <v/>
      </c>
      <c r="O1123" s="101">
        <f t="shared" si="208"/>
        <v>0</v>
      </c>
      <c r="P1123" s="101">
        <f t="shared" si="209"/>
        <v>0</v>
      </c>
      <c r="Q1123" s="101" t="str">
        <f t="shared" si="210"/>
        <v/>
      </c>
      <c r="R1123" s="101" t="str">
        <f t="shared" si="211"/>
        <v/>
      </c>
      <c r="S1123" s="494" t="str">
        <f t="shared" si="212"/>
        <v/>
      </c>
      <c r="T1123" s="494" t="str">
        <f t="shared" si="213"/>
        <v/>
      </c>
      <c r="U1123" s="494" t="str">
        <f t="shared" si="214"/>
        <v/>
      </c>
      <c r="V1123" s="494" t="str">
        <f t="shared" si="215"/>
        <v/>
      </c>
      <c r="W1123" s="21">
        <f>ROW()</f>
        <v>1123</v>
      </c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21"/>
      <c r="BT1123" s="21"/>
      <c r="BU1123" s="21"/>
      <c r="BV1123" s="21"/>
      <c r="BW1123" s="21"/>
      <c r="BX1123" s="21"/>
      <c r="BY1123" s="21"/>
      <c r="BZ1123" s="21"/>
      <c r="CA1123" s="21"/>
      <c r="CB1123" s="21"/>
      <c r="CC1123" s="21"/>
      <c r="CD1123" s="21"/>
      <c r="CE1123" s="21"/>
      <c r="CF1123" s="21"/>
      <c r="CG1123" s="21"/>
      <c r="CH1123" s="21"/>
      <c r="CI1123" s="21"/>
      <c r="CJ1123" s="21"/>
      <c r="CK1123" s="21"/>
      <c r="CL1123" s="21"/>
      <c r="CM1123" s="21"/>
      <c r="CN1123" s="21"/>
      <c r="CO1123" s="21"/>
      <c r="CP1123" s="21"/>
      <c r="CQ1123" s="21"/>
      <c r="CR1123" s="21"/>
      <c r="CS1123" s="21"/>
      <c r="CT1123" s="21"/>
      <c r="CU1123" s="21"/>
      <c r="CV1123" s="21"/>
      <c r="CW1123" s="21"/>
      <c r="CX1123" s="21"/>
      <c r="CY1123" s="21"/>
      <c r="CZ1123" s="21"/>
      <c r="DA1123" s="21"/>
      <c r="DB1123" s="21"/>
      <c r="DC1123" s="21"/>
      <c r="DD1123" s="21"/>
    </row>
    <row r="1124" spans="2:108" ht="12.5">
      <c r="B1124" s="12"/>
      <c r="C1124" s="709"/>
      <c r="D1124" s="178"/>
      <c r="E1124" s="191"/>
      <c r="F1124" s="191" t="s">
        <v>1</v>
      </c>
      <c r="G1124" s="163"/>
      <c r="H1124" s="163"/>
      <c r="I1124" s="173"/>
      <c r="J1124" s="174"/>
      <c r="K1124" s="101">
        <f t="shared" si="204"/>
        <v>0</v>
      </c>
      <c r="L1124" s="101">
        <f t="shared" si="205"/>
        <v>0</v>
      </c>
      <c r="M1124" s="101">
        <f t="shared" si="206"/>
        <v>0</v>
      </c>
      <c r="N1124" s="101" t="str">
        <f t="shared" si="207"/>
        <v/>
      </c>
      <c r="O1124" s="101">
        <f t="shared" si="208"/>
        <v>0</v>
      </c>
      <c r="P1124" s="101">
        <f t="shared" si="209"/>
        <v>0</v>
      </c>
      <c r="Q1124" s="101" t="str">
        <f t="shared" si="210"/>
        <v/>
      </c>
      <c r="R1124" s="101" t="str">
        <f t="shared" si="211"/>
        <v/>
      </c>
      <c r="S1124" s="494" t="str">
        <f t="shared" si="212"/>
        <v/>
      </c>
      <c r="T1124" s="494" t="str">
        <f t="shared" si="213"/>
        <v/>
      </c>
      <c r="U1124" s="494" t="str">
        <f t="shared" si="214"/>
        <v/>
      </c>
      <c r="V1124" s="494" t="str">
        <f t="shared" si="215"/>
        <v/>
      </c>
      <c r="W1124" s="21">
        <f>ROW()</f>
        <v>1124</v>
      </c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21"/>
      <c r="BT1124" s="21"/>
      <c r="BU1124" s="21"/>
      <c r="BV1124" s="21"/>
      <c r="BW1124" s="21"/>
      <c r="BX1124" s="21"/>
      <c r="BY1124" s="21"/>
      <c r="BZ1124" s="21"/>
      <c r="CA1124" s="21"/>
      <c r="CB1124" s="21"/>
      <c r="CC1124" s="21"/>
      <c r="CD1124" s="21"/>
      <c r="CE1124" s="21"/>
      <c r="CF1124" s="21"/>
      <c r="CG1124" s="21"/>
      <c r="CH1124" s="21"/>
      <c r="CI1124" s="21"/>
      <c r="CJ1124" s="21"/>
      <c r="CK1124" s="21"/>
      <c r="CL1124" s="21"/>
      <c r="CM1124" s="21"/>
      <c r="CN1124" s="21"/>
      <c r="CO1124" s="21"/>
      <c r="CP1124" s="21"/>
      <c r="CQ1124" s="21"/>
      <c r="CR1124" s="21"/>
      <c r="CS1124" s="21"/>
      <c r="CT1124" s="21"/>
      <c r="CU1124" s="21"/>
      <c r="CV1124" s="21"/>
      <c r="CW1124" s="21"/>
      <c r="CX1124" s="21"/>
      <c r="CY1124" s="21"/>
      <c r="CZ1124" s="21"/>
      <c r="DA1124" s="21"/>
      <c r="DB1124" s="21"/>
      <c r="DC1124" s="21"/>
      <c r="DD1124" s="21"/>
    </row>
    <row r="1125" spans="2:108" ht="12.5">
      <c r="B1125" s="12"/>
      <c r="C1125" s="709"/>
      <c r="D1125" s="178"/>
      <c r="E1125" s="191"/>
      <c r="F1125" s="191" t="s">
        <v>1</v>
      </c>
      <c r="G1125" s="163"/>
      <c r="H1125" s="163"/>
      <c r="I1125" s="173"/>
      <c r="J1125" s="174"/>
      <c r="K1125" s="101">
        <f t="shared" si="204"/>
        <v>0</v>
      </c>
      <c r="L1125" s="101">
        <f t="shared" si="205"/>
        <v>0</v>
      </c>
      <c r="M1125" s="101">
        <f t="shared" si="206"/>
        <v>0</v>
      </c>
      <c r="N1125" s="101" t="str">
        <f t="shared" si="207"/>
        <v/>
      </c>
      <c r="O1125" s="101">
        <f t="shared" si="208"/>
        <v>0</v>
      </c>
      <c r="P1125" s="101">
        <f t="shared" si="209"/>
        <v>0</v>
      </c>
      <c r="Q1125" s="101" t="str">
        <f t="shared" si="210"/>
        <v/>
      </c>
      <c r="R1125" s="101" t="str">
        <f t="shared" si="211"/>
        <v/>
      </c>
      <c r="S1125" s="494" t="str">
        <f t="shared" si="212"/>
        <v/>
      </c>
      <c r="T1125" s="494" t="str">
        <f t="shared" si="213"/>
        <v/>
      </c>
      <c r="U1125" s="494" t="str">
        <f t="shared" si="214"/>
        <v/>
      </c>
      <c r="V1125" s="494" t="str">
        <f t="shared" si="215"/>
        <v/>
      </c>
      <c r="W1125" s="21">
        <f>ROW()</f>
        <v>1125</v>
      </c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21"/>
      <c r="BT1125" s="21"/>
      <c r="BU1125" s="21"/>
      <c r="BV1125" s="21"/>
      <c r="BW1125" s="21"/>
      <c r="BX1125" s="21"/>
      <c r="BY1125" s="21"/>
      <c r="BZ1125" s="21"/>
      <c r="CA1125" s="21"/>
      <c r="CB1125" s="21"/>
      <c r="CC1125" s="21"/>
      <c r="CD1125" s="21"/>
      <c r="CE1125" s="21"/>
      <c r="CF1125" s="21"/>
      <c r="CG1125" s="21"/>
      <c r="CH1125" s="21"/>
      <c r="CI1125" s="21"/>
      <c r="CJ1125" s="21"/>
      <c r="CK1125" s="21"/>
      <c r="CL1125" s="21"/>
      <c r="CM1125" s="21"/>
      <c r="CN1125" s="21"/>
      <c r="CO1125" s="21"/>
      <c r="CP1125" s="21"/>
      <c r="CQ1125" s="21"/>
      <c r="CR1125" s="21"/>
      <c r="CS1125" s="21"/>
      <c r="CT1125" s="21"/>
      <c r="CU1125" s="21"/>
      <c r="CV1125" s="21"/>
      <c r="CW1125" s="21"/>
      <c r="CX1125" s="21"/>
      <c r="CY1125" s="21"/>
      <c r="CZ1125" s="21"/>
      <c r="DA1125" s="21"/>
      <c r="DB1125" s="21"/>
      <c r="DC1125" s="21"/>
      <c r="DD1125" s="21"/>
    </row>
    <row r="1126" spans="2:108" ht="12.5">
      <c r="B1126" s="12"/>
      <c r="C1126" s="709"/>
      <c r="D1126" s="178"/>
      <c r="E1126" s="191"/>
      <c r="F1126" s="191" t="s">
        <v>1</v>
      </c>
      <c r="G1126" s="163"/>
      <c r="H1126" s="163"/>
      <c r="I1126" s="173"/>
      <c r="J1126" s="174"/>
      <c r="K1126" s="101">
        <f t="shared" si="204"/>
        <v>0</v>
      </c>
      <c r="L1126" s="101">
        <f t="shared" si="205"/>
        <v>0</v>
      </c>
      <c r="M1126" s="101">
        <f t="shared" si="206"/>
        <v>0</v>
      </c>
      <c r="N1126" s="101" t="str">
        <f t="shared" si="207"/>
        <v/>
      </c>
      <c r="O1126" s="101">
        <f t="shared" si="208"/>
        <v>0</v>
      </c>
      <c r="P1126" s="101">
        <f t="shared" si="209"/>
        <v>0</v>
      </c>
      <c r="Q1126" s="101" t="str">
        <f t="shared" si="210"/>
        <v/>
      </c>
      <c r="R1126" s="101" t="str">
        <f t="shared" si="211"/>
        <v/>
      </c>
      <c r="S1126" s="494" t="str">
        <f t="shared" si="212"/>
        <v/>
      </c>
      <c r="T1126" s="494" t="str">
        <f t="shared" si="213"/>
        <v/>
      </c>
      <c r="U1126" s="494" t="str">
        <f t="shared" si="214"/>
        <v/>
      </c>
      <c r="V1126" s="494" t="str">
        <f t="shared" si="215"/>
        <v/>
      </c>
      <c r="W1126" s="21">
        <f>ROW()</f>
        <v>1126</v>
      </c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  <c r="BU1126" s="21"/>
      <c r="BV1126" s="21"/>
      <c r="BW1126" s="21"/>
      <c r="BX1126" s="21"/>
      <c r="BY1126" s="21"/>
      <c r="BZ1126" s="21"/>
      <c r="CA1126" s="21"/>
      <c r="CB1126" s="21"/>
      <c r="CC1126" s="21"/>
      <c r="CD1126" s="21"/>
      <c r="CE1126" s="21"/>
      <c r="CF1126" s="21"/>
      <c r="CG1126" s="21"/>
      <c r="CH1126" s="21"/>
      <c r="CI1126" s="21"/>
      <c r="CJ1126" s="21"/>
      <c r="CK1126" s="21"/>
      <c r="CL1126" s="21"/>
      <c r="CM1126" s="21"/>
      <c r="CN1126" s="21"/>
      <c r="CO1126" s="21"/>
      <c r="CP1126" s="21"/>
      <c r="CQ1126" s="21"/>
      <c r="CR1126" s="21"/>
      <c r="CS1126" s="21"/>
      <c r="CT1126" s="21"/>
      <c r="CU1126" s="21"/>
      <c r="CV1126" s="21"/>
      <c r="CW1126" s="21"/>
      <c r="CX1126" s="21"/>
      <c r="CY1126" s="21"/>
      <c r="CZ1126" s="21"/>
      <c r="DA1126" s="21"/>
      <c r="DB1126" s="21"/>
      <c r="DC1126" s="21"/>
      <c r="DD1126" s="21"/>
    </row>
    <row r="1127" spans="2:108" ht="12.5">
      <c r="B1127" s="12"/>
      <c r="C1127" s="709"/>
      <c r="D1127" s="178"/>
      <c r="E1127" s="191"/>
      <c r="F1127" s="191" t="s">
        <v>1</v>
      </c>
      <c r="G1127" s="163"/>
      <c r="H1127" s="163"/>
      <c r="I1127" s="173"/>
      <c r="J1127" s="174"/>
      <c r="K1127" s="101">
        <f t="shared" si="204"/>
        <v>0</v>
      </c>
      <c r="L1127" s="101">
        <f t="shared" si="205"/>
        <v>0</v>
      </c>
      <c r="M1127" s="101">
        <f t="shared" si="206"/>
        <v>0</v>
      </c>
      <c r="N1127" s="101" t="str">
        <f t="shared" si="207"/>
        <v/>
      </c>
      <c r="O1127" s="101">
        <f t="shared" si="208"/>
        <v>0</v>
      </c>
      <c r="P1127" s="101">
        <f t="shared" si="209"/>
        <v>0</v>
      </c>
      <c r="Q1127" s="101" t="str">
        <f t="shared" si="210"/>
        <v/>
      </c>
      <c r="R1127" s="101" t="str">
        <f t="shared" si="211"/>
        <v/>
      </c>
      <c r="S1127" s="494" t="str">
        <f t="shared" si="212"/>
        <v/>
      </c>
      <c r="T1127" s="494" t="str">
        <f t="shared" si="213"/>
        <v/>
      </c>
      <c r="U1127" s="494" t="str">
        <f t="shared" si="214"/>
        <v/>
      </c>
      <c r="V1127" s="494" t="str">
        <f t="shared" si="215"/>
        <v/>
      </c>
      <c r="W1127" s="21">
        <f>ROW()</f>
        <v>1127</v>
      </c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21"/>
      <c r="BT1127" s="21"/>
      <c r="BU1127" s="21"/>
      <c r="BV1127" s="21"/>
      <c r="BW1127" s="21"/>
      <c r="BX1127" s="21"/>
      <c r="BY1127" s="21"/>
      <c r="BZ1127" s="21"/>
      <c r="CA1127" s="21"/>
      <c r="CB1127" s="21"/>
      <c r="CC1127" s="21"/>
      <c r="CD1127" s="21"/>
      <c r="CE1127" s="21"/>
      <c r="CF1127" s="21"/>
      <c r="CG1127" s="21"/>
      <c r="CH1127" s="21"/>
      <c r="CI1127" s="21"/>
      <c r="CJ1127" s="21"/>
      <c r="CK1127" s="21"/>
      <c r="CL1127" s="21"/>
      <c r="CM1127" s="21"/>
      <c r="CN1127" s="21"/>
      <c r="CO1127" s="21"/>
      <c r="CP1127" s="21"/>
      <c r="CQ1127" s="21"/>
      <c r="CR1127" s="21"/>
      <c r="CS1127" s="21"/>
      <c r="CT1127" s="21"/>
      <c r="CU1127" s="21"/>
      <c r="CV1127" s="21"/>
      <c r="CW1127" s="21"/>
      <c r="CX1127" s="21"/>
      <c r="CY1127" s="21"/>
      <c r="CZ1127" s="21"/>
      <c r="DA1127" s="21"/>
      <c r="DB1127" s="21"/>
      <c r="DC1127" s="21"/>
      <c r="DD1127" s="21"/>
    </row>
    <row r="1128" spans="2:108" ht="12.5">
      <c r="B1128" s="12"/>
      <c r="C1128" s="709"/>
      <c r="D1128" s="178"/>
      <c r="E1128" s="191"/>
      <c r="F1128" s="191" t="s">
        <v>1</v>
      </c>
      <c r="G1128" s="163"/>
      <c r="H1128" s="163"/>
      <c r="I1128" s="173"/>
      <c r="J1128" s="174"/>
      <c r="K1128" s="101">
        <f t="shared" si="204"/>
        <v>0</v>
      </c>
      <c r="L1128" s="101">
        <f t="shared" si="205"/>
        <v>0</v>
      </c>
      <c r="M1128" s="101">
        <f t="shared" si="206"/>
        <v>0</v>
      </c>
      <c r="N1128" s="101" t="str">
        <f t="shared" si="207"/>
        <v/>
      </c>
      <c r="O1128" s="101">
        <f t="shared" si="208"/>
        <v>0</v>
      </c>
      <c r="P1128" s="101">
        <f t="shared" si="209"/>
        <v>0</v>
      </c>
      <c r="Q1128" s="101" t="str">
        <f t="shared" si="210"/>
        <v/>
      </c>
      <c r="R1128" s="101" t="str">
        <f t="shared" si="211"/>
        <v/>
      </c>
      <c r="S1128" s="494" t="str">
        <f t="shared" si="212"/>
        <v/>
      </c>
      <c r="T1128" s="494" t="str">
        <f t="shared" si="213"/>
        <v/>
      </c>
      <c r="U1128" s="494" t="str">
        <f t="shared" si="214"/>
        <v/>
      </c>
      <c r="V1128" s="494" t="str">
        <f t="shared" si="215"/>
        <v/>
      </c>
      <c r="W1128" s="21">
        <f>ROW()</f>
        <v>1128</v>
      </c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21"/>
      <c r="BT1128" s="21"/>
      <c r="BU1128" s="21"/>
      <c r="BV1128" s="21"/>
      <c r="BW1128" s="21"/>
      <c r="BX1128" s="21"/>
      <c r="BY1128" s="21"/>
      <c r="BZ1128" s="21"/>
      <c r="CA1128" s="21"/>
      <c r="CB1128" s="21"/>
      <c r="CC1128" s="21"/>
      <c r="CD1128" s="21"/>
      <c r="CE1128" s="21"/>
      <c r="CF1128" s="21"/>
      <c r="CG1128" s="21"/>
      <c r="CH1128" s="21"/>
      <c r="CI1128" s="21"/>
      <c r="CJ1128" s="21"/>
      <c r="CK1128" s="21"/>
      <c r="CL1128" s="21"/>
      <c r="CM1128" s="21"/>
      <c r="CN1128" s="21"/>
      <c r="CO1128" s="21"/>
      <c r="CP1128" s="21"/>
      <c r="CQ1128" s="21"/>
      <c r="CR1128" s="21"/>
      <c r="CS1128" s="21"/>
      <c r="CT1128" s="21"/>
      <c r="CU1128" s="21"/>
      <c r="CV1128" s="21"/>
      <c r="CW1128" s="21"/>
      <c r="CX1128" s="21"/>
      <c r="CY1128" s="21"/>
      <c r="CZ1128" s="21"/>
      <c r="DA1128" s="21"/>
      <c r="DB1128" s="21"/>
      <c r="DC1128" s="21"/>
      <c r="DD1128" s="21"/>
    </row>
    <row r="1129" spans="2:108" ht="12.5">
      <c r="B1129" s="12"/>
      <c r="C1129" s="709"/>
      <c r="D1129" s="178"/>
      <c r="E1129" s="191"/>
      <c r="F1129" s="191" t="s">
        <v>1</v>
      </c>
      <c r="G1129" s="163"/>
      <c r="H1129" s="163"/>
      <c r="I1129" s="173"/>
      <c r="J1129" s="174"/>
      <c r="K1129" s="101">
        <f t="shared" si="204"/>
        <v>0</v>
      </c>
      <c r="L1129" s="101">
        <f t="shared" si="205"/>
        <v>0</v>
      </c>
      <c r="M1129" s="101">
        <f t="shared" si="206"/>
        <v>0</v>
      </c>
      <c r="N1129" s="101" t="str">
        <f t="shared" si="207"/>
        <v/>
      </c>
      <c r="O1129" s="101">
        <f t="shared" si="208"/>
        <v>0</v>
      </c>
      <c r="P1129" s="101">
        <f t="shared" si="209"/>
        <v>0</v>
      </c>
      <c r="Q1129" s="101" t="str">
        <f t="shared" si="210"/>
        <v/>
      </c>
      <c r="R1129" s="101" t="str">
        <f t="shared" si="211"/>
        <v/>
      </c>
      <c r="S1129" s="494" t="str">
        <f t="shared" si="212"/>
        <v/>
      </c>
      <c r="T1129" s="494" t="str">
        <f t="shared" si="213"/>
        <v/>
      </c>
      <c r="U1129" s="494" t="str">
        <f t="shared" si="214"/>
        <v/>
      </c>
      <c r="V1129" s="494" t="str">
        <f t="shared" si="215"/>
        <v/>
      </c>
      <c r="W1129" s="21">
        <f>ROW()</f>
        <v>1129</v>
      </c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21"/>
      <c r="BT1129" s="21"/>
      <c r="BU1129" s="21"/>
      <c r="BV1129" s="21"/>
      <c r="BW1129" s="21"/>
      <c r="BX1129" s="21"/>
      <c r="BY1129" s="21"/>
      <c r="BZ1129" s="21"/>
      <c r="CA1129" s="21"/>
      <c r="CB1129" s="21"/>
      <c r="CC1129" s="21"/>
      <c r="CD1129" s="21"/>
      <c r="CE1129" s="21"/>
      <c r="CF1129" s="21"/>
      <c r="CG1129" s="21"/>
      <c r="CH1129" s="21"/>
      <c r="CI1129" s="21"/>
      <c r="CJ1129" s="21"/>
      <c r="CK1129" s="21"/>
      <c r="CL1129" s="21"/>
      <c r="CM1129" s="21"/>
      <c r="CN1129" s="21"/>
      <c r="CO1129" s="21"/>
      <c r="CP1129" s="21"/>
      <c r="CQ1129" s="21"/>
      <c r="CR1129" s="21"/>
      <c r="CS1129" s="21"/>
      <c r="CT1129" s="21"/>
      <c r="CU1129" s="21"/>
      <c r="CV1129" s="21"/>
      <c r="CW1129" s="21"/>
      <c r="CX1129" s="21"/>
      <c r="CY1129" s="21"/>
      <c r="CZ1129" s="21"/>
      <c r="DA1129" s="21"/>
      <c r="DB1129" s="21"/>
      <c r="DC1129" s="21"/>
      <c r="DD1129" s="21"/>
    </row>
    <row r="1130" spans="2:108" ht="12.5">
      <c r="B1130" s="12"/>
      <c r="C1130" s="709"/>
      <c r="D1130" s="178"/>
      <c r="E1130" s="191"/>
      <c r="F1130" s="191" t="s">
        <v>1</v>
      </c>
      <c r="G1130" s="163"/>
      <c r="H1130" s="163"/>
      <c r="I1130" s="173"/>
      <c r="J1130" s="174"/>
      <c r="K1130" s="101">
        <f t="shared" si="204"/>
        <v>0</v>
      </c>
      <c r="L1130" s="101">
        <f t="shared" si="205"/>
        <v>0</v>
      </c>
      <c r="M1130" s="101">
        <f t="shared" si="206"/>
        <v>0</v>
      </c>
      <c r="N1130" s="101" t="str">
        <f t="shared" si="207"/>
        <v/>
      </c>
      <c r="O1130" s="101">
        <f t="shared" si="208"/>
        <v>0</v>
      </c>
      <c r="P1130" s="101">
        <f t="shared" si="209"/>
        <v>0</v>
      </c>
      <c r="Q1130" s="101" t="str">
        <f t="shared" si="210"/>
        <v/>
      </c>
      <c r="R1130" s="101" t="str">
        <f t="shared" si="211"/>
        <v/>
      </c>
      <c r="S1130" s="494" t="str">
        <f t="shared" si="212"/>
        <v/>
      </c>
      <c r="T1130" s="494" t="str">
        <f t="shared" si="213"/>
        <v/>
      </c>
      <c r="U1130" s="494" t="str">
        <f t="shared" si="214"/>
        <v/>
      </c>
      <c r="V1130" s="494" t="str">
        <f t="shared" si="215"/>
        <v/>
      </c>
      <c r="W1130" s="21">
        <f>ROW()</f>
        <v>1130</v>
      </c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21"/>
      <c r="BT1130" s="21"/>
      <c r="BU1130" s="21"/>
      <c r="BV1130" s="21"/>
      <c r="BW1130" s="21"/>
      <c r="BX1130" s="21"/>
      <c r="BY1130" s="21"/>
      <c r="BZ1130" s="21"/>
      <c r="CA1130" s="21"/>
      <c r="CB1130" s="21"/>
      <c r="CC1130" s="21"/>
      <c r="CD1130" s="21"/>
      <c r="CE1130" s="21"/>
      <c r="CF1130" s="21"/>
      <c r="CG1130" s="21"/>
      <c r="CH1130" s="21"/>
      <c r="CI1130" s="21"/>
      <c r="CJ1130" s="21"/>
      <c r="CK1130" s="21"/>
      <c r="CL1130" s="21"/>
      <c r="CM1130" s="21"/>
      <c r="CN1130" s="21"/>
      <c r="CO1130" s="21"/>
      <c r="CP1130" s="21"/>
      <c r="CQ1130" s="21"/>
      <c r="CR1130" s="21"/>
      <c r="CS1130" s="21"/>
      <c r="CT1130" s="21"/>
      <c r="CU1130" s="21"/>
      <c r="CV1130" s="21"/>
      <c r="CW1130" s="21"/>
      <c r="CX1130" s="21"/>
      <c r="CY1130" s="21"/>
      <c r="CZ1130" s="21"/>
      <c r="DA1130" s="21"/>
      <c r="DB1130" s="21"/>
      <c r="DC1130" s="21"/>
      <c r="DD1130" s="21"/>
    </row>
    <row r="1131" spans="2:108" ht="12.5">
      <c r="B1131" s="12"/>
      <c r="C1131" s="709"/>
      <c r="D1131" s="178"/>
      <c r="E1131" s="191"/>
      <c r="F1131" s="191" t="s">
        <v>1</v>
      </c>
      <c r="G1131" s="163"/>
      <c r="H1131" s="163"/>
      <c r="I1131" s="173"/>
      <c r="J1131" s="174"/>
      <c r="K1131" s="101">
        <f t="shared" si="204"/>
        <v>0</v>
      </c>
      <c r="L1131" s="101">
        <f t="shared" si="205"/>
        <v>0</v>
      </c>
      <c r="M1131" s="101">
        <f t="shared" si="206"/>
        <v>0</v>
      </c>
      <c r="N1131" s="101" t="str">
        <f t="shared" si="207"/>
        <v/>
      </c>
      <c r="O1131" s="101">
        <f t="shared" si="208"/>
        <v>0</v>
      </c>
      <c r="P1131" s="101">
        <f t="shared" si="209"/>
        <v>0</v>
      </c>
      <c r="Q1131" s="101" t="str">
        <f t="shared" si="210"/>
        <v/>
      </c>
      <c r="R1131" s="101" t="str">
        <f t="shared" si="211"/>
        <v/>
      </c>
      <c r="S1131" s="494" t="str">
        <f t="shared" si="212"/>
        <v/>
      </c>
      <c r="T1131" s="494" t="str">
        <f t="shared" si="213"/>
        <v/>
      </c>
      <c r="U1131" s="494" t="str">
        <f t="shared" si="214"/>
        <v/>
      </c>
      <c r="V1131" s="494" t="str">
        <f t="shared" si="215"/>
        <v/>
      </c>
      <c r="W1131" s="21">
        <f>ROW()</f>
        <v>1131</v>
      </c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21"/>
      <c r="BT1131" s="21"/>
      <c r="BU1131" s="21"/>
      <c r="BV1131" s="21"/>
      <c r="BW1131" s="21"/>
      <c r="BX1131" s="21"/>
      <c r="BY1131" s="21"/>
      <c r="BZ1131" s="21"/>
      <c r="CA1131" s="21"/>
      <c r="CB1131" s="21"/>
      <c r="CC1131" s="21"/>
      <c r="CD1131" s="21"/>
      <c r="CE1131" s="21"/>
      <c r="CF1131" s="21"/>
      <c r="CG1131" s="21"/>
      <c r="CH1131" s="21"/>
      <c r="CI1131" s="21"/>
      <c r="CJ1131" s="21"/>
      <c r="CK1131" s="21"/>
      <c r="CL1131" s="21"/>
      <c r="CM1131" s="21"/>
      <c r="CN1131" s="21"/>
      <c r="CO1131" s="21"/>
      <c r="CP1131" s="21"/>
      <c r="CQ1131" s="21"/>
      <c r="CR1131" s="21"/>
      <c r="CS1131" s="21"/>
      <c r="CT1131" s="21"/>
      <c r="CU1131" s="21"/>
      <c r="CV1131" s="21"/>
      <c r="CW1131" s="21"/>
      <c r="CX1131" s="21"/>
      <c r="CY1131" s="21"/>
      <c r="CZ1131" s="21"/>
      <c r="DA1131" s="21"/>
      <c r="DB1131" s="21"/>
      <c r="DC1131" s="21"/>
      <c r="DD1131" s="21"/>
    </row>
    <row r="1132" spans="2:108" ht="12.5">
      <c r="B1132" s="12"/>
      <c r="C1132" s="709"/>
      <c r="D1132" s="178"/>
      <c r="E1132" s="191"/>
      <c r="F1132" s="191" t="s">
        <v>1</v>
      </c>
      <c r="G1132" s="163"/>
      <c r="H1132" s="163"/>
      <c r="I1132" s="173"/>
      <c r="J1132" s="174"/>
      <c r="K1132" s="101">
        <f t="shared" si="204"/>
        <v>0</v>
      </c>
      <c r="L1132" s="101">
        <f t="shared" si="205"/>
        <v>0</v>
      </c>
      <c r="M1132" s="101">
        <f t="shared" si="206"/>
        <v>0</v>
      </c>
      <c r="N1132" s="101" t="str">
        <f t="shared" si="207"/>
        <v/>
      </c>
      <c r="O1132" s="101">
        <f t="shared" si="208"/>
        <v>0</v>
      </c>
      <c r="P1132" s="101">
        <f t="shared" si="209"/>
        <v>0</v>
      </c>
      <c r="Q1132" s="101" t="str">
        <f t="shared" si="210"/>
        <v/>
      </c>
      <c r="R1132" s="101" t="str">
        <f t="shared" si="211"/>
        <v/>
      </c>
      <c r="S1132" s="494" t="str">
        <f t="shared" si="212"/>
        <v/>
      </c>
      <c r="T1132" s="494" t="str">
        <f t="shared" si="213"/>
        <v/>
      </c>
      <c r="U1132" s="494" t="str">
        <f t="shared" si="214"/>
        <v/>
      </c>
      <c r="V1132" s="494" t="str">
        <f t="shared" si="215"/>
        <v/>
      </c>
      <c r="W1132" s="21">
        <f>ROW()</f>
        <v>1132</v>
      </c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  <c r="BU1132" s="21"/>
      <c r="BV1132" s="21"/>
      <c r="BW1132" s="21"/>
      <c r="BX1132" s="21"/>
      <c r="BY1132" s="21"/>
      <c r="BZ1132" s="21"/>
      <c r="CA1132" s="21"/>
      <c r="CB1132" s="21"/>
      <c r="CC1132" s="21"/>
      <c r="CD1132" s="21"/>
      <c r="CE1132" s="21"/>
      <c r="CF1132" s="21"/>
      <c r="CG1132" s="21"/>
      <c r="CH1132" s="21"/>
      <c r="CI1132" s="21"/>
      <c r="CJ1132" s="21"/>
      <c r="CK1132" s="21"/>
      <c r="CL1132" s="21"/>
      <c r="CM1132" s="21"/>
      <c r="CN1132" s="21"/>
      <c r="CO1132" s="21"/>
      <c r="CP1132" s="21"/>
      <c r="CQ1132" s="21"/>
      <c r="CR1132" s="21"/>
      <c r="CS1132" s="21"/>
      <c r="CT1132" s="21"/>
      <c r="CU1132" s="21"/>
      <c r="CV1132" s="21"/>
      <c r="CW1132" s="21"/>
      <c r="CX1132" s="21"/>
      <c r="CY1132" s="21"/>
      <c r="CZ1132" s="21"/>
      <c r="DA1132" s="21"/>
      <c r="DB1132" s="21"/>
      <c r="DC1132" s="21"/>
      <c r="DD1132" s="21"/>
    </row>
    <row r="1133" spans="2:108" ht="12.5">
      <c r="B1133" s="12"/>
      <c r="C1133" s="709"/>
      <c r="D1133" s="178"/>
      <c r="E1133" s="191"/>
      <c r="F1133" s="191" t="s">
        <v>1</v>
      </c>
      <c r="G1133" s="163"/>
      <c r="H1133" s="163"/>
      <c r="I1133" s="173"/>
      <c r="J1133" s="174"/>
      <c r="K1133" s="101">
        <f t="shared" si="204"/>
        <v>0</v>
      </c>
      <c r="L1133" s="101">
        <f t="shared" si="205"/>
        <v>0</v>
      </c>
      <c r="M1133" s="101">
        <f t="shared" si="206"/>
        <v>0</v>
      </c>
      <c r="N1133" s="101" t="str">
        <f t="shared" si="207"/>
        <v/>
      </c>
      <c r="O1133" s="101">
        <f t="shared" si="208"/>
        <v>0</v>
      </c>
      <c r="P1133" s="101">
        <f t="shared" si="209"/>
        <v>0</v>
      </c>
      <c r="Q1133" s="101" t="str">
        <f t="shared" si="210"/>
        <v/>
      </c>
      <c r="R1133" s="101" t="str">
        <f t="shared" si="211"/>
        <v/>
      </c>
      <c r="S1133" s="494" t="str">
        <f t="shared" si="212"/>
        <v/>
      </c>
      <c r="T1133" s="494" t="str">
        <f t="shared" si="213"/>
        <v/>
      </c>
      <c r="U1133" s="494" t="str">
        <f t="shared" si="214"/>
        <v/>
      </c>
      <c r="V1133" s="494" t="str">
        <f t="shared" si="215"/>
        <v/>
      </c>
      <c r="W1133" s="21">
        <f>ROW()</f>
        <v>1133</v>
      </c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21"/>
      <c r="BS1133" s="21"/>
      <c r="BT1133" s="21"/>
      <c r="BU1133" s="21"/>
      <c r="BV1133" s="21"/>
      <c r="BW1133" s="21"/>
      <c r="BX1133" s="21"/>
      <c r="BY1133" s="21"/>
      <c r="BZ1133" s="21"/>
      <c r="CA1133" s="21"/>
      <c r="CB1133" s="21"/>
      <c r="CC1133" s="21"/>
      <c r="CD1133" s="21"/>
      <c r="CE1133" s="21"/>
      <c r="CF1133" s="21"/>
      <c r="CG1133" s="21"/>
      <c r="CH1133" s="21"/>
      <c r="CI1133" s="21"/>
      <c r="CJ1133" s="21"/>
      <c r="CK1133" s="21"/>
      <c r="CL1133" s="21"/>
      <c r="CM1133" s="21"/>
      <c r="CN1133" s="21"/>
      <c r="CO1133" s="21"/>
      <c r="CP1133" s="21"/>
      <c r="CQ1133" s="21"/>
      <c r="CR1133" s="21"/>
      <c r="CS1133" s="21"/>
      <c r="CT1133" s="21"/>
      <c r="CU1133" s="21"/>
      <c r="CV1133" s="21"/>
      <c r="CW1133" s="21"/>
      <c r="CX1133" s="21"/>
      <c r="CY1133" s="21"/>
      <c r="CZ1133" s="21"/>
      <c r="DA1133" s="21"/>
      <c r="DB1133" s="21"/>
      <c r="DC1133" s="21"/>
      <c r="DD1133" s="21"/>
    </row>
    <row r="1134" spans="2:108" ht="12.5">
      <c r="B1134" s="12"/>
      <c r="C1134" s="709"/>
      <c r="D1134" s="178"/>
      <c r="E1134" s="191"/>
      <c r="F1134" s="191" t="s">
        <v>1</v>
      </c>
      <c r="G1134" s="163"/>
      <c r="H1134" s="163"/>
      <c r="I1134" s="173"/>
      <c r="J1134" s="174"/>
      <c r="K1134" s="101">
        <f t="shared" si="204"/>
        <v>0</v>
      </c>
      <c r="L1134" s="101">
        <f t="shared" si="205"/>
        <v>0</v>
      </c>
      <c r="M1134" s="101">
        <f t="shared" si="206"/>
        <v>0</v>
      </c>
      <c r="N1134" s="101" t="str">
        <f t="shared" si="207"/>
        <v/>
      </c>
      <c r="O1134" s="101">
        <f t="shared" si="208"/>
        <v>0</v>
      </c>
      <c r="P1134" s="101">
        <f t="shared" si="209"/>
        <v>0</v>
      </c>
      <c r="Q1134" s="101" t="str">
        <f t="shared" si="210"/>
        <v/>
      </c>
      <c r="R1134" s="101" t="str">
        <f t="shared" si="211"/>
        <v/>
      </c>
      <c r="S1134" s="494" t="str">
        <f t="shared" si="212"/>
        <v/>
      </c>
      <c r="T1134" s="494" t="str">
        <f t="shared" si="213"/>
        <v/>
      </c>
      <c r="U1134" s="494" t="str">
        <f t="shared" si="214"/>
        <v/>
      </c>
      <c r="V1134" s="494" t="str">
        <f t="shared" si="215"/>
        <v/>
      </c>
      <c r="W1134" s="21">
        <f>ROW()</f>
        <v>1134</v>
      </c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21"/>
      <c r="BT1134" s="21"/>
      <c r="BU1134" s="21"/>
      <c r="BV1134" s="21"/>
      <c r="BW1134" s="21"/>
      <c r="BX1134" s="21"/>
      <c r="BY1134" s="21"/>
      <c r="BZ1134" s="21"/>
      <c r="CA1134" s="21"/>
      <c r="CB1134" s="21"/>
      <c r="CC1134" s="21"/>
      <c r="CD1134" s="21"/>
      <c r="CE1134" s="21"/>
      <c r="CF1134" s="21"/>
      <c r="CG1134" s="21"/>
      <c r="CH1134" s="21"/>
      <c r="CI1134" s="21"/>
      <c r="CJ1134" s="21"/>
      <c r="CK1134" s="21"/>
      <c r="CL1134" s="21"/>
      <c r="CM1134" s="21"/>
      <c r="CN1134" s="21"/>
      <c r="CO1134" s="21"/>
      <c r="CP1134" s="21"/>
      <c r="CQ1134" s="21"/>
      <c r="CR1134" s="21"/>
      <c r="CS1134" s="21"/>
      <c r="CT1134" s="21"/>
      <c r="CU1134" s="21"/>
      <c r="CV1134" s="21"/>
      <c r="CW1134" s="21"/>
      <c r="CX1134" s="21"/>
      <c r="CY1134" s="21"/>
      <c r="CZ1134" s="21"/>
      <c r="DA1134" s="21"/>
      <c r="DB1134" s="21"/>
      <c r="DC1134" s="21"/>
      <c r="DD1134" s="21"/>
    </row>
    <row r="1135" spans="2:108" ht="12.5">
      <c r="B1135" s="12"/>
      <c r="C1135" s="709"/>
      <c r="D1135" s="178"/>
      <c r="E1135" s="191"/>
      <c r="F1135" s="191" t="s">
        <v>1</v>
      </c>
      <c r="G1135" s="163"/>
      <c r="H1135" s="163"/>
      <c r="I1135" s="173"/>
      <c r="J1135" s="174"/>
      <c r="K1135" s="101">
        <f t="shared" si="204"/>
        <v>0</v>
      </c>
      <c r="L1135" s="101">
        <f t="shared" si="205"/>
        <v>0</v>
      </c>
      <c r="M1135" s="101">
        <f t="shared" si="206"/>
        <v>0</v>
      </c>
      <c r="N1135" s="101" t="str">
        <f t="shared" si="207"/>
        <v/>
      </c>
      <c r="O1135" s="101">
        <f t="shared" si="208"/>
        <v>0</v>
      </c>
      <c r="P1135" s="101">
        <f t="shared" si="209"/>
        <v>0</v>
      </c>
      <c r="Q1135" s="101" t="str">
        <f t="shared" si="210"/>
        <v/>
      </c>
      <c r="R1135" s="101" t="str">
        <f t="shared" si="211"/>
        <v/>
      </c>
      <c r="S1135" s="494" t="str">
        <f t="shared" si="212"/>
        <v/>
      </c>
      <c r="T1135" s="494" t="str">
        <f t="shared" si="213"/>
        <v/>
      </c>
      <c r="U1135" s="494" t="str">
        <f t="shared" si="214"/>
        <v/>
      </c>
      <c r="V1135" s="494" t="str">
        <f t="shared" si="215"/>
        <v/>
      </c>
      <c r="W1135" s="21">
        <f>ROW()</f>
        <v>1135</v>
      </c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21"/>
      <c r="BS1135" s="21"/>
      <c r="BT1135" s="21"/>
      <c r="BU1135" s="21"/>
      <c r="BV1135" s="21"/>
      <c r="BW1135" s="21"/>
      <c r="BX1135" s="21"/>
      <c r="BY1135" s="21"/>
      <c r="BZ1135" s="21"/>
      <c r="CA1135" s="21"/>
      <c r="CB1135" s="21"/>
      <c r="CC1135" s="21"/>
      <c r="CD1135" s="21"/>
      <c r="CE1135" s="21"/>
      <c r="CF1135" s="21"/>
      <c r="CG1135" s="21"/>
      <c r="CH1135" s="21"/>
      <c r="CI1135" s="21"/>
      <c r="CJ1135" s="21"/>
      <c r="CK1135" s="21"/>
      <c r="CL1135" s="21"/>
      <c r="CM1135" s="21"/>
      <c r="CN1135" s="21"/>
      <c r="CO1135" s="21"/>
      <c r="CP1135" s="21"/>
      <c r="CQ1135" s="21"/>
      <c r="CR1135" s="21"/>
      <c r="CS1135" s="21"/>
      <c r="CT1135" s="21"/>
      <c r="CU1135" s="21"/>
      <c r="CV1135" s="21"/>
      <c r="CW1135" s="21"/>
      <c r="CX1135" s="21"/>
      <c r="CY1135" s="21"/>
      <c r="CZ1135" s="21"/>
      <c r="DA1135" s="21"/>
      <c r="DB1135" s="21"/>
      <c r="DC1135" s="21"/>
      <c r="DD1135" s="21"/>
    </row>
    <row r="1136" spans="2:108" ht="12.5">
      <c r="B1136" s="12"/>
      <c r="C1136" s="709"/>
      <c r="D1136" s="178"/>
      <c r="E1136" s="191"/>
      <c r="F1136" s="191" t="s">
        <v>1</v>
      </c>
      <c r="G1136" s="163"/>
      <c r="H1136" s="163"/>
      <c r="I1136" s="173"/>
      <c r="J1136" s="174"/>
      <c r="K1136" s="101">
        <f t="shared" si="204"/>
        <v>0</v>
      </c>
      <c r="L1136" s="101">
        <f t="shared" si="205"/>
        <v>0</v>
      </c>
      <c r="M1136" s="101">
        <f t="shared" si="206"/>
        <v>0</v>
      </c>
      <c r="N1136" s="101" t="str">
        <f t="shared" si="207"/>
        <v/>
      </c>
      <c r="O1136" s="101">
        <f t="shared" si="208"/>
        <v>0</v>
      </c>
      <c r="P1136" s="101">
        <f t="shared" si="209"/>
        <v>0</v>
      </c>
      <c r="Q1136" s="101" t="str">
        <f t="shared" si="210"/>
        <v/>
      </c>
      <c r="R1136" s="101" t="str">
        <f t="shared" si="211"/>
        <v/>
      </c>
      <c r="S1136" s="494" t="str">
        <f t="shared" si="212"/>
        <v/>
      </c>
      <c r="T1136" s="494" t="str">
        <f t="shared" si="213"/>
        <v/>
      </c>
      <c r="U1136" s="494" t="str">
        <f t="shared" si="214"/>
        <v/>
      </c>
      <c r="V1136" s="494" t="str">
        <f t="shared" si="215"/>
        <v/>
      </c>
      <c r="W1136" s="21">
        <f>ROW()</f>
        <v>1136</v>
      </c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21"/>
      <c r="BS1136" s="21"/>
      <c r="BT1136" s="21"/>
      <c r="BU1136" s="21"/>
      <c r="BV1136" s="21"/>
      <c r="BW1136" s="21"/>
      <c r="BX1136" s="21"/>
      <c r="BY1136" s="21"/>
      <c r="BZ1136" s="21"/>
      <c r="CA1136" s="21"/>
      <c r="CB1136" s="21"/>
      <c r="CC1136" s="21"/>
      <c r="CD1136" s="21"/>
      <c r="CE1136" s="21"/>
      <c r="CF1136" s="21"/>
      <c r="CG1136" s="21"/>
      <c r="CH1136" s="21"/>
      <c r="CI1136" s="21"/>
      <c r="CJ1136" s="21"/>
      <c r="CK1136" s="21"/>
      <c r="CL1136" s="21"/>
      <c r="CM1136" s="21"/>
      <c r="CN1136" s="21"/>
      <c r="CO1136" s="21"/>
      <c r="CP1136" s="21"/>
      <c r="CQ1136" s="21"/>
      <c r="CR1136" s="21"/>
      <c r="CS1136" s="21"/>
      <c r="CT1136" s="21"/>
      <c r="CU1136" s="21"/>
      <c r="CV1136" s="21"/>
      <c r="CW1136" s="21"/>
      <c r="CX1136" s="21"/>
      <c r="CY1136" s="21"/>
      <c r="CZ1136" s="21"/>
      <c r="DA1136" s="21"/>
      <c r="DB1136" s="21"/>
      <c r="DC1136" s="21"/>
      <c r="DD1136" s="21"/>
    </row>
    <row r="1137" spans="2:108" ht="12.5">
      <c r="B1137" s="12"/>
      <c r="C1137" s="709"/>
      <c r="D1137" s="178"/>
      <c r="E1137" s="191"/>
      <c r="F1137" s="191" t="s">
        <v>1</v>
      </c>
      <c r="G1137" s="163"/>
      <c r="H1137" s="163"/>
      <c r="I1137" s="173"/>
      <c r="J1137" s="174"/>
      <c r="K1137" s="101">
        <f t="shared" si="204"/>
        <v>0</v>
      </c>
      <c r="L1137" s="101">
        <f t="shared" si="205"/>
        <v>0</v>
      </c>
      <c r="M1137" s="101">
        <f t="shared" si="206"/>
        <v>0</v>
      </c>
      <c r="N1137" s="101" t="str">
        <f t="shared" si="207"/>
        <v/>
      </c>
      <c r="O1137" s="101">
        <f t="shared" si="208"/>
        <v>0</v>
      </c>
      <c r="P1137" s="101">
        <f t="shared" si="209"/>
        <v>0</v>
      </c>
      <c r="Q1137" s="101" t="str">
        <f t="shared" si="210"/>
        <v/>
      </c>
      <c r="R1137" s="101" t="str">
        <f t="shared" si="211"/>
        <v/>
      </c>
      <c r="S1137" s="494" t="str">
        <f t="shared" si="212"/>
        <v/>
      </c>
      <c r="T1137" s="494" t="str">
        <f t="shared" si="213"/>
        <v/>
      </c>
      <c r="U1137" s="494" t="str">
        <f t="shared" si="214"/>
        <v/>
      </c>
      <c r="V1137" s="494" t="str">
        <f t="shared" si="215"/>
        <v/>
      </c>
      <c r="W1137" s="21">
        <f>ROW()</f>
        <v>1137</v>
      </c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  <c r="BQ1137" s="21"/>
      <c r="BR1137" s="21"/>
      <c r="BS1137" s="21"/>
      <c r="BT1137" s="21"/>
      <c r="BU1137" s="21"/>
      <c r="BV1137" s="21"/>
      <c r="BW1137" s="21"/>
      <c r="BX1137" s="21"/>
      <c r="BY1137" s="21"/>
      <c r="BZ1137" s="21"/>
      <c r="CA1137" s="21"/>
      <c r="CB1137" s="21"/>
      <c r="CC1137" s="21"/>
      <c r="CD1137" s="21"/>
      <c r="CE1137" s="21"/>
      <c r="CF1137" s="21"/>
      <c r="CG1137" s="21"/>
      <c r="CH1137" s="21"/>
      <c r="CI1137" s="21"/>
      <c r="CJ1137" s="21"/>
      <c r="CK1137" s="21"/>
      <c r="CL1137" s="21"/>
      <c r="CM1137" s="21"/>
      <c r="CN1137" s="21"/>
      <c r="CO1137" s="21"/>
      <c r="CP1137" s="21"/>
      <c r="CQ1137" s="21"/>
      <c r="CR1137" s="21"/>
      <c r="CS1137" s="21"/>
      <c r="CT1137" s="21"/>
      <c r="CU1137" s="21"/>
      <c r="CV1137" s="21"/>
      <c r="CW1137" s="21"/>
      <c r="CX1137" s="21"/>
      <c r="CY1137" s="21"/>
      <c r="CZ1137" s="21"/>
      <c r="DA1137" s="21"/>
      <c r="DB1137" s="21"/>
      <c r="DC1137" s="21"/>
      <c r="DD1137" s="21"/>
    </row>
    <row r="1138" spans="2:108" ht="12.5">
      <c r="B1138" s="12"/>
      <c r="C1138" s="709"/>
      <c r="D1138" s="178"/>
      <c r="E1138" s="191"/>
      <c r="F1138" s="191" t="s">
        <v>1</v>
      </c>
      <c r="G1138" s="163"/>
      <c r="H1138" s="163"/>
      <c r="I1138" s="173"/>
      <c r="J1138" s="174"/>
      <c r="K1138" s="101">
        <f t="shared" si="204"/>
        <v>0</v>
      </c>
      <c r="L1138" s="101">
        <f t="shared" si="205"/>
        <v>0</v>
      </c>
      <c r="M1138" s="101">
        <f t="shared" si="206"/>
        <v>0</v>
      </c>
      <c r="N1138" s="101" t="str">
        <f t="shared" si="207"/>
        <v/>
      </c>
      <c r="O1138" s="101">
        <f t="shared" si="208"/>
        <v>0</v>
      </c>
      <c r="P1138" s="101">
        <f t="shared" si="209"/>
        <v>0</v>
      </c>
      <c r="Q1138" s="101" t="str">
        <f t="shared" si="210"/>
        <v/>
      </c>
      <c r="R1138" s="101" t="str">
        <f t="shared" si="211"/>
        <v/>
      </c>
      <c r="S1138" s="494" t="str">
        <f t="shared" si="212"/>
        <v/>
      </c>
      <c r="T1138" s="494" t="str">
        <f t="shared" si="213"/>
        <v/>
      </c>
      <c r="U1138" s="494" t="str">
        <f t="shared" si="214"/>
        <v/>
      </c>
      <c r="V1138" s="494" t="str">
        <f t="shared" si="215"/>
        <v/>
      </c>
      <c r="W1138" s="21">
        <f>ROW()</f>
        <v>1138</v>
      </c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  <c r="BQ1138" s="21"/>
      <c r="BR1138" s="21"/>
      <c r="BS1138" s="21"/>
      <c r="BT1138" s="21"/>
      <c r="BU1138" s="21"/>
      <c r="BV1138" s="21"/>
      <c r="BW1138" s="21"/>
      <c r="BX1138" s="21"/>
      <c r="BY1138" s="21"/>
      <c r="BZ1138" s="21"/>
      <c r="CA1138" s="21"/>
      <c r="CB1138" s="21"/>
      <c r="CC1138" s="21"/>
      <c r="CD1138" s="21"/>
      <c r="CE1138" s="21"/>
      <c r="CF1138" s="21"/>
      <c r="CG1138" s="21"/>
      <c r="CH1138" s="21"/>
      <c r="CI1138" s="21"/>
      <c r="CJ1138" s="21"/>
      <c r="CK1138" s="21"/>
      <c r="CL1138" s="21"/>
      <c r="CM1138" s="21"/>
      <c r="CN1138" s="21"/>
      <c r="CO1138" s="21"/>
      <c r="CP1138" s="21"/>
      <c r="CQ1138" s="21"/>
      <c r="CR1138" s="21"/>
      <c r="CS1138" s="21"/>
      <c r="CT1138" s="21"/>
      <c r="CU1138" s="21"/>
      <c r="CV1138" s="21"/>
      <c r="CW1138" s="21"/>
      <c r="CX1138" s="21"/>
      <c r="CY1138" s="21"/>
      <c r="CZ1138" s="21"/>
      <c r="DA1138" s="21"/>
      <c r="DB1138" s="21"/>
      <c r="DC1138" s="21"/>
      <c r="DD1138" s="21"/>
    </row>
    <row r="1139" spans="2:108" ht="12.5">
      <c r="B1139" s="12"/>
      <c r="C1139" s="709"/>
      <c r="D1139" s="178"/>
      <c r="E1139" s="191"/>
      <c r="F1139" s="191" t="s">
        <v>1</v>
      </c>
      <c r="G1139" s="163"/>
      <c r="H1139" s="163"/>
      <c r="I1139" s="173"/>
      <c r="J1139" s="174"/>
      <c r="K1139" s="101">
        <f t="shared" ref="K1139:K1152" si="216">IF(I1139="",0,I1139)</f>
        <v>0</v>
      </c>
      <c r="L1139" s="101">
        <f t="shared" ref="L1139:L1152" si="217">IF(H1139=0,0,H1139)</f>
        <v>0</v>
      </c>
      <c r="M1139" s="101">
        <f t="shared" ref="M1139:M1152" si="218">IF(G1139=0,0,G1139)</f>
        <v>0</v>
      </c>
      <c r="N1139" s="101" t="str">
        <f t="shared" ref="N1139:N1152" si="219">IF(J1139="","",J1139)</f>
        <v/>
      </c>
      <c r="O1139" s="101">
        <f t="shared" ref="O1139:O1152" si="220">IF(G1139=0,0,G1139)</f>
        <v>0</v>
      </c>
      <c r="P1139" s="101">
        <f t="shared" ref="P1139:P1152" si="221">IF(H1139=0,0,H1139)</f>
        <v>0</v>
      </c>
      <c r="Q1139" s="101" t="str">
        <f t="shared" ref="Q1139:Q1152" si="222">IF(I1139="Biaya Bahan Baku",H1139,IF(I1139="Biaya Operasional",H1139,IF(I1139="Biaya Insentif Fasilitas",H1139,"")))</f>
        <v/>
      </c>
      <c r="R1139" s="101" t="str">
        <f t="shared" ref="R1139:R1152" si="223">IF(I1139="Dana Bantuan Pemerintah",G1139,"")</f>
        <v/>
      </c>
      <c r="S1139" s="494" t="str">
        <f t="shared" ref="S1139:S1152" si="224">IF(I1139="Dana Bahan Baku","Bahan Baku",IF(I1139="Biaya Bahan Baku","Bahan Baku",IF(I1139="Dana Operasional","Operasional",IF(I1139="Biaya Operasional","Operasional",""))))</f>
        <v/>
      </c>
      <c r="T1139" s="494" t="str">
        <f t="shared" ref="T1139:T1152" si="225">IF(I1139="Dana Insentif Fasilitas","Insentif Fasilitas",IF(I1139="Biaya Insentif Fasilitas","Insentif Fasilitas",""))</f>
        <v/>
      </c>
      <c r="U1139" s="494" t="str">
        <f t="shared" ref="U1139:U1152" si="226">IF(S1139="",T1139,S1139)</f>
        <v/>
      </c>
      <c r="V1139" s="494" t="str">
        <f t="shared" ref="V1139:V1152" si="227">IF(I1139="Biaya Bahan Baku","Belanja",IF(I1139="Biaya Operasional","Belanja",IF(I1139="Biaya Insentif Fasilitas","Belanja","")))</f>
        <v/>
      </c>
      <c r="W1139" s="21">
        <f>ROW()</f>
        <v>1139</v>
      </c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  <c r="BQ1139" s="21"/>
      <c r="BR1139" s="21"/>
      <c r="BS1139" s="21"/>
      <c r="BT1139" s="21"/>
      <c r="BU1139" s="21"/>
      <c r="BV1139" s="21"/>
      <c r="BW1139" s="21"/>
      <c r="BX1139" s="21"/>
      <c r="BY1139" s="21"/>
      <c r="BZ1139" s="21"/>
      <c r="CA1139" s="21"/>
      <c r="CB1139" s="21"/>
      <c r="CC1139" s="21"/>
      <c r="CD1139" s="21"/>
      <c r="CE1139" s="21"/>
      <c r="CF1139" s="21"/>
      <c r="CG1139" s="21"/>
      <c r="CH1139" s="21"/>
      <c r="CI1139" s="21"/>
      <c r="CJ1139" s="21"/>
      <c r="CK1139" s="21"/>
      <c r="CL1139" s="21"/>
      <c r="CM1139" s="21"/>
      <c r="CN1139" s="21"/>
      <c r="CO1139" s="21"/>
      <c r="CP1139" s="21"/>
      <c r="CQ1139" s="21"/>
      <c r="CR1139" s="21"/>
      <c r="CS1139" s="21"/>
      <c r="CT1139" s="21"/>
      <c r="CU1139" s="21"/>
      <c r="CV1139" s="21"/>
      <c r="CW1139" s="21"/>
      <c r="CX1139" s="21"/>
      <c r="CY1139" s="21"/>
      <c r="CZ1139" s="21"/>
      <c r="DA1139" s="21"/>
      <c r="DB1139" s="21"/>
      <c r="DC1139" s="21"/>
      <c r="DD1139" s="21"/>
    </row>
    <row r="1140" spans="2:108" ht="12.5">
      <c r="B1140" s="12"/>
      <c r="C1140" s="709"/>
      <c r="D1140" s="178"/>
      <c r="E1140" s="191"/>
      <c r="F1140" s="191" t="s">
        <v>1</v>
      </c>
      <c r="G1140" s="163"/>
      <c r="H1140" s="163"/>
      <c r="I1140" s="173"/>
      <c r="J1140" s="174"/>
      <c r="K1140" s="101">
        <f t="shared" si="216"/>
        <v>0</v>
      </c>
      <c r="L1140" s="101">
        <f t="shared" si="217"/>
        <v>0</v>
      </c>
      <c r="M1140" s="101">
        <f t="shared" si="218"/>
        <v>0</v>
      </c>
      <c r="N1140" s="101" t="str">
        <f t="shared" si="219"/>
        <v/>
      </c>
      <c r="O1140" s="101">
        <f t="shared" si="220"/>
        <v>0</v>
      </c>
      <c r="P1140" s="101">
        <f t="shared" si="221"/>
        <v>0</v>
      </c>
      <c r="Q1140" s="101" t="str">
        <f t="shared" si="222"/>
        <v/>
      </c>
      <c r="R1140" s="101" t="str">
        <f t="shared" si="223"/>
        <v/>
      </c>
      <c r="S1140" s="494" t="str">
        <f t="shared" si="224"/>
        <v/>
      </c>
      <c r="T1140" s="494" t="str">
        <f t="shared" si="225"/>
        <v/>
      </c>
      <c r="U1140" s="494" t="str">
        <f t="shared" si="226"/>
        <v/>
      </c>
      <c r="V1140" s="494" t="str">
        <f t="shared" si="227"/>
        <v/>
      </c>
      <c r="W1140" s="21">
        <f>ROW()</f>
        <v>1140</v>
      </c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  <c r="BQ1140" s="21"/>
      <c r="BR1140" s="21"/>
      <c r="BS1140" s="21"/>
      <c r="BT1140" s="21"/>
      <c r="BU1140" s="21"/>
      <c r="BV1140" s="21"/>
      <c r="BW1140" s="21"/>
      <c r="BX1140" s="21"/>
      <c r="BY1140" s="21"/>
      <c r="BZ1140" s="21"/>
      <c r="CA1140" s="21"/>
      <c r="CB1140" s="21"/>
      <c r="CC1140" s="21"/>
      <c r="CD1140" s="21"/>
      <c r="CE1140" s="21"/>
      <c r="CF1140" s="21"/>
      <c r="CG1140" s="21"/>
      <c r="CH1140" s="21"/>
      <c r="CI1140" s="21"/>
      <c r="CJ1140" s="21"/>
      <c r="CK1140" s="21"/>
      <c r="CL1140" s="21"/>
      <c r="CM1140" s="21"/>
      <c r="CN1140" s="21"/>
      <c r="CO1140" s="21"/>
      <c r="CP1140" s="21"/>
      <c r="CQ1140" s="21"/>
      <c r="CR1140" s="21"/>
      <c r="CS1140" s="21"/>
      <c r="CT1140" s="21"/>
      <c r="CU1140" s="21"/>
      <c r="CV1140" s="21"/>
      <c r="CW1140" s="21"/>
      <c r="CX1140" s="21"/>
      <c r="CY1140" s="21"/>
      <c r="CZ1140" s="21"/>
      <c r="DA1140" s="21"/>
      <c r="DB1140" s="21"/>
      <c r="DC1140" s="21"/>
      <c r="DD1140" s="21"/>
    </row>
    <row r="1141" spans="2:108" ht="12.5">
      <c r="B1141" s="12"/>
      <c r="C1141" s="709"/>
      <c r="D1141" s="178"/>
      <c r="E1141" s="191"/>
      <c r="F1141" s="191" t="s">
        <v>1</v>
      </c>
      <c r="G1141" s="163"/>
      <c r="H1141" s="163"/>
      <c r="I1141" s="173"/>
      <c r="J1141" s="174"/>
      <c r="K1141" s="101">
        <f t="shared" si="216"/>
        <v>0</v>
      </c>
      <c r="L1141" s="101">
        <f t="shared" si="217"/>
        <v>0</v>
      </c>
      <c r="M1141" s="101">
        <f t="shared" si="218"/>
        <v>0</v>
      </c>
      <c r="N1141" s="101" t="str">
        <f t="shared" si="219"/>
        <v/>
      </c>
      <c r="O1141" s="101">
        <f t="shared" si="220"/>
        <v>0</v>
      </c>
      <c r="P1141" s="101">
        <f t="shared" si="221"/>
        <v>0</v>
      </c>
      <c r="Q1141" s="101" t="str">
        <f t="shared" si="222"/>
        <v/>
      </c>
      <c r="R1141" s="101" t="str">
        <f t="shared" si="223"/>
        <v/>
      </c>
      <c r="S1141" s="494" t="str">
        <f t="shared" si="224"/>
        <v/>
      </c>
      <c r="T1141" s="494" t="str">
        <f t="shared" si="225"/>
        <v/>
      </c>
      <c r="U1141" s="494" t="str">
        <f t="shared" si="226"/>
        <v/>
      </c>
      <c r="V1141" s="494" t="str">
        <f t="shared" si="227"/>
        <v/>
      </c>
      <c r="W1141" s="21">
        <f>ROW()</f>
        <v>1141</v>
      </c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  <c r="BQ1141" s="21"/>
      <c r="BR1141" s="21"/>
      <c r="BS1141" s="21"/>
      <c r="BT1141" s="21"/>
      <c r="BU1141" s="21"/>
      <c r="BV1141" s="21"/>
      <c r="BW1141" s="21"/>
      <c r="BX1141" s="21"/>
      <c r="BY1141" s="21"/>
      <c r="BZ1141" s="21"/>
      <c r="CA1141" s="21"/>
      <c r="CB1141" s="21"/>
      <c r="CC1141" s="21"/>
      <c r="CD1141" s="21"/>
      <c r="CE1141" s="21"/>
      <c r="CF1141" s="21"/>
      <c r="CG1141" s="21"/>
      <c r="CH1141" s="21"/>
      <c r="CI1141" s="21"/>
      <c r="CJ1141" s="21"/>
      <c r="CK1141" s="21"/>
      <c r="CL1141" s="21"/>
      <c r="CM1141" s="21"/>
      <c r="CN1141" s="21"/>
      <c r="CO1141" s="21"/>
      <c r="CP1141" s="21"/>
      <c r="CQ1141" s="21"/>
      <c r="CR1141" s="21"/>
      <c r="CS1141" s="21"/>
      <c r="CT1141" s="21"/>
      <c r="CU1141" s="21"/>
      <c r="CV1141" s="21"/>
      <c r="CW1141" s="21"/>
      <c r="CX1141" s="21"/>
      <c r="CY1141" s="21"/>
      <c r="CZ1141" s="21"/>
      <c r="DA1141" s="21"/>
      <c r="DB1141" s="21"/>
      <c r="DC1141" s="21"/>
      <c r="DD1141" s="21"/>
    </row>
    <row r="1142" spans="2:108" ht="12.5">
      <c r="B1142" s="12"/>
      <c r="C1142" s="709"/>
      <c r="D1142" s="178"/>
      <c r="E1142" s="191"/>
      <c r="F1142" s="191" t="s">
        <v>1</v>
      </c>
      <c r="G1142" s="163"/>
      <c r="H1142" s="163"/>
      <c r="I1142" s="173"/>
      <c r="J1142" s="174"/>
      <c r="K1142" s="101">
        <f t="shared" si="216"/>
        <v>0</v>
      </c>
      <c r="L1142" s="101">
        <f t="shared" si="217"/>
        <v>0</v>
      </c>
      <c r="M1142" s="101">
        <f t="shared" si="218"/>
        <v>0</v>
      </c>
      <c r="N1142" s="101" t="str">
        <f t="shared" si="219"/>
        <v/>
      </c>
      <c r="O1142" s="101">
        <f t="shared" si="220"/>
        <v>0</v>
      </c>
      <c r="P1142" s="101">
        <f t="shared" si="221"/>
        <v>0</v>
      </c>
      <c r="Q1142" s="101" t="str">
        <f t="shared" si="222"/>
        <v/>
      </c>
      <c r="R1142" s="101" t="str">
        <f t="shared" si="223"/>
        <v/>
      </c>
      <c r="S1142" s="494" t="str">
        <f t="shared" si="224"/>
        <v/>
      </c>
      <c r="T1142" s="494" t="str">
        <f t="shared" si="225"/>
        <v/>
      </c>
      <c r="U1142" s="494" t="str">
        <f t="shared" si="226"/>
        <v/>
      </c>
      <c r="V1142" s="494" t="str">
        <f t="shared" si="227"/>
        <v/>
      </c>
      <c r="W1142" s="21">
        <f>ROW()</f>
        <v>1142</v>
      </c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  <c r="BQ1142" s="21"/>
      <c r="BR1142" s="21"/>
      <c r="BS1142" s="21"/>
      <c r="BT1142" s="21"/>
      <c r="BU1142" s="21"/>
      <c r="BV1142" s="21"/>
      <c r="BW1142" s="21"/>
      <c r="BX1142" s="21"/>
      <c r="BY1142" s="21"/>
      <c r="BZ1142" s="21"/>
      <c r="CA1142" s="21"/>
      <c r="CB1142" s="21"/>
      <c r="CC1142" s="21"/>
      <c r="CD1142" s="21"/>
      <c r="CE1142" s="21"/>
      <c r="CF1142" s="21"/>
      <c r="CG1142" s="21"/>
      <c r="CH1142" s="21"/>
      <c r="CI1142" s="21"/>
      <c r="CJ1142" s="21"/>
      <c r="CK1142" s="21"/>
      <c r="CL1142" s="21"/>
      <c r="CM1142" s="21"/>
      <c r="CN1142" s="21"/>
      <c r="CO1142" s="21"/>
      <c r="CP1142" s="21"/>
      <c r="CQ1142" s="21"/>
      <c r="CR1142" s="21"/>
      <c r="CS1142" s="21"/>
      <c r="CT1142" s="21"/>
      <c r="CU1142" s="21"/>
      <c r="CV1142" s="21"/>
      <c r="CW1142" s="21"/>
      <c r="CX1142" s="21"/>
      <c r="CY1142" s="21"/>
      <c r="CZ1142" s="21"/>
      <c r="DA1142" s="21"/>
      <c r="DB1142" s="21"/>
      <c r="DC1142" s="21"/>
      <c r="DD1142" s="21"/>
    </row>
    <row r="1143" spans="2:108" ht="12.5">
      <c r="C1143" s="709"/>
      <c r="D1143" s="178"/>
      <c r="E1143" s="191"/>
      <c r="F1143" s="191" t="s">
        <v>1</v>
      </c>
      <c r="G1143" s="163"/>
      <c r="H1143" s="163"/>
      <c r="I1143" s="173"/>
      <c r="J1143" s="174"/>
      <c r="K1143" s="101">
        <f t="shared" si="216"/>
        <v>0</v>
      </c>
      <c r="L1143" s="101">
        <f t="shared" si="217"/>
        <v>0</v>
      </c>
      <c r="M1143" s="101">
        <f t="shared" si="218"/>
        <v>0</v>
      </c>
      <c r="N1143" s="101" t="str">
        <f t="shared" si="219"/>
        <v/>
      </c>
      <c r="O1143" s="101">
        <f t="shared" si="220"/>
        <v>0</v>
      </c>
      <c r="P1143" s="101">
        <f t="shared" si="221"/>
        <v>0</v>
      </c>
      <c r="Q1143" s="101" t="str">
        <f t="shared" si="222"/>
        <v/>
      </c>
      <c r="R1143" s="101" t="str">
        <f t="shared" si="223"/>
        <v/>
      </c>
      <c r="S1143" s="494" t="str">
        <f t="shared" si="224"/>
        <v/>
      </c>
      <c r="T1143" s="494" t="str">
        <f t="shared" si="225"/>
        <v/>
      </c>
      <c r="U1143" s="494" t="str">
        <f t="shared" si="226"/>
        <v/>
      </c>
      <c r="V1143" s="494" t="str">
        <f t="shared" si="227"/>
        <v/>
      </c>
      <c r="W1143" s="21">
        <f>ROW()</f>
        <v>1143</v>
      </c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  <c r="BQ1143" s="21"/>
      <c r="BR1143" s="21"/>
      <c r="BS1143" s="21"/>
      <c r="BT1143" s="21"/>
      <c r="BU1143" s="21"/>
      <c r="BV1143" s="21"/>
      <c r="BW1143" s="21"/>
      <c r="BX1143" s="21"/>
      <c r="BY1143" s="21"/>
      <c r="BZ1143" s="21"/>
      <c r="CA1143" s="21"/>
      <c r="CB1143" s="21"/>
      <c r="CC1143" s="21"/>
      <c r="CD1143" s="21"/>
      <c r="CE1143" s="21"/>
      <c r="CF1143" s="21"/>
      <c r="CG1143" s="21"/>
      <c r="CH1143" s="21"/>
      <c r="CI1143" s="21"/>
      <c r="CJ1143" s="21"/>
      <c r="CK1143" s="21"/>
      <c r="CL1143" s="21"/>
      <c r="CM1143" s="21"/>
      <c r="CN1143" s="21"/>
      <c r="CO1143" s="21"/>
      <c r="CP1143" s="21"/>
      <c r="CQ1143" s="21"/>
      <c r="CR1143" s="21"/>
      <c r="CS1143" s="21"/>
      <c r="CT1143" s="21"/>
      <c r="CU1143" s="21"/>
      <c r="CV1143" s="21"/>
      <c r="CW1143" s="21"/>
      <c r="CX1143" s="21"/>
      <c r="CY1143" s="21"/>
      <c r="CZ1143" s="21"/>
      <c r="DA1143" s="21"/>
      <c r="DB1143" s="21"/>
      <c r="DC1143" s="21"/>
      <c r="DD1143" s="21"/>
    </row>
    <row r="1144" spans="2:108" ht="12.5">
      <c r="C1144" s="709"/>
      <c r="D1144" s="178"/>
      <c r="E1144" s="191"/>
      <c r="F1144" s="191" t="s">
        <v>1</v>
      </c>
      <c r="G1144" s="163"/>
      <c r="H1144" s="163"/>
      <c r="I1144" s="173"/>
      <c r="J1144" s="174"/>
      <c r="K1144" s="101">
        <f t="shared" si="216"/>
        <v>0</v>
      </c>
      <c r="L1144" s="101">
        <f t="shared" si="217"/>
        <v>0</v>
      </c>
      <c r="M1144" s="101">
        <f t="shared" si="218"/>
        <v>0</v>
      </c>
      <c r="N1144" s="101" t="str">
        <f t="shared" si="219"/>
        <v/>
      </c>
      <c r="O1144" s="101">
        <f t="shared" si="220"/>
        <v>0</v>
      </c>
      <c r="P1144" s="101">
        <f t="shared" si="221"/>
        <v>0</v>
      </c>
      <c r="Q1144" s="101" t="str">
        <f t="shared" si="222"/>
        <v/>
      </c>
      <c r="R1144" s="101" t="str">
        <f t="shared" si="223"/>
        <v/>
      </c>
      <c r="S1144" s="494" t="str">
        <f t="shared" si="224"/>
        <v/>
      </c>
      <c r="T1144" s="494" t="str">
        <f t="shared" si="225"/>
        <v/>
      </c>
      <c r="U1144" s="494" t="str">
        <f t="shared" si="226"/>
        <v/>
      </c>
      <c r="V1144" s="494" t="str">
        <f t="shared" si="227"/>
        <v/>
      </c>
      <c r="W1144" s="21">
        <f>ROW()</f>
        <v>1144</v>
      </c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  <c r="BQ1144" s="21"/>
      <c r="BR1144" s="21"/>
      <c r="BS1144" s="21"/>
      <c r="BT1144" s="21"/>
      <c r="BU1144" s="21"/>
      <c r="BV1144" s="21"/>
      <c r="BW1144" s="21"/>
      <c r="BX1144" s="21"/>
      <c r="BY1144" s="21"/>
      <c r="BZ1144" s="21"/>
      <c r="CA1144" s="21"/>
      <c r="CB1144" s="21"/>
      <c r="CC1144" s="21"/>
      <c r="CD1144" s="21"/>
      <c r="CE1144" s="21"/>
      <c r="CF1144" s="21"/>
      <c r="CG1144" s="21"/>
      <c r="CH1144" s="21"/>
      <c r="CI1144" s="21"/>
      <c r="CJ1144" s="21"/>
      <c r="CK1144" s="21"/>
      <c r="CL1144" s="21"/>
      <c r="CM1144" s="21"/>
      <c r="CN1144" s="21"/>
      <c r="CO1144" s="21"/>
      <c r="CP1144" s="21"/>
      <c r="CQ1144" s="21"/>
      <c r="CR1144" s="21"/>
      <c r="CS1144" s="21"/>
      <c r="CT1144" s="21"/>
      <c r="CU1144" s="21"/>
      <c r="CV1144" s="21"/>
      <c r="CW1144" s="21"/>
      <c r="CX1144" s="21"/>
      <c r="CY1144" s="21"/>
      <c r="CZ1144" s="21"/>
      <c r="DA1144" s="21"/>
      <c r="DB1144" s="21"/>
      <c r="DC1144" s="21"/>
      <c r="DD1144" s="21"/>
    </row>
    <row r="1145" spans="2:108" ht="12.5">
      <c r="C1145" s="709"/>
      <c r="D1145" s="178"/>
      <c r="E1145" s="191"/>
      <c r="F1145" s="191" t="s">
        <v>1</v>
      </c>
      <c r="G1145" s="163"/>
      <c r="H1145" s="163"/>
      <c r="I1145" s="173"/>
      <c r="J1145" s="174"/>
      <c r="K1145" s="101">
        <f t="shared" si="216"/>
        <v>0</v>
      </c>
      <c r="L1145" s="101">
        <f t="shared" si="217"/>
        <v>0</v>
      </c>
      <c r="M1145" s="101">
        <f t="shared" si="218"/>
        <v>0</v>
      </c>
      <c r="N1145" s="101" t="str">
        <f t="shared" si="219"/>
        <v/>
      </c>
      <c r="O1145" s="101">
        <f t="shared" si="220"/>
        <v>0</v>
      </c>
      <c r="P1145" s="101">
        <f t="shared" si="221"/>
        <v>0</v>
      </c>
      <c r="Q1145" s="101" t="str">
        <f t="shared" si="222"/>
        <v/>
      </c>
      <c r="R1145" s="101" t="str">
        <f t="shared" si="223"/>
        <v/>
      </c>
      <c r="S1145" s="494" t="str">
        <f t="shared" si="224"/>
        <v/>
      </c>
      <c r="T1145" s="494" t="str">
        <f t="shared" si="225"/>
        <v/>
      </c>
      <c r="U1145" s="494" t="str">
        <f t="shared" si="226"/>
        <v/>
      </c>
      <c r="V1145" s="494" t="str">
        <f t="shared" si="227"/>
        <v/>
      </c>
      <c r="W1145" s="21">
        <f>ROW()</f>
        <v>1145</v>
      </c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  <c r="BQ1145" s="21"/>
      <c r="BR1145" s="21"/>
      <c r="BS1145" s="21"/>
      <c r="BT1145" s="21"/>
      <c r="BU1145" s="21"/>
      <c r="BV1145" s="21"/>
      <c r="BW1145" s="21"/>
      <c r="BX1145" s="21"/>
      <c r="BY1145" s="21"/>
      <c r="BZ1145" s="21"/>
      <c r="CA1145" s="21"/>
      <c r="CB1145" s="21"/>
      <c r="CC1145" s="21"/>
      <c r="CD1145" s="21"/>
      <c r="CE1145" s="21"/>
      <c r="CF1145" s="21"/>
      <c r="CG1145" s="21"/>
      <c r="CH1145" s="21"/>
      <c r="CI1145" s="21"/>
      <c r="CJ1145" s="21"/>
      <c r="CK1145" s="21"/>
      <c r="CL1145" s="21"/>
      <c r="CM1145" s="21"/>
      <c r="CN1145" s="21"/>
      <c r="CO1145" s="21"/>
      <c r="CP1145" s="21"/>
      <c r="CQ1145" s="21"/>
      <c r="CR1145" s="21"/>
      <c r="CS1145" s="21"/>
      <c r="CT1145" s="21"/>
      <c r="CU1145" s="21"/>
      <c r="CV1145" s="21"/>
      <c r="CW1145" s="21"/>
      <c r="CX1145" s="21"/>
      <c r="CY1145" s="21"/>
      <c r="CZ1145" s="21"/>
      <c r="DA1145" s="21"/>
      <c r="DB1145" s="21"/>
      <c r="DC1145" s="21"/>
      <c r="DD1145" s="21"/>
    </row>
    <row r="1146" spans="2:108" ht="12.5">
      <c r="C1146" s="709"/>
      <c r="D1146" s="178"/>
      <c r="E1146" s="191"/>
      <c r="F1146" s="191" t="s">
        <v>1</v>
      </c>
      <c r="G1146" s="163"/>
      <c r="H1146" s="163"/>
      <c r="I1146" s="173"/>
      <c r="J1146" s="174"/>
      <c r="K1146" s="101">
        <f t="shared" si="216"/>
        <v>0</v>
      </c>
      <c r="L1146" s="101">
        <f t="shared" si="217"/>
        <v>0</v>
      </c>
      <c r="M1146" s="101">
        <f t="shared" si="218"/>
        <v>0</v>
      </c>
      <c r="N1146" s="101" t="str">
        <f t="shared" si="219"/>
        <v/>
      </c>
      <c r="O1146" s="101">
        <f t="shared" si="220"/>
        <v>0</v>
      </c>
      <c r="P1146" s="101">
        <f t="shared" si="221"/>
        <v>0</v>
      </c>
      <c r="Q1146" s="101" t="str">
        <f t="shared" si="222"/>
        <v/>
      </c>
      <c r="R1146" s="101" t="str">
        <f t="shared" si="223"/>
        <v/>
      </c>
      <c r="S1146" s="494" t="str">
        <f t="shared" si="224"/>
        <v/>
      </c>
      <c r="T1146" s="494" t="str">
        <f t="shared" si="225"/>
        <v/>
      </c>
      <c r="U1146" s="494" t="str">
        <f t="shared" si="226"/>
        <v/>
      </c>
      <c r="V1146" s="494" t="str">
        <f t="shared" si="227"/>
        <v/>
      </c>
      <c r="W1146" s="21">
        <f>ROW()</f>
        <v>1146</v>
      </c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  <c r="BQ1146" s="21"/>
      <c r="BR1146" s="21"/>
      <c r="BS1146" s="21"/>
      <c r="BT1146" s="21"/>
      <c r="BU1146" s="21"/>
      <c r="BV1146" s="21"/>
      <c r="BW1146" s="21"/>
      <c r="BX1146" s="21"/>
      <c r="BY1146" s="21"/>
      <c r="BZ1146" s="21"/>
      <c r="CA1146" s="21"/>
      <c r="CB1146" s="21"/>
      <c r="CC1146" s="21"/>
      <c r="CD1146" s="21"/>
      <c r="CE1146" s="21"/>
      <c r="CF1146" s="21"/>
      <c r="CG1146" s="21"/>
      <c r="CH1146" s="21"/>
      <c r="CI1146" s="21"/>
      <c r="CJ1146" s="21"/>
      <c r="CK1146" s="21"/>
      <c r="CL1146" s="21"/>
      <c r="CM1146" s="21"/>
      <c r="CN1146" s="21"/>
      <c r="CO1146" s="21"/>
      <c r="CP1146" s="21"/>
      <c r="CQ1146" s="21"/>
      <c r="CR1146" s="21"/>
      <c r="CS1146" s="21"/>
      <c r="CT1146" s="21"/>
      <c r="CU1146" s="21"/>
      <c r="CV1146" s="21"/>
      <c r="CW1146" s="21"/>
      <c r="CX1146" s="21"/>
      <c r="CY1146" s="21"/>
      <c r="CZ1146" s="21"/>
      <c r="DA1146" s="21"/>
      <c r="DB1146" s="21"/>
      <c r="DC1146" s="21"/>
      <c r="DD1146" s="21"/>
    </row>
    <row r="1147" spans="2:108" ht="12.5">
      <c r="C1147" s="709"/>
      <c r="D1147" s="178"/>
      <c r="E1147" s="191"/>
      <c r="F1147" s="191" t="s">
        <v>1</v>
      </c>
      <c r="G1147" s="163"/>
      <c r="H1147" s="163"/>
      <c r="I1147" s="173"/>
      <c r="J1147" s="174"/>
      <c r="K1147" s="101">
        <f t="shared" si="216"/>
        <v>0</v>
      </c>
      <c r="L1147" s="101">
        <f t="shared" si="217"/>
        <v>0</v>
      </c>
      <c r="M1147" s="101">
        <f t="shared" si="218"/>
        <v>0</v>
      </c>
      <c r="N1147" s="101" t="str">
        <f t="shared" si="219"/>
        <v/>
      </c>
      <c r="O1147" s="101">
        <f t="shared" si="220"/>
        <v>0</v>
      </c>
      <c r="P1147" s="101">
        <f t="shared" si="221"/>
        <v>0</v>
      </c>
      <c r="Q1147" s="101" t="str">
        <f t="shared" si="222"/>
        <v/>
      </c>
      <c r="R1147" s="101" t="str">
        <f t="shared" si="223"/>
        <v/>
      </c>
      <c r="S1147" s="494" t="str">
        <f t="shared" si="224"/>
        <v/>
      </c>
      <c r="T1147" s="494" t="str">
        <f t="shared" si="225"/>
        <v/>
      </c>
      <c r="U1147" s="494" t="str">
        <f t="shared" si="226"/>
        <v/>
      </c>
      <c r="V1147" s="494" t="str">
        <f t="shared" si="227"/>
        <v/>
      </c>
      <c r="W1147" s="21">
        <f>ROW()</f>
        <v>1147</v>
      </c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21"/>
      <c r="BT1147" s="21"/>
      <c r="BU1147" s="21"/>
      <c r="BV1147" s="21"/>
      <c r="BW1147" s="21"/>
      <c r="BX1147" s="21"/>
      <c r="BY1147" s="21"/>
      <c r="BZ1147" s="21"/>
      <c r="CA1147" s="21"/>
      <c r="CB1147" s="21"/>
      <c r="CC1147" s="21"/>
      <c r="CD1147" s="21"/>
      <c r="CE1147" s="21"/>
      <c r="CF1147" s="21"/>
      <c r="CG1147" s="21"/>
      <c r="CH1147" s="21"/>
      <c r="CI1147" s="21"/>
      <c r="CJ1147" s="21"/>
      <c r="CK1147" s="21"/>
      <c r="CL1147" s="21"/>
      <c r="CM1147" s="21"/>
      <c r="CN1147" s="21"/>
      <c r="CO1147" s="21"/>
      <c r="CP1147" s="21"/>
      <c r="CQ1147" s="21"/>
      <c r="CR1147" s="21"/>
      <c r="CS1147" s="21"/>
      <c r="CT1147" s="21"/>
      <c r="CU1147" s="21"/>
      <c r="CV1147" s="21"/>
      <c r="CW1147" s="21"/>
      <c r="CX1147" s="21"/>
      <c r="CY1147" s="21"/>
      <c r="CZ1147" s="21"/>
      <c r="DA1147" s="21"/>
      <c r="DB1147" s="21"/>
      <c r="DC1147" s="21"/>
      <c r="DD1147" s="21"/>
    </row>
    <row r="1148" spans="2:108" ht="12.5">
      <c r="C1148" s="709"/>
      <c r="D1148" s="178"/>
      <c r="E1148" s="191"/>
      <c r="F1148" s="191" t="s">
        <v>1</v>
      </c>
      <c r="G1148" s="163"/>
      <c r="H1148" s="163"/>
      <c r="I1148" s="173"/>
      <c r="J1148" s="174"/>
      <c r="K1148" s="101">
        <f t="shared" si="216"/>
        <v>0</v>
      </c>
      <c r="L1148" s="101">
        <f t="shared" si="217"/>
        <v>0</v>
      </c>
      <c r="M1148" s="101">
        <f t="shared" si="218"/>
        <v>0</v>
      </c>
      <c r="N1148" s="101" t="str">
        <f t="shared" si="219"/>
        <v/>
      </c>
      <c r="O1148" s="101">
        <f t="shared" si="220"/>
        <v>0</v>
      </c>
      <c r="P1148" s="101">
        <f t="shared" si="221"/>
        <v>0</v>
      </c>
      <c r="Q1148" s="101" t="str">
        <f t="shared" si="222"/>
        <v/>
      </c>
      <c r="R1148" s="101" t="str">
        <f t="shared" si="223"/>
        <v/>
      </c>
      <c r="S1148" s="494" t="str">
        <f t="shared" si="224"/>
        <v/>
      </c>
      <c r="T1148" s="494" t="str">
        <f t="shared" si="225"/>
        <v/>
      </c>
      <c r="U1148" s="494" t="str">
        <f t="shared" si="226"/>
        <v/>
      </c>
      <c r="V1148" s="494" t="str">
        <f t="shared" si="227"/>
        <v/>
      </c>
      <c r="W1148" s="21">
        <f>ROW()</f>
        <v>1148</v>
      </c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BS1148" s="21"/>
      <c r="BT1148" s="21"/>
      <c r="BU1148" s="21"/>
      <c r="BV1148" s="21"/>
      <c r="BW1148" s="21"/>
      <c r="BX1148" s="21"/>
      <c r="BY1148" s="21"/>
      <c r="BZ1148" s="21"/>
      <c r="CA1148" s="21"/>
      <c r="CB1148" s="21"/>
      <c r="CC1148" s="21"/>
      <c r="CD1148" s="21"/>
      <c r="CE1148" s="21"/>
      <c r="CF1148" s="21"/>
      <c r="CG1148" s="21"/>
      <c r="CH1148" s="21"/>
      <c r="CI1148" s="21"/>
      <c r="CJ1148" s="21"/>
      <c r="CK1148" s="21"/>
      <c r="CL1148" s="21"/>
      <c r="CM1148" s="21"/>
      <c r="CN1148" s="21"/>
      <c r="CO1148" s="21"/>
      <c r="CP1148" s="21"/>
      <c r="CQ1148" s="21"/>
      <c r="CR1148" s="21"/>
      <c r="CS1148" s="21"/>
      <c r="CT1148" s="21"/>
      <c r="CU1148" s="21"/>
      <c r="CV1148" s="21"/>
      <c r="CW1148" s="21"/>
      <c r="CX1148" s="21"/>
      <c r="CY1148" s="21"/>
      <c r="CZ1148" s="21"/>
      <c r="DA1148" s="21"/>
      <c r="DB1148" s="21"/>
      <c r="DC1148" s="21"/>
      <c r="DD1148" s="21"/>
    </row>
    <row r="1149" spans="2:108" ht="12.5">
      <c r="C1149" s="709"/>
      <c r="D1149" s="178"/>
      <c r="E1149" s="191"/>
      <c r="F1149" s="191" t="s">
        <v>1</v>
      </c>
      <c r="G1149" s="163"/>
      <c r="H1149" s="163"/>
      <c r="I1149" s="173"/>
      <c r="J1149" s="174"/>
      <c r="K1149" s="101">
        <f t="shared" si="216"/>
        <v>0</v>
      </c>
      <c r="L1149" s="101">
        <f t="shared" si="217"/>
        <v>0</v>
      </c>
      <c r="M1149" s="101">
        <f t="shared" si="218"/>
        <v>0</v>
      </c>
      <c r="N1149" s="101" t="str">
        <f t="shared" si="219"/>
        <v/>
      </c>
      <c r="O1149" s="101">
        <f t="shared" si="220"/>
        <v>0</v>
      </c>
      <c r="P1149" s="101">
        <f t="shared" si="221"/>
        <v>0</v>
      </c>
      <c r="Q1149" s="101" t="str">
        <f t="shared" si="222"/>
        <v/>
      </c>
      <c r="R1149" s="101" t="str">
        <f t="shared" si="223"/>
        <v/>
      </c>
      <c r="S1149" s="494" t="str">
        <f t="shared" si="224"/>
        <v/>
      </c>
      <c r="T1149" s="494" t="str">
        <f t="shared" si="225"/>
        <v/>
      </c>
      <c r="U1149" s="494" t="str">
        <f t="shared" si="226"/>
        <v/>
      </c>
      <c r="V1149" s="494" t="str">
        <f t="shared" si="227"/>
        <v/>
      </c>
      <c r="W1149" s="21">
        <f>ROW()</f>
        <v>1149</v>
      </c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21"/>
      <c r="BS1149" s="21"/>
      <c r="BT1149" s="21"/>
      <c r="BU1149" s="21"/>
      <c r="BV1149" s="21"/>
      <c r="BW1149" s="21"/>
      <c r="BX1149" s="21"/>
      <c r="BY1149" s="21"/>
      <c r="BZ1149" s="21"/>
      <c r="CA1149" s="21"/>
      <c r="CB1149" s="21"/>
      <c r="CC1149" s="21"/>
      <c r="CD1149" s="21"/>
      <c r="CE1149" s="21"/>
      <c r="CF1149" s="21"/>
      <c r="CG1149" s="21"/>
      <c r="CH1149" s="21"/>
      <c r="CI1149" s="21"/>
      <c r="CJ1149" s="21"/>
      <c r="CK1149" s="21"/>
      <c r="CL1149" s="21"/>
      <c r="CM1149" s="21"/>
      <c r="CN1149" s="21"/>
      <c r="CO1149" s="21"/>
      <c r="CP1149" s="21"/>
      <c r="CQ1149" s="21"/>
      <c r="CR1149" s="21"/>
      <c r="CS1149" s="21"/>
      <c r="CT1149" s="21"/>
      <c r="CU1149" s="21"/>
      <c r="CV1149" s="21"/>
      <c r="CW1149" s="21"/>
      <c r="CX1149" s="21"/>
      <c r="CY1149" s="21"/>
      <c r="CZ1149" s="21"/>
      <c r="DA1149" s="21"/>
      <c r="DB1149" s="21"/>
      <c r="DC1149" s="21"/>
      <c r="DD1149" s="21"/>
    </row>
    <row r="1150" spans="2:108" ht="12.5">
      <c r="C1150" s="709"/>
      <c r="D1150" s="178"/>
      <c r="E1150" s="191"/>
      <c r="F1150" s="191" t="s">
        <v>1</v>
      </c>
      <c r="G1150" s="163"/>
      <c r="H1150" s="163"/>
      <c r="I1150" s="173"/>
      <c r="J1150" s="174"/>
      <c r="K1150" s="101">
        <f t="shared" si="216"/>
        <v>0</v>
      </c>
      <c r="L1150" s="101">
        <f t="shared" si="217"/>
        <v>0</v>
      </c>
      <c r="M1150" s="101">
        <f t="shared" si="218"/>
        <v>0</v>
      </c>
      <c r="N1150" s="101" t="str">
        <f t="shared" si="219"/>
        <v/>
      </c>
      <c r="O1150" s="101">
        <f t="shared" si="220"/>
        <v>0</v>
      </c>
      <c r="P1150" s="101">
        <f t="shared" si="221"/>
        <v>0</v>
      </c>
      <c r="Q1150" s="101" t="str">
        <f t="shared" si="222"/>
        <v/>
      </c>
      <c r="R1150" s="101" t="str">
        <f t="shared" si="223"/>
        <v/>
      </c>
      <c r="S1150" s="494" t="str">
        <f t="shared" si="224"/>
        <v/>
      </c>
      <c r="T1150" s="494" t="str">
        <f t="shared" si="225"/>
        <v/>
      </c>
      <c r="U1150" s="494" t="str">
        <f t="shared" si="226"/>
        <v/>
      </c>
      <c r="V1150" s="494" t="str">
        <f t="shared" si="227"/>
        <v/>
      </c>
      <c r="W1150" s="21">
        <f>ROW()</f>
        <v>1150</v>
      </c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  <c r="BQ1150" s="21"/>
      <c r="BR1150" s="21"/>
      <c r="BS1150" s="21"/>
      <c r="BT1150" s="21"/>
      <c r="BU1150" s="21"/>
      <c r="BV1150" s="21"/>
      <c r="BW1150" s="21"/>
      <c r="BX1150" s="21"/>
      <c r="BY1150" s="21"/>
      <c r="BZ1150" s="21"/>
      <c r="CA1150" s="21"/>
      <c r="CB1150" s="21"/>
      <c r="CC1150" s="21"/>
      <c r="CD1150" s="21"/>
      <c r="CE1150" s="21"/>
      <c r="CF1150" s="21"/>
      <c r="CG1150" s="21"/>
      <c r="CH1150" s="21"/>
      <c r="CI1150" s="21"/>
      <c r="CJ1150" s="21"/>
      <c r="CK1150" s="21"/>
      <c r="CL1150" s="21"/>
      <c r="CM1150" s="21"/>
      <c r="CN1150" s="21"/>
      <c r="CO1150" s="21"/>
      <c r="CP1150" s="21"/>
      <c r="CQ1150" s="21"/>
      <c r="CR1150" s="21"/>
      <c r="CS1150" s="21"/>
      <c r="CT1150" s="21"/>
      <c r="CU1150" s="21"/>
      <c r="CV1150" s="21"/>
      <c r="CW1150" s="21"/>
      <c r="CX1150" s="21"/>
      <c r="CY1150" s="21"/>
      <c r="CZ1150" s="21"/>
      <c r="DA1150" s="21"/>
      <c r="DB1150" s="21"/>
      <c r="DC1150" s="21"/>
      <c r="DD1150" s="21"/>
    </row>
    <row r="1151" spans="2:108" ht="12.5">
      <c r="C1151" s="709"/>
      <c r="D1151" s="178"/>
      <c r="E1151" s="191"/>
      <c r="F1151" s="191" t="s">
        <v>1</v>
      </c>
      <c r="G1151" s="163"/>
      <c r="H1151" s="163"/>
      <c r="I1151" s="173"/>
      <c r="J1151" s="174"/>
      <c r="K1151" s="101">
        <f t="shared" si="216"/>
        <v>0</v>
      </c>
      <c r="L1151" s="101">
        <f t="shared" si="217"/>
        <v>0</v>
      </c>
      <c r="M1151" s="101">
        <f t="shared" si="218"/>
        <v>0</v>
      </c>
      <c r="N1151" s="101" t="str">
        <f t="shared" si="219"/>
        <v/>
      </c>
      <c r="O1151" s="101">
        <f t="shared" si="220"/>
        <v>0</v>
      </c>
      <c r="P1151" s="101">
        <f t="shared" si="221"/>
        <v>0</v>
      </c>
      <c r="Q1151" s="101" t="str">
        <f t="shared" si="222"/>
        <v/>
      </c>
      <c r="R1151" s="101" t="str">
        <f t="shared" si="223"/>
        <v/>
      </c>
      <c r="S1151" s="494" t="str">
        <f t="shared" si="224"/>
        <v/>
      </c>
      <c r="T1151" s="494" t="str">
        <f t="shared" si="225"/>
        <v/>
      </c>
      <c r="U1151" s="494" t="str">
        <f t="shared" si="226"/>
        <v/>
      </c>
      <c r="V1151" s="494" t="str">
        <f t="shared" si="227"/>
        <v/>
      </c>
      <c r="W1151" s="21">
        <f>ROW()</f>
        <v>1151</v>
      </c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  <c r="BQ1151" s="21"/>
      <c r="BR1151" s="21"/>
      <c r="BS1151" s="21"/>
      <c r="BT1151" s="21"/>
      <c r="BU1151" s="21"/>
      <c r="BV1151" s="21"/>
      <c r="BW1151" s="21"/>
      <c r="BX1151" s="21"/>
      <c r="BY1151" s="21"/>
      <c r="BZ1151" s="21"/>
      <c r="CA1151" s="21"/>
      <c r="CB1151" s="21"/>
      <c r="CC1151" s="21"/>
      <c r="CD1151" s="21"/>
      <c r="CE1151" s="21"/>
      <c r="CF1151" s="21"/>
      <c r="CG1151" s="21"/>
      <c r="CH1151" s="21"/>
      <c r="CI1151" s="21"/>
      <c r="CJ1151" s="21"/>
      <c r="CK1151" s="21"/>
      <c r="CL1151" s="21"/>
      <c r="CM1151" s="21"/>
      <c r="CN1151" s="21"/>
      <c r="CO1151" s="21"/>
      <c r="CP1151" s="21"/>
      <c r="CQ1151" s="21"/>
      <c r="CR1151" s="21"/>
      <c r="CS1151" s="21"/>
      <c r="CT1151" s="21"/>
      <c r="CU1151" s="21"/>
      <c r="CV1151" s="21"/>
      <c r="CW1151" s="21"/>
      <c r="CX1151" s="21"/>
      <c r="CY1151" s="21"/>
      <c r="CZ1151" s="21"/>
      <c r="DA1151" s="21"/>
      <c r="DB1151" s="21"/>
      <c r="DC1151" s="21"/>
      <c r="DD1151" s="21"/>
    </row>
    <row r="1152" spans="2:108" ht="12.5">
      <c r="C1152" s="709"/>
      <c r="D1152" s="178"/>
      <c r="E1152" s="191"/>
      <c r="F1152" s="191" t="s">
        <v>1</v>
      </c>
      <c r="G1152" s="163"/>
      <c r="H1152" s="163"/>
      <c r="I1152" s="173"/>
      <c r="J1152" s="174"/>
      <c r="K1152" s="101">
        <f t="shared" si="216"/>
        <v>0</v>
      </c>
      <c r="L1152" s="101">
        <f t="shared" si="217"/>
        <v>0</v>
      </c>
      <c r="M1152" s="101">
        <f t="shared" si="218"/>
        <v>0</v>
      </c>
      <c r="N1152" s="101" t="str">
        <f t="shared" si="219"/>
        <v/>
      </c>
      <c r="O1152" s="101">
        <f t="shared" si="220"/>
        <v>0</v>
      </c>
      <c r="P1152" s="101">
        <f t="shared" si="221"/>
        <v>0</v>
      </c>
      <c r="Q1152" s="101" t="str">
        <f t="shared" si="222"/>
        <v/>
      </c>
      <c r="R1152" s="101" t="str">
        <f t="shared" si="223"/>
        <v/>
      </c>
      <c r="S1152" s="494" t="str">
        <f t="shared" si="224"/>
        <v/>
      </c>
      <c r="T1152" s="494" t="str">
        <f t="shared" si="225"/>
        <v/>
      </c>
      <c r="U1152" s="494" t="str">
        <f t="shared" si="226"/>
        <v/>
      </c>
      <c r="V1152" s="494" t="str">
        <f t="shared" si="227"/>
        <v/>
      </c>
      <c r="W1152" s="21">
        <f>ROW()</f>
        <v>1152</v>
      </c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21"/>
      <c r="BS1152" s="21"/>
      <c r="BT1152" s="21"/>
      <c r="BU1152" s="21"/>
      <c r="BV1152" s="21"/>
      <c r="BW1152" s="21"/>
      <c r="BX1152" s="21"/>
      <c r="BY1152" s="21"/>
      <c r="BZ1152" s="21"/>
      <c r="CA1152" s="21"/>
      <c r="CB1152" s="21"/>
      <c r="CC1152" s="21"/>
      <c r="CD1152" s="21"/>
      <c r="CE1152" s="21"/>
      <c r="CF1152" s="21"/>
      <c r="CG1152" s="21"/>
      <c r="CH1152" s="21"/>
      <c r="CI1152" s="21"/>
      <c r="CJ1152" s="21"/>
      <c r="CK1152" s="21"/>
      <c r="CL1152" s="21"/>
      <c r="CM1152" s="21"/>
      <c r="CN1152" s="21"/>
      <c r="CO1152" s="21"/>
      <c r="CP1152" s="21"/>
      <c r="CQ1152" s="21"/>
      <c r="CR1152" s="21"/>
      <c r="CS1152" s="21"/>
      <c r="CT1152" s="21"/>
      <c r="CU1152" s="21"/>
      <c r="CV1152" s="21"/>
      <c r="CW1152" s="21"/>
      <c r="CX1152" s="21"/>
      <c r="CY1152" s="21"/>
      <c r="CZ1152" s="21"/>
      <c r="DA1152" s="21"/>
      <c r="DB1152" s="21"/>
      <c r="DC1152" s="21"/>
      <c r="DD1152" s="21"/>
    </row>
    <row r="1153" spans="3:10" ht="12.5">
      <c r="C1153" s="709"/>
      <c r="D1153" s="178"/>
      <c r="E1153" s="191"/>
      <c r="F1153" s="191" t="s">
        <v>1</v>
      </c>
      <c r="G1153" s="163"/>
      <c r="H1153" s="163"/>
      <c r="I1153" s="173"/>
      <c r="J1153" s="174"/>
    </row>
    <row r="1154" spans="3:10" ht="12.5">
      <c r="C1154" s="709"/>
      <c r="D1154" s="178"/>
      <c r="E1154" s="191"/>
      <c r="F1154" s="191" t="s">
        <v>1</v>
      </c>
      <c r="G1154" s="163"/>
      <c r="H1154" s="163"/>
      <c r="I1154" s="173"/>
      <c r="J1154" s="174"/>
    </row>
    <row r="1155" spans="3:10" ht="12.5">
      <c r="C1155" s="709"/>
      <c r="D1155" s="178"/>
      <c r="E1155" s="191"/>
      <c r="F1155" s="191" t="s">
        <v>1</v>
      </c>
      <c r="G1155" s="163"/>
      <c r="H1155" s="163"/>
      <c r="I1155" s="173"/>
      <c r="J1155" s="174"/>
    </row>
    <row r="1156" spans="3:10" ht="12.5">
      <c r="C1156" s="709"/>
      <c r="D1156" s="178"/>
      <c r="E1156" s="191"/>
      <c r="F1156" s="191" t="s">
        <v>1</v>
      </c>
      <c r="G1156" s="163"/>
      <c r="H1156" s="163"/>
      <c r="I1156" s="173"/>
      <c r="J1156" s="174"/>
    </row>
    <row r="1157" spans="3:10" ht="12.5">
      <c r="C1157" s="709"/>
      <c r="D1157" s="178"/>
      <c r="E1157" s="191"/>
      <c r="F1157" s="191" t="s">
        <v>1</v>
      </c>
      <c r="G1157" s="163"/>
      <c r="H1157" s="163"/>
      <c r="I1157" s="173"/>
      <c r="J1157" s="174"/>
    </row>
    <row r="1158" spans="3:10" ht="12.5">
      <c r="C1158" s="709"/>
      <c r="D1158" s="178"/>
      <c r="E1158" s="191"/>
      <c r="F1158" s="191" t="s">
        <v>1</v>
      </c>
      <c r="G1158" s="163"/>
      <c r="H1158" s="163"/>
      <c r="I1158" s="173"/>
      <c r="J1158" s="174"/>
    </row>
    <row r="1159" spans="3:10" ht="12.5">
      <c r="C1159" s="709"/>
      <c r="D1159" s="178"/>
      <c r="E1159" s="191"/>
      <c r="F1159" s="191" t="s">
        <v>1</v>
      </c>
      <c r="G1159" s="163"/>
      <c r="H1159" s="163"/>
      <c r="I1159" s="173"/>
      <c r="J1159" s="174"/>
    </row>
    <row r="1160" spans="3:10" ht="12.5">
      <c r="C1160" s="709"/>
      <c r="D1160" s="178"/>
      <c r="E1160" s="191"/>
      <c r="F1160" s="191" t="s">
        <v>1</v>
      </c>
      <c r="G1160" s="163"/>
      <c r="H1160" s="163"/>
      <c r="I1160" s="173"/>
      <c r="J1160" s="174"/>
    </row>
    <row r="1161" spans="3:10" ht="12.5">
      <c r="C1161" s="709"/>
      <c r="D1161" s="178"/>
      <c r="E1161" s="191"/>
      <c r="F1161" s="191" t="s">
        <v>1</v>
      </c>
      <c r="G1161" s="163"/>
      <c r="H1161" s="163"/>
      <c r="I1161" s="173"/>
      <c r="J1161" s="174"/>
    </row>
    <row r="1162" spans="3:10" ht="12.5">
      <c r="C1162" s="709"/>
      <c r="D1162" s="178"/>
      <c r="E1162" s="191"/>
      <c r="F1162" s="191" t="s">
        <v>1</v>
      </c>
      <c r="G1162" s="163"/>
      <c r="H1162" s="163"/>
      <c r="I1162" s="173"/>
      <c r="J1162" s="174"/>
    </row>
    <row r="1163" spans="3:10" ht="12.5">
      <c r="C1163" s="709"/>
      <c r="D1163" s="178"/>
      <c r="E1163" s="191"/>
      <c r="F1163" s="191" t="s">
        <v>1</v>
      </c>
      <c r="G1163" s="163"/>
      <c r="H1163" s="163"/>
      <c r="I1163" s="173"/>
      <c r="J1163" s="174"/>
    </row>
    <row r="1164" spans="3:10" ht="12.5">
      <c r="C1164" s="709"/>
      <c r="D1164" s="178"/>
      <c r="E1164" s="191"/>
      <c r="F1164" s="191" t="s">
        <v>1</v>
      </c>
      <c r="G1164" s="163"/>
      <c r="H1164" s="163"/>
      <c r="I1164" s="173"/>
      <c r="J1164" s="174"/>
    </row>
    <row r="1165" spans="3:10" ht="12.5">
      <c r="C1165" s="709"/>
      <c r="D1165" s="178"/>
      <c r="E1165" s="191"/>
      <c r="F1165" s="191" t="s">
        <v>1</v>
      </c>
      <c r="G1165" s="163"/>
      <c r="H1165" s="163"/>
      <c r="I1165" s="173"/>
      <c r="J1165" s="174"/>
    </row>
    <row r="1166" spans="3:10" ht="12.5">
      <c r="C1166" s="709"/>
      <c r="D1166" s="178"/>
      <c r="E1166" s="191"/>
      <c r="F1166" s="191" t="s">
        <v>1</v>
      </c>
      <c r="G1166" s="163"/>
      <c r="H1166" s="163"/>
      <c r="I1166" s="173"/>
      <c r="J1166" s="174"/>
    </row>
    <row r="1167" spans="3:10" ht="12.5">
      <c r="C1167" s="709"/>
      <c r="D1167" s="178"/>
      <c r="E1167" s="191"/>
      <c r="F1167" s="191" t="s">
        <v>1</v>
      </c>
      <c r="G1167" s="163"/>
      <c r="H1167" s="163"/>
      <c r="I1167" s="173"/>
      <c r="J1167" s="174"/>
    </row>
    <row r="1168" spans="3:10" ht="12.5">
      <c r="C1168" s="709"/>
      <c r="D1168" s="178"/>
      <c r="E1168" s="191"/>
      <c r="F1168" s="191" t="s">
        <v>1</v>
      </c>
      <c r="G1168" s="163"/>
      <c r="H1168" s="163"/>
      <c r="I1168" s="173"/>
      <c r="J1168" s="174"/>
    </row>
    <row r="1169" spans="3:10" ht="12.5">
      <c r="C1169" s="709"/>
      <c r="D1169" s="178"/>
      <c r="E1169" s="191"/>
      <c r="F1169" s="191" t="s">
        <v>1</v>
      </c>
      <c r="G1169" s="163"/>
      <c r="H1169" s="163"/>
      <c r="I1169" s="173"/>
      <c r="J1169" s="174"/>
    </row>
    <row r="1170" spans="3:10" ht="12.5">
      <c r="C1170" s="709"/>
      <c r="D1170" s="178"/>
      <c r="E1170" s="191"/>
      <c r="F1170" s="191" t="s">
        <v>1</v>
      </c>
      <c r="G1170" s="163"/>
      <c r="H1170" s="163"/>
      <c r="I1170" s="173"/>
      <c r="J1170" s="174"/>
    </row>
    <row r="1171" spans="3:10" ht="12.5">
      <c r="C1171" s="709"/>
      <c r="D1171" s="178"/>
      <c r="E1171" s="191"/>
      <c r="F1171" s="191" t="s">
        <v>1</v>
      </c>
      <c r="G1171" s="163"/>
      <c r="H1171" s="163"/>
      <c r="I1171" s="173"/>
      <c r="J1171" s="174"/>
    </row>
    <row r="1172" spans="3:10" ht="12.5">
      <c r="C1172" s="709"/>
      <c r="D1172" s="178"/>
      <c r="E1172" s="191"/>
      <c r="F1172" s="191" t="s">
        <v>1</v>
      </c>
      <c r="G1172" s="163"/>
      <c r="H1172" s="163"/>
      <c r="I1172" s="173"/>
      <c r="J1172" s="174"/>
    </row>
    <row r="1173" spans="3:10" ht="12.5">
      <c r="C1173" s="709"/>
      <c r="D1173" s="178"/>
      <c r="E1173" s="191"/>
      <c r="F1173" s="191" t="s">
        <v>1</v>
      </c>
      <c r="G1173" s="163"/>
      <c r="H1173" s="163"/>
      <c r="I1173" s="173"/>
      <c r="J1173" s="174"/>
    </row>
    <row r="1174" spans="3:10" ht="12.5">
      <c r="C1174" s="709"/>
      <c r="D1174" s="178"/>
      <c r="E1174" s="191"/>
      <c r="F1174" s="191" t="s">
        <v>1</v>
      </c>
      <c r="G1174" s="163"/>
      <c r="H1174" s="163"/>
      <c r="I1174" s="173"/>
      <c r="J1174" s="174"/>
    </row>
    <row r="1175" spans="3:10" ht="12.5">
      <c r="C1175" s="709"/>
      <c r="D1175" s="178"/>
      <c r="E1175" s="191"/>
      <c r="F1175" s="191" t="s">
        <v>1</v>
      </c>
      <c r="G1175" s="163"/>
      <c r="H1175" s="163"/>
      <c r="I1175" s="173"/>
      <c r="J1175" s="174"/>
    </row>
    <row r="1176" spans="3:10" ht="12.5">
      <c r="C1176" s="709"/>
      <c r="D1176" s="178"/>
      <c r="E1176" s="191"/>
      <c r="F1176" s="191" t="s">
        <v>1</v>
      </c>
      <c r="G1176" s="163"/>
      <c r="H1176" s="163"/>
      <c r="I1176" s="173"/>
      <c r="J1176" s="174"/>
    </row>
    <row r="1177" spans="3:10" ht="12.5">
      <c r="C1177" s="709"/>
      <c r="D1177" s="178"/>
      <c r="E1177" s="191"/>
      <c r="F1177" s="191" t="s">
        <v>1</v>
      </c>
      <c r="G1177" s="163"/>
      <c r="H1177" s="163"/>
      <c r="I1177" s="173"/>
      <c r="J1177" s="174"/>
    </row>
    <row r="1178" spans="3:10" ht="12.5">
      <c r="C1178" s="709"/>
      <c r="D1178" s="178"/>
      <c r="E1178" s="191"/>
      <c r="F1178" s="191" t="s">
        <v>1</v>
      </c>
      <c r="G1178" s="163"/>
      <c r="H1178" s="163"/>
      <c r="I1178" s="173"/>
      <c r="J1178" s="174"/>
    </row>
    <row r="1179" spans="3:10" ht="12.5">
      <c r="C1179" s="709"/>
      <c r="D1179" s="178"/>
      <c r="E1179" s="191"/>
      <c r="F1179" s="191" t="s">
        <v>1</v>
      </c>
      <c r="G1179" s="163"/>
      <c r="H1179" s="163"/>
      <c r="I1179" s="173"/>
      <c r="J1179" s="174"/>
    </row>
    <row r="1180" spans="3:10" ht="12.5">
      <c r="C1180" s="709"/>
      <c r="D1180" s="178"/>
      <c r="E1180" s="191"/>
      <c r="F1180" s="191" t="s">
        <v>1</v>
      </c>
      <c r="G1180" s="163"/>
      <c r="H1180" s="163"/>
      <c r="I1180" s="173"/>
      <c r="J1180" s="174"/>
    </row>
    <row r="1181" spans="3:10" ht="12.5">
      <c r="C1181" s="709"/>
      <c r="D1181" s="178"/>
      <c r="E1181" s="191"/>
      <c r="F1181" s="191" t="s">
        <v>1</v>
      </c>
      <c r="G1181" s="163"/>
      <c r="H1181" s="163"/>
      <c r="I1181" s="173"/>
      <c r="J1181" s="174"/>
    </row>
    <row r="1182" spans="3:10" ht="12.5">
      <c r="C1182" s="709"/>
      <c r="D1182" s="178"/>
      <c r="E1182" s="191"/>
      <c r="F1182" s="191" t="s">
        <v>1</v>
      </c>
      <c r="G1182" s="163"/>
      <c r="H1182" s="163"/>
      <c r="I1182" s="173"/>
      <c r="J1182" s="174"/>
    </row>
    <row r="1183" spans="3:10" ht="12.5">
      <c r="C1183" s="709"/>
      <c r="D1183" s="178"/>
      <c r="E1183" s="191"/>
      <c r="F1183" s="191" t="s">
        <v>1</v>
      </c>
      <c r="G1183" s="163"/>
      <c r="H1183" s="163"/>
      <c r="I1183" s="173"/>
      <c r="J1183" s="174"/>
    </row>
    <row r="1184" spans="3:10" ht="12.5">
      <c r="C1184" s="709"/>
      <c r="D1184" s="178"/>
      <c r="E1184" s="191"/>
      <c r="F1184" s="191" t="s">
        <v>1</v>
      </c>
      <c r="G1184" s="163"/>
      <c r="H1184" s="163"/>
      <c r="I1184" s="173"/>
      <c r="J1184" s="174"/>
    </row>
    <row r="1185" spans="3:10" ht="12.5">
      <c r="C1185" s="709"/>
      <c r="D1185" s="178"/>
      <c r="E1185" s="191"/>
      <c r="F1185" s="191" t="s">
        <v>1</v>
      </c>
      <c r="G1185" s="163"/>
      <c r="H1185" s="163"/>
      <c r="I1185" s="173"/>
      <c r="J1185" s="174"/>
    </row>
    <row r="1186" spans="3:10" ht="12.5">
      <c r="C1186" s="709"/>
      <c r="D1186" s="178"/>
      <c r="E1186" s="191"/>
      <c r="F1186" s="191" t="s">
        <v>1</v>
      </c>
      <c r="G1186" s="163"/>
      <c r="H1186" s="163"/>
      <c r="I1186" s="173"/>
      <c r="J1186" s="174"/>
    </row>
    <row r="1187" spans="3:10" ht="12.5">
      <c r="C1187" s="709"/>
      <c r="D1187" s="178"/>
      <c r="E1187" s="191"/>
      <c r="F1187" s="191" t="s">
        <v>1</v>
      </c>
      <c r="G1187" s="163"/>
      <c r="H1187" s="163"/>
      <c r="I1187" s="173"/>
      <c r="J1187" s="174"/>
    </row>
    <row r="1188" spans="3:10" ht="12.5">
      <c r="C1188" s="709"/>
      <c r="D1188" s="178"/>
      <c r="E1188" s="191"/>
      <c r="F1188" s="191" t="s">
        <v>1</v>
      </c>
      <c r="G1188" s="163"/>
      <c r="H1188" s="163"/>
      <c r="I1188" s="173"/>
      <c r="J1188" s="174"/>
    </row>
    <row r="1189" spans="3:10" ht="12.5">
      <c r="C1189" s="709"/>
      <c r="D1189" s="178"/>
      <c r="E1189" s="191"/>
      <c r="F1189" s="191" t="s">
        <v>1</v>
      </c>
      <c r="G1189" s="163"/>
      <c r="H1189" s="163"/>
      <c r="I1189" s="173"/>
      <c r="J1189" s="174"/>
    </row>
    <row r="1190" spans="3:10" ht="12.5">
      <c r="C1190" s="709"/>
      <c r="D1190" s="178"/>
      <c r="E1190" s="191"/>
      <c r="F1190" s="191" t="s">
        <v>1</v>
      </c>
      <c r="G1190" s="163"/>
      <c r="H1190" s="163"/>
      <c r="I1190" s="173"/>
      <c r="J1190" s="174"/>
    </row>
    <row r="1191" spans="3:10" ht="12.5">
      <c r="C1191" s="709"/>
      <c r="D1191" s="178"/>
      <c r="E1191" s="191"/>
      <c r="F1191" s="191" t="s">
        <v>1</v>
      </c>
      <c r="G1191" s="163"/>
      <c r="H1191" s="163"/>
      <c r="I1191" s="173"/>
      <c r="J1191" s="174"/>
    </row>
    <row r="1192" spans="3:10" ht="12.5">
      <c r="C1192" s="709"/>
      <c r="D1192" s="178"/>
      <c r="E1192" s="191"/>
      <c r="F1192" s="191" t="s">
        <v>1</v>
      </c>
      <c r="G1192" s="163"/>
      <c r="H1192" s="163"/>
      <c r="I1192" s="173"/>
      <c r="J1192" s="174"/>
    </row>
    <row r="1193" spans="3:10" ht="12.5">
      <c r="C1193" s="709"/>
      <c r="D1193" s="178"/>
      <c r="E1193" s="191"/>
      <c r="F1193" s="191" t="s">
        <v>1</v>
      </c>
      <c r="G1193" s="163"/>
      <c r="H1193" s="163"/>
      <c r="I1193" s="173"/>
      <c r="J1193" s="174"/>
    </row>
    <row r="1194" spans="3:10" ht="12.5">
      <c r="C1194" s="709"/>
      <c r="D1194" s="178"/>
      <c r="E1194" s="191"/>
      <c r="F1194" s="191" t="s">
        <v>1</v>
      </c>
      <c r="G1194" s="163"/>
      <c r="H1194" s="163"/>
      <c r="I1194" s="173"/>
      <c r="J1194" s="174"/>
    </row>
    <row r="1195" spans="3:10" ht="12.5">
      <c r="C1195" s="709"/>
      <c r="D1195" s="178"/>
      <c r="E1195" s="191"/>
      <c r="F1195" s="191" t="s">
        <v>1</v>
      </c>
      <c r="G1195" s="163"/>
      <c r="H1195" s="163"/>
      <c r="I1195" s="173"/>
      <c r="J1195" s="174"/>
    </row>
    <row r="1196" spans="3:10" ht="12.5">
      <c r="C1196" s="709"/>
      <c r="D1196" s="178"/>
      <c r="E1196" s="191"/>
      <c r="F1196" s="191" t="s">
        <v>1</v>
      </c>
      <c r="G1196" s="163"/>
      <c r="H1196" s="163"/>
      <c r="I1196" s="173"/>
      <c r="J1196" s="174"/>
    </row>
    <row r="1197" spans="3:10" ht="12.5">
      <c r="C1197" s="709"/>
      <c r="D1197" s="178"/>
      <c r="E1197" s="191"/>
      <c r="F1197" s="191" t="s">
        <v>1</v>
      </c>
      <c r="G1197" s="163"/>
      <c r="H1197" s="163"/>
      <c r="I1197" s="173"/>
      <c r="J1197" s="174"/>
    </row>
    <row r="1198" spans="3:10" ht="12.5">
      <c r="C1198" s="709"/>
      <c r="D1198" s="178"/>
      <c r="E1198" s="191"/>
      <c r="F1198" s="191" t="s">
        <v>1</v>
      </c>
      <c r="G1198" s="163"/>
      <c r="H1198" s="163"/>
      <c r="I1198" s="173"/>
      <c r="J1198" s="174"/>
    </row>
    <row r="1199" spans="3:10" ht="12.5">
      <c r="C1199" s="709"/>
      <c r="D1199" s="178"/>
      <c r="E1199" s="191"/>
      <c r="F1199" s="191" t="s">
        <v>1</v>
      </c>
      <c r="G1199" s="163"/>
      <c r="H1199" s="163"/>
      <c r="I1199" s="173"/>
      <c r="J1199" s="174"/>
    </row>
    <row r="1200" spans="3:10" ht="12.5">
      <c r="C1200" s="709"/>
      <c r="D1200" s="178"/>
      <c r="E1200" s="191"/>
      <c r="F1200" s="191" t="s">
        <v>1</v>
      </c>
      <c r="G1200" s="163"/>
      <c r="H1200" s="163"/>
      <c r="I1200" s="173"/>
      <c r="J1200" s="174"/>
    </row>
    <row r="1201" spans="3:10" ht="12.5">
      <c r="C1201" s="709"/>
      <c r="D1201" s="178"/>
      <c r="E1201" s="191"/>
      <c r="F1201" s="191" t="s">
        <v>1</v>
      </c>
      <c r="G1201" s="163"/>
      <c r="H1201" s="163"/>
      <c r="I1201" s="173"/>
      <c r="J1201" s="174"/>
    </row>
    <row r="1202" spans="3:10" ht="12.5">
      <c r="C1202" s="709"/>
      <c r="D1202" s="178"/>
      <c r="E1202" s="191"/>
      <c r="F1202" s="191" t="s">
        <v>1</v>
      </c>
      <c r="G1202" s="163"/>
      <c r="H1202" s="163"/>
      <c r="I1202" s="173"/>
      <c r="J1202" s="174"/>
    </row>
    <row r="1203" spans="3:10" ht="12.5">
      <c r="C1203" s="709"/>
      <c r="D1203" s="178"/>
      <c r="E1203" s="191"/>
      <c r="F1203" s="191" t="s">
        <v>1</v>
      </c>
      <c r="G1203" s="163"/>
      <c r="H1203" s="163"/>
      <c r="I1203" s="173"/>
      <c r="J1203" s="174"/>
    </row>
    <row r="1204" spans="3:10" ht="12.5">
      <c r="C1204" s="709"/>
      <c r="D1204" s="178"/>
      <c r="E1204" s="191"/>
      <c r="F1204" s="191" t="s">
        <v>1</v>
      </c>
      <c r="G1204" s="163"/>
      <c r="H1204" s="163"/>
      <c r="I1204" s="173"/>
      <c r="J1204" s="174"/>
    </row>
    <row r="1205" spans="3:10" ht="12.5">
      <c r="C1205" s="709"/>
      <c r="D1205" s="178"/>
      <c r="E1205" s="191"/>
      <c r="F1205" s="191" t="s">
        <v>1</v>
      </c>
      <c r="G1205" s="163"/>
      <c r="H1205" s="163"/>
      <c r="I1205" s="173"/>
      <c r="J1205" s="174"/>
    </row>
    <row r="1206" spans="3:10" ht="12.5">
      <c r="C1206" s="709"/>
      <c r="D1206" s="178"/>
      <c r="E1206" s="191"/>
      <c r="F1206" s="191" t="s">
        <v>1</v>
      </c>
      <c r="G1206" s="163"/>
      <c r="H1206" s="163"/>
      <c r="I1206" s="173"/>
      <c r="J1206" s="174"/>
    </row>
    <row r="1207" spans="3:10" ht="12.5">
      <c r="C1207" s="709"/>
      <c r="D1207" s="178"/>
      <c r="E1207" s="191"/>
      <c r="F1207" s="191" t="s">
        <v>1</v>
      </c>
      <c r="G1207" s="163"/>
      <c r="H1207" s="163"/>
      <c r="I1207" s="173"/>
      <c r="J1207" s="174"/>
    </row>
    <row r="1208" spans="3:10" ht="12.5">
      <c r="C1208" s="709"/>
      <c r="D1208" s="178"/>
      <c r="E1208" s="191"/>
      <c r="F1208" s="191" t="s">
        <v>1</v>
      </c>
      <c r="G1208" s="163"/>
      <c r="H1208" s="163"/>
      <c r="I1208" s="173"/>
      <c r="J1208" s="174"/>
    </row>
    <row r="1209" spans="3:10" ht="12.5">
      <c r="C1209" s="709"/>
      <c r="D1209" s="178"/>
      <c r="E1209" s="191"/>
      <c r="F1209" s="191" t="s">
        <v>1</v>
      </c>
      <c r="G1209" s="163"/>
      <c r="H1209" s="163"/>
      <c r="I1209" s="173"/>
      <c r="J1209" s="174"/>
    </row>
    <row r="1210" spans="3:10" ht="12.5">
      <c r="C1210" s="709"/>
      <c r="D1210" s="178"/>
      <c r="E1210" s="191"/>
      <c r="F1210" s="191" t="s">
        <v>1</v>
      </c>
      <c r="G1210" s="163"/>
      <c r="H1210" s="163"/>
      <c r="I1210" s="173"/>
      <c r="J1210" s="174"/>
    </row>
    <row r="1211" spans="3:10" ht="12.5">
      <c r="C1211" s="709"/>
      <c r="D1211" s="178"/>
      <c r="E1211" s="191"/>
      <c r="F1211" s="191" t="s">
        <v>1</v>
      </c>
      <c r="G1211" s="163"/>
      <c r="H1211" s="163"/>
      <c r="I1211" s="173"/>
      <c r="J1211" s="174"/>
    </row>
    <row r="1212" spans="3:10" ht="12.5">
      <c r="C1212" s="709"/>
      <c r="D1212" s="178"/>
      <c r="E1212" s="191"/>
      <c r="F1212" s="191" t="s">
        <v>1</v>
      </c>
      <c r="G1212" s="163"/>
      <c r="H1212" s="163"/>
      <c r="I1212" s="173"/>
      <c r="J1212" s="174"/>
    </row>
    <row r="1213" spans="3:10" ht="12.5">
      <c r="C1213" s="709"/>
      <c r="D1213" s="178"/>
      <c r="E1213" s="191"/>
      <c r="F1213" s="191" t="s">
        <v>1</v>
      </c>
      <c r="G1213" s="163"/>
      <c r="H1213" s="163"/>
      <c r="I1213" s="173"/>
      <c r="J1213" s="174"/>
    </row>
    <row r="1214" spans="3:10" ht="12.5">
      <c r="C1214" s="709"/>
      <c r="D1214" s="178"/>
      <c r="E1214" s="191"/>
      <c r="F1214" s="191" t="s">
        <v>1</v>
      </c>
      <c r="G1214" s="163"/>
      <c r="H1214" s="163"/>
      <c r="I1214" s="173"/>
      <c r="J1214" s="174"/>
    </row>
    <row r="1215" spans="3:10" ht="12.5">
      <c r="C1215" s="709"/>
      <c r="D1215" s="178"/>
      <c r="E1215" s="191"/>
      <c r="F1215" s="191" t="s">
        <v>1</v>
      </c>
      <c r="G1215" s="163"/>
      <c r="H1215" s="163"/>
      <c r="I1215" s="173"/>
      <c r="J1215" s="174"/>
    </row>
    <row r="1216" spans="3:10" ht="12.5">
      <c r="C1216" s="709"/>
      <c r="D1216" s="178"/>
      <c r="E1216" s="191"/>
      <c r="F1216" s="191" t="s">
        <v>1</v>
      </c>
      <c r="G1216" s="163"/>
      <c r="H1216" s="163"/>
      <c r="I1216" s="173"/>
      <c r="J1216" s="174"/>
    </row>
    <row r="1217" spans="3:10" ht="12.5">
      <c r="C1217" s="709"/>
      <c r="D1217" s="178"/>
      <c r="E1217" s="191"/>
      <c r="F1217" s="191" t="s">
        <v>1</v>
      </c>
      <c r="G1217" s="163"/>
      <c r="H1217" s="163"/>
      <c r="I1217" s="173"/>
      <c r="J1217" s="174"/>
    </row>
    <row r="1218" spans="3:10" ht="12.5">
      <c r="C1218" s="709"/>
      <c r="D1218" s="178"/>
      <c r="E1218" s="191"/>
      <c r="F1218" s="191" t="s">
        <v>1</v>
      </c>
      <c r="G1218" s="163"/>
      <c r="H1218" s="163"/>
      <c r="I1218" s="173"/>
      <c r="J1218" s="174"/>
    </row>
    <row r="1219" spans="3:10" ht="12.5">
      <c r="C1219" s="709"/>
      <c r="D1219" s="178"/>
      <c r="E1219" s="191"/>
      <c r="F1219" s="191" t="s">
        <v>1</v>
      </c>
      <c r="G1219" s="163"/>
      <c r="H1219" s="163"/>
      <c r="I1219" s="173"/>
      <c r="J1219" s="174"/>
    </row>
    <row r="1220" spans="3:10" ht="12.5">
      <c r="C1220" s="709"/>
      <c r="D1220" s="178"/>
      <c r="E1220" s="191"/>
      <c r="F1220" s="191" t="s">
        <v>1</v>
      </c>
      <c r="G1220" s="163"/>
      <c r="H1220" s="163"/>
      <c r="I1220" s="173"/>
      <c r="J1220" s="174"/>
    </row>
    <row r="1221" spans="3:10" ht="12.5">
      <c r="C1221" s="709"/>
      <c r="D1221" s="178"/>
      <c r="E1221" s="191"/>
      <c r="F1221" s="191" t="s">
        <v>1</v>
      </c>
      <c r="G1221" s="163"/>
      <c r="H1221" s="163"/>
      <c r="I1221" s="173"/>
      <c r="J1221" s="174"/>
    </row>
    <row r="1222" spans="3:10" ht="12.5">
      <c r="C1222" s="709"/>
      <c r="D1222" s="178"/>
      <c r="E1222" s="191"/>
      <c r="F1222" s="191" t="s">
        <v>1</v>
      </c>
      <c r="G1222" s="163"/>
      <c r="H1222" s="163"/>
      <c r="I1222" s="173"/>
      <c r="J1222" s="174"/>
    </row>
    <row r="1223" spans="3:10" ht="12.5">
      <c r="C1223" s="709"/>
      <c r="D1223" s="178"/>
      <c r="E1223" s="191"/>
      <c r="F1223" s="191" t="s">
        <v>1</v>
      </c>
      <c r="G1223" s="163"/>
      <c r="H1223" s="163"/>
      <c r="I1223" s="173"/>
      <c r="J1223" s="174"/>
    </row>
    <row r="1224" spans="3:10" ht="12.5">
      <c r="C1224" s="709"/>
      <c r="D1224" s="178"/>
      <c r="E1224" s="191"/>
      <c r="F1224" s="191" t="s">
        <v>1</v>
      </c>
      <c r="G1224" s="163"/>
      <c r="H1224" s="163"/>
      <c r="I1224" s="173"/>
      <c r="J1224" s="174"/>
    </row>
    <row r="1225" spans="3:10" ht="12.5">
      <c r="C1225" s="709"/>
      <c r="D1225" s="178"/>
      <c r="E1225" s="191"/>
      <c r="F1225" s="191" t="s">
        <v>1</v>
      </c>
      <c r="G1225" s="163"/>
      <c r="H1225" s="163"/>
      <c r="I1225" s="173"/>
      <c r="J1225" s="174"/>
    </row>
    <row r="1226" spans="3:10" ht="12.5">
      <c r="C1226" s="709"/>
      <c r="D1226" s="178"/>
      <c r="E1226" s="191"/>
      <c r="F1226" s="191" t="s">
        <v>1</v>
      </c>
      <c r="G1226" s="163"/>
      <c r="H1226" s="163"/>
      <c r="I1226" s="173"/>
      <c r="J1226" s="174"/>
    </row>
    <row r="1227" spans="3:10" ht="12.5">
      <c r="C1227" s="709"/>
      <c r="D1227" s="178"/>
      <c r="E1227" s="191"/>
      <c r="F1227" s="191" t="s">
        <v>1</v>
      </c>
      <c r="G1227" s="163"/>
      <c r="H1227" s="163"/>
      <c r="I1227" s="173"/>
      <c r="J1227" s="174"/>
    </row>
    <row r="1228" spans="3:10" ht="12.5">
      <c r="C1228" s="709"/>
      <c r="D1228" s="178"/>
      <c r="E1228" s="191"/>
      <c r="F1228" s="191" t="s">
        <v>1</v>
      </c>
      <c r="G1228" s="163"/>
      <c r="H1228" s="163"/>
      <c r="I1228" s="173"/>
      <c r="J1228" s="174"/>
    </row>
    <row r="1229" spans="3:10" ht="12.5">
      <c r="C1229" s="709"/>
      <c r="D1229" s="178"/>
      <c r="E1229" s="191"/>
      <c r="F1229" s="191" t="s">
        <v>1</v>
      </c>
      <c r="G1229" s="163"/>
      <c r="H1229" s="163"/>
      <c r="I1229" s="173"/>
      <c r="J1229" s="174"/>
    </row>
    <row r="1230" spans="3:10" ht="12.5">
      <c r="C1230" s="709"/>
      <c r="D1230" s="178"/>
      <c r="E1230" s="191"/>
      <c r="F1230" s="191" t="s">
        <v>1</v>
      </c>
      <c r="G1230" s="163"/>
      <c r="H1230" s="163"/>
      <c r="I1230" s="173"/>
      <c r="J1230" s="174"/>
    </row>
    <row r="1231" spans="3:10" ht="12.5">
      <c r="C1231" s="709"/>
      <c r="D1231" s="178"/>
      <c r="E1231" s="191"/>
      <c r="F1231" s="191" t="s">
        <v>1</v>
      </c>
      <c r="G1231" s="163"/>
      <c r="H1231" s="163"/>
      <c r="I1231" s="173"/>
      <c r="J1231" s="174"/>
    </row>
    <row r="1232" spans="3:10" ht="12.5">
      <c r="C1232" s="709"/>
      <c r="D1232" s="178"/>
      <c r="E1232" s="191"/>
      <c r="F1232" s="191" t="s">
        <v>1</v>
      </c>
      <c r="G1232" s="163"/>
      <c r="H1232" s="163"/>
      <c r="I1232" s="173"/>
      <c r="J1232" s="174"/>
    </row>
    <row r="1233" spans="3:10" ht="12.5">
      <c r="C1233" s="709"/>
      <c r="D1233" s="178"/>
      <c r="E1233" s="191"/>
      <c r="F1233" s="191" t="s">
        <v>1</v>
      </c>
      <c r="G1233" s="163"/>
      <c r="H1233" s="163"/>
      <c r="I1233" s="173"/>
      <c r="J1233" s="174"/>
    </row>
    <row r="1234" spans="3:10" ht="12.5">
      <c r="C1234" s="709"/>
      <c r="D1234" s="178"/>
      <c r="E1234" s="191"/>
      <c r="F1234" s="191" t="s">
        <v>1</v>
      </c>
      <c r="G1234" s="163"/>
      <c r="H1234" s="163"/>
      <c r="I1234" s="173"/>
      <c r="J1234" s="174"/>
    </row>
  </sheetData>
  <sheetProtection selectLockedCells="1"/>
  <phoneticPr fontId="0" type="noConversion"/>
  <dataValidations count="2">
    <dataValidation type="list" allowBlank="1" showInputMessage="1" showErrorMessage="1" sqref="I7:J7" xr:uid="{00000000-0002-0000-0200-000000000000}">
      <formula1>Daftar</formula1>
    </dataValidation>
    <dataValidation type="list" allowBlank="1" showInputMessage="1" showErrorMessage="1" sqref="G7:H7" xr:uid="{00000000-0002-0000-0200-000001000000}">
      <formula1>#REF!</formula1>
    </dataValidation>
  </dataValidations>
  <printOptions horizontalCentered="1"/>
  <pageMargins left="0.39" right="0.51" top="0.55000000000000004" bottom="0.98425196850393704" header="0.511811023622047" footer="0.511811023622047"/>
  <pageSetup paperSize="9" scale="90" orientation="portrait" horizontalDpi="4294967293" r:id="rId1"/>
  <headerFooter alignWithMargins="0"/>
  <ignoredErrors>
    <ignoredError sqref="C10" numberStoredAsText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F6E8F8-BA06-4A94-A9D1-3F375EDB94DA}">
          <x14:formula1>
            <xm:f>Setup!$AA$10:$AA$13</xm:f>
          </x14:formula1>
          <xm:sqref>I11:I1234</xm:sqref>
        </x14:dataValidation>
        <x14:dataValidation type="list" allowBlank="1" showInputMessage="1" showErrorMessage="1" xr:uid="{9E315B9E-3B0A-4F68-BF54-8A306C9C1FAA}">
          <x14:formula1>
            <xm:f>Setup!$AA$8:$AA$9</xm:f>
          </x14:formula1>
          <xm:sqref>J11:J1234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7731-69A9-4558-96E8-E0621E012814}">
  <sheetPr codeName="Sheet15">
    <tabColor rgb="FFFF6600"/>
  </sheetPr>
  <dimension ref="A1:J645"/>
  <sheetViews>
    <sheetView showGridLines="0" topLeftCell="B620" zoomScaleNormal="100" zoomScaleSheetLayoutView="100" workbookViewId="0">
      <selection activeCell="C215" sqref="C215:I645"/>
    </sheetView>
  </sheetViews>
  <sheetFormatPr defaultColWidth="9.33203125" defaultRowHeight="10"/>
  <cols>
    <col min="1" max="1" width="3.77734375" style="1" hidden="1" customWidth="1"/>
    <col min="2" max="2" width="3.77734375" style="1" customWidth="1"/>
    <col min="3" max="3" width="17.44140625" style="1" bestFit="1" customWidth="1"/>
    <col min="4" max="4" width="8.77734375" style="1" hidden="1" customWidth="1"/>
    <col min="5" max="5" width="15.77734375" style="1" customWidth="1"/>
    <col min="6" max="6" width="65.77734375" style="1" customWidth="1"/>
    <col min="7" max="9" width="18.77734375" style="1" customWidth="1"/>
    <col min="10" max="10" width="1.77734375" style="1" customWidth="1"/>
    <col min="11" max="11" width="9.33203125" style="1"/>
    <col min="12" max="12" width="13.33203125" style="1" bestFit="1" customWidth="1"/>
    <col min="13" max="16384" width="9.33203125" style="1"/>
  </cols>
  <sheetData>
    <row r="1" spans="1:10" hidden="1"/>
    <row r="2" spans="1:10" hidden="1"/>
    <row r="3" spans="1:10" ht="9" customHeight="1">
      <c r="B3" s="9"/>
      <c r="C3" s="9"/>
      <c r="D3" s="9"/>
      <c r="E3" s="9"/>
      <c r="F3" s="9"/>
      <c r="G3" s="38"/>
      <c r="H3" s="38"/>
      <c r="I3" s="38"/>
      <c r="J3" s="9"/>
    </row>
    <row r="4" spans="1:10" ht="17.25" customHeight="1">
      <c r="B4" s="39"/>
      <c r="C4" s="766"/>
      <c r="D4" s="766"/>
      <c r="E4" s="766"/>
      <c r="F4" s="766"/>
      <c r="G4" s="766"/>
      <c r="H4" s="766"/>
      <c r="I4" s="766"/>
      <c r="J4" s="39"/>
    </row>
    <row r="5" spans="1:10" ht="18">
      <c r="B5" s="9"/>
      <c r="C5" s="472" t="s">
        <v>81</v>
      </c>
      <c r="D5" s="472"/>
      <c r="E5" s="472"/>
      <c r="F5" s="472"/>
      <c r="G5" s="472"/>
      <c r="H5" s="472"/>
      <c r="I5" s="472"/>
      <c r="J5" s="9"/>
    </row>
    <row r="6" spans="1:10" ht="12.75" customHeight="1">
      <c r="B6" s="9"/>
      <c r="C6" s="473" t="str">
        <f>Transaksi!C5</f>
        <v>Periode : 05-01-2026 s.d. 17-01-2026</v>
      </c>
      <c r="D6" s="473"/>
      <c r="E6" s="473"/>
      <c r="F6" s="473"/>
      <c r="G6" s="473"/>
      <c r="H6" s="473"/>
      <c r="I6" s="473"/>
      <c r="J6" s="9"/>
    </row>
    <row r="7" spans="1:10" ht="8.15" hidden="1" customHeight="1">
      <c r="B7" s="9"/>
      <c r="C7"/>
      <c r="D7"/>
      <c r="E7"/>
      <c r="F7"/>
      <c r="G7"/>
      <c r="H7"/>
      <c r="I7"/>
      <c r="J7" s="9"/>
    </row>
    <row r="8" spans="1:10" ht="12.5">
      <c r="B8" s="9"/>
      <c r="F8" s="47"/>
      <c r="G8" s="30"/>
      <c r="H8" s="30"/>
      <c r="I8" s="30"/>
      <c r="J8" s="9"/>
    </row>
    <row r="9" spans="1:10" ht="13">
      <c r="B9" s="9"/>
      <c r="C9" s="45" t="s">
        <v>908</v>
      </c>
      <c r="D9" s="46"/>
      <c r="E9" s="209" t="str">
        <f>":  "&amp;Setup!C6</f>
        <v>:  Input Nama SPPG di sini</v>
      </c>
      <c r="F9" s="47"/>
      <c r="G9" s="30"/>
      <c r="H9" s="30"/>
      <c r="I9" s="30"/>
      <c r="J9" s="9"/>
    </row>
    <row r="10" spans="1:10" ht="13">
      <c r="B10" s="9"/>
      <c r="C10" s="45" t="s">
        <v>900</v>
      </c>
      <c r="D10" s="46"/>
      <c r="E10" s="209" t="str">
        <f>":  "&amp;Setup!C7</f>
        <v xml:space="preserve">:  </v>
      </c>
      <c r="F10" s="21"/>
      <c r="G10" s="30"/>
      <c r="H10" s="48" t="s">
        <v>79</v>
      </c>
      <c r="I10" s="49">
        <f>IF(C5="","",VLOOKUP(C5,'Saldo Buku'!C8:D28,2,FALSE))</f>
        <v>0</v>
      </c>
      <c r="J10" s="9"/>
    </row>
    <row r="11" spans="1:10" ht="13" customHeight="1">
      <c r="B11" s="9"/>
      <c r="C11" s="45" t="s">
        <v>23</v>
      </c>
      <c r="D11"/>
      <c r="E11" s="16" t="str">
        <f>":  "&amp;Setup!C8</f>
        <v xml:space="preserve">:  </v>
      </c>
      <c r="G11" s="30"/>
      <c r="H11" s="50" t="s">
        <v>133</v>
      </c>
      <c r="I11" s="139">
        <f>I10+SUM(G16:G215)-SUM(H16:H215)</f>
        <v>0</v>
      </c>
      <c r="J11" s="9"/>
    </row>
    <row r="12" spans="1:10" s="21" customFormat="1" ht="8.15" customHeight="1">
      <c r="B12" s="40"/>
      <c r="C12" s="3"/>
      <c r="D12" s="11"/>
      <c r="E12" s="11"/>
      <c r="F12" s="474"/>
      <c r="G12" s="6"/>
      <c r="H12" s="4"/>
      <c r="I12" s="22"/>
      <c r="J12" s="40"/>
    </row>
    <row r="13" spans="1:10" ht="20.149999999999999" customHeight="1">
      <c r="B13" s="41"/>
      <c r="C13" s="51" t="s">
        <v>116</v>
      </c>
      <c r="D13" s="52" t="s">
        <v>117</v>
      </c>
      <c r="E13" s="52" t="s">
        <v>134</v>
      </c>
      <c r="F13" s="52" t="s">
        <v>119</v>
      </c>
      <c r="G13" s="53" t="s">
        <v>130</v>
      </c>
      <c r="H13" s="53" t="s">
        <v>131</v>
      </c>
      <c r="I13" s="342" t="s">
        <v>135</v>
      </c>
      <c r="J13" s="41"/>
    </row>
    <row r="14" spans="1:10" ht="16" customHeight="1">
      <c r="B14" s="9"/>
      <c r="C14" s="55">
        <v>1</v>
      </c>
      <c r="D14" s="56">
        <v>2</v>
      </c>
      <c r="E14" s="56">
        <v>2</v>
      </c>
      <c r="F14" s="57" t="s">
        <v>911</v>
      </c>
      <c r="G14" s="58" t="s">
        <v>136</v>
      </c>
      <c r="H14" s="58" t="s">
        <v>137</v>
      </c>
      <c r="I14" s="343" t="s">
        <v>138</v>
      </c>
      <c r="J14" s="9"/>
    </row>
    <row r="15" spans="1:10" ht="16" customHeight="1">
      <c r="A15" s="492" t="s">
        <v>140</v>
      </c>
      <c r="B15" s="493"/>
      <c r="C15" s="481" t="s">
        <v>141</v>
      </c>
      <c r="D15" s="482"/>
      <c r="E15" s="483"/>
      <c r="F15" s="484" t="s">
        <v>142</v>
      </c>
      <c r="G15" s="485">
        <f>I10</f>
        <v>0</v>
      </c>
      <c r="H15" s="485">
        <v>0</v>
      </c>
      <c r="I15" s="485">
        <f>I10</f>
        <v>0</v>
      </c>
      <c r="J15" s="9"/>
    </row>
    <row r="16" spans="1:10" ht="16" customHeight="1">
      <c r="A16" s="1" t="str">
        <f>IF(Transaksi!J11="","",Transaksi!A11)</f>
        <v/>
      </c>
      <c r="B16" s="7"/>
      <c r="C16" s="486" t="str">
        <f>IFERROR(VLOOKUP(A16,Transaksi!$A$11:$C$1000,3,FALSE),"")</f>
        <v/>
      </c>
      <c r="D16" s="487" t="str">
        <f>IFERROR(VLOOKUP(A16,Transaksi!$A$11:$D$1000,4,FALSE),"")</f>
        <v/>
      </c>
      <c r="E16" s="488" t="str">
        <f>IFERROR(VLOOKUP(A16,Transaksi!$A$11:$E$1000,5,FALSE),"")</f>
        <v/>
      </c>
      <c r="F16" s="209" t="str">
        <f>IFERROR(VLOOKUP(A16,Transaksi!$A$11:$F$1000,6,FALSE),"")</f>
        <v/>
      </c>
      <c r="G16" s="489" t="str">
        <f>IFERROR(VLOOKUP(A16,Transaksi!$A$11:$G$1000,7,FALSE),"")</f>
        <v/>
      </c>
      <c r="H16" s="489" t="str">
        <f>IFERROR(VLOOKUP(A16,Transaksi!$A$11:$H$1000,8,FALSE),"")</f>
        <v/>
      </c>
      <c r="I16" s="489" t="str">
        <f>IF(F16="","",I15+G16-H16)</f>
        <v/>
      </c>
      <c r="J16" s="9"/>
    </row>
    <row r="17" spans="1:10" ht="16" customHeight="1">
      <c r="A17" s="1" t="str">
        <f>IF(Transaksi!J12="","",Transaksi!A12)</f>
        <v/>
      </c>
      <c r="B17" s="7"/>
      <c r="C17" s="486" t="str">
        <f>IFERROR(VLOOKUP(A17,Transaksi!$A$11:$C$1000,3,FALSE),"")</f>
        <v/>
      </c>
      <c r="D17" s="487" t="str">
        <f>IFERROR(VLOOKUP(A17,Transaksi!$A$11:$D$1000,4,FALSE),"")</f>
        <v/>
      </c>
      <c r="E17" s="488" t="str">
        <f>IFERROR(VLOOKUP(A17,Transaksi!$A$11:$E$1000,5,FALSE),"")</f>
        <v/>
      </c>
      <c r="F17" s="209" t="str">
        <f>IFERROR(VLOOKUP(A17,Transaksi!$A$11:$F$1000,6,FALSE),"")</f>
        <v/>
      </c>
      <c r="G17" s="489" t="str">
        <f>IFERROR(VLOOKUP(A17,Transaksi!$A$11:$G$1000,7,FALSE),"")</f>
        <v/>
      </c>
      <c r="H17" s="489" t="str">
        <f>IFERROR(VLOOKUP(A17,Transaksi!$A$11:$H$1000,8,FALSE),"")</f>
        <v/>
      </c>
      <c r="I17" s="489" t="str">
        <f t="shared" ref="I17:I80" si="0">IF(F17="","",I16+G17-H17)</f>
        <v/>
      </c>
      <c r="J17" s="9"/>
    </row>
    <row r="18" spans="1:10" customFormat="1" ht="16" customHeight="1">
      <c r="A18" s="1" t="str">
        <f>IF(Transaksi!J13="","",Transaksi!A13)</f>
        <v/>
      </c>
      <c r="B18" s="476"/>
      <c r="C18" s="486" t="str">
        <f>IFERROR(VLOOKUP(A18,Transaksi!$A$11:$C$1000,3,FALSE),"")</f>
        <v/>
      </c>
      <c r="D18" s="487" t="str">
        <f>IFERROR(VLOOKUP(A18,Transaksi!$A$11:$D$1000,4,FALSE),"")</f>
        <v/>
      </c>
      <c r="E18" s="488" t="str">
        <f>IFERROR(VLOOKUP(A18,Transaksi!$A$11:$E$1000,5,FALSE),"")</f>
        <v/>
      </c>
      <c r="F18" s="209" t="str">
        <f>IFERROR(VLOOKUP(A18,Transaksi!$A$11:$F$1000,6,FALSE),"")</f>
        <v/>
      </c>
      <c r="G18" s="489" t="str">
        <f>IFERROR(VLOOKUP(A18,Transaksi!$A$11:$G$1000,7,FALSE),"")</f>
        <v/>
      </c>
      <c r="H18" s="489" t="str">
        <f>IFERROR(VLOOKUP(A18,Transaksi!$A$11:$H$1000,8,FALSE),"")</f>
        <v/>
      </c>
      <c r="I18" s="489" t="str">
        <f t="shared" si="0"/>
        <v/>
      </c>
      <c r="J18" s="42"/>
    </row>
    <row r="19" spans="1:10" customFormat="1" ht="16" customHeight="1">
      <c r="A19" s="1" t="str">
        <f>IF(Transaksi!J14="","",Transaksi!A14)</f>
        <v/>
      </c>
      <c r="B19" s="476"/>
      <c r="C19" s="486" t="str">
        <f>IFERROR(VLOOKUP(A19,Transaksi!$A$11:$C$1000,3,FALSE),"")</f>
        <v/>
      </c>
      <c r="D19" s="487" t="str">
        <f>IFERROR(VLOOKUP(A19,Transaksi!$A$11:$D$1000,4,FALSE),"")</f>
        <v/>
      </c>
      <c r="E19" s="488" t="str">
        <f>IFERROR(VLOOKUP(A19,Transaksi!$A$11:$E$1000,5,FALSE),"")</f>
        <v/>
      </c>
      <c r="F19" s="209" t="str">
        <f>IFERROR(VLOOKUP(A19,Transaksi!$A$11:$F$1000,6,FALSE),"")</f>
        <v/>
      </c>
      <c r="G19" s="489" t="str">
        <f>IFERROR(VLOOKUP(A19,Transaksi!$A$11:$G$1000,7,FALSE),"")</f>
        <v/>
      </c>
      <c r="H19" s="489" t="str">
        <f>IFERROR(VLOOKUP(A19,Transaksi!$A$11:$H$1000,8,FALSE),"")</f>
        <v/>
      </c>
      <c r="I19" s="489" t="str">
        <f t="shared" si="0"/>
        <v/>
      </c>
      <c r="J19" s="42"/>
    </row>
    <row r="20" spans="1:10" customFormat="1" ht="16" customHeight="1">
      <c r="A20" s="1" t="str">
        <f>IF(Transaksi!J15="","",Transaksi!A15)</f>
        <v/>
      </c>
      <c r="B20" s="476"/>
      <c r="C20" s="486" t="str">
        <f>IFERROR(VLOOKUP(A20,Transaksi!$A$11:$C$1000,3,FALSE),"")</f>
        <v/>
      </c>
      <c r="D20" s="487" t="str">
        <f>IFERROR(VLOOKUP(A20,Transaksi!$A$11:$D$1000,4,FALSE),"")</f>
        <v/>
      </c>
      <c r="E20" s="488" t="str">
        <f>IFERROR(VLOOKUP(A20,Transaksi!$A$11:$E$1000,5,FALSE),"")</f>
        <v/>
      </c>
      <c r="F20" s="209" t="str">
        <f>IFERROR(VLOOKUP(A20,Transaksi!$A$11:$F$1000,6,FALSE),"")</f>
        <v/>
      </c>
      <c r="G20" s="489" t="str">
        <f>IFERROR(VLOOKUP(A20,Transaksi!$A$11:$G$1000,7,FALSE),"")</f>
        <v/>
      </c>
      <c r="H20" s="489" t="str">
        <f>IFERROR(VLOOKUP(A20,Transaksi!$A$11:$H$1000,8,FALSE),"")</f>
        <v/>
      </c>
      <c r="I20" s="489" t="str">
        <f t="shared" si="0"/>
        <v/>
      </c>
      <c r="J20" s="42"/>
    </row>
    <row r="21" spans="1:10" customFormat="1" ht="16" customHeight="1">
      <c r="A21" s="1" t="str">
        <f>IF(Transaksi!J16="","",Transaksi!A16)</f>
        <v/>
      </c>
      <c r="B21" s="476"/>
      <c r="C21" s="486" t="str">
        <f>IFERROR(VLOOKUP(A21,Transaksi!$A$11:$C$1000,3,FALSE),"")</f>
        <v/>
      </c>
      <c r="D21" s="487" t="str">
        <f>IFERROR(VLOOKUP(A21,Transaksi!$A$11:$D$1000,4,FALSE),"")</f>
        <v/>
      </c>
      <c r="E21" s="488" t="str">
        <f>IFERROR(VLOOKUP(A21,Transaksi!$A$11:$E$1000,5,FALSE),"")</f>
        <v/>
      </c>
      <c r="F21" s="209" t="str">
        <f>IFERROR(VLOOKUP(A21,Transaksi!$A$11:$F$1000,6,FALSE),"")</f>
        <v/>
      </c>
      <c r="G21" s="489" t="str">
        <f>IFERROR(VLOOKUP(A21,Transaksi!$A$11:$G$1000,7,FALSE),"")</f>
        <v/>
      </c>
      <c r="H21" s="489" t="str">
        <f>IFERROR(VLOOKUP(A21,Transaksi!$A$11:$H$1000,8,FALSE),"")</f>
        <v/>
      </c>
      <c r="I21" s="489" t="str">
        <f t="shared" si="0"/>
        <v/>
      </c>
      <c r="J21" s="42"/>
    </row>
    <row r="22" spans="1:10" customFormat="1" ht="16" customHeight="1">
      <c r="A22" s="1" t="str">
        <f>IF(Transaksi!J17="","",Transaksi!A17)</f>
        <v/>
      </c>
      <c r="B22" s="476"/>
      <c r="C22" s="486" t="str">
        <f>IFERROR(VLOOKUP(A22,Transaksi!$A$11:$C$1000,3,FALSE),"")</f>
        <v/>
      </c>
      <c r="D22" s="487" t="str">
        <f>IFERROR(VLOOKUP(A22,Transaksi!$A$11:$D$1000,4,FALSE),"")</f>
        <v/>
      </c>
      <c r="E22" s="488" t="str">
        <f>IFERROR(VLOOKUP(A22,Transaksi!$A$11:$E$1000,5,FALSE),"")</f>
        <v/>
      </c>
      <c r="F22" s="209" t="str">
        <f>IFERROR(VLOOKUP(A22,Transaksi!$A$11:$F$1000,6,FALSE),"")</f>
        <v/>
      </c>
      <c r="G22" s="489" t="str">
        <f>IFERROR(VLOOKUP(A22,Transaksi!$A$11:$G$1000,7,FALSE),"")</f>
        <v/>
      </c>
      <c r="H22" s="489" t="str">
        <f>IFERROR(VLOOKUP(A22,Transaksi!$A$11:$H$1000,8,FALSE),"")</f>
        <v/>
      </c>
      <c r="I22" s="489" t="str">
        <f t="shared" si="0"/>
        <v/>
      </c>
      <c r="J22" s="42"/>
    </row>
    <row r="23" spans="1:10" customFormat="1" ht="16" customHeight="1">
      <c r="A23" s="1" t="str">
        <f>IF(Transaksi!J18="","",Transaksi!A18)</f>
        <v/>
      </c>
      <c r="B23" s="476"/>
      <c r="C23" s="486" t="str">
        <f>IFERROR(VLOOKUP(A23,Transaksi!$A$11:$C$1000,3,FALSE),"")</f>
        <v/>
      </c>
      <c r="D23" s="487" t="str">
        <f>IFERROR(VLOOKUP(A23,Transaksi!$A$11:$D$1000,4,FALSE),"")</f>
        <v/>
      </c>
      <c r="E23" s="488" t="str">
        <f>IFERROR(VLOOKUP(A23,Transaksi!$A$11:$E$1000,5,FALSE),"")</f>
        <v/>
      </c>
      <c r="F23" s="209" t="str">
        <f>IFERROR(VLOOKUP(A23,Transaksi!$A$11:$F$1000,6,FALSE),"")</f>
        <v/>
      </c>
      <c r="G23" s="489" t="str">
        <f>IFERROR(VLOOKUP(A23,Transaksi!$A$11:$G$1000,7,FALSE),"")</f>
        <v/>
      </c>
      <c r="H23" s="489" t="str">
        <f>IFERROR(VLOOKUP(A23,Transaksi!$A$11:$H$1000,8,FALSE),"")</f>
        <v/>
      </c>
      <c r="I23" s="489" t="str">
        <f t="shared" si="0"/>
        <v/>
      </c>
      <c r="J23" s="42"/>
    </row>
    <row r="24" spans="1:10" customFormat="1" ht="16" customHeight="1">
      <c r="A24" s="1" t="str">
        <f>IF(Transaksi!J19="","",Transaksi!A19)</f>
        <v/>
      </c>
      <c r="B24" s="476"/>
      <c r="C24" s="486" t="str">
        <f>IFERROR(VLOOKUP(A24,Transaksi!$A$11:$C$1000,3,FALSE),"")</f>
        <v/>
      </c>
      <c r="D24" s="487" t="str">
        <f>IFERROR(VLOOKUP(A24,Transaksi!$A$11:$D$1000,4,FALSE),"")</f>
        <v/>
      </c>
      <c r="E24" s="488" t="str">
        <f>IFERROR(VLOOKUP(A24,Transaksi!$A$11:$E$1000,5,FALSE),"")</f>
        <v/>
      </c>
      <c r="F24" s="209" t="str">
        <f>IFERROR(VLOOKUP(A24,Transaksi!$A$11:$F$1000,6,FALSE),"")</f>
        <v/>
      </c>
      <c r="G24" s="489" t="str">
        <f>IFERROR(VLOOKUP(A24,Transaksi!$A$11:$G$1000,7,FALSE),"")</f>
        <v/>
      </c>
      <c r="H24" s="489" t="str">
        <f>IFERROR(VLOOKUP(A24,Transaksi!$A$11:$H$1000,8,FALSE),"")</f>
        <v/>
      </c>
      <c r="I24" s="489" t="str">
        <f t="shared" si="0"/>
        <v/>
      </c>
      <c r="J24" s="42"/>
    </row>
    <row r="25" spans="1:10" customFormat="1" ht="16" customHeight="1">
      <c r="A25" s="1" t="str">
        <f>IF(Transaksi!J20="","",Transaksi!A20)</f>
        <v/>
      </c>
      <c r="B25" s="476"/>
      <c r="C25" s="486" t="str">
        <f>IFERROR(VLOOKUP(A25,Transaksi!$A$11:$C$1000,3,FALSE),"")</f>
        <v/>
      </c>
      <c r="D25" s="487" t="str">
        <f>IFERROR(VLOOKUP(A25,Transaksi!$A$11:$D$1000,4,FALSE),"")</f>
        <v/>
      </c>
      <c r="E25" s="488" t="str">
        <f>IFERROR(VLOOKUP(A25,Transaksi!$A$11:$E$1000,5,FALSE),"")</f>
        <v/>
      </c>
      <c r="F25" s="209" t="str">
        <f>IFERROR(VLOOKUP(A25,Transaksi!$A$11:$F$1000,6,FALSE),"")</f>
        <v/>
      </c>
      <c r="G25" s="489" t="str">
        <f>IFERROR(VLOOKUP(A25,Transaksi!$A$11:$G$1000,7,FALSE),"")</f>
        <v/>
      </c>
      <c r="H25" s="489" t="str">
        <f>IFERROR(VLOOKUP(A25,Transaksi!$A$11:$H$1000,8,FALSE),"")</f>
        <v/>
      </c>
      <c r="I25" s="489" t="str">
        <f t="shared" si="0"/>
        <v/>
      </c>
      <c r="J25" s="42"/>
    </row>
    <row r="26" spans="1:10" customFormat="1" ht="16" customHeight="1">
      <c r="A26" s="1" t="str">
        <f>IF(Transaksi!J21="","",Transaksi!A21)</f>
        <v/>
      </c>
      <c r="B26" s="476"/>
      <c r="C26" s="486" t="str">
        <f>IFERROR(VLOOKUP(A26,Transaksi!$A$11:$C$1000,3,FALSE),"")</f>
        <v/>
      </c>
      <c r="D26" s="487" t="str">
        <f>IFERROR(VLOOKUP(A26,Transaksi!$A$11:$D$1000,4,FALSE),"")</f>
        <v/>
      </c>
      <c r="E26" s="488" t="str">
        <f>IFERROR(VLOOKUP(A26,Transaksi!$A$11:$E$1000,5,FALSE),"")</f>
        <v/>
      </c>
      <c r="F26" s="209" t="str">
        <f>IFERROR(VLOOKUP(A26,Transaksi!$A$11:$F$1000,6,FALSE),"")</f>
        <v/>
      </c>
      <c r="G26" s="489" t="str">
        <f>IFERROR(VLOOKUP(A26,Transaksi!$A$11:$G$1000,7,FALSE),"")</f>
        <v/>
      </c>
      <c r="H26" s="489" t="str">
        <f>IFERROR(VLOOKUP(A26,Transaksi!$A$11:$H$1000,8,FALSE),"")</f>
        <v/>
      </c>
      <c r="I26" s="489" t="str">
        <f t="shared" si="0"/>
        <v/>
      </c>
      <c r="J26" s="42"/>
    </row>
    <row r="27" spans="1:10" customFormat="1" ht="16" customHeight="1">
      <c r="A27" s="1" t="str">
        <f>IF(Transaksi!J22="","",Transaksi!A22)</f>
        <v/>
      </c>
      <c r="B27" s="476"/>
      <c r="C27" s="486" t="str">
        <f>IFERROR(VLOOKUP(A27,Transaksi!$A$11:$C$1000,3,FALSE),"")</f>
        <v/>
      </c>
      <c r="D27" s="487" t="str">
        <f>IFERROR(VLOOKUP(A27,Transaksi!$A$11:$D$1000,4,FALSE),"")</f>
        <v/>
      </c>
      <c r="E27" s="488" t="str">
        <f>IFERROR(VLOOKUP(A27,Transaksi!$A$11:$E$1000,5,FALSE),"")</f>
        <v/>
      </c>
      <c r="F27" s="209" t="str">
        <f>IFERROR(VLOOKUP(A27,Transaksi!$A$11:$F$1000,6,FALSE),"")</f>
        <v/>
      </c>
      <c r="G27" s="489" t="str">
        <f>IFERROR(VLOOKUP(A27,Transaksi!$A$11:$G$1000,7,FALSE),"")</f>
        <v/>
      </c>
      <c r="H27" s="489" t="str">
        <f>IFERROR(VLOOKUP(A27,Transaksi!$A$11:$H$1000,8,FALSE),"")</f>
        <v/>
      </c>
      <c r="I27" s="489" t="str">
        <f t="shared" si="0"/>
        <v/>
      </c>
      <c r="J27" s="42"/>
    </row>
    <row r="28" spans="1:10" customFormat="1" ht="16" customHeight="1">
      <c r="A28" s="1" t="str">
        <f>IF(Transaksi!J23="","",Transaksi!A23)</f>
        <v/>
      </c>
      <c r="B28" s="476"/>
      <c r="C28" s="486" t="str">
        <f>IFERROR(VLOOKUP(A28,Transaksi!$A$11:$C$1000,3,FALSE),"")</f>
        <v/>
      </c>
      <c r="D28" s="487" t="str">
        <f>IFERROR(VLOOKUP(A28,Transaksi!$A$11:$D$1000,4,FALSE),"")</f>
        <v/>
      </c>
      <c r="E28" s="488" t="str">
        <f>IFERROR(VLOOKUP(A28,Transaksi!$A$11:$E$1000,5,FALSE),"")</f>
        <v/>
      </c>
      <c r="F28" s="209" t="str">
        <f>IFERROR(VLOOKUP(A28,Transaksi!$A$11:$F$1000,6,FALSE),"")</f>
        <v/>
      </c>
      <c r="G28" s="489" t="str">
        <f>IFERROR(VLOOKUP(A28,Transaksi!$A$11:$G$1000,7,FALSE),"")</f>
        <v/>
      </c>
      <c r="H28" s="489" t="str">
        <f>IFERROR(VLOOKUP(A28,Transaksi!$A$11:$H$1000,8,FALSE),"")</f>
        <v/>
      </c>
      <c r="I28" s="489" t="str">
        <f t="shared" si="0"/>
        <v/>
      </c>
      <c r="J28" s="42"/>
    </row>
    <row r="29" spans="1:10" customFormat="1" ht="16" customHeight="1">
      <c r="A29" s="1" t="str">
        <f>IF(Transaksi!J24="","",Transaksi!A24)</f>
        <v/>
      </c>
      <c r="B29" s="476"/>
      <c r="C29" s="486" t="str">
        <f>IFERROR(VLOOKUP(A29,Transaksi!$A$11:$C$1000,3,FALSE),"")</f>
        <v/>
      </c>
      <c r="D29" s="487" t="str">
        <f>IFERROR(VLOOKUP(A29,Transaksi!$A$11:$D$1000,4,FALSE),"")</f>
        <v/>
      </c>
      <c r="E29" s="488" t="str">
        <f>IFERROR(VLOOKUP(A29,Transaksi!$A$11:$E$1000,5,FALSE),"")</f>
        <v/>
      </c>
      <c r="F29" s="209" t="str">
        <f>IFERROR(VLOOKUP(A29,Transaksi!$A$11:$F$1000,6,FALSE),"")</f>
        <v/>
      </c>
      <c r="G29" s="489" t="str">
        <f>IFERROR(VLOOKUP(A29,Transaksi!$A$11:$G$1000,7,FALSE),"")</f>
        <v/>
      </c>
      <c r="H29" s="489" t="str">
        <f>IFERROR(VLOOKUP(A29,Transaksi!$A$11:$H$1000,8,FALSE),"")</f>
        <v/>
      </c>
      <c r="I29" s="489" t="str">
        <f t="shared" si="0"/>
        <v/>
      </c>
      <c r="J29" s="42"/>
    </row>
    <row r="30" spans="1:10" customFormat="1" ht="16" customHeight="1">
      <c r="A30" s="1" t="str">
        <f>IF(Transaksi!J25="","",Transaksi!A25)</f>
        <v/>
      </c>
      <c r="B30" s="476"/>
      <c r="C30" s="486" t="str">
        <f>IFERROR(VLOOKUP(A30,Transaksi!$A$11:$C$1000,3,FALSE),"")</f>
        <v/>
      </c>
      <c r="D30" s="487" t="str">
        <f>IFERROR(VLOOKUP(A30,Transaksi!$A$11:$D$1000,4,FALSE),"")</f>
        <v/>
      </c>
      <c r="E30" s="488" t="str">
        <f>IFERROR(VLOOKUP(A30,Transaksi!$A$11:$E$1000,5,FALSE),"")</f>
        <v/>
      </c>
      <c r="F30" s="209" t="str">
        <f>IFERROR(VLOOKUP(A30,Transaksi!$A$11:$F$1000,6,FALSE),"")</f>
        <v/>
      </c>
      <c r="G30" s="489" t="str">
        <f>IFERROR(VLOOKUP(A30,Transaksi!$A$11:$G$1000,7,FALSE),"")</f>
        <v/>
      </c>
      <c r="H30" s="489" t="str">
        <f>IFERROR(VLOOKUP(A30,Transaksi!$A$11:$H$1000,8,FALSE),"")</f>
        <v/>
      </c>
      <c r="I30" s="489" t="str">
        <f t="shared" si="0"/>
        <v/>
      </c>
      <c r="J30" s="42"/>
    </row>
    <row r="31" spans="1:10" customFormat="1" ht="16" customHeight="1">
      <c r="A31" s="1" t="str">
        <f>IF(Transaksi!J26="","",Transaksi!A26)</f>
        <v/>
      </c>
      <c r="B31" s="142"/>
      <c r="C31" s="486" t="str">
        <f>IFERROR(VLOOKUP(A31,Transaksi!$A$11:$C$1000,3,FALSE),"")</f>
        <v/>
      </c>
      <c r="D31" s="487" t="str">
        <f>IFERROR(VLOOKUP(A31,Transaksi!$A$11:$D$1000,4,FALSE),"")</f>
        <v/>
      </c>
      <c r="E31" s="488" t="str">
        <f>IFERROR(VLOOKUP(A31,Transaksi!$A$11:$E$1000,5,FALSE),"")</f>
        <v/>
      </c>
      <c r="F31" s="209" t="str">
        <f>IFERROR(VLOOKUP(A31,Transaksi!$A$11:$F$1000,6,FALSE),"")</f>
        <v/>
      </c>
      <c r="G31" s="489" t="str">
        <f>IFERROR(VLOOKUP(A31,Transaksi!$A$11:$G$1000,7,FALSE),"")</f>
        <v/>
      </c>
      <c r="H31" s="489" t="str">
        <f>IFERROR(VLOOKUP(A31,Transaksi!$A$11:$H$1000,8,FALSE),"")</f>
        <v/>
      </c>
      <c r="I31" s="489" t="str">
        <f t="shared" si="0"/>
        <v/>
      </c>
    </row>
    <row r="32" spans="1:10" customFormat="1" ht="16" customHeight="1">
      <c r="A32" s="1" t="str">
        <f>IF(Transaksi!J27="","",Transaksi!A27)</f>
        <v/>
      </c>
      <c r="B32" s="142"/>
      <c r="C32" s="486" t="str">
        <f>IFERROR(VLOOKUP(A32,Transaksi!$A$11:$C$1000,3,FALSE),"")</f>
        <v/>
      </c>
      <c r="D32" s="487" t="str">
        <f>IFERROR(VLOOKUP(A32,Transaksi!$A$11:$D$1000,4,FALSE),"")</f>
        <v/>
      </c>
      <c r="E32" s="488" t="str">
        <f>IFERROR(VLOOKUP(A32,Transaksi!$A$11:$E$1000,5,FALSE),"")</f>
        <v/>
      </c>
      <c r="F32" s="209" t="str">
        <f>IFERROR(VLOOKUP(A32,Transaksi!$A$11:$F$1000,6,FALSE),"")</f>
        <v/>
      </c>
      <c r="G32" s="489" t="str">
        <f>IFERROR(VLOOKUP(A32,Transaksi!$A$11:$G$1000,7,FALSE),"")</f>
        <v/>
      </c>
      <c r="H32" s="489" t="str">
        <f>IFERROR(VLOOKUP(A32,Transaksi!$A$11:$H$1000,8,FALSE),"")</f>
        <v/>
      </c>
      <c r="I32" s="489" t="str">
        <f t="shared" si="0"/>
        <v/>
      </c>
    </row>
    <row r="33" spans="1:9" customFormat="1" ht="16" customHeight="1">
      <c r="A33" s="1" t="str">
        <f>IF(Transaksi!J28="","",Transaksi!A28)</f>
        <v/>
      </c>
      <c r="B33" s="142"/>
      <c r="C33" s="486" t="str">
        <f>IFERROR(VLOOKUP(A33,Transaksi!$A$11:$C$1000,3,FALSE),"")</f>
        <v/>
      </c>
      <c r="D33" s="487" t="str">
        <f>IFERROR(VLOOKUP(A33,Transaksi!$A$11:$D$1000,4,FALSE),"")</f>
        <v/>
      </c>
      <c r="E33" s="488" t="str">
        <f>IFERROR(VLOOKUP(A33,Transaksi!$A$11:$E$1000,5,FALSE),"")</f>
        <v/>
      </c>
      <c r="F33" s="209" t="str">
        <f>IFERROR(VLOOKUP(A33,Transaksi!$A$11:$F$1000,6,FALSE),"")</f>
        <v/>
      </c>
      <c r="G33" s="489" t="str">
        <f>IFERROR(VLOOKUP(A33,Transaksi!$A$11:$G$1000,7,FALSE),"")</f>
        <v/>
      </c>
      <c r="H33" s="489" t="str">
        <f>IFERROR(VLOOKUP(A33,Transaksi!$A$11:$H$1000,8,FALSE),"")</f>
        <v/>
      </c>
      <c r="I33" s="489" t="str">
        <f t="shared" si="0"/>
        <v/>
      </c>
    </row>
    <row r="34" spans="1:9" ht="16" customHeight="1">
      <c r="A34" s="1" t="str">
        <f>IF(Transaksi!J29="","",Transaksi!A29)</f>
        <v/>
      </c>
      <c r="C34" s="486" t="str">
        <f>IFERROR(VLOOKUP(A34,Transaksi!$A$11:$C$1000,3,FALSE),"")</f>
        <v/>
      </c>
      <c r="D34" s="487" t="str">
        <f>IFERROR(VLOOKUP(A34,Transaksi!$A$11:$D$1000,4,FALSE),"")</f>
        <v/>
      </c>
      <c r="E34" s="488" t="str">
        <f>IFERROR(VLOOKUP(A34,Transaksi!$A$11:$E$1000,5,FALSE),"")</f>
        <v/>
      </c>
      <c r="F34" s="209" t="str">
        <f>IFERROR(VLOOKUP(A34,Transaksi!$A$11:$F$1000,6,FALSE),"")</f>
        <v/>
      </c>
      <c r="G34" s="489" t="str">
        <f>IFERROR(VLOOKUP(A34,Transaksi!$A$11:$G$1000,7,FALSE),"")</f>
        <v/>
      </c>
      <c r="H34" s="489" t="str">
        <f>IFERROR(VLOOKUP(A34,Transaksi!$A$11:$H$1000,8,FALSE),"")</f>
        <v/>
      </c>
      <c r="I34" s="489" t="str">
        <f t="shared" si="0"/>
        <v/>
      </c>
    </row>
    <row r="35" spans="1:9" customFormat="1" ht="16" customHeight="1">
      <c r="A35" s="1" t="str">
        <f>IF(Transaksi!J30="","",Transaksi!A30)</f>
        <v/>
      </c>
      <c r="B35" s="142"/>
      <c r="C35" s="486" t="str">
        <f>IFERROR(VLOOKUP(A35,Transaksi!$A$11:$C$1000,3,FALSE),"")</f>
        <v/>
      </c>
      <c r="D35" s="487" t="str">
        <f>IFERROR(VLOOKUP(A35,Transaksi!$A$11:$D$1000,4,FALSE),"")</f>
        <v/>
      </c>
      <c r="E35" s="488" t="str">
        <f>IFERROR(VLOOKUP(A35,Transaksi!$A$11:$E$1000,5,FALSE),"")</f>
        <v/>
      </c>
      <c r="F35" s="209" t="str">
        <f>IFERROR(VLOOKUP(A35,Transaksi!$A$11:$F$1000,6,FALSE),"")</f>
        <v/>
      </c>
      <c r="G35" s="489" t="str">
        <f>IFERROR(VLOOKUP(A35,Transaksi!$A$11:$G$1000,7,FALSE),"")</f>
        <v/>
      </c>
      <c r="H35" s="489" t="str">
        <f>IFERROR(VLOOKUP(A35,Transaksi!$A$11:$H$1000,8,FALSE),"")</f>
        <v/>
      </c>
      <c r="I35" s="489" t="str">
        <f t="shared" si="0"/>
        <v/>
      </c>
    </row>
    <row r="36" spans="1:9" ht="16" customHeight="1">
      <c r="A36" s="1" t="str">
        <f>IF(Transaksi!J31="","",Transaksi!A31)</f>
        <v/>
      </c>
      <c r="C36" s="486" t="str">
        <f>IFERROR(VLOOKUP(A36,Transaksi!$A$11:$C$1000,3,FALSE),"")</f>
        <v/>
      </c>
      <c r="D36" s="487" t="str">
        <f>IFERROR(VLOOKUP(A36,Transaksi!$A$11:$D$1000,4,FALSE),"")</f>
        <v/>
      </c>
      <c r="E36" s="488" t="str">
        <f>IFERROR(VLOOKUP(A36,Transaksi!$A$11:$E$1000,5,FALSE),"")</f>
        <v/>
      </c>
      <c r="F36" s="209" t="str">
        <f>IFERROR(VLOOKUP(A36,Transaksi!$A$11:$F$1000,6,FALSE),"")</f>
        <v/>
      </c>
      <c r="G36" s="489" t="str">
        <f>IFERROR(VLOOKUP(A36,Transaksi!$A$11:$G$1000,7,FALSE),"")</f>
        <v/>
      </c>
      <c r="H36" s="489" t="str">
        <f>IFERROR(VLOOKUP(A36,Transaksi!$A$11:$H$1000,8,FALSE),"")</f>
        <v/>
      </c>
      <c r="I36" s="489" t="str">
        <f t="shared" si="0"/>
        <v/>
      </c>
    </row>
    <row r="37" spans="1:9" customFormat="1" ht="16" customHeight="1">
      <c r="A37" s="1" t="str">
        <f>IF(Transaksi!J32="","",Transaksi!A32)</f>
        <v/>
      </c>
      <c r="B37" s="142"/>
      <c r="C37" s="486" t="str">
        <f>IFERROR(VLOOKUP(A37,Transaksi!$A$11:$C$1000,3,FALSE),"")</f>
        <v/>
      </c>
      <c r="D37" s="487" t="str">
        <f>IFERROR(VLOOKUP(A37,Transaksi!$A$11:$D$1000,4,FALSE),"")</f>
        <v/>
      </c>
      <c r="E37" s="488" t="str">
        <f>IFERROR(VLOOKUP(A37,Transaksi!$A$11:$E$1000,5,FALSE),"")</f>
        <v/>
      </c>
      <c r="F37" s="209" t="str">
        <f>IFERROR(VLOOKUP(A37,Transaksi!$A$11:$F$1000,6,FALSE),"")</f>
        <v/>
      </c>
      <c r="G37" s="489" t="str">
        <f>IFERROR(VLOOKUP(A37,Transaksi!$A$11:$G$1000,7,FALSE),"")</f>
        <v/>
      </c>
      <c r="H37" s="489" t="str">
        <f>IFERROR(VLOOKUP(A37,Transaksi!$A$11:$H$1000,8,FALSE),"")</f>
        <v/>
      </c>
      <c r="I37" s="489" t="str">
        <f t="shared" si="0"/>
        <v/>
      </c>
    </row>
    <row r="38" spans="1:9" customFormat="1" ht="16" customHeight="1">
      <c r="A38" s="1" t="str">
        <f>IF(Transaksi!J33="","",Transaksi!A33)</f>
        <v/>
      </c>
      <c r="B38" s="142"/>
      <c r="C38" s="486" t="str">
        <f>IFERROR(VLOOKUP(A38,Transaksi!$A$11:$C$1000,3,FALSE),"")</f>
        <v/>
      </c>
      <c r="D38" s="487" t="str">
        <f>IFERROR(VLOOKUP(A38,Transaksi!$A$11:$D$1000,4,FALSE),"")</f>
        <v/>
      </c>
      <c r="E38" s="488" t="str">
        <f>IFERROR(VLOOKUP(A38,Transaksi!$A$11:$E$1000,5,FALSE),"")</f>
        <v/>
      </c>
      <c r="F38" s="209" t="str">
        <f>IFERROR(VLOOKUP(A38,Transaksi!$A$11:$F$1000,6,FALSE),"")</f>
        <v/>
      </c>
      <c r="G38" s="489" t="str">
        <f>IFERROR(VLOOKUP(A38,Transaksi!$A$11:$G$1000,7,FALSE),"")</f>
        <v/>
      </c>
      <c r="H38" s="489" t="str">
        <f>IFERROR(VLOOKUP(A38,Transaksi!$A$11:$H$1000,8,FALSE),"")</f>
        <v/>
      </c>
      <c r="I38" s="489" t="str">
        <f t="shared" si="0"/>
        <v/>
      </c>
    </row>
    <row r="39" spans="1:9" customFormat="1" ht="16" customHeight="1">
      <c r="A39" s="1" t="str">
        <f>IF(Transaksi!J34="","",Transaksi!A34)</f>
        <v/>
      </c>
      <c r="B39" s="142"/>
      <c r="C39" s="486" t="str">
        <f>IFERROR(VLOOKUP(A39,Transaksi!$A$11:$C$1000,3,FALSE),"")</f>
        <v/>
      </c>
      <c r="D39" s="487" t="str">
        <f>IFERROR(VLOOKUP(A39,Transaksi!$A$11:$D$1000,4,FALSE),"")</f>
        <v/>
      </c>
      <c r="E39" s="488" t="str">
        <f>IFERROR(VLOOKUP(A39,Transaksi!$A$11:$E$1000,5,FALSE),"")</f>
        <v/>
      </c>
      <c r="F39" s="209" t="str">
        <f>IFERROR(VLOOKUP(A39,Transaksi!$A$11:$F$1000,6,FALSE),"")</f>
        <v/>
      </c>
      <c r="G39" s="489" t="str">
        <f>IFERROR(VLOOKUP(A39,Transaksi!$A$11:$G$1000,7,FALSE),"")</f>
        <v/>
      </c>
      <c r="H39" s="489" t="str">
        <f>IFERROR(VLOOKUP(A39,Transaksi!$A$11:$H$1000,8,FALSE),"")</f>
        <v/>
      </c>
      <c r="I39" s="489" t="str">
        <f t="shared" si="0"/>
        <v/>
      </c>
    </row>
    <row r="40" spans="1:9" customFormat="1" ht="16" customHeight="1">
      <c r="A40" s="1" t="str">
        <f>IF(Transaksi!J35="","",Transaksi!A35)</f>
        <v/>
      </c>
      <c r="B40" s="142"/>
      <c r="C40" s="486" t="str">
        <f>IFERROR(VLOOKUP(A40,Transaksi!$A$11:$C$1000,3,FALSE),"")</f>
        <v/>
      </c>
      <c r="D40" s="487" t="str">
        <f>IFERROR(VLOOKUP(A40,Transaksi!$A$11:$D$1000,4,FALSE),"")</f>
        <v/>
      </c>
      <c r="E40" s="488" t="str">
        <f>IFERROR(VLOOKUP(A40,Transaksi!$A$11:$E$1000,5,FALSE),"")</f>
        <v/>
      </c>
      <c r="F40" s="209" t="str">
        <f>IFERROR(VLOOKUP(A40,Transaksi!$A$11:$F$1000,6,FALSE),"")</f>
        <v/>
      </c>
      <c r="G40" s="489" t="str">
        <f>IFERROR(VLOOKUP(A40,Transaksi!$A$11:$G$1000,7,FALSE),"")</f>
        <v/>
      </c>
      <c r="H40" s="489" t="str">
        <f>IFERROR(VLOOKUP(A40,Transaksi!$A$11:$H$1000,8,FALSE),"")</f>
        <v/>
      </c>
      <c r="I40" s="489" t="str">
        <f t="shared" si="0"/>
        <v/>
      </c>
    </row>
    <row r="41" spans="1:9" ht="16" customHeight="1">
      <c r="A41" s="1" t="str">
        <f>IF(Transaksi!J36="","",Transaksi!A36)</f>
        <v/>
      </c>
      <c r="C41" s="486" t="str">
        <f>IFERROR(VLOOKUP(A41,Transaksi!$A$11:$C$1000,3,FALSE),"")</f>
        <v/>
      </c>
      <c r="D41" s="487" t="str">
        <f>IFERROR(VLOOKUP(A41,Transaksi!$A$11:$D$1000,4,FALSE),"")</f>
        <v/>
      </c>
      <c r="E41" s="488" t="str">
        <f>IFERROR(VLOOKUP(A41,Transaksi!$A$11:$E$1000,5,FALSE),"")</f>
        <v/>
      </c>
      <c r="F41" s="209" t="str">
        <f>IFERROR(VLOOKUP(A41,Transaksi!$A$11:$F$1000,6,FALSE),"")</f>
        <v/>
      </c>
      <c r="G41" s="489" t="str">
        <f>IFERROR(VLOOKUP(A41,Transaksi!$A$11:$G$1000,7,FALSE),"")</f>
        <v/>
      </c>
      <c r="H41" s="489" t="str">
        <f>IFERROR(VLOOKUP(A41,Transaksi!$A$11:$H$1000,8,FALSE),"")</f>
        <v/>
      </c>
      <c r="I41" s="489" t="str">
        <f t="shared" si="0"/>
        <v/>
      </c>
    </row>
    <row r="42" spans="1:9" customFormat="1" ht="16" customHeight="1">
      <c r="A42" s="1" t="str">
        <f>IF(Transaksi!J37="","",Transaksi!A37)</f>
        <v/>
      </c>
      <c r="B42" s="142"/>
      <c r="C42" s="486" t="str">
        <f>IFERROR(VLOOKUP(A42,Transaksi!$A$11:$C$1000,3,FALSE),"")</f>
        <v/>
      </c>
      <c r="D42" s="487" t="str">
        <f>IFERROR(VLOOKUP(A42,Transaksi!$A$11:$D$1000,4,FALSE),"")</f>
        <v/>
      </c>
      <c r="E42" s="488" t="str">
        <f>IFERROR(VLOOKUP(A42,Transaksi!$A$11:$E$1000,5,FALSE),"")</f>
        <v/>
      </c>
      <c r="F42" s="209" t="str">
        <f>IFERROR(VLOOKUP(A42,Transaksi!$A$11:$F$1000,6,FALSE),"")</f>
        <v/>
      </c>
      <c r="G42" s="489" t="str">
        <f>IFERROR(VLOOKUP(A42,Transaksi!$A$11:$G$1000,7,FALSE),"")</f>
        <v/>
      </c>
      <c r="H42" s="489" t="str">
        <f>IFERROR(VLOOKUP(A42,Transaksi!$A$11:$H$1000,8,FALSE),"")</f>
        <v/>
      </c>
      <c r="I42" s="489" t="str">
        <f t="shared" si="0"/>
        <v/>
      </c>
    </row>
    <row r="43" spans="1:9" customFormat="1" ht="16" customHeight="1">
      <c r="A43" s="1" t="str">
        <f>IF(Transaksi!J38="","",Transaksi!A38)</f>
        <v/>
      </c>
      <c r="B43" s="142"/>
      <c r="C43" s="486" t="str">
        <f>IFERROR(VLOOKUP(A43,Transaksi!$A$11:$C$1000,3,FALSE),"")</f>
        <v/>
      </c>
      <c r="D43" s="487" t="str">
        <f>IFERROR(VLOOKUP(A43,Transaksi!$A$11:$D$1000,4,FALSE),"")</f>
        <v/>
      </c>
      <c r="E43" s="488" t="str">
        <f>IFERROR(VLOOKUP(A43,Transaksi!$A$11:$E$1000,5,FALSE),"")</f>
        <v/>
      </c>
      <c r="F43" s="209" t="str">
        <f>IFERROR(VLOOKUP(A43,Transaksi!$A$11:$F$1000,6,FALSE),"")</f>
        <v/>
      </c>
      <c r="G43" s="489" t="str">
        <f>IFERROR(VLOOKUP(A43,Transaksi!$A$11:$G$1000,7,FALSE),"")</f>
        <v/>
      </c>
      <c r="H43" s="489" t="str">
        <f>IFERROR(VLOOKUP(A43,Transaksi!$A$11:$H$1000,8,FALSE),"")</f>
        <v/>
      </c>
      <c r="I43" s="489" t="str">
        <f t="shared" si="0"/>
        <v/>
      </c>
    </row>
    <row r="44" spans="1:9" customFormat="1" ht="16" customHeight="1">
      <c r="A44" s="1" t="str">
        <f>IF(Transaksi!J39="","",Transaksi!A39)</f>
        <v/>
      </c>
      <c r="B44" s="142"/>
      <c r="C44" s="486" t="str">
        <f>IFERROR(VLOOKUP(A44,Transaksi!$A$11:$C$1000,3,FALSE),"")</f>
        <v/>
      </c>
      <c r="D44" s="487" t="str">
        <f>IFERROR(VLOOKUP(A44,Transaksi!$A$11:$D$1000,4,FALSE),"")</f>
        <v/>
      </c>
      <c r="E44" s="488" t="str">
        <f>IFERROR(VLOOKUP(A44,Transaksi!$A$11:$E$1000,5,FALSE),"")</f>
        <v/>
      </c>
      <c r="F44" s="209" t="str">
        <f>IFERROR(VLOOKUP(A44,Transaksi!$A$11:$F$1000,6,FALSE),"")</f>
        <v/>
      </c>
      <c r="G44" s="489" t="str">
        <f>IFERROR(VLOOKUP(A44,Transaksi!$A$11:$G$1000,7,FALSE),"")</f>
        <v/>
      </c>
      <c r="H44" s="489" t="str">
        <f>IFERROR(VLOOKUP(A44,Transaksi!$A$11:$H$1000,8,FALSE),"")</f>
        <v/>
      </c>
      <c r="I44" s="489" t="str">
        <f t="shared" si="0"/>
        <v/>
      </c>
    </row>
    <row r="45" spans="1:9" customFormat="1" ht="16" customHeight="1">
      <c r="A45" s="1" t="str">
        <f>IF(Transaksi!J40="","",Transaksi!A40)</f>
        <v/>
      </c>
      <c r="B45" s="142"/>
      <c r="C45" s="486" t="str">
        <f>IFERROR(VLOOKUP(A45,Transaksi!$A$11:$C$1000,3,FALSE),"")</f>
        <v/>
      </c>
      <c r="D45" s="487" t="str">
        <f>IFERROR(VLOOKUP(A45,Transaksi!$A$11:$D$1000,4,FALSE),"")</f>
        <v/>
      </c>
      <c r="E45" s="488" t="str">
        <f>IFERROR(VLOOKUP(A45,Transaksi!$A$11:$E$1000,5,FALSE),"")</f>
        <v/>
      </c>
      <c r="F45" s="209" t="str">
        <f>IFERROR(VLOOKUP(A45,Transaksi!$A$11:$F$1000,6,FALSE),"")</f>
        <v/>
      </c>
      <c r="G45" s="489" t="str">
        <f>IFERROR(VLOOKUP(A45,Transaksi!$A$11:$G$1000,7,FALSE),"")</f>
        <v/>
      </c>
      <c r="H45" s="489" t="str">
        <f>IFERROR(VLOOKUP(A45,Transaksi!$A$11:$H$1000,8,FALSE),"")</f>
        <v/>
      </c>
      <c r="I45" s="489" t="str">
        <f t="shared" si="0"/>
        <v/>
      </c>
    </row>
    <row r="46" spans="1:9" customFormat="1" ht="16" customHeight="1">
      <c r="A46" s="1" t="str">
        <f>IF(Transaksi!J41="","",Transaksi!A41)</f>
        <v/>
      </c>
      <c r="B46" s="142"/>
      <c r="C46" s="486" t="str">
        <f>IFERROR(VLOOKUP(A46,Transaksi!$A$11:$C$1000,3,FALSE),"")</f>
        <v/>
      </c>
      <c r="D46" s="487" t="str">
        <f>IFERROR(VLOOKUP(A46,Transaksi!$A$11:$D$1000,4,FALSE),"")</f>
        <v/>
      </c>
      <c r="E46" s="488" t="str">
        <f>IFERROR(VLOOKUP(A46,Transaksi!$A$11:$E$1000,5,FALSE),"")</f>
        <v/>
      </c>
      <c r="F46" s="209" t="str">
        <f>IFERROR(VLOOKUP(A46,Transaksi!$A$11:$F$1000,6,FALSE),"")</f>
        <v/>
      </c>
      <c r="G46" s="489" t="str">
        <f>IFERROR(VLOOKUP(A46,Transaksi!$A$11:$G$1000,7,FALSE),"")</f>
        <v/>
      </c>
      <c r="H46" s="489" t="str">
        <f>IFERROR(VLOOKUP(A46,Transaksi!$A$11:$H$1000,8,FALSE),"")</f>
        <v/>
      </c>
      <c r="I46" s="489" t="str">
        <f t="shared" si="0"/>
        <v/>
      </c>
    </row>
    <row r="47" spans="1:9" customFormat="1" ht="16" customHeight="1">
      <c r="A47" s="1" t="str">
        <f>IF(Transaksi!J42="","",Transaksi!A42)</f>
        <v/>
      </c>
      <c r="B47" s="142"/>
      <c r="C47" s="486" t="str">
        <f>IFERROR(VLOOKUP(A47,Transaksi!$A$11:$C$1000,3,FALSE),"")</f>
        <v/>
      </c>
      <c r="D47" s="487" t="str">
        <f>IFERROR(VLOOKUP(A47,Transaksi!$A$11:$D$1000,4,FALSE),"")</f>
        <v/>
      </c>
      <c r="E47" s="488" t="str">
        <f>IFERROR(VLOOKUP(A47,Transaksi!$A$11:$E$1000,5,FALSE),"")</f>
        <v/>
      </c>
      <c r="F47" s="209" t="str">
        <f>IFERROR(VLOOKUP(A47,Transaksi!$A$11:$F$1000,6,FALSE),"")</f>
        <v/>
      </c>
      <c r="G47" s="489" t="str">
        <f>IFERROR(VLOOKUP(A47,Transaksi!$A$11:$G$1000,7,FALSE),"")</f>
        <v/>
      </c>
      <c r="H47" s="489" t="str">
        <f>IFERROR(VLOOKUP(A47,Transaksi!$A$11:$H$1000,8,FALSE),"")</f>
        <v/>
      </c>
      <c r="I47" s="489" t="str">
        <f t="shared" si="0"/>
        <v/>
      </c>
    </row>
    <row r="48" spans="1:9" customFormat="1" ht="16" customHeight="1">
      <c r="A48" s="1" t="str">
        <f>IF(Transaksi!J43="","",Transaksi!A43)</f>
        <v/>
      </c>
      <c r="B48" s="142"/>
      <c r="C48" s="486" t="str">
        <f>IFERROR(VLOOKUP(A48,Transaksi!$A$11:$C$1000,3,FALSE),"")</f>
        <v/>
      </c>
      <c r="D48" s="487" t="str">
        <f>IFERROR(VLOOKUP(A48,Transaksi!$A$11:$D$1000,4,FALSE),"")</f>
        <v/>
      </c>
      <c r="E48" s="488" t="str">
        <f>IFERROR(VLOOKUP(A48,Transaksi!$A$11:$E$1000,5,FALSE),"")</f>
        <v/>
      </c>
      <c r="F48" s="209" t="str">
        <f>IFERROR(VLOOKUP(A48,Transaksi!$A$11:$F$1000,6,FALSE),"")</f>
        <v/>
      </c>
      <c r="G48" s="489" t="str">
        <f>IFERROR(VLOOKUP(A48,Transaksi!$A$11:$G$1000,7,FALSE),"")</f>
        <v/>
      </c>
      <c r="H48" s="489" t="str">
        <f>IFERROR(VLOOKUP(A48,Transaksi!$A$11:$H$1000,8,FALSE),"")</f>
        <v/>
      </c>
      <c r="I48" s="489" t="str">
        <f t="shared" si="0"/>
        <v/>
      </c>
    </row>
    <row r="49" spans="1:9" customFormat="1" ht="16" customHeight="1">
      <c r="A49" s="1" t="str">
        <f>IF(Transaksi!J44="","",Transaksi!A44)</f>
        <v/>
      </c>
      <c r="B49" s="142"/>
      <c r="C49" s="486" t="str">
        <f>IFERROR(VLOOKUP(A49,Transaksi!$A$11:$C$1000,3,FALSE),"")</f>
        <v/>
      </c>
      <c r="D49" s="487" t="str">
        <f>IFERROR(VLOOKUP(A49,Transaksi!$A$11:$D$1000,4,FALSE),"")</f>
        <v/>
      </c>
      <c r="E49" s="488" t="str">
        <f>IFERROR(VLOOKUP(A49,Transaksi!$A$11:$E$1000,5,FALSE),"")</f>
        <v/>
      </c>
      <c r="F49" s="209" t="str">
        <f>IFERROR(VLOOKUP(A49,Transaksi!$A$11:$F$1000,6,FALSE),"")</f>
        <v/>
      </c>
      <c r="G49" s="489" t="str">
        <f>IFERROR(VLOOKUP(A49,Transaksi!$A$11:$G$1000,7,FALSE),"")</f>
        <v/>
      </c>
      <c r="H49" s="489" t="str">
        <f>IFERROR(VLOOKUP(A49,Transaksi!$A$11:$H$1000,8,FALSE),"")</f>
        <v/>
      </c>
      <c r="I49" s="489" t="str">
        <f t="shared" si="0"/>
        <v/>
      </c>
    </row>
    <row r="50" spans="1:9" customFormat="1" ht="16" customHeight="1">
      <c r="A50" s="1" t="str">
        <f>IF(Transaksi!J45="","",Transaksi!A45)</f>
        <v/>
      </c>
      <c r="B50" s="142"/>
      <c r="C50" s="486" t="str">
        <f>IFERROR(VLOOKUP(A50,Transaksi!$A$11:$C$1000,3,FALSE),"")</f>
        <v/>
      </c>
      <c r="D50" s="487" t="str">
        <f>IFERROR(VLOOKUP(A50,Transaksi!$A$11:$D$1000,4,FALSE),"")</f>
        <v/>
      </c>
      <c r="E50" s="488" t="str">
        <f>IFERROR(VLOOKUP(A50,Transaksi!$A$11:$E$1000,5,FALSE),"")</f>
        <v/>
      </c>
      <c r="F50" s="209" t="str">
        <f>IFERROR(VLOOKUP(A50,Transaksi!$A$11:$F$1000,6,FALSE),"")</f>
        <v/>
      </c>
      <c r="G50" s="489" t="str">
        <f>IFERROR(VLOOKUP(A50,Transaksi!$A$11:$G$1000,7,FALSE),"")</f>
        <v/>
      </c>
      <c r="H50" s="489" t="str">
        <f>IFERROR(VLOOKUP(A50,Transaksi!$A$11:$H$1000,8,FALSE),"")</f>
        <v/>
      </c>
      <c r="I50" s="489" t="str">
        <f t="shared" si="0"/>
        <v/>
      </c>
    </row>
    <row r="51" spans="1:9" customFormat="1" ht="16" customHeight="1">
      <c r="A51" s="1" t="str">
        <f>IF(Transaksi!J46="","",Transaksi!A46)</f>
        <v/>
      </c>
      <c r="B51" s="142"/>
      <c r="C51" s="486" t="str">
        <f>IFERROR(VLOOKUP(A51,Transaksi!$A$11:$C$1000,3,FALSE),"")</f>
        <v/>
      </c>
      <c r="D51" s="487" t="str">
        <f>IFERROR(VLOOKUP(A51,Transaksi!$A$11:$D$1000,4,FALSE),"")</f>
        <v/>
      </c>
      <c r="E51" s="488" t="str">
        <f>IFERROR(VLOOKUP(A51,Transaksi!$A$11:$E$1000,5,FALSE),"")</f>
        <v/>
      </c>
      <c r="F51" s="209" t="str">
        <f>IFERROR(VLOOKUP(A51,Transaksi!$A$11:$F$1000,6,FALSE),"")</f>
        <v/>
      </c>
      <c r="G51" s="489" t="str">
        <f>IFERROR(VLOOKUP(A51,Transaksi!$A$11:$G$1000,7,FALSE),"")</f>
        <v/>
      </c>
      <c r="H51" s="489" t="str">
        <f>IFERROR(VLOOKUP(A51,Transaksi!$A$11:$H$1000,8,FALSE),"")</f>
        <v/>
      </c>
      <c r="I51" s="489" t="str">
        <f t="shared" si="0"/>
        <v/>
      </c>
    </row>
    <row r="52" spans="1:9" customFormat="1" ht="16" customHeight="1">
      <c r="A52" s="1" t="str">
        <f>IF(Transaksi!J47="","",Transaksi!A47)</f>
        <v/>
      </c>
      <c r="B52" s="142"/>
      <c r="C52" s="486" t="str">
        <f>IFERROR(VLOOKUP(A52,Transaksi!$A$11:$C$1000,3,FALSE),"")</f>
        <v/>
      </c>
      <c r="D52" s="487" t="str">
        <f>IFERROR(VLOOKUP(A52,Transaksi!$A$11:$D$1000,4,FALSE),"")</f>
        <v/>
      </c>
      <c r="E52" s="488" t="str">
        <f>IFERROR(VLOOKUP(A52,Transaksi!$A$11:$E$1000,5,FALSE),"")</f>
        <v/>
      </c>
      <c r="F52" s="209" t="str">
        <f>IFERROR(VLOOKUP(A52,Transaksi!$A$11:$F$1000,6,FALSE),"")</f>
        <v/>
      </c>
      <c r="G52" s="489" t="str">
        <f>IFERROR(VLOOKUP(A52,Transaksi!$A$11:$G$1000,7,FALSE),"")</f>
        <v/>
      </c>
      <c r="H52" s="489" t="str">
        <f>IFERROR(VLOOKUP(A52,Transaksi!$A$11:$H$1000,8,FALSE),"")</f>
        <v/>
      </c>
      <c r="I52" s="489" t="str">
        <f t="shared" si="0"/>
        <v/>
      </c>
    </row>
    <row r="53" spans="1:9" customFormat="1" ht="16" customHeight="1">
      <c r="A53" s="1" t="str">
        <f>IF(Transaksi!J48="","",Transaksi!A48)</f>
        <v/>
      </c>
      <c r="B53" s="142"/>
      <c r="C53" s="486" t="str">
        <f>IFERROR(VLOOKUP(A53,Transaksi!$A$11:$C$1000,3,FALSE),"")</f>
        <v/>
      </c>
      <c r="D53" s="487" t="str">
        <f>IFERROR(VLOOKUP(A53,Transaksi!$A$11:$D$1000,4,FALSE),"")</f>
        <v/>
      </c>
      <c r="E53" s="488" t="str">
        <f>IFERROR(VLOOKUP(A53,Transaksi!$A$11:$E$1000,5,FALSE),"")</f>
        <v/>
      </c>
      <c r="F53" s="209" t="str">
        <f>IFERROR(VLOOKUP(A53,Transaksi!$A$11:$F$1000,6,FALSE),"")</f>
        <v/>
      </c>
      <c r="G53" s="489" t="str">
        <f>IFERROR(VLOOKUP(A53,Transaksi!$A$11:$G$1000,7,FALSE),"")</f>
        <v/>
      </c>
      <c r="H53" s="489" t="str">
        <f>IFERROR(VLOOKUP(A53,Transaksi!$A$11:$H$1000,8,FALSE),"")</f>
        <v/>
      </c>
      <c r="I53" s="489" t="str">
        <f t="shared" si="0"/>
        <v/>
      </c>
    </row>
    <row r="54" spans="1:9" customFormat="1" ht="16" customHeight="1">
      <c r="A54" s="1" t="str">
        <f>IF(Transaksi!J49="","",Transaksi!A49)</f>
        <v/>
      </c>
      <c r="B54" s="142"/>
      <c r="C54" s="486" t="str">
        <f>IFERROR(VLOOKUP(A54,Transaksi!$A$11:$C$1000,3,FALSE),"")</f>
        <v/>
      </c>
      <c r="D54" s="487" t="str">
        <f>IFERROR(VLOOKUP(A54,Transaksi!$A$11:$D$1000,4,FALSE),"")</f>
        <v/>
      </c>
      <c r="E54" s="488" t="str">
        <f>IFERROR(VLOOKUP(A54,Transaksi!$A$11:$E$1000,5,FALSE),"")</f>
        <v/>
      </c>
      <c r="F54" s="209" t="str">
        <f>IFERROR(VLOOKUP(A54,Transaksi!$A$11:$F$1000,6,FALSE),"")</f>
        <v/>
      </c>
      <c r="G54" s="489" t="str">
        <f>IFERROR(VLOOKUP(A54,Transaksi!$A$11:$G$1000,7,FALSE),"")</f>
        <v/>
      </c>
      <c r="H54" s="489" t="str">
        <f>IFERROR(VLOOKUP(A54,Transaksi!$A$11:$H$1000,8,FALSE),"")</f>
        <v/>
      </c>
      <c r="I54" s="489" t="str">
        <f t="shared" si="0"/>
        <v/>
      </c>
    </row>
    <row r="55" spans="1:9" customFormat="1" ht="16" customHeight="1">
      <c r="A55" s="1" t="str">
        <f>IF(Transaksi!J50="","",Transaksi!A50)</f>
        <v/>
      </c>
      <c r="B55" s="142"/>
      <c r="C55" s="486" t="str">
        <f>IFERROR(VLOOKUP(A55,Transaksi!$A$11:$C$1000,3,FALSE),"")</f>
        <v/>
      </c>
      <c r="D55" s="487" t="str">
        <f>IFERROR(VLOOKUP(A55,Transaksi!$A$11:$D$1000,4,FALSE),"")</f>
        <v/>
      </c>
      <c r="E55" s="488" t="str">
        <f>IFERROR(VLOOKUP(A55,Transaksi!$A$11:$E$1000,5,FALSE),"")</f>
        <v/>
      </c>
      <c r="F55" s="209" t="str">
        <f>IFERROR(VLOOKUP(A55,Transaksi!$A$11:$F$1000,6,FALSE),"")</f>
        <v/>
      </c>
      <c r="G55" s="489" t="str">
        <f>IFERROR(VLOOKUP(A55,Transaksi!$A$11:$G$1000,7,FALSE),"")</f>
        <v/>
      </c>
      <c r="H55" s="489" t="str">
        <f>IFERROR(VLOOKUP(A55,Transaksi!$A$11:$H$1000,8,FALSE),"")</f>
        <v/>
      </c>
      <c r="I55" s="489" t="str">
        <f t="shared" si="0"/>
        <v/>
      </c>
    </row>
    <row r="56" spans="1:9" ht="16" customHeight="1">
      <c r="A56" s="1" t="str">
        <f>IF(Transaksi!J51="","",Transaksi!A51)</f>
        <v/>
      </c>
      <c r="C56" s="486" t="str">
        <f>IFERROR(VLOOKUP(A56,Transaksi!$A$11:$C$1000,3,FALSE),"")</f>
        <v/>
      </c>
      <c r="D56" s="487" t="str">
        <f>IFERROR(VLOOKUP(A56,Transaksi!$A$11:$D$1000,4,FALSE),"")</f>
        <v/>
      </c>
      <c r="E56" s="488" t="str">
        <f>IFERROR(VLOOKUP(A56,Transaksi!$A$11:$E$1000,5,FALSE),"")</f>
        <v/>
      </c>
      <c r="F56" s="209" t="str">
        <f>IFERROR(VLOOKUP(A56,Transaksi!$A$11:$F$1000,6,FALSE),"")</f>
        <v/>
      </c>
      <c r="G56" s="489" t="str">
        <f>IFERROR(VLOOKUP(A56,Transaksi!$A$11:$G$1000,7,FALSE),"")</f>
        <v/>
      </c>
      <c r="H56" s="489" t="str">
        <f>IFERROR(VLOOKUP(A56,Transaksi!$A$11:$H$1000,8,FALSE),"")</f>
        <v/>
      </c>
      <c r="I56" s="489" t="str">
        <f t="shared" si="0"/>
        <v/>
      </c>
    </row>
    <row r="57" spans="1:9" customFormat="1" ht="16" customHeight="1">
      <c r="A57" s="1" t="str">
        <f>IF(Transaksi!J52="","",Transaksi!A52)</f>
        <v/>
      </c>
      <c r="B57" s="142"/>
      <c r="C57" s="486" t="str">
        <f>IFERROR(VLOOKUP(A57,Transaksi!$A$11:$C$1000,3,FALSE),"")</f>
        <v/>
      </c>
      <c r="D57" s="487" t="str">
        <f>IFERROR(VLOOKUP(A57,Transaksi!$A$11:$D$1000,4,FALSE),"")</f>
        <v/>
      </c>
      <c r="E57" s="488" t="str">
        <f>IFERROR(VLOOKUP(A57,Transaksi!$A$11:$E$1000,5,FALSE),"")</f>
        <v/>
      </c>
      <c r="F57" s="209" t="str">
        <f>IFERROR(VLOOKUP(A57,Transaksi!$A$11:$F$1000,6,FALSE),"")</f>
        <v/>
      </c>
      <c r="G57" s="489" t="str">
        <f>IFERROR(VLOOKUP(A57,Transaksi!$A$11:$G$1000,7,FALSE),"")</f>
        <v/>
      </c>
      <c r="H57" s="489" t="str">
        <f>IFERROR(VLOOKUP(A57,Transaksi!$A$11:$H$1000,8,FALSE),"")</f>
        <v/>
      </c>
      <c r="I57" s="489" t="str">
        <f t="shared" si="0"/>
        <v/>
      </c>
    </row>
    <row r="58" spans="1:9" customFormat="1" ht="16" customHeight="1">
      <c r="A58" s="1" t="str">
        <f>IF(Transaksi!J53="","",Transaksi!A53)</f>
        <v/>
      </c>
      <c r="B58" s="142"/>
      <c r="C58" s="486" t="str">
        <f>IFERROR(VLOOKUP(A58,Transaksi!$A$11:$C$1000,3,FALSE),"")</f>
        <v/>
      </c>
      <c r="D58" s="487" t="str">
        <f>IFERROR(VLOOKUP(A58,Transaksi!$A$11:$D$1000,4,FALSE),"")</f>
        <v/>
      </c>
      <c r="E58" s="488" t="str">
        <f>IFERROR(VLOOKUP(A58,Transaksi!$A$11:$E$1000,5,FALSE),"")</f>
        <v/>
      </c>
      <c r="F58" s="209" t="str">
        <f>IFERROR(VLOOKUP(A58,Transaksi!$A$11:$F$1000,6,FALSE),"")</f>
        <v/>
      </c>
      <c r="G58" s="489" t="str">
        <f>IFERROR(VLOOKUP(A58,Transaksi!$A$11:$G$1000,7,FALSE),"")</f>
        <v/>
      </c>
      <c r="H58" s="489" t="str">
        <f>IFERROR(VLOOKUP(A58,Transaksi!$A$11:$H$1000,8,FALSE),"")</f>
        <v/>
      </c>
      <c r="I58" s="489" t="str">
        <f t="shared" si="0"/>
        <v/>
      </c>
    </row>
    <row r="59" spans="1:9" customFormat="1" ht="16" customHeight="1">
      <c r="A59" s="1" t="str">
        <f>IF(Transaksi!J54="","",Transaksi!A54)</f>
        <v/>
      </c>
      <c r="B59" s="142"/>
      <c r="C59" s="486" t="str">
        <f>IFERROR(VLOOKUP(A59,Transaksi!$A$11:$C$1000,3,FALSE),"")</f>
        <v/>
      </c>
      <c r="D59" s="487" t="str">
        <f>IFERROR(VLOOKUP(A59,Transaksi!$A$11:$D$1000,4,FALSE),"")</f>
        <v/>
      </c>
      <c r="E59" s="488" t="str">
        <f>IFERROR(VLOOKUP(A59,Transaksi!$A$11:$E$1000,5,FALSE),"")</f>
        <v/>
      </c>
      <c r="F59" s="209" t="str">
        <f>IFERROR(VLOOKUP(A59,Transaksi!$A$11:$F$1000,6,FALSE),"")</f>
        <v/>
      </c>
      <c r="G59" s="489" t="str">
        <f>IFERROR(VLOOKUP(A59,Transaksi!$A$11:$G$1000,7,FALSE),"")</f>
        <v/>
      </c>
      <c r="H59" s="489" t="str">
        <f>IFERROR(VLOOKUP(A59,Transaksi!$A$11:$H$1000,8,FALSE),"")</f>
        <v/>
      </c>
      <c r="I59" s="489" t="str">
        <f t="shared" si="0"/>
        <v/>
      </c>
    </row>
    <row r="60" spans="1:9" customFormat="1" ht="16" customHeight="1">
      <c r="A60" s="1" t="str">
        <f>IF(Transaksi!J55="","",Transaksi!A55)</f>
        <v/>
      </c>
      <c r="B60" s="142"/>
      <c r="C60" s="486" t="str">
        <f>IFERROR(VLOOKUP(A60,Transaksi!$A$11:$C$1000,3,FALSE),"")</f>
        <v/>
      </c>
      <c r="D60" s="487" t="str">
        <f>IFERROR(VLOOKUP(A60,Transaksi!$A$11:$D$1000,4,FALSE),"")</f>
        <v/>
      </c>
      <c r="E60" s="488" t="str">
        <f>IFERROR(VLOOKUP(A60,Transaksi!$A$11:$E$1000,5,FALSE),"")</f>
        <v/>
      </c>
      <c r="F60" s="209" t="str">
        <f>IFERROR(VLOOKUP(A60,Transaksi!$A$11:$F$1000,6,FALSE),"")</f>
        <v/>
      </c>
      <c r="G60" s="489" t="str">
        <f>IFERROR(VLOOKUP(A60,Transaksi!$A$11:$G$1000,7,FALSE),"")</f>
        <v/>
      </c>
      <c r="H60" s="489" t="str">
        <f>IFERROR(VLOOKUP(A60,Transaksi!$A$11:$H$1000,8,FALSE),"")</f>
        <v/>
      </c>
      <c r="I60" s="489" t="str">
        <f t="shared" si="0"/>
        <v/>
      </c>
    </row>
    <row r="61" spans="1:9" customFormat="1" ht="16" customHeight="1">
      <c r="A61" s="1" t="str">
        <f>IF(Transaksi!J56="","",Transaksi!A56)</f>
        <v/>
      </c>
      <c r="B61" s="142"/>
      <c r="C61" s="486" t="str">
        <f>IFERROR(VLOOKUP(A61,Transaksi!$A$11:$C$1000,3,FALSE),"")</f>
        <v/>
      </c>
      <c r="D61" s="487" t="str">
        <f>IFERROR(VLOOKUP(A61,Transaksi!$A$11:$D$1000,4,FALSE),"")</f>
        <v/>
      </c>
      <c r="E61" s="488" t="str">
        <f>IFERROR(VLOOKUP(A61,Transaksi!$A$11:$E$1000,5,FALSE),"")</f>
        <v/>
      </c>
      <c r="F61" s="209" t="str">
        <f>IFERROR(VLOOKUP(A61,Transaksi!$A$11:$F$1000,6,FALSE),"")</f>
        <v/>
      </c>
      <c r="G61" s="489" t="str">
        <f>IFERROR(VLOOKUP(A61,Transaksi!$A$11:$G$1000,7,FALSE),"")</f>
        <v/>
      </c>
      <c r="H61" s="489" t="str">
        <f>IFERROR(VLOOKUP(A61,Transaksi!$A$11:$H$1000,8,FALSE),"")</f>
        <v/>
      </c>
      <c r="I61" s="489" t="str">
        <f t="shared" si="0"/>
        <v/>
      </c>
    </row>
    <row r="62" spans="1:9" customFormat="1" ht="16" customHeight="1">
      <c r="A62" s="1" t="str">
        <f>IF(Transaksi!J57="","",Transaksi!A57)</f>
        <v/>
      </c>
      <c r="B62" s="142"/>
      <c r="C62" s="486" t="str">
        <f>IFERROR(VLOOKUP(A62,Transaksi!$A$11:$C$1000,3,FALSE),"")</f>
        <v/>
      </c>
      <c r="D62" s="487" t="str">
        <f>IFERROR(VLOOKUP(A62,Transaksi!$A$11:$D$1000,4,FALSE),"")</f>
        <v/>
      </c>
      <c r="E62" s="488" t="str">
        <f>IFERROR(VLOOKUP(A62,Transaksi!$A$11:$E$1000,5,FALSE),"")</f>
        <v/>
      </c>
      <c r="F62" s="209" t="str">
        <f>IFERROR(VLOOKUP(A62,Transaksi!$A$11:$F$1000,6,FALSE),"")</f>
        <v/>
      </c>
      <c r="G62" s="489" t="str">
        <f>IFERROR(VLOOKUP(A62,Transaksi!$A$11:$G$1000,7,FALSE),"")</f>
        <v/>
      </c>
      <c r="H62" s="489" t="str">
        <f>IFERROR(VLOOKUP(A62,Transaksi!$A$11:$H$1000,8,FALSE),"")</f>
        <v/>
      </c>
      <c r="I62" s="489" t="str">
        <f t="shared" si="0"/>
        <v/>
      </c>
    </row>
    <row r="63" spans="1:9" customFormat="1" ht="16" customHeight="1">
      <c r="A63" s="1" t="str">
        <f>IF(Transaksi!J58="","",Transaksi!A58)</f>
        <v/>
      </c>
      <c r="B63" s="142"/>
      <c r="C63" s="486" t="str">
        <f>IFERROR(VLOOKUP(A63,Transaksi!$A$11:$C$1000,3,FALSE),"")</f>
        <v/>
      </c>
      <c r="D63" s="487" t="str">
        <f>IFERROR(VLOOKUP(A63,Transaksi!$A$11:$D$1000,4,FALSE),"")</f>
        <v/>
      </c>
      <c r="E63" s="488" t="str">
        <f>IFERROR(VLOOKUP(A63,Transaksi!$A$11:$E$1000,5,FALSE),"")</f>
        <v/>
      </c>
      <c r="F63" s="209" t="str">
        <f>IFERROR(VLOOKUP(A63,Transaksi!$A$11:$F$1000,6,FALSE),"")</f>
        <v/>
      </c>
      <c r="G63" s="489" t="str">
        <f>IFERROR(VLOOKUP(A63,Transaksi!$A$11:$G$1000,7,FALSE),"")</f>
        <v/>
      </c>
      <c r="H63" s="489" t="str">
        <f>IFERROR(VLOOKUP(A63,Transaksi!$A$11:$H$1000,8,FALSE),"")</f>
        <v/>
      </c>
      <c r="I63" s="489" t="str">
        <f t="shared" si="0"/>
        <v/>
      </c>
    </row>
    <row r="64" spans="1:9" customFormat="1" ht="16" customHeight="1">
      <c r="A64" s="1" t="str">
        <f>IF(Transaksi!J59="","",Transaksi!A59)</f>
        <v/>
      </c>
      <c r="B64" s="142"/>
      <c r="C64" s="486" t="str">
        <f>IFERROR(VLOOKUP(A64,Transaksi!$A$11:$C$1000,3,FALSE),"")</f>
        <v/>
      </c>
      <c r="D64" s="487" t="str">
        <f>IFERROR(VLOOKUP(A64,Transaksi!$A$11:$D$1000,4,FALSE),"")</f>
        <v/>
      </c>
      <c r="E64" s="488" t="str">
        <f>IFERROR(VLOOKUP(A64,Transaksi!$A$11:$E$1000,5,FALSE),"")</f>
        <v/>
      </c>
      <c r="F64" s="209" t="str">
        <f>IFERROR(VLOOKUP(A64,Transaksi!$A$11:$F$1000,6,FALSE),"")</f>
        <v/>
      </c>
      <c r="G64" s="489" t="str">
        <f>IFERROR(VLOOKUP(A64,Transaksi!$A$11:$G$1000,7,FALSE),"")</f>
        <v/>
      </c>
      <c r="H64" s="489" t="str">
        <f>IFERROR(VLOOKUP(A64,Transaksi!$A$11:$H$1000,8,FALSE),"")</f>
        <v/>
      </c>
      <c r="I64" s="489" t="str">
        <f t="shared" si="0"/>
        <v/>
      </c>
    </row>
    <row r="65" spans="1:9" customFormat="1" ht="16" customHeight="1">
      <c r="A65" s="1" t="str">
        <f>IF(Transaksi!J60="","",Transaksi!A60)</f>
        <v/>
      </c>
      <c r="B65" s="142"/>
      <c r="C65" s="486" t="str">
        <f>IFERROR(VLOOKUP(A65,Transaksi!$A$11:$C$1000,3,FALSE),"")</f>
        <v/>
      </c>
      <c r="D65" s="487" t="str">
        <f>IFERROR(VLOOKUP(A65,Transaksi!$A$11:$D$1000,4,FALSE),"")</f>
        <v/>
      </c>
      <c r="E65" s="488" t="str">
        <f>IFERROR(VLOOKUP(A65,Transaksi!$A$11:$E$1000,5,FALSE),"")</f>
        <v/>
      </c>
      <c r="F65" s="209" t="str">
        <f>IFERROR(VLOOKUP(A65,Transaksi!$A$11:$F$1000,6,FALSE),"")</f>
        <v/>
      </c>
      <c r="G65" s="489" t="str">
        <f>IFERROR(VLOOKUP(A65,Transaksi!$A$11:$G$1000,7,FALSE),"")</f>
        <v/>
      </c>
      <c r="H65" s="489" t="str">
        <f>IFERROR(VLOOKUP(A65,Transaksi!$A$11:$H$1000,8,FALSE),"")</f>
        <v/>
      </c>
      <c r="I65" s="489" t="str">
        <f t="shared" si="0"/>
        <v/>
      </c>
    </row>
    <row r="66" spans="1:9" customFormat="1" ht="16" customHeight="1">
      <c r="A66" s="1" t="str">
        <f>IF(Transaksi!J61="","",Transaksi!A61)</f>
        <v/>
      </c>
      <c r="B66" s="142"/>
      <c r="C66" s="486" t="str">
        <f>IFERROR(VLOOKUP(A66,Transaksi!$A$11:$C$1000,3,FALSE),"")</f>
        <v/>
      </c>
      <c r="D66" s="487" t="str">
        <f>IFERROR(VLOOKUP(A66,Transaksi!$A$11:$D$1000,4,FALSE),"")</f>
        <v/>
      </c>
      <c r="E66" s="488" t="str">
        <f>IFERROR(VLOOKUP(A66,Transaksi!$A$11:$E$1000,5,FALSE),"")</f>
        <v/>
      </c>
      <c r="F66" s="209" t="str">
        <f>IFERROR(VLOOKUP(A66,Transaksi!$A$11:$F$1000,6,FALSE),"")</f>
        <v/>
      </c>
      <c r="G66" s="489" t="str">
        <f>IFERROR(VLOOKUP(A66,Transaksi!$A$11:$G$1000,7,FALSE),"")</f>
        <v/>
      </c>
      <c r="H66" s="489" t="str">
        <f>IFERROR(VLOOKUP(A66,Transaksi!$A$11:$H$1000,8,FALSE),"")</f>
        <v/>
      </c>
      <c r="I66" s="489" t="str">
        <f t="shared" si="0"/>
        <v/>
      </c>
    </row>
    <row r="67" spans="1:9" customFormat="1" ht="16" customHeight="1">
      <c r="A67" s="1" t="str">
        <f>IF(Transaksi!J62="","",Transaksi!A62)</f>
        <v/>
      </c>
      <c r="B67" s="142"/>
      <c r="C67" s="486" t="str">
        <f>IFERROR(VLOOKUP(A67,Transaksi!$A$11:$C$1000,3,FALSE),"")</f>
        <v/>
      </c>
      <c r="D67" s="487" t="str">
        <f>IFERROR(VLOOKUP(A67,Transaksi!$A$11:$D$1000,4,FALSE),"")</f>
        <v/>
      </c>
      <c r="E67" s="488" t="str">
        <f>IFERROR(VLOOKUP(A67,Transaksi!$A$11:$E$1000,5,FALSE),"")</f>
        <v/>
      </c>
      <c r="F67" s="209" t="str">
        <f>IFERROR(VLOOKUP(A67,Transaksi!$A$11:$F$1000,6,FALSE),"")</f>
        <v/>
      </c>
      <c r="G67" s="489" t="str">
        <f>IFERROR(VLOOKUP(A67,Transaksi!$A$11:$G$1000,7,FALSE),"")</f>
        <v/>
      </c>
      <c r="H67" s="489" t="str">
        <f>IFERROR(VLOOKUP(A67,Transaksi!$A$11:$H$1000,8,FALSE),"")</f>
        <v/>
      </c>
      <c r="I67" s="489" t="str">
        <f t="shared" si="0"/>
        <v/>
      </c>
    </row>
    <row r="68" spans="1:9" customFormat="1" ht="16" customHeight="1">
      <c r="A68" s="1" t="str">
        <f>IF(Transaksi!J63="","",Transaksi!A63)</f>
        <v/>
      </c>
      <c r="B68" s="142"/>
      <c r="C68" s="486" t="str">
        <f>IFERROR(VLOOKUP(A68,Transaksi!$A$11:$C$1000,3,FALSE),"")</f>
        <v/>
      </c>
      <c r="D68" s="487" t="str">
        <f>IFERROR(VLOOKUP(A68,Transaksi!$A$11:$D$1000,4,FALSE),"")</f>
        <v/>
      </c>
      <c r="E68" s="488" t="str">
        <f>IFERROR(VLOOKUP(A68,Transaksi!$A$11:$E$1000,5,FALSE),"")</f>
        <v/>
      </c>
      <c r="F68" s="209" t="str">
        <f>IFERROR(VLOOKUP(A68,Transaksi!$A$11:$F$1000,6,FALSE),"")</f>
        <v/>
      </c>
      <c r="G68" s="489" t="str">
        <f>IFERROR(VLOOKUP(A68,Transaksi!$A$11:$G$1000,7,FALSE),"")</f>
        <v/>
      </c>
      <c r="H68" s="489" t="str">
        <f>IFERROR(VLOOKUP(A68,Transaksi!$A$11:$H$1000,8,FALSE),"")</f>
        <v/>
      </c>
      <c r="I68" s="489" t="str">
        <f t="shared" si="0"/>
        <v/>
      </c>
    </row>
    <row r="69" spans="1:9" customFormat="1" ht="16" customHeight="1">
      <c r="A69" s="1" t="str">
        <f>IF(Transaksi!J64="","",Transaksi!A64)</f>
        <v/>
      </c>
      <c r="B69" s="142"/>
      <c r="C69" s="486" t="str">
        <f>IFERROR(VLOOKUP(A69,Transaksi!$A$11:$C$1000,3,FALSE),"")</f>
        <v/>
      </c>
      <c r="D69" s="487" t="str">
        <f>IFERROR(VLOOKUP(A69,Transaksi!$A$11:$D$1000,4,FALSE),"")</f>
        <v/>
      </c>
      <c r="E69" s="488" t="str">
        <f>IFERROR(VLOOKUP(A69,Transaksi!$A$11:$E$1000,5,FALSE),"")</f>
        <v/>
      </c>
      <c r="F69" s="209" t="str">
        <f>IFERROR(VLOOKUP(A69,Transaksi!$A$11:$F$1000,6,FALSE),"")</f>
        <v/>
      </c>
      <c r="G69" s="489" t="str">
        <f>IFERROR(VLOOKUP(A69,Transaksi!$A$11:$G$1000,7,FALSE),"")</f>
        <v/>
      </c>
      <c r="H69" s="489" t="str">
        <f>IFERROR(VLOOKUP(A69,Transaksi!$A$11:$H$1000,8,FALSE),"")</f>
        <v/>
      </c>
      <c r="I69" s="489" t="str">
        <f t="shared" si="0"/>
        <v/>
      </c>
    </row>
    <row r="70" spans="1:9" customFormat="1" ht="16" customHeight="1">
      <c r="A70" s="1" t="str">
        <f>IF(Transaksi!J65="","",Transaksi!A65)</f>
        <v/>
      </c>
      <c r="B70" s="142"/>
      <c r="C70" s="486" t="str">
        <f>IFERROR(VLOOKUP(A70,Transaksi!$A$11:$C$1000,3,FALSE),"")</f>
        <v/>
      </c>
      <c r="D70" s="487" t="str">
        <f>IFERROR(VLOOKUP(A70,Transaksi!$A$11:$D$1000,4,FALSE),"")</f>
        <v/>
      </c>
      <c r="E70" s="488" t="str">
        <f>IFERROR(VLOOKUP(A70,Transaksi!$A$11:$E$1000,5,FALSE),"")</f>
        <v/>
      </c>
      <c r="F70" s="209" t="str">
        <f>IFERROR(VLOOKUP(A70,Transaksi!$A$11:$F$1000,6,FALSE),"")</f>
        <v/>
      </c>
      <c r="G70" s="489" t="str">
        <f>IFERROR(VLOOKUP(A70,Transaksi!$A$11:$G$1000,7,FALSE),"")</f>
        <v/>
      </c>
      <c r="H70" s="489" t="str">
        <f>IFERROR(VLOOKUP(A70,Transaksi!$A$11:$H$1000,8,FALSE),"")</f>
        <v/>
      </c>
      <c r="I70" s="489" t="str">
        <f t="shared" si="0"/>
        <v/>
      </c>
    </row>
    <row r="71" spans="1:9" customFormat="1" ht="16" customHeight="1">
      <c r="A71" s="1" t="str">
        <f>IF(Transaksi!J66="","",Transaksi!A66)</f>
        <v/>
      </c>
      <c r="B71" s="142"/>
      <c r="C71" s="486" t="str">
        <f>IFERROR(VLOOKUP(A71,Transaksi!$A$11:$C$1000,3,FALSE),"")</f>
        <v/>
      </c>
      <c r="D71" s="487" t="str">
        <f>IFERROR(VLOOKUP(A71,Transaksi!$A$11:$D$1000,4,FALSE),"")</f>
        <v/>
      </c>
      <c r="E71" s="488" t="str">
        <f>IFERROR(VLOOKUP(A71,Transaksi!$A$11:$E$1000,5,FALSE),"")</f>
        <v/>
      </c>
      <c r="F71" s="209" t="str">
        <f>IFERROR(VLOOKUP(A71,Transaksi!$A$11:$F$1000,6,FALSE),"")</f>
        <v/>
      </c>
      <c r="G71" s="489" t="str">
        <f>IFERROR(VLOOKUP(A71,Transaksi!$A$11:$G$1000,7,FALSE),"")</f>
        <v/>
      </c>
      <c r="H71" s="489" t="str">
        <f>IFERROR(VLOOKUP(A71,Transaksi!$A$11:$H$1000,8,FALSE),"")</f>
        <v/>
      </c>
      <c r="I71" s="489" t="str">
        <f t="shared" si="0"/>
        <v/>
      </c>
    </row>
    <row r="72" spans="1:9" customFormat="1" ht="16" customHeight="1">
      <c r="A72" s="1" t="str">
        <f>IF(Transaksi!J67="","",Transaksi!A67)</f>
        <v/>
      </c>
      <c r="B72" s="142"/>
      <c r="C72" s="486" t="str">
        <f>IFERROR(VLOOKUP(A72,Transaksi!$A$11:$C$1000,3,FALSE),"")</f>
        <v/>
      </c>
      <c r="D72" s="487" t="str">
        <f>IFERROR(VLOOKUP(A72,Transaksi!$A$11:$D$1000,4,FALSE),"")</f>
        <v/>
      </c>
      <c r="E72" s="488" t="str">
        <f>IFERROR(VLOOKUP(A72,Transaksi!$A$11:$E$1000,5,FALSE),"")</f>
        <v/>
      </c>
      <c r="F72" s="209" t="str">
        <f>IFERROR(VLOOKUP(A72,Transaksi!$A$11:$F$1000,6,FALSE),"")</f>
        <v/>
      </c>
      <c r="G72" s="489" t="str">
        <f>IFERROR(VLOOKUP(A72,Transaksi!$A$11:$G$1000,7,FALSE),"")</f>
        <v/>
      </c>
      <c r="H72" s="489" t="str">
        <f>IFERROR(VLOOKUP(A72,Transaksi!$A$11:$H$1000,8,FALSE),"")</f>
        <v/>
      </c>
      <c r="I72" s="489" t="str">
        <f t="shared" si="0"/>
        <v/>
      </c>
    </row>
    <row r="73" spans="1:9" customFormat="1" ht="16" customHeight="1">
      <c r="A73" s="1" t="str">
        <f>IF(Transaksi!J68="","",Transaksi!A68)</f>
        <v/>
      </c>
      <c r="B73" s="142"/>
      <c r="C73" s="486" t="str">
        <f>IFERROR(VLOOKUP(A73,Transaksi!$A$11:$C$1000,3,FALSE),"")</f>
        <v/>
      </c>
      <c r="D73" s="487" t="str">
        <f>IFERROR(VLOOKUP(A73,Transaksi!$A$11:$D$1000,4,FALSE),"")</f>
        <v/>
      </c>
      <c r="E73" s="488" t="str">
        <f>IFERROR(VLOOKUP(A73,Transaksi!$A$11:$E$1000,5,FALSE),"")</f>
        <v/>
      </c>
      <c r="F73" s="209" t="str">
        <f>IFERROR(VLOOKUP(A73,Transaksi!$A$11:$F$1000,6,FALSE),"")</f>
        <v/>
      </c>
      <c r="G73" s="489" t="str">
        <f>IFERROR(VLOOKUP(A73,Transaksi!$A$11:$G$1000,7,FALSE),"")</f>
        <v/>
      </c>
      <c r="H73" s="489" t="str">
        <f>IFERROR(VLOOKUP(A73,Transaksi!$A$11:$H$1000,8,FALSE),"")</f>
        <v/>
      </c>
      <c r="I73" s="489" t="str">
        <f t="shared" si="0"/>
        <v/>
      </c>
    </row>
    <row r="74" spans="1:9" customFormat="1" ht="16" customHeight="1">
      <c r="A74" s="1" t="str">
        <f>IF(Transaksi!J69="","",Transaksi!A69)</f>
        <v/>
      </c>
      <c r="B74" s="142"/>
      <c r="C74" s="486" t="str">
        <f>IFERROR(VLOOKUP(A74,Transaksi!$A$11:$C$1000,3,FALSE),"")</f>
        <v/>
      </c>
      <c r="D74" s="487" t="str">
        <f>IFERROR(VLOOKUP(A74,Transaksi!$A$11:$D$1000,4,FALSE),"")</f>
        <v/>
      </c>
      <c r="E74" s="488" t="str">
        <f>IFERROR(VLOOKUP(A74,Transaksi!$A$11:$E$1000,5,FALSE),"")</f>
        <v/>
      </c>
      <c r="F74" s="209" t="str">
        <f>IFERROR(VLOOKUP(A74,Transaksi!$A$11:$F$1000,6,FALSE),"")</f>
        <v/>
      </c>
      <c r="G74" s="489" t="str">
        <f>IFERROR(VLOOKUP(A74,Transaksi!$A$11:$G$1000,7,FALSE),"")</f>
        <v/>
      </c>
      <c r="H74" s="489" t="str">
        <f>IFERROR(VLOOKUP(A74,Transaksi!$A$11:$H$1000,8,FALSE),"")</f>
        <v/>
      </c>
      <c r="I74" s="489" t="str">
        <f t="shared" si="0"/>
        <v/>
      </c>
    </row>
    <row r="75" spans="1:9" customFormat="1" ht="16" customHeight="1">
      <c r="A75" s="1" t="str">
        <f>IF(Transaksi!J70="","",Transaksi!A70)</f>
        <v/>
      </c>
      <c r="B75" s="142"/>
      <c r="C75" s="486" t="str">
        <f>IFERROR(VLOOKUP(A75,Transaksi!$A$11:$C$1000,3,FALSE),"")</f>
        <v/>
      </c>
      <c r="D75" s="487" t="str">
        <f>IFERROR(VLOOKUP(A75,Transaksi!$A$11:$D$1000,4,FALSE),"")</f>
        <v/>
      </c>
      <c r="E75" s="488" t="str">
        <f>IFERROR(VLOOKUP(A75,Transaksi!$A$11:$E$1000,5,FALSE),"")</f>
        <v/>
      </c>
      <c r="F75" s="209" t="str">
        <f>IFERROR(VLOOKUP(A75,Transaksi!$A$11:$F$1000,6,FALSE),"")</f>
        <v/>
      </c>
      <c r="G75" s="489" t="str">
        <f>IFERROR(VLOOKUP(A75,Transaksi!$A$11:$G$1000,7,FALSE),"")</f>
        <v/>
      </c>
      <c r="H75" s="489" t="str">
        <f>IFERROR(VLOOKUP(A75,Transaksi!$A$11:$H$1000,8,FALSE),"")</f>
        <v/>
      </c>
      <c r="I75" s="489" t="str">
        <f t="shared" si="0"/>
        <v/>
      </c>
    </row>
    <row r="76" spans="1:9" customFormat="1" ht="16" customHeight="1">
      <c r="A76" s="1" t="str">
        <f>IF(Transaksi!J71="","",Transaksi!A71)</f>
        <v/>
      </c>
      <c r="B76" s="142"/>
      <c r="C76" s="486" t="str">
        <f>IFERROR(VLOOKUP(A76,Transaksi!$A$11:$C$1000,3,FALSE),"")</f>
        <v/>
      </c>
      <c r="D76" s="487" t="str">
        <f>IFERROR(VLOOKUP(A76,Transaksi!$A$11:$D$1000,4,FALSE),"")</f>
        <v/>
      </c>
      <c r="E76" s="488" t="str">
        <f>IFERROR(VLOOKUP(A76,Transaksi!$A$11:$E$1000,5,FALSE),"")</f>
        <v/>
      </c>
      <c r="F76" s="209" t="str">
        <f>IFERROR(VLOOKUP(A76,Transaksi!$A$11:$F$1000,6,FALSE),"")</f>
        <v/>
      </c>
      <c r="G76" s="489" t="str">
        <f>IFERROR(VLOOKUP(A76,Transaksi!$A$11:$G$1000,7,FALSE),"")</f>
        <v/>
      </c>
      <c r="H76" s="489" t="str">
        <f>IFERROR(VLOOKUP(A76,Transaksi!$A$11:$H$1000,8,FALSE),"")</f>
        <v/>
      </c>
      <c r="I76" s="489" t="str">
        <f t="shared" si="0"/>
        <v/>
      </c>
    </row>
    <row r="77" spans="1:9" customFormat="1" ht="16" customHeight="1">
      <c r="A77" s="1" t="str">
        <f>IF(Transaksi!J72="","",Transaksi!A72)</f>
        <v/>
      </c>
      <c r="B77" s="142"/>
      <c r="C77" s="486" t="str">
        <f>IFERROR(VLOOKUP(A77,Transaksi!$A$11:$C$1000,3,FALSE),"")</f>
        <v/>
      </c>
      <c r="D77" s="487" t="str">
        <f>IFERROR(VLOOKUP(A77,Transaksi!$A$11:$D$1000,4,FALSE),"")</f>
        <v/>
      </c>
      <c r="E77" s="488" t="str">
        <f>IFERROR(VLOOKUP(A77,Transaksi!$A$11:$E$1000,5,FALSE),"")</f>
        <v/>
      </c>
      <c r="F77" s="209" t="str">
        <f>IFERROR(VLOOKUP(A77,Transaksi!$A$11:$F$1000,6,FALSE),"")</f>
        <v/>
      </c>
      <c r="G77" s="489" t="str">
        <f>IFERROR(VLOOKUP(A77,Transaksi!$A$11:$G$1000,7,FALSE),"")</f>
        <v/>
      </c>
      <c r="H77" s="489" t="str">
        <f>IFERROR(VLOOKUP(A77,Transaksi!$A$11:$H$1000,8,FALSE),"")</f>
        <v/>
      </c>
      <c r="I77" s="489" t="str">
        <f t="shared" si="0"/>
        <v/>
      </c>
    </row>
    <row r="78" spans="1:9" customFormat="1" ht="16" customHeight="1">
      <c r="A78" s="1" t="str">
        <f>IF(Transaksi!J73="","",Transaksi!A73)</f>
        <v/>
      </c>
      <c r="B78" s="142"/>
      <c r="C78" s="486" t="str">
        <f>IFERROR(VLOOKUP(A78,Transaksi!$A$11:$C$1000,3,FALSE),"")</f>
        <v/>
      </c>
      <c r="D78" s="487" t="str">
        <f>IFERROR(VLOOKUP(A78,Transaksi!$A$11:$D$1000,4,FALSE),"")</f>
        <v/>
      </c>
      <c r="E78" s="488" t="str">
        <f>IFERROR(VLOOKUP(A78,Transaksi!$A$11:$E$1000,5,FALSE),"")</f>
        <v/>
      </c>
      <c r="F78" s="209" t="str">
        <f>IFERROR(VLOOKUP(A78,Transaksi!$A$11:$F$1000,6,FALSE),"")</f>
        <v/>
      </c>
      <c r="G78" s="489" t="str">
        <f>IFERROR(VLOOKUP(A78,Transaksi!$A$11:$G$1000,7,FALSE),"")</f>
        <v/>
      </c>
      <c r="H78" s="489" t="str">
        <f>IFERROR(VLOOKUP(A78,Transaksi!$A$11:$H$1000,8,FALSE),"")</f>
        <v/>
      </c>
      <c r="I78" s="489" t="str">
        <f t="shared" si="0"/>
        <v/>
      </c>
    </row>
    <row r="79" spans="1:9" customFormat="1" ht="16" customHeight="1">
      <c r="A79" s="1" t="str">
        <f>IF(Transaksi!J74="","",Transaksi!A74)</f>
        <v/>
      </c>
      <c r="B79" s="142"/>
      <c r="C79" s="486" t="str">
        <f>IFERROR(VLOOKUP(A79,Transaksi!$A$11:$C$1000,3,FALSE),"")</f>
        <v/>
      </c>
      <c r="D79" s="487" t="str">
        <f>IFERROR(VLOOKUP(A79,Transaksi!$A$11:$D$1000,4,FALSE),"")</f>
        <v/>
      </c>
      <c r="E79" s="488" t="str">
        <f>IFERROR(VLOOKUP(A79,Transaksi!$A$11:$E$1000,5,FALSE),"")</f>
        <v/>
      </c>
      <c r="F79" s="209" t="str">
        <f>IFERROR(VLOOKUP(A79,Transaksi!$A$11:$F$1000,6,FALSE),"")</f>
        <v/>
      </c>
      <c r="G79" s="489" t="str">
        <f>IFERROR(VLOOKUP(A79,Transaksi!$A$11:$G$1000,7,FALSE),"")</f>
        <v/>
      </c>
      <c r="H79" s="489" t="str">
        <f>IFERROR(VLOOKUP(A79,Transaksi!$A$11:$H$1000,8,FALSE),"")</f>
        <v/>
      </c>
      <c r="I79" s="489" t="str">
        <f t="shared" si="0"/>
        <v/>
      </c>
    </row>
    <row r="80" spans="1:9" customFormat="1" ht="16" customHeight="1">
      <c r="A80" s="1" t="str">
        <f>IF(Transaksi!J75="","",Transaksi!A75)</f>
        <v/>
      </c>
      <c r="B80" s="142"/>
      <c r="C80" s="486" t="str">
        <f>IFERROR(VLOOKUP(A80,Transaksi!$A$11:$C$1000,3,FALSE),"")</f>
        <v/>
      </c>
      <c r="D80" s="487" t="str">
        <f>IFERROR(VLOOKUP(A80,Transaksi!$A$11:$D$1000,4,FALSE),"")</f>
        <v/>
      </c>
      <c r="E80" s="488" t="str">
        <f>IFERROR(VLOOKUP(A80,Transaksi!$A$11:$E$1000,5,FALSE),"")</f>
        <v/>
      </c>
      <c r="F80" s="209" t="str">
        <f>IFERROR(VLOOKUP(A80,Transaksi!$A$11:$F$1000,6,FALSE),"")</f>
        <v/>
      </c>
      <c r="G80" s="489" t="str">
        <f>IFERROR(VLOOKUP(A80,Transaksi!$A$11:$G$1000,7,FALSE),"")</f>
        <v/>
      </c>
      <c r="H80" s="489" t="str">
        <f>IFERROR(VLOOKUP(A80,Transaksi!$A$11:$H$1000,8,FALSE),"")</f>
        <v/>
      </c>
      <c r="I80" s="489" t="str">
        <f t="shared" si="0"/>
        <v/>
      </c>
    </row>
    <row r="81" spans="1:9" customFormat="1" ht="16" customHeight="1">
      <c r="A81" s="1" t="str">
        <f>IF(Transaksi!J76="","",Transaksi!A76)</f>
        <v/>
      </c>
      <c r="B81" s="142"/>
      <c r="C81" s="486" t="str">
        <f>IFERROR(VLOOKUP(A81,Transaksi!$A$11:$C$1000,3,FALSE),"")</f>
        <v/>
      </c>
      <c r="D81" s="487" t="str">
        <f>IFERROR(VLOOKUP(A81,Transaksi!$A$11:$D$1000,4,FALSE),"")</f>
        <v/>
      </c>
      <c r="E81" s="488" t="str">
        <f>IFERROR(VLOOKUP(A81,Transaksi!$A$11:$E$1000,5,FALSE),"")</f>
        <v/>
      </c>
      <c r="F81" s="209" t="str">
        <f>IFERROR(VLOOKUP(A81,Transaksi!$A$11:$F$1000,6,FALSE),"")</f>
        <v/>
      </c>
      <c r="G81" s="489" t="str">
        <f>IFERROR(VLOOKUP(A81,Transaksi!$A$11:$G$1000,7,FALSE),"")</f>
        <v/>
      </c>
      <c r="H81" s="489" t="str">
        <f>IFERROR(VLOOKUP(A81,Transaksi!$A$11:$H$1000,8,FALSE),"")</f>
        <v/>
      </c>
      <c r="I81" s="489" t="str">
        <f t="shared" ref="I81:I144" si="1">IF(F81="","",I80+G81-H81)</f>
        <v/>
      </c>
    </row>
    <row r="82" spans="1:9" customFormat="1" ht="16" customHeight="1">
      <c r="A82" s="1" t="str">
        <f>IF(Transaksi!J77="","",Transaksi!A77)</f>
        <v/>
      </c>
      <c r="B82" s="142"/>
      <c r="C82" s="486" t="str">
        <f>IFERROR(VLOOKUP(A82,Transaksi!$A$11:$C$1000,3,FALSE),"")</f>
        <v/>
      </c>
      <c r="D82" s="487" t="str">
        <f>IFERROR(VLOOKUP(A82,Transaksi!$A$11:$D$1000,4,FALSE),"")</f>
        <v/>
      </c>
      <c r="E82" s="488" t="str">
        <f>IFERROR(VLOOKUP(A82,Transaksi!$A$11:$E$1000,5,FALSE),"")</f>
        <v/>
      </c>
      <c r="F82" s="209" t="str">
        <f>IFERROR(VLOOKUP(A82,Transaksi!$A$11:$F$1000,6,FALSE),"")</f>
        <v/>
      </c>
      <c r="G82" s="489" t="str">
        <f>IFERROR(VLOOKUP(A82,Transaksi!$A$11:$G$1000,7,FALSE),"")</f>
        <v/>
      </c>
      <c r="H82" s="489" t="str">
        <f>IFERROR(VLOOKUP(A82,Transaksi!$A$11:$H$1000,8,FALSE),"")</f>
        <v/>
      </c>
      <c r="I82" s="489" t="str">
        <f t="shared" si="1"/>
        <v/>
      </c>
    </row>
    <row r="83" spans="1:9" customFormat="1" ht="16" customHeight="1">
      <c r="A83" s="1" t="str">
        <f>IF(Transaksi!J78="","",Transaksi!A78)</f>
        <v/>
      </c>
      <c r="B83" s="142"/>
      <c r="C83" s="486" t="str">
        <f>IFERROR(VLOOKUP(A83,Transaksi!$A$11:$C$1000,3,FALSE),"")</f>
        <v/>
      </c>
      <c r="D83" s="487" t="str">
        <f>IFERROR(VLOOKUP(A83,Transaksi!$A$11:$D$1000,4,FALSE),"")</f>
        <v/>
      </c>
      <c r="E83" s="488" t="str">
        <f>IFERROR(VLOOKUP(A83,Transaksi!$A$11:$E$1000,5,FALSE),"")</f>
        <v/>
      </c>
      <c r="F83" s="209" t="str">
        <f>IFERROR(VLOOKUP(A83,Transaksi!$A$11:$F$1000,6,FALSE),"")</f>
        <v/>
      </c>
      <c r="G83" s="489" t="str">
        <f>IFERROR(VLOOKUP(A83,Transaksi!$A$11:$G$1000,7,FALSE),"")</f>
        <v/>
      </c>
      <c r="H83" s="489" t="str">
        <f>IFERROR(VLOOKUP(A83,Transaksi!$A$11:$H$1000,8,FALSE),"")</f>
        <v/>
      </c>
      <c r="I83" s="489" t="str">
        <f t="shared" si="1"/>
        <v/>
      </c>
    </row>
    <row r="84" spans="1:9" customFormat="1" ht="16" customHeight="1">
      <c r="A84" s="1" t="str">
        <f>IF(Transaksi!J79="","",Transaksi!A79)</f>
        <v/>
      </c>
      <c r="B84" s="142"/>
      <c r="C84" s="486" t="str">
        <f>IFERROR(VLOOKUP(A84,Transaksi!$A$11:$C$1000,3,FALSE),"")</f>
        <v/>
      </c>
      <c r="D84" s="487" t="str">
        <f>IFERROR(VLOOKUP(A84,Transaksi!$A$11:$D$1000,4,FALSE),"")</f>
        <v/>
      </c>
      <c r="E84" s="488" t="str">
        <f>IFERROR(VLOOKUP(A84,Transaksi!$A$11:$E$1000,5,FALSE),"")</f>
        <v/>
      </c>
      <c r="F84" s="209" t="str">
        <f>IFERROR(VLOOKUP(A84,Transaksi!$A$11:$F$1000,6,FALSE),"")</f>
        <v/>
      </c>
      <c r="G84" s="489" t="str">
        <f>IFERROR(VLOOKUP(A84,Transaksi!$A$11:$G$1000,7,FALSE),"")</f>
        <v/>
      </c>
      <c r="H84" s="489" t="str">
        <f>IFERROR(VLOOKUP(A84,Transaksi!$A$11:$H$1000,8,FALSE),"")</f>
        <v/>
      </c>
      <c r="I84" s="489" t="str">
        <f t="shared" si="1"/>
        <v/>
      </c>
    </row>
    <row r="85" spans="1:9" customFormat="1" ht="16" customHeight="1">
      <c r="A85" s="1" t="str">
        <f>IF(Transaksi!J80="","",Transaksi!A80)</f>
        <v/>
      </c>
      <c r="B85" s="142"/>
      <c r="C85" s="486" t="str">
        <f>IFERROR(VLOOKUP(A85,Transaksi!$A$11:$C$1000,3,FALSE),"")</f>
        <v/>
      </c>
      <c r="D85" s="487" t="str">
        <f>IFERROR(VLOOKUP(A85,Transaksi!$A$11:$D$1000,4,FALSE),"")</f>
        <v/>
      </c>
      <c r="E85" s="488" t="str">
        <f>IFERROR(VLOOKUP(A85,Transaksi!$A$11:$E$1000,5,FALSE),"")</f>
        <v/>
      </c>
      <c r="F85" s="209" t="str">
        <f>IFERROR(VLOOKUP(A85,Transaksi!$A$11:$F$1000,6,FALSE),"")</f>
        <v/>
      </c>
      <c r="G85" s="489" t="str">
        <f>IFERROR(VLOOKUP(A85,Transaksi!$A$11:$G$1000,7,FALSE),"")</f>
        <v/>
      </c>
      <c r="H85" s="489" t="str">
        <f>IFERROR(VLOOKUP(A85,Transaksi!$A$11:$H$1000,8,FALSE),"")</f>
        <v/>
      </c>
      <c r="I85" s="489" t="str">
        <f t="shared" si="1"/>
        <v/>
      </c>
    </row>
    <row r="86" spans="1:9" customFormat="1" ht="16" customHeight="1">
      <c r="A86" s="1" t="str">
        <f>IF(Transaksi!J81="","",Transaksi!A81)</f>
        <v/>
      </c>
      <c r="B86" s="142"/>
      <c r="C86" s="486" t="str">
        <f>IFERROR(VLOOKUP(A86,Transaksi!$A$11:$C$1000,3,FALSE),"")</f>
        <v/>
      </c>
      <c r="D86" s="487" t="str">
        <f>IFERROR(VLOOKUP(A86,Transaksi!$A$11:$D$1000,4,FALSE),"")</f>
        <v/>
      </c>
      <c r="E86" s="488" t="str">
        <f>IFERROR(VLOOKUP(A86,Transaksi!$A$11:$E$1000,5,FALSE),"")</f>
        <v/>
      </c>
      <c r="F86" s="209" t="str">
        <f>IFERROR(VLOOKUP(A86,Transaksi!$A$11:$F$1000,6,FALSE),"")</f>
        <v/>
      </c>
      <c r="G86" s="489" t="str">
        <f>IFERROR(VLOOKUP(A86,Transaksi!$A$11:$G$1000,7,FALSE),"")</f>
        <v/>
      </c>
      <c r="H86" s="489" t="str">
        <f>IFERROR(VLOOKUP(A86,Transaksi!$A$11:$H$1000,8,FALSE),"")</f>
        <v/>
      </c>
      <c r="I86" s="489" t="str">
        <f t="shared" si="1"/>
        <v/>
      </c>
    </row>
    <row r="87" spans="1:9" customFormat="1" ht="16" customHeight="1">
      <c r="A87" s="1" t="str">
        <f>IF(Transaksi!J82="","",Transaksi!A82)</f>
        <v/>
      </c>
      <c r="B87" s="142"/>
      <c r="C87" s="486" t="str">
        <f>IFERROR(VLOOKUP(A87,Transaksi!$A$11:$C$1000,3,FALSE),"")</f>
        <v/>
      </c>
      <c r="D87" s="487" t="str">
        <f>IFERROR(VLOOKUP(A87,Transaksi!$A$11:$D$1000,4,FALSE),"")</f>
        <v/>
      </c>
      <c r="E87" s="488" t="str">
        <f>IFERROR(VLOOKUP(A87,Transaksi!$A$11:$E$1000,5,FALSE),"")</f>
        <v/>
      </c>
      <c r="F87" s="209" t="str">
        <f>IFERROR(VLOOKUP(A87,Transaksi!$A$11:$F$1000,6,FALSE),"")</f>
        <v/>
      </c>
      <c r="G87" s="489" t="str">
        <f>IFERROR(VLOOKUP(A87,Transaksi!$A$11:$G$1000,7,FALSE),"")</f>
        <v/>
      </c>
      <c r="H87" s="489" t="str">
        <f>IFERROR(VLOOKUP(A87,Transaksi!$A$11:$H$1000,8,FALSE),"")</f>
        <v/>
      </c>
      <c r="I87" s="489" t="str">
        <f t="shared" si="1"/>
        <v/>
      </c>
    </row>
    <row r="88" spans="1:9" ht="16" customHeight="1">
      <c r="A88" s="1" t="str">
        <f>IF(Transaksi!J83="","",Transaksi!A83)</f>
        <v/>
      </c>
      <c r="C88" s="486" t="str">
        <f>IFERROR(VLOOKUP(A88,Transaksi!$A$11:$C$1000,3,FALSE),"")</f>
        <v/>
      </c>
      <c r="D88" s="487" t="str">
        <f>IFERROR(VLOOKUP(A88,Transaksi!$A$11:$D$1000,4,FALSE),"")</f>
        <v/>
      </c>
      <c r="E88" s="488" t="str">
        <f>IFERROR(VLOOKUP(A88,Transaksi!$A$11:$E$1000,5,FALSE),"")</f>
        <v/>
      </c>
      <c r="F88" s="209" t="str">
        <f>IFERROR(VLOOKUP(A88,Transaksi!$A$11:$F$1000,6,FALSE),"")</f>
        <v/>
      </c>
      <c r="G88" s="489" t="str">
        <f>IFERROR(VLOOKUP(A88,Transaksi!$A$11:$G$1000,7,FALSE),"")</f>
        <v/>
      </c>
      <c r="H88" s="489" t="str">
        <f>IFERROR(VLOOKUP(A88,Transaksi!$A$11:$H$1000,8,FALSE),"")</f>
        <v/>
      </c>
      <c r="I88" s="489" t="str">
        <f t="shared" si="1"/>
        <v/>
      </c>
    </row>
    <row r="89" spans="1:9" customFormat="1" ht="16" customHeight="1">
      <c r="A89" s="1" t="str">
        <f>IF(Transaksi!J84="","",Transaksi!A84)</f>
        <v/>
      </c>
      <c r="B89" s="142"/>
      <c r="C89" s="486" t="str">
        <f>IFERROR(VLOOKUP(A89,Transaksi!$A$11:$C$1000,3,FALSE),"")</f>
        <v/>
      </c>
      <c r="D89" s="487" t="str">
        <f>IFERROR(VLOOKUP(A89,Transaksi!$A$11:$D$1000,4,FALSE),"")</f>
        <v/>
      </c>
      <c r="E89" s="488" t="str">
        <f>IFERROR(VLOOKUP(A89,Transaksi!$A$11:$E$1000,5,FALSE),"")</f>
        <v/>
      </c>
      <c r="F89" s="209" t="str">
        <f>IFERROR(VLOOKUP(A89,Transaksi!$A$11:$F$1000,6,FALSE),"")</f>
        <v/>
      </c>
      <c r="G89" s="489" t="str">
        <f>IFERROR(VLOOKUP(A89,Transaksi!$A$11:$G$1000,7,FALSE),"")</f>
        <v/>
      </c>
      <c r="H89" s="489" t="str">
        <f>IFERROR(VLOOKUP(A89,Transaksi!$A$11:$H$1000,8,FALSE),"")</f>
        <v/>
      </c>
      <c r="I89" s="489" t="str">
        <f t="shared" si="1"/>
        <v/>
      </c>
    </row>
    <row r="90" spans="1:9" ht="16" customHeight="1">
      <c r="A90" s="1" t="str">
        <f>IF(Transaksi!J85="","",Transaksi!A85)</f>
        <v/>
      </c>
      <c r="C90" s="486" t="str">
        <f>IFERROR(VLOOKUP(A90,Transaksi!$A$11:$C$1000,3,FALSE),"")</f>
        <v/>
      </c>
      <c r="D90" s="487" t="str">
        <f>IFERROR(VLOOKUP(A90,Transaksi!$A$11:$D$1000,4,FALSE),"")</f>
        <v/>
      </c>
      <c r="E90" s="488" t="str">
        <f>IFERROR(VLOOKUP(A90,Transaksi!$A$11:$E$1000,5,FALSE),"")</f>
        <v/>
      </c>
      <c r="F90" s="209" t="str">
        <f>IFERROR(VLOOKUP(A90,Transaksi!$A$11:$F$1000,6,FALSE),"")</f>
        <v/>
      </c>
      <c r="G90" s="489" t="str">
        <f>IFERROR(VLOOKUP(A90,Transaksi!$A$11:$G$1000,7,FALSE),"")</f>
        <v/>
      </c>
      <c r="H90" s="489" t="str">
        <f>IFERROR(VLOOKUP(A90,Transaksi!$A$11:$H$1000,8,FALSE),"")</f>
        <v/>
      </c>
      <c r="I90" s="489" t="str">
        <f t="shared" si="1"/>
        <v/>
      </c>
    </row>
    <row r="91" spans="1:9" customFormat="1" ht="16" customHeight="1">
      <c r="A91" s="1" t="str">
        <f>IF(Transaksi!J86="","",Transaksi!A86)</f>
        <v/>
      </c>
      <c r="B91" s="142"/>
      <c r="C91" s="486" t="str">
        <f>IFERROR(VLOOKUP(A91,Transaksi!$A$11:$C$1000,3,FALSE),"")</f>
        <v/>
      </c>
      <c r="D91" s="487" t="str">
        <f>IFERROR(VLOOKUP(A91,Transaksi!$A$11:$D$1000,4,FALSE),"")</f>
        <v/>
      </c>
      <c r="E91" s="488" t="str">
        <f>IFERROR(VLOOKUP(A91,Transaksi!$A$11:$E$1000,5,FALSE),"")</f>
        <v/>
      </c>
      <c r="F91" s="209" t="str">
        <f>IFERROR(VLOOKUP(A91,Transaksi!$A$11:$F$1000,6,FALSE),"")</f>
        <v/>
      </c>
      <c r="G91" s="489" t="str">
        <f>IFERROR(VLOOKUP(A91,Transaksi!$A$11:$G$1000,7,FALSE),"")</f>
        <v/>
      </c>
      <c r="H91" s="489" t="str">
        <f>IFERROR(VLOOKUP(A91,Transaksi!$A$11:$H$1000,8,FALSE),"")</f>
        <v/>
      </c>
      <c r="I91" s="489" t="str">
        <f t="shared" si="1"/>
        <v/>
      </c>
    </row>
    <row r="92" spans="1:9" customFormat="1" ht="16" customHeight="1">
      <c r="A92" s="1" t="str">
        <f>IF(Transaksi!J87="","",Transaksi!A87)</f>
        <v/>
      </c>
      <c r="B92" s="142"/>
      <c r="C92" s="486" t="str">
        <f>IFERROR(VLOOKUP(A92,Transaksi!$A$11:$C$1000,3,FALSE),"")</f>
        <v/>
      </c>
      <c r="D92" s="487" t="str">
        <f>IFERROR(VLOOKUP(A92,Transaksi!$A$11:$D$1000,4,FALSE),"")</f>
        <v/>
      </c>
      <c r="E92" s="488" t="str">
        <f>IFERROR(VLOOKUP(A92,Transaksi!$A$11:$E$1000,5,FALSE),"")</f>
        <v/>
      </c>
      <c r="F92" s="209" t="str">
        <f>IFERROR(VLOOKUP(A92,Transaksi!$A$11:$F$1000,6,FALSE),"")</f>
        <v/>
      </c>
      <c r="G92" s="489" t="str">
        <f>IFERROR(VLOOKUP(A92,Transaksi!$A$11:$G$1000,7,FALSE),"")</f>
        <v/>
      </c>
      <c r="H92" s="489" t="str">
        <f>IFERROR(VLOOKUP(A92,Transaksi!$A$11:$H$1000,8,FALSE),"")</f>
        <v/>
      </c>
      <c r="I92" s="489" t="str">
        <f t="shared" si="1"/>
        <v/>
      </c>
    </row>
    <row r="93" spans="1:9" customFormat="1" ht="16" customHeight="1">
      <c r="A93" s="1" t="str">
        <f>IF(Transaksi!J88="","",Transaksi!A88)</f>
        <v/>
      </c>
      <c r="B93" s="142"/>
      <c r="C93" s="486" t="str">
        <f>IFERROR(VLOOKUP(A93,Transaksi!$A$11:$C$1000,3,FALSE),"")</f>
        <v/>
      </c>
      <c r="D93" s="487" t="str">
        <f>IFERROR(VLOOKUP(A93,Transaksi!$A$11:$D$1000,4,FALSE),"")</f>
        <v/>
      </c>
      <c r="E93" s="488" t="str">
        <f>IFERROR(VLOOKUP(A93,Transaksi!$A$11:$E$1000,5,FALSE),"")</f>
        <v/>
      </c>
      <c r="F93" s="209" t="str">
        <f>IFERROR(VLOOKUP(A93,Transaksi!$A$11:$F$1000,6,FALSE),"")</f>
        <v/>
      </c>
      <c r="G93" s="489" t="str">
        <f>IFERROR(VLOOKUP(A93,Transaksi!$A$11:$G$1000,7,FALSE),"")</f>
        <v/>
      </c>
      <c r="H93" s="489" t="str">
        <f>IFERROR(VLOOKUP(A93,Transaksi!$A$11:$H$1000,8,FALSE),"")</f>
        <v/>
      </c>
      <c r="I93" s="489" t="str">
        <f t="shared" si="1"/>
        <v/>
      </c>
    </row>
    <row r="94" spans="1:9" customFormat="1" ht="16" customHeight="1">
      <c r="A94" s="1" t="str">
        <f>IF(Transaksi!J89="","",Transaksi!A89)</f>
        <v/>
      </c>
      <c r="B94" s="142"/>
      <c r="C94" s="486" t="str">
        <f>IFERROR(VLOOKUP(A94,Transaksi!$A$11:$C$1000,3,FALSE),"")</f>
        <v/>
      </c>
      <c r="D94" s="487" t="str">
        <f>IFERROR(VLOOKUP(A94,Transaksi!$A$11:$D$1000,4,FALSE),"")</f>
        <v/>
      </c>
      <c r="E94" s="488" t="str">
        <f>IFERROR(VLOOKUP(A94,Transaksi!$A$11:$E$1000,5,FALSE),"")</f>
        <v/>
      </c>
      <c r="F94" s="209" t="str">
        <f>IFERROR(VLOOKUP(A94,Transaksi!$A$11:$F$1000,6,FALSE),"")</f>
        <v/>
      </c>
      <c r="G94" s="489" t="str">
        <f>IFERROR(VLOOKUP(A94,Transaksi!$A$11:$G$1000,7,FALSE),"")</f>
        <v/>
      </c>
      <c r="H94" s="489" t="str">
        <f>IFERROR(VLOOKUP(A94,Transaksi!$A$11:$H$1000,8,FALSE),"")</f>
        <v/>
      </c>
      <c r="I94" s="489" t="str">
        <f t="shared" si="1"/>
        <v/>
      </c>
    </row>
    <row r="95" spans="1:9" customFormat="1" ht="16" customHeight="1">
      <c r="A95" s="1" t="str">
        <f>IF(Transaksi!J90="","",Transaksi!A90)</f>
        <v/>
      </c>
      <c r="B95" s="142"/>
      <c r="C95" s="486" t="str">
        <f>IFERROR(VLOOKUP(A95,Transaksi!$A$11:$C$1000,3,FALSE),"")</f>
        <v/>
      </c>
      <c r="D95" s="487" t="str">
        <f>IFERROR(VLOOKUP(A95,Transaksi!$A$11:$D$1000,4,FALSE),"")</f>
        <v/>
      </c>
      <c r="E95" s="488" t="str">
        <f>IFERROR(VLOOKUP(A95,Transaksi!$A$11:$E$1000,5,FALSE),"")</f>
        <v/>
      </c>
      <c r="F95" s="209" t="str">
        <f>IFERROR(VLOOKUP(A95,Transaksi!$A$11:$F$1000,6,FALSE),"")</f>
        <v/>
      </c>
      <c r="G95" s="489" t="str">
        <f>IFERROR(VLOOKUP(A95,Transaksi!$A$11:$G$1000,7,FALSE),"")</f>
        <v/>
      </c>
      <c r="H95" s="489" t="str">
        <f>IFERROR(VLOOKUP(A95,Transaksi!$A$11:$H$1000,8,FALSE),"")</f>
        <v/>
      </c>
      <c r="I95" s="489" t="str">
        <f t="shared" si="1"/>
        <v/>
      </c>
    </row>
    <row r="96" spans="1:9" customFormat="1" ht="16" customHeight="1">
      <c r="A96" s="1" t="str">
        <f>IF(Transaksi!J91="","",Transaksi!A91)</f>
        <v/>
      </c>
      <c r="B96" s="142"/>
      <c r="C96" s="486" t="str">
        <f>IFERROR(VLOOKUP(A96,Transaksi!$A$11:$C$1000,3,FALSE),"")</f>
        <v/>
      </c>
      <c r="D96" s="487" t="str">
        <f>IFERROR(VLOOKUP(A96,Transaksi!$A$11:$D$1000,4,FALSE),"")</f>
        <v/>
      </c>
      <c r="E96" s="488" t="str">
        <f>IFERROR(VLOOKUP(A96,Transaksi!$A$11:$E$1000,5,FALSE),"")</f>
        <v/>
      </c>
      <c r="F96" s="209" t="str">
        <f>IFERROR(VLOOKUP(A96,Transaksi!$A$11:$F$1000,6,FALSE),"")</f>
        <v/>
      </c>
      <c r="G96" s="489" t="str">
        <f>IFERROR(VLOOKUP(A96,Transaksi!$A$11:$G$1000,7,FALSE),"")</f>
        <v/>
      </c>
      <c r="H96" s="489" t="str">
        <f>IFERROR(VLOOKUP(A96,Transaksi!$A$11:$H$1000,8,FALSE),"")</f>
        <v/>
      </c>
      <c r="I96" s="489" t="str">
        <f t="shared" si="1"/>
        <v/>
      </c>
    </row>
    <row r="97" spans="1:9" customFormat="1" ht="16" customHeight="1">
      <c r="A97" s="1" t="str">
        <f>IF(Transaksi!J92="","",Transaksi!A92)</f>
        <v/>
      </c>
      <c r="B97" s="142"/>
      <c r="C97" s="486" t="str">
        <f>IFERROR(VLOOKUP(A97,Transaksi!$A$11:$C$1000,3,FALSE),"")</f>
        <v/>
      </c>
      <c r="D97" s="487" t="str">
        <f>IFERROR(VLOOKUP(A97,Transaksi!$A$11:$D$1000,4,FALSE),"")</f>
        <v/>
      </c>
      <c r="E97" s="488" t="str">
        <f>IFERROR(VLOOKUP(A97,Transaksi!$A$11:$E$1000,5,FALSE),"")</f>
        <v/>
      </c>
      <c r="F97" s="209" t="str">
        <f>IFERROR(VLOOKUP(A97,Transaksi!$A$11:$F$1000,6,FALSE),"")</f>
        <v/>
      </c>
      <c r="G97" s="489" t="str">
        <f>IFERROR(VLOOKUP(A97,Transaksi!$A$11:$G$1000,7,FALSE),"")</f>
        <v/>
      </c>
      <c r="H97" s="489" t="str">
        <f>IFERROR(VLOOKUP(A97,Transaksi!$A$11:$H$1000,8,FALSE),"")</f>
        <v/>
      </c>
      <c r="I97" s="489" t="str">
        <f t="shared" si="1"/>
        <v/>
      </c>
    </row>
    <row r="98" spans="1:9" customFormat="1" ht="16" customHeight="1">
      <c r="A98" s="1" t="str">
        <f>IF(Transaksi!J93="","",Transaksi!A93)</f>
        <v/>
      </c>
      <c r="B98" s="142"/>
      <c r="C98" s="486" t="str">
        <f>IFERROR(VLOOKUP(A98,Transaksi!$A$11:$C$1000,3,FALSE),"")</f>
        <v/>
      </c>
      <c r="D98" s="487" t="str">
        <f>IFERROR(VLOOKUP(A98,Transaksi!$A$11:$D$1000,4,FALSE),"")</f>
        <v/>
      </c>
      <c r="E98" s="488" t="str">
        <f>IFERROR(VLOOKUP(A98,Transaksi!$A$11:$E$1000,5,FALSE),"")</f>
        <v/>
      </c>
      <c r="F98" s="209" t="str">
        <f>IFERROR(VLOOKUP(A98,Transaksi!$A$11:$F$1000,6,FALSE),"")</f>
        <v/>
      </c>
      <c r="G98" s="489" t="str">
        <f>IFERROR(VLOOKUP(A98,Transaksi!$A$11:$G$1000,7,FALSE),"")</f>
        <v/>
      </c>
      <c r="H98" s="489" t="str">
        <f>IFERROR(VLOOKUP(A98,Transaksi!$A$11:$H$1000,8,FALSE),"")</f>
        <v/>
      </c>
      <c r="I98" s="489" t="str">
        <f t="shared" si="1"/>
        <v/>
      </c>
    </row>
    <row r="99" spans="1:9" customFormat="1" ht="16" customHeight="1">
      <c r="A99" s="1" t="str">
        <f>IF(Transaksi!J94="","",Transaksi!A94)</f>
        <v/>
      </c>
      <c r="B99" s="142"/>
      <c r="C99" s="486" t="str">
        <f>IFERROR(VLOOKUP(A99,Transaksi!$A$11:$C$1000,3,FALSE),"")</f>
        <v/>
      </c>
      <c r="D99" s="487" t="str">
        <f>IFERROR(VLOOKUP(A99,Transaksi!$A$11:$D$1000,4,FALSE),"")</f>
        <v/>
      </c>
      <c r="E99" s="488" t="str">
        <f>IFERROR(VLOOKUP(A99,Transaksi!$A$11:$E$1000,5,FALSE),"")</f>
        <v/>
      </c>
      <c r="F99" s="209" t="str">
        <f>IFERROR(VLOOKUP(A99,Transaksi!$A$11:$F$1000,6,FALSE),"")</f>
        <v/>
      </c>
      <c r="G99" s="489" t="str">
        <f>IFERROR(VLOOKUP(A99,Transaksi!$A$11:$G$1000,7,FALSE),"")</f>
        <v/>
      </c>
      <c r="H99" s="489" t="str">
        <f>IFERROR(VLOOKUP(A99,Transaksi!$A$11:$H$1000,8,FALSE),"")</f>
        <v/>
      </c>
      <c r="I99" s="489" t="str">
        <f t="shared" si="1"/>
        <v/>
      </c>
    </row>
    <row r="100" spans="1:9" customFormat="1" ht="16" customHeight="1">
      <c r="A100" s="1" t="str">
        <f>IF(Transaksi!J95="","",Transaksi!A95)</f>
        <v/>
      </c>
      <c r="B100" s="142"/>
      <c r="C100" s="486" t="str">
        <f>IFERROR(VLOOKUP(A100,Transaksi!$A$11:$C$1000,3,FALSE),"")</f>
        <v/>
      </c>
      <c r="D100" s="487" t="str">
        <f>IFERROR(VLOOKUP(A100,Transaksi!$A$11:$D$1000,4,FALSE),"")</f>
        <v/>
      </c>
      <c r="E100" s="488" t="str">
        <f>IFERROR(VLOOKUP(A100,Transaksi!$A$11:$E$1000,5,FALSE),"")</f>
        <v/>
      </c>
      <c r="F100" s="209" t="str">
        <f>IFERROR(VLOOKUP(A100,Transaksi!$A$11:$F$1000,6,FALSE),"")</f>
        <v/>
      </c>
      <c r="G100" s="489" t="str">
        <f>IFERROR(VLOOKUP(A100,Transaksi!$A$11:$G$1000,7,FALSE),"")</f>
        <v/>
      </c>
      <c r="H100" s="489" t="str">
        <f>IFERROR(VLOOKUP(A100,Transaksi!$A$11:$H$1000,8,FALSE),"")</f>
        <v/>
      </c>
      <c r="I100" s="489" t="str">
        <f t="shared" si="1"/>
        <v/>
      </c>
    </row>
    <row r="101" spans="1:9" customFormat="1" ht="16" customHeight="1">
      <c r="A101" s="1" t="str">
        <f>IF(Transaksi!J96="","",Transaksi!A96)</f>
        <v/>
      </c>
      <c r="B101" s="142"/>
      <c r="C101" s="486" t="str">
        <f>IFERROR(VLOOKUP(A101,Transaksi!$A$11:$C$1000,3,FALSE),"")</f>
        <v/>
      </c>
      <c r="D101" s="487" t="str">
        <f>IFERROR(VLOOKUP(A101,Transaksi!$A$11:$D$1000,4,FALSE),"")</f>
        <v/>
      </c>
      <c r="E101" s="488" t="str">
        <f>IFERROR(VLOOKUP(A101,Transaksi!$A$11:$E$1000,5,FALSE),"")</f>
        <v/>
      </c>
      <c r="F101" s="209" t="str">
        <f>IFERROR(VLOOKUP(A101,Transaksi!$A$11:$F$1000,6,FALSE),"")</f>
        <v/>
      </c>
      <c r="G101" s="489" t="str">
        <f>IFERROR(VLOOKUP(A101,Transaksi!$A$11:$G$1000,7,FALSE),"")</f>
        <v/>
      </c>
      <c r="H101" s="489" t="str">
        <f>IFERROR(VLOOKUP(A101,Transaksi!$A$11:$H$1000,8,FALSE),"")</f>
        <v/>
      </c>
      <c r="I101" s="489" t="str">
        <f t="shared" si="1"/>
        <v/>
      </c>
    </row>
    <row r="102" spans="1:9" customFormat="1" ht="16" customHeight="1">
      <c r="A102" s="1" t="str">
        <f>IF(Transaksi!J97="","",Transaksi!A97)</f>
        <v/>
      </c>
      <c r="B102" s="142"/>
      <c r="C102" s="486" t="str">
        <f>IFERROR(VLOOKUP(A102,Transaksi!$A$11:$C$1000,3,FALSE),"")</f>
        <v/>
      </c>
      <c r="D102" s="487" t="str">
        <f>IFERROR(VLOOKUP(A102,Transaksi!$A$11:$D$1000,4,FALSE),"")</f>
        <v/>
      </c>
      <c r="E102" s="488" t="str">
        <f>IFERROR(VLOOKUP(A102,Transaksi!$A$11:$E$1000,5,FALSE),"")</f>
        <v/>
      </c>
      <c r="F102" s="209" t="str">
        <f>IFERROR(VLOOKUP(A102,Transaksi!$A$11:$F$1000,6,FALSE),"")</f>
        <v/>
      </c>
      <c r="G102" s="489" t="str">
        <f>IFERROR(VLOOKUP(A102,Transaksi!$A$11:$G$1000,7,FALSE),"")</f>
        <v/>
      </c>
      <c r="H102" s="489" t="str">
        <f>IFERROR(VLOOKUP(A102,Transaksi!$A$11:$H$1000,8,FALSE),"")</f>
        <v/>
      </c>
      <c r="I102" s="489" t="str">
        <f t="shared" si="1"/>
        <v/>
      </c>
    </row>
    <row r="103" spans="1:9" customFormat="1" ht="16" customHeight="1">
      <c r="A103" s="1" t="str">
        <f>IF(Transaksi!J98="","",Transaksi!A98)</f>
        <v/>
      </c>
      <c r="B103" s="142"/>
      <c r="C103" s="486" t="str">
        <f>IFERROR(VLOOKUP(A103,Transaksi!$A$11:$C$1000,3,FALSE),"")</f>
        <v/>
      </c>
      <c r="D103" s="487" t="str">
        <f>IFERROR(VLOOKUP(A103,Transaksi!$A$11:$D$1000,4,FALSE),"")</f>
        <v/>
      </c>
      <c r="E103" s="488" t="str">
        <f>IFERROR(VLOOKUP(A103,Transaksi!$A$11:$E$1000,5,FALSE),"")</f>
        <v/>
      </c>
      <c r="F103" s="209" t="str">
        <f>IFERROR(VLOOKUP(A103,Transaksi!$A$11:$F$1000,6,FALSE),"")</f>
        <v/>
      </c>
      <c r="G103" s="489" t="str">
        <f>IFERROR(VLOOKUP(A103,Transaksi!$A$11:$G$1000,7,FALSE),"")</f>
        <v/>
      </c>
      <c r="H103" s="489" t="str">
        <f>IFERROR(VLOOKUP(A103,Transaksi!$A$11:$H$1000,8,FALSE),"")</f>
        <v/>
      </c>
      <c r="I103" s="489" t="str">
        <f t="shared" si="1"/>
        <v/>
      </c>
    </row>
    <row r="104" spans="1:9" customFormat="1" ht="16" customHeight="1">
      <c r="A104" s="1" t="str">
        <f>IF(Transaksi!J99="","",Transaksi!A99)</f>
        <v/>
      </c>
      <c r="B104" s="142"/>
      <c r="C104" s="486" t="str">
        <f>IFERROR(VLOOKUP(A104,Transaksi!$A$11:$C$1000,3,FALSE),"")</f>
        <v/>
      </c>
      <c r="D104" s="487" t="str">
        <f>IFERROR(VLOOKUP(A104,Transaksi!$A$11:$D$1000,4,FALSE),"")</f>
        <v/>
      </c>
      <c r="E104" s="488" t="str">
        <f>IFERROR(VLOOKUP(A104,Transaksi!$A$11:$E$1000,5,FALSE),"")</f>
        <v/>
      </c>
      <c r="F104" s="209" t="str">
        <f>IFERROR(VLOOKUP(A104,Transaksi!$A$11:$F$1000,6,FALSE),"")</f>
        <v/>
      </c>
      <c r="G104" s="489" t="str">
        <f>IFERROR(VLOOKUP(A104,Transaksi!$A$11:$G$1000,7,FALSE),"")</f>
        <v/>
      </c>
      <c r="H104" s="489" t="str">
        <f>IFERROR(VLOOKUP(A104,Transaksi!$A$11:$H$1000,8,FALSE),"")</f>
        <v/>
      </c>
      <c r="I104" s="489" t="str">
        <f t="shared" si="1"/>
        <v/>
      </c>
    </row>
    <row r="105" spans="1:9" customFormat="1" ht="16" customHeight="1">
      <c r="A105" s="1" t="str">
        <f>IF(Transaksi!J100="","",Transaksi!A100)</f>
        <v/>
      </c>
      <c r="B105" s="142"/>
      <c r="C105" s="486" t="str">
        <f>IFERROR(VLOOKUP(A105,Transaksi!$A$11:$C$1000,3,FALSE),"")</f>
        <v/>
      </c>
      <c r="D105" s="487" t="str">
        <f>IFERROR(VLOOKUP(A105,Transaksi!$A$11:$D$1000,4,FALSE),"")</f>
        <v/>
      </c>
      <c r="E105" s="488" t="str">
        <f>IFERROR(VLOOKUP(A105,Transaksi!$A$11:$E$1000,5,FALSE),"")</f>
        <v/>
      </c>
      <c r="F105" s="209" t="str">
        <f>IFERROR(VLOOKUP(A105,Transaksi!$A$11:$F$1000,6,FALSE),"")</f>
        <v/>
      </c>
      <c r="G105" s="489" t="str">
        <f>IFERROR(VLOOKUP(A105,Transaksi!$A$11:$G$1000,7,FALSE),"")</f>
        <v/>
      </c>
      <c r="H105" s="489" t="str">
        <f>IFERROR(VLOOKUP(A105,Transaksi!$A$11:$H$1000,8,FALSE),"")</f>
        <v/>
      </c>
      <c r="I105" s="489" t="str">
        <f t="shared" si="1"/>
        <v/>
      </c>
    </row>
    <row r="106" spans="1:9" customFormat="1" ht="16" customHeight="1">
      <c r="A106" s="1" t="str">
        <f>IF(Transaksi!J101="","",Transaksi!A101)</f>
        <v/>
      </c>
      <c r="B106" s="142"/>
      <c r="C106" s="486" t="str">
        <f>IFERROR(VLOOKUP(A106,Transaksi!$A$11:$C$1000,3,FALSE),"")</f>
        <v/>
      </c>
      <c r="D106" s="487" t="str">
        <f>IFERROR(VLOOKUP(A106,Transaksi!$A$11:$D$1000,4,FALSE),"")</f>
        <v/>
      </c>
      <c r="E106" s="488" t="str">
        <f>IFERROR(VLOOKUP(A106,Transaksi!$A$11:$E$1000,5,FALSE),"")</f>
        <v/>
      </c>
      <c r="F106" s="209" t="str">
        <f>IFERROR(VLOOKUP(A106,Transaksi!$A$11:$F$1000,6,FALSE),"")</f>
        <v/>
      </c>
      <c r="G106" s="489" t="str">
        <f>IFERROR(VLOOKUP(A106,Transaksi!$A$11:$G$1000,7,FALSE),"")</f>
        <v/>
      </c>
      <c r="H106" s="489" t="str">
        <f>IFERROR(VLOOKUP(A106,Transaksi!$A$11:$H$1000,8,FALSE),"")</f>
        <v/>
      </c>
      <c r="I106" s="489" t="str">
        <f t="shared" si="1"/>
        <v/>
      </c>
    </row>
    <row r="107" spans="1:9" customFormat="1" ht="16" customHeight="1">
      <c r="A107" s="1" t="str">
        <f>IF(Transaksi!J102="","",Transaksi!A102)</f>
        <v/>
      </c>
      <c r="B107" s="142"/>
      <c r="C107" s="486" t="str">
        <f>IFERROR(VLOOKUP(A107,Transaksi!$A$11:$C$1000,3,FALSE),"")</f>
        <v/>
      </c>
      <c r="D107" s="487" t="str">
        <f>IFERROR(VLOOKUP(A107,Transaksi!$A$11:$D$1000,4,FALSE),"")</f>
        <v/>
      </c>
      <c r="E107" s="488" t="str">
        <f>IFERROR(VLOOKUP(A107,Transaksi!$A$11:$E$1000,5,FALSE),"")</f>
        <v/>
      </c>
      <c r="F107" s="209" t="str">
        <f>IFERROR(VLOOKUP(A107,Transaksi!$A$11:$F$1000,6,FALSE),"")</f>
        <v/>
      </c>
      <c r="G107" s="489" t="str">
        <f>IFERROR(VLOOKUP(A107,Transaksi!$A$11:$G$1000,7,FALSE),"")</f>
        <v/>
      </c>
      <c r="H107" s="489" t="str">
        <f>IFERROR(VLOOKUP(A107,Transaksi!$A$11:$H$1000,8,FALSE),"")</f>
        <v/>
      </c>
      <c r="I107" s="489" t="str">
        <f t="shared" si="1"/>
        <v/>
      </c>
    </row>
    <row r="108" spans="1:9" customFormat="1" ht="16" customHeight="1">
      <c r="A108" s="1" t="str">
        <f>IF(Transaksi!J103="","",Transaksi!A103)</f>
        <v/>
      </c>
      <c r="B108" s="142"/>
      <c r="C108" s="486" t="str">
        <f>IFERROR(VLOOKUP(A108,Transaksi!$A$11:$C$1000,3,FALSE),"")</f>
        <v/>
      </c>
      <c r="D108" s="487" t="str">
        <f>IFERROR(VLOOKUP(A108,Transaksi!$A$11:$D$1000,4,FALSE),"")</f>
        <v/>
      </c>
      <c r="E108" s="488" t="str">
        <f>IFERROR(VLOOKUP(A108,Transaksi!$A$11:$E$1000,5,FALSE),"")</f>
        <v/>
      </c>
      <c r="F108" s="209" t="str">
        <f>IFERROR(VLOOKUP(A108,Transaksi!$A$11:$F$1000,6,FALSE),"")</f>
        <v/>
      </c>
      <c r="G108" s="489" t="str">
        <f>IFERROR(VLOOKUP(A108,Transaksi!$A$11:$G$1000,7,FALSE),"")</f>
        <v/>
      </c>
      <c r="H108" s="489" t="str">
        <f>IFERROR(VLOOKUP(A108,Transaksi!$A$11:$H$1000,8,FALSE),"")</f>
        <v/>
      </c>
      <c r="I108" s="489" t="str">
        <f t="shared" si="1"/>
        <v/>
      </c>
    </row>
    <row r="109" spans="1:9" customFormat="1" ht="16" customHeight="1">
      <c r="A109" s="1" t="str">
        <f>IF(Transaksi!J104="","",Transaksi!A104)</f>
        <v/>
      </c>
      <c r="B109" s="142"/>
      <c r="C109" s="486" t="str">
        <f>IFERROR(VLOOKUP(A109,Transaksi!$A$11:$C$1000,3,FALSE),"")</f>
        <v/>
      </c>
      <c r="D109" s="487" t="str">
        <f>IFERROR(VLOOKUP(A109,Transaksi!$A$11:$D$1000,4,FALSE),"")</f>
        <v/>
      </c>
      <c r="E109" s="488" t="str">
        <f>IFERROR(VLOOKUP(A109,Transaksi!$A$11:$E$1000,5,FALSE),"")</f>
        <v/>
      </c>
      <c r="F109" s="209" t="str">
        <f>IFERROR(VLOOKUP(A109,Transaksi!$A$11:$F$1000,6,FALSE),"")</f>
        <v/>
      </c>
      <c r="G109" s="489" t="str">
        <f>IFERROR(VLOOKUP(A109,Transaksi!$A$11:$G$1000,7,FALSE),"")</f>
        <v/>
      </c>
      <c r="H109" s="489" t="str">
        <f>IFERROR(VLOOKUP(A109,Transaksi!$A$11:$H$1000,8,FALSE),"")</f>
        <v/>
      </c>
      <c r="I109" s="489" t="str">
        <f t="shared" si="1"/>
        <v/>
      </c>
    </row>
    <row r="110" spans="1:9" customFormat="1" ht="16" customHeight="1">
      <c r="A110" s="1" t="str">
        <f>IF(Transaksi!J105="","",Transaksi!A105)</f>
        <v/>
      </c>
      <c r="B110" s="142"/>
      <c r="C110" s="486" t="str">
        <f>IFERROR(VLOOKUP(A110,Transaksi!$A$11:$C$1000,3,FALSE),"")</f>
        <v/>
      </c>
      <c r="D110" s="487" t="str">
        <f>IFERROR(VLOOKUP(A110,Transaksi!$A$11:$D$1000,4,FALSE),"")</f>
        <v/>
      </c>
      <c r="E110" s="488" t="str">
        <f>IFERROR(VLOOKUP(A110,Transaksi!$A$11:$E$1000,5,FALSE),"")</f>
        <v/>
      </c>
      <c r="F110" s="209" t="str">
        <f>IFERROR(VLOOKUP(A110,Transaksi!$A$11:$F$1000,6,FALSE),"")</f>
        <v/>
      </c>
      <c r="G110" s="489" t="str">
        <f>IFERROR(VLOOKUP(A110,Transaksi!$A$11:$G$1000,7,FALSE),"")</f>
        <v/>
      </c>
      <c r="H110" s="489" t="str">
        <f>IFERROR(VLOOKUP(A110,Transaksi!$A$11:$H$1000,8,FALSE),"")</f>
        <v/>
      </c>
      <c r="I110" s="489" t="str">
        <f t="shared" si="1"/>
        <v/>
      </c>
    </row>
    <row r="111" spans="1:9" customFormat="1" ht="16" customHeight="1">
      <c r="A111" s="1" t="str">
        <f>IF(Transaksi!J106="","",Transaksi!A106)</f>
        <v/>
      </c>
      <c r="B111" s="142"/>
      <c r="C111" s="486" t="str">
        <f>IFERROR(VLOOKUP(A111,Transaksi!$A$11:$C$1000,3,FALSE),"")</f>
        <v/>
      </c>
      <c r="D111" s="487" t="str">
        <f>IFERROR(VLOOKUP(A111,Transaksi!$A$11:$D$1000,4,FALSE),"")</f>
        <v/>
      </c>
      <c r="E111" s="488" t="str">
        <f>IFERROR(VLOOKUP(A111,Transaksi!$A$11:$E$1000,5,FALSE),"")</f>
        <v/>
      </c>
      <c r="F111" s="209" t="str">
        <f>IFERROR(VLOOKUP(A111,Transaksi!$A$11:$F$1000,6,FALSE),"")</f>
        <v/>
      </c>
      <c r="G111" s="489" t="str">
        <f>IFERROR(VLOOKUP(A111,Transaksi!$A$11:$G$1000,7,FALSE),"")</f>
        <v/>
      </c>
      <c r="H111" s="489" t="str">
        <f>IFERROR(VLOOKUP(A111,Transaksi!$A$11:$H$1000,8,FALSE),"")</f>
        <v/>
      </c>
      <c r="I111" s="489" t="str">
        <f t="shared" si="1"/>
        <v/>
      </c>
    </row>
    <row r="112" spans="1:9" customFormat="1" ht="16" customHeight="1">
      <c r="A112" s="1" t="str">
        <f>IF(Transaksi!J107="","",Transaksi!A107)</f>
        <v/>
      </c>
      <c r="B112" s="142"/>
      <c r="C112" s="486" t="str">
        <f>IFERROR(VLOOKUP(A112,Transaksi!$A$11:$C$1000,3,FALSE),"")</f>
        <v/>
      </c>
      <c r="D112" s="487" t="str">
        <f>IFERROR(VLOOKUP(A112,Transaksi!$A$11:$D$1000,4,FALSE),"")</f>
        <v/>
      </c>
      <c r="E112" s="488" t="str">
        <f>IFERROR(VLOOKUP(A112,Transaksi!$A$11:$E$1000,5,FALSE),"")</f>
        <v/>
      </c>
      <c r="F112" s="209" t="str">
        <f>IFERROR(VLOOKUP(A112,Transaksi!$A$11:$F$1000,6,FALSE),"")</f>
        <v/>
      </c>
      <c r="G112" s="489" t="str">
        <f>IFERROR(VLOOKUP(A112,Transaksi!$A$11:$G$1000,7,FALSE),"")</f>
        <v/>
      </c>
      <c r="H112" s="489" t="str">
        <f>IFERROR(VLOOKUP(A112,Transaksi!$A$11:$H$1000,8,FALSE),"")</f>
        <v/>
      </c>
      <c r="I112" s="489" t="str">
        <f t="shared" si="1"/>
        <v/>
      </c>
    </row>
    <row r="113" spans="1:9" customFormat="1" ht="16" customHeight="1">
      <c r="A113" s="1" t="str">
        <f>IF(Transaksi!J108="","",Transaksi!A108)</f>
        <v/>
      </c>
      <c r="B113" s="142"/>
      <c r="C113" s="486" t="str">
        <f>IFERROR(VLOOKUP(A113,Transaksi!$A$11:$C$1000,3,FALSE),"")</f>
        <v/>
      </c>
      <c r="D113" s="487" t="str">
        <f>IFERROR(VLOOKUP(A113,Transaksi!$A$11:$D$1000,4,FALSE),"")</f>
        <v/>
      </c>
      <c r="E113" s="488" t="str">
        <f>IFERROR(VLOOKUP(A113,Transaksi!$A$11:$E$1000,5,FALSE),"")</f>
        <v/>
      </c>
      <c r="F113" s="209" t="str">
        <f>IFERROR(VLOOKUP(A113,Transaksi!$A$11:$F$1000,6,FALSE),"")</f>
        <v/>
      </c>
      <c r="G113" s="489" t="str">
        <f>IFERROR(VLOOKUP(A113,Transaksi!$A$11:$G$1000,7,FALSE),"")</f>
        <v/>
      </c>
      <c r="H113" s="489" t="str">
        <f>IFERROR(VLOOKUP(A113,Transaksi!$A$11:$H$1000,8,FALSE),"")</f>
        <v/>
      </c>
      <c r="I113" s="489" t="str">
        <f t="shared" si="1"/>
        <v/>
      </c>
    </row>
    <row r="114" spans="1:9" customFormat="1" ht="16" customHeight="1">
      <c r="A114" s="1" t="str">
        <f>IF(Transaksi!J109="","",Transaksi!A109)</f>
        <v/>
      </c>
      <c r="B114" s="142"/>
      <c r="C114" s="486" t="str">
        <f>IFERROR(VLOOKUP(A114,Transaksi!$A$11:$C$1000,3,FALSE),"")</f>
        <v/>
      </c>
      <c r="D114" s="487" t="str">
        <f>IFERROR(VLOOKUP(A114,Transaksi!$A$11:$D$1000,4,FALSE),"")</f>
        <v/>
      </c>
      <c r="E114" s="488" t="str">
        <f>IFERROR(VLOOKUP(A114,Transaksi!$A$11:$E$1000,5,FALSE),"")</f>
        <v/>
      </c>
      <c r="F114" s="209" t="str">
        <f>IFERROR(VLOOKUP(A114,Transaksi!$A$11:$F$1000,6,FALSE),"")</f>
        <v/>
      </c>
      <c r="G114" s="489" t="str">
        <f>IFERROR(VLOOKUP(A114,Transaksi!$A$11:$G$1000,7,FALSE),"")</f>
        <v/>
      </c>
      <c r="H114" s="489" t="str">
        <f>IFERROR(VLOOKUP(A114,Transaksi!$A$11:$H$1000,8,FALSE),"")</f>
        <v/>
      </c>
      <c r="I114" s="489" t="str">
        <f t="shared" si="1"/>
        <v/>
      </c>
    </row>
    <row r="115" spans="1:9" customFormat="1" ht="16" customHeight="1">
      <c r="A115" s="1" t="str">
        <f>IF(Transaksi!J110="","",Transaksi!A110)</f>
        <v/>
      </c>
      <c r="B115" s="142"/>
      <c r="C115" s="486" t="str">
        <f>IFERROR(VLOOKUP(A115,Transaksi!$A$11:$C$1000,3,FALSE),"")</f>
        <v/>
      </c>
      <c r="D115" s="487" t="str">
        <f>IFERROR(VLOOKUP(A115,Transaksi!$A$11:$D$1000,4,FALSE),"")</f>
        <v/>
      </c>
      <c r="E115" s="488" t="str">
        <f>IFERROR(VLOOKUP(A115,Transaksi!$A$11:$E$1000,5,FALSE),"")</f>
        <v/>
      </c>
      <c r="F115" s="209" t="str">
        <f>IFERROR(VLOOKUP(A115,Transaksi!$A$11:$F$1000,6,FALSE),"")</f>
        <v/>
      </c>
      <c r="G115" s="489" t="str">
        <f>IFERROR(VLOOKUP(A115,Transaksi!$A$11:$G$1000,7,FALSE),"")</f>
        <v/>
      </c>
      <c r="H115" s="489" t="str">
        <f>IFERROR(VLOOKUP(A115,Transaksi!$A$11:$H$1000,8,FALSE),"")</f>
        <v/>
      </c>
      <c r="I115" s="489" t="str">
        <f t="shared" si="1"/>
        <v/>
      </c>
    </row>
    <row r="116" spans="1:9" customFormat="1" ht="16" customHeight="1">
      <c r="A116" s="1" t="str">
        <f>IF(Transaksi!J111="","",Transaksi!A111)</f>
        <v/>
      </c>
      <c r="B116" s="142"/>
      <c r="C116" s="486" t="str">
        <f>IFERROR(VLOOKUP(A116,Transaksi!$A$11:$C$1000,3,FALSE),"")</f>
        <v/>
      </c>
      <c r="D116" s="487" t="str">
        <f>IFERROR(VLOOKUP(A116,Transaksi!$A$11:$D$1000,4,FALSE),"")</f>
        <v/>
      </c>
      <c r="E116" s="488" t="str">
        <f>IFERROR(VLOOKUP(A116,Transaksi!$A$11:$E$1000,5,FALSE),"")</f>
        <v/>
      </c>
      <c r="F116" s="209" t="str">
        <f>IFERROR(VLOOKUP(A116,Transaksi!$A$11:$F$1000,6,FALSE),"")</f>
        <v/>
      </c>
      <c r="G116" s="489" t="str">
        <f>IFERROR(VLOOKUP(A116,Transaksi!$A$11:$G$1000,7,FALSE),"")</f>
        <v/>
      </c>
      <c r="H116" s="489" t="str">
        <f>IFERROR(VLOOKUP(A116,Transaksi!$A$11:$H$1000,8,FALSE),"")</f>
        <v/>
      </c>
      <c r="I116" s="489" t="str">
        <f t="shared" si="1"/>
        <v/>
      </c>
    </row>
    <row r="117" spans="1:9" customFormat="1" ht="16" customHeight="1">
      <c r="A117" s="1" t="str">
        <f>IF(Transaksi!J112="","",Transaksi!A112)</f>
        <v/>
      </c>
      <c r="B117" s="142"/>
      <c r="C117" s="486" t="str">
        <f>IFERROR(VLOOKUP(A117,Transaksi!$A$11:$C$1000,3,FALSE),"")</f>
        <v/>
      </c>
      <c r="D117" s="487" t="str">
        <f>IFERROR(VLOOKUP(A117,Transaksi!$A$11:$D$1000,4,FALSE),"")</f>
        <v/>
      </c>
      <c r="E117" s="488" t="str">
        <f>IFERROR(VLOOKUP(A117,Transaksi!$A$11:$E$1000,5,FALSE),"")</f>
        <v/>
      </c>
      <c r="F117" s="209" t="str">
        <f>IFERROR(VLOOKUP(A117,Transaksi!$A$11:$F$1000,6,FALSE),"")</f>
        <v/>
      </c>
      <c r="G117" s="489" t="str">
        <f>IFERROR(VLOOKUP(A117,Transaksi!$A$11:$G$1000,7,FALSE),"")</f>
        <v/>
      </c>
      <c r="H117" s="489" t="str">
        <f>IFERROR(VLOOKUP(A117,Transaksi!$A$11:$H$1000,8,FALSE),"")</f>
        <v/>
      </c>
      <c r="I117" s="489" t="str">
        <f t="shared" si="1"/>
        <v/>
      </c>
    </row>
    <row r="118" spans="1:9" customFormat="1" ht="16" customHeight="1">
      <c r="A118" s="1" t="str">
        <f>IF(Transaksi!J113="","",Transaksi!A113)</f>
        <v/>
      </c>
      <c r="B118" s="142"/>
      <c r="C118" s="486" t="str">
        <f>IFERROR(VLOOKUP(A118,Transaksi!$A$11:$C$1000,3,FALSE),"")</f>
        <v/>
      </c>
      <c r="D118" s="487" t="str">
        <f>IFERROR(VLOOKUP(A118,Transaksi!$A$11:$D$1000,4,FALSE),"")</f>
        <v/>
      </c>
      <c r="E118" s="488" t="str">
        <f>IFERROR(VLOOKUP(A118,Transaksi!$A$11:$E$1000,5,FALSE),"")</f>
        <v/>
      </c>
      <c r="F118" s="209" t="str">
        <f>IFERROR(VLOOKUP(A118,Transaksi!$A$11:$F$1000,6,FALSE),"")</f>
        <v/>
      </c>
      <c r="G118" s="489" t="str">
        <f>IFERROR(VLOOKUP(A118,Transaksi!$A$11:$G$1000,7,FALSE),"")</f>
        <v/>
      </c>
      <c r="H118" s="489" t="str">
        <f>IFERROR(VLOOKUP(A118,Transaksi!$A$11:$H$1000,8,FALSE),"")</f>
        <v/>
      </c>
      <c r="I118" s="489" t="str">
        <f t="shared" si="1"/>
        <v/>
      </c>
    </row>
    <row r="119" spans="1:9" customFormat="1" ht="16" customHeight="1">
      <c r="A119" s="1" t="str">
        <f>IF(Transaksi!J114="","",Transaksi!A114)</f>
        <v/>
      </c>
      <c r="B119" s="142"/>
      <c r="C119" s="486" t="str">
        <f>IFERROR(VLOOKUP(A119,Transaksi!$A$11:$C$1000,3,FALSE),"")</f>
        <v/>
      </c>
      <c r="D119" s="487" t="str">
        <f>IFERROR(VLOOKUP(A119,Transaksi!$A$11:$D$1000,4,FALSE),"")</f>
        <v/>
      </c>
      <c r="E119" s="488" t="str">
        <f>IFERROR(VLOOKUP(A119,Transaksi!$A$11:$E$1000,5,FALSE),"")</f>
        <v/>
      </c>
      <c r="F119" s="209" t="str">
        <f>IFERROR(VLOOKUP(A119,Transaksi!$A$11:$F$1000,6,FALSE),"")</f>
        <v/>
      </c>
      <c r="G119" s="489" t="str">
        <f>IFERROR(VLOOKUP(A119,Transaksi!$A$11:$G$1000,7,FALSE),"")</f>
        <v/>
      </c>
      <c r="H119" s="489" t="str">
        <f>IFERROR(VLOOKUP(A119,Transaksi!$A$11:$H$1000,8,FALSE),"")</f>
        <v/>
      </c>
      <c r="I119" s="489" t="str">
        <f t="shared" si="1"/>
        <v/>
      </c>
    </row>
    <row r="120" spans="1:9" customFormat="1" ht="16" customHeight="1">
      <c r="A120" s="1" t="str">
        <f>IF(Transaksi!J115="","",Transaksi!A115)</f>
        <v/>
      </c>
      <c r="B120" s="142"/>
      <c r="C120" s="486" t="str">
        <f>IFERROR(VLOOKUP(A120,Transaksi!$A$11:$C$1000,3,FALSE),"")</f>
        <v/>
      </c>
      <c r="D120" s="487" t="str">
        <f>IFERROR(VLOOKUP(A120,Transaksi!$A$11:$D$1000,4,FALSE),"")</f>
        <v/>
      </c>
      <c r="E120" s="488" t="str">
        <f>IFERROR(VLOOKUP(A120,Transaksi!$A$11:$E$1000,5,FALSE),"")</f>
        <v/>
      </c>
      <c r="F120" s="209" t="str">
        <f>IFERROR(VLOOKUP(A120,Transaksi!$A$11:$F$1000,6,FALSE),"")</f>
        <v/>
      </c>
      <c r="G120" s="489" t="str">
        <f>IFERROR(VLOOKUP(A120,Transaksi!$A$11:$G$1000,7,FALSE),"")</f>
        <v/>
      </c>
      <c r="H120" s="489" t="str">
        <f>IFERROR(VLOOKUP(A120,Transaksi!$A$11:$H$1000,8,FALSE),"")</f>
        <v/>
      </c>
      <c r="I120" s="489" t="str">
        <f t="shared" si="1"/>
        <v/>
      </c>
    </row>
    <row r="121" spans="1:9" customFormat="1" ht="16" customHeight="1">
      <c r="A121" s="1" t="str">
        <f>IF(Transaksi!J116="","",Transaksi!A116)</f>
        <v/>
      </c>
      <c r="B121" s="142"/>
      <c r="C121" s="486" t="str">
        <f>IFERROR(VLOOKUP(A121,Transaksi!$A$11:$C$1000,3,FALSE),"")</f>
        <v/>
      </c>
      <c r="D121" s="487" t="str">
        <f>IFERROR(VLOOKUP(A121,Transaksi!$A$11:$D$1000,4,FALSE),"")</f>
        <v/>
      </c>
      <c r="E121" s="488" t="str">
        <f>IFERROR(VLOOKUP(A121,Transaksi!$A$11:$E$1000,5,FALSE),"")</f>
        <v/>
      </c>
      <c r="F121" s="209" t="str">
        <f>IFERROR(VLOOKUP(A121,Transaksi!$A$11:$F$1000,6,FALSE),"")</f>
        <v/>
      </c>
      <c r="G121" s="489" t="str">
        <f>IFERROR(VLOOKUP(A121,Transaksi!$A$11:$G$1000,7,FALSE),"")</f>
        <v/>
      </c>
      <c r="H121" s="489" t="str">
        <f>IFERROR(VLOOKUP(A121,Transaksi!$A$11:$H$1000,8,FALSE),"")</f>
        <v/>
      </c>
      <c r="I121" s="489" t="str">
        <f t="shared" si="1"/>
        <v/>
      </c>
    </row>
    <row r="122" spans="1:9" customFormat="1" ht="16" customHeight="1">
      <c r="A122" s="1" t="str">
        <f>IF(Transaksi!J117="","",Transaksi!A117)</f>
        <v/>
      </c>
      <c r="B122" s="142"/>
      <c r="C122" s="486" t="str">
        <f>IFERROR(VLOOKUP(A122,Transaksi!$A$11:$C$1000,3,FALSE),"")</f>
        <v/>
      </c>
      <c r="D122" s="487" t="str">
        <f>IFERROR(VLOOKUP(A122,Transaksi!$A$11:$D$1000,4,FALSE),"")</f>
        <v/>
      </c>
      <c r="E122" s="488" t="str">
        <f>IFERROR(VLOOKUP(A122,Transaksi!$A$11:$E$1000,5,FALSE),"")</f>
        <v/>
      </c>
      <c r="F122" s="209" t="str">
        <f>IFERROR(VLOOKUP(A122,Transaksi!$A$11:$F$1000,6,FALSE),"")</f>
        <v/>
      </c>
      <c r="G122" s="489" t="str">
        <f>IFERROR(VLOOKUP(A122,Transaksi!$A$11:$G$1000,7,FALSE),"")</f>
        <v/>
      </c>
      <c r="H122" s="489" t="str">
        <f>IFERROR(VLOOKUP(A122,Transaksi!$A$11:$H$1000,8,FALSE),"")</f>
        <v/>
      </c>
      <c r="I122" s="489" t="str">
        <f t="shared" si="1"/>
        <v/>
      </c>
    </row>
    <row r="123" spans="1:9" customFormat="1" ht="16" customHeight="1">
      <c r="A123" s="1" t="str">
        <f>IF(Transaksi!J118="","",Transaksi!A118)</f>
        <v/>
      </c>
      <c r="B123" s="142"/>
      <c r="C123" s="486" t="str">
        <f>IFERROR(VLOOKUP(A123,Transaksi!$A$11:$C$1000,3,FALSE),"")</f>
        <v/>
      </c>
      <c r="D123" s="487" t="str">
        <f>IFERROR(VLOOKUP(A123,Transaksi!$A$11:$D$1000,4,FALSE),"")</f>
        <v/>
      </c>
      <c r="E123" s="488" t="str">
        <f>IFERROR(VLOOKUP(A123,Transaksi!$A$11:$E$1000,5,FALSE),"")</f>
        <v/>
      </c>
      <c r="F123" s="209" t="str">
        <f>IFERROR(VLOOKUP(A123,Transaksi!$A$11:$F$1000,6,FALSE),"")</f>
        <v/>
      </c>
      <c r="G123" s="489" t="str">
        <f>IFERROR(VLOOKUP(A123,Transaksi!$A$11:$G$1000,7,FALSE),"")</f>
        <v/>
      </c>
      <c r="H123" s="489" t="str">
        <f>IFERROR(VLOOKUP(A123,Transaksi!$A$11:$H$1000,8,FALSE),"")</f>
        <v/>
      </c>
      <c r="I123" s="489" t="str">
        <f t="shared" si="1"/>
        <v/>
      </c>
    </row>
    <row r="124" spans="1:9" customFormat="1" ht="16" customHeight="1">
      <c r="A124" s="1" t="str">
        <f>IF(Transaksi!J119="","",Transaksi!A119)</f>
        <v/>
      </c>
      <c r="B124" s="142"/>
      <c r="C124" s="486" t="str">
        <f>IFERROR(VLOOKUP(A124,Transaksi!$A$11:$C$1000,3,FALSE),"")</f>
        <v/>
      </c>
      <c r="D124" s="487" t="str">
        <f>IFERROR(VLOOKUP(A124,Transaksi!$A$11:$D$1000,4,FALSE),"")</f>
        <v/>
      </c>
      <c r="E124" s="488" t="str">
        <f>IFERROR(VLOOKUP(A124,Transaksi!$A$11:$E$1000,5,FALSE),"")</f>
        <v/>
      </c>
      <c r="F124" s="209" t="str">
        <f>IFERROR(VLOOKUP(A124,Transaksi!$A$11:$F$1000,6,FALSE),"")</f>
        <v/>
      </c>
      <c r="G124" s="489" t="str">
        <f>IFERROR(VLOOKUP(A124,Transaksi!$A$11:$G$1000,7,FALSE),"")</f>
        <v/>
      </c>
      <c r="H124" s="489" t="str">
        <f>IFERROR(VLOOKUP(A124,Transaksi!$A$11:$H$1000,8,FALSE),"")</f>
        <v/>
      </c>
      <c r="I124" s="489" t="str">
        <f t="shared" si="1"/>
        <v/>
      </c>
    </row>
    <row r="125" spans="1:9" customFormat="1" ht="16" customHeight="1">
      <c r="A125" s="1" t="str">
        <f>IF(Transaksi!J120="","",Transaksi!A120)</f>
        <v/>
      </c>
      <c r="B125" s="142"/>
      <c r="C125" s="486" t="str">
        <f>IFERROR(VLOOKUP(A125,Transaksi!$A$11:$C$1000,3,FALSE),"")</f>
        <v/>
      </c>
      <c r="D125" s="487" t="str">
        <f>IFERROR(VLOOKUP(A125,Transaksi!$A$11:$D$1000,4,FALSE),"")</f>
        <v/>
      </c>
      <c r="E125" s="488" t="str">
        <f>IFERROR(VLOOKUP(A125,Transaksi!$A$11:$E$1000,5,FALSE),"")</f>
        <v/>
      </c>
      <c r="F125" s="209" t="str">
        <f>IFERROR(VLOOKUP(A125,Transaksi!$A$11:$F$1000,6,FALSE),"")</f>
        <v/>
      </c>
      <c r="G125" s="489" t="str">
        <f>IFERROR(VLOOKUP(A125,Transaksi!$A$11:$G$1000,7,FALSE),"")</f>
        <v/>
      </c>
      <c r="H125" s="489" t="str">
        <f>IFERROR(VLOOKUP(A125,Transaksi!$A$11:$H$1000,8,FALSE),"")</f>
        <v/>
      </c>
      <c r="I125" s="489" t="str">
        <f t="shared" si="1"/>
        <v/>
      </c>
    </row>
    <row r="126" spans="1:9" customFormat="1" ht="16" customHeight="1">
      <c r="A126" s="1" t="str">
        <f>IF(Transaksi!J121="","",Transaksi!A121)</f>
        <v/>
      </c>
      <c r="B126" s="142"/>
      <c r="C126" s="486" t="str">
        <f>IFERROR(VLOOKUP(A126,Transaksi!$A$11:$C$1000,3,FALSE),"")</f>
        <v/>
      </c>
      <c r="D126" s="487" t="str">
        <f>IFERROR(VLOOKUP(A126,Transaksi!$A$11:$D$1000,4,FALSE),"")</f>
        <v/>
      </c>
      <c r="E126" s="488" t="str">
        <f>IFERROR(VLOOKUP(A126,Transaksi!$A$11:$E$1000,5,FALSE),"")</f>
        <v/>
      </c>
      <c r="F126" s="209" t="str">
        <f>IFERROR(VLOOKUP(A126,Transaksi!$A$11:$F$1000,6,FALSE),"")</f>
        <v/>
      </c>
      <c r="G126" s="489" t="str">
        <f>IFERROR(VLOOKUP(A126,Transaksi!$A$11:$G$1000,7,FALSE),"")</f>
        <v/>
      </c>
      <c r="H126" s="489" t="str">
        <f>IFERROR(VLOOKUP(A126,Transaksi!$A$11:$H$1000,8,FALSE),"")</f>
        <v/>
      </c>
      <c r="I126" s="489" t="str">
        <f t="shared" si="1"/>
        <v/>
      </c>
    </row>
    <row r="127" spans="1:9" customFormat="1" ht="16" customHeight="1">
      <c r="A127" s="1" t="str">
        <f>IF(Transaksi!J122="","",Transaksi!A122)</f>
        <v/>
      </c>
      <c r="B127" s="142"/>
      <c r="C127" s="486" t="str">
        <f>IFERROR(VLOOKUP(A127,Transaksi!$A$11:$C$1000,3,FALSE),"")</f>
        <v/>
      </c>
      <c r="D127" s="487" t="str">
        <f>IFERROR(VLOOKUP(A127,Transaksi!$A$11:$D$1000,4,FALSE),"")</f>
        <v/>
      </c>
      <c r="E127" s="488" t="str">
        <f>IFERROR(VLOOKUP(A127,Transaksi!$A$11:$E$1000,5,FALSE),"")</f>
        <v/>
      </c>
      <c r="F127" s="209" t="str">
        <f>IFERROR(VLOOKUP(A127,Transaksi!$A$11:$F$1000,6,FALSE),"")</f>
        <v/>
      </c>
      <c r="G127" s="489" t="str">
        <f>IFERROR(VLOOKUP(A127,Transaksi!$A$11:$G$1000,7,FALSE),"")</f>
        <v/>
      </c>
      <c r="H127" s="489" t="str">
        <f>IFERROR(VLOOKUP(A127,Transaksi!$A$11:$H$1000,8,FALSE),"")</f>
        <v/>
      </c>
      <c r="I127" s="489" t="str">
        <f t="shared" si="1"/>
        <v/>
      </c>
    </row>
    <row r="128" spans="1:9" customFormat="1" ht="16" customHeight="1">
      <c r="A128" s="1" t="str">
        <f>IF(Transaksi!J123="","",Transaksi!A123)</f>
        <v/>
      </c>
      <c r="B128" s="142"/>
      <c r="C128" s="486" t="str">
        <f>IFERROR(VLOOKUP(A128,Transaksi!$A$11:$C$1000,3,FALSE),"")</f>
        <v/>
      </c>
      <c r="D128" s="487" t="str">
        <f>IFERROR(VLOOKUP(A128,Transaksi!$A$11:$D$1000,4,FALSE),"")</f>
        <v/>
      </c>
      <c r="E128" s="488" t="str">
        <f>IFERROR(VLOOKUP(A128,Transaksi!$A$11:$E$1000,5,FALSE),"")</f>
        <v/>
      </c>
      <c r="F128" s="209" t="str">
        <f>IFERROR(VLOOKUP(A128,Transaksi!$A$11:$F$1000,6,FALSE),"")</f>
        <v/>
      </c>
      <c r="G128" s="489" t="str">
        <f>IFERROR(VLOOKUP(A128,Transaksi!$A$11:$G$1000,7,FALSE),"")</f>
        <v/>
      </c>
      <c r="H128" s="489" t="str">
        <f>IFERROR(VLOOKUP(A128,Transaksi!$A$11:$H$1000,8,FALSE),"")</f>
        <v/>
      </c>
      <c r="I128" s="489" t="str">
        <f t="shared" si="1"/>
        <v/>
      </c>
    </row>
    <row r="129" spans="1:9" customFormat="1" ht="16" customHeight="1">
      <c r="A129" s="1" t="str">
        <f>IF(Transaksi!J124="","",Transaksi!A124)</f>
        <v/>
      </c>
      <c r="B129" s="142"/>
      <c r="C129" s="486" t="str">
        <f>IFERROR(VLOOKUP(A129,Transaksi!$A$11:$C$1000,3,FALSE),"")</f>
        <v/>
      </c>
      <c r="D129" s="487" t="str">
        <f>IFERROR(VLOOKUP(A129,Transaksi!$A$11:$D$1000,4,FALSE),"")</f>
        <v/>
      </c>
      <c r="E129" s="488" t="str">
        <f>IFERROR(VLOOKUP(A129,Transaksi!$A$11:$E$1000,5,FALSE),"")</f>
        <v/>
      </c>
      <c r="F129" s="209" t="str">
        <f>IFERROR(VLOOKUP(A129,Transaksi!$A$11:$F$1000,6,FALSE),"")</f>
        <v/>
      </c>
      <c r="G129" s="489" t="str">
        <f>IFERROR(VLOOKUP(A129,Transaksi!$A$11:$G$1000,7,FALSE),"")</f>
        <v/>
      </c>
      <c r="H129" s="489" t="str">
        <f>IFERROR(VLOOKUP(A129,Transaksi!$A$11:$H$1000,8,FALSE),"")</f>
        <v/>
      </c>
      <c r="I129" s="489" t="str">
        <f t="shared" si="1"/>
        <v/>
      </c>
    </row>
    <row r="130" spans="1:9" customFormat="1" ht="16" customHeight="1">
      <c r="A130" s="1" t="str">
        <f>IF(Transaksi!J125="","",Transaksi!A125)</f>
        <v/>
      </c>
      <c r="B130" s="142"/>
      <c r="C130" s="486" t="str">
        <f>IFERROR(VLOOKUP(A130,Transaksi!$A$11:$C$1000,3,FALSE),"")</f>
        <v/>
      </c>
      <c r="D130" s="487" t="str">
        <f>IFERROR(VLOOKUP(A130,Transaksi!$A$11:$D$1000,4,FALSE),"")</f>
        <v/>
      </c>
      <c r="E130" s="488" t="str">
        <f>IFERROR(VLOOKUP(A130,Transaksi!$A$11:$E$1000,5,FALSE),"")</f>
        <v/>
      </c>
      <c r="F130" s="209" t="str">
        <f>IFERROR(VLOOKUP(A130,Transaksi!$A$11:$F$1000,6,FALSE),"")</f>
        <v/>
      </c>
      <c r="G130" s="489" t="str">
        <f>IFERROR(VLOOKUP(A130,Transaksi!$A$11:$G$1000,7,FALSE),"")</f>
        <v/>
      </c>
      <c r="H130" s="489" t="str">
        <f>IFERROR(VLOOKUP(A130,Transaksi!$A$11:$H$1000,8,FALSE),"")</f>
        <v/>
      </c>
      <c r="I130" s="489" t="str">
        <f t="shared" si="1"/>
        <v/>
      </c>
    </row>
    <row r="131" spans="1:9" customFormat="1" ht="16" customHeight="1">
      <c r="A131" s="1" t="str">
        <f>IF(Transaksi!J126="","",Transaksi!A126)</f>
        <v/>
      </c>
      <c r="B131" s="142"/>
      <c r="C131" s="486" t="str">
        <f>IFERROR(VLOOKUP(A131,Transaksi!$A$11:$C$1000,3,FALSE),"")</f>
        <v/>
      </c>
      <c r="D131" s="487" t="str">
        <f>IFERROR(VLOOKUP(A131,Transaksi!$A$11:$D$1000,4,FALSE),"")</f>
        <v/>
      </c>
      <c r="E131" s="488" t="str">
        <f>IFERROR(VLOOKUP(A131,Transaksi!$A$11:$E$1000,5,FALSE),"")</f>
        <v/>
      </c>
      <c r="F131" s="209" t="str">
        <f>IFERROR(VLOOKUP(A131,Transaksi!$A$11:$F$1000,6,FALSE),"")</f>
        <v/>
      </c>
      <c r="G131" s="489" t="str">
        <f>IFERROR(VLOOKUP(A131,Transaksi!$A$11:$G$1000,7,FALSE),"")</f>
        <v/>
      </c>
      <c r="H131" s="489" t="str">
        <f>IFERROR(VLOOKUP(A131,Transaksi!$A$11:$H$1000,8,FALSE),"")</f>
        <v/>
      </c>
      <c r="I131" s="489" t="str">
        <f t="shared" si="1"/>
        <v/>
      </c>
    </row>
    <row r="132" spans="1:9" customFormat="1" ht="16" customHeight="1">
      <c r="A132" s="1" t="str">
        <f>IF(Transaksi!J127="","",Transaksi!A127)</f>
        <v/>
      </c>
      <c r="B132" s="142"/>
      <c r="C132" s="486" t="str">
        <f>IFERROR(VLOOKUP(A132,Transaksi!$A$11:$C$1000,3,FALSE),"")</f>
        <v/>
      </c>
      <c r="D132" s="487" t="str">
        <f>IFERROR(VLOOKUP(A132,Transaksi!$A$11:$D$1000,4,FALSE),"")</f>
        <v/>
      </c>
      <c r="E132" s="488" t="str">
        <f>IFERROR(VLOOKUP(A132,Transaksi!$A$11:$E$1000,5,FALSE),"")</f>
        <v/>
      </c>
      <c r="F132" s="209" t="str">
        <f>IFERROR(VLOOKUP(A132,Transaksi!$A$11:$F$1000,6,FALSE),"")</f>
        <v/>
      </c>
      <c r="G132" s="489" t="str">
        <f>IFERROR(VLOOKUP(A132,Transaksi!$A$11:$G$1000,7,FALSE),"")</f>
        <v/>
      </c>
      <c r="H132" s="489" t="str">
        <f>IFERROR(VLOOKUP(A132,Transaksi!$A$11:$H$1000,8,FALSE),"")</f>
        <v/>
      </c>
      <c r="I132" s="489" t="str">
        <f t="shared" si="1"/>
        <v/>
      </c>
    </row>
    <row r="133" spans="1:9" customFormat="1" ht="16" customHeight="1">
      <c r="A133" s="1" t="str">
        <f>IF(Transaksi!J128="","",Transaksi!A128)</f>
        <v/>
      </c>
      <c r="B133" s="142"/>
      <c r="C133" s="486" t="str">
        <f>IFERROR(VLOOKUP(A133,Transaksi!$A$11:$C$1000,3,FALSE),"")</f>
        <v/>
      </c>
      <c r="D133" s="487" t="str">
        <f>IFERROR(VLOOKUP(A133,Transaksi!$A$11:$D$1000,4,FALSE),"")</f>
        <v/>
      </c>
      <c r="E133" s="488" t="str">
        <f>IFERROR(VLOOKUP(A133,Transaksi!$A$11:$E$1000,5,FALSE),"")</f>
        <v/>
      </c>
      <c r="F133" s="209" t="str">
        <f>IFERROR(VLOOKUP(A133,Transaksi!$A$11:$F$1000,6,FALSE),"")</f>
        <v/>
      </c>
      <c r="G133" s="489" t="str">
        <f>IFERROR(VLOOKUP(A133,Transaksi!$A$11:$G$1000,7,FALSE),"")</f>
        <v/>
      </c>
      <c r="H133" s="489" t="str">
        <f>IFERROR(VLOOKUP(A133,Transaksi!$A$11:$H$1000,8,FALSE),"")</f>
        <v/>
      </c>
      <c r="I133" s="489" t="str">
        <f t="shared" si="1"/>
        <v/>
      </c>
    </row>
    <row r="134" spans="1:9" customFormat="1" ht="16" customHeight="1">
      <c r="A134" s="1" t="str">
        <f>IF(Transaksi!J129="","",Transaksi!A129)</f>
        <v/>
      </c>
      <c r="B134" s="142"/>
      <c r="C134" s="486" t="str">
        <f>IFERROR(VLOOKUP(A134,Transaksi!$A$11:$C$1000,3,FALSE),"")</f>
        <v/>
      </c>
      <c r="D134" s="487" t="str">
        <f>IFERROR(VLOOKUP(A134,Transaksi!$A$11:$D$1000,4,FALSE),"")</f>
        <v/>
      </c>
      <c r="E134" s="488" t="str">
        <f>IFERROR(VLOOKUP(A134,Transaksi!$A$11:$E$1000,5,FALSE),"")</f>
        <v/>
      </c>
      <c r="F134" s="209" t="str">
        <f>IFERROR(VLOOKUP(A134,Transaksi!$A$11:$F$1000,6,FALSE),"")</f>
        <v/>
      </c>
      <c r="G134" s="489" t="str">
        <f>IFERROR(VLOOKUP(A134,Transaksi!$A$11:$G$1000,7,FALSE),"")</f>
        <v/>
      </c>
      <c r="H134" s="489" t="str">
        <f>IFERROR(VLOOKUP(A134,Transaksi!$A$11:$H$1000,8,FALSE),"")</f>
        <v/>
      </c>
      <c r="I134" s="489" t="str">
        <f t="shared" si="1"/>
        <v/>
      </c>
    </row>
    <row r="135" spans="1:9" customFormat="1" ht="16" customHeight="1">
      <c r="A135" s="1" t="str">
        <f>IF(Transaksi!J130="","",Transaksi!A130)</f>
        <v/>
      </c>
      <c r="B135" s="142"/>
      <c r="C135" s="486" t="str">
        <f>IFERROR(VLOOKUP(A135,Transaksi!$A$11:$C$1000,3,FALSE),"")</f>
        <v/>
      </c>
      <c r="D135" s="487" t="str">
        <f>IFERROR(VLOOKUP(A135,Transaksi!$A$11:$D$1000,4,FALSE),"")</f>
        <v/>
      </c>
      <c r="E135" s="488" t="str">
        <f>IFERROR(VLOOKUP(A135,Transaksi!$A$11:$E$1000,5,FALSE),"")</f>
        <v/>
      </c>
      <c r="F135" s="209" t="str">
        <f>IFERROR(VLOOKUP(A135,Transaksi!$A$11:$F$1000,6,FALSE),"")</f>
        <v/>
      </c>
      <c r="G135" s="489" t="str">
        <f>IFERROR(VLOOKUP(A135,Transaksi!$A$11:$G$1000,7,FALSE),"")</f>
        <v/>
      </c>
      <c r="H135" s="489" t="str">
        <f>IFERROR(VLOOKUP(A135,Transaksi!$A$11:$H$1000,8,FALSE),"")</f>
        <v/>
      </c>
      <c r="I135" s="489" t="str">
        <f t="shared" si="1"/>
        <v/>
      </c>
    </row>
    <row r="136" spans="1:9" customFormat="1" ht="16" customHeight="1">
      <c r="A136" s="1" t="str">
        <f>IF(Transaksi!J131="","",Transaksi!A131)</f>
        <v/>
      </c>
      <c r="B136" s="142"/>
      <c r="C136" s="486" t="str">
        <f>IFERROR(VLOOKUP(A136,Transaksi!$A$11:$C$1000,3,FALSE),"")</f>
        <v/>
      </c>
      <c r="D136" s="487" t="str">
        <f>IFERROR(VLOOKUP(A136,Transaksi!$A$11:$D$1000,4,FALSE),"")</f>
        <v/>
      </c>
      <c r="E136" s="488" t="str">
        <f>IFERROR(VLOOKUP(A136,Transaksi!$A$11:$E$1000,5,FALSE),"")</f>
        <v/>
      </c>
      <c r="F136" s="209" t="str">
        <f>IFERROR(VLOOKUP(A136,Transaksi!$A$11:$F$1000,6,FALSE),"")</f>
        <v/>
      </c>
      <c r="G136" s="489" t="str">
        <f>IFERROR(VLOOKUP(A136,Transaksi!$A$11:$G$1000,7,FALSE),"")</f>
        <v/>
      </c>
      <c r="H136" s="489" t="str">
        <f>IFERROR(VLOOKUP(A136,Transaksi!$A$11:$H$1000,8,FALSE),"")</f>
        <v/>
      </c>
      <c r="I136" s="489" t="str">
        <f t="shared" si="1"/>
        <v/>
      </c>
    </row>
    <row r="137" spans="1:9" customFormat="1" ht="16" customHeight="1">
      <c r="A137" s="1" t="str">
        <f>IF(Transaksi!J132="","",Transaksi!A132)</f>
        <v/>
      </c>
      <c r="B137" s="142"/>
      <c r="C137" s="486" t="str">
        <f>IFERROR(VLOOKUP(A137,Transaksi!$A$11:$C$1000,3,FALSE),"")</f>
        <v/>
      </c>
      <c r="D137" s="487" t="str">
        <f>IFERROR(VLOOKUP(A137,Transaksi!$A$11:$D$1000,4,FALSE),"")</f>
        <v/>
      </c>
      <c r="E137" s="488" t="str">
        <f>IFERROR(VLOOKUP(A137,Transaksi!$A$11:$E$1000,5,FALSE),"")</f>
        <v/>
      </c>
      <c r="F137" s="209" t="str">
        <f>IFERROR(VLOOKUP(A137,Transaksi!$A$11:$F$1000,6,FALSE),"")</f>
        <v/>
      </c>
      <c r="G137" s="489" t="str">
        <f>IFERROR(VLOOKUP(A137,Transaksi!$A$11:$G$1000,7,FALSE),"")</f>
        <v/>
      </c>
      <c r="H137" s="489" t="str">
        <f>IFERROR(VLOOKUP(A137,Transaksi!$A$11:$H$1000,8,FALSE),"")</f>
        <v/>
      </c>
      <c r="I137" s="489" t="str">
        <f t="shared" si="1"/>
        <v/>
      </c>
    </row>
    <row r="138" spans="1:9" customFormat="1" ht="16" customHeight="1">
      <c r="A138" s="1" t="str">
        <f>IF(Transaksi!J133="","",Transaksi!A133)</f>
        <v/>
      </c>
      <c r="B138" s="142"/>
      <c r="C138" s="486" t="str">
        <f>IFERROR(VLOOKUP(A138,Transaksi!$A$11:$C$1000,3,FALSE),"")</f>
        <v/>
      </c>
      <c r="D138" s="487" t="str">
        <f>IFERROR(VLOOKUP(A138,Transaksi!$A$11:$D$1000,4,FALSE),"")</f>
        <v/>
      </c>
      <c r="E138" s="488" t="str">
        <f>IFERROR(VLOOKUP(A138,Transaksi!$A$11:$E$1000,5,FALSE),"")</f>
        <v/>
      </c>
      <c r="F138" s="209" t="str">
        <f>IFERROR(VLOOKUP(A138,Transaksi!$A$11:$F$1000,6,FALSE),"")</f>
        <v/>
      </c>
      <c r="G138" s="489" t="str">
        <f>IFERROR(VLOOKUP(A138,Transaksi!$A$11:$G$1000,7,FALSE),"")</f>
        <v/>
      </c>
      <c r="H138" s="489" t="str">
        <f>IFERROR(VLOOKUP(A138,Transaksi!$A$11:$H$1000,8,FALSE),"")</f>
        <v/>
      </c>
      <c r="I138" s="489" t="str">
        <f t="shared" si="1"/>
        <v/>
      </c>
    </row>
    <row r="139" spans="1:9" customFormat="1" ht="16" customHeight="1">
      <c r="A139" s="1" t="str">
        <f>IF(Transaksi!J134="","",Transaksi!A134)</f>
        <v/>
      </c>
      <c r="B139" s="142"/>
      <c r="C139" s="486" t="str">
        <f>IFERROR(VLOOKUP(A139,Transaksi!$A$11:$C$1000,3,FALSE),"")</f>
        <v/>
      </c>
      <c r="D139" s="487" t="str">
        <f>IFERROR(VLOOKUP(A139,Transaksi!$A$11:$D$1000,4,FALSE),"")</f>
        <v/>
      </c>
      <c r="E139" s="488" t="str">
        <f>IFERROR(VLOOKUP(A139,Transaksi!$A$11:$E$1000,5,FALSE),"")</f>
        <v/>
      </c>
      <c r="F139" s="209" t="str">
        <f>IFERROR(VLOOKUP(A139,Transaksi!$A$11:$F$1000,6,FALSE),"")</f>
        <v/>
      </c>
      <c r="G139" s="489" t="str">
        <f>IFERROR(VLOOKUP(A139,Transaksi!$A$11:$G$1000,7,FALSE),"")</f>
        <v/>
      </c>
      <c r="H139" s="489" t="str">
        <f>IFERROR(VLOOKUP(A139,Transaksi!$A$11:$H$1000,8,FALSE),"")</f>
        <v/>
      </c>
      <c r="I139" s="489" t="str">
        <f t="shared" si="1"/>
        <v/>
      </c>
    </row>
    <row r="140" spans="1:9" customFormat="1" ht="16" customHeight="1">
      <c r="A140" s="1" t="str">
        <f>IF(Transaksi!J135="","",Transaksi!A135)</f>
        <v/>
      </c>
      <c r="B140" s="142"/>
      <c r="C140" s="486" t="str">
        <f>IFERROR(VLOOKUP(A140,Transaksi!$A$11:$C$1000,3,FALSE),"")</f>
        <v/>
      </c>
      <c r="D140" s="487" t="str">
        <f>IFERROR(VLOOKUP(A140,Transaksi!$A$11:$D$1000,4,FALSE),"")</f>
        <v/>
      </c>
      <c r="E140" s="488" t="str">
        <f>IFERROR(VLOOKUP(A140,Transaksi!$A$11:$E$1000,5,FALSE),"")</f>
        <v/>
      </c>
      <c r="F140" s="209" t="str">
        <f>IFERROR(VLOOKUP(A140,Transaksi!$A$11:$F$1000,6,FALSE),"")</f>
        <v/>
      </c>
      <c r="G140" s="489" t="str">
        <f>IFERROR(VLOOKUP(A140,Transaksi!$A$11:$G$1000,7,FALSE),"")</f>
        <v/>
      </c>
      <c r="H140" s="489" t="str">
        <f>IFERROR(VLOOKUP(A140,Transaksi!$A$11:$H$1000,8,FALSE),"")</f>
        <v/>
      </c>
      <c r="I140" s="489" t="str">
        <f t="shared" si="1"/>
        <v/>
      </c>
    </row>
    <row r="141" spans="1:9" customFormat="1" ht="16" customHeight="1">
      <c r="A141" s="1" t="str">
        <f>IF(Transaksi!J136="","",Transaksi!A136)</f>
        <v/>
      </c>
      <c r="B141" s="142"/>
      <c r="C141" s="486" t="str">
        <f>IFERROR(VLOOKUP(A141,Transaksi!$A$11:$C$1000,3,FALSE),"")</f>
        <v/>
      </c>
      <c r="D141" s="487" t="str">
        <f>IFERROR(VLOOKUP(A141,Transaksi!$A$11:$D$1000,4,FALSE),"")</f>
        <v/>
      </c>
      <c r="E141" s="488" t="str">
        <f>IFERROR(VLOOKUP(A141,Transaksi!$A$11:$E$1000,5,FALSE),"")</f>
        <v/>
      </c>
      <c r="F141" s="209" t="str">
        <f>IFERROR(VLOOKUP(A141,Transaksi!$A$11:$F$1000,6,FALSE),"")</f>
        <v/>
      </c>
      <c r="G141" s="489" t="str">
        <f>IFERROR(VLOOKUP(A141,Transaksi!$A$11:$G$1000,7,FALSE),"")</f>
        <v/>
      </c>
      <c r="H141" s="489" t="str">
        <f>IFERROR(VLOOKUP(A141,Transaksi!$A$11:$H$1000,8,FALSE),"")</f>
        <v/>
      </c>
      <c r="I141" s="489" t="str">
        <f t="shared" si="1"/>
        <v/>
      </c>
    </row>
    <row r="142" spans="1:9" customFormat="1" ht="16" customHeight="1">
      <c r="A142" s="1" t="str">
        <f>IF(Transaksi!J137="","",Transaksi!A137)</f>
        <v/>
      </c>
      <c r="B142" s="142"/>
      <c r="C142" s="486" t="str">
        <f>IFERROR(VLOOKUP(A142,Transaksi!$A$11:$C$1000,3,FALSE),"")</f>
        <v/>
      </c>
      <c r="D142" s="487" t="str">
        <f>IFERROR(VLOOKUP(A142,Transaksi!$A$11:$D$1000,4,FALSE),"")</f>
        <v/>
      </c>
      <c r="E142" s="488" t="str">
        <f>IFERROR(VLOOKUP(A142,Transaksi!$A$11:$E$1000,5,FALSE),"")</f>
        <v/>
      </c>
      <c r="F142" s="209" t="str">
        <f>IFERROR(VLOOKUP(A142,Transaksi!$A$11:$F$1000,6,FALSE),"")</f>
        <v/>
      </c>
      <c r="G142" s="489" t="str">
        <f>IFERROR(VLOOKUP(A142,Transaksi!$A$11:$G$1000,7,FALSE),"")</f>
        <v/>
      </c>
      <c r="H142" s="489" t="str">
        <f>IFERROR(VLOOKUP(A142,Transaksi!$A$11:$H$1000,8,FALSE),"")</f>
        <v/>
      </c>
      <c r="I142" s="489" t="str">
        <f t="shared" si="1"/>
        <v/>
      </c>
    </row>
    <row r="143" spans="1:9" customFormat="1" ht="16" customHeight="1">
      <c r="A143" s="1" t="str">
        <f>IF(Transaksi!J138="","",Transaksi!A138)</f>
        <v/>
      </c>
      <c r="B143" s="142"/>
      <c r="C143" s="486" t="str">
        <f>IFERROR(VLOOKUP(A143,Transaksi!$A$11:$C$1000,3,FALSE),"")</f>
        <v/>
      </c>
      <c r="D143" s="487" t="str">
        <f>IFERROR(VLOOKUP(A143,Transaksi!$A$11:$D$1000,4,FALSE),"")</f>
        <v/>
      </c>
      <c r="E143" s="488" t="str">
        <f>IFERROR(VLOOKUP(A143,Transaksi!$A$11:$E$1000,5,FALSE),"")</f>
        <v/>
      </c>
      <c r="F143" s="209" t="str">
        <f>IFERROR(VLOOKUP(A143,Transaksi!$A$11:$F$1000,6,FALSE),"")</f>
        <v/>
      </c>
      <c r="G143" s="489" t="str">
        <f>IFERROR(VLOOKUP(A143,Transaksi!$A$11:$G$1000,7,FALSE),"")</f>
        <v/>
      </c>
      <c r="H143" s="489" t="str">
        <f>IFERROR(VLOOKUP(A143,Transaksi!$A$11:$H$1000,8,FALSE),"")</f>
        <v/>
      </c>
      <c r="I143" s="489" t="str">
        <f t="shared" si="1"/>
        <v/>
      </c>
    </row>
    <row r="144" spans="1:9" customFormat="1" ht="16" customHeight="1">
      <c r="A144" s="1" t="str">
        <f>IF(Transaksi!J139="","",Transaksi!A139)</f>
        <v/>
      </c>
      <c r="B144" s="142"/>
      <c r="C144" s="486" t="str">
        <f>IFERROR(VLOOKUP(A144,Transaksi!$A$11:$C$1000,3,FALSE),"")</f>
        <v/>
      </c>
      <c r="D144" s="487" t="str">
        <f>IFERROR(VLOOKUP(A144,Transaksi!$A$11:$D$1000,4,FALSE),"")</f>
        <v/>
      </c>
      <c r="E144" s="488" t="str">
        <f>IFERROR(VLOOKUP(A144,Transaksi!$A$11:$E$1000,5,FALSE),"")</f>
        <v/>
      </c>
      <c r="F144" s="209" t="str">
        <f>IFERROR(VLOOKUP(A144,Transaksi!$A$11:$F$1000,6,FALSE),"")</f>
        <v/>
      </c>
      <c r="G144" s="489" t="str">
        <f>IFERROR(VLOOKUP(A144,Transaksi!$A$11:$G$1000,7,FALSE),"")</f>
        <v/>
      </c>
      <c r="H144" s="489" t="str">
        <f>IFERROR(VLOOKUP(A144,Transaksi!$A$11:$H$1000,8,FALSE),"")</f>
        <v/>
      </c>
      <c r="I144" s="489" t="str">
        <f t="shared" si="1"/>
        <v/>
      </c>
    </row>
    <row r="145" spans="1:9" customFormat="1" ht="16" customHeight="1">
      <c r="A145" s="1" t="str">
        <f>IF(Transaksi!J140="","",Transaksi!A140)</f>
        <v/>
      </c>
      <c r="B145" s="142"/>
      <c r="C145" s="486" t="str">
        <f>IFERROR(VLOOKUP(A145,Transaksi!$A$11:$C$1000,3,FALSE),"")</f>
        <v/>
      </c>
      <c r="D145" s="487" t="str">
        <f>IFERROR(VLOOKUP(A145,Transaksi!$A$11:$D$1000,4,FALSE),"")</f>
        <v/>
      </c>
      <c r="E145" s="488" t="str">
        <f>IFERROR(VLOOKUP(A145,Transaksi!$A$11:$E$1000,5,FALSE),"")</f>
        <v/>
      </c>
      <c r="F145" s="209" t="str">
        <f>IFERROR(VLOOKUP(A145,Transaksi!$A$11:$F$1000,6,FALSE),"")</f>
        <v/>
      </c>
      <c r="G145" s="489" t="str">
        <f>IFERROR(VLOOKUP(A145,Transaksi!$A$11:$G$1000,7,FALSE),"")</f>
        <v/>
      </c>
      <c r="H145" s="489" t="str">
        <f>IFERROR(VLOOKUP(A145,Transaksi!$A$11:$H$1000,8,FALSE),"")</f>
        <v/>
      </c>
      <c r="I145" s="489" t="str">
        <f t="shared" ref="I145:I208" si="2">IF(F145="","",I144+G145-H145)</f>
        <v/>
      </c>
    </row>
    <row r="146" spans="1:9" customFormat="1" ht="16" customHeight="1">
      <c r="A146" s="1" t="str">
        <f>IF(Transaksi!J141="","",Transaksi!A141)</f>
        <v/>
      </c>
      <c r="B146" s="142"/>
      <c r="C146" s="486" t="str">
        <f>IFERROR(VLOOKUP(A146,Transaksi!$A$11:$C$1000,3,FALSE),"")</f>
        <v/>
      </c>
      <c r="D146" s="487" t="str">
        <f>IFERROR(VLOOKUP(A146,Transaksi!$A$11:$D$1000,4,FALSE),"")</f>
        <v/>
      </c>
      <c r="E146" s="488" t="str">
        <f>IFERROR(VLOOKUP(A146,Transaksi!$A$11:$E$1000,5,FALSE),"")</f>
        <v/>
      </c>
      <c r="F146" s="209" t="str">
        <f>IFERROR(VLOOKUP(A146,Transaksi!$A$11:$F$1000,6,FALSE),"")</f>
        <v/>
      </c>
      <c r="G146" s="489" t="str">
        <f>IFERROR(VLOOKUP(A146,Transaksi!$A$11:$G$1000,7,FALSE),"")</f>
        <v/>
      </c>
      <c r="H146" s="489" t="str">
        <f>IFERROR(VLOOKUP(A146,Transaksi!$A$11:$H$1000,8,FALSE),"")</f>
        <v/>
      </c>
      <c r="I146" s="489" t="str">
        <f t="shared" si="2"/>
        <v/>
      </c>
    </row>
    <row r="147" spans="1:9" customFormat="1" ht="16" customHeight="1">
      <c r="A147" s="1" t="str">
        <f>IF(Transaksi!J142="","",Transaksi!A142)</f>
        <v/>
      </c>
      <c r="B147" s="142"/>
      <c r="C147" s="486" t="str">
        <f>IFERROR(VLOOKUP(A147,Transaksi!$A$11:$C$1000,3,FALSE),"")</f>
        <v/>
      </c>
      <c r="D147" s="487" t="str">
        <f>IFERROR(VLOOKUP(A147,Transaksi!$A$11:$D$1000,4,FALSE),"")</f>
        <v/>
      </c>
      <c r="E147" s="488" t="str">
        <f>IFERROR(VLOOKUP(A147,Transaksi!$A$11:$E$1000,5,FALSE),"")</f>
        <v/>
      </c>
      <c r="F147" s="209" t="str">
        <f>IFERROR(VLOOKUP(A147,Transaksi!$A$11:$F$1000,6,FALSE),"")</f>
        <v/>
      </c>
      <c r="G147" s="489" t="str">
        <f>IFERROR(VLOOKUP(A147,Transaksi!$A$11:$G$1000,7,FALSE),"")</f>
        <v/>
      </c>
      <c r="H147" s="489" t="str">
        <f>IFERROR(VLOOKUP(A147,Transaksi!$A$11:$H$1000,8,FALSE),"")</f>
        <v/>
      </c>
      <c r="I147" s="489" t="str">
        <f t="shared" si="2"/>
        <v/>
      </c>
    </row>
    <row r="148" spans="1:9" customFormat="1" ht="16" customHeight="1">
      <c r="A148" s="1" t="str">
        <f>IF(Transaksi!J143="","",Transaksi!A143)</f>
        <v/>
      </c>
      <c r="B148" s="142"/>
      <c r="C148" s="486" t="str">
        <f>IFERROR(VLOOKUP(A148,Transaksi!$A$11:$C$1000,3,FALSE),"")</f>
        <v/>
      </c>
      <c r="D148" s="487" t="str">
        <f>IFERROR(VLOOKUP(A148,Transaksi!$A$11:$D$1000,4,FALSE),"")</f>
        <v/>
      </c>
      <c r="E148" s="488" t="str">
        <f>IFERROR(VLOOKUP(A148,Transaksi!$A$11:$E$1000,5,FALSE),"")</f>
        <v/>
      </c>
      <c r="F148" s="209" t="str">
        <f>IFERROR(VLOOKUP(A148,Transaksi!$A$11:$F$1000,6,FALSE),"")</f>
        <v/>
      </c>
      <c r="G148" s="489" t="str">
        <f>IFERROR(VLOOKUP(A148,Transaksi!$A$11:$G$1000,7,FALSE),"")</f>
        <v/>
      </c>
      <c r="H148" s="489" t="str">
        <f>IFERROR(VLOOKUP(A148,Transaksi!$A$11:$H$1000,8,FALSE),"")</f>
        <v/>
      </c>
      <c r="I148" s="489" t="str">
        <f t="shared" si="2"/>
        <v/>
      </c>
    </row>
    <row r="149" spans="1:9" customFormat="1" ht="16" customHeight="1">
      <c r="A149" s="1" t="str">
        <f>IF(Transaksi!J144="","",Transaksi!A144)</f>
        <v/>
      </c>
      <c r="B149" s="142"/>
      <c r="C149" s="486" t="str">
        <f>IFERROR(VLOOKUP(A149,Transaksi!$A$11:$C$1000,3,FALSE),"")</f>
        <v/>
      </c>
      <c r="D149" s="487" t="str">
        <f>IFERROR(VLOOKUP(A149,Transaksi!$A$11:$D$1000,4,FALSE),"")</f>
        <v/>
      </c>
      <c r="E149" s="488" t="str">
        <f>IFERROR(VLOOKUP(A149,Transaksi!$A$11:$E$1000,5,FALSE),"")</f>
        <v/>
      </c>
      <c r="F149" s="209" t="str">
        <f>IFERROR(VLOOKUP(A149,Transaksi!$A$11:$F$1000,6,FALSE),"")</f>
        <v/>
      </c>
      <c r="G149" s="489" t="str">
        <f>IFERROR(VLOOKUP(A149,Transaksi!$A$11:$G$1000,7,FALSE),"")</f>
        <v/>
      </c>
      <c r="H149" s="489" t="str">
        <f>IFERROR(VLOOKUP(A149,Transaksi!$A$11:$H$1000,8,FALSE),"")</f>
        <v/>
      </c>
      <c r="I149" s="489" t="str">
        <f t="shared" si="2"/>
        <v/>
      </c>
    </row>
    <row r="150" spans="1:9" customFormat="1" ht="16" customHeight="1">
      <c r="A150" s="1" t="str">
        <f>IF(Transaksi!J145="","",Transaksi!A145)</f>
        <v/>
      </c>
      <c r="B150" s="142"/>
      <c r="C150" s="486" t="str">
        <f>IFERROR(VLOOKUP(A150,Transaksi!$A$11:$C$1000,3,FALSE),"")</f>
        <v/>
      </c>
      <c r="D150" s="487" t="str">
        <f>IFERROR(VLOOKUP(A150,Transaksi!$A$11:$D$1000,4,FALSE),"")</f>
        <v/>
      </c>
      <c r="E150" s="488" t="str">
        <f>IFERROR(VLOOKUP(A150,Transaksi!$A$11:$E$1000,5,FALSE),"")</f>
        <v/>
      </c>
      <c r="F150" s="209" t="str">
        <f>IFERROR(VLOOKUP(A150,Transaksi!$A$11:$F$1000,6,FALSE),"")</f>
        <v/>
      </c>
      <c r="G150" s="489" t="str">
        <f>IFERROR(VLOOKUP(A150,Transaksi!$A$11:$G$1000,7,FALSE),"")</f>
        <v/>
      </c>
      <c r="H150" s="489" t="str">
        <f>IFERROR(VLOOKUP(A150,Transaksi!$A$11:$H$1000,8,FALSE),"")</f>
        <v/>
      </c>
      <c r="I150" s="489" t="str">
        <f t="shared" si="2"/>
        <v/>
      </c>
    </row>
    <row r="151" spans="1:9" customFormat="1" ht="16" customHeight="1">
      <c r="A151" s="1" t="str">
        <f>IF(Transaksi!J146="","",Transaksi!A146)</f>
        <v/>
      </c>
      <c r="B151" s="142"/>
      <c r="C151" s="486" t="str">
        <f>IFERROR(VLOOKUP(A151,Transaksi!$A$11:$C$1000,3,FALSE),"")</f>
        <v/>
      </c>
      <c r="D151" s="487" t="str">
        <f>IFERROR(VLOOKUP(A151,Transaksi!$A$11:$D$1000,4,FALSE),"")</f>
        <v/>
      </c>
      <c r="E151" s="488" t="str">
        <f>IFERROR(VLOOKUP(A151,Transaksi!$A$11:$E$1000,5,FALSE),"")</f>
        <v/>
      </c>
      <c r="F151" s="209" t="str">
        <f>IFERROR(VLOOKUP(A151,Transaksi!$A$11:$F$1000,6,FALSE),"")</f>
        <v/>
      </c>
      <c r="G151" s="489" t="str">
        <f>IFERROR(VLOOKUP(A151,Transaksi!$A$11:$G$1000,7,FALSE),"")</f>
        <v/>
      </c>
      <c r="H151" s="489" t="str">
        <f>IFERROR(VLOOKUP(A151,Transaksi!$A$11:$H$1000,8,FALSE),"")</f>
        <v/>
      </c>
      <c r="I151" s="489" t="str">
        <f t="shared" si="2"/>
        <v/>
      </c>
    </row>
    <row r="152" spans="1:9" customFormat="1" ht="16" customHeight="1">
      <c r="A152" s="1" t="str">
        <f>IF(Transaksi!J147="","",Transaksi!A147)</f>
        <v/>
      </c>
      <c r="B152" s="142"/>
      <c r="C152" s="486" t="str">
        <f>IFERROR(VLOOKUP(A152,Transaksi!$A$11:$C$1000,3,FALSE),"")</f>
        <v/>
      </c>
      <c r="D152" s="487" t="str">
        <f>IFERROR(VLOOKUP(A152,Transaksi!$A$11:$D$1000,4,FALSE),"")</f>
        <v/>
      </c>
      <c r="E152" s="488" t="str">
        <f>IFERROR(VLOOKUP(A152,Transaksi!$A$11:$E$1000,5,FALSE),"")</f>
        <v/>
      </c>
      <c r="F152" s="209" t="str">
        <f>IFERROR(VLOOKUP(A152,Transaksi!$A$11:$F$1000,6,FALSE),"")</f>
        <v/>
      </c>
      <c r="G152" s="489" t="str">
        <f>IFERROR(VLOOKUP(A152,Transaksi!$A$11:$G$1000,7,FALSE),"")</f>
        <v/>
      </c>
      <c r="H152" s="489" t="str">
        <f>IFERROR(VLOOKUP(A152,Transaksi!$A$11:$H$1000,8,FALSE),"")</f>
        <v/>
      </c>
      <c r="I152" s="489" t="str">
        <f t="shared" si="2"/>
        <v/>
      </c>
    </row>
    <row r="153" spans="1:9" customFormat="1" ht="16" customHeight="1">
      <c r="A153" s="1" t="str">
        <f>IF(Transaksi!J148="","",Transaksi!A148)</f>
        <v/>
      </c>
      <c r="B153" s="142"/>
      <c r="C153" s="486" t="str">
        <f>IFERROR(VLOOKUP(A153,Transaksi!$A$11:$C$1000,3,FALSE),"")</f>
        <v/>
      </c>
      <c r="D153" s="487" t="str">
        <f>IFERROR(VLOOKUP(A153,Transaksi!$A$11:$D$1000,4,FALSE),"")</f>
        <v/>
      </c>
      <c r="E153" s="488" t="str">
        <f>IFERROR(VLOOKUP(A153,Transaksi!$A$11:$E$1000,5,FALSE),"")</f>
        <v/>
      </c>
      <c r="F153" s="209" t="str">
        <f>IFERROR(VLOOKUP(A153,Transaksi!$A$11:$F$1000,6,FALSE),"")</f>
        <v/>
      </c>
      <c r="G153" s="489" t="str">
        <f>IFERROR(VLOOKUP(A153,Transaksi!$A$11:$G$1000,7,FALSE),"")</f>
        <v/>
      </c>
      <c r="H153" s="489" t="str">
        <f>IFERROR(VLOOKUP(A153,Transaksi!$A$11:$H$1000,8,FALSE),"")</f>
        <v/>
      </c>
      <c r="I153" s="489" t="str">
        <f t="shared" si="2"/>
        <v/>
      </c>
    </row>
    <row r="154" spans="1:9" customFormat="1" ht="16" customHeight="1">
      <c r="A154" s="1" t="str">
        <f>IF(Transaksi!J149="","",Transaksi!A149)</f>
        <v/>
      </c>
      <c r="B154" s="142"/>
      <c r="C154" s="486" t="str">
        <f>IFERROR(VLOOKUP(A154,Transaksi!$A$11:$C$1000,3,FALSE),"")</f>
        <v/>
      </c>
      <c r="D154" s="487" t="str">
        <f>IFERROR(VLOOKUP(A154,Transaksi!$A$11:$D$1000,4,FALSE),"")</f>
        <v/>
      </c>
      <c r="E154" s="488" t="str">
        <f>IFERROR(VLOOKUP(A154,Transaksi!$A$11:$E$1000,5,FALSE),"")</f>
        <v/>
      </c>
      <c r="F154" s="209" t="str">
        <f>IFERROR(VLOOKUP(A154,Transaksi!$A$11:$F$1000,6,FALSE),"")</f>
        <v/>
      </c>
      <c r="G154" s="489" t="str">
        <f>IFERROR(VLOOKUP(A154,Transaksi!$A$11:$G$1000,7,FALSE),"")</f>
        <v/>
      </c>
      <c r="H154" s="489" t="str">
        <f>IFERROR(VLOOKUP(A154,Transaksi!$A$11:$H$1000,8,FALSE),"")</f>
        <v/>
      </c>
      <c r="I154" s="489" t="str">
        <f t="shared" si="2"/>
        <v/>
      </c>
    </row>
    <row r="155" spans="1:9" customFormat="1" ht="16" customHeight="1">
      <c r="A155" s="1" t="str">
        <f>IF(Transaksi!J150="","",Transaksi!A150)</f>
        <v/>
      </c>
      <c r="B155" s="142"/>
      <c r="C155" s="486" t="str">
        <f>IFERROR(VLOOKUP(A155,Transaksi!$A$11:$C$1000,3,FALSE),"")</f>
        <v/>
      </c>
      <c r="D155" s="487" t="str">
        <f>IFERROR(VLOOKUP(A155,Transaksi!$A$11:$D$1000,4,FALSE),"")</f>
        <v/>
      </c>
      <c r="E155" s="488" t="str">
        <f>IFERROR(VLOOKUP(A155,Transaksi!$A$11:$E$1000,5,FALSE),"")</f>
        <v/>
      </c>
      <c r="F155" s="209" t="str">
        <f>IFERROR(VLOOKUP(A155,Transaksi!$A$11:$F$1000,6,FALSE),"")</f>
        <v/>
      </c>
      <c r="G155" s="489" t="str">
        <f>IFERROR(VLOOKUP(A155,Transaksi!$A$11:$G$1000,7,FALSE),"")</f>
        <v/>
      </c>
      <c r="H155" s="489" t="str">
        <f>IFERROR(VLOOKUP(A155,Transaksi!$A$11:$H$1000,8,FALSE),"")</f>
        <v/>
      </c>
      <c r="I155" s="489" t="str">
        <f t="shared" si="2"/>
        <v/>
      </c>
    </row>
    <row r="156" spans="1:9" customFormat="1" ht="16" customHeight="1">
      <c r="A156" s="1" t="str">
        <f>IF(Transaksi!J151="","",Transaksi!A151)</f>
        <v/>
      </c>
      <c r="B156" s="142"/>
      <c r="C156" s="486" t="str">
        <f>IFERROR(VLOOKUP(A156,Transaksi!$A$11:$C$1000,3,FALSE),"")</f>
        <v/>
      </c>
      <c r="D156" s="487" t="str">
        <f>IFERROR(VLOOKUP(A156,Transaksi!$A$11:$D$1000,4,FALSE),"")</f>
        <v/>
      </c>
      <c r="E156" s="488" t="str">
        <f>IFERROR(VLOOKUP(A156,Transaksi!$A$11:$E$1000,5,FALSE),"")</f>
        <v/>
      </c>
      <c r="F156" s="209" t="str">
        <f>IFERROR(VLOOKUP(A156,Transaksi!$A$11:$F$1000,6,FALSE),"")</f>
        <v/>
      </c>
      <c r="G156" s="489" t="str">
        <f>IFERROR(VLOOKUP(A156,Transaksi!$A$11:$G$1000,7,FALSE),"")</f>
        <v/>
      </c>
      <c r="H156" s="489" t="str">
        <f>IFERROR(VLOOKUP(A156,Transaksi!$A$11:$H$1000,8,FALSE),"")</f>
        <v/>
      </c>
      <c r="I156" s="489" t="str">
        <f t="shared" si="2"/>
        <v/>
      </c>
    </row>
    <row r="157" spans="1:9" customFormat="1" ht="16" customHeight="1">
      <c r="A157" s="1" t="str">
        <f>IF(Transaksi!J152="","",Transaksi!A152)</f>
        <v/>
      </c>
      <c r="B157" s="142"/>
      <c r="C157" s="486" t="str">
        <f>IFERROR(VLOOKUP(A157,Transaksi!$A$11:$C$1000,3,FALSE),"")</f>
        <v/>
      </c>
      <c r="D157" s="487" t="str">
        <f>IFERROR(VLOOKUP(A157,Transaksi!$A$11:$D$1000,4,FALSE),"")</f>
        <v/>
      </c>
      <c r="E157" s="488" t="str">
        <f>IFERROR(VLOOKUP(A157,Transaksi!$A$11:$E$1000,5,FALSE),"")</f>
        <v/>
      </c>
      <c r="F157" s="209" t="str">
        <f>IFERROR(VLOOKUP(A157,Transaksi!$A$11:$F$1000,6,FALSE),"")</f>
        <v/>
      </c>
      <c r="G157" s="489" t="str">
        <f>IFERROR(VLOOKUP(A157,Transaksi!$A$11:$G$1000,7,FALSE),"")</f>
        <v/>
      </c>
      <c r="H157" s="489" t="str">
        <f>IFERROR(VLOOKUP(A157,Transaksi!$A$11:$H$1000,8,FALSE),"")</f>
        <v/>
      </c>
      <c r="I157" s="489" t="str">
        <f t="shared" si="2"/>
        <v/>
      </c>
    </row>
    <row r="158" spans="1:9" customFormat="1" ht="16" customHeight="1">
      <c r="A158" s="1" t="str">
        <f>IF(Transaksi!J153="","",Transaksi!A153)</f>
        <v/>
      </c>
      <c r="B158" s="142"/>
      <c r="C158" s="486" t="str">
        <f>IFERROR(VLOOKUP(A158,Transaksi!$A$11:$C$1000,3,FALSE),"")</f>
        <v/>
      </c>
      <c r="D158" s="487" t="str">
        <f>IFERROR(VLOOKUP(A158,Transaksi!$A$11:$D$1000,4,FALSE),"")</f>
        <v/>
      </c>
      <c r="E158" s="488" t="str">
        <f>IFERROR(VLOOKUP(A158,Transaksi!$A$11:$E$1000,5,FALSE),"")</f>
        <v/>
      </c>
      <c r="F158" s="209" t="str">
        <f>IFERROR(VLOOKUP(A158,Transaksi!$A$11:$F$1000,6,FALSE),"")</f>
        <v/>
      </c>
      <c r="G158" s="489" t="str">
        <f>IFERROR(VLOOKUP(A158,Transaksi!$A$11:$G$1000,7,FALSE),"")</f>
        <v/>
      </c>
      <c r="H158" s="489" t="str">
        <f>IFERROR(VLOOKUP(A158,Transaksi!$A$11:$H$1000,8,FALSE),"")</f>
        <v/>
      </c>
      <c r="I158" s="489" t="str">
        <f t="shared" si="2"/>
        <v/>
      </c>
    </row>
    <row r="159" spans="1:9" customFormat="1" ht="16" customHeight="1">
      <c r="A159" s="1" t="str">
        <f>IF(Transaksi!J154="","",Transaksi!A154)</f>
        <v/>
      </c>
      <c r="B159" s="142"/>
      <c r="C159" s="486" t="str">
        <f>IFERROR(VLOOKUP(A159,Transaksi!$A$11:$C$1000,3,FALSE),"")</f>
        <v/>
      </c>
      <c r="D159" s="487" t="str">
        <f>IFERROR(VLOOKUP(A159,Transaksi!$A$11:$D$1000,4,FALSE),"")</f>
        <v/>
      </c>
      <c r="E159" s="488" t="str">
        <f>IFERROR(VLOOKUP(A159,Transaksi!$A$11:$E$1000,5,FALSE),"")</f>
        <v/>
      </c>
      <c r="F159" s="209" t="str">
        <f>IFERROR(VLOOKUP(A159,Transaksi!$A$11:$F$1000,6,FALSE),"")</f>
        <v/>
      </c>
      <c r="G159" s="489" t="str">
        <f>IFERROR(VLOOKUP(A159,Transaksi!$A$11:$G$1000,7,FALSE),"")</f>
        <v/>
      </c>
      <c r="H159" s="489" t="str">
        <f>IFERROR(VLOOKUP(A159,Transaksi!$A$11:$H$1000,8,FALSE),"")</f>
        <v/>
      </c>
      <c r="I159" s="489" t="str">
        <f t="shared" si="2"/>
        <v/>
      </c>
    </row>
    <row r="160" spans="1:9" customFormat="1" ht="16" customHeight="1">
      <c r="A160" s="1" t="str">
        <f>IF(Transaksi!J155="","",Transaksi!A155)</f>
        <v/>
      </c>
      <c r="B160" s="142"/>
      <c r="C160" s="486" t="str">
        <f>IFERROR(VLOOKUP(A160,Transaksi!$A$11:$C$1000,3,FALSE),"")</f>
        <v/>
      </c>
      <c r="D160" s="487" t="str">
        <f>IFERROR(VLOOKUP(A160,Transaksi!$A$11:$D$1000,4,FALSE),"")</f>
        <v/>
      </c>
      <c r="E160" s="488" t="str">
        <f>IFERROR(VLOOKUP(A160,Transaksi!$A$11:$E$1000,5,FALSE),"")</f>
        <v/>
      </c>
      <c r="F160" s="209" t="str">
        <f>IFERROR(VLOOKUP(A160,Transaksi!$A$11:$F$1000,6,FALSE),"")</f>
        <v/>
      </c>
      <c r="G160" s="489" t="str">
        <f>IFERROR(VLOOKUP(A160,Transaksi!$A$11:$G$1000,7,FALSE),"")</f>
        <v/>
      </c>
      <c r="H160" s="489" t="str">
        <f>IFERROR(VLOOKUP(A160,Transaksi!$A$11:$H$1000,8,FALSE),"")</f>
        <v/>
      </c>
      <c r="I160" s="489" t="str">
        <f t="shared" si="2"/>
        <v/>
      </c>
    </row>
    <row r="161" spans="1:9" customFormat="1" ht="16" customHeight="1">
      <c r="A161" s="1" t="str">
        <f>IF(Transaksi!J156="","",Transaksi!A156)</f>
        <v/>
      </c>
      <c r="B161" s="142"/>
      <c r="C161" s="486" t="str">
        <f>IFERROR(VLOOKUP(A161,Transaksi!$A$11:$C$1000,3,FALSE),"")</f>
        <v/>
      </c>
      <c r="D161" s="487" t="str">
        <f>IFERROR(VLOOKUP(A161,Transaksi!$A$11:$D$1000,4,FALSE),"")</f>
        <v/>
      </c>
      <c r="E161" s="488" t="str">
        <f>IFERROR(VLOOKUP(A161,Transaksi!$A$11:$E$1000,5,FALSE),"")</f>
        <v/>
      </c>
      <c r="F161" s="209" t="str">
        <f>IFERROR(VLOOKUP(A161,Transaksi!$A$11:$F$1000,6,FALSE),"")</f>
        <v/>
      </c>
      <c r="G161" s="489" t="str">
        <f>IFERROR(VLOOKUP(A161,Transaksi!$A$11:$G$1000,7,FALSE),"")</f>
        <v/>
      </c>
      <c r="H161" s="489" t="str">
        <f>IFERROR(VLOOKUP(A161,Transaksi!$A$11:$H$1000,8,FALSE),"")</f>
        <v/>
      </c>
      <c r="I161" s="489" t="str">
        <f t="shared" si="2"/>
        <v/>
      </c>
    </row>
    <row r="162" spans="1:9" customFormat="1" ht="16" customHeight="1">
      <c r="A162" s="1" t="str">
        <f>IF(Transaksi!J157="","",Transaksi!A157)</f>
        <v/>
      </c>
      <c r="B162" s="142"/>
      <c r="C162" s="486" t="str">
        <f>IFERROR(VLOOKUP(A162,Transaksi!$A$11:$C$1000,3,FALSE),"")</f>
        <v/>
      </c>
      <c r="D162" s="487" t="str">
        <f>IFERROR(VLOOKUP(A162,Transaksi!$A$11:$D$1000,4,FALSE),"")</f>
        <v/>
      </c>
      <c r="E162" s="488" t="str">
        <f>IFERROR(VLOOKUP(A162,Transaksi!$A$11:$E$1000,5,FALSE),"")</f>
        <v/>
      </c>
      <c r="F162" s="209" t="str">
        <f>IFERROR(VLOOKUP(A162,Transaksi!$A$11:$F$1000,6,FALSE),"")</f>
        <v/>
      </c>
      <c r="G162" s="489" t="str">
        <f>IFERROR(VLOOKUP(A162,Transaksi!$A$11:$G$1000,7,FALSE),"")</f>
        <v/>
      </c>
      <c r="H162" s="489" t="str">
        <f>IFERROR(VLOOKUP(A162,Transaksi!$A$11:$H$1000,8,FALSE),"")</f>
        <v/>
      </c>
      <c r="I162" s="489" t="str">
        <f t="shared" si="2"/>
        <v/>
      </c>
    </row>
    <row r="163" spans="1:9" customFormat="1" ht="16" customHeight="1">
      <c r="A163" s="1" t="str">
        <f>IF(Transaksi!J158="","",Transaksi!A158)</f>
        <v/>
      </c>
      <c r="B163" s="142"/>
      <c r="C163" s="486" t="str">
        <f>IFERROR(VLOOKUP(A163,Transaksi!$A$11:$C$1000,3,FALSE),"")</f>
        <v/>
      </c>
      <c r="D163" s="487" t="str">
        <f>IFERROR(VLOOKUP(A163,Transaksi!$A$11:$D$1000,4,FALSE),"")</f>
        <v/>
      </c>
      <c r="E163" s="488" t="str">
        <f>IFERROR(VLOOKUP(A163,Transaksi!$A$11:$E$1000,5,FALSE),"")</f>
        <v/>
      </c>
      <c r="F163" s="209" t="str">
        <f>IFERROR(VLOOKUP(A163,Transaksi!$A$11:$F$1000,6,FALSE),"")</f>
        <v/>
      </c>
      <c r="G163" s="489" t="str">
        <f>IFERROR(VLOOKUP(A163,Transaksi!$A$11:$G$1000,7,FALSE),"")</f>
        <v/>
      </c>
      <c r="H163" s="489" t="str">
        <f>IFERROR(VLOOKUP(A163,Transaksi!$A$11:$H$1000,8,FALSE),"")</f>
        <v/>
      </c>
      <c r="I163" s="489" t="str">
        <f t="shared" si="2"/>
        <v/>
      </c>
    </row>
    <row r="164" spans="1:9" customFormat="1" ht="16" customHeight="1">
      <c r="A164" s="1" t="str">
        <f>IF(Transaksi!J159="","",Transaksi!A159)</f>
        <v/>
      </c>
      <c r="B164" s="142"/>
      <c r="C164" s="486" t="str">
        <f>IFERROR(VLOOKUP(A164,Transaksi!$A$11:$C$1000,3,FALSE),"")</f>
        <v/>
      </c>
      <c r="D164" s="487" t="str">
        <f>IFERROR(VLOOKUP(A164,Transaksi!$A$11:$D$1000,4,FALSE),"")</f>
        <v/>
      </c>
      <c r="E164" s="488" t="str">
        <f>IFERROR(VLOOKUP(A164,Transaksi!$A$11:$E$1000,5,FALSE),"")</f>
        <v/>
      </c>
      <c r="F164" s="209" t="str">
        <f>IFERROR(VLOOKUP(A164,Transaksi!$A$11:$F$1000,6,FALSE),"")</f>
        <v/>
      </c>
      <c r="G164" s="489" t="str">
        <f>IFERROR(VLOOKUP(A164,Transaksi!$A$11:$G$1000,7,FALSE),"")</f>
        <v/>
      </c>
      <c r="H164" s="489" t="str">
        <f>IFERROR(VLOOKUP(A164,Transaksi!$A$11:$H$1000,8,FALSE),"")</f>
        <v/>
      </c>
      <c r="I164" s="489" t="str">
        <f t="shared" si="2"/>
        <v/>
      </c>
    </row>
    <row r="165" spans="1:9" customFormat="1" ht="16" customHeight="1">
      <c r="A165" s="1" t="str">
        <f>IF(Transaksi!J160="","",Transaksi!A160)</f>
        <v/>
      </c>
      <c r="B165" s="142"/>
      <c r="C165" s="486" t="str">
        <f>IFERROR(VLOOKUP(A165,Transaksi!$A$11:$C$1000,3,FALSE),"")</f>
        <v/>
      </c>
      <c r="D165" s="487" t="str">
        <f>IFERROR(VLOOKUP(A165,Transaksi!$A$11:$D$1000,4,FALSE),"")</f>
        <v/>
      </c>
      <c r="E165" s="488" t="str">
        <f>IFERROR(VLOOKUP(A165,Transaksi!$A$11:$E$1000,5,FALSE),"")</f>
        <v/>
      </c>
      <c r="F165" s="209" t="str">
        <f>IFERROR(VLOOKUP(A165,Transaksi!$A$11:$F$1000,6,FALSE),"")</f>
        <v/>
      </c>
      <c r="G165" s="489" t="str">
        <f>IFERROR(VLOOKUP(A165,Transaksi!$A$11:$G$1000,7,FALSE),"")</f>
        <v/>
      </c>
      <c r="H165" s="489" t="str">
        <f>IFERROR(VLOOKUP(A165,Transaksi!$A$11:$H$1000,8,FALSE),"")</f>
        <v/>
      </c>
      <c r="I165" s="489" t="str">
        <f t="shared" si="2"/>
        <v/>
      </c>
    </row>
    <row r="166" spans="1:9" customFormat="1" ht="16" customHeight="1">
      <c r="A166" s="1" t="str">
        <f>IF(Transaksi!J161="","",Transaksi!A161)</f>
        <v/>
      </c>
      <c r="B166" s="142"/>
      <c r="C166" s="486" t="str">
        <f>IFERROR(VLOOKUP(A166,Transaksi!$A$11:$C$1000,3,FALSE),"")</f>
        <v/>
      </c>
      <c r="D166" s="487" t="str">
        <f>IFERROR(VLOOKUP(A166,Transaksi!$A$11:$D$1000,4,FALSE),"")</f>
        <v/>
      </c>
      <c r="E166" s="488" t="str">
        <f>IFERROR(VLOOKUP(A166,Transaksi!$A$11:$E$1000,5,FALSE),"")</f>
        <v/>
      </c>
      <c r="F166" s="209" t="str">
        <f>IFERROR(VLOOKUP(A166,Transaksi!$A$11:$F$1000,6,FALSE),"")</f>
        <v/>
      </c>
      <c r="G166" s="489" t="str">
        <f>IFERROR(VLOOKUP(A166,Transaksi!$A$11:$G$1000,7,FALSE),"")</f>
        <v/>
      </c>
      <c r="H166" s="489" t="str">
        <f>IFERROR(VLOOKUP(A166,Transaksi!$A$11:$H$1000,8,FALSE),"")</f>
        <v/>
      </c>
      <c r="I166" s="489" t="str">
        <f t="shared" si="2"/>
        <v/>
      </c>
    </row>
    <row r="167" spans="1:9" customFormat="1" ht="16" customHeight="1">
      <c r="A167" s="1" t="str">
        <f>IF(Transaksi!J162="","",Transaksi!A162)</f>
        <v/>
      </c>
      <c r="B167" s="142"/>
      <c r="C167" s="486" t="str">
        <f>IFERROR(VLOOKUP(A167,Transaksi!$A$11:$C$1000,3,FALSE),"")</f>
        <v/>
      </c>
      <c r="D167" s="487" t="str">
        <f>IFERROR(VLOOKUP(A167,Transaksi!$A$11:$D$1000,4,FALSE),"")</f>
        <v/>
      </c>
      <c r="E167" s="488" t="str">
        <f>IFERROR(VLOOKUP(A167,Transaksi!$A$11:$E$1000,5,FALSE),"")</f>
        <v/>
      </c>
      <c r="F167" s="209" t="str">
        <f>IFERROR(VLOOKUP(A167,Transaksi!$A$11:$F$1000,6,FALSE),"")</f>
        <v/>
      </c>
      <c r="G167" s="489" t="str">
        <f>IFERROR(VLOOKUP(A167,Transaksi!$A$11:$G$1000,7,FALSE),"")</f>
        <v/>
      </c>
      <c r="H167" s="489" t="str">
        <f>IFERROR(VLOOKUP(A167,Transaksi!$A$11:$H$1000,8,FALSE),"")</f>
        <v/>
      </c>
      <c r="I167" s="489" t="str">
        <f t="shared" si="2"/>
        <v/>
      </c>
    </row>
    <row r="168" spans="1:9" customFormat="1" ht="16" customHeight="1">
      <c r="A168" s="1" t="str">
        <f>IF(Transaksi!J163="","",Transaksi!A163)</f>
        <v/>
      </c>
      <c r="B168" s="142"/>
      <c r="C168" s="486" t="str">
        <f>IFERROR(VLOOKUP(A168,Transaksi!$A$11:$C$1000,3,FALSE),"")</f>
        <v/>
      </c>
      <c r="D168" s="487" t="str">
        <f>IFERROR(VLOOKUP(A168,Transaksi!$A$11:$D$1000,4,FALSE),"")</f>
        <v/>
      </c>
      <c r="E168" s="488" t="str">
        <f>IFERROR(VLOOKUP(A168,Transaksi!$A$11:$E$1000,5,FALSE),"")</f>
        <v/>
      </c>
      <c r="F168" s="209" t="str">
        <f>IFERROR(VLOOKUP(A168,Transaksi!$A$11:$F$1000,6,FALSE),"")</f>
        <v/>
      </c>
      <c r="G168" s="489" t="str">
        <f>IFERROR(VLOOKUP(A168,Transaksi!$A$11:$G$1000,7,FALSE),"")</f>
        <v/>
      </c>
      <c r="H168" s="489" t="str">
        <f>IFERROR(VLOOKUP(A168,Transaksi!$A$11:$H$1000,8,FALSE),"")</f>
        <v/>
      </c>
      <c r="I168" s="489" t="str">
        <f t="shared" si="2"/>
        <v/>
      </c>
    </row>
    <row r="169" spans="1:9" customFormat="1" ht="16" customHeight="1">
      <c r="A169" s="1" t="str">
        <f>IF(Transaksi!J164="","",Transaksi!A164)</f>
        <v/>
      </c>
      <c r="B169" s="142"/>
      <c r="C169" s="486" t="str">
        <f>IFERROR(VLOOKUP(A169,Transaksi!$A$11:$C$1000,3,FALSE),"")</f>
        <v/>
      </c>
      <c r="D169" s="487" t="str">
        <f>IFERROR(VLOOKUP(A169,Transaksi!$A$11:$D$1000,4,FALSE),"")</f>
        <v/>
      </c>
      <c r="E169" s="488" t="str">
        <f>IFERROR(VLOOKUP(A169,Transaksi!$A$11:$E$1000,5,FALSE),"")</f>
        <v/>
      </c>
      <c r="F169" s="209" t="str">
        <f>IFERROR(VLOOKUP(A169,Transaksi!$A$11:$F$1000,6,FALSE),"")</f>
        <v/>
      </c>
      <c r="G169" s="489" t="str">
        <f>IFERROR(VLOOKUP(A169,Transaksi!$A$11:$G$1000,7,FALSE),"")</f>
        <v/>
      </c>
      <c r="H169" s="489" t="str">
        <f>IFERROR(VLOOKUP(A169,Transaksi!$A$11:$H$1000,8,FALSE),"")</f>
        <v/>
      </c>
      <c r="I169" s="489" t="str">
        <f t="shared" si="2"/>
        <v/>
      </c>
    </row>
    <row r="170" spans="1:9" customFormat="1" ht="16" customHeight="1">
      <c r="A170" s="1" t="str">
        <f>IF(Transaksi!J165="","",Transaksi!A165)</f>
        <v/>
      </c>
      <c r="B170" s="142"/>
      <c r="C170" s="486" t="str">
        <f>IFERROR(VLOOKUP(A170,Transaksi!$A$11:$C$1000,3,FALSE),"")</f>
        <v/>
      </c>
      <c r="D170" s="487" t="str">
        <f>IFERROR(VLOOKUP(A170,Transaksi!$A$11:$D$1000,4,FALSE),"")</f>
        <v/>
      </c>
      <c r="E170" s="488" t="str">
        <f>IFERROR(VLOOKUP(A170,Transaksi!$A$11:$E$1000,5,FALSE),"")</f>
        <v/>
      </c>
      <c r="F170" s="209" t="str">
        <f>IFERROR(VLOOKUP(A170,Transaksi!$A$11:$F$1000,6,FALSE),"")</f>
        <v/>
      </c>
      <c r="G170" s="489" t="str">
        <f>IFERROR(VLOOKUP(A170,Transaksi!$A$11:$G$1000,7,FALSE),"")</f>
        <v/>
      </c>
      <c r="H170" s="489" t="str">
        <f>IFERROR(VLOOKUP(A170,Transaksi!$A$11:$H$1000,8,FALSE),"")</f>
        <v/>
      </c>
      <c r="I170" s="489" t="str">
        <f t="shared" si="2"/>
        <v/>
      </c>
    </row>
    <row r="171" spans="1:9" customFormat="1" ht="16" customHeight="1">
      <c r="A171" s="1" t="str">
        <f>IF(Transaksi!J166="","",Transaksi!A166)</f>
        <v/>
      </c>
      <c r="B171" s="142"/>
      <c r="C171" s="486" t="str">
        <f>IFERROR(VLOOKUP(A171,Transaksi!$A$11:$C$1000,3,FALSE),"")</f>
        <v/>
      </c>
      <c r="D171" s="487" t="str">
        <f>IFERROR(VLOOKUP(A171,Transaksi!$A$11:$D$1000,4,FALSE),"")</f>
        <v/>
      </c>
      <c r="E171" s="488" t="str">
        <f>IFERROR(VLOOKUP(A171,Transaksi!$A$11:$E$1000,5,FALSE),"")</f>
        <v/>
      </c>
      <c r="F171" s="209" t="str">
        <f>IFERROR(VLOOKUP(A171,Transaksi!$A$11:$F$1000,6,FALSE),"")</f>
        <v/>
      </c>
      <c r="G171" s="489" t="str">
        <f>IFERROR(VLOOKUP(A171,Transaksi!$A$11:$G$1000,7,FALSE),"")</f>
        <v/>
      </c>
      <c r="H171" s="489" t="str">
        <f>IFERROR(VLOOKUP(A171,Transaksi!$A$11:$H$1000,8,FALSE),"")</f>
        <v/>
      </c>
      <c r="I171" s="489" t="str">
        <f t="shared" si="2"/>
        <v/>
      </c>
    </row>
    <row r="172" spans="1:9" customFormat="1" ht="16" customHeight="1">
      <c r="A172" s="1" t="str">
        <f>IF(Transaksi!J167="","",Transaksi!A167)</f>
        <v/>
      </c>
      <c r="B172" s="142"/>
      <c r="C172" s="486" t="str">
        <f>IFERROR(VLOOKUP(A172,Transaksi!$A$11:$C$1000,3,FALSE),"")</f>
        <v/>
      </c>
      <c r="D172" s="487" t="str">
        <f>IFERROR(VLOOKUP(A172,Transaksi!$A$11:$D$1000,4,FALSE),"")</f>
        <v/>
      </c>
      <c r="E172" s="488" t="str">
        <f>IFERROR(VLOOKUP(A172,Transaksi!$A$11:$E$1000,5,FALSE),"")</f>
        <v/>
      </c>
      <c r="F172" s="209" t="str">
        <f>IFERROR(VLOOKUP(A172,Transaksi!$A$11:$F$1000,6,FALSE),"")</f>
        <v/>
      </c>
      <c r="G172" s="489" t="str">
        <f>IFERROR(VLOOKUP(A172,Transaksi!$A$11:$G$1000,7,FALSE),"")</f>
        <v/>
      </c>
      <c r="H172" s="489" t="str">
        <f>IFERROR(VLOOKUP(A172,Transaksi!$A$11:$H$1000,8,FALSE),"")</f>
        <v/>
      </c>
      <c r="I172" s="489" t="str">
        <f t="shared" si="2"/>
        <v/>
      </c>
    </row>
    <row r="173" spans="1:9" customFormat="1" ht="16" customHeight="1">
      <c r="A173" s="1" t="str">
        <f>IF(Transaksi!J168="","",Transaksi!A168)</f>
        <v/>
      </c>
      <c r="B173" s="142"/>
      <c r="C173" s="486" t="str">
        <f>IFERROR(VLOOKUP(A173,Transaksi!$A$11:$C$1000,3,FALSE),"")</f>
        <v/>
      </c>
      <c r="D173" s="487" t="str">
        <f>IFERROR(VLOOKUP(A173,Transaksi!$A$11:$D$1000,4,FALSE),"")</f>
        <v/>
      </c>
      <c r="E173" s="488" t="str">
        <f>IFERROR(VLOOKUP(A173,Transaksi!$A$11:$E$1000,5,FALSE),"")</f>
        <v/>
      </c>
      <c r="F173" s="209" t="str">
        <f>IFERROR(VLOOKUP(A173,Transaksi!$A$11:$F$1000,6,FALSE),"")</f>
        <v/>
      </c>
      <c r="G173" s="489" t="str">
        <f>IFERROR(VLOOKUP(A173,Transaksi!$A$11:$G$1000,7,FALSE),"")</f>
        <v/>
      </c>
      <c r="H173" s="489" t="str">
        <f>IFERROR(VLOOKUP(A173,Transaksi!$A$11:$H$1000,8,FALSE),"")</f>
        <v/>
      </c>
      <c r="I173" s="489" t="str">
        <f t="shared" si="2"/>
        <v/>
      </c>
    </row>
    <row r="174" spans="1:9" customFormat="1" ht="16" customHeight="1">
      <c r="A174" s="1" t="str">
        <f>IF(Transaksi!J169="","",Transaksi!A169)</f>
        <v/>
      </c>
      <c r="B174" s="142"/>
      <c r="C174" s="486" t="str">
        <f>IFERROR(VLOOKUP(A174,Transaksi!$A$11:$C$1000,3,FALSE),"")</f>
        <v/>
      </c>
      <c r="D174" s="487" t="str">
        <f>IFERROR(VLOOKUP(A174,Transaksi!$A$11:$D$1000,4,FALSE),"")</f>
        <v/>
      </c>
      <c r="E174" s="488" t="str">
        <f>IFERROR(VLOOKUP(A174,Transaksi!$A$11:$E$1000,5,FALSE),"")</f>
        <v/>
      </c>
      <c r="F174" s="209" t="str">
        <f>IFERROR(VLOOKUP(A174,Transaksi!$A$11:$F$1000,6,FALSE),"")</f>
        <v/>
      </c>
      <c r="G174" s="489" t="str">
        <f>IFERROR(VLOOKUP(A174,Transaksi!$A$11:$G$1000,7,FALSE),"")</f>
        <v/>
      </c>
      <c r="H174" s="489" t="str">
        <f>IFERROR(VLOOKUP(A174,Transaksi!$A$11:$H$1000,8,FALSE),"")</f>
        <v/>
      </c>
      <c r="I174" s="489" t="str">
        <f t="shared" si="2"/>
        <v/>
      </c>
    </row>
    <row r="175" spans="1:9" customFormat="1" ht="16" customHeight="1">
      <c r="A175" s="1" t="str">
        <f>IF(Transaksi!J170="","",Transaksi!A170)</f>
        <v/>
      </c>
      <c r="B175" s="142"/>
      <c r="C175" s="486" t="str">
        <f>IFERROR(VLOOKUP(A175,Transaksi!$A$11:$C$1000,3,FALSE),"")</f>
        <v/>
      </c>
      <c r="D175" s="487" t="str">
        <f>IFERROR(VLOOKUP(A175,Transaksi!$A$11:$D$1000,4,FALSE),"")</f>
        <v/>
      </c>
      <c r="E175" s="488" t="str">
        <f>IFERROR(VLOOKUP(A175,Transaksi!$A$11:$E$1000,5,FALSE),"")</f>
        <v/>
      </c>
      <c r="F175" s="209" t="str">
        <f>IFERROR(VLOOKUP(A175,Transaksi!$A$11:$F$1000,6,FALSE),"")</f>
        <v/>
      </c>
      <c r="G175" s="489" t="str">
        <f>IFERROR(VLOOKUP(A175,Transaksi!$A$11:$G$1000,7,FALSE),"")</f>
        <v/>
      </c>
      <c r="H175" s="489" t="str">
        <f>IFERROR(VLOOKUP(A175,Transaksi!$A$11:$H$1000,8,FALSE),"")</f>
        <v/>
      </c>
      <c r="I175" s="489" t="str">
        <f t="shared" si="2"/>
        <v/>
      </c>
    </row>
    <row r="176" spans="1:9" customFormat="1" ht="16" customHeight="1">
      <c r="A176" s="1" t="str">
        <f>IF(Transaksi!J171="","",Transaksi!A171)</f>
        <v/>
      </c>
      <c r="B176" s="142"/>
      <c r="C176" s="486" t="str">
        <f>IFERROR(VLOOKUP(A176,Transaksi!$A$11:$C$1000,3,FALSE),"")</f>
        <v/>
      </c>
      <c r="D176" s="487" t="str">
        <f>IFERROR(VLOOKUP(A176,Transaksi!$A$11:$D$1000,4,FALSE),"")</f>
        <v/>
      </c>
      <c r="E176" s="488" t="str">
        <f>IFERROR(VLOOKUP(A176,Transaksi!$A$11:$E$1000,5,FALSE),"")</f>
        <v/>
      </c>
      <c r="F176" s="209" t="str">
        <f>IFERROR(VLOOKUP(A176,Transaksi!$A$11:$F$1000,6,FALSE),"")</f>
        <v/>
      </c>
      <c r="G176" s="489" t="str">
        <f>IFERROR(VLOOKUP(A176,Transaksi!$A$11:$G$1000,7,FALSE),"")</f>
        <v/>
      </c>
      <c r="H176" s="489" t="str">
        <f>IFERROR(VLOOKUP(A176,Transaksi!$A$11:$H$1000,8,FALSE),"")</f>
        <v/>
      </c>
      <c r="I176" s="489" t="str">
        <f t="shared" si="2"/>
        <v/>
      </c>
    </row>
    <row r="177" spans="1:9" customFormat="1" ht="16" customHeight="1">
      <c r="A177" s="1" t="str">
        <f>IF(Transaksi!J172="","",Transaksi!A172)</f>
        <v/>
      </c>
      <c r="B177" s="142"/>
      <c r="C177" s="486" t="str">
        <f>IFERROR(VLOOKUP(A177,Transaksi!$A$11:$C$1000,3,FALSE),"")</f>
        <v/>
      </c>
      <c r="D177" s="487" t="str">
        <f>IFERROR(VLOOKUP(A177,Transaksi!$A$11:$D$1000,4,FALSE),"")</f>
        <v/>
      </c>
      <c r="E177" s="488" t="str">
        <f>IFERROR(VLOOKUP(A177,Transaksi!$A$11:$E$1000,5,FALSE),"")</f>
        <v/>
      </c>
      <c r="F177" s="209" t="str">
        <f>IFERROR(VLOOKUP(A177,Transaksi!$A$11:$F$1000,6,FALSE),"")</f>
        <v/>
      </c>
      <c r="G177" s="489" t="str">
        <f>IFERROR(VLOOKUP(A177,Transaksi!$A$11:$G$1000,7,FALSE),"")</f>
        <v/>
      </c>
      <c r="H177" s="489" t="str">
        <f>IFERROR(VLOOKUP(A177,Transaksi!$A$11:$H$1000,8,FALSE),"")</f>
        <v/>
      </c>
      <c r="I177" s="489" t="str">
        <f t="shared" si="2"/>
        <v/>
      </c>
    </row>
    <row r="178" spans="1:9" customFormat="1" ht="16" customHeight="1">
      <c r="A178" s="1" t="str">
        <f>IF(Transaksi!J173="","",Transaksi!A173)</f>
        <v/>
      </c>
      <c r="B178" s="142"/>
      <c r="C178" s="486" t="str">
        <f>IFERROR(VLOOKUP(A178,Transaksi!$A$11:$C$1000,3,FALSE),"")</f>
        <v/>
      </c>
      <c r="D178" s="487" t="str">
        <f>IFERROR(VLOOKUP(A178,Transaksi!$A$11:$D$1000,4,FALSE),"")</f>
        <v/>
      </c>
      <c r="E178" s="488" t="str">
        <f>IFERROR(VLOOKUP(A178,Transaksi!$A$11:$E$1000,5,FALSE),"")</f>
        <v/>
      </c>
      <c r="F178" s="209" t="str">
        <f>IFERROR(VLOOKUP(A178,Transaksi!$A$11:$F$1000,6,FALSE),"")</f>
        <v/>
      </c>
      <c r="G178" s="489" t="str">
        <f>IFERROR(VLOOKUP(A178,Transaksi!$A$11:$G$1000,7,FALSE),"")</f>
        <v/>
      </c>
      <c r="H178" s="489" t="str">
        <f>IFERROR(VLOOKUP(A178,Transaksi!$A$11:$H$1000,8,FALSE),"")</f>
        <v/>
      </c>
      <c r="I178" s="489" t="str">
        <f t="shared" si="2"/>
        <v/>
      </c>
    </row>
    <row r="179" spans="1:9" customFormat="1" ht="16" customHeight="1">
      <c r="A179" s="1" t="str">
        <f>IF(Transaksi!J174="","",Transaksi!A174)</f>
        <v/>
      </c>
      <c r="B179" s="142"/>
      <c r="C179" s="486" t="str">
        <f>IFERROR(VLOOKUP(A179,Transaksi!$A$11:$C$1000,3,FALSE),"")</f>
        <v/>
      </c>
      <c r="D179" s="487" t="str">
        <f>IFERROR(VLOOKUP(A179,Transaksi!$A$11:$D$1000,4,FALSE),"")</f>
        <v/>
      </c>
      <c r="E179" s="488" t="str">
        <f>IFERROR(VLOOKUP(A179,Transaksi!$A$11:$E$1000,5,FALSE),"")</f>
        <v/>
      </c>
      <c r="F179" s="209" t="str">
        <f>IFERROR(VLOOKUP(A179,Transaksi!$A$11:$F$1000,6,FALSE),"")</f>
        <v/>
      </c>
      <c r="G179" s="489" t="str">
        <f>IFERROR(VLOOKUP(A179,Transaksi!$A$11:$G$1000,7,FALSE),"")</f>
        <v/>
      </c>
      <c r="H179" s="489" t="str">
        <f>IFERROR(VLOOKUP(A179,Transaksi!$A$11:$H$1000,8,FALSE),"")</f>
        <v/>
      </c>
      <c r="I179" s="489" t="str">
        <f t="shared" si="2"/>
        <v/>
      </c>
    </row>
    <row r="180" spans="1:9" customFormat="1" ht="16" customHeight="1">
      <c r="A180" s="1" t="str">
        <f>IF(Transaksi!J175="","",Transaksi!A175)</f>
        <v/>
      </c>
      <c r="B180" s="142"/>
      <c r="C180" s="486" t="str">
        <f>IFERROR(VLOOKUP(A180,Transaksi!$A$11:$C$1000,3,FALSE),"")</f>
        <v/>
      </c>
      <c r="D180" s="487" t="str">
        <f>IFERROR(VLOOKUP(A180,Transaksi!$A$11:$D$1000,4,FALSE),"")</f>
        <v/>
      </c>
      <c r="E180" s="488" t="str">
        <f>IFERROR(VLOOKUP(A180,Transaksi!$A$11:$E$1000,5,FALSE),"")</f>
        <v/>
      </c>
      <c r="F180" s="209" t="str">
        <f>IFERROR(VLOOKUP(A180,Transaksi!$A$11:$F$1000,6,FALSE),"")</f>
        <v/>
      </c>
      <c r="G180" s="489" t="str">
        <f>IFERROR(VLOOKUP(A180,Transaksi!$A$11:$G$1000,7,FALSE),"")</f>
        <v/>
      </c>
      <c r="H180" s="489" t="str">
        <f>IFERROR(VLOOKUP(A180,Transaksi!$A$11:$H$1000,8,FALSE),"")</f>
        <v/>
      </c>
      <c r="I180" s="489" t="str">
        <f t="shared" si="2"/>
        <v/>
      </c>
    </row>
    <row r="181" spans="1:9" customFormat="1" ht="16" customHeight="1">
      <c r="A181" s="1" t="str">
        <f>IF(Transaksi!J176="","",Transaksi!A176)</f>
        <v/>
      </c>
      <c r="B181" s="142"/>
      <c r="C181" s="486" t="str">
        <f>IFERROR(VLOOKUP(A181,Transaksi!$A$11:$C$1000,3,FALSE),"")</f>
        <v/>
      </c>
      <c r="D181" s="487" t="str">
        <f>IFERROR(VLOOKUP(A181,Transaksi!$A$11:$D$1000,4,FALSE),"")</f>
        <v/>
      </c>
      <c r="E181" s="488" t="str">
        <f>IFERROR(VLOOKUP(A181,Transaksi!$A$11:$E$1000,5,FALSE),"")</f>
        <v/>
      </c>
      <c r="F181" s="209" t="str">
        <f>IFERROR(VLOOKUP(A181,Transaksi!$A$11:$F$1000,6,FALSE),"")</f>
        <v/>
      </c>
      <c r="G181" s="489" t="str">
        <f>IFERROR(VLOOKUP(A181,Transaksi!$A$11:$G$1000,7,FALSE),"")</f>
        <v/>
      </c>
      <c r="H181" s="489" t="str">
        <f>IFERROR(VLOOKUP(A181,Transaksi!$A$11:$H$1000,8,FALSE),"")</f>
        <v/>
      </c>
      <c r="I181" s="489" t="str">
        <f t="shared" si="2"/>
        <v/>
      </c>
    </row>
    <row r="182" spans="1:9" customFormat="1" ht="16" customHeight="1">
      <c r="A182" s="1" t="str">
        <f>IF(Transaksi!J177="","",Transaksi!A177)</f>
        <v/>
      </c>
      <c r="B182" s="142"/>
      <c r="C182" s="486" t="str">
        <f>IFERROR(VLOOKUP(A182,Transaksi!$A$11:$C$1000,3,FALSE),"")</f>
        <v/>
      </c>
      <c r="D182" s="487" t="str">
        <f>IFERROR(VLOOKUP(A182,Transaksi!$A$11:$D$1000,4,FALSE),"")</f>
        <v/>
      </c>
      <c r="E182" s="488" t="str">
        <f>IFERROR(VLOOKUP(A182,Transaksi!$A$11:$E$1000,5,FALSE),"")</f>
        <v/>
      </c>
      <c r="F182" s="209" t="str">
        <f>IFERROR(VLOOKUP(A182,Transaksi!$A$11:$F$1000,6,FALSE),"")</f>
        <v/>
      </c>
      <c r="G182" s="489" t="str">
        <f>IFERROR(VLOOKUP(A182,Transaksi!$A$11:$G$1000,7,FALSE),"")</f>
        <v/>
      </c>
      <c r="H182" s="489" t="str">
        <f>IFERROR(VLOOKUP(A182,Transaksi!$A$11:$H$1000,8,FALSE),"")</f>
        <v/>
      </c>
      <c r="I182" s="489" t="str">
        <f t="shared" si="2"/>
        <v/>
      </c>
    </row>
    <row r="183" spans="1:9" customFormat="1" ht="16" customHeight="1">
      <c r="A183" s="1" t="str">
        <f>IF(Transaksi!J178="","",Transaksi!A178)</f>
        <v/>
      </c>
      <c r="B183" s="142"/>
      <c r="C183" s="486" t="str">
        <f>IFERROR(VLOOKUP(A183,Transaksi!$A$11:$C$1000,3,FALSE),"")</f>
        <v/>
      </c>
      <c r="D183" s="487" t="str">
        <f>IFERROR(VLOOKUP(A183,Transaksi!$A$11:$D$1000,4,FALSE),"")</f>
        <v/>
      </c>
      <c r="E183" s="488" t="str">
        <f>IFERROR(VLOOKUP(A183,Transaksi!$A$11:$E$1000,5,FALSE),"")</f>
        <v/>
      </c>
      <c r="F183" s="209" t="str">
        <f>IFERROR(VLOOKUP(A183,Transaksi!$A$11:$F$1000,6,FALSE),"")</f>
        <v/>
      </c>
      <c r="G183" s="489" t="str">
        <f>IFERROR(VLOOKUP(A183,Transaksi!$A$11:$G$1000,7,FALSE),"")</f>
        <v/>
      </c>
      <c r="H183" s="489" t="str">
        <f>IFERROR(VLOOKUP(A183,Transaksi!$A$11:$H$1000,8,FALSE),"")</f>
        <v/>
      </c>
      <c r="I183" s="489" t="str">
        <f t="shared" si="2"/>
        <v/>
      </c>
    </row>
    <row r="184" spans="1:9" customFormat="1" ht="16" customHeight="1">
      <c r="A184" s="1" t="str">
        <f>IF(Transaksi!J179="","",Transaksi!A179)</f>
        <v/>
      </c>
      <c r="B184" s="142"/>
      <c r="C184" s="486" t="str">
        <f>IFERROR(VLOOKUP(A184,Transaksi!$A$11:$C$1000,3,FALSE),"")</f>
        <v/>
      </c>
      <c r="D184" s="487" t="str">
        <f>IFERROR(VLOOKUP(A184,Transaksi!$A$11:$D$1000,4,FALSE),"")</f>
        <v/>
      </c>
      <c r="E184" s="488" t="str">
        <f>IFERROR(VLOOKUP(A184,Transaksi!$A$11:$E$1000,5,FALSE),"")</f>
        <v/>
      </c>
      <c r="F184" s="209" t="str">
        <f>IFERROR(VLOOKUP(A184,Transaksi!$A$11:$F$1000,6,FALSE),"")</f>
        <v/>
      </c>
      <c r="G184" s="489" t="str">
        <f>IFERROR(VLOOKUP(A184,Transaksi!$A$11:$G$1000,7,FALSE),"")</f>
        <v/>
      </c>
      <c r="H184" s="489" t="str">
        <f>IFERROR(VLOOKUP(A184,Transaksi!$A$11:$H$1000,8,FALSE),"")</f>
        <v/>
      </c>
      <c r="I184" s="489" t="str">
        <f t="shared" si="2"/>
        <v/>
      </c>
    </row>
    <row r="185" spans="1:9" customFormat="1" ht="16" customHeight="1">
      <c r="A185" s="1" t="str">
        <f>IF(Transaksi!J180="","",Transaksi!A180)</f>
        <v/>
      </c>
      <c r="B185" s="142"/>
      <c r="C185" s="486" t="str">
        <f>IFERROR(VLOOKUP(A185,Transaksi!$A$11:$C$1000,3,FALSE),"")</f>
        <v/>
      </c>
      <c r="D185" s="487" t="str">
        <f>IFERROR(VLOOKUP(A185,Transaksi!$A$11:$D$1000,4,FALSE),"")</f>
        <v/>
      </c>
      <c r="E185" s="488" t="str">
        <f>IFERROR(VLOOKUP(A185,Transaksi!$A$11:$E$1000,5,FALSE),"")</f>
        <v/>
      </c>
      <c r="F185" s="209" t="str">
        <f>IFERROR(VLOOKUP(A185,Transaksi!$A$11:$F$1000,6,FALSE),"")</f>
        <v/>
      </c>
      <c r="G185" s="489" t="str">
        <f>IFERROR(VLOOKUP(A185,Transaksi!$A$11:$G$1000,7,FALSE),"")</f>
        <v/>
      </c>
      <c r="H185" s="489" t="str">
        <f>IFERROR(VLOOKUP(A185,Transaksi!$A$11:$H$1000,8,FALSE),"")</f>
        <v/>
      </c>
      <c r="I185" s="489" t="str">
        <f t="shared" si="2"/>
        <v/>
      </c>
    </row>
    <row r="186" spans="1:9" customFormat="1" ht="16" customHeight="1">
      <c r="A186" s="1" t="str">
        <f>IF(Transaksi!J181="","",Transaksi!A181)</f>
        <v/>
      </c>
      <c r="B186" s="142"/>
      <c r="C186" s="486" t="str">
        <f>IFERROR(VLOOKUP(A186,Transaksi!$A$11:$C$1000,3,FALSE),"")</f>
        <v/>
      </c>
      <c r="D186" s="487" t="str">
        <f>IFERROR(VLOOKUP(A186,Transaksi!$A$11:$D$1000,4,FALSE),"")</f>
        <v/>
      </c>
      <c r="E186" s="488" t="str">
        <f>IFERROR(VLOOKUP(A186,Transaksi!$A$11:$E$1000,5,FALSE),"")</f>
        <v/>
      </c>
      <c r="F186" s="209" t="str">
        <f>IFERROR(VLOOKUP(A186,Transaksi!$A$11:$F$1000,6,FALSE),"")</f>
        <v/>
      </c>
      <c r="G186" s="489" t="str">
        <f>IFERROR(VLOOKUP(A186,Transaksi!$A$11:$G$1000,7,FALSE),"")</f>
        <v/>
      </c>
      <c r="H186" s="489" t="str">
        <f>IFERROR(VLOOKUP(A186,Transaksi!$A$11:$H$1000,8,FALSE),"")</f>
        <v/>
      </c>
      <c r="I186" s="489" t="str">
        <f t="shared" si="2"/>
        <v/>
      </c>
    </row>
    <row r="187" spans="1:9" customFormat="1" ht="16" customHeight="1">
      <c r="A187" s="1" t="str">
        <f>IF(Transaksi!J182="","",Transaksi!A182)</f>
        <v/>
      </c>
      <c r="B187" s="142"/>
      <c r="C187" s="486" t="str">
        <f>IFERROR(VLOOKUP(A187,Transaksi!$A$11:$C$1000,3,FALSE),"")</f>
        <v/>
      </c>
      <c r="D187" s="487" t="str">
        <f>IFERROR(VLOOKUP(A187,Transaksi!$A$11:$D$1000,4,FALSE),"")</f>
        <v/>
      </c>
      <c r="E187" s="488" t="str">
        <f>IFERROR(VLOOKUP(A187,Transaksi!$A$11:$E$1000,5,FALSE),"")</f>
        <v/>
      </c>
      <c r="F187" s="209" t="str">
        <f>IFERROR(VLOOKUP(A187,Transaksi!$A$11:$F$1000,6,FALSE),"")</f>
        <v/>
      </c>
      <c r="G187" s="489" t="str">
        <f>IFERROR(VLOOKUP(A187,Transaksi!$A$11:$G$1000,7,FALSE),"")</f>
        <v/>
      </c>
      <c r="H187" s="489" t="str">
        <f>IFERROR(VLOOKUP(A187,Transaksi!$A$11:$H$1000,8,FALSE),"")</f>
        <v/>
      </c>
      <c r="I187" s="489" t="str">
        <f t="shared" si="2"/>
        <v/>
      </c>
    </row>
    <row r="188" spans="1:9" customFormat="1" ht="16" customHeight="1">
      <c r="A188" s="1" t="str">
        <f>IF(Transaksi!J183="","",Transaksi!A183)</f>
        <v/>
      </c>
      <c r="B188" s="142"/>
      <c r="C188" s="486" t="str">
        <f>IFERROR(VLOOKUP(A188,Transaksi!$A$11:$C$1000,3,FALSE),"")</f>
        <v/>
      </c>
      <c r="D188" s="487" t="str">
        <f>IFERROR(VLOOKUP(A188,Transaksi!$A$11:$D$1000,4,FALSE),"")</f>
        <v/>
      </c>
      <c r="E188" s="488" t="str">
        <f>IFERROR(VLOOKUP(A188,Transaksi!$A$11:$E$1000,5,FALSE),"")</f>
        <v/>
      </c>
      <c r="F188" s="209" t="str">
        <f>IFERROR(VLOOKUP(A188,Transaksi!$A$11:$F$1000,6,FALSE),"")</f>
        <v/>
      </c>
      <c r="G188" s="489" t="str">
        <f>IFERROR(VLOOKUP(A188,Transaksi!$A$11:$G$1000,7,FALSE),"")</f>
        <v/>
      </c>
      <c r="H188" s="489" t="str">
        <f>IFERROR(VLOOKUP(A188,Transaksi!$A$11:$H$1000,8,FALSE),"")</f>
        <v/>
      </c>
      <c r="I188" s="489" t="str">
        <f t="shared" si="2"/>
        <v/>
      </c>
    </row>
    <row r="189" spans="1:9" customFormat="1" ht="16" customHeight="1">
      <c r="A189" s="1" t="str">
        <f>IF(Transaksi!J184="","",Transaksi!A184)</f>
        <v/>
      </c>
      <c r="B189" s="142"/>
      <c r="C189" s="486" t="str">
        <f>IFERROR(VLOOKUP(A189,Transaksi!$A$11:$C$1000,3,FALSE),"")</f>
        <v/>
      </c>
      <c r="D189" s="487" t="str">
        <f>IFERROR(VLOOKUP(A189,Transaksi!$A$11:$D$1000,4,FALSE),"")</f>
        <v/>
      </c>
      <c r="E189" s="488" t="str">
        <f>IFERROR(VLOOKUP(A189,Transaksi!$A$11:$E$1000,5,FALSE),"")</f>
        <v/>
      </c>
      <c r="F189" s="209" t="str">
        <f>IFERROR(VLOOKUP(A189,Transaksi!$A$11:$F$1000,6,FALSE),"")</f>
        <v/>
      </c>
      <c r="G189" s="489" t="str">
        <f>IFERROR(VLOOKUP(A189,Transaksi!$A$11:$G$1000,7,FALSE),"")</f>
        <v/>
      </c>
      <c r="H189" s="489" t="str">
        <f>IFERROR(VLOOKUP(A189,Transaksi!$A$11:$H$1000,8,FALSE),"")</f>
        <v/>
      </c>
      <c r="I189" s="489" t="str">
        <f t="shared" si="2"/>
        <v/>
      </c>
    </row>
    <row r="190" spans="1:9" customFormat="1" ht="16" customHeight="1">
      <c r="A190" s="1" t="str">
        <f>IF(Transaksi!J185="","",Transaksi!A185)</f>
        <v/>
      </c>
      <c r="B190" s="142"/>
      <c r="C190" s="486" t="str">
        <f>IFERROR(VLOOKUP(A190,Transaksi!$A$11:$C$1000,3,FALSE),"")</f>
        <v/>
      </c>
      <c r="D190" s="487" t="str">
        <f>IFERROR(VLOOKUP(A190,Transaksi!$A$11:$D$1000,4,FALSE),"")</f>
        <v/>
      </c>
      <c r="E190" s="488" t="str">
        <f>IFERROR(VLOOKUP(A190,Transaksi!$A$11:$E$1000,5,FALSE),"")</f>
        <v/>
      </c>
      <c r="F190" s="209" t="str">
        <f>IFERROR(VLOOKUP(A190,Transaksi!$A$11:$F$1000,6,FALSE),"")</f>
        <v/>
      </c>
      <c r="G190" s="489" t="str">
        <f>IFERROR(VLOOKUP(A190,Transaksi!$A$11:$G$1000,7,FALSE),"")</f>
        <v/>
      </c>
      <c r="H190" s="489" t="str">
        <f>IFERROR(VLOOKUP(A190,Transaksi!$A$11:$H$1000,8,FALSE),"")</f>
        <v/>
      </c>
      <c r="I190" s="489" t="str">
        <f t="shared" si="2"/>
        <v/>
      </c>
    </row>
    <row r="191" spans="1:9" customFormat="1" ht="16" customHeight="1">
      <c r="A191" s="1" t="str">
        <f>IF(Transaksi!J186="","",Transaksi!A186)</f>
        <v/>
      </c>
      <c r="B191" s="142"/>
      <c r="C191" s="486" t="str">
        <f>IFERROR(VLOOKUP(A191,Transaksi!$A$11:$C$1000,3,FALSE),"")</f>
        <v/>
      </c>
      <c r="D191" s="487" t="str">
        <f>IFERROR(VLOOKUP(A191,Transaksi!$A$11:$D$1000,4,FALSE),"")</f>
        <v/>
      </c>
      <c r="E191" s="488" t="str">
        <f>IFERROR(VLOOKUP(A191,Transaksi!$A$11:$E$1000,5,FALSE),"")</f>
        <v/>
      </c>
      <c r="F191" s="209" t="str">
        <f>IFERROR(VLOOKUP(A191,Transaksi!$A$11:$F$1000,6,FALSE),"")</f>
        <v/>
      </c>
      <c r="G191" s="489" t="str">
        <f>IFERROR(VLOOKUP(A191,Transaksi!$A$11:$G$1000,7,FALSE),"")</f>
        <v/>
      </c>
      <c r="H191" s="489" t="str">
        <f>IFERROR(VLOOKUP(A191,Transaksi!$A$11:$H$1000,8,FALSE),"")</f>
        <v/>
      </c>
      <c r="I191" s="489" t="str">
        <f t="shared" si="2"/>
        <v/>
      </c>
    </row>
    <row r="192" spans="1:9" customFormat="1" ht="16" customHeight="1">
      <c r="A192" s="1" t="str">
        <f>IF(Transaksi!J187="","",Transaksi!A187)</f>
        <v/>
      </c>
      <c r="B192" s="142"/>
      <c r="C192" s="486" t="str">
        <f>IFERROR(VLOOKUP(A192,Transaksi!$A$11:$C$1000,3,FALSE),"")</f>
        <v/>
      </c>
      <c r="D192" s="487" t="str">
        <f>IFERROR(VLOOKUP(A192,Transaksi!$A$11:$D$1000,4,FALSE),"")</f>
        <v/>
      </c>
      <c r="E192" s="488" t="str">
        <f>IFERROR(VLOOKUP(A192,Transaksi!$A$11:$E$1000,5,FALSE),"")</f>
        <v/>
      </c>
      <c r="F192" s="209" t="str">
        <f>IFERROR(VLOOKUP(A192,Transaksi!$A$11:$F$1000,6,FALSE),"")</f>
        <v/>
      </c>
      <c r="G192" s="489" t="str">
        <f>IFERROR(VLOOKUP(A192,Transaksi!$A$11:$G$1000,7,FALSE),"")</f>
        <v/>
      </c>
      <c r="H192" s="489" t="str">
        <f>IFERROR(VLOOKUP(A192,Transaksi!$A$11:$H$1000,8,FALSE),"")</f>
        <v/>
      </c>
      <c r="I192" s="489" t="str">
        <f t="shared" si="2"/>
        <v/>
      </c>
    </row>
    <row r="193" spans="1:9" customFormat="1" ht="16" customHeight="1">
      <c r="A193" s="1" t="str">
        <f>IF(Transaksi!J188="","",Transaksi!A188)</f>
        <v/>
      </c>
      <c r="B193" s="142"/>
      <c r="C193" s="486" t="str">
        <f>IFERROR(VLOOKUP(A193,Transaksi!$A$11:$C$1000,3,FALSE),"")</f>
        <v/>
      </c>
      <c r="D193" s="487" t="str">
        <f>IFERROR(VLOOKUP(A193,Transaksi!$A$11:$D$1000,4,FALSE),"")</f>
        <v/>
      </c>
      <c r="E193" s="488" t="str">
        <f>IFERROR(VLOOKUP(A193,Transaksi!$A$11:$E$1000,5,FALSE),"")</f>
        <v/>
      </c>
      <c r="F193" s="209" t="str">
        <f>IFERROR(VLOOKUP(A193,Transaksi!$A$11:$F$1000,6,FALSE),"")</f>
        <v/>
      </c>
      <c r="G193" s="489" t="str">
        <f>IFERROR(VLOOKUP(A193,Transaksi!$A$11:$G$1000,7,FALSE),"")</f>
        <v/>
      </c>
      <c r="H193" s="489" t="str">
        <f>IFERROR(VLOOKUP(A193,Transaksi!$A$11:$H$1000,8,FALSE),"")</f>
        <v/>
      </c>
      <c r="I193" s="489" t="str">
        <f t="shared" si="2"/>
        <v/>
      </c>
    </row>
    <row r="194" spans="1:9" customFormat="1" ht="16" customHeight="1">
      <c r="A194" s="1" t="str">
        <f>IF(Transaksi!J189="","",Transaksi!A189)</f>
        <v/>
      </c>
      <c r="B194" s="142"/>
      <c r="C194" s="486" t="str">
        <f>IFERROR(VLOOKUP(A194,Transaksi!$A$11:$C$1000,3,FALSE),"")</f>
        <v/>
      </c>
      <c r="D194" s="487" t="str">
        <f>IFERROR(VLOOKUP(A194,Transaksi!$A$11:$D$1000,4,FALSE),"")</f>
        <v/>
      </c>
      <c r="E194" s="488" t="str">
        <f>IFERROR(VLOOKUP(A194,Transaksi!$A$11:$E$1000,5,FALSE),"")</f>
        <v/>
      </c>
      <c r="F194" s="209" t="str">
        <f>IFERROR(VLOOKUP(A194,Transaksi!$A$11:$F$1000,6,FALSE),"")</f>
        <v/>
      </c>
      <c r="G194" s="489" t="str">
        <f>IFERROR(VLOOKUP(A194,Transaksi!$A$11:$G$1000,7,FALSE),"")</f>
        <v/>
      </c>
      <c r="H194" s="489" t="str">
        <f>IFERROR(VLOOKUP(A194,Transaksi!$A$11:$H$1000,8,FALSE),"")</f>
        <v/>
      </c>
      <c r="I194" s="489" t="str">
        <f t="shared" si="2"/>
        <v/>
      </c>
    </row>
    <row r="195" spans="1:9" customFormat="1" ht="16" customHeight="1">
      <c r="A195" s="1" t="str">
        <f>IF(Transaksi!J190="","",Transaksi!A190)</f>
        <v/>
      </c>
      <c r="B195" s="142"/>
      <c r="C195" s="486" t="str">
        <f>IFERROR(VLOOKUP(A195,Transaksi!$A$11:$C$1000,3,FALSE),"")</f>
        <v/>
      </c>
      <c r="D195" s="487" t="str">
        <f>IFERROR(VLOOKUP(A195,Transaksi!$A$11:$D$1000,4,FALSE),"")</f>
        <v/>
      </c>
      <c r="E195" s="488" t="str">
        <f>IFERROR(VLOOKUP(A195,Transaksi!$A$11:$E$1000,5,FALSE),"")</f>
        <v/>
      </c>
      <c r="F195" s="209" t="str">
        <f>IFERROR(VLOOKUP(A195,Transaksi!$A$11:$F$1000,6,FALSE),"")</f>
        <v/>
      </c>
      <c r="G195" s="489" t="str">
        <f>IFERROR(VLOOKUP(A195,Transaksi!$A$11:$G$1000,7,FALSE),"")</f>
        <v/>
      </c>
      <c r="H195" s="489" t="str">
        <f>IFERROR(VLOOKUP(A195,Transaksi!$A$11:$H$1000,8,FALSE),"")</f>
        <v/>
      </c>
      <c r="I195" s="489" t="str">
        <f t="shared" si="2"/>
        <v/>
      </c>
    </row>
    <row r="196" spans="1:9" customFormat="1" ht="16" customHeight="1">
      <c r="A196" s="1" t="str">
        <f>IF(Transaksi!J191="","",Transaksi!A191)</f>
        <v/>
      </c>
      <c r="B196" s="142"/>
      <c r="C196" s="486" t="str">
        <f>IFERROR(VLOOKUP(A196,Transaksi!$A$11:$C$1000,3,FALSE),"")</f>
        <v/>
      </c>
      <c r="D196" s="487" t="str">
        <f>IFERROR(VLOOKUP(A196,Transaksi!$A$11:$D$1000,4,FALSE),"")</f>
        <v/>
      </c>
      <c r="E196" s="488" t="str">
        <f>IFERROR(VLOOKUP(A196,Transaksi!$A$11:$E$1000,5,FALSE),"")</f>
        <v/>
      </c>
      <c r="F196" s="209" t="str">
        <f>IFERROR(VLOOKUP(A196,Transaksi!$A$11:$F$1000,6,FALSE),"")</f>
        <v/>
      </c>
      <c r="G196" s="489" t="str">
        <f>IFERROR(VLOOKUP(A196,Transaksi!$A$11:$G$1000,7,FALSE),"")</f>
        <v/>
      </c>
      <c r="H196" s="489" t="str">
        <f>IFERROR(VLOOKUP(A196,Transaksi!$A$11:$H$1000,8,FALSE),"")</f>
        <v/>
      </c>
      <c r="I196" s="489" t="str">
        <f t="shared" si="2"/>
        <v/>
      </c>
    </row>
    <row r="197" spans="1:9" customFormat="1" ht="16" customHeight="1">
      <c r="A197" s="1" t="str">
        <f>IF(Transaksi!J192="","",Transaksi!A192)</f>
        <v/>
      </c>
      <c r="B197" s="142"/>
      <c r="C197" s="486" t="str">
        <f>IFERROR(VLOOKUP(A197,Transaksi!$A$11:$C$1000,3,FALSE),"")</f>
        <v/>
      </c>
      <c r="D197" s="487" t="str">
        <f>IFERROR(VLOOKUP(A197,Transaksi!$A$11:$D$1000,4,FALSE),"")</f>
        <v/>
      </c>
      <c r="E197" s="488" t="str">
        <f>IFERROR(VLOOKUP(A197,Transaksi!$A$11:$E$1000,5,FALSE),"")</f>
        <v/>
      </c>
      <c r="F197" s="209" t="str">
        <f>IFERROR(VLOOKUP(A197,Transaksi!$A$11:$F$1000,6,FALSE),"")</f>
        <v/>
      </c>
      <c r="G197" s="489" t="str">
        <f>IFERROR(VLOOKUP(A197,Transaksi!$A$11:$G$1000,7,FALSE),"")</f>
        <v/>
      </c>
      <c r="H197" s="489" t="str">
        <f>IFERROR(VLOOKUP(A197,Transaksi!$A$11:$H$1000,8,FALSE),"")</f>
        <v/>
      </c>
      <c r="I197" s="489" t="str">
        <f t="shared" si="2"/>
        <v/>
      </c>
    </row>
    <row r="198" spans="1:9" customFormat="1" ht="16" customHeight="1">
      <c r="A198" s="1" t="str">
        <f>IF(Transaksi!J193="","",Transaksi!A193)</f>
        <v/>
      </c>
      <c r="B198" s="142"/>
      <c r="C198" s="486" t="str">
        <f>IFERROR(VLOOKUP(A198,Transaksi!$A$11:$C$1000,3,FALSE),"")</f>
        <v/>
      </c>
      <c r="D198" s="487" t="str">
        <f>IFERROR(VLOOKUP(A198,Transaksi!$A$11:$D$1000,4,FALSE),"")</f>
        <v/>
      </c>
      <c r="E198" s="488" t="str">
        <f>IFERROR(VLOOKUP(A198,Transaksi!$A$11:$E$1000,5,FALSE),"")</f>
        <v/>
      </c>
      <c r="F198" s="209" t="str">
        <f>IFERROR(VLOOKUP(A198,Transaksi!$A$11:$F$1000,6,FALSE),"")</f>
        <v/>
      </c>
      <c r="G198" s="489" t="str">
        <f>IFERROR(VLOOKUP(A198,Transaksi!$A$11:$G$1000,7,FALSE),"")</f>
        <v/>
      </c>
      <c r="H198" s="489" t="str">
        <f>IFERROR(VLOOKUP(A198,Transaksi!$A$11:$H$1000,8,FALSE),"")</f>
        <v/>
      </c>
      <c r="I198" s="489" t="str">
        <f t="shared" si="2"/>
        <v/>
      </c>
    </row>
    <row r="199" spans="1:9" customFormat="1" ht="16" customHeight="1">
      <c r="A199" s="1" t="str">
        <f>IF(Transaksi!J194="","",Transaksi!A194)</f>
        <v/>
      </c>
      <c r="B199" s="142"/>
      <c r="C199" s="486" t="str">
        <f>IFERROR(VLOOKUP(A199,Transaksi!$A$11:$C$1000,3,FALSE),"")</f>
        <v/>
      </c>
      <c r="D199" s="487" t="str">
        <f>IFERROR(VLOOKUP(A199,Transaksi!$A$11:$D$1000,4,FALSE),"")</f>
        <v/>
      </c>
      <c r="E199" s="488" t="str">
        <f>IFERROR(VLOOKUP(A199,Transaksi!$A$11:$E$1000,5,FALSE),"")</f>
        <v/>
      </c>
      <c r="F199" s="209" t="str">
        <f>IFERROR(VLOOKUP(A199,Transaksi!$A$11:$F$1000,6,FALSE),"")</f>
        <v/>
      </c>
      <c r="G199" s="489" t="str">
        <f>IFERROR(VLOOKUP(A199,Transaksi!$A$11:$G$1000,7,FALSE),"")</f>
        <v/>
      </c>
      <c r="H199" s="489" t="str">
        <f>IFERROR(VLOOKUP(A199,Transaksi!$A$11:$H$1000,8,FALSE),"")</f>
        <v/>
      </c>
      <c r="I199" s="489" t="str">
        <f t="shared" si="2"/>
        <v/>
      </c>
    </row>
    <row r="200" spans="1:9" customFormat="1" ht="16" customHeight="1">
      <c r="A200" s="1" t="str">
        <f>IF(Transaksi!J195="","",Transaksi!A195)</f>
        <v/>
      </c>
      <c r="B200" s="142"/>
      <c r="C200" s="486" t="str">
        <f>IFERROR(VLOOKUP(A200,Transaksi!$A$11:$C$1000,3,FALSE),"")</f>
        <v/>
      </c>
      <c r="D200" s="487" t="str">
        <f>IFERROR(VLOOKUP(A200,Transaksi!$A$11:$D$1000,4,FALSE),"")</f>
        <v/>
      </c>
      <c r="E200" s="488" t="str">
        <f>IFERROR(VLOOKUP(A200,Transaksi!$A$11:$E$1000,5,FALSE),"")</f>
        <v/>
      </c>
      <c r="F200" s="209" t="str">
        <f>IFERROR(VLOOKUP(A200,Transaksi!$A$11:$F$1000,6,FALSE),"")</f>
        <v/>
      </c>
      <c r="G200" s="489" t="str">
        <f>IFERROR(VLOOKUP(A200,Transaksi!$A$11:$G$1000,7,FALSE),"")</f>
        <v/>
      </c>
      <c r="H200" s="489" t="str">
        <f>IFERROR(VLOOKUP(A200,Transaksi!$A$11:$H$1000,8,FALSE),"")</f>
        <v/>
      </c>
      <c r="I200" s="489" t="str">
        <f t="shared" si="2"/>
        <v/>
      </c>
    </row>
    <row r="201" spans="1:9" customFormat="1" ht="16" customHeight="1">
      <c r="A201" s="1" t="str">
        <f>IF(Transaksi!J196="","",Transaksi!A196)</f>
        <v/>
      </c>
      <c r="B201" s="142"/>
      <c r="C201" s="486" t="str">
        <f>IFERROR(VLOOKUP(A201,Transaksi!$A$11:$C$1000,3,FALSE),"")</f>
        <v/>
      </c>
      <c r="D201" s="487" t="str">
        <f>IFERROR(VLOOKUP(A201,Transaksi!$A$11:$D$1000,4,FALSE),"")</f>
        <v/>
      </c>
      <c r="E201" s="488" t="str">
        <f>IFERROR(VLOOKUP(A201,Transaksi!$A$11:$E$1000,5,FALSE),"")</f>
        <v/>
      </c>
      <c r="F201" s="209" t="str">
        <f>IFERROR(VLOOKUP(A201,Transaksi!$A$11:$F$1000,6,FALSE),"")</f>
        <v/>
      </c>
      <c r="G201" s="489" t="str">
        <f>IFERROR(VLOOKUP(A201,Transaksi!$A$11:$G$1000,7,FALSE),"")</f>
        <v/>
      </c>
      <c r="H201" s="489" t="str">
        <f>IFERROR(VLOOKUP(A201,Transaksi!$A$11:$H$1000,8,FALSE),"")</f>
        <v/>
      </c>
      <c r="I201" s="489" t="str">
        <f t="shared" si="2"/>
        <v/>
      </c>
    </row>
    <row r="202" spans="1:9" customFormat="1" ht="16" customHeight="1">
      <c r="A202" s="1" t="str">
        <f>IF(Transaksi!J197="","",Transaksi!A197)</f>
        <v/>
      </c>
      <c r="B202" s="142"/>
      <c r="C202" s="486" t="str">
        <f>IFERROR(VLOOKUP(A202,Transaksi!$A$11:$C$1000,3,FALSE),"")</f>
        <v/>
      </c>
      <c r="D202" s="487" t="str">
        <f>IFERROR(VLOOKUP(A202,Transaksi!$A$11:$D$1000,4,FALSE),"")</f>
        <v/>
      </c>
      <c r="E202" s="488" t="str">
        <f>IFERROR(VLOOKUP(A202,Transaksi!$A$11:$E$1000,5,FALSE),"")</f>
        <v/>
      </c>
      <c r="F202" s="209" t="str">
        <f>IFERROR(VLOOKUP(A202,Transaksi!$A$11:$F$1000,6,FALSE),"")</f>
        <v/>
      </c>
      <c r="G202" s="489" t="str">
        <f>IFERROR(VLOOKUP(A202,Transaksi!$A$11:$G$1000,7,FALSE),"")</f>
        <v/>
      </c>
      <c r="H202" s="489" t="str">
        <f>IFERROR(VLOOKUP(A202,Transaksi!$A$11:$H$1000,8,FALSE),"")</f>
        <v/>
      </c>
      <c r="I202" s="489" t="str">
        <f t="shared" si="2"/>
        <v/>
      </c>
    </row>
    <row r="203" spans="1:9" customFormat="1" ht="16" customHeight="1">
      <c r="A203" s="1" t="str">
        <f>IF(Transaksi!J198="","",Transaksi!A198)</f>
        <v/>
      </c>
      <c r="B203" s="142"/>
      <c r="C203" s="486" t="str">
        <f>IFERROR(VLOOKUP(A203,Transaksi!$A$11:$C$1000,3,FALSE),"")</f>
        <v/>
      </c>
      <c r="D203" s="487" t="str">
        <f>IFERROR(VLOOKUP(A203,Transaksi!$A$11:$D$1000,4,FALSE),"")</f>
        <v/>
      </c>
      <c r="E203" s="488" t="str">
        <f>IFERROR(VLOOKUP(A203,Transaksi!$A$11:$E$1000,5,FALSE),"")</f>
        <v/>
      </c>
      <c r="F203" s="209" t="str">
        <f>IFERROR(VLOOKUP(A203,Transaksi!$A$11:$F$1000,6,FALSE),"")</f>
        <v/>
      </c>
      <c r="G203" s="489" t="str">
        <f>IFERROR(VLOOKUP(A203,Transaksi!$A$11:$G$1000,7,FALSE),"")</f>
        <v/>
      </c>
      <c r="H203" s="489" t="str">
        <f>IFERROR(VLOOKUP(A203,Transaksi!$A$11:$H$1000,8,FALSE),"")</f>
        <v/>
      </c>
      <c r="I203" s="489" t="str">
        <f t="shared" si="2"/>
        <v/>
      </c>
    </row>
    <row r="204" spans="1:9" customFormat="1" ht="16" customHeight="1">
      <c r="A204" s="1" t="str">
        <f>IF(Transaksi!J199="","",Transaksi!A199)</f>
        <v/>
      </c>
      <c r="B204" s="142"/>
      <c r="C204" s="486" t="str">
        <f>IFERROR(VLOOKUP(A204,Transaksi!$A$11:$C$1000,3,FALSE),"")</f>
        <v/>
      </c>
      <c r="D204" s="487" t="str">
        <f>IFERROR(VLOOKUP(A204,Transaksi!$A$11:$D$1000,4,FALSE),"")</f>
        <v/>
      </c>
      <c r="E204" s="488" t="str">
        <f>IFERROR(VLOOKUP(A204,Transaksi!$A$11:$E$1000,5,FALSE),"")</f>
        <v/>
      </c>
      <c r="F204" s="209" t="str">
        <f>IFERROR(VLOOKUP(A204,Transaksi!$A$11:$F$1000,6,FALSE),"")</f>
        <v/>
      </c>
      <c r="G204" s="489" t="str">
        <f>IFERROR(VLOOKUP(A204,Transaksi!$A$11:$G$1000,7,FALSE),"")</f>
        <v/>
      </c>
      <c r="H204" s="489" t="str">
        <f>IFERROR(VLOOKUP(A204,Transaksi!$A$11:$H$1000,8,FALSE),"")</f>
        <v/>
      </c>
      <c r="I204" s="489" t="str">
        <f t="shared" si="2"/>
        <v/>
      </c>
    </row>
    <row r="205" spans="1:9" customFormat="1" ht="16" customHeight="1">
      <c r="A205" s="1" t="str">
        <f>IF(Transaksi!J200="","",Transaksi!A200)</f>
        <v/>
      </c>
      <c r="B205" s="142"/>
      <c r="C205" s="486" t="str">
        <f>IFERROR(VLOOKUP(A205,Transaksi!$A$11:$C$1000,3,FALSE),"")</f>
        <v/>
      </c>
      <c r="D205" s="487" t="str">
        <f>IFERROR(VLOOKUP(A205,Transaksi!$A$11:$D$1000,4,FALSE),"")</f>
        <v/>
      </c>
      <c r="E205" s="488" t="str">
        <f>IFERROR(VLOOKUP(A205,Transaksi!$A$11:$E$1000,5,FALSE),"")</f>
        <v/>
      </c>
      <c r="F205" s="209" t="str">
        <f>IFERROR(VLOOKUP(A205,Transaksi!$A$11:$F$1000,6,FALSE),"")</f>
        <v/>
      </c>
      <c r="G205" s="489" t="str">
        <f>IFERROR(VLOOKUP(A205,Transaksi!$A$11:$G$1000,7,FALSE),"")</f>
        <v/>
      </c>
      <c r="H205" s="489" t="str">
        <f>IFERROR(VLOOKUP(A205,Transaksi!$A$11:$H$1000,8,FALSE),"")</f>
        <v/>
      </c>
      <c r="I205" s="489" t="str">
        <f t="shared" si="2"/>
        <v/>
      </c>
    </row>
    <row r="206" spans="1:9" customFormat="1" ht="16" customHeight="1">
      <c r="A206" s="1" t="str">
        <f>IF(Transaksi!J201="","",Transaksi!A201)</f>
        <v/>
      </c>
      <c r="B206" s="142"/>
      <c r="C206" s="486" t="str">
        <f>IFERROR(VLOOKUP(A206,Transaksi!$A$11:$C$1000,3,FALSE),"")</f>
        <v/>
      </c>
      <c r="D206" s="487" t="str">
        <f>IFERROR(VLOOKUP(A206,Transaksi!$A$11:$D$1000,4,FALSE),"")</f>
        <v/>
      </c>
      <c r="E206" s="488" t="str">
        <f>IFERROR(VLOOKUP(A206,Transaksi!$A$11:$E$1000,5,FALSE),"")</f>
        <v/>
      </c>
      <c r="F206" s="209" t="str">
        <f>IFERROR(VLOOKUP(A206,Transaksi!$A$11:$F$1000,6,FALSE),"")</f>
        <v/>
      </c>
      <c r="G206" s="489" t="str">
        <f>IFERROR(VLOOKUP(A206,Transaksi!$A$11:$G$1000,7,FALSE),"")</f>
        <v/>
      </c>
      <c r="H206" s="489" t="str">
        <f>IFERROR(VLOOKUP(A206,Transaksi!$A$11:$H$1000,8,FALSE),"")</f>
        <v/>
      </c>
      <c r="I206" s="489" t="str">
        <f t="shared" si="2"/>
        <v/>
      </c>
    </row>
    <row r="207" spans="1:9" customFormat="1" ht="16" customHeight="1">
      <c r="A207" s="1" t="str">
        <f>IF(Transaksi!J202="","",Transaksi!A202)</f>
        <v/>
      </c>
      <c r="B207" s="142"/>
      <c r="C207" s="486" t="str">
        <f>IFERROR(VLOOKUP(A207,Transaksi!$A$11:$C$1000,3,FALSE),"")</f>
        <v/>
      </c>
      <c r="D207" s="487" t="str">
        <f>IFERROR(VLOOKUP(A207,Transaksi!$A$11:$D$1000,4,FALSE),"")</f>
        <v/>
      </c>
      <c r="E207" s="488" t="str">
        <f>IFERROR(VLOOKUP(A207,Transaksi!$A$11:$E$1000,5,FALSE),"")</f>
        <v/>
      </c>
      <c r="F207" s="209" t="str">
        <f>IFERROR(VLOOKUP(A207,Transaksi!$A$11:$F$1000,6,FALSE),"")</f>
        <v/>
      </c>
      <c r="G207" s="489" t="str">
        <f>IFERROR(VLOOKUP(A207,Transaksi!$A$11:$G$1000,7,FALSE),"")</f>
        <v/>
      </c>
      <c r="H207" s="489" t="str">
        <f>IFERROR(VLOOKUP(A207,Transaksi!$A$11:$H$1000,8,FALSE),"")</f>
        <v/>
      </c>
      <c r="I207" s="489" t="str">
        <f t="shared" si="2"/>
        <v/>
      </c>
    </row>
    <row r="208" spans="1:9" customFormat="1" ht="16" customHeight="1">
      <c r="A208" s="1" t="str">
        <f>IF(Transaksi!J203="","",Transaksi!A203)</f>
        <v/>
      </c>
      <c r="B208" s="142"/>
      <c r="C208" s="486" t="str">
        <f>IFERROR(VLOOKUP(A208,Transaksi!$A$11:$C$1000,3,FALSE),"")</f>
        <v/>
      </c>
      <c r="D208" s="487" t="str">
        <f>IFERROR(VLOOKUP(A208,Transaksi!$A$11:$D$1000,4,FALSE),"")</f>
        <v/>
      </c>
      <c r="E208" s="488" t="str">
        <f>IFERROR(VLOOKUP(A208,Transaksi!$A$11:$E$1000,5,FALSE),"")</f>
        <v/>
      </c>
      <c r="F208" s="209" t="str">
        <f>IFERROR(VLOOKUP(A208,Transaksi!$A$11:$F$1000,6,FALSE),"")</f>
        <v/>
      </c>
      <c r="G208" s="489" t="str">
        <f>IFERROR(VLOOKUP(A208,Transaksi!$A$11:$G$1000,7,FALSE),"")</f>
        <v/>
      </c>
      <c r="H208" s="489" t="str">
        <f>IFERROR(VLOOKUP(A208,Transaksi!$A$11:$H$1000,8,FALSE),"")</f>
        <v/>
      </c>
      <c r="I208" s="489" t="str">
        <f t="shared" si="2"/>
        <v/>
      </c>
    </row>
    <row r="209" spans="1:9" customFormat="1" ht="16" customHeight="1">
      <c r="A209" s="1" t="str">
        <f>IF(Transaksi!J204="","",Transaksi!A204)</f>
        <v/>
      </c>
      <c r="B209" s="142"/>
      <c r="C209" s="486" t="str">
        <f>IFERROR(VLOOKUP(A209,Transaksi!$A$11:$C$1000,3,FALSE),"")</f>
        <v/>
      </c>
      <c r="D209" s="487" t="str">
        <f>IFERROR(VLOOKUP(A209,Transaksi!$A$11:$D$1000,4,FALSE),"")</f>
        <v/>
      </c>
      <c r="E209" s="488" t="str">
        <f>IFERROR(VLOOKUP(A209,Transaksi!$A$11:$E$1000,5,FALSE),"")</f>
        <v/>
      </c>
      <c r="F209" s="209" t="str">
        <f>IFERROR(VLOOKUP(A209,Transaksi!$A$11:$F$1000,6,FALSE),"")</f>
        <v/>
      </c>
      <c r="G209" s="489" t="str">
        <f>IFERROR(VLOOKUP(A209,Transaksi!$A$11:$G$1000,7,FALSE),"")</f>
        <v/>
      </c>
      <c r="H209" s="489" t="str">
        <f>IFERROR(VLOOKUP(A209,Transaksi!$A$11:$H$1000,8,FALSE),"")</f>
        <v/>
      </c>
      <c r="I209" s="489" t="str">
        <f t="shared" ref="I209:I215" si="3">IF(F209="","",I208+G209-H209)</f>
        <v/>
      </c>
    </row>
    <row r="210" spans="1:9" customFormat="1" ht="16" customHeight="1">
      <c r="A210" s="1" t="str">
        <f>IF(Transaksi!J205="","",Transaksi!A205)</f>
        <v/>
      </c>
      <c r="B210" s="142"/>
      <c r="C210" s="486" t="str">
        <f>IFERROR(VLOOKUP(A210,Transaksi!$A$11:$C$1000,3,FALSE),"")</f>
        <v/>
      </c>
      <c r="D210" s="487" t="str">
        <f>IFERROR(VLOOKUP(A210,Transaksi!$A$11:$D$1000,4,FALSE),"")</f>
        <v/>
      </c>
      <c r="E210" s="488" t="str">
        <f>IFERROR(VLOOKUP(A210,Transaksi!$A$11:$E$1000,5,FALSE),"")</f>
        <v/>
      </c>
      <c r="F210" s="209" t="str">
        <f>IFERROR(VLOOKUP(A210,Transaksi!$A$11:$F$1000,6,FALSE),"")</f>
        <v/>
      </c>
      <c r="G210" s="489" t="str">
        <f>IFERROR(VLOOKUP(A210,Transaksi!$A$11:$G$1000,7,FALSE),"")</f>
        <v/>
      </c>
      <c r="H210" s="489" t="str">
        <f>IFERROR(VLOOKUP(A210,Transaksi!$A$11:$H$1000,8,FALSE),"")</f>
        <v/>
      </c>
      <c r="I210" s="489" t="str">
        <f t="shared" si="3"/>
        <v/>
      </c>
    </row>
    <row r="211" spans="1:9" customFormat="1" ht="16" customHeight="1">
      <c r="A211" s="1" t="str">
        <f>IF(Transaksi!J206="","",Transaksi!A206)</f>
        <v/>
      </c>
      <c r="B211" s="142"/>
      <c r="C211" s="486" t="str">
        <f>IFERROR(VLOOKUP(A211,Transaksi!$A$11:$C$1000,3,FALSE),"")</f>
        <v/>
      </c>
      <c r="D211" s="487" t="str">
        <f>IFERROR(VLOOKUP(A211,Transaksi!$A$11:$D$1000,4,FALSE),"")</f>
        <v/>
      </c>
      <c r="E211" s="488" t="str">
        <f>IFERROR(VLOOKUP(A211,Transaksi!$A$11:$E$1000,5,FALSE),"")</f>
        <v/>
      </c>
      <c r="F211" s="209" t="str">
        <f>IFERROR(VLOOKUP(A211,Transaksi!$A$11:$F$1000,6,FALSE),"")</f>
        <v/>
      </c>
      <c r="G211" s="489" t="str">
        <f>IFERROR(VLOOKUP(A211,Transaksi!$A$11:$G$1000,7,FALSE),"")</f>
        <v/>
      </c>
      <c r="H211" s="489" t="str">
        <f>IFERROR(VLOOKUP(A211,Transaksi!$A$11:$H$1000,8,FALSE),"")</f>
        <v/>
      </c>
      <c r="I211" s="489" t="str">
        <f t="shared" si="3"/>
        <v/>
      </c>
    </row>
    <row r="212" spans="1:9" customFormat="1" ht="16" customHeight="1">
      <c r="A212" s="1" t="str">
        <f>IF(Transaksi!J207="","",Transaksi!A207)</f>
        <v/>
      </c>
      <c r="B212" s="142"/>
      <c r="C212" s="486" t="str">
        <f>IFERROR(VLOOKUP(A212,Transaksi!$A$11:$C$1000,3,FALSE),"")</f>
        <v/>
      </c>
      <c r="D212" s="487" t="str">
        <f>IFERROR(VLOOKUP(A212,Transaksi!$A$11:$D$1000,4,FALSE),"")</f>
        <v/>
      </c>
      <c r="E212" s="488" t="str">
        <f>IFERROR(VLOOKUP(A212,Transaksi!$A$11:$E$1000,5,FALSE),"")</f>
        <v/>
      </c>
      <c r="F212" s="209" t="str">
        <f>IFERROR(VLOOKUP(A212,Transaksi!$A$11:$F$1000,6,FALSE),"")</f>
        <v/>
      </c>
      <c r="G212" s="489" t="str">
        <f>IFERROR(VLOOKUP(A212,Transaksi!$A$11:$G$1000,7,FALSE),"")</f>
        <v/>
      </c>
      <c r="H212" s="489" t="str">
        <f>IFERROR(VLOOKUP(A212,Transaksi!$A$11:$H$1000,8,FALSE),"")</f>
        <v/>
      </c>
      <c r="I212" s="489" t="str">
        <f t="shared" si="3"/>
        <v/>
      </c>
    </row>
    <row r="213" spans="1:9" customFormat="1" ht="16" customHeight="1">
      <c r="A213" s="1" t="str">
        <f>IF(Transaksi!J208="","",Transaksi!A208)</f>
        <v/>
      </c>
      <c r="B213" s="142"/>
      <c r="C213" s="486" t="str">
        <f>IFERROR(VLOOKUP(A213,Transaksi!$A$11:$C$1000,3,FALSE),"")</f>
        <v/>
      </c>
      <c r="D213" s="487" t="str">
        <f>IFERROR(VLOOKUP(A213,Transaksi!$A$11:$D$1000,4,FALSE),"")</f>
        <v/>
      </c>
      <c r="E213" s="488" t="str">
        <f>IFERROR(VLOOKUP(A213,Transaksi!$A$11:$E$1000,5,FALSE),"")</f>
        <v/>
      </c>
      <c r="F213" s="209" t="str">
        <f>IFERROR(VLOOKUP(A213,Transaksi!$A$11:$F$1000,6,FALSE),"")</f>
        <v/>
      </c>
      <c r="G213" s="489" t="str">
        <f>IFERROR(VLOOKUP(A213,Transaksi!$A$11:$G$1000,7,FALSE),"")</f>
        <v/>
      </c>
      <c r="H213" s="489" t="str">
        <f>IFERROR(VLOOKUP(A213,Transaksi!$A$11:$H$1000,8,FALSE),"")</f>
        <v/>
      </c>
      <c r="I213" s="489" t="str">
        <f t="shared" si="3"/>
        <v/>
      </c>
    </row>
    <row r="214" spans="1:9" customFormat="1" ht="16" customHeight="1">
      <c r="A214" s="1" t="str">
        <f>IF(Transaksi!J209="","",Transaksi!A209)</f>
        <v/>
      </c>
      <c r="B214" s="142"/>
      <c r="C214" s="486" t="str">
        <f>IFERROR(VLOOKUP(A214,Transaksi!$A$11:$C$1000,3,FALSE),"")</f>
        <v/>
      </c>
      <c r="D214" s="487" t="str">
        <f>IFERROR(VLOOKUP(A214,Transaksi!$A$11:$D$1000,4,FALSE),"")</f>
        <v/>
      </c>
      <c r="E214" s="488" t="str">
        <f>IFERROR(VLOOKUP(A214,Transaksi!$A$11:$E$1000,5,FALSE),"")</f>
        <v/>
      </c>
      <c r="F214" s="209" t="str">
        <f>IFERROR(VLOOKUP(A214,Transaksi!$A$11:$F$1000,6,FALSE),"")</f>
        <v/>
      </c>
      <c r="G214" s="489" t="str">
        <f>IFERROR(VLOOKUP(A214,Transaksi!$A$11:$G$1000,7,FALSE),"")</f>
        <v/>
      </c>
      <c r="H214" s="489" t="str">
        <f>IFERROR(VLOOKUP(A214,Transaksi!$A$11:$H$1000,8,FALSE),"")</f>
        <v/>
      </c>
      <c r="I214" s="489" t="str">
        <f t="shared" si="3"/>
        <v/>
      </c>
    </row>
    <row r="215" spans="1:9" customFormat="1" ht="16" customHeight="1">
      <c r="A215" s="1" t="str">
        <f>IF(Transaksi!J210="","",Transaksi!A210)</f>
        <v/>
      </c>
      <c r="B215" s="142"/>
      <c r="C215" s="486" t="str">
        <f>IFERROR(VLOOKUP(A215,Transaksi!$A$11:$C$1000,3,FALSE),"")</f>
        <v/>
      </c>
      <c r="D215" s="487" t="str">
        <f>IFERROR(VLOOKUP(A215,Transaksi!$A$11:$D$1000,4,FALSE),"")</f>
        <v/>
      </c>
      <c r="E215" s="488" t="str">
        <f>IFERROR(VLOOKUP(A215,Transaksi!$A$11:$E$1000,5,FALSE),"")</f>
        <v/>
      </c>
      <c r="F215" s="209" t="str">
        <f>IFERROR(VLOOKUP(A215,Transaksi!$A$11:$F$1000,6,FALSE),"")</f>
        <v/>
      </c>
      <c r="G215" s="489" t="str">
        <f>IFERROR(VLOOKUP(A215,Transaksi!$A$11:$G$1000,7,FALSE),"")</f>
        <v/>
      </c>
      <c r="H215" s="489" t="str">
        <f>IFERROR(VLOOKUP(A215,Transaksi!$A$11:$H$1000,8,FALSE),"")</f>
        <v/>
      </c>
      <c r="I215" s="489" t="str">
        <f t="shared" si="3"/>
        <v/>
      </c>
    </row>
    <row r="216" spans="1:9" customFormat="1" ht="13" customHeight="1">
      <c r="A216" s="142"/>
      <c r="B216" s="142"/>
      <c r="C216" s="486" t="str">
        <f>IFERROR(VLOOKUP(A216,Transaksi!$A$11:$C$1000,3,FALSE),"")</f>
        <v/>
      </c>
      <c r="D216" s="487" t="str">
        <f>IFERROR(VLOOKUP(A216,Transaksi!$A$11:$D$1000,4,FALSE),"")</f>
        <v/>
      </c>
      <c r="E216" s="488" t="str">
        <f>IFERROR(VLOOKUP(A216,Transaksi!$A$11:$E$1000,5,FALSE),"")</f>
        <v/>
      </c>
      <c r="F216" s="209" t="str">
        <f>IFERROR(VLOOKUP(A216,Transaksi!$A$11:$F$1000,6,FALSE),"")</f>
        <v/>
      </c>
      <c r="G216" s="489" t="str">
        <f>IFERROR(VLOOKUP(A216,Transaksi!$A$11:$G$1000,7,FALSE),"")</f>
        <v/>
      </c>
      <c r="H216" s="489" t="str">
        <f>IFERROR(VLOOKUP(A216,Transaksi!$A$11:$H$1000,8,FALSE),"")</f>
        <v/>
      </c>
      <c r="I216" s="489" t="str">
        <f t="shared" ref="I216:I279" si="4">IF(F216="","",I215+G216-H216)</f>
        <v/>
      </c>
    </row>
    <row r="217" spans="1:9" ht="12.5">
      <c r="C217" s="486" t="str">
        <f>IFERROR(VLOOKUP(A217,Transaksi!$A$11:$C$1000,3,FALSE),"")</f>
        <v/>
      </c>
      <c r="D217" s="487" t="str">
        <f>IFERROR(VLOOKUP(A217,Transaksi!$A$11:$D$1000,4,FALSE),"")</f>
        <v/>
      </c>
      <c r="E217" s="488" t="str">
        <f>IFERROR(VLOOKUP(A217,Transaksi!$A$11:$E$1000,5,FALSE),"")</f>
        <v/>
      </c>
      <c r="F217" s="209" t="str">
        <f>IFERROR(VLOOKUP(A217,Transaksi!$A$11:$F$1000,6,FALSE),"")</f>
        <v/>
      </c>
      <c r="G217" s="489" t="str">
        <f>IFERROR(VLOOKUP(A217,Transaksi!$A$11:$G$1000,7,FALSE),"")</f>
        <v/>
      </c>
      <c r="H217" s="489" t="str">
        <f>IFERROR(VLOOKUP(A217,Transaksi!$A$11:$H$1000,8,FALSE),"")</f>
        <v/>
      </c>
      <c r="I217" s="489" t="str">
        <f t="shared" si="4"/>
        <v/>
      </c>
    </row>
    <row r="218" spans="1:9" ht="12.5">
      <c r="C218" s="486" t="str">
        <f>IFERROR(VLOOKUP(A218,Transaksi!$A$11:$C$1000,3,FALSE),"")</f>
        <v/>
      </c>
      <c r="D218" s="487" t="str">
        <f>IFERROR(VLOOKUP(A218,Transaksi!$A$11:$D$1000,4,FALSE),"")</f>
        <v/>
      </c>
      <c r="E218" s="488" t="str">
        <f>IFERROR(VLOOKUP(A218,Transaksi!$A$11:$E$1000,5,FALSE),"")</f>
        <v/>
      </c>
      <c r="F218" s="209" t="str">
        <f>IFERROR(VLOOKUP(A218,Transaksi!$A$11:$F$1000,6,FALSE),"")</f>
        <v/>
      </c>
      <c r="G218" s="489" t="str">
        <f>IFERROR(VLOOKUP(A218,Transaksi!$A$11:$G$1000,7,FALSE),"")</f>
        <v/>
      </c>
      <c r="H218" s="489" t="str">
        <f>IFERROR(VLOOKUP(A218,Transaksi!$A$11:$H$1000,8,FALSE),"")</f>
        <v/>
      </c>
      <c r="I218" s="489" t="str">
        <f t="shared" si="4"/>
        <v/>
      </c>
    </row>
    <row r="219" spans="1:9" ht="12.5">
      <c r="C219" s="486" t="str">
        <f>IFERROR(VLOOKUP(A219,Transaksi!$A$11:$C$1000,3,FALSE),"")</f>
        <v/>
      </c>
      <c r="D219" s="487" t="str">
        <f>IFERROR(VLOOKUP(A219,Transaksi!$A$11:$D$1000,4,FALSE),"")</f>
        <v/>
      </c>
      <c r="E219" s="488" t="str">
        <f>IFERROR(VLOOKUP(A219,Transaksi!$A$11:$E$1000,5,FALSE),"")</f>
        <v/>
      </c>
      <c r="F219" s="209" t="str">
        <f>IFERROR(VLOOKUP(A219,Transaksi!$A$11:$F$1000,6,FALSE),"")</f>
        <v/>
      </c>
      <c r="G219" s="489" t="str">
        <f>IFERROR(VLOOKUP(A219,Transaksi!$A$11:$G$1000,7,FALSE),"")</f>
        <v/>
      </c>
      <c r="H219" s="489" t="str">
        <f>IFERROR(VLOOKUP(A219,Transaksi!$A$11:$H$1000,8,FALSE),"")</f>
        <v/>
      </c>
      <c r="I219" s="489" t="str">
        <f t="shared" si="4"/>
        <v/>
      </c>
    </row>
    <row r="220" spans="1:9" ht="12.5">
      <c r="C220" s="486" t="str">
        <f>IFERROR(VLOOKUP(A220,Transaksi!$A$11:$C$1000,3,FALSE),"")</f>
        <v/>
      </c>
      <c r="D220" s="487" t="str">
        <f>IFERROR(VLOOKUP(A220,Transaksi!$A$11:$D$1000,4,FALSE),"")</f>
        <v/>
      </c>
      <c r="E220" s="488" t="str">
        <f>IFERROR(VLOOKUP(A220,Transaksi!$A$11:$E$1000,5,FALSE),"")</f>
        <v/>
      </c>
      <c r="F220" s="209" t="str">
        <f>IFERROR(VLOOKUP(A220,Transaksi!$A$11:$F$1000,6,FALSE),"")</f>
        <v/>
      </c>
      <c r="G220" s="489" t="str">
        <f>IFERROR(VLOOKUP(A220,Transaksi!$A$11:$G$1000,7,FALSE),"")</f>
        <v/>
      </c>
      <c r="H220" s="489" t="str">
        <f>IFERROR(VLOOKUP(A220,Transaksi!$A$11:$H$1000,8,FALSE),"")</f>
        <v/>
      </c>
      <c r="I220" s="489" t="str">
        <f t="shared" si="4"/>
        <v/>
      </c>
    </row>
    <row r="221" spans="1:9" ht="12.5">
      <c r="C221" s="486" t="str">
        <f>IFERROR(VLOOKUP(A221,Transaksi!$A$11:$C$1000,3,FALSE),"")</f>
        <v/>
      </c>
      <c r="D221" s="487" t="str">
        <f>IFERROR(VLOOKUP(A221,Transaksi!$A$11:$D$1000,4,FALSE),"")</f>
        <v/>
      </c>
      <c r="E221" s="488" t="str">
        <f>IFERROR(VLOOKUP(A221,Transaksi!$A$11:$E$1000,5,FALSE),"")</f>
        <v/>
      </c>
      <c r="F221" s="209" t="str">
        <f>IFERROR(VLOOKUP(A221,Transaksi!$A$11:$F$1000,6,FALSE),"")</f>
        <v/>
      </c>
      <c r="G221" s="489" t="str">
        <f>IFERROR(VLOOKUP(A221,Transaksi!$A$11:$G$1000,7,FALSE),"")</f>
        <v/>
      </c>
      <c r="H221" s="489" t="str">
        <f>IFERROR(VLOOKUP(A221,Transaksi!$A$11:$H$1000,8,FALSE),"")</f>
        <v/>
      </c>
      <c r="I221" s="489" t="str">
        <f t="shared" si="4"/>
        <v/>
      </c>
    </row>
    <row r="222" spans="1:9" ht="12.5">
      <c r="C222" s="486" t="str">
        <f>IFERROR(VLOOKUP(A222,Transaksi!$A$11:$C$1000,3,FALSE),"")</f>
        <v/>
      </c>
      <c r="D222" s="487" t="str">
        <f>IFERROR(VLOOKUP(A222,Transaksi!$A$11:$D$1000,4,FALSE),"")</f>
        <v/>
      </c>
      <c r="E222" s="488" t="str">
        <f>IFERROR(VLOOKUP(A222,Transaksi!$A$11:$E$1000,5,FALSE),"")</f>
        <v/>
      </c>
      <c r="F222" s="209" t="str">
        <f>IFERROR(VLOOKUP(A222,Transaksi!$A$11:$F$1000,6,FALSE),"")</f>
        <v/>
      </c>
      <c r="G222" s="489" t="str">
        <f>IFERROR(VLOOKUP(A222,Transaksi!$A$11:$G$1000,7,FALSE),"")</f>
        <v/>
      </c>
      <c r="H222" s="489" t="str">
        <f>IFERROR(VLOOKUP(A222,Transaksi!$A$11:$H$1000,8,FALSE),"")</f>
        <v/>
      </c>
      <c r="I222" s="489" t="str">
        <f t="shared" si="4"/>
        <v/>
      </c>
    </row>
    <row r="223" spans="1:9" ht="12.5">
      <c r="C223" s="486" t="str">
        <f>IFERROR(VLOOKUP(A223,Transaksi!$A$11:$C$1000,3,FALSE),"")</f>
        <v/>
      </c>
      <c r="D223" s="487" t="str">
        <f>IFERROR(VLOOKUP(A223,Transaksi!$A$11:$D$1000,4,FALSE),"")</f>
        <v/>
      </c>
      <c r="E223" s="488" t="str">
        <f>IFERROR(VLOOKUP(A223,Transaksi!$A$11:$E$1000,5,FALSE),"")</f>
        <v/>
      </c>
      <c r="F223" s="209" t="str">
        <f>IFERROR(VLOOKUP(A223,Transaksi!$A$11:$F$1000,6,FALSE),"")</f>
        <v/>
      </c>
      <c r="G223" s="489" t="str">
        <f>IFERROR(VLOOKUP(A223,Transaksi!$A$11:$G$1000,7,FALSE),"")</f>
        <v/>
      </c>
      <c r="H223" s="489" t="str">
        <f>IFERROR(VLOOKUP(A223,Transaksi!$A$11:$H$1000,8,FALSE),"")</f>
        <v/>
      </c>
      <c r="I223" s="489" t="str">
        <f t="shared" si="4"/>
        <v/>
      </c>
    </row>
    <row r="224" spans="1:9" ht="12.5">
      <c r="C224" s="486" t="str">
        <f>IFERROR(VLOOKUP(A224,Transaksi!$A$11:$C$1000,3,FALSE),"")</f>
        <v/>
      </c>
      <c r="D224" s="487" t="str">
        <f>IFERROR(VLOOKUP(A224,Transaksi!$A$11:$D$1000,4,FALSE),"")</f>
        <v/>
      </c>
      <c r="E224" s="488" t="str">
        <f>IFERROR(VLOOKUP(A224,Transaksi!$A$11:$E$1000,5,FALSE),"")</f>
        <v/>
      </c>
      <c r="F224" s="209" t="str">
        <f>IFERROR(VLOOKUP(A224,Transaksi!$A$11:$F$1000,6,FALSE),"")</f>
        <v/>
      </c>
      <c r="G224" s="489" t="str">
        <f>IFERROR(VLOOKUP(A224,Transaksi!$A$11:$G$1000,7,FALSE),"")</f>
        <v/>
      </c>
      <c r="H224" s="489" t="str">
        <f>IFERROR(VLOOKUP(A224,Transaksi!$A$11:$H$1000,8,FALSE),"")</f>
        <v/>
      </c>
      <c r="I224" s="489" t="str">
        <f t="shared" si="4"/>
        <v/>
      </c>
    </row>
    <row r="225" spans="3:9" ht="12.5">
      <c r="C225" s="486" t="str">
        <f>IFERROR(VLOOKUP(A225,Transaksi!$A$11:$C$1000,3,FALSE),"")</f>
        <v/>
      </c>
      <c r="D225" s="487" t="str">
        <f>IFERROR(VLOOKUP(A225,Transaksi!$A$11:$D$1000,4,FALSE),"")</f>
        <v/>
      </c>
      <c r="E225" s="488" t="str">
        <f>IFERROR(VLOOKUP(A225,Transaksi!$A$11:$E$1000,5,FALSE),"")</f>
        <v/>
      </c>
      <c r="F225" s="209" t="str">
        <f>IFERROR(VLOOKUP(A225,Transaksi!$A$11:$F$1000,6,FALSE),"")</f>
        <v/>
      </c>
      <c r="G225" s="489" t="str">
        <f>IFERROR(VLOOKUP(A225,Transaksi!$A$11:$G$1000,7,FALSE),"")</f>
        <v/>
      </c>
      <c r="H225" s="489" t="str">
        <f>IFERROR(VLOOKUP(A225,Transaksi!$A$11:$H$1000,8,FALSE),"")</f>
        <v/>
      </c>
      <c r="I225" s="489" t="str">
        <f t="shared" si="4"/>
        <v/>
      </c>
    </row>
    <row r="226" spans="3:9" ht="12.5">
      <c r="C226" s="486" t="str">
        <f>IFERROR(VLOOKUP(A226,Transaksi!$A$11:$C$1000,3,FALSE),"")</f>
        <v/>
      </c>
      <c r="D226" s="487" t="str">
        <f>IFERROR(VLOOKUP(A226,Transaksi!$A$11:$D$1000,4,FALSE),"")</f>
        <v/>
      </c>
      <c r="E226" s="488" t="str">
        <f>IFERROR(VLOOKUP(A226,Transaksi!$A$11:$E$1000,5,FALSE),"")</f>
        <v/>
      </c>
      <c r="F226" s="209" t="str">
        <f>IFERROR(VLOOKUP(A226,Transaksi!$A$11:$F$1000,6,FALSE),"")</f>
        <v/>
      </c>
      <c r="G226" s="489" t="str">
        <f>IFERROR(VLOOKUP(A226,Transaksi!$A$11:$G$1000,7,FALSE),"")</f>
        <v/>
      </c>
      <c r="H226" s="489" t="str">
        <f>IFERROR(VLOOKUP(A226,Transaksi!$A$11:$H$1000,8,FALSE),"")</f>
        <v/>
      </c>
      <c r="I226" s="489" t="str">
        <f t="shared" si="4"/>
        <v/>
      </c>
    </row>
    <row r="227" spans="3:9" ht="12.5">
      <c r="C227" s="486" t="str">
        <f>IFERROR(VLOOKUP(A227,Transaksi!$A$11:$C$1000,3,FALSE),"")</f>
        <v/>
      </c>
      <c r="D227" s="487" t="str">
        <f>IFERROR(VLOOKUP(A227,Transaksi!$A$11:$D$1000,4,FALSE),"")</f>
        <v/>
      </c>
      <c r="E227" s="488" t="str">
        <f>IFERROR(VLOOKUP(A227,Transaksi!$A$11:$E$1000,5,FALSE),"")</f>
        <v/>
      </c>
      <c r="F227" s="209" t="str">
        <f>IFERROR(VLOOKUP(A227,Transaksi!$A$11:$F$1000,6,FALSE),"")</f>
        <v/>
      </c>
      <c r="G227" s="489" t="str">
        <f>IFERROR(VLOOKUP(A227,Transaksi!$A$11:$G$1000,7,FALSE),"")</f>
        <v/>
      </c>
      <c r="H227" s="489" t="str">
        <f>IFERROR(VLOOKUP(A227,Transaksi!$A$11:$H$1000,8,FALSE),"")</f>
        <v/>
      </c>
      <c r="I227" s="489" t="str">
        <f t="shared" si="4"/>
        <v/>
      </c>
    </row>
    <row r="228" spans="3:9" ht="12.5">
      <c r="C228" s="486" t="str">
        <f>IFERROR(VLOOKUP(A228,Transaksi!$A$11:$C$1000,3,FALSE),"")</f>
        <v/>
      </c>
      <c r="D228" s="487" t="str">
        <f>IFERROR(VLOOKUP(A228,Transaksi!$A$11:$D$1000,4,FALSE),"")</f>
        <v/>
      </c>
      <c r="E228" s="488" t="str">
        <f>IFERROR(VLOOKUP(A228,Transaksi!$A$11:$E$1000,5,FALSE),"")</f>
        <v/>
      </c>
      <c r="F228" s="209" t="str">
        <f>IFERROR(VLOOKUP(A228,Transaksi!$A$11:$F$1000,6,FALSE),"")</f>
        <v/>
      </c>
      <c r="G228" s="489" t="str">
        <f>IFERROR(VLOOKUP(A228,Transaksi!$A$11:$G$1000,7,FALSE),"")</f>
        <v/>
      </c>
      <c r="H228" s="489" t="str">
        <f>IFERROR(VLOOKUP(A228,Transaksi!$A$11:$H$1000,8,FALSE),"")</f>
        <v/>
      </c>
      <c r="I228" s="489" t="str">
        <f t="shared" si="4"/>
        <v/>
      </c>
    </row>
    <row r="229" spans="3:9" ht="12.5">
      <c r="C229" s="486" t="str">
        <f>IFERROR(VLOOKUP(A229,Transaksi!$A$11:$C$1000,3,FALSE),"")</f>
        <v/>
      </c>
      <c r="D229" s="487" t="str">
        <f>IFERROR(VLOOKUP(A229,Transaksi!$A$11:$D$1000,4,FALSE),"")</f>
        <v/>
      </c>
      <c r="E229" s="488" t="str">
        <f>IFERROR(VLOOKUP(A229,Transaksi!$A$11:$E$1000,5,FALSE),"")</f>
        <v/>
      </c>
      <c r="F229" s="209" t="str">
        <f>IFERROR(VLOOKUP(A229,Transaksi!$A$11:$F$1000,6,FALSE),"")</f>
        <v/>
      </c>
      <c r="G229" s="489" t="str">
        <f>IFERROR(VLOOKUP(A229,Transaksi!$A$11:$G$1000,7,FALSE),"")</f>
        <v/>
      </c>
      <c r="H229" s="489" t="str">
        <f>IFERROR(VLOOKUP(A229,Transaksi!$A$11:$H$1000,8,FALSE),"")</f>
        <v/>
      </c>
      <c r="I229" s="489" t="str">
        <f t="shared" si="4"/>
        <v/>
      </c>
    </row>
    <row r="230" spans="3:9" ht="12.5">
      <c r="C230" s="486" t="str">
        <f>IFERROR(VLOOKUP(A230,Transaksi!$A$11:$C$1000,3,FALSE),"")</f>
        <v/>
      </c>
      <c r="D230" s="487" t="str">
        <f>IFERROR(VLOOKUP(A230,Transaksi!$A$11:$D$1000,4,FALSE),"")</f>
        <v/>
      </c>
      <c r="E230" s="488" t="str">
        <f>IFERROR(VLOOKUP(A230,Transaksi!$A$11:$E$1000,5,FALSE),"")</f>
        <v/>
      </c>
      <c r="F230" s="209" t="str">
        <f>IFERROR(VLOOKUP(A230,Transaksi!$A$11:$F$1000,6,FALSE),"")</f>
        <v/>
      </c>
      <c r="G230" s="489" t="str">
        <f>IFERROR(VLOOKUP(A230,Transaksi!$A$11:$G$1000,7,FALSE),"")</f>
        <v/>
      </c>
      <c r="H230" s="489" t="str">
        <f>IFERROR(VLOOKUP(A230,Transaksi!$A$11:$H$1000,8,FALSE),"")</f>
        <v/>
      </c>
      <c r="I230" s="489" t="str">
        <f t="shared" si="4"/>
        <v/>
      </c>
    </row>
    <row r="231" spans="3:9" ht="12.5">
      <c r="C231" s="486" t="str">
        <f>IFERROR(VLOOKUP(A231,Transaksi!$A$11:$C$1000,3,FALSE),"")</f>
        <v/>
      </c>
      <c r="D231" s="487" t="str">
        <f>IFERROR(VLOOKUP(A231,Transaksi!$A$11:$D$1000,4,FALSE),"")</f>
        <v/>
      </c>
      <c r="E231" s="488" t="str">
        <f>IFERROR(VLOOKUP(A231,Transaksi!$A$11:$E$1000,5,FALSE),"")</f>
        <v/>
      </c>
      <c r="F231" s="209" t="str">
        <f>IFERROR(VLOOKUP(A231,Transaksi!$A$11:$F$1000,6,FALSE),"")</f>
        <v/>
      </c>
      <c r="G231" s="489" t="str">
        <f>IFERROR(VLOOKUP(A231,Transaksi!$A$11:$G$1000,7,FALSE),"")</f>
        <v/>
      </c>
      <c r="H231" s="489" t="str">
        <f>IFERROR(VLOOKUP(A231,Transaksi!$A$11:$H$1000,8,FALSE),"")</f>
        <v/>
      </c>
      <c r="I231" s="489" t="str">
        <f t="shared" si="4"/>
        <v/>
      </c>
    </row>
    <row r="232" spans="3:9" ht="12.5">
      <c r="C232" s="486" t="str">
        <f>IFERROR(VLOOKUP(A232,Transaksi!$A$11:$C$1000,3,FALSE),"")</f>
        <v/>
      </c>
      <c r="D232" s="487" t="str">
        <f>IFERROR(VLOOKUP(A232,Transaksi!$A$11:$D$1000,4,FALSE),"")</f>
        <v/>
      </c>
      <c r="E232" s="488" t="str">
        <f>IFERROR(VLOOKUP(A232,Transaksi!$A$11:$E$1000,5,FALSE),"")</f>
        <v/>
      </c>
      <c r="F232" s="209" t="str">
        <f>IFERROR(VLOOKUP(A232,Transaksi!$A$11:$F$1000,6,FALSE),"")</f>
        <v/>
      </c>
      <c r="G232" s="489" t="str">
        <f>IFERROR(VLOOKUP(A232,Transaksi!$A$11:$G$1000,7,FALSE),"")</f>
        <v/>
      </c>
      <c r="H232" s="489" t="str">
        <f>IFERROR(VLOOKUP(A232,Transaksi!$A$11:$H$1000,8,FALSE),"")</f>
        <v/>
      </c>
      <c r="I232" s="489" t="str">
        <f t="shared" si="4"/>
        <v/>
      </c>
    </row>
    <row r="233" spans="3:9" ht="12.5">
      <c r="C233" s="486" t="str">
        <f>IFERROR(VLOOKUP(A233,Transaksi!$A$11:$C$1000,3,FALSE),"")</f>
        <v/>
      </c>
      <c r="D233" s="487" t="str">
        <f>IFERROR(VLOOKUP(A233,Transaksi!$A$11:$D$1000,4,FALSE),"")</f>
        <v/>
      </c>
      <c r="E233" s="488" t="str">
        <f>IFERROR(VLOOKUP(A233,Transaksi!$A$11:$E$1000,5,FALSE),"")</f>
        <v/>
      </c>
      <c r="F233" s="209" t="str">
        <f>IFERROR(VLOOKUP(A233,Transaksi!$A$11:$F$1000,6,FALSE),"")</f>
        <v/>
      </c>
      <c r="G233" s="489" t="str">
        <f>IFERROR(VLOOKUP(A233,Transaksi!$A$11:$G$1000,7,FALSE),"")</f>
        <v/>
      </c>
      <c r="H233" s="489" t="str">
        <f>IFERROR(VLOOKUP(A233,Transaksi!$A$11:$H$1000,8,FALSE),"")</f>
        <v/>
      </c>
      <c r="I233" s="489" t="str">
        <f t="shared" si="4"/>
        <v/>
      </c>
    </row>
    <row r="234" spans="3:9" ht="12.5">
      <c r="C234" s="486" t="str">
        <f>IFERROR(VLOOKUP(A234,Transaksi!$A$11:$C$1000,3,FALSE),"")</f>
        <v/>
      </c>
      <c r="D234" s="487" t="str">
        <f>IFERROR(VLOOKUP(A234,Transaksi!$A$11:$D$1000,4,FALSE),"")</f>
        <v/>
      </c>
      <c r="E234" s="488" t="str">
        <f>IFERROR(VLOOKUP(A234,Transaksi!$A$11:$E$1000,5,FALSE),"")</f>
        <v/>
      </c>
      <c r="F234" s="209" t="str">
        <f>IFERROR(VLOOKUP(A234,Transaksi!$A$11:$F$1000,6,FALSE),"")</f>
        <v/>
      </c>
      <c r="G234" s="489" t="str">
        <f>IFERROR(VLOOKUP(A234,Transaksi!$A$11:$G$1000,7,FALSE),"")</f>
        <v/>
      </c>
      <c r="H234" s="489" t="str">
        <f>IFERROR(VLOOKUP(A234,Transaksi!$A$11:$H$1000,8,FALSE),"")</f>
        <v/>
      </c>
      <c r="I234" s="489" t="str">
        <f t="shared" si="4"/>
        <v/>
      </c>
    </row>
    <row r="235" spans="3:9" ht="12.5">
      <c r="C235" s="486" t="str">
        <f>IFERROR(VLOOKUP(A235,Transaksi!$A$11:$C$1000,3,FALSE),"")</f>
        <v/>
      </c>
      <c r="D235" s="487" t="str">
        <f>IFERROR(VLOOKUP(A235,Transaksi!$A$11:$D$1000,4,FALSE),"")</f>
        <v/>
      </c>
      <c r="E235" s="488" t="str">
        <f>IFERROR(VLOOKUP(A235,Transaksi!$A$11:$E$1000,5,FALSE),"")</f>
        <v/>
      </c>
      <c r="F235" s="209" t="str">
        <f>IFERROR(VLOOKUP(A235,Transaksi!$A$11:$F$1000,6,FALSE),"")</f>
        <v/>
      </c>
      <c r="G235" s="489" t="str">
        <f>IFERROR(VLOOKUP(A235,Transaksi!$A$11:$G$1000,7,FALSE),"")</f>
        <v/>
      </c>
      <c r="H235" s="489" t="str">
        <f>IFERROR(VLOOKUP(A235,Transaksi!$A$11:$H$1000,8,FALSE),"")</f>
        <v/>
      </c>
      <c r="I235" s="489" t="str">
        <f t="shared" si="4"/>
        <v/>
      </c>
    </row>
    <row r="236" spans="3:9" ht="12.5">
      <c r="C236" s="486" t="str">
        <f>IFERROR(VLOOKUP(A236,Transaksi!$A$11:$C$1000,3,FALSE),"")</f>
        <v/>
      </c>
      <c r="D236" s="487" t="str">
        <f>IFERROR(VLOOKUP(A236,Transaksi!$A$11:$D$1000,4,FALSE),"")</f>
        <v/>
      </c>
      <c r="E236" s="488" t="str">
        <f>IFERROR(VLOOKUP(A236,Transaksi!$A$11:$E$1000,5,FALSE),"")</f>
        <v/>
      </c>
      <c r="F236" s="209" t="str">
        <f>IFERROR(VLOOKUP(A236,Transaksi!$A$11:$F$1000,6,FALSE),"")</f>
        <v/>
      </c>
      <c r="G236" s="489" t="str">
        <f>IFERROR(VLOOKUP(A236,Transaksi!$A$11:$G$1000,7,FALSE),"")</f>
        <v/>
      </c>
      <c r="H236" s="489" t="str">
        <f>IFERROR(VLOOKUP(A236,Transaksi!$A$11:$H$1000,8,FALSE),"")</f>
        <v/>
      </c>
      <c r="I236" s="489" t="str">
        <f t="shared" si="4"/>
        <v/>
      </c>
    </row>
    <row r="237" spans="3:9" ht="12.5">
      <c r="C237" s="486" t="str">
        <f>IFERROR(VLOOKUP(A237,Transaksi!$A$11:$C$1000,3,FALSE),"")</f>
        <v/>
      </c>
      <c r="D237" s="487" t="str">
        <f>IFERROR(VLOOKUP(A237,Transaksi!$A$11:$D$1000,4,FALSE),"")</f>
        <v/>
      </c>
      <c r="E237" s="488" t="str">
        <f>IFERROR(VLOOKUP(A237,Transaksi!$A$11:$E$1000,5,FALSE),"")</f>
        <v/>
      </c>
      <c r="F237" s="209" t="str">
        <f>IFERROR(VLOOKUP(A237,Transaksi!$A$11:$F$1000,6,FALSE),"")</f>
        <v/>
      </c>
      <c r="G237" s="489" t="str">
        <f>IFERROR(VLOOKUP(A237,Transaksi!$A$11:$G$1000,7,FALSE),"")</f>
        <v/>
      </c>
      <c r="H237" s="489" t="str">
        <f>IFERROR(VLOOKUP(A237,Transaksi!$A$11:$H$1000,8,FALSE),"")</f>
        <v/>
      </c>
      <c r="I237" s="489" t="str">
        <f t="shared" si="4"/>
        <v/>
      </c>
    </row>
    <row r="238" spans="3:9" ht="12.5">
      <c r="C238" s="486" t="str">
        <f>IFERROR(VLOOKUP(A238,Transaksi!$A$11:$C$1000,3,FALSE),"")</f>
        <v/>
      </c>
      <c r="D238" s="487" t="str">
        <f>IFERROR(VLOOKUP(A238,Transaksi!$A$11:$D$1000,4,FALSE),"")</f>
        <v/>
      </c>
      <c r="E238" s="488" t="str">
        <f>IFERROR(VLOOKUP(A238,Transaksi!$A$11:$E$1000,5,FALSE),"")</f>
        <v/>
      </c>
      <c r="F238" s="209" t="str">
        <f>IFERROR(VLOOKUP(A238,Transaksi!$A$11:$F$1000,6,FALSE),"")</f>
        <v/>
      </c>
      <c r="G238" s="489" t="str">
        <f>IFERROR(VLOOKUP(A238,Transaksi!$A$11:$G$1000,7,FALSE),"")</f>
        <v/>
      </c>
      <c r="H238" s="489" t="str">
        <f>IFERROR(VLOOKUP(A238,Transaksi!$A$11:$H$1000,8,FALSE),"")</f>
        <v/>
      </c>
      <c r="I238" s="489" t="str">
        <f t="shared" si="4"/>
        <v/>
      </c>
    </row>
    <row r="239" spans="3:9" ht="12.5">
      <c r="C239" s="486" t="str">
        <f>IFERROR(VLOOKUP(A239,Transaksi!$A$11:$C$1000,3,FALSE),"")</f>
        <v/>
      </c>
      <c r="D239" s="487" t="str">
        <f>IFERROR(VLOOKUP(A239,Transaksi!$A$11:$D$1000,4,FALSE),"")</f>
        <v/>
      </c>
      <c r="E239" s="488" t="str">
        <f>IFERROR(VLOOKUP(A239,Transaksi!$A$11:$E$1000,5,FALSE),"")</f>
        <v/>
      </c>
      <c r="F239" s="209" t="str">
        <f>IFERROR(VLOOKUP(A239,Transaksi!$A$11:$F$1000,6,FALSE),"")</f>
        <v/>
      </c>
      <c r="G239" s="489" t="str">
        <f>IFERROR(VLOOKUP(A239,Transaksi!$A$11:$G$1000,7,FALSE),"")</f>
        <v/>
      </c>
      <c r="H239" s="489" t="str">
        <f>IFERROR(VLOOKUP(A239,Transaksi!$A$11:$H$1000,8,FALSE),"")</f>
        <v/>
      </c>
      <c r="I239" s="489" t="str">
        <f t="shared" si="4"/>
        <v/>
      </c>
    </row>
    <row r="240" spans="3:9" ht="12.5">
      <c r="C240" s="486" t="str">
        <f>IFERROR(VLOOKUP(A240,Transaksi!$A$11:$C$1000,3,FALSE),"")</f>
        <v/>
      </c>
      <c r="D240" s="487" t="str">
        <f>IFERROR(VLOOKUP(A240,Transaksi!$A$11:$D$1000,4,FALSE),"")</f>
        <v/>
      </c>
      <c r="E240" s="488" t="str">
        <f>IFERROR(VLOOKUP(A240,Transaksi!$A$11:$E$1000,5,FALSE),"")</f>
        <v/>
      </c>
      <c r="F240" s="209" t="str">
        <f>IFERROR(VLOOKUP(A240,Transaksi!$A$11:$F$1000,6,FALSE),"")</f>
        <v/>
      </c>
      <c r="G240" s="489" t="str">
        <f>IFERROR(VLOOKUP(A240,Transaksi!$A$11:$G$1000,7,FALSE),"")</f>
        <v/>
      </c>
      <c r="H240" s="489" t="str">
        <f>IFERROR(VLOOKUP(A240,Transaksi!$A$11:$H$1000,8,FALSE),"")</f>
        <v/>
      </c>
      <c r="I240" s="489" t="str">
        <f t="shared" si="4"/>
        <v/>
      </c>
    </row>
    <row r="241" spans="3:9" ht="12.5">
      <c r="C241" s="486" t="str">
        <f>IFERROR(VLOOKUP(A241,Transaksi!$A$11:$C$1000,3,FALSE),"")</f>
        <v/>
      </c>
      <c r="D241" s="487" t="str">
        <f>IFERROR(VLOOKUP(A241,Transaksi!$A$11:$D$1000,4,FALSE),"")</f>
        <v/>
      </c>
      <c r="E241" s="488" t="str">
        <f>IFERROR(VLOOKUP(A241,Transaksi!$A$11:$E$1000,5,FALSE),"")</f>
        <v/>
      </c>
      <c r="F241" s="209" t="str">
        <f>IFERROR(VLOOKUP(A241,Transaksi!$A$11:$F$1000,6,FALSE),"")</f>
        <v/>
      </c>
      <c r="G241" s="489" t="str">
        <f>IFERROR(VLOOKUP(A241,Transaksi!$A$11:$G$1000,7,FALSE),"")</f>
        <v/>
      </c>
      <c r="H241" s="489" t="str">
        <f>IFERROR(VLOOKUP(A241,Transaksi!$A$11:$H$1000,8,FALSE),"")</f>
        <v/>
      </c>
      <c r="I241" s="489" t="str">
        <f t="shared" si="4"/>
        <v/>
      </c>
    </row>
    <row r="242" spans="3:9" ht="12.5">
      <c r="C242" s="486" t="str">
        <f>IFERROR(VLOOKUP(A242,Transaksi!$A$11:$C$1000,3,FALSE),"")</f>
        <v/>
      </c>
      <c r="D242" s="487" t="str">
        <f>IFERROR(VLOOKUP(A242,Transaksi!$A$11:$D$1000,4,FALSE),"")</f>
        <v/>
      </c>
      <c r="E242" s="488" t="str">
        <f>IFERROR(VLOOKUP(A242,Transaksi!$A$11:$E$1000,5,FALSE),"")</f>
        <v/>
      </c>
      <c r="F242" s="209" t="str">
        <f>IFERROR(VLOOKUP(A242,Transaksi!$A$11:$F$1000,6,FALSE),"")</f>
        <v/>
      </c>
      <c r="G242" s="489" t="str">
        <f>IFERROR(VLOOKUP(A242,Transaksi!$A$11:$G$1000,7,FALSE),"")</f>
        <v/>
      </c>
      <c r="H242" s="489" t="str">
        <f>IFERROR(VLOOKUP(A242,Transaksi!$A$11:$H$1000,8,FALSE),"")</f>
        <v/>
      </c>
      <c r="I242" s="489" t="str">
        <f t="shared" si="4"/>
        <v/>
      </c>
    </row>
    <row r="243" spans="3:9" ht="12.5">
      <c r="C243" s="486" t="str">
        <f>IFERROR(VLOOKUP(A243,Transaksi!$A$11:$C$1000,3,FALSE),"")</f>
        <v/>
      </c>
      <c r="D243" s="487" t="str">
        <f>IFERROR(VLOOKUP(A243,Transaksi!$A$11:$D$1000,4,FALSE),"")</f>
        <v/>
      </c>
      <c r="E243" s="488" t="str">
        <f>IFERROR(VLOOKUP(A243,Transaksi!$A$11:$E$1000,5,FALSE),"")</f>
        <v/>
      </c>
      <c r="F243" s="209" t="str">
        <f>IFERROR(VLOOKUP(A243,Transaksi!$A$11:$F$1000,6,FALSE),"")</f>
        <v/>
      </c>
      <c r="G243" s="489" t="str">
        <f>IFERROR(VLOOKUP(A243,Transaksi!$A$11:$G$1000,7,FALSE),"")</f>
        <v/>
      </c>
      <c r="H243" s="489" t="str">
        <f>IFERROR(VLOOKUP(A243,Transaksi!$A$11:$H$1000,8,FALSE),"")</f>
        <v/>
      </c>
      <c r="I243" s="489" t="str">
        <f t="shared" si="4"/>
        <v/>
      </c>
    </row>
    <row r="244" spans="3:9" ht="12.5">
      <c r="C244" s="486" t="str">
        <f>IFERROR(VLOOKUP(A244,Transaksi!$A$11:$C$1000,3,FALSE),"")</f>
        <v/>
      </c>
      <c r="D244" s="487" t="str">
        <f>IFERROR(VLOOKUP(A244,Transaksi!$A$11:$D$1000,4,FALSE),"")</f>
        <v/>
      </c>
      <c r="E244" s="488" t="str">
        <f>IFERROR(VLOOKUP(A244,Transaksi!$A$11:$E$1000,5,FALSE),"")</f>
        <v/>
      </c>
      <c r="F244" s="209" t="str">
        <f>IFERROR(VLOOKUP(A244,Transaksi!$A$11:$F$1000,6,FALSE),"")</f>
        <v/>
      </c>
      <c r="G244" s="489" t="str">
        <f>IFERROR(VLOOKUP(A244,Transaksi!$A$11:$G$1000,7,FALSE),"")</f>
        <v/>
      </c>
      <c r="H244" s="489" t="str">
        <f>IFERROR(VLOOKUP(A244,Transaksi!$A$11:$H$1000,8,FALSE),"")</f>
        <v/>
      </c>
      <c r="I244" s="489" t="str">
        <f t="shared" si="4"/>
        <v/>
      </c>
    </row>
    <row r="245" spans="3:9" ht="12.5">
      <c r="C245" s="486" t="str">
        <f>IFERROR(VLOOKUP(A245,Transaksi!$A$11:$C$1000,3,FALSE),"")</f>
        <v/>
      </c>
      <c r="D245" s="487" t="str">
        <f>IFERROR(VLOOKUP(A245,Transaksi!$A$11:$D$1000,4,FALSE),"")</f>
        <v/>
      </c>
      <c r="E245" s="488" t="str">
        <f>IFERROR(VLOOKUP(A245,Transaksi!$A$11:$E$1000,5,FALSE),"")</f>
        <v/>
      </c>
      <c r="F245" s="209" t="str">
        <f>IFERROR(VLOOKUP(A245,Transaksi!$A$11:$F$1000,6,FALSE),"")</f>
        <v/>
      </c>
      <c r="G245" s="489" t="str">
        <f>IFERROR(VLOOKUP(A245,Transaksi!$A$11:$G$1000,7,FALSE),"")</f>
        <v/>
      </c>
      <c r="H245" s="489" t="str">
        <f>IFERROR(VLOOKUP(A245,Transaksi!$A$11:$H$1000,8,FALSE),"")</f>
        <v/>
      </c>
      <c r="I245" s="489" t="str">
        <f t="shared" si="4"/>
        <v/>
      </c>
    </row>
    <row r="246" spans="3:9" ht="12.5">
      <c r="C246" s="486" t="str">
        <f>IFERROR(VLOOKUP(A246,Transaksi!$A$11:$C$1000,3,FALSE),"")</f>
        <v/>
      </c>
      <c r="D246" s="487" t="str">
        <f>IFERROR(VLOOKUP(A246,Transaksi!$A$11:$D$1000,4,FALSE),"")</f>
        <v/>
      </c>
      <c r="E246" s="488" t="str">
        <f>IFERROR(VLOOKUP(A246,Transaksi!$A$11:$E$1000,5,FALSE),"")</f>
        <v/>
      </c>
      <c r="F246" s="209" t="str">
        <f>IFERROR(VLOOKUP(A246,Transaksi!$A$11:$F$1000,6,FALSE),"")</f>
        <v/>
      </c>
      <c r="G246" s="489" t="str">
        <f>IFERROR(VLOOKUP(A246,Transaksi!$A$11:$G$1000,7,FALSE),"")</f>
        <v/>
      </c>
      <c r="H246" s="489" t="str">
        <f>IFERROR(VLOOKUP(A246,Transaksi!$A$11:$H$1000,8,FALSE),"")</f>
        <v/>
      </c>
      <c r="I246" s="489" t="str">
        <f t="shared" si="4"/>
        <v/>
      </c>
    </row>
    <row r="247" spans="3:9" ht="12.5">
      <c r="C247" s="486" t="str">
        <f>IFERROR(VLOOKUP(A247,Transaksi!$A$11:$C$1000,3,FALSE),"")</f>
        <v/>
      </c>
      <c r="D247" s="487" t="str">
        <f>IFERROR(VLOOKUP(A247,Transaksi!$A$11:$D$1000,4,FALSE),"")</f>
        <v/>
      </c>
      <c r="E247" s="488" t="str">
        <f>IFERROR(VLOOKUP(A247,Transaksi!$A$11:$E$1000,5,FALSE),"")</f>
        <v/>
      </c>
      <c r="F247" s="209" t="str">
        <f>IFERROR(VLOOKUP(A247,Transaksi!$A$11:$F$1000,6,FALSE),"")</f>
        <v/>
      </c>
      <c r="G247" s="489" t="str">
        <f>IFERROR(VLOOKUP(A247,Transaksi!$A$11:$G$1000,7,FALSE),"")</f>
        <v/>
      </c>
      <c r="H247" s="489" t="str">
        <f>IFERROR(VLOOKUP(A247,Transaksi!$A$11:$H$1000,8,FALSE),"")</f>
        <v/>
      </c>
      <c r="I247" s="489" t="str">
        <f t="shared" si="4"/>
        <v/>
      </c>
    </row>
    <row r="248" spans="3:9" ht="12.5">
      <c r="C248" s="486" t="str">
        <f>IFERROR(VLOOKUP(A248,Transaksi!$A$11:$C$1000,3,FALSE),"")</f>
        <v/>
      </c>
      <c r="D248" s="487" t="str">
        <f>IFERROR(VLOOKUP(A248,Transaksi!$A$11:$D$1000,4,FALSE),"")</f>
        <v/>
      </c>
      <c r="E248" s="488" t="str">
        <f>IFERROR(VLOOKUP(A248,Transaksi!$A$11:$E$1000,5,FALSE),"")</f>
        <v/>
      </c>
      <c r="F248" s="209" t="str">
        <f>IFERROR(VLOOKUP(A248,Transaksi!$A$11:$F$1000,6,FALSE),"")</f>
        <v/>
      </c>
      <c r="G248" s="489" t="str">
        <f>IFERROR(VLOOKUP(A248,Transaksi!$A$11:$G$1000,7,FALSE),"")</f>
        <v/>
      </c>
      <c r="H248" s="489" t="str">
        <f>IFERROR(VLOOKUP(A248,Transaksi!$A$11:$H$1000,8,FALSE),"")</f>
        <v/>
      </c>
      <c r="I248" s="489" t="str">
        <f t="shared" si="4"/>
        <v/>
      </c>
    </row>
    <row r="249" spans="3:9" ht="12.5">
      <c r="C249" s="486" t="str">
        <f>IFERROR(VLOOKUP(A249,Transaksi!$A$11:$C$1000,3,FALSE),"")</f>
        <v/>
      </c>
      <c r="D249" s="487" t="str">
        <f>IFERROR(VLOOKUP(A249,Transaksi!$A$11:$D$1000,4,FALSE),"")</f>
        <v/>
      </c>
      <c r="E249" s="488" t="str">
        <f>IFERROR(VLOOKUP(A249,Transaksi!$A$11:$E$1000,5,FALSE),"")</f>
        <v/>
      </c>
      <c r="F249" s="209" t="str">
        <f>IFERROR(VLOOKUP(A249,Transaksi!$A$11:$F$1000,6,FALSE),"")</f>
        <v/>
      </c>
      <c r="G249" s="489" t="str">
        <f>IFERROR(VLOOKUP(A249,Transaksi!$A$11:$G$1000,7,FALSE),"")</f>
        <v/>
      </c>
      <c r="H249" s="489" t="str">
        <f>IFERROR(VLOOKUP(A249,Transaksi!$A$11:$H$1000,8,FALSE),"")</f>
        <v/>
      </c>
      <c r="I249" s="489" t="str">
        <f t="shared" si="4"/>
        <v/>
      </c>
    </row>
    <row r="250" spans="3:9" ht="12.5">
      <c r="C250" s="486" t="str">
        <f>IFERROR(VLOOKUP(A250,Transaksi!$A$11:$C$1000,3,FALSE),"")</f>
        <v/>
      </c>
      <c r="D250" s="487" t="str">
        <f>IFERROR(VLOOKUP(A250,Transaksi!$A$11:$D$1000,4,FALSE),"")</f>
        <v/>
      </c>
      <c r="E250" s="488" t="str">
        <f>IFERROR(VLOOKUP(A250,Transaksi!$A$11:$E$1000,5,FALSE),"")</f>
        <v/>
      </c>
      <c r="F250" s="209" t="str">
        <f>IFERROR(VLOOKUP(A250,Transaksi!$A$11:$F$1000,6,FALSE),"")</f>
        <v/>
      </c>
      <c r="G250" s="489" t="str">
        <f>IFERROR(VLOOKUP(A250,Transaksi!$A$11:$G$1000,7,FALSE),"")</f>
        <v/>
      </c>
      <c r="H250" s="489" t="str">
        <f>IFERROR(VLOOKUP(A250,Transaksi!$A$11:$H$1000,8,FALSE),"")</f>
        <v/>
      </c>
      <c r="I250" s="489" t="str">
        <f t="shared" si="4"/>
        <v/>
      </c>
    </row>
    <row r="251" spans="3:9" ht="12.5">
      <c r="C251" s="486" t="str">
        <f>IFERROR(VLOOKUP(A251,Transaksi!$A$11:$C$1000,3,FALSE),"")</f>
        <v/>
      </c>
      <c r="D251" s="487" t="str">
        <f>IFERROR(VLOOKUP(A251,Transaksi!$A$11:$D$1000,4,FALSE),"")</f>
        <v/>
      </c>
      <c r="E251" s="488" t="str">
        <f>IFERROR(VLOOKUP(A251,Transaksi!$A$11:$E$1000,5,FALSE),"")</f>
        <v/>
      </c>
      <c r="F251" s="209" t="str">
        <f>IFERROR(VLOOKUP(A251,Transaksi!$A$11:$F$1000,6,FALSE),"")</f>
        <v/>
      </c>
      <c r="G251" s="489" t="str">
        <f>IFERROR(VLOOKUP(A251,Transaksi!$A$11:$G$1000,7,FALSE),"")</f>
        <v/>
      </c>
      <c r="H251" s="489" t="str">
        <f>IFERROR(VLOOKUP(A251,Transaksi!$A$11:$H$1000,8,FALSE),"")</f>
        <v/>
      </c>
      <c r="I251" s="489" t="str">
        <f t="shared" si="4"/>
        <v/>
      </c>
    </row>
    <row r="252" spans="3:9" ht="12.5">
      <c r="C252" s="486" t="str">
        <f>IFERROR(VLOOKUP(A252,Transaksi!$A$11:$C$1000,3,FALSE),"")</f>
        <v/>
      </c>
      <c r="D252" s="487" t="str">
        <f>IFERROR(VLOOKUP(A252,Transaksi!$A$11:$D$1000,4,FALSE),"")</f>
        <v/>
      </c>
      <c r="E252" s="488" t="str">
        <f>IFERROR(VLOOKUP(A252,Transaksi!$A$11:$E$1000,5,FALSE),"")</f>
        <v/>
      </c>
      <c r="F252" s="209" t="str">
        <f>IFERROR(VLOOKUP(A252,Transaksi!$A$11:$F$1000,6,FALSE),"")</f>
        <v/>
      </c>
      <c r="G252" s="489" t="str">
        <f>IFERROR(VLOOKUP(A252,Transaksi!$A$11:$G$1000,7,FALSE),"")</f>
        <v/>
      </c>
      <c r="H252" s="489" t="str">
        <f>IFERROR(VLOOKUP(A252,Transaksi!$A$11:$H$1000,8,FALSE),"")</f>
        <v/>
      </c>
      <c r="I252" s="489" t="str">
        <f t="shared" si="4"/>
        <v/>
      </c>
    </row>
    <row r="253" spans="3:9" ht="12.5">
      <c r="C253" s="486" t="str">
        <f>IFERROR(VLOOKUP(A253,Transaksi!$A$11:$C$1000,3,FALSE),"")</f>
        <v/>
      </c>
      <c r="D253" s="487" t="str">
        <f>IFERROR(VLOOKUP(A253,Transaksi!$A$11:$D$1000,4,FALSE),"")</f>
        <v/>
      </c>
      <c r="E253" s="488" t="str">
        <f>IFERROR(VLOOKUP(A253,Transaksi!$A$11:$E$1000,5,FALSE),"")</f>
        <v/>
      </c>
      <c r="F253" s="209" t="str">
        <f>IFERROR(VLOOKUP(A253,Transaksi!$A$11:$F$1000,6,FALSE),"")</f>
        <v/>
      </c>
      <c r="G253" s="489" t="str">
        <f>IFERROR(VLOOKUP(A253,Transaksi!$A$11:$G$1000,7,FALSE),"")</f>
        <v/>
      </c>
      <c r="H253" s="489" t="str">
        <f>IFERROR(VLOOKUP(A253,Transaksi!$A$11:$H$1000,8,FALSE),"")</f>
        <v/>
      </c>
      <c r="I253" s="489" t="str">
        <f t="shared" si="4"/>
        <v/>
      </c>
    </row>
    <row r="254" spans="3:9" ht="12.5">
      <c r="C254" s="486" t="str">
        <f>IFERROR(VLOOKUP(A254,Transaksi!$A$11:$C$1000,3,FALSE),"")</f>
        <v/>
      </c>
      <c r="D254" s="487" t="str">
        <f>IFERROR(VLOOKUP(A254,Transaksi!$A$11:$D$1000,4,FALSE),"")</f>
        <v/>
      </c>
      <c r="E254" s="488" t="str">
        <f>IFERROR(VLOOKUP(A254,Transaksi!$A$11:$E$1000,5,FALSE),"")</f>
        <v/>
      </c>
      <c r="F254" s="209" t="str">
        <f>IFERROR(VLOOKUP(A254,Transaksi!$A$11:$F$1000,6,FALSE),"")</f>
        <v/>
      </c>
      <c r="G254" s="489" t="str">
        <f>IFERROR(VLOOKUP(A254,Transaksi!$A$11:$G$1000,7,FALSE),"")</f>
        <v/>
      </c>
      <c r="H254" s="489" t="str">
        <f>IFERROR(VLOOKUP(A254,Transaksi!$A$11:$H$1000,8,FALSE),"")</f>
        <v/>
      </c>
      <c r="I254" s="489" t="str">
        <f t="shared" si="4"/>
        <v/>
      </c>
    </row>
    <row r="255" spans="3:9" ht="12.5">
      <c r="C255" s="486" t="str">
        <f>IFERROR(VLOOKUP(A255,Transaksi!$A$11:$C$1000,3,FALSE),"")</f>
        <v/>
      </c>
      <c r="D255" s="487" t="str">
        <f>IFERROR(VLOOKUP(A255,Transaksi!$A$11:$D$1000,4,FALSE),"")</f>
        <v/>
      </c>
      <c r="E255" s="488" t="str">
        <f>IFERROR(VLOOKUP(A255,Transaksi!$A$11:$E$1000,5,FALSE),"")</f>
        <v/>
      </c>
      <c r="F255" s="209" t="str">
        <f>IFERROR(VLOOKUP(A255,Transaksi!$A$11:$F$1000,6,FALSE),"")</f>
        <v/>
      </c>
      <c r="G255" s="489" t="str">
        <f>IFERROR(VLOOKUP(A255,Transaksi!$A$11:$G$1000,7,FALSE),"")</f>
        <v/>
      </c>
      <c r="H255" s="489" t="str">
        <f>IFERROR(VLOOKUP(A255,Transaksi!$A$11:$H$1000,8,FALSE),"")</f>
        <v/>
      </c>
      <c r="I255" s="489" t="str">
        <f t="shared" si="4"/>
        <v/>
      </c>
    </row>
    <row r="256" spans="3:9" ht="12.5">
      <c r="C256" s="486" t="str">
        <f>IFERROR(VLOOKUP(A256,Transaksi!$A$11:$C$1000,3,FALSE),"")</f>
        <v/>
      </c>
      <c r="D256" s="487" t="str">
        <f>IFERROR(VLOOKUP(A256,Transaksi!$A$11:$D$1000,4,FALSE),"")</f>
        <v/>
      </c>
      <c r="E256" s="488" t="str">
        <f>IFERROR(VLOOKUP(A256,Transaksi!$A$11:$E$1000,5,FALSE),"")</f>
        <v/>
      </c>
      <c r="F256" s="209" t="str">
        <f>IFERROR(VLOOKUP(A256,Transaksi!$A$11:$F$1000,6,FALSE),"")</f>
        <v/>
      </c>
      <c r="G256" s="489" t="str">
        <f>IFERROR(VLOOKUP(A256,Transaksi!$A$11:$G$1000,7,FALSE),"")</f>
        <v/>
      </c>
      <c r="H256" s="489" t="str">
        <f>IFERROR(VLOOKUP(A256,Transaksi!$A$11:$H$1000,8,FALSE),"")</f>
        <v/>
      </c>
      <c r="I256" s="489" t="str">
        <f t="shared" si="4"/>
        <v/>
      </c>
    </row>
    <row r="257" spans="3:9" ht="12.5">
      <c r="C257" s="486" t="str">
        <f>IFERROR(VLOOKUP(A257,Transaksi!$A$11:$C$1000,3,FALSE),"")</f>
        <v/>
      </c>
      <c r="D257" s="487" t="str">
        <f>IFERROR(VLOOKUP(A257,Transaksi!$A$11:$D$1000,4,FALSE),"")</f>
        <v/>
      </c>
      <c r="E257" s="488" t="str">
        <f>IFERROR(VLOOKUP(A257,Transaksi!$A$11:$E$1000,5,FALSE),"")</f>
        <v/>
      </c>
      <c r="F257" s="209" t="str">
        <f>IFERROR(VLOOKUP(A257,Transaksi!$A$11:$F$1000,6,FALSE),"")</f>
        <v/>
      </c>
      <c r="G257" s="489" t="str">
        <f>IFERROR(VLOOKUP(A257,Transaksi!$A$11:$G$1000,7,FALSE),"")</f>
        <v/>
      </c>
      <c r="H257" s="489" t="str">
        <f>IFERROR(VLOOKUP(A257,Transaksi!$A$11:$H$1000,8,FALSE),"")</f>
        <v/>
      </c>
      <c r="I257" s="489" t="str">
        <f t="shared" si="4"/>
        <v/>
      </c>
    </row>
    <row r="258" spans="3:9" ht="12.5">
      <c r="C258" s="486" t="str">
        <f>IFERROR(VLOOKUP(A258,Transaksi!$A$11:$C$1000,3,FALSE),"")</f>
        <v/>
      </c>
      <c r="D258" s="487" t="str">
        <f>IFERROR(VLOOKUP(A258,Transaksi!$A$11:$D$1000,4,FALSE),"")</f>
        <v/>
      </c>
      <c r="E258" s="488" t="str">
        <f>IFERROR(VLOOKUP(A258,Transaksi!$A$11:$E$1000,5,FALSE),"")</f>
        <v/>
      </c>
      <c r="F258" s="209" t="str">
        <f>IFERROR(VLOOKUP(A258,Transaksi!$A$11:$F$1000,6,FALSE),"")</f>
        <v/>
      </c>
      <c r="G258" s="489" t="str">
        <f>IFERROR(VLOOKUP(A258,Transaksi!$A$11:$G$1000,7,FALSE),"")</f>
        <v/>
      </c>
      <c r="H258" s="489" t="str">
        <f>IFERROR(VLOOKUP(A258,Transaksi!$A$11:$H$1000,8,FALSE),"")</f>
        <v/>
      </c>
      <c r="I258" s="489" t="str">
        <f t="shared" si="4"/>
        <v/>
      </c>
    </row>
    <row r="259" spans="3:9" ht="12.5">
      <c r="C259" s="486" t="str">
        <f>IFERROR(VLOOKUP(A259,Transaksi!$A$11:$C$1000,3,FALSE),"")</f>
        <v/>
      </c>
      <c r="D259" s="487" t="str">
        <f>IFERROR(VLOOKUP(A259,Transaksi!$A$11:$D$1000,4,FALSE),"")</f>
        <v/>
      </c>
      <c r="E259" s="488" t="str">
        <f>IFERROR(VLOOKUP(A259,Transaksi!$A$11:$E$1000,5,FALSE),"")</f>
        <v/>
      </c>
      <c r="F259" s="209" t="str">
        <f>IFERROR(VLOOKUP(A259,Transaksi!$A$11:$F$1000,6,FALSE),"")</f>
        <v/>
      </c>
      <c r="G259" s="489" t="str">
        <f>IFERROR(VLOOKUP(A259,Transaksi!$A$11:$G$1000,7,FALSE),"")</f>
        <v/>
      </c>
      <c r="H259" s="489" t="str">
        <f>IFERROR(VLOOKUP(A259,Transaksi!$A$11:$H$1000,8,FALSE),"")</f>
        <v/>
      </c>
      <c r="I259" s="489" t="str">
        <f t="shared" si="4"/>
        <v/>
      </c>
    </row>
    <row r="260" spans="3:9" ht="12.5">
      <c r="C260" s="486" t="str">
        <f>IFERROR(VLOOKUP(A260,Transaksi!$A$11:$C$1000,3,FALSE),"")</f>
        <v/>
      </c>
      <c r="D260" s="487" t="str">
        <f>IFERROR(VLOOKUP(A260,Transaksi!$A$11:$D$1000,4,FALSE),"")</f>
        <v/>
      </c>
      <c r="E260" s="488" t="str">
        <f>IFERROR(VLOOKUP(A260,Transaksi!$A$11:$E$1000,5,FALSE),"")</f>
        <v/>
      </c>
      <c r="F260" s="209" t="str">
        <f>IFERROR(VLOOKUP(A260,Transaksi!$A$11:$F$1000,6,FALSE),"")</f>
        <v/>
      </c>
      <c r="G260" s="489" t="str">
        <f>IFERROR(VLOOKUP(A260,Transaksi!$A$11:$G$1000,7,FALSE),"")</f>
        <v/>
      </c>
      <c r="H260" s="489" t="str">
        <f>IFERROR(VLOOKUP(A260,Transaksi!$A$11:$H$1000,8,FALSE),"")</f>
        <v/>
      </c>
      <c r="I260" s="489" t="str">
        <f t="shared" si="4"/>
        <v/>
      </c>
    </row>
    <row r="261" spans="3:9" ht="12.5">
      <c r="C261" s="486" t="str">
        <f>IFERROR(VLOOKUP(A261,Transaksi!$A$11:$C$1000,3,FALSE),"")</f>
        <v/>
      </c>
      <c r="D261" s="487" t="str">
        <f>IFERROR(VLOOKUP(A261,Transaksi!$A$11:$D$1000,4,FALSE),"")</f>
        <v/>
      </c>
      <c r="E261" s="488" t="str">
        <f>IFERROR(VLOOKUP(A261,Transaksi!$A$11:$E$1000,5,FALSE),"")</f>
        <v/>
      </c>
      <c r="F261" s="209" t="str">
        <f>IFERROR(VLOOKUP(A261,Transaksi!$A$11:$F$1000,6,FALSE),"")</f>
        <v/>
      </c>
      <c r="G261" s="489" t="str">
        <f>IFERROR(VLOOKUP(A261,Transaksi!$A$11:$G$1000,7,FALSE),"")</f>
        <v/>
      </c>
      <c r="H261" s="489" t="str">
        <f>IFERROR(VLOOKUP(A261,Transaksi!$A$11:$H$1000,8,FALSE),"")</f>
        <v/>
      </c>
      <c r="I261" s="489" t="str">
        <f t="shared" si="4"/>
        <v/>
      </c>
    </row>
    <row r="262" spans="3:9" ht="12.5">
      <c r="C262" s="486" t="str">
        <f>IFERROR(VLOOKUP(A262,Transaksi!$A$11:$C$1000,3,FALSE),"")</f>
        <v/>
      </c>
      <c r="D262" s="487" t="str">
        <f>IFERROR(VLOOKUP(A262,Transaksi!$A$11:$D$1000,4,FALSE),"")</f>
        <v/>
      </c>
      <c r="E262" s="488" t="str">
        <f>IFERROR(VLOOKUP(A262,Transaksi!$A$11:$E$1000,5,FALSE),"")</f>
        <v/>
      </c>
      <c r="F262" s="209" t="str">
        <f>IFERROR(VLOOKUP(A262,Transaksi!$A$11:$F$1000,6,FALSE),"")</f>
        <v/>
      </c>
      <c r="G262" s="489" t="str">
        <f>IFERROR(VLOOKUP(A262,Transaksi!$A$11:$G$1000,7,FALSE),"")</f>
        <v/>
      </c>
      <c r="H262" s="489" t="str">
        <f>IFERROR(VLOOKUP(A262,Transaksi!$A$11:$H$1000,8,FALSE),"")</f>
        <v/>
      </c>
      <c r="I262" s="489" t="str">
        <f t="shared" si="4"/>
        <v/>
      </c>
    </row>
    <row r="263" spans="3:9" ht="12.5">
      <c r="C263" s="486" t="str">
        <f>IFERROR(VLOOKUP(A263,Transaksi!$A$11:$C$1000,3,FALSE),"")</f>
        <v/>
      </c>
      <c r="D263" s="487" t="str">
        <f>IFERROR(VLOOKUP(A263,Transaksi!$A$11:$D$1000,4,FALSE),"")</f>
        <v/>
      </c>
      <c r="E263" s="488" t="str">
        <f>IFERROR(VLOOKUP(A263,Transaksi!$A$11:$E$1000,5,FALSE),"")</f>
        <v/>
      </c>
      <c r="F263" s="209" t="str">
        <f>IFERROR(VLOOKUP(A263,Transaksi!$A$11:$F$1000,6,FALSE),"")</f>
        <v/>
      </c>
      <c r="G263" s="489" t="str">
        <f>IFERROR(VLOOKUP(A263,Transaksi!$A$11:$G$1000,7,FALSE),"")</f>
        <v/>
      </c>
      <c r="H263" s="489" t="str">
        <f>IFERROR(VLOOKUP(A263,Transaksi!$A$11:$H$1000,8,FALSE),"")</f>
        <v/>
      </c>
      <c r="I263" s="489" t="str">
        <f t="shared" si="4"/>
        <v/>
      </c>
    </row>
    <row r="264" spans="3:9" ht="12.5">
      <c r="C264" s="486" t="str">
        <f>IFERROR(VLOOKUP(A264,Transaksi!$A$11:$C$1000,3,FALSE),"")</f>
        <v/>
      </c>
      <c r="D264" s="487" t="str">
        <f>IFERROR(VLOOKUP(A264,Transaksi!$A$11:$D$1000,4,FALSE),"")</f>
        <v/>
      </c>
      <c r="E264" s="488" t="str">
        <f>IFERROR(VLOOKUP(A264,Transaksi!$A$11:$E$1000,5,FALSE),"")</f>
        <v/>
      </c>
      <c r="F264" s="209" t="str">
        <f>IFERROR(VLOOKUP(A264,Transaksi!$A$11:$F$1000,6,FALSE),"")</f>
        <v/>
      </c>
      <c r="G264" s="489" t="str">
        <f>IFERROR(VLOOKUP(A264,Transaksi!$A$11:$G$1000,7,FALSE),"")</f>
        <v/>
      </c>
      <c r="H264" s="489" t="str">
        <f>IFERROR(VLOOKUP(A264,Transaksi!$A$11:$H$1000,8,FALSE),"")</f>
        <v/>
      </c>
      <c r="I264" s="489" t="str">
        <f t="shared" si="4"/>
        <v/>
      </c>
    </row>
    <row r="265" spans="3:9" ht="12.5">
      <c r="C265" s="486" t="str">
        <f>IFERROR(VLOOKUP(A265,Transaksi!$A$11:$C$1000,3,FALSE),"")</f>
        <v/>
      </c>
      <c r="D265" s="487" t="str">
        <f>IFERROR(VLOOKUP(A265,Transaksi!$A$11:$D$1000,4,FALSE),"")</f>
        <v/>
      </c>
      <c r="E265" s="488" t="str">
        <f>IFERROR(VLOOKUP(A265,Transaksi!$A$11:$E$1000,5,FALSE),"")</f>
        <v/>
      </c>
      <c r="F265" s="209" t="str">
        <f>IFERROR(VLOOKUP(A265,Transaksi!$A$11:$F$1000,6,FALSE),"")</f>
        <v/>
      </c>
      <c r="G265" s="489" t="str">
        <f>IFERROR(VLOOKUP(A265,Transaksi!$A$11:$G$1000,7,FALSE),"")</f>
        <v/>
      </c>
      <c r="H265" s="489" t="str">
        <f>IFERROR(VLOOKUP(A265,Transaksi!$A$11:$H$1000,8,FALSE),"")</f>
        <v/>
      </c>
      <c r="I265" s="489" t="str">
        <f t="shared" si="4"/>
        <v/>
      </c>
    </row>
    <row r="266" spans="3:9" ht="12.5">
      <c r="C266" s="486" t="str">
        <f>IFERROR(VLOOKUP(A266,Transaksi!$A$11:$C$1000,3,FALSE),"")</f>
        <v/>
      </c>
      <c r="D266" s="487" t="str">
        <f>IFERROR(VLOOKUP(A266,Transaksi!$A$11:$D$1000,4,FALSE),"")</f>
        <v/>
      </c>
      <c r="E266" s="488" t="str">
        <f>IFERROR(VLOOKUP(A266,Transaksi!$A$11:$E$1000,5,FALSE),"")</f>
        <v/>
      </c>
      <c r="F266" s="209" t="str">
        <f>IFERROR(VLOOKUP(A266,Transaksi!$A$11:$F$1000,6,FALSE),"")</f>
        <v/>
      </c>
      <c r="G266" s="489" t="str">
        <f>IFERROR(VLOOKUP(A266,Transaksi!$A$11:$G$1000,7,FALSE),"")</f>
        <v/>
      </c>
      <c r="H266" s="489" t="str">
        <f>IFERROR(VLOOKUP(A266,Transaksi!$A$11:$H$1000,8,FALSE),"")</f>
        <v/>
      </c>
      <c r="I266" s="489" t="str">
        <f t="shared" si="4"/>
        <v/>
      </c>
    </row>
    <row r="267" spans="3:9" ht="12.5">
      <c r="C267" s="486" t="str">
        <f>IFERROR(VLOOKUP(A267,Transaksi!$A$11:$C$1000,3,FALSE),"")</f>
        <v/>
      </c>
      <c r="D267" s="487" t="str">
        <f>IFERROR(VLOOKUP(A267,Transaksi!$A$11:$D$1000,4,FALSE),"")</f>
        <v/>
      </c>
      <c r="E267" s="488" t="str">
        <f>IFERROR(VLOOKUP(A267,Transaksi!$A$11:$E$1000,5,FALSE),"")</f>
        <v/>
      </c>
      <c r="F267" s="209" t="str">
        <f>IFERROR(VLOOKUP(A267,Transaksi!$A$11:$F$1000,6,FALSE),"")</f>
        <v/>
      </c>
      <c r="G267" s="489" t="str">
        <f>IFERROR(VLOOKUP(A267,Transaksi!$A$11:$G$1000,7,FALSE),"")</f>
        <v/>
      </c>
      <c r="H267" s="489" t="str">
        <f>IFERROR(VLOOKUP(A267,Transaksi!$A$11:$H$1000,8,FALSE),"")</f>
        <v/>
      </c>
      <c r="I267" s="489" t="str">
        <f t="shared" si="4"/>
        <v/>
      </c>
    </row>
    <row r="268" spans="3:9" ht="12.5">
      <c r="C268" s="486" t="str">
        <f>IFERROR(VLOOKUP(A268,Transaksi!$A$11:$C$1000,3,FALSE),"")</f>
        <v/>
      </c>
      <c r="D268" s="487" t="str">
        <f>IFERROR(VLOOKUP(A268,Transaksi!$A$11:$D$1000,4,FALSE),"")</f>
        <v/>
      </c>
      <c r="E268" s="488" t="str">
        <f>IFERROR(VLOOKUP(A268,Transaksi!$A$11:$E$1000,5,FALSE),"")</f>
        <v/>
      </c>
      <c r="F268" s="209" t="str">
        <f>IFERROR(VLOOKUP(A268,Transaksi!$A$11:$F$1000,6,FALSE),"")</f>
        <v/>
      </c>
      <c r="G268" s="489" t="str">
        <f>IFERROR(VLOOKUP(A268,Transaksi!$A$11:$G$1000,7,FALSE),"")</f>
        <v/>
      </c>
      <c r="H268" s="489" t="str">
        <f>IFERROR(VLOOKUP(A268,Transaksi!$A$11:$H$1000,8,FALSE),"")</f>
        <v/>
      </c>
      <c r="I268" s="489" t="str">
        <f t="shared" si="4"/>
        <v/>
      </c>
    </row>
    <row r="269" spans="3:9" ht="12.5">
      <c r="C269" s="486" t="str">
        <f>IFERROR(VLOOKUP(A269,Transaksi!$A$11:$C$1000,3,FALSE),"")</f>
        <v/>
      </c>
      <c r="D269" s="487" t="str">
        <f>IFERROR(VLOOKUP(A269,Transaksi!$A$11:$D$1000,4,FALSE),"")</f>
        <v/>
      </c>
      <c r="E269" s="488" t="str">
        <f>IFERROR(VLOOKUP(A269,Transaksi!$A$11:$E$1000,5,FALSE),"")</f>
        <v/>
      </c>
      <c r="F269" s="209" t="str">
        <f>IFERROR(VLOOKUP(A269,Transaksi!$A$11:$F$1000,6,FALSE),"")</f>
        <v/>
      </c>
      <c r="G269" s="489" t="str">
        <f>IFERROR(VLOOKUP(A269,Transaksi!$A$11:$G$1000,7,FALSE),"")</f>
        <v/>
      </c>
      <c r="H269" s="489" t="str">
        <f>IFERROR(VLOOKUP(A269,Transaksi!$A$11:$H$1000,8,FALSE),"")</f>
        <v/>
      </c>
      <c r="I269" s="489" t="str">
        <f t="shared" si="4"/>
        <v/>
      </c>
    </row>
    <row r="270" spans="3:9" ht="12.5">
      <c r="C270" s="486" t="str">
        <f>IFERROR(VLOOKUP(A270,Transaksi!$A$11:$C$1000,3,FALSE),"")</f>
        <v/>
      </c>
      <c r="D270" s="487" t="str">
        <f>IFERROR(VLOOKUP(A270,Transaksi!$A$11:$D$1000,4,FALSE),"")</f>
        <v/>
      </c>
      <c r="E270" s="488" t="str">
        <f>IFERROR(VLOOKUP(A270,Transaksi!$A$11:$E$1000,5,FALSE),"")</f>
        <v/>
      </c>
      <c r="F270" s="209" t="str">
        <f>IFERROR(VLOOKUP(A270,Transaksi!$A$11:$F$1000,6,FALSE),"")</f>
        <v/>
      </c>
      <c r="G270" s="489" t="str">
        <f>IFERROR(VLOOKUP(A270,Transaksi!$A$11:$G$1000,7,FALSE),"")</f>
        <v/>
      </c>
      <c r="H270" s="489" t="str">
        <f>IFERROR(VLOOKUP(A270,Transaksi!$A$11:$H$1000,8,FALSE),"")</f>
        <v/>
      </c>
      <c r="I270" s="489" t="str">
        <f t="shared" si="4"/>
        <v/>
      </c>
    </row>
    <row r="271" spans="3:9" ht="12.5">
      <c r="C271" s="486" t="str">
        <f>IFERROR(VLOOKUP(A271,Transaksi!$A$11:$C$1000,3,FALSE),"")</f>
        <v/>
      </c>
      <c r="D271" s="487" t="str">
        <f>IFERROR(VLOOKUP(A271,Transaksi!$A$11:$D$1000,4,FALSE),"")</f>
        <v/>
      </c>
      <c r="E271" s="488" t="str">
        <f>IFERROR(VLOOKUP(A271,Transaksi!$A$11:$E$1000,5,FALSE),"")</f>
        <v/>
      </c>
      <c r="F271" s="209" t="str">
        <f>IFERROR(VLOOKUP(A271,Transaksi!$A$11:$F$1000,6,FALSE),"")</f>
        <v/>
      </c>
      <c r="G271" s="489" t="str">
        <f>IFERROR(VLOOKUP(A271,Transaksi!$A$11:$G$1000,7,FALSE),"")</f>
        <v/>
      </c>
      <c r="H271" s="489" t="str">
        <f>IFERROR(VLOOKUP(A271,Transaksi!$A$11:$H$1000,8,FALSE),"")</f>
        <v/>
      </c>
      <c r="I271" s="489" t="str">
        <f t="shared" si="4"/>
        <v/>
      </c>
    </row>
    <row r="272" spans="3:9" ht="12.5">
      <c r="C272" s="486" t="str">
        <f>IFERROR(VLOOKUP(A272,Transaksi!$A$11:$C$1000,3,FALSE),"")</f>
        <v/>
      </c>
      <c r="D272" s="487" t="str">
        <f>IFERROR(VLOOKUP(A272,Transaksi!$A$11:$D$1000,4,FALSE),"")</f>
        <v/>
      </c>
      <c r="E272" s="488" t="str">
        <f>IFERROR(VLOOKUP(A272,Transaksi!$A$11:$E$1000,5,FALSE),"")</f>
        <v/>
      </c>
      <c r="F272" s="209" t="str">
        <f>IFERROR(VLOOKUP(A272,Transaksi!$A$11:$F$1000,6,FALSE),"")</f>
        <v/>
      </c>
      <c r="G272" s="489" t="str">
        <f>IFERROR(VLOOKUP(A272,Transaksi!$A$11:$G$1000,7,FALSE),"")</f>
        <v/>
      </c>
      <c r="H272" s="489" t="str">
        <f>IFERROR(VLOOKUP(A272,Transaksi!$A$11:$H$1000,8,FALSE),"")</f>
        <v/>
      </c>
      <c r="I272" s="489" t="str">
        <f t="shared" si="4"/>
        <v/>
      </c>
    </row>
    <row r="273" spans="3:9" ht="12.5">
      <c r="C273" s="486" t="str">
        <f>IFERROR(VLOOKUP(A273,Transaksi!$A$11:$C$1000,3,FALSE),"")</f>
        <v/>
      </c>
      <c r="D273" s="487" t="str">
        <f>IFERROR(VLOOKUP(A273,Transaksi!$A$11:$D$1000,4,FALSE),"")</f>
        <v/>
      </c>
      <c r="E273" s="488" t="str">
        <f>IFERROR(VLOOKUP(A273,Transaksi!$A$11:$E$1000,5,FALSE),"")</f>
        <v/>
      </c>
      <c r="F273" s="209" t="str">
        <f>IFERROR(VLOOKUP(A273,Transaksi!$A$11:$F$1000,6,FALSE),"")</f>
        <v/>
      </c>
      <c r="G273" s="489" t="str">
        <f>IFERROR(VLOOKUP(A273,Transaksi!$A$11:$G$1000,7,FALSE),"")</f>
        <v/>
      </c>
      <c r="H273" s="489" t="str">
        <f>IFERROR(VLOOKUP(A273,Transaksi!$A$11:$H$1000,8,FALSE),"")</f>
        <v/>
      </c>
      <c r="I273" s="489" t="str">
        <f t="shared" si="4"/>
        <v/>
      </c>
    </row>
    <row r="274" spans="3:9" ht="12.5">
      <c r="C274" s="486" t="str">
        <f>IFERROR(VLOOKUP(A274,Transaksi!$A$11:$C$1000,3,FALSE),"")</f>
        <v/>
      </c>
      <c r="D274" s="487" t="str">
        <f>IFERROR(VLOOKUP(A274,Transaksi!$A$11:$D$1000,4,FALSE),"")</f>
        <v/>
      </c>
      <c r="E274" s="488" t="str">
        <f>IFERROR(VLOOKUP(A274,Transaksi!$A$11:$E$1000,5,FALSE),"")</f>
        <v/>
      </c>
      <c r="F274" s="209" t="str">
        <f>IFERROR(VLOOKUP(A274,Transaksi!$A$11:$F$1000,6,FALSE),"")</f>
        <v/>
      </c>
      <c r="G274" s="489" t="str">
        <f>IFERROR(VLOOKUP(A274,Transaksi!$A$11:$G$1000,7,FALSE),"")</f>
        <v/>
      </c>
      <c r="H274" s="489" t="str">
        <f>IFERROR(VLOOKUP(A274,Transaksi!$A$11:$H$1000,8,FALSE),"")</f>
        <v/>
      </c>
      <c r="I274" s="489" t="str">
        <f t="shared" si="4"/>
        <v/>
      </c>
    </row>
    <row r="275" spans="3:9" ht="12.5">
      <c r="C275" s="486" t="str">
        <f>IFERROR(VLOOKUP(A275,Transaksi!$A$11:$C$1000,3,FALSE),"")</f>
        <v/>
      </c>
      <c r="D275" s="487" t="str">
        <f>IFERROR(VLOOKUP(A275,Transaksi!$A$11:$D$1000,4,FALSE),"")</f>
        <v/>
      </c>
      <c r="E275" s="488" t="str">
        <f>IFERROR(VLOOKUP(A275,Transaksi!$A$11:$E$1000,5,FALSE),"")</f>
        <v/>
      </c>
      <c r="F275" s="209" t="str">
        <f>IFERROR(VLOOKUP(A275,Transaksi!$A$11:$F$1000,6,FALSE),"")</f>
        <v/>
      </c>
      <c r="G275" s="489" t="str">
        <f>IFERROR(VLOOKUP(A275,Transaksi!$A$11:$G$1000,7,FALSE),"")</f>
        <v/>
      </c>
      <c r="H275" s="489" t="str">
        <f>IFERROR(VLOOKUP(A275,Transaksi!$A$11:$H$1000,8,FALSE),"")</f>
        <v/>
      </c>
      <c r="I275" s="489" t="str">
        <f t="shared" si="4"/>
        <v/>
      </c>
    </row>
    <row r="276" spans="3:9" ht="12.5">
      <c r="C276" s="486" t="str">
        <f>IFERROR(VLOOKUP(A276,Transaksi!$A$11:$C$1000,3,FALSE),"")</f>
        <v/>
      </c>
      <c r="D276" s="487" t="str">
        <f>IFERROR(VLOOKUP(A276,Transaksi!$A$11:$D$1000,4,FALSE),"")</f>
        <v/>
      </c>
      <c r="E276" s="488" t="str">
        <f>IFERROR(VLOOKUP(A276,Transaksi!$A$11:$E$1000,5,FALSE),"")</f>
        <v/>
      </c>
      <c r="F276" s="209" t="str">
        <f>IFERROR(VLOOKUP(A276,Transaksi!$A$11:$F$1000,6,FALSE),"")</f>
        <v/>
      </c>
      <c r="G276" s="489" t="str">
        <f>IFERROR(VLOOKUP(A276,Transaksi!$A$11:$G$1000,7,FALSE),"")</f>
        <v/>
      </c>
      <c r="H276" s="489" t="str">
        <f>IFERROR(VLOOKUP(A276,Transaksi!$A$11:$H$1000,8,FALSE),"")</f>
        <v/>
      </c>
      <c r="I276" s="489" t="str">
        <f t="shared" si="4"/>
        <v/>
      </c>
    </row>
    <row r="277" spans="3:9" ht="12.5">
      <c r="C277" s="486" t="str">
        <f>IFERROR(VLOOKUP(A277,Transaksi!$A$11:$C$1000,3,FALSE),"")</f>
        <v/>
      </c>
      <c r="D277" s="487" t="str">
        <f>IFERROR(VLOOKUP(A277,Transaksi!$A$11:$D$1000,4,FALSE),"")</f>
        <v/>
      </c>
      <c r="E277" s="488" t="str">
        <f>IFERROR(VLOOKUP(A277,Transaksi!$A$11:$E$1000,5,FALSE),"")</f>
        <v/>
      </c>
      <c r="F277" s="209" t="str">
        <f>IFERROR(VLOOKUP(A277,Transaksi!$A$11:$F$1000,6,FALSE),"")</f>
        <v/>
      </c>
      <c r="G277" s="489" t="str">
        <f>IFERROR(VLOOKUP(A277,Transaksi!$A$11:$G$1000,7,FALSE),"")</f>
        <v/>
      </c>
      <c r="H277" s="489" t="str">
        <f>IFERROR(VLOOKUP(A277,Transaksi!$A$11:$H$1000,8,FALSE),"")</f>
        <v/>
      </c>
      <c r="I277" s="489" t="str">
        <f t="shared" si="4"/>
        <v/>
      </c>
    </row>
    <row r="278" spans="3:9" ht="12.5">
      <c r="C278" s="486" t="str">
        <f>IFERROR(VLOOKUP(A278,Transaksi!$A$11:$C$1000,3,FALSE),"")</f>
        <v/>
      </c>
      <c r="D278" s="487" t="str">
        <f>IFERROR(VLOOKUP(A278,Transaksi!$A$11:$D$1000,4,FALSE),"")</f>
        <v/>
      </c>
      <c r="E278" s="488" t="str">
        <f>IFERROR(VLOOKUP(A278,Transaksi!$A$11:$E$1000,5,FALSE),"")</f>
        <v/>
      </c>
      <c r="F278" s="209" t="str">
        <f>IFERROR(VLOOKUP(A278,Transaksi!$A$11:$F$1000,6,FALSE),"")</f>
        <v/>
      </c>
      <c r="G278" s="489" t="str">
        <f>IFERROR(VLOOKUP(A278,Transaksi!$A$11:$G$1000,7,FALSE),"")</f>
        <v/>
      </c>
      <c r="H278" s="489" t="str">
        <f>IFERROR(VLOOKUP(A278,Transaksi!$A$11:$H$1000,8,FALSE),"")</f>
        <v/>
      </c>
      <c r="I278" s="489" t="str">
        <f t="shared" si="4"/>
        <v/>
      </c>
    </row>
    <row r="279" spans="3:9" ht="12.5">
      <c r="C279" s="486" t="str">
        <f>IFERROR(VLOOKUP(A279,Transaksi!$A$11:$C$1000,3,FALSE),"")</f>
        <v/>
      </c>
      <c r="D279" s="487" t="str">
        <f>IFERROR(VLOOKUP(A279,Transaksi!$A$11:$D$1000,4,FALSE),"")</f>
        <v/>
      </c>
      <c r="E279" s="488" t="str">
        <f>IFERROR(VLOOKUP(A279,Transaksi!$A$11:$E$1000,5,FALSE),"")</f>
        <v/>
      </c>
      <c r="F279" s="209" t="str">
        <f>IFERROR(VLOOKUP(A279,Transaksi!$A$11:$F$1000,6,FALSE),"")</f>
        <v/>
      </c>
      <c r="G279" s="489" t="str">
        <f>IFERROR(VLOOKUP(A279,Transaksi!$A$11:$G$1000,7,FALSE),"")</f>
        <v/>
      </c>
      <c r="H279" s="489" t="str">
        <f>IFERROR(VLOOKUP(A279,Transaksi!$A$11:$H$1000,8,FALSE),"")</f>
        <v/>
      </c>
      <c r="I279" s="489" t="str">
        <f t="shared" si="4"/>
        <v/>
      </c>
    </row>
    <row r="280" spans="3:9" ht="12.5">
      <c r="C280" s="486" t="str">
        <f>IFERROR(VLOOKUP(A280,Transaksi!$A$11:$C$1000,3,FALSE),"")</f>
        <v/>
      </c>
      <c r="D280" s="487" t="str">
        <f>IFERROR(VLOOKUP(A280,Transaksi!$A$11:$D$1000,4,FALSE),"")</f>
        <v/>
      </c>
      <c r="E280" s="488" t="str">
        <f>IFERROR(VLOOKUP(A280,Transaksi!$A$11:$E$1000,5,FALSE),"")</f>
        <v/>
      </c>
      <c r="F280" s="209" t="str">
        <f>IFERROR(VLOOKUP(A280,Transaksi!$A$11:$F$1000,6,FALSE),"")</f>
        <v/>
      </c>
      <c r="G280" s="489" t="str">
        <f>IFERROR(VLOOKUP(A280,Transaksi!$A$11:$G$1000,7,FALSE),"")</f>
        <v/>
      </c>
      <c r="H280" s="489" t="str">
        <f>IFERROR(VLOOKUP(A280,Transaksi!$A$11:$H$1000,8,FALSE),"")</f>
        <v/>
      </c>
      <c r="I280" s="489" t="str">
        <f t="shared" ref="I280:I343" si="5">IF(F280="","",I279+G280-H280)</f>
        <v/>
      </c>
    </row>
    <row r="281" spans="3:9" ht="12.5">
      <c r="C281" s="486" t="str">
        <f>IFERROR(VLOOKUP(A281,Transaksi!$A$11:$C$1000,3,FALSE),"")</f>
        <v/>
      </c>
      <c r="D281" s="487" t="str">
        <f>IFERROR(VLOOKUP(A281,Transaksi!$A$11:$D$1000,4,FALSE),"")</f>
        <v/>
      </c>
      <c r="E281" s="488" t="str">
        <f>IFERROR(VLOOKUP(A281,Transaksi!$A$11:$E$1000,5,FALSE),"")</f>
        <v/>
      </c>
      <c r="F281" s="209" t="str">
        <f>IFERROR(VLOOKUP(A281,Transaksi!$A$11:$F$1000,6,FALSE),"")</f>
        <v/>
      </c>
      <c r="G281" s="489" t="str">
        <f>IFERROR(VLOOKUP(A281,Transaksi!$A$11:$G$1000,7,FALSE),"")</f>
        <v/>
      </c>
      <c r="H281" s="489" t="str">
        <f>IFERROR(VLOOKUP(A281,Transaksi!$A$11:$H$1000,8,FALSE),"")</f>
        <v/>
      </c>
      <c r="I281" s="489" t="str">
        <f t="shared" si="5"/>
        <v/>
      </c>
    </row>
    <row r="282" spans="3:9" ht="12.5">
      <c r="C282" s="486" t="str">
        <f>IFERROR(VLOOKUP(A282,Transaksi!$A$11:$C$1000,3,FALSE),"")</f>
        <v/>
      </c>
      <c r="D282" s="487" t="str">
        <f>IFERROR(VLOOKUP(A282,Transaksi!$A$11:$D$1000,4,FALSE),"")</f>
        <v/>
      </c>
      <c r="E282" s="488" t="str">
        <f>IFERROR(VLOOKUP(A282,Transaksi!$A$11:$E$1000,5,FALSE),"")</f>
        <v/>
      </c>
      <c r="F282" s="209" t="str">
        <f>IFERROR(VLOOKUP(A282,Transaksi!$A$11:$F$1000,6,FALSE),"")</f>
        <v/>
      </c>
      <c r="G282" s="489" t="str">
        <f>IFERROR(VLOOKUP(A282,Transaksi!$A$11:$G$1000,7,FALSE),"")</f>
        <v/>
      </c>
      <c r="H282" s="489" t="str">
        <f>IFERROR(VLOOKUP(A282,Transaksi!$A$11:$H$1000,8,FALSE),"")</f>
        <v/>
      </c>
      <c r="I282" s="489" t="str">
        <f t="shared" si="5"/>
        <v/>
      </c>
    </row>
    <row r="283" spans="3:9" ht="12.5">
      <c r="C283" s="486" t="str">
        <f>IFERROR(VLOOKUP(A283,Transaksi!$A$11:$C$1000,3,FALSE),"")</f>
        <v/>
      </c>
      <c r="D283" s="487" t="str">
        <f>IFERROR(VLOOKUP(A283,Transaksi!$A$11:$D$1000,4,FALSE),"")</f>
        <v/>
      </c>
      <c r="E283" s="488" t="str">
        <f>IFERROR(VLOOKUP(A283,Transaksi!$A$11:$E$1000,5,FALSE),"")</f>
        <v/>
      </c>
      <c r="F283" s="209" t="str">
        <f>IFERROR(VLOOKUP(A283,Transaksi!$A$11:$F$1000,6,FALSE),"")</f>
        <v/>
      </c>
      <c r="G283" s="489" t="str">
        <f>IFERROR(VLOOKUP(A283,Transaksi!$A$11:$G$1000,7,FALSE),"")</f>
        <v/>
      </c>
      <c r="H283" s="489" t="str">
        <f>IFERROR(VLOOKUP(A283,Transaksi!$A$11:$H$1000,8,FALSE),"")</f>
        <v/>
      </c>
      <c r="I283" s="489" t="str">
        <f t="shared" si="5"/>
        <v/>
      </c>
    </row>
    <row r="284" spans="3:9" ht="12.5">
      <c r="C284" s="486" t="str">
        <f>IFERROR(VLOOKUP(A284,Transaksi!$A$11:$C$1000,3,FALSE),"")</f>
        <v/>
      </c>
      <c r="D284" s="487" t="str">
        <f>IFERROR(VLOOKUP(A284,Transaksi!$A$11:$D$1000,4,FALSE),"")</f>
        <v/>
      </c>
      <c r="E284" s="488" t="str">
        <f>IFERROR(VLOOKUP(A284,Transaksi!$A$11:$E$1000,5,FALSE),"")</f>
        <v/>
      </c>
      <c r="F284" s="209" t="str">
        <f>IFERROR(VLOOKUP(A284,Transaksi!$A$11:$F$1000,6,FALSE),"")</f>
        <v/>
      </c>
      <c r="G284" s="489" t="str">
        <f>IFERROR(VLOOKUP(A284,Transaksi!$A$11:$G$1000,7,FALSE),"")</f>
        <v/>
      </c>
      <c r="H284" s="489" t="str">
        <f>IFERROR(VLOOKUP(A284,Transaksi!$A$11:$H$1000,8,FALSE),"")</f>
        <v/>
      </c>
      <c r="I284" s="489" t="str">
        <f t="shared" si="5"/>
        <v/>
      </c>
    </row>
    <row r="285" spans="3:9" ht="12.5">
      <c r="C285" s="486" t="str">
        <f>IFERROR(VLOOKUP(A285,Transaksi!$A$11:$C$1000,3,FALSE),"")</f>
        <v/>
      </c>
      <c r="D285" s="487" t="str">
        <f>IFERROR(VLOOKUP(A285,Transaksi!$A$11:$D$1000,4,FALSE),"")</f>
        <v/>
      </c>
      <c r="E285" s="488" t="str">
        <f>IFERROR(VLOOKUP(A285,Transaksi!$A$11:$E$1000,5,FALSE),"")</f>
        <v/>
      </c>
      <c r="F285" s="209" t="str">
        <f>IFERROR(VLOOKUP(A285,Transaksi!$A$11:$F$1000,6,FALSE),"")</f>
        <v/>
      </c>
      <c r="G285" s="489" t="str">
        <f>IFERROR(VLOOKUP(A285,Transaksi!$A$11:$G$1000,7,FALSE),"")</f>
        <v/>
      </c>
      <c r="H285" s="489" t="str">
        <f>IFERROR(VLOOKUP(A285,Transaksi!$A$11:$H$1000,8,FALSE),"")</f>
        <v/>
      </c>
      <c r="I285" s="489" t="str">
        <f t="shared" si="5"/>
        <v/>
      </c>
    </row>
    <row r="286" spans="3:9" ht="12.5">
      <c r="C286" s="486" t="str">
        <f>IFERROR(VLOOKUP(A286,Transaksi!$A$11:$C$1000,3,FALSE),"")</f>
        <v/>
      </c>
      <c r="D286" s="487" t="str">
        <f>IFERROR(VLOOKUP(A286,Transaksi!$A$11:$D$1000,4,FALSE),"")</f>
        <v/>
      </c>
      <c r="E286" s="488" t="str">
        <f>IFERROR(VLOOKUP(A286,Transaksi!$A$11:$E$1000,5,FALSE),"")</f>
        <v/>
      </c>
      <c r="F286" s="209" t="str">
        <f>IFERROR(VLOOKUP(A286,Transaksi!$A$11:$F$1000,6,FALSE),"")</f>
        <v/>
      </c>
      <c r="G286" s="489" t="str">
        <f>IFERROR(VLOOKUP(A286,Transaksi!$A$11:$G$1000,7,FALSE),"")</f>
        <v/>
      </c>
      <c r="H286" s="489" t="str">
        <f>IFERROR(VLOOKUP(A286,Transaksi!$A$11:$H$1000,8,FALSE),"")</f>
        <v/>
      </c>
      <c r="I286" s="489" t="str">
        <f t="shared" si="5"/>
        <v/>
      </c>
    </row>
    <row r="287" spans="3:9" ht="12.5">
      <c r="C287" s="486" t="str">
        <f>IFERROR(VLOOKUP(A287,Transaksi!$A$11:$C$1000,3,FALSE),"")</f>
        <v/>
      </c>
      <c r="D287" s="487" t="str">
        <f>IFERROR(VLOOKUP(A287,Transaksi!$A$11:$D$1000,4,FALSE),"")</f>
        <v/>
      </c>
      <c r="E287" s="488" t="str">
        <f>IFERROR(VLOOKUP(A287,Transaksi!$A$11:$E$1000,5,FALSE),"")</f>
        <v/>
      </c>
      <c r="F287" s="209" t="str">
        <f>IFERROR(VLOOKUP(A287,Transaksi!$A$11:$F$1000,6,FALSE),"")</f>
        <v/>
      </c>
      <c r="G287" s="489" t="str">
        <f>IFERROR(VLOOKUP(A287,Transaksi!$A$11:$G$1000,7,FALSE),"")</f>
        <v/>
      </c>
      <c r="H287" s="489" t="str">
        <f>IFERROR(VLOOKUP(A287,Transaksi!$A$11:$H$1000,8,FALSE),"")</f>
        <v/>
      </c>
      <c r="I287" s="489" t="str">
        <f t="shared" si="5"/>
        <v/>
      </c>
    </row>
    <row r="288" spans="3:9" ht="12.5">
      <c r="C288" s="486" t="str">
        <f>IFERROR(VLOOKUP(A288,Transaksi!$A$11:$C$1000,3,FALSE),"")</f>
        <v/>
      </c>
      <c r="D288" s="487" t="str">
        <f>IFERROR(VLOOKUP(A288,Transaksi!$A$11:$D$1000,4,FALSE),"")</f>
        <v/>
      </c>
      <c r="E288" s="488" t="str">
        <f>IFERROR(VLOOKUP(A288,Transaksi!$A$11:$E$1000,5,FALSE),"")</f>
        <v/>
      </c>
      <c r="F288" s="209" t="str">
        <f>IFERROR(VLOOKUP(A288,Transaksi!$A$11:$F$1000,6,FALSE),"")</f>
        <v/>
      </c>
      <c r="G288" s="489" t="str">
        <f>IFERROR(VLOOKUP(A288,Transaksi!$A$11:$G$1000,7,FALSE),"")</f>
        <v/>
      </c>
      <c r="H288" s="489" t="str">
        <f>IFERROR(VLOOKUP(A288,Transaksi!$A$11:$H$1000,8,FALSE),"")</f>
        <v/>
      </c>
      <c r="I288" s="489" t="str">
        <f t="shared" si="5"/>
        <v/>
      </c>
    </row>
    <row r="289" spans="3:9" ht="12.5">
      <c r="C289" s="486" t="str">
        <f>IFERROR(VLOOKUP(A289,Transaksi!$A$11:$C$1000,3,FALSE),"")</f>
        <v/>
      </c>
      <c r="D289" s="487" t="str">
        <f>IFERROR(VLOOKUP(A289,Transaksi!$A$11:$D$1000,4,FALSE),"")</f>
        <v/>
      </c>
      <c r="E289" s="488" t="str">
        <f>IFERROR(VLOOKUP(A289,Transaksi!$A$11:$E$1000,5,FALSE),"")</f>
        <v/>
      </c>
      <c r="F289" s="209" t="str">
        <f>IFERROR(VLOOKUP(A289,Transaksi!$A$11:$F$1000,6,FALSE),"")</f>
        <v/>
      </c>
      <c r="G289" s="489" t="str">
        <f>IFERROR(VLOOKUP(A289,Transaksi!$A$11:$G$1000,7,FALSE),"")</f>
        <v/>
      </c>
      <c r="H289" s="489" t="str">
        <f>IFERROR(VLOOKUP(A289,Transaksi!$A$11:$H$1000,8,FALSE),"")</f>
        <v/>
      </c>
      <c r="I289" s="489" t="str">
        <f t="shared" si="5"/>
        <v/>
      </c>
    </row>
    <row r="290" spans="3:9" ht="12.5">
      <c r="C290" s="486" t="str">
        <f>IFERROR(VLOOKUP(A290,Transaksi!$A$11:$C$1000,3,FALSE),"")</f>
        <v/>
      </c>
      <c r="D290" s="487" t="str">
        <f>IFERROR(VLOOKUP(A290,Transaksi!$A$11:$D$1000,4,FALSE),"")</f>
        <v/>
      </c>
      <c r="E290" s="488" t="str">
        <f>IFERROR(VLOOKUP(A290,Transaksi!$A$11:$E$1000,5,FALSE),"")</f>
        <v/>
      </c>
      <c r="F290" s="209" t="str">
        <f>IFERROR(VLOOKUP(A290,Transaksi!$A$11:$F$1000,6,FALSE),"")</f>
        <v/>
      </c>
      <c r="G290" s="489" t="str">
        <f>IFERROR(VLOOKUP(A290,Transaksi!$A$11:$G$1000,7,FALSE),"")</f>
        <v/>
      </c>
      <c r="H290" s="489" t="str">
        <f>IFERROR(VLOOKUP(A290,Transaksi!$A$11:$H$1000,8,FALSE),"")</f>
        <v/>
      </c>
      <c r="I290" s="489" t="str">
        <f t="shared" si="5"/>
        <v/>
      </c>
    </row>
    <row r="291" spans="3:9" ht="12.5">
      <c r="C291" s="486" t="str">
        <f>IFERROR(VLOOKUP(A291,Transaksi!$A$11:$C$1000,3,FALSE),"")</f>
        <v/>
      </c>
      <c r="D291" s="487" t="str">
        <f>IFERROR(VLOOKUP(A291,Transaksi!$A$11:$D$1000,4,FALSE),"")</f>
        <v/>
      </c>
      <c r="E291" s="488" t="str">
        <f>IFERROR(VLOOKUP(A291,Transaksi!$A$11:$E$1000,5,FALSE),"")</f>
        <v/>
      </c>
      <c r="F291" s="209" t="str">
        <f>IFERROR(VLOOKUP(A291,Transaksi!$A$11:$F$1000,6,FALSE),"")</f>
        <v/>
      </c>
      <c r="G291" s="489" t="str">
        <f>IFERROR(VLOOKUP(A291,Transaksi!$A$11:$G$1000,7,FALSE),"")</f>
        <v/>
      </c>
      <c r="H291" s="489" t="str">
        <f>IFERROR(VLOOKUP(A291,Transaksi!$A$11:$H$1000,8,FALSE),"")</f>
        <v/>
      </c>
      <c r="I291" s="489" t="str">
        <f t="shared" si="5"/>
        <v/>
      </c>
    </row>
    <row r="292" spans="3:9" ht="12.5">
      <c r="C292" s="486" t="str">
        <f>IFERROR(VLOOKUP(A292,Transaksi!$A$11:$C$1000,3,FALSE),"")</f>
        <v/>
      </c>
      <c r="D292" s="487" t="str">
        <f>IFERROR(VLOOKUP(A292,Transaksi!$A$11:$D$1000,4,FALSE),"")</f>
        <v/>
      </c>
      <c r="E292" s="488" t="str">
        <f>IFERROR(VLOOKUP(A292,Transaksi!$A$11:$E$1000,5,FALSE),"")</f>
        <v/>
      </c>
      <c r="F292" s="209" t="str">
        <f>IFERROR(VLOOKUP(A292,Transaksi!$A$11:$F$1000,6,FALSE),"")</f>
        <v/>
      </c>
      <c r="G292" s="489" t="str">
        <f>IFERROR(VLOOKUP(A292,Transaksi!$A$11:$G$1000,7,FALSE),"")</f>
        <v/>
      </c>
      <c r="H292" s="489" t="str">
        <f>IFERROR(VLOOKUP(A292,Transaksi!$A$11:$H$1000,8,FALSE),"")</f>
        <v/>
      </c>
      <c r="I292" s="489" t="str">
        <f t="shared" si="5"/>
        <v/>
      </c>
    </row>
    <row r="293" spans="3:9" ht="12.5">
      <c r="C293" s="486" t="str">
        <f>IFERROR(VLOOKUP(A293,Transaksi!$A$11:$C$1000,3,FALSE),"")</f>
        <v/>
      </c>
      <c r="D293" s="487" t="str">
        <f>IFERROR(VLOOKUP(A293,Transaksi!$A$11:$D$1000,4,FALSE),"")</f>
        <v/>
      </c>
      <c r="E293" s="488" t="str">
        <f>IFERROR(VLOOKUP(A293,Transaksi!$A$11:$E$1000,5,FALSE),"")</f>
        <v/>
      </c>
      <c r="F293" s="209" t="str">
        <f>IFERROR(VLOOKUP(A293,Transaksi!$A$11:$F$1000,6,FALSE),"")</f>
        <v/>
      </c>
      <c r="G293" s="489" t="str">
        <f>IFERROR(VLOOKUP(A293,Transaksi!$A$11:$G$1000,7,FALSE),"")</f>
        <v/>
      </c>
      <c r="H293" s="489" t="str">
        <f>IFERROR(VLOOKUP(A293,Transaksi!$A$11:$H$1000,8,FALSE),"")</f>
        <v/>
      </c>
      <c r="I293" s="489" t="str">
        <f t="shared" si="5"/>
        <v/>
      </c>
    </row>
    <row r="294" spans="3:9" ht="12.5">
      <c r="C294" s="486" t="str">
        <f>IFERROR(VLOOKUP(A294,Transaksi!$A$11:$C$1000,3,FALSE),"")</f>
        <v/>
      </c>
      <c r="D294" s="487" t="str">
        <f>IFERROR(VLOOKUP(A294,Transaksi!$A$11:$D$1000,4,FALSE),"")</f>
        <v/>
      </c>
      <c r="E294" s="488" t="str">
        <f>IFERROR(VLOOKUP(A294,Transaksi!$A$11:$E$1000,5,FALSE),"")</f>
        <v/>
      </c>
      <c r="F294" s="209" t="str">
        <f>IFERROR(VLOOKUP(A294,Transaksi!$A$11:$F$1000,6,FALSE),"")</f>
        <v/>
      </c>
      <c r="G294" s="489" t="str">
        <f>IFERROR(VLOOKUP(A294,Transaksi!$A$11:$G$1000,7,FALSE),"")</f>
        <v/>
      </c>
      <c r="H294" s="489" t="str">
        <f>IFERROR(VLOOKUP(A294,Transaksi!$A$11:$H$1000,8,FALSE),"")</f>
        <v/>
      </c>
      <c r="I294" s="489" t="str">
        <f t="shared" si="5"/>
        <v/>
      </c>
    </row>
    <row r="295" spans="3:9" ht="12.5">
      <c r="C295" s="486" t="str">
        <f>IFERROR(VLOOKUP(A295,Transaksi!$A$11:$C$1000,3,FALSE),"")</f>
        <v/>
      </c>
      <c r="D295" s="487" t="str">
        <f>IFERROR(VLOOKUP(A295,Transaksi!$A$11:$D$1000,4,FALSE),"")</f>
        <v/>
      </c>
      <c r="E295" s="488" t="str">
        <f>IFERROR(VLOOKUP(A295,Transaksi!$A$11:$E$1000,5,FALSE),"")</f>
        <v/>
      </c>
      <c r="F295" s="209" t="str">
        <f>IFERROR(VLOOKUP(A295,Transaksi!$A$11:$F$1000,6,FALSE),"")</f>
        <v/>
      </c>
      <c r="G295" s="489" t="str">
        <f>IFERROR(VLOOKUP(A295,Transaksi!$A$11:$G$1000,7,FALSE),"")</f>
        <v/>
      </c>
      <c r="H295" s="489" t="str">
        <f>IFERROR(VLOOKUP(A295,Transaksi!$A$11:$H$1000,8,FALSE),"")</f>
        <v/>
      </c>
      <c r="I295" s="489" t="str">
        <f t="shared" si="5"/>
        <v/>
      </c>
    </row>
    <row r="296" spans="3:9" ht="12.5">
      <c r="C296" s="486" t="str">
        <f>IFERROR(VLOOKUP(A296,Transaksi!$A$11:$C$1000,3,FALSE),"")</f>
        <v/>
      </c>
      <c r="D296" s="487" t="str">
        <f>IFERROR(VLOOKUP(A296,Transaksi!$A$11:$D$1000,4,FALSE),"")</f>
        <v/>
      </c>
      <c r="E296" s="488" t="str">
        <f>IFERROR(VLOOKUP(A296,Transaksi!$A$11:$E$1000,5,FALSE),"")</f>
        <v/>
      </c>
      <c r="F296" s="209" t="str">
        <f>IFERROR(VLOOKUP(A296,Transaksi!$A$11:$F$1000,6,FALSE),"")</f>
        <v/>
      </c>
      <c r="G296" s="489" t="str">
        <f>IFERROR(VLOOKUP(A296,Transaksi!$A$11:$G$1000,7,FALSE),"")</f>
        <v/>
      </c>
      <c r="H296" s="489" t="str">
        <f>IFERROR(VLOOKUP(A296,Transaksi!$A$11:$H$1000,8,FALSE),"")</f>
        <v/>
      </c>
      <c r="I296" s="489" t="str">
        <f t="shared" si="5"/>
        <v/>
      </c>
    </row>
    <row r="297" spans="3:9" ht="12.5">
      <c r="C297" s="486" t="str">
        <f>IFERROR(VLOOKUP(A297,Transaksi!$A$11:$C$1000,3,FALSE),"")</f>
        <v/>
      </c>
      <c r="D297" s="487" t="str">
        <f>IFERROR(VLOOKUP(A297,Transaksi!$A$11:$D$1000,4,FALSE),"")</f>
        <v/>
      </c>
      <c r="E297" s="488" t="str">
        <f>IFERROR(VLOOKUP(A297,Transaksi!$A$11:$E$1000,5,FALSE),"")</f>
        <v/>
      </c>
      <c r="F297" s="209" t="str">
        <f>IFERROR(VLOOKUP(A297,Transaksi!$A$11:$F$1000,6,FALSE),"")</f>
        <v/>
      </c>
      <c r="G297" s="489" t="str">
        <f>IFERROR(VLOOKUP(A297,Transaksi!$A$11:$G$1000,7,FALSE),"")</f>
        <v/>
      </c>
      <c r="H297" s="489" t="str">
        <f>IFERROR(VLOOKUP(A297,Transaksi!$A$11:$H$1000,8,FALSE),"")</f>
        <v/>
      </c>
      <c r="I297" s="489" t="str">
        <f t="shared" si="5"/>
        <v/>
      </c>
    </row>
    <row r="298" spans="3:9" ht="12.5">
      <c r="C298" s="486" t="str">
        <f>IFERROR(VLOOKUP(A298,Transaksi!$A$11:$C$1000,3,FALSE),"")</f>
        <v/>
      </c>
      <c r="D298" s="487" t="str">
        <f>IFERROR(VLOOKUP(A298,Transaksi!$A$11:$D$1000,4,FALSE),"")</f>
        <v/>
      </c>
      <c r="E298" s="488" t="str">
        <f>IFERROR(VLOOKUP(A298,Transaksi!$A$11:$E$1000,5,FALSE),"")</f>
        <v/>
      </c>
      <c r="F298" s="209" t="str">
        <f>IFERROR(VLOOKUP(A298,Transaksi!$A$11:$F$1000,6,FALSE),"")</f>
        <v/>
      </c>
      <c r="G298" s="489" t="str">
        <f>IFERROR(VLOOKUP(A298,Transaksi!$A$11:$G$1000,7,FALSE),"")</f>
        <v/>
      </c>
      <c r="H298" s="489" t="str">
        <f>IFERROR(VLOOKUP(A298,Transaksi!$A$11:$H$1000,8,FALSE),"")</f>
        <v/>
      </c>
      <c r="I298" s="489" t="str">
        <f t="shared" si="5"/>
        <v/>
      </c>
    </row>
    <row r="299" spans="3:9" ht="12.5">
      <c r="C299" s="486" t="str">
        <f>IFERROR(VLOOKUP(A299,Transaksi!$A$11:$C$1000,3,FALSE),"")</f>
        <v/>
      </c>
      <c r="D299" s="487" t="str">
        <f>IFERROR(VLOOKUP(A299,Transaksi!$A$11:$D$1000,4,FALSE),"")</f>
        <v/>
      </c>
      <c r="E299" s="488" t="str">
        <f>IFERROR(VLOOKUP(A299,Transaksi!$A$11:$E$1000,5,FALSE),"")</f>
        <v/>
      </c>
      <c r="F299" s="209" t="str">
        <f>IFERROR(VLOOKUP(A299,Transaksi!$A$11:$F$1000,6,FALSE),"")</f>
        <v/>
      </c>
      <c r="G299" s="489" t="str">
        <f>IFERROR(VLOOKUP(A299,Transaksi!$A$11:$G$1000,7,FALSE),"")</f>
        <v/>
      </c>
      <c r="H299" s="489" t="str">
        <f>IFERROR(VLOOKUP(A299,Transaksi!$A$11:$H$1000,8,FALSE),"")</f>
        <v/>
      </c>
      <c r="I299" s="489" t="str">
        <f t="shared" si="5"/>
        <v/>
      </c>
    </row>
    <row r="300" spans="3:9" ht="12.5">
      <c r="C300" s="486" t="str">
        <f>IFERROR(VLOOKUP(A300,Transaksi!$A$11:$C$1000,3,FALSE),"")</f>
        <v/>
      </c>
      <c r="D300" s="487" t="str">
        <f>IFERROR(VLOOKUP(A300,Transaksi!$A$11:$D$1000,4,FALSE),"")</f>
        <v/>
      </c>
      <c r="E300" s="488" t="str">
        <f>IFERROR(VLOOKUP(A300,Transaksi!$A$11:$E$1000,5,FALSE),"")</f>
        <v/>
      </c>
      <c r="F300" s="209" t="str">
        <f>IFERROR(VLOOKUP(A300,Transaksi!$A$11:$F$1000,6,FALSE),"")</f>
        <v/>
      </c>
      <c r="G300" s="489" t="str">
        <f>IFERROR(VLOOKUP(A300,Transaksi!$A$11:$G$1000,7,FALSE),"")</f>
        <v/>
      </c>
      <c r="H300" s="489" t="str">
        <f>IFERROR(VLOOKUP(A300,Transaksi!$A$11:$H$1000,8,FALSE),"")</f>
        <v/>
      </c>
      <c r="I300" s="489" t="str">
        <f t="shared" si="5"/>
        <v/>
      </c>
    </row>
    <row r="301" spans="3:9" ht="12.5">
      <c r="C301" s="486" t="str">
        <f>IFERROR(VLOOKUP(A301,Transaksi!$A$11:$C$1000,3,FALSE),"")</f>
        <v/>
      </c>
      <c r="D301" s="487" t="str">
        <f>IFERROR(VLOOKUP(A301,Transaksi!$A$11:$D$1000,4,FALSE),"")</f>
        <v/>
      </c>
      <c r="E301" s="488" t="str">
        <f>IFERROR(VLOOKUP(A301,Transaksi!$A$11:$E$1000,5,FALSE),"")</f>
        <v/>
      </c>
      <c r="F301" s="209" t="str">
        <f>IFERROR(VLOOKUP(A301,Transaksi!$A$11:$F$1000,6,FALSE),"")</f>
        <v/>
      </c>
      <c r="G301" s="489" t="str">
        <f>IFERROR(VLOOKUP(A301,Transaksi!$A$11:$G$1000,7,FALSE),"")</f>
        <v/>
      </c>
      <c r="H301" s="489" t="str">
        <f>IFERROR(VLOOKUP(A301,Transaksi!$A$11:$H$1000,8,FALSE),"")</f>
        <v/>
      </c>
      <c r="I301" s="489" t="str">
        <f t="shared" si="5"/>
        <v/>
      </c>
    </row>
    <row r="302" spans="3:9" ht="12.5">
      <c r="C302" s="486" t="str">
        <f>IFERROR(VLOOKUP(A302,Transaksi!$A$11:$C$1000,3,FALSE),"")</f>
        <v/>
      </c>
      <c r="D302" s="487" t="str">
        <f>IFERROR(VLOOKUP(A302,Transaksi!$A$11:$D$1000,4,FALSE),"")</f>
        <v/>
      </c>
      <c r="E302" s="488" t="str">
        <f>IFERROR(VLOOKUP(A302,Transaksi!$A$11:$E$1000,5,FALSE),"")</f>
        <v/>
      </c>
      <c r="F302" s="209" t="str">
        <f>IFERROR(VLOOKUP(A302,Transaksi!$A$11:$F$1000,6,FALSE),"")</f>
        <v/>
      </c>
      <c r="G302" s="489" t="str">
        <f>IFERROR(VLOOKUP(A302,Transaksi!$A$11:$G$1000,7,FALSE),"")</f>
        <v/>
      </c>
      <c r="H302" s="489" t="str">
        <f>IFERROR(VLOOKUP(A302,Transaksi!$A$11:$H$1000,8,FALSE),"")</f>
        <v/>
      </c>
      <c r="I302" s="489" t="str">
        <f t="shared" si="5"/>
        <v/>
      </c>
    </row>
    <row r="303" spans="3:9" ht="12.5">
      <c r="C303" s="486" t="str">
        <f>IFERROR(VLOOKUP(A303,Transaksi!$A$11:$C$1000,3,FALSE),"")</f>
        <v/>
      </c>
      <c r="D303" s="487" t="str">
        <f>IFERROR(VLOOKUP(A303,Transaksi!$A$11:$D$1000,4,FALSE),"")</f>
        <v/>
      </c>
      <c r="E303" s="488" t="str">
        <f>IFERROR(VLOOKUP(A303,Transaksi!$A$11:$E$1000,5,FALSE),"")</f>
        <v/>
      </c>
      <c r="F303" s="209" t="str">
        <f>IFERROR(VLOOKUP(A303,Transaksi!$A$11:$F$1000,6,FALSE),"")</f>
        <v/>
      </c>
      <c r="G303" s="489" t="str">
        <f>IFERROR(VLOOKUP(A303,Transaksi!$A$11:$G$1000,7,FALSE),"")</f>
        <v/>
      </c>
      <c r="H303" s="489" t="str">
        <f>IFERROR(VLOOKUP(A303,Transaksi!$A$11:$H$1000,8,FALSE),"")</f>
        <v/>
      </c>
      <c r="I303" s="489" t="str">
        <f t="shared" si="5"/>
        <v/>
      </c>
    </row>
    <row r="304" spans="3:9" ht="12.5">
      <c r="C304" s="486" t="str">
        <f>IFERROR(VLOOKUP(A304,Transaksi!$A$11:$C$1000,3,FALSE),"")</f>
        <v/>
      </c>
      <c r="D304" s="487" t="str">
        <f>IFERROR(VLOOKUP(A304,Transaksi!$A$11:$D$1000,4,FALSE),"")</f>
        <v/>
      </c>
      <c r="E304" s="488" t="str">
        <f>IFERROR(VLOOKUP(A304,Transaksi!$A$11:$E$1000,5,FALSE),"")</f>
        <v/>
      </c>
      <c r="F304" s="209" t="str">
        <f>IFERROR(VLOOKUP(A304,Transaksi!$A$11:$F$1000,6,FALSE),"")</f>
        <v/>
      </c>
      <c r="G304" s="489" t="str">
        <f>IFERROR(VLOOKUP(A304,Transaksi!$A$11:$G$1000,7,FALSE),"")</f>
        <v/>
      </c>
      <c r="H304" s="489" t="str">
        <f>IFERROR(VLOOKUP(A304,Transaksi!$A$11:$H$1000,8,FALSE),"")</f>
        <v/>
      </c>
      <c r="I304" s="489" t="str">
        <f t="shared" si="5"/>
        <v/>
      </c>
    </row>
    <row r="305" spans="3:9" ht="12.5">
      <c r="C305" s="486" t="str">
        <f>IFERROR(VLOOKUP(A305,Transaksi!$A$11:$C$1000,3,FALSE),"")</f>
        <v/>
      </c>
      <c r="D305" s="487" t="str">
        <f>IFERROR(VLOOKUP(A305,Transaksi!$A$11:$D$1000,4,FALSE),"")</f>
        <v/>
      </c>
      <c r="E305" s="488" t="str">
        <f>IFERROR(VLOOKUP(A305,Transaksi!$A$11:$E$1000,5,FALSE),"")</f>
        <v/>
      </c>
      <c r="F305" s="209" t="str">
        <f>IFERROR(VLOOKUP(A305,Transaksi!$A$11:$F$1000,6,FALSE),"")</f>
        <v/>
      </c>
      <c r="G305" s="489" t="str">
        <f>IFERROR(VLOOKUP(A305,Transaksi!$A$11:$G$1000,7,FALSE),"")</f>
        <v/>
      </c>
      <c r="H305" s="489" t="str">
        <f>IFERROR(VLOOKUP(A305,Transaksi!$A$11:$H$1000,8,FALSE),"")</f>
        <v/>
      </c>
      <c r="I305" s="489" t="str">
        <f t="shared" si="5"/>
        <v/>
      </c>
    </row>
    <row r="306" spans="3:9" ht="12.5">
      <c r="C306" s="486" t="str">
        <f>IFERROR(VLOOKUP(A306,Transaksi!$A$11:$C$1000,3,FALSE),"")</f>
        <v/>
      </c>
      <c r="D306" s="487" t="str">
        <f>IFERROR(VLOOKUP(A306,Transaksi!$A$11:$D$1000,4,FALSE),"")</f>
        <v/>
      </c>
      <c r="E306" s="488" t="str">
        <f>IFERROR(VLOOKUP(A306,Transaksi!$A$11:$E$1000,5,FALSE),"")</f>
        <v/>
      </c>
      <c r="F306" s="209" t="str">
        <f>IFERROR(VLOOKUP(A306,Transaksi!$A$11:$F$1000,6,FALSE),"")</f>
        <v/>
      </c>
      <c r="G306" s="489" t="str">
        <f>IFERROR(VLOOKUP(A306,Transaksi!$A$11:$G$1000,7,FALSE),"")</f>
        <v/>
      </c>
      <c r="H306" s="489" t="str">
        <f>IFERROR(VLOOKUP(A306,Transaksi!$A$11:$H$1000,8,FALSE),"")</f>
        <v/>
      </c>
      <c r="I306" s="489" t="str">
        <f t="shared" si="5"/>
        <v/>
      </c>
    </row>
    <row r="307" spans="3:9" ht="12.5">
      <c r="C307" s="486" t="str">
        <f>IFERROR(VLOOKUP(A307,Transaksi!$A$11:$C$1000,3,FALSE),"")</f>
        <v/>
      </c>
      <c r="D307" s="487" t="str">
        <f>IFERROR(VLOOKUP(A307,Transaksi!$A$11:$D$1000,4,FALSE),"")</f>
        <v/>
      </c>
      <c r="E307" s="488" t="str">
        <f>IFERROR(VLOOKUP(A307,Transaksi!$A$11:$E$1000,5,FALSE),"")</f>
        <v/>
      </c>
      <c r="F307" s="209" t="str">
        <f>IFERROR(VLOOKUP(A307,Transaksi!$A$11:$F$1000,6,FALSE),"")</f>
        <v/>
      </c>
      <c r="G307" s="489" t="str">
        <f>IFERROR(VLOOKUP(A307,Transaksi!$A$11:$G$1000,7,FALSE),"")</f>
        <v/>
      </c>
      <c r="H307" s="489" t="str">
        <f>IFERROR(VLOOKUP(A307,Transaksi!$A$11:$H$1000,8,FALSE),"")</f>
        <v/>
      </c>
      <c r="I307" s="489" t="str">
        <f t="shared" si="5"/>
        <v/>
      </c>
    </row>
    <row r="308" spans="3:9" ht="12.5">
      <c r="C308" s="486" t="str">
        <f>IFERROR(VLOOKUP(A308,Transaksi!$A$11:$C$1000,3,FALSE),"")</f>
        <v/>
      </c>
      <c r="D308" s="487" t="str">
        <f>IFERROR(VLOOKUP(A308,Transaksi!$A$11:$D$1000,4,FALSE),"")</f>
        <v/>
      </c>
      <c r="E308" s="488" t="str">
        <f>IFERROR(VLOOKUP(A308,Transaksi!$A$11:$E$1000,5,FALSE),"")</f>
        <v/>
      </c>
      <c r="F308" s="209" t="str">
        <f>IFERROR(VLOOKUP(A308,Transaksi!$A$11:$F$1000,6,FALSE),"")</f>
        <v/>
      </c>
      <c r="G308" s="489" t="str">
        <f>IFERROR(VLOOKUP(A308,Transaksi!$A$11:$G$1000,7,FALSE),"")</f>
        <v/>
      </c>
      <c r="H308" s="489" t="str">
        <f>IFERROR(VLOOKUP(A308,Transaksi!$A$11:$H$1000,8,FALSE),"")</f>
        <v/>
      </c>
      <c r="I308" s="489" t="str">
        <f t="shared" si="5"/>
        <v/>
      </c>
    </row>
    <row r="309" spans="3:9" ht="12.5">
      <c r="C309" s="486" t="str">
        <f>IFERROR(VLOOKUP(A309,Transaksi!$A$11:$C$1000,3,FALSE),"")</f>
        <v/>
      </c>
      <c r="D309" s="487" t="str">
        <f>IFERROR(VLOOKUP(A309,Transaksi!$A$11:$D$1000,4,FALSE),"")</f>
        <v/>
      </c>
      <c r="E309" s="488" t="str">
        <f>IFERROR(VLOOKUP(A309,Transaksi!$A$11:$E$1000,5,FALSE),"")</f>
        <v/>
      </c>
      <c r="F309" s="209" t="str">
        <f>IFERROR(VLOOKUP(A309,Transaksi!$A$11:$F$1000,6,FALSE),"")</f>
        <v/>
      </c>
      <c r="G309" s="489" t="str">
        <f>IFERROR(VLOOKUP(A309,Transaksi!$A$11:$G$1000,7,FALSE),"")</f>
        <v/>
      </c>
      <c r="H309" s="489" t="str">
        <f>IFERROR(VLOOKUP(A309,Transaksi!$A$11:$H$1000,8,FALSE),"")</f>
        <v/>
      </c>
      <c r="I309" s="489" t="str">
        <f t="shared" si="5"/>
        <v/>
      </c>
    </row>
    <row r="310" spans="3:9" ht="12.5">
      <c r="C310" s="486" t="str">
        <f>IFERROR(VLOOKUP(A310,Transaksi!$A$11:$C$1000,3,FALSE),"")</f>
        <v/>
      </c>
      <c r="D310" s="487" t="str">
        <f>IFERROR(VLOOKUP(A310,Transaksi!$A$11:$D$1000,4,FALSE),"")</f>
        <v/>
      </c>
      <c r="E310" s="488" t="str">
        <f>IFERROR(VLOOKUP(A310,Transaksi!$A$11:$E$1000,5,FALSE),"")</f>
        <v/>
      </c>
      <c r="F310" s="209" t="str">
        <f>IFERROR(VLOOKUP(A310,Transaksi!$A$11:$F$1000,6,FALSE),"")</f>
        <v/>
      </c>
      <c r="G310" s="489" t="str">
        <f>IFERROR(VLOOKUP(A310,Transaksi!$A$11:$G$1000,7,FALSE),"")</f>
        <v/>
      </c>
      <c r="H310" s="489" t="str">
        <f>IFERROR(VLOOKUP(A310,Transaksi!$A$11:$H$1000,8,FALSE),"")</f>
        <v/>
      </c>
      <c r="I310" s="489" t="str">
        <f t="shared" si="5"/>
        <v/>
      </c>
    </row>
    <row r="311" spans="3:9" ht="12.5">
      <c r="C311" s="486" t="str">
        <f>IFERROR(VLOOKUP(A311,Transaksi!$A$11:$C$1000,3,FALSE),"")</f>
        <v/>
      </c>
      <c r="D311" s="487" t="str">
        <f>IFERROR(VLOOKUP(A311,Transaksi!$A$11:$D$1000,4,FALSE),"")</f>
        <v/>
      </c>
      <c r="E311" s="488" t="str">
        <f>IFERROR(VLOOKUP(A311,Transaksi!$A$11:$E$1000,5,FALSE),"")</f>
        <v/>
      </c>
      <c r="F311" s="209" t="str">
        <f>IFERROR(VLOOKUP(A311,Transaksi!$A$11:$F$1000,6,FALSE),"")</f>
        <v/>
      </c>
      <c r="G311" s="489" t="str">
        <f>IFERROR(VLOOKUP(A311,Transaksi!$A$11:$G$1000,7,FALSE),"")</f>
        <v/>
      </c>
      <c r="H311" s="489" t="str">
        <f>IFERROR(VLOOKUP(A311,Transaksi!$A$11:$H$1000,8,FALSE),"")</f>
        <v/>
      </c>
      <c r="I311" s="489" t="str">
        <f t="shared" si="5"/>
        <v/>
      </c>
    </row>
    <row r="312" spans="3:9" ht="12.5">
      <c r="C312" s="486" t="str">
        <f>IFERROR(VLOOKUP(A312,Transaksi!$A$11:$C$1000,3,FALSE),"")</f>
        <v/>
      </c>
      <c r="D312" s="487" t="str">
        <f>IFERROR(VLOOKUP(A312,Transaksi!$A$11:$D$1000,4,FALSE),"")</f>
        <v/>
      </c>
      <c r="E312" s="488" t="str">
        <f>IFERROR(VLOOKUP(A312,Transaksi!$A$11:$E$1000,5,FALSE),"")</f>
        <v/>
      </c>
      <c r="F312" s="209" t="str">
        <f>IFERROR(VLOOKUP(A312,Transaksi!$A$11:$F$1000,6,FALSE),"")</f>
        <v/>
      </c>
      <c r="G312" s="489" t="str">
        <f>IFERROR(VLOOKUP(A312,Transaksi!$A$11:$G$1000,7,FALSE),"")</f>
        <v/>
      </c>
      <c r="H312" s="489" t="str">
        <f>IFERROR(VLOOKUP(A312,Transaksi!$A$11:$H$1000,8,FALSE),"")</f>
        <v/>
      </c>
      <c r="I312" s="489" t="str">
        <f t="shared" si="5"/>
        <v/>
      </c>
    </row>
    <row r="313" spans="3:9" ht="12.5">
      <c r="C313" s="486" t="str">
        <f>IFERROR(VLOOKUP(A313,Transaksi!$A$11:$C$1000,3,FALSE),"")</f>
        <v/>
      </c>
      <c r="D313" s="487" t="str">
        <f>IFERROR(VLOOKUP(A313,Transaksi!$A$11:$D$1000,4,FALSE),"")</f>
        <v/>
      </c>
      <c r="E313" s="488" t="str">
        <f>IFERROR(VLOOKUP(A313,Transaksi!$A$11:$E$1000,5,FALSE),"")</f>
        <v/>
      </c>
      <c r="F313" s="209" t="str">
        <f>IFERROR(VLOOKUP(A313,Transaksi!$A$11:$F$1000,6,FALSE),"")</f>
        <v/>
      </c>
      <c r="G313" s="489" t="str">
        <f>IFERROR(VLOOKUP(A313,Transaksi!$A$11:$G$1000,7,FALSE),"")</f>
        <v/>
      </c>
      <c r="H313" s="489" t="str">
        <f>IFERROR(VLOOKUP(A313,Transaksi!$A$11:$H$1000,8,FALSE),"")</f>
        <v/>
      </c>
      <c r="I313" s="489" t="str">
        <f t="shared" si="5"/>
        <v/>
      </c>
    </row>
    <row r="314" spans="3:9" ht="12.5">
      <c r="C314" s="486" t="str">
        <f>IFERROR(VLOOKUP(A314,Transaksi!$A$11:$C$1000,3,FALSE),"")</f>
        <v/>
      </c>
      <c r="D314" s="487" t="str">
        <f>IFERROR(VLOOKUP(A314,Transaksi!$A$11:$D$1000,4,FALSE),"")</f>
        <v/>
      </c>
      <c r="E314" s="488" t="str">
        <f>IFERROR(VLOOKUP(A314,Transaksi!$A$11:$E$1000,5,FALSE),"")</f>
        <v/>
      </c>
      <c r="F314" s="209" t="str">
        <f>IFERROR(VLOOKUP(A314,Transaksi!$A$11:$F$1000,6,FALSE),"")</f>
        <v/>
      </c>
      <c r="G314" s="489" t="str">
        <f>IFERROR(VLOOKUP(A314,Transaksi!$A$11:$G$1000,7,FALSE),"")</f>
        <v/>
      </c>
      <c r="H314" s="489" t="str">
        <f>IFERROR(VLOOKUP(A314,Transaksi!$A$11:$H$1000,8,FALSE),"")</f>
        <v/>
      </c>
      <c r="I314" s="489" t="str">
        <f t="shared" si="5"/>
        <v/>
      </c>
    </row>
    <row r="315" spans="3:9" ht="12.5">
      <c r="C315" s="486" t="str">
        <f>IFERROR(VLOOKUP(A315,Transaksi!$A$11:$C$1000,3,FALSE),"")</f>
        <v/>
      </c>
      <c r="D315" s="487" t="str">
        <f>IFERROR(VLOOKUP(A315,Transaksi!$A$11:$D$1000,4,FALSE),"")</f>
        <v/>
      </c>
      <c r="E315" s="488" t="str">
        <f>IFERROR(VLOOKUP(A315,Transaksi!$A$11:$E$1000,5,FALSE),"")</f>
        <v/>
      </c>
      <c r="F315" s="209" t="str">
        <f>IFERROR(VLOOKUP(A315,Transaksi!$A$11:$F$1000,6,FALSE),"")</f>
        <v/>
      </c>
      <c r="G315" s="489" t="str">
        <f>IFERROR(VLOOKUP(A315,Transaksi!$A$11:$G$1000,7,FALSE),"")</f>
        <v/>
      </c>
      <c r="H315" s="489" t="str">
        <f>IFERROR(VLOOKUP(A315,Transaksi!$A$11:$H$1000,8,FALSE),"")</f>
        <v/>
      </c>
      <c r="I315" s="489" t="str">
        <f t="shared" si="5"/>
        <v/>
      </c>
    </row>
    <row r="316" spans="3:9" ht="12.5">
      <c r="C316" s="486" t="str">
        <f>IFERROR(VLOOKUP(A316,Transaksi!$A$11:$C$1000,3,FALSE),"")</f>
        <v/>
      </c>
      <c r="D316" s="487" t="str">
        <f>IFERROR(VLOOKUP(A316,Transaksi!$A$11:$D$1000,4,FALSE),"")</f>
        <v/>
      </c>
      <c r="E316" s="488" t="str">
        <f>IFERROR(VLOOKUP(A316,Transaksi!$A$11:$E$1000,5,FALSE),"")</f>
        <v/>
      </c>
      <c r="F316" s="209" t="str">
        <f>IFERROR(VLOOKUP(A316,Transaksi!$A$11:$F$1000,6,FALSE),"")</f>
        <v/>
      </c>
      <c r="G316" s="489" t="str">
        <f>IFERROR(VLOOKUP(A316,Transaksi!$A$11:$G$1000,7,FALSE),"")</f>
        <v/>
      </c>
      <c r="H316" s="489" t="str">
        <f>IFERROR(VLOOKUP(A316,Transaksi!$A$11:$H$1000,8,FALSE),"")</f>
        <v/>
      </c>
      <c r="I316" s="489" t="str">
        <f t="shared" si="5"/>
        <v/>
      </c>
    </row>
    <row r="317" spans="3:9" ht="12.5">
      <c r="C317" s="486" t="str">
        <f>IFERROR(VLOOKUP(A317,Transaksi!$A$11:$C$1000,3,FALSE),"")</f>
        <v/>
      </c>
      <c r="D317" s="487" t="str">
        <f>IFERROR(VLOOKUP(A317,Transaksi!$A$11:$D$1000,4,FALSE),"")</f>
        <v/>
      </c>
      <c r="E317" s="488" t="str">
        <f>IFERROR(VLOOKUP(A317,Transaksi!$A$11:$E$1000,5,FALSE),"")</f>
        <v/>
      </c>
      <c r="F317" s="209" t="str">
        <f>IFERROR(VLOOKUP(A317,Transaksi!$A$11:$F$1000,6,FALSE),"")</f>
        <v/>
      </c>
      <c r="G317" s="489" t="str">
        <f>IFERROR(VLOOKUP(A317,Transaksi!$A$11:$G$1000,7,FALSE),"")</f>
        <v/>
      </c>
      <c r="H317" s="489" t="str">
        <f>IFERROR(VLOOKUP(A317,Transaksi!$A$11:$H$1000,8,FALSE),"")</f>
        <v/>
      </c>
      <c r="I317" s="489" t="str">
        <f t="shared" si="5"/>
        <v/>
      </c>
    </row>
    <row r="318" spans="3:9" ht="12.5">
      <c r="C318" s="486" t="str">
        <f>IFERROR(VLOOKUP(A318,Transaksi!$A$11:$C$1000,3,FALSE),"")</f>
        <v/>
      </c>
      <c r="D318" s="487" t="str">
        <f>IFERROR(VLOOKUP(A318,Transaksi!$A$11:$D$1000,4,FALSE),"")</f>
        <v/>
      </c>
      <c r="E318" s="488" t="str">
        <f>IFERROR(VLOOKUP(A318,Transaksi!$A$11:$E$1000,5,FALSE),"")</f>
        <v/>
      </c>
      <c r="F318" s="209" t="str">
        <f>IFERROR(VLOOKUP(A318,Transaksi!$A$11:$F$1000,6,FALSE),"")</f>
        <v/>
      </c>
      <c r="G318" s="489" t="str">
        <f>IFERROR(VLOOKUP(A318,Transaksi!$A$11:$G$1000,7,FALSE),"")</f>
        <v/>
      </c>
      <c r="H318" s="489" t="str">
        <f>IFERROR(VLOOKUP(A318,Transaksi!$A$11:$H$1000,8,FALSE),"")</f>
        <v/>
      </c>
      <c r="I318" s="489" t="str">
        <f t="shared" si="5"/>
        <v/>
      </c>
    </row>
    <row r="319" spans="3:9" ht="12.5">
      <c r="C319" s="486" t="str">
        <f>IFERROR(VLOOKUP(A319,Transaksi!$A$11:$C$1000,3,FALSE),"")</f>
        <v/>
      </c>
      <c r="D319" s="487" t="str">
        <f>IFERROR(VLOOKUP(A319,Transaksi!$A$11:$D$1000,4,FALSE),"")</f>
        <v/>
      </c>
      <c r="E319" s="488" t="str">
        <f>IFERROR(VLOOKUP(A319,Transaksi!$A$11:$E$1000,5,FALSE),"")</f>
        <v/>
      </c>
      <c r="F319" s="209" t="str">
        <f>IFERROR(VLOOKUP(A319,Transaksi!$A$11:$F$1000,6,FALSE),"")</f>
        <v/>
      </c>
      <c r="G319" s="489" t="str">
        <f>IFERROR(VLOOKUP(A319,Transaksi!$A$11:$G$1000,7,FALSE),"")</f>
        <v/>
      </c>
      <c r="H319" s="489" t="str">
        <f>IFERROR(VLOOKUP(A319,Transaksi!$A$11:$H$1000,8,FALSE),"")</f>
        <v/>
      </c>
      <c r="I319" s="489" t="str">
        <f t="shared" si="5"/>
        <v/>
      </c>
    </row>
    <row r="320" spans="3:9" ht="12.5">
      <c r="C320" s="486" t="str">
        <f>IFERROR(VLOOKUP(A320,Transaksi!$A$11:$C$1000,3,FALSE),"")</f>
        <v/>
      </c>
      <c r="D320" s="487" t="str">
        <f>IFERROR(VLOOKUP(A320,Transaksi!$A$11:$D$1000,4,FALSE),"")</f>
        <v/>
      </c>
      <c r="E320" s="488" t="str">
        <f>IFERROR(VLOOKUP(A320,Transaksi!$A$11:$E$1000,5,FALSE),"")</f>
        <v/>
      </c>
      <c r="F320" s="209" t="str">
        <f>IFERROR(VLOOKUP(A320,Transaksi!$A$11:$F$1000,6,FALSE),"")</f>
        <v/>
      </c>
      <c r="G320" s="489" t="str">
        <f>IFERROR(VLOOKUP(A320,Transaksi!$A$11:$G$1000,7,FALSE),"")</f>
        <v/>
      </c>
      <c r="H320" s="489" t="str">
        <f>IFERROR(VLOOKUP(A320,Transaksi!$A$11:$H$1000,8,FALSE),"")</f>
        <v/>
      </c>
      <c r="I320" s="489" t="str">
        <f t="shared" si="5"/>
        <v/>
      </c>
    </row>
    <row r="321" spans="3:9" ht="12.5">
      <c r="C321" s="486" t="str">
        <f>IFERROR(VLOOKUP(A321,Transaksi!$A$11:$C$1000,3,FALSE),"")</f>
        <v/>
      </c>
      <c r="D321" s="487" t="str">
        <f>IFERROR(VLOOKUP(A321,Transaksi!$A$11:$D$1000,4,FALSE),"")</f>
        <v/>
      </c>
      <c r="E321" s="488" t="str">
        <f>IFERROR(VLOOKUP(A321,Transaksi!$A$11:$E$1000,5,FALSE),"")</f>
        <v/>
      </c>
      <c r="F321" s="209" t="str">
        <f>IFERROR(VLOOKUP(A321,Transaksi!$A$11:$F$1000,6,FALSE),"")</f>
        <v/>
      </c>
      <c r="G321" s="489" t="str">
        <f>IFERROR(VLOOKUP(A321,Transaksi!$A$11:$G$1000,7,FALSE),"")</f>
        <v/>
      </c>
      <c r="H321" s="489" t="str">
        <f>IFERROR(VLOOKUP(A321,Transaksi!$A$11:$H$1000,8,FALSE),"")</f>
        <v/>
      </c>
      <c r="I321" s="489" t="str">
        <f t="shared" si="5"/>
        <v/>
      </c>
    </row>
    <row r="322" spans="3:9" ht="12.5">
      <c r="C322" s="486" t="str">
        <f>IFERROR(VLOOKUP(A322,Transaksi!$A$11:$C$1000,3,FALSE),"")</f>
        <v/>
      </c>
      <c r="D322" s="487" t="str">
        <f>IFERROR(VLOOKUP(A322,Transaksi!$A$11:$D$1000,4,FALSE),"")</f>
        <v/>
      </c>
      <c r="E322" s="488" t="str">
        <f>IFERROR(VLOOKUP(A322,Transaksi!$A$11:$E$1000,5,FALSE),"")</f>
        <v/>
      </c>
      <c r="F322" s="209" t="str">
        <f>IFERROR(VLOOKUP(A322,Transaksi!$A$11:$F$1000,6,FALSE),"")</f>
        <v/>
      </c>
      <c r="G322" s="489" t="str">
        <f>IFERROR(VLOOKUP(A322,Transaksi!$A$11:$G$1000,7,FALSE),"")</f>
        <v/>
      </c>
      <c r="H322" s="489" t="str">
        <f>IFERROR(VLOOKUP(A322,Transaksi!$A$11:$H$1000,8,FALSE),"")</f>
        <v/>
      </c>
      <c r="I322" s="489" t="str">
        <f t="shared" si="5"/>
        <v/>
      </c>
    </row>
    <row r="323" spans="3:9" ht="12.5">
      <c r="C323" s="486" t="str">
        <f>IFERROR(VLOOKUP(A323,Transaksi!$A$11:$C$1000,3,FALSE),"")</f>
        <v/>
      </c>
      <c r="D323" s="487" t="str">
        <f>IFERROR(VLOOKUP(A323,Transaksi!$A$11:$D$1000,4,FALSE),"")</f>
        <v/>
      </c>
      <c r="E323" s="488" t="str">
        <f>IFERROR(VLOOKUP(A323,Transaksi!$A$11:$E$1000,5,FALSE),"")</f>
        <v/>
      </c>
      <c r="F323" s="209" t="str">
        <f>IFERROR(VLOOKUP(A323,Transaksi!$A$11:$F$1000,6,FALSE),"")</f>
        <v/>
      </c>
      <c r="G323" s="489" t="str">
        <f>IFERROR(VLOOKUP(A323,Transaksi!$A$11:$G$1000,7,FALSE),"")</f>
        <v/>
      </c>
      <c r="H323" s="489" t="str">
        <f>IFERROR(VLOOKUP(A323,Transaksi!$A$11:$H$1000,8,FALSE),"")</f>
        <v/>
      </c>
      <c r="I323" s="489" t="str">
        <f t="shared" si="5"/>
        <v/>
      </c>
    </row>
    <row r="324" spans="3:9" ht="12.5">
      <c r="C324" s="486" t="str">
        <f>IFERROR(VLOOKUP(A324,Transaksi!$A$11:$C$1000,3,FALSE),"")</f>
        <v/>
      </c>
      <c r="D324" s="487" t="str">
        <f>IFERROR(VLOOKUP(A324,Transaksi!$A$11:$D$1000,4,FALSE),"")</f>
        <v/>
      </c>
      <c r="E324" s="488" t="str">
        <f>IFERROR(VLOOKUP(A324,Transaksi!$A$11:$E$1000,5,FALSE),"")</f>
        <v/>
      </c>
      <c r="F324" s="209" t="str">
        <f>IFERROR(VLOOKUP(A324,Transaksi!$A$11:$F$1000,6,FALSE),"")</f>
        <v/>
      </c>
      <c r="G324" s="489" t="str">
        <f>IFERROR(VLOOKUP(A324,Transaksi!$A$11:$G$1000,7,FALSE),"")</f>
        <v/>
      </c>
      <c r="H324" s="489" t="str">
        <f>IFERROR(VLOOKUP(A324,Transaksi!$A$11:$H$1000,8,FALSE),"")</f>
        <v/>
      </c>
      <c r="I324" s="489" t="str">
        <f t="shared" si="5"/>
        <v/>
      </c>
    </row>
    <row r="325" spans="3:9" ht="12.5">
      <c r="C325" s="486" t="str">
        <f>IFERROR(VLOOKUP(A325,Transaksi!$A$11:$C$1000,3,FALSE),"")</f>
        <v/>
      </c>
      <c r="D325" s="487" t="str">
        <f>IFERROR(VLOOKUP(A325,Transaksi!$A$11:$D$1000,4,FALSE),"")</f>
        <v/>
      </c>
      <c r="E325" s="488" t="str">
        <f>IFERROR(VLOOKUP(A325,Transaksi!$A$11:$E$1000,5,FALSE),"")</f>
        <v/>
      </c>
      <c r="F325" s="209" t="str">
        <f>IFERROR(VLOOKUP(A325,Transaksi!$A$11:$F$1000,6,FALSE),"")</f>
        <v/>
      </c>
      <c r="G325" s="489" t="str">
        <f>IFERROR(VLOOKUP(A325,Transaksi!$A$11:$G$1000,7,FALSE),"")</f>
        <v/>
      </c>
      <c r="H325" s="489" t="str">
        <f>IFERROR(VLOOKUP(A325,Transaksi!$A$11:$H$1000,8,FALSE),"")</f>
        <v/>
      </c>
      <c r="I325" s="489" t="str">
        <f t="shared" si="5"/>
        <v/>
      </c>
    </row>
    <row r="326" spans="3:9" ht="12.5">
      <c r="C326" s="486" t="str">
        <f>IFERROR(VLOOKUP(A326,Transaksi!$A$11:$C$1000,3,FALSE),"")</f>
        <v/>
      </c>
      <c r="D326" s="487" t="str">
        <f>IFERROR(VLOOKUP(A326,Transaksi!$A$11:$D$1000,4,FALSE),"")</f>
        <v/>
      </c>
      <c r="E326" s="488" t="str">
        <f>IFERROR(VLOOKUP(A326,Transaksi!$A$11:$E$1000,5,FALSE),"")</f>
        <v/>
      </c>
      <c r="F326" s="209" t="str">
        <f>IFERROR(VLOOKUP(A326,Transaksi!$A$11:$F$1000,6,FALSE),"")</f>
        <v/>
      </c>
      <c r="G326" s="489" t="str">
        <f>IFERROR(VLOOKUP(A326,Transaksi!$A$11:$G$1000,7,FALSE),"")</f>
        <v/>
      </c>
      <c r="H326" s="489" t="str">
        <f>IFERROR(VLOOKUP(A326,Transaksi!$A$11:$H$1000,8,FALSE),"")</f>
        <v/>
      </c>
      <c r="I326" s="489" t="str">
        <f t="shared" si="5"/>
        <v/>
      </c>
    </row>
    <row r="327" spans="3:9" ht="12.5">
      <c r="C327" s="486" t="str">
        <f>IFERROR(VLOOKUP(A327,Transaksi!$A$11:$C$1000,3,FALSE),"")</f>
        <v/>
      </c>
      <c r="D327" s="487" t="str">
        <f>IFERROR(VLOOKUP(A327,Transaksi!$A$11:$D$1000,4,FALSE),"")</f>
        <v/>
      </c>
      <c r="E327" s="488" t="str">
        <f>IFERROR(VLOOKUP(A327,Transaksi!$A$11:$E$1000,5,FALSE),"")</f>
        <v/>
      </c>
      <c r="F327" s="209" t="str">
        <f>IFERROR(VLOOKUP(A327,Transaksi!$A$11:$F$1000,6,FALSE),"")</f>
        <v/>
      </c>
      <c r="G327" s="489" t="str">
        <f>IFERROR(VLOOKUP(A327,Transaksi!$A$11:$G$1000,7,FALSE),"")</f>
        <v/>
      </c>
      <c r="H327" s="489" t="str">
        <f>IFERROR(VLOOKUP(A327,Transaksi!$A$11:$H$1000,8,FALSE),"")</f>
        <v/>
      </c>
      <c r="I327" s="489" t="str">
        <f t="shared" si="5"/>
        <v/>
      </c>
    </row>
    <row r="328" spans="3:9" ht="12.5">
      <c r="C328" s="486" t="str">
        <f>IFERROR(VLOOKUP(A328,Transaksi!$A$11:$C$1000,3,FALSE),"")</f>
        <v/>
      </c>
      <c r="D328" s="487" t="str">
        <f>IFERROR(VLOOKUP(A328,Transaksi!$A$11:$D$1000,4,FALSE),"")</f>
        <v/>
      </c>
      <c r="E328" s="488" t="str">
        <f>IFERROR(VLOOKUP(A328,Transaksi!$A$11:$E$1000,5,FALSE),"")</f>
        <v/>
      </c>
      <c r="F328" s="209" t="str">
        <f>IFERROR(VLOOKUP(A328,Transaksi!$A$11:$F$1000,6,FALSE),"")</f>
        <v/>
      </c>
      <c r="G328" s="489" t="str">
        <f>IFERROR(VLOOKUP(A328,Transaksi!$A$11:$G$1000,7,FALSE),"")</f>
        <v/>
      </c>
      <c r="H328" s="489" t="str">
        <f>IFERROR(VLOOKUP(A328,Transaksi!$A$11:$H$1000,8,FALSE),"")</f>
        <v/>
      </c>
      <c r="I328" s="489" t="str">
        <f t="shared" si="5"/>
        <v/>
      </c>
    </row>
    <row r="329" spans="3:9" ht="12.5">
      <c r="C329" s="486" t="str">
        <f>IFERROR(VLOOKUP(A329,Transaksi!$A$11:$C$1000,3,FALSE),"")</f>
        <v/>
      </c>
      <c r="D329" s="487" t="str">
        <f>IFERROR(VLOOKUP(A329,Transaksi!$A$11:$D$1000,4,FALSE),"")</f>
        <v/>
      </c>
      <c r="E329" s="488" t="str">
        <f>IFERROR(VLOOKUP(A329,Transaksi!$A$11:$E$1000,5,FALSE),"")</f>
        <v/>
      </c>
      <c r="F329" s="209" t="str">
        <f>IFERROR(VLOOKUP(A329,Transaksi!$A$11:$F$1000,6,FALSE),"")</f>
        <v/>
      </c>
      <c r="G329" s="489" t="str">
        <f>IFERROR(VLOOKUP(A329,Transaksi!$A$11:$G$1000,7,FALSE),"")</f>
        <v/>
      </c>
      <c r="H329" s="489" t="str">
        <f>IFERROR(VLOOKUP(A329,Transaksi!$A$11:$H$1000,8,FALSE),"")</f>
        <v/>
      </c>
      <c r="I329" s="489" t="str">
        <f t="shared" si="5"/>
        <v/>
      </c>
    </row>
    <row r="330" spans="3:9" ht="12.5">
      <c r="C330" s="486" t="str">
        <f>IFERROR(VLOOKUP(A330,Transaksi!$A$11:$C$1000,3,FALSE),"")</f>
        <v/>
      </c>
      <c r="D330" s="487" t="str">
        <f>IFERROR(VLOOKUP(A330,Transaksi!$A$11:$D$1000,4,FALSE),"")</f>
        <v/>
      </c>
      <c r="E330" s="488" t="str">
        <f>IFERROR(VLOOKUP(A330,Transaksi!$A$11:$E$1000,5,FALSE),"")</f>
        <v/>
      </c>
      <c r="F330" s="209" t="str">
        <f>IFERROR(VLOOKUP(A330,Transaksi!$A$11:$F$1000,6,FALSE),"")</f>
        <v/>
      </c>
      <c r="G330" s="489" t="str">
        <f>IFERROR(VLOOKUP(A330,Transaksi!$A$11:$G$1000,7,FALSE),"")</f>
        <v/>
      </c>
      <c r="H330" s="489" t="str">
        <f>IFERROR(VLOOKUP(A330,Transaksi!$A$11:$H$1000,8,FALSE),"")</f>
        <v/>
      </c>
      <c r="I330" s="489" t="str">
        <f t="shared" si="5"/>
        <v/>
      </c>
    </row>
    <row r="331" spans="3:9" ht="12.5">
      <c r="C331" s="486" t="str">
        <f>IFERROR(VLOOKUP(A331,Transaksi!$A$11:$C$1000,3,FALSE),"")</f>
        <v/>
      </c>
      <c r="D331" s="487" t="str">
        <f>IFERROR(VLOOKUP(A331,Transaksi!$A$11:$D$1000,4,FALSE),"")</f>
        <v/>
      </c>
      <c r="E331" s="488" t="str">
        <f>IFERROR(VLOOKUP(A331,Transaksi!$A$11:$E$1000,5,FALSE),"")</f>
        <v/>
      </c>
      <c r="F331" s="209" t="str">
        <f>IFERROR(VLOOKUP(A331,Transaksi!$A$11:$F$1000,6,FALSE),"")</f>
        <v/>
      </c>
      <c r="G331" s="489" t="str">
        <f>IFERROR(VLOOKUP(A331,Transaksi!$A$11:$G$1000,7,FALSE),"")</f>
        <v/>
      </c>
      <c r="H331" s="489" t="str">
        <f>IFERROR(VLOOKUP(A331,Transaksi!$A$11:$H$1000,8,FALSE),"")</f>
        <v/>
      </c>
      <c r="I331" s="489" t="str">
        <f t="shared" si="5"/>
        <v/>
      </c>
    </row>
    <row r="332" spans="3:9" ht="12.5">
      <c r="C332" s="486" t="str">
        <f>IFERROR(VLOOKUP(A332,Transaksi!$A$11:$C$1000,3,FALSE),"")</f>
        <v/>
      </c>
      <c r="D332" s="487" t="str">
        <f>IFERROR(VLOOKUP(A332,Transaksi!$A$11:$D$1000,4,FALSE),"")</f>
        <v/>
      </c>
      <c r="E332" s="488" t="str">
        <f>IFERROR(VLOOKUP(A332,Transaksi!$A$11:$E$1000,5,FALSE),"")</f>
        <v/>
      </c>
      <c r="F332" s="209" t="str">
        <f>IFERROR(VLOOKUP(A332,Transaksi!$A$11:$F$1000,6,FALSE),"")</f>
        <v/>
      </c>
      <c r="G332" s="489" t="str">
        <f>IFERROR(VLOOKUP(A332,Transaksi!$A$11:$G$1000,7,FALSE),"")</f>
        <v/>
      </c>
      <c r="H332" s="489" t="str">
        <f>IFERROR(VLOOKUP(A332,Transaksi!$A$11:$H$1000,8,FALSE),"")</f>
        <v/>
      </c>
      <c r="I332" s="489" t="str">
        <f t="shared" si="5"/>
        <v/>
      </c>
    </row>
    <row r="333" spans="3:9" ht="12.5">
      <c r="C333" s="486" t="str">
        <f>IFERROR(VLOOKUP(A333,Transaksi!$A$11:$C$1000,3,FALSE),"")</f>
        <v/>
      </c>
      <c r="D333" s="487" t="str">
        <f>IFERROR(VLOOKUP(A333,Transaksi!$A$11:$D$1000,4,FALSE),"")</f>
        <v/>
      </c>
      <c r="E333" s="488" t="str">
        <f>IFERROR(VLOOKUP(A333,Transaksi!$A$11:$E$1000,5,FALSE),"")</f>
        <v/>
      </c>
      <c r="F333" s="209" t="str">
        <f>IFERROR(VLOOKUP(A333,Transaksi!$A$11:$F$1000,6,FALSE),"")</f>
        <v/>
      </c>
      <c r="G333" s="489" t="str">
        <f>IFERROR(VLOOKUP(A333,Transaksi!$A$11:$G$1000,7,FALSE),"")</f>
        <v/>
      </c>
      <c r="H333" s="489" t="str">
        <f>IFERROR(VLOOKUP(A333,Transaksi!$A$11:$H$1000,8,FALSE),"")</f>
        <v/>
      </c>
      <c r="I333" s="489" t="str">
        <f t="shared" si="5"/>
        <v/>
      </c>
    </row>
    <row r="334" spans="3:9" ht="12.5">
      <c r="C334" s="486" t="str">
        <f>IFERROR(VLOOKUP(A334,Transaksi!$A$11:$C$1000,3,FALSE),"")</f>
        <v/>
      </c>
      <c r="D334" s="487" t="str">
        <f>IFERROR(VLOOKUP(A334,Transaksi!$A$11:$D$1000,4,FALSE),"")</f>
        <v/>
      </c>
      <c r="E334" s="488" t="str">
        <f>IFERROR(VLOOKUP(A334,Transaksi!$A$11:$E$1000,5,FALSE),"")</f>
        <v/>
      </c>
      <c r="F334" s="209" t="str">
        <f>IFERROR(VLOOKUP(A334,Transaksi!$A$11:$F$1000,6,FALSE),"")</f>
        <v/>
      </c>
      <c r="G334" s="489" t="str">
        <f>IFERROR(VLOOKUP(A334,Transaksi!$A$11:$G$1000,7,FALSE),"")</f>
        <v/>
      </c>
      <c r="H334" s="489" t="str">
        <f>IFERROR(VLOOKUP(A334,Transaksi!$A$11:$H$1000,8,FALSE),"")</f>
        <v/>
      </c>
      <c r="I334" s="489" t="str">
        <f t="shared" si="5"/>
        <v/>
      </c>
    </row>
    <row r="335" spans="3:9" ht="12.5">
      <c r="C335" s="486" t="str">
        <f>IFERROR(VLOOKUP(A335,Transaksi!$A$11:$C$1000,3,FALSE),"")</f>
        <v/>
      </c>
      <c r="D335" s="487" t="str">
        <f>IFERROR(VLOOKUP(A335,Transaksi!$A$11:$D$1000,4,FALSE),"")</f>
        <v/>
      </c>
      <c r="E335" s="488" t="str">
        <f>IFERROR(VLOOKUP(A335,Transaksi!$A$11:$E$1000,5,FALSE),"")</f>
        <v/>
      </c>
      <c r="F335" s="209" t="str">
        <f>IFERROR(VLOOKUP(A335,Transaksi!$A$11:$F$1000,6,FALSE),"")</f>
        <v/>
      </c>
      <c r="G335" s="489" t="str">
        <f>IFERROR(VLOOKUP(A335,Transaksi!$A$11:$G$1000,7,FALSE),"")</f>
        <v/>
      </c>
      <c r="H335" s="489" t="str">
        <f>IFERROR(VLOOKUP(A335,Transaksi!$A$11:$H$1000,8,FALSE),"")</f>
        <v/>
      </c>
      <c r="I335" s="489" t="str">
        <f t="shared" si="5"/>
        <v/>
      </c>
    </row>
    <row r="336" spans="3:9" ht="12.5">
      <c r="C336" s="486" t="str">
        <f>IFERROR(VLOOKUP(A336,Transaksi!$A$11:$C$1000,3,FALSE),"")</f>
        <v/>
      </c>
      <c r="D336" s="487" t="str">
        <f>IFERROR(VLOOKUP(A336,Transaksi!$A$11:$D$1000,4,FALSE),"")</f>
        <v/>
      </c>
      <c r="E336" s="488" t="str">
        <f>IFERROR(VLOOKUP(A336,Transaksi!$A$11:$E$1000,5,FALSE),"")</f>
        <v/>
      </c>
      <c r="F336" s="209" t="str">
        <f>IFERROR(VLOOKUP(A336,Transaksi!$A$11:$F$1000,6,FALSE),"")</f>
        <v/>
      </c>
      <c r="G336" s="489" t="str">
        <f>IFERROR(VLOOKUP(A336,Transaksi!$A$11:$G$1000,7,FALSE),"")</f>
        <v/>
      </c>
      <c r="H336" s="489" t="str">
        <f>IFERROR(VLOOKUP(A336,Transaksi!$A$11:$H$1000,8,FALSE),"")</f>
        <v/>
      </c>
      <c r="I336" s="489" t="str">
        <f t="shared" si="5"/>
        <v/>
      </c>
    </row>
    <row r="337" spans="3:9" ht="12.5">
      <c r="C337" s="486" t="str">
        <f>IFERROR(VLOOKUP(A337,Transaksi!$A$11:$C$1000,3,FALSE),"")</f>
        <v/>
      </c>
      <c r="D337" s="487" t="str">
        <f>IFERROR(VLOOKUP(A337,Transaksi!$A$11:$D$1000,4,FALSE),"")</f>
        <v/>
      </c>
      <c r="E337" s="488" t="str">
        <f>IFERROR(VLOOKUP(A337,Transaksi!$A$11:$E$1000,5,FALSE),"")</f>
        <v/>
      </c>
      <c r="F337" s="209" t="str">
        <f>IFERROR(VLOOKUP(A337,Transaksi!$A$11:$F$1000,6,FALSE),"")</f>
        <v/>
      </c>
      <c r="G337" s="489" t="str">
        <f>IFERROR(VLOOKUP(A337,Transaksi!$A$11:$G$1000,7,FALSE),"")</f>
        <v/>
      </c>
      <c r="H337" s="489" t="str">
        <f>IFERROR(VLOOKUP(A337,Transaksi!$A$11:$H$1000,8,FALSE),"")</f>
        <v/>
      </c>
      <c r="I337" s="489" t="str">
        <f t="shared" si="5"/>
        <v/>
      </c>
    </row>
    <row r="338" spans="3:9" ht="12.5">
      <c r="C338" s="486" t="str">
        <f>IFERROR(VLOOKUP(A338,Transaksi!$A$11:$C$1000,3,FALSE),"")</f>
        <v/>
      </c>
      <c r="D338" s="487" t="str">
        <f>IFERROR(VLOOKUP(A338,Transaksi!$A$11:$D$1000,4,FALSE),"")</f>
        <v/>
      </c>
      <c r="E338" s="488" t="str">
        <f>IFERROR(VLOOKUP(A338,Transaksi!$A$11:$E$1000,5,FALSE),"")</f>
        <v/>
      </c>
      <c r="F338" s="209" t="str">
        <f>IFERROR(VLOOKUP(A338,Transaksi!$A$11:$F$1000,6,FALSE),"")</f>
        <v/>
      </c>
      <c r="G338" s="489" t="str">
        <f>IFERROR(VLOOKUP(A338,Transaksi!$A$11:$G$1000,7,FALSE),"")</f>
        <v/>
      </c>
      <c r="H338" s="489" t="str">
        <f>IFERROR(VLOOKUP(A338,Transaksi!$A$11:$H$1000,8,FALSE),"")</f>
        <v/>
      </c>
      <c r="I338" s="489" t="str">
        <f t="shared" si="5"/>
        <v/>
      </c>
    </row>
    <row r="339" spans="3:9" ht="12.5">
      <c r="C339" s="486" t="str">
        <f>IFERROR(VLOOKUP(A339,Transaksi!$A$11:$C$1000,3,FALSE),"")</f>
        <v/>
      </c>
      <c r="D339" s="487" t="str">
        <f>IFERROR(VLOOKUP(A339,Transaksi!$A$11:$D$1000,4,FALSE),"")</f>
        <v/>
      </c>
      <c r="E339" s="488" t="str">
        <f>IFERROR(VLOOKUP(A339,Transaksi!$A$11:$E$1000,5,FALSE),"")</f>
        <v/>
      </c>
      <c r="F339" s="209" t="str">
        <f>IFERROR(VLOOKUP(A339,Transaksi!$A$11:$F$1000,6,FALSE),"")</f>
        <v/>
      </c>
      <c r="G339" s="489" t="str">
        <f>IFERROR(VLOOKUP(A339,Transaksi!$A$11:$G$1000,7,FALSE),"")</f>
        <v/>
      </c>
      <c r="H339" s="489" t="str">
        <f>IFERROR(VLOOKUP(A339,Transaksi!$A$11:$H$1000,8,FALSE),"")</f>
        <v/>
      </c>
      <c r="I339" s="489" t="str">
        <f t="shared" si="5"/>
        <v/>
      </c>
    </row>
    <row r="340" spans="3:9" ht="12.5">
      <c r="C340" s="486" t="str">
        <f>IFERROR(VLOOKUP(A340,Transaksi!$A$11:$C$1000,3,FALSE),"")</f>
        <v/>
      </c>
      <c r="D340" s="487" t="str">
        <f>IFERROR(VLOOKUP(A340,Transaksi!$A$11:$D$1000,4,FALSE),"")</f>
        <v/>
      </c>
      <c r="E340" s="488" t="str">
        <f>IFERROR(VLOOKUP(A340,Transaksi!$A$11:$E$1000,5,FALSE),"")</f>
        <v/>
      </c>
      <c r="F340" s="209" t="str">
        <f>IFERROR(VLOOKUP(A340,Transaksi!$A$11:$F$1000,6,FALSE),"")</f>
        <v/>
      </c>
      <c r="G340" s="489" t="str">
        <f>IFERROR(VLOOKUP(A340,Transaksi!$A$11:$G$1000,7,FALSE),"")</f>
        <v/>
      </c>
      <c r="H340" s="489" t="str">
        <f>IFERROR(VLOOKUP(A340,Transaksi!$A$11:$H$1000,8,FALSE),"")</f>
        <v/>
      </c>
      <c r="I340" s="489" t="str">
        <f t="shared" si="5"/>
        <v/>
      </c>
    </row>
    <row r="341" spans="3:9" ht="12.5">
      <c r="C341" s="486" t="str">
        <f>IFERROR(VLOOKUP(A341,Transaksi!$A$11:$C$1000,3,FALSE),"")</f>
        <v/>
      </c>
      <c r="D341" s="487" t="str">
        <f>IFERROR(VLOOKUP(A341,Transaksi!$A$11:$D$1000,4,FALSE),"")</f>
        <v/>
      </c>
      <c r="E341" s="488" t="str">
        <f>IFERROR(VLOOKUP(A341,Transaksi!$A$11:$E$1000,5,FALSE),"")</f>
        <v/>
      </c>
      <c r="F341" s="209" t="str">
        <f>IFERROR(VLOOKUP(A341,Transaksi!$A$11:$F$1000,6,FALSE),"")</f>
        <v/>
      </c>
      <c r="G341" s="489" t="str">
        <f>IFERROR(VLOOKUP(A341,Transaksi!$A$11:$G$1000,7,FALSE),"")</f>
        <v/>
      </c>
      <c r="H341" s="489" t="str">
        <f>IFERROR(VLOOKUP(A341,Transaksi!$A$11:$H$1000,8,FALSE),"")</f>
        <v/>
      </c>
      <c r="I341" s="489" t="str">
        <f t="shared" si="5"/>
        <v/>
      </c>
    </row>
    <row r="342" spans="3:9" ht="12.5">
      <c r="C342" s="486" t="str">
        <f>IFERROR(VLOOKUP(A342,Transaksi!$A$11:$C$1000,3,FALSE),"")</f>
        <v/>
      </c>
      <c r="D342" s="487" t="str">
        <f>IFERROR(VLOOKUP(A342,Transaksi!$A$11:$D$1000,4,FALSE),"")</f>
        <v/>
      </c>
      <c r="E342" s="488" t="str">
        <f>IFERROR(VLOOKUP(A342,Transaksi!$A$11:$E$1000,5,FALSE),"")</f>
        <v/>
      </c>
      <c r="F342" s="209" t="str">
        <f>IFERROR(VLOOKUP(A342,Transaksi!$A$11:$F$1000,6,FALSE),"")</f>
        <v/>
      </c>
      <c r="G342" s="489" t="str">
        <f>IFERROR(VLOOKUP(A342,Transaksi!$A$11:$G$1000,7,FALSE),"")</f>
        <v/>
      </c>
      <c r="H342" s="489" t="str">
        <f>IFERROR(VLOOKUP(A342,Transaksi!$A$11:$H$1000,8,FALSE),"")</f>
        <v/>
      </c>
      <c r="I342" s="489" t="str">
        <f t="shared" si="5"/>
        <v/>
      </c>
    </row>
    <row r="343" spans="3:9" ht="12.5">
      <c r="C343" s="486" t="str">
        <f>IFERROR(VLOOKUP(A343,Transaksi!$A$11:$C$1000,3,FALSE),"")</f>
        <v/>
      </c>
      <c r="D343" s="487" t="str">
        <f>IFERROR(VLOOKUP(A343,Transaksi!$A$11:$D$1000,4,FALSE),"")</f>
        <v/>
      </c>
      <c r="E343" s="488" t="str">
        <f>IFERROR(VLOOKUP(A343,Transaksi!$A$11:$E$1000,5,FALSE),"")</f>
        <v/>
      </c>
      <c r="F343" s="209" t="str">
        <f>IFERROR(VLOOKUP(A343,Transaksi!$A$11:$F$1000,6,FALSE),"")</f>
        <v/>
      </c>
      <c r="G343" s="489" t="str">
        <f>IFERROR(VLOOKUP(A343,Transaksi!$A$11:$G$1000,7,FALSE),"")</f>
        <v/>
      </c>
      <c r="H343" s="489" t="str">
        <f>IFERROR(VLOOKUP(A343,Transaksi!$A$11:$H$1000,8,FALSE),"")</f>
        <v/>
      </c>
      <c r="I343" s="489" t="str">
        <f t="shared" si="5"/>
        <v/>
      </c>
    </row>
    <row r="344" spans="3:9" ht="12.5">
      <c r="C344" s="486" t="str">
        <f>IFERROR(VLOOKUP(A344,Transaksi!$A$11:$C$1000,3,FALSE),"")</f>
        <v/>
      </c>
      <c r="D344" s="487" t="str">
        <f>IFERROR(VLOOKUP(A344,Transaksi!$A$11:$D$1000,4,FALSE),"")</f>
        <v/>
      </c>
      <c r="E344" s="488" t="str">
        <f>IFERROR(VLOOKUP(A344,Transaksi!$A$11:$E$1000,5,FALSE),"")</f>
        <v/>
      </c>
      <c r="F344" s="209" t="str">
        <f>IFERROR(VLOOKUP(A344,Transaksi!$A$11:$F$1000,6,FALSE),"")</f>
        <v/>
      </c>
      <c r="G344" s="489" t="str">
        <f>IFERROR(VLOOKUP(A344,Transaksi!$A$11:$G$1000,7,FALSE),"")</f>
        <v/>
      </c>
      <c r="H344" s="489" t="str">
        <f>IFERROR(VLOOKUP(A344,Transaksi!$A$11:$H$1000,8,FALSE),"")</f>
        <v/>
      </c>
      <c r="I344" s="489" t="str">
        <f t="shared" ref="I344:I407" si="6">IF(F344="","",I343+G344-H344)</f>
        <v/>
      </c>
    </row>
    <row r="345" spans="3:9" ht="12.5">
      <c r="C345" s="486" t="str">
        <f>IFERROR(VLOOKUP(A345,Transaksi!$A$11:$C$1000,3,FALSE),"")</f>
        <v/>
      </c>
      <c r="D345" s="487" t="str">
        <f>IFERROR(VLOOKUP(A345,Transaksi!$A$11:$D$1000,4,FALSE),"")</f>
        <v/>
      </c>
      <c r="E345" s="488" t="str">
        <f>IFERROR(VLOOKUP(A345,Transaksi!$A$11:$E$1000,5,FALSE),"")</f>
        <v/>
      </c>
      <c r="F345" s="209" t="str">
        <f>IFERROR(VLOOKUP(A345,Transaksi!$A$11:$F$1000,6,FALSE),"")</f>
        <v/>
      </c>
      <c r="G345" s="489" t="str">
        <f>IFERROR(VLOOKUP(A345,Transaksi!$A$11:$G$1000,7,FALSE),"")</f>
        <v/>
      </c>
      <c r="H345" s="489" t="str">
        <f>IFERROR(VLOOKUP(A345,Transaksi!$A$11:$H$1000,8,FALSE),"")</f>
        <v/>
      </c>
      <c r="I345" s="489" t="str">
        <f t="shared" si="6"/>
        <v/>
      </c>
    </row>
    <row r="346" spans="3:9" ht="12.5">
      <c r="C346" s="486" t="str">
        <f>IFERROR(VLOOKUP(A346,Transaksi!$A$11:$C$1000,3,FALSE),"")</f>
        <v/>
      </c>
      <c r="D346" s="487" t="str">
        <f>IFERROR(VLOOKUP(A346,Transaksi!$A$11:$D$1000,4,FALSE),"")</f>
        <v/>
      </c>
      <c r="E346" s="488" t="str">
        <f>IFERROR(VLOOKUP(A346,Transaksi!$A$11:$E$1000,5,FALSE),"")</f>
        <v/>
      </c>
      <c r="F346" s="209" t="str">
        <f>IFERROR(VLOOKUP(A346,Transaksi!$A$11:$F$1000,6,FALSE),"")</f>
        <v/>
      </c>
      <c r="G346" s="489" t="str">
        <f>IFERROR(VLOOKUP(A346,Transaksi!$A$11:$G$1000,7,FALSE),"")</f>
        <v/>
      </c>
      <c r="H346" s="489" t="str">
        <f>IFERROR(VLOOKUP(A346,Transaksi!$A$11:$H$1000,8,FALSE),"")</f>
        <v/>
      </c>
      <c r="I346" s="489" t="str">
        <f t="shared" si="6"/>
        <v/>
      </c>
    </row>
    <row r="347" spans="3:9" ht="12.5">
      <c r="C347" s="486" t="str">
        <f>IFERROR(VLOOKUP(A347,Transaksi!$A$11:$C$1000,3,FALSE),"")</f>
        <v/>
      </c>
      <c r="D347" s="487" t="str">
        <f>IFERROR(VLOOKUP(A347,Transaksi!$A$11:$D$1000,4,FALSE),"")</f>
        <v/>
      </c>
      <c r="E347" s="488" t="str">
        <f>IFERROR(VLOOKUP(A347,Transaksi!$A$11:$E$1000,5,FALSE),"")</f>
        <v/>
      </c>
      <c r="F347" s="209" t="str">
        <f>IFERROR(VLOOKUP(A347,Transaksi!$A$11:$F$1000,6,FALSE),"")</f>
        <v/>
      </c>
      <c r="G347" s="489" t="str">
        <f>IFERROR(VLOOKUP(A347,Transaksi!$A$11:$G$1000,7,FALSE),"")</f>
        <v/>
      </c>
      <c r="H347" s="489" t="str">
        <f>IFERROR(VLOOKUP(A347,Transaksi!$A$11:$H$1000,8,FALSE),"")</f>
        <v/>
      </c>
      <c r="I347" s="489" t="str">
        <f t="shared" si="6"/>
        <v/>
      </c>
    </row>
    <row r="348" spans="3:9" ht="12.5">
      <c r="C348" s="486" t="str">
        <f>IFERROR(VLOOKUP(A348,Transaksi!$A$11:$C$1000,3,FALSE),"")</f>
        <v/>
      </c>
      <c r="D348" s="487" t="str">
        <f>IFERROR(VLOOKUP(A348,Transaksi!$A$11:$D$1000,4,FALSE),"")</f>
        <v/>
      </c>
      <c r="E348" s="488" t="str">
        <f>IFERROR(VLOOKUP(A348,Transaksi!$A$11:$E$1000,5,FALSE),"")</f>
        <v/>
      </c>
      <c r="F348" s="209" t="str">
        <f>IFERROR(VLOOKUP(A348,Transaksi!$A$11:$F$1000,6,FALSE),"")</f>
        <v/>
      </c>
      <c r="G348" s="489" t="str">
        <f>IFERROR(VLOOKUP(A348,Transaksi!$A$11:$G$1000,7,FALSE),"")</f>
        <v/>
      </c>
      <c r="H348" s="489" t="str">
        <f>IFERROR(VLOOKUP(A348,Transaksi!$A$11:$H$1000,8,FALSE),"")</f>
        <v/>
      </c>
      <c r="I348" s="489" t="str">
        <f t="shared" si="6"/>
        <v/>
      </c>
    </row>
    <row r="349" spans="3:9" ht="12.5">
      <c r="C349" s="486" t="str">
        <f>IFERROR(VLOOKUP(A349,Transaksi!$A$11:$C$1000,3,FALSE),"")</f>
        <v/>
      </c>
      <c r="D349" s="487" t="str">
        <f>IFERROR(VLOOKUP(A349,Transaksi!$A$11:$D$1000,4,FALSE),"")</f>
        <v/>
      </c>
      <c r="E349" s="488" t="str">
        <f>IFERROR(VLOOKUP(A349,Transaksi!$A$11:$E$1000,5,FALSE),"")</f>
        <v/>
      </c>
      <c r="F349" s="209" t="str">
        <f>IFERROR(VLOOKUP(A349,Transaksi!$A$11:$F$1000,6,FALSE),"")</f>
        <v/>
      </c>
      <c r="G349" s="489" t="str">
        <f>IFERROR(VLOOKUP(A349,Transaksi!$A$11:$G$1000,7,FALSE),"")</f>
        <v/>
      </c>
      <c r="H349" s="489" t="str">
        <f>IFERROR(VLOOKUP(A349,Transaksi!$A$11:$H$1000,8,FALSE),"")</f>
        <v/>
      </c>
      <c r="I349" s="489" t="str">
        <f t="shared" si="6"/>
        <v/>
      </c>
    </row>
    <row r="350" spans="3:9" ht="12.5">
      <c r="C350" s="486" t="str">
        <f>IFERROR(VLOOKUP(A350,Transaksi!$A$11:$C$1000,3,FALSE),"")</f>
        <v/>
      </c>
      <c r="D350" s="487" t="str">
        <f>IFERROR(VLOOKUP(A350,Transaksi!$A$11:$D$1000,4,FALSE),"")</f>
        <v/>
      </c>
      <c r="E350" s="488" t="str">
        <f>IFERROR(VLOOKUP(A350,Transaksi!$A$11:$E$1000,5,FALSE),"")</f>
        <v/>
      </c>
      <c r="F350" s="209" t="str">
        <f>IFERROR(VLOOKUP(A350,Transaksi!$A$11:$F$1000,6,FALSE),"")</f>
        <v/>
      </c>
      <c r="G350" s="489" t="str">
        <f>IFERROR(VLOOKUP(A350,Transaksi!$A$11:$G$1000,7,FALSE),"")</f>
        <v/>
      </c>
      <c r="H350" s="489" t="str">
        <f>IFERROR(VLOOKUP(A350,Transaksi!$A$11:$H$1000,8,FALSE),"")</f>
        <v/>
      </c>
      <c r="I350" s="489" t="str">
        <f t="shared" si="6"/>
        <v/>
      </c>
    </row>
    <row r="351" spans="3:9" ht="12.5">
      <c r="C351" s="486" t="str">
        <f>IFERROR(VLOOKUP(A351,Transaksi!$A$11:$C$1000,3,FALSE),"")</f>
        <v/>
      </c>
      <c r="D351" s="487" t="str">
        <f>IFERROR(VLOOKUP(A351,Transaksi!$A$11:$D$1000,4,FALSE),"")</f>
        <v/>
      </c>
      <c r="E351" s="488" t="str">
        <f>IFERROR(VLOOKUP(A351,Transaksi!$A$11:$E$1000,5,FALSE),"")</f>
        <v/>
      </c>
      <c r="F351" s="209" t="str">
        <f>IFERROR(VLOOKUP(A351,Transaksi!$A$11:$F$1000,6,FALSE),"")</f>
        <v/>
      </c>
      <c r="G351" s="489" t="str">
        <f>IFERROR(VLOOKUP(A351,Transaksi!$A$11:$G$1000,7,FALSE),"")</f>
        <v/>
      </c>
      <c r="H351" s="489" t="str">
        <f>IFERROR(VLOOKUP(A351,Transaksi!$A$11:$H$1000,8,FALSE),"")</f>
        <v/>
      </c>
      <c r="I351" s="489" t="str">
        <f t="shared" si="6"/>
        <v/>
      </c>
    </row>
    <row r="352" spans="3:9" ht="12.5">
      <c r="C352" s="486" t="str">
        <f>IFERROR(VLOOKUP(A352,Transaksi!$A$11:$C$1000,3,FALSE),"")</f>
        <v/>
      </c>
      <c r="D352" s="487" t="str">
        <f>IFERROR(VLOOKUP(A352,Transaksi!$A$11:$D$1000,4,FALSE),"")</f>
        <v/>
      </c>
      <c r="E352" s="488" t="str">
        <f>IFERROR(VLOOKUP(A352,Transaksi!$A$11:$E$1000,5,FALSE),"")</f>
        <v/>
      </c>
      <c r="F352" s="209" t="str">
        <f>IFERROR(VLOOKUP(A352,Transaksi!$A$11:$F$1000,6,FALSE),"")</f>
        <v/>
      </c>
      <c r="G352" s="489" t="str">
        <f>IFERROR(VLOOKUP(A352,Transaksi!$A$11:$G$1000,7,FALSE),"")</f>
        <v/>
      </c>
      <c r="H352" s="489" t="str">
        <f>IFERROR(VLOOKUP(A352,Transaksi!$A$11:$H$1000,8,FALSE),"")</f>
        <v/>
      </c>
      <c r="I352" s="489" t="str">
        <f t="shared" si="6"/>
        <v/>
      </c>
    </row>
    <row r="353" spans="3:9" ht="12.5">
      <c r="C353" s="486" t="str">
        <f>IFERROR(VLOOKUP(A353,Transaksi!$A$11:$C$1000,3,FALSE),"")</f>
        <v/>
      </c>
      <c r="D353" s="487" t="str">
        <f>IFERROR(VLOOKUP(A353,Transaksi!$A$11:$D$1000,4,FALSE),"")</f>
        <v/>
      </c>
      <c r="E353" s="488" t="str">
        <f>IFERROR(VLOOKUP(A353,Transaksi!$A$11:$E$1000,5,FALSE),"")</f>
        <v/>
      </c>
      <c r="F353" s="209" t="str">
        <f>IFERROR(VLOOKUP(A353,Transaksi!$A$11:$F$1000,6,FALSE),"")</f>
        <v/>
      </c>
      <c r="G353" s="489" t="str">
        <f>IFERROR(VLOOKUP(A353,Transaksi!$A$11:$G$1000,7,FALSE),"")</f>
        <v/>
      </c>
      <c r="H353" s="489" t="str">
        <f>IFERROR(VLOOKUP(A353,Transaksi!$A$11:$H$1000,8,FALSE),"")</f>
        <v/>
      </c>
      <c r="I353" s="489" t="str">
        <f t="shared" si="6"/>
        <v/>
      </c>
    </row>
    <row r="354" spans="3:9" ht="12.5">
      <c r="C354" s="486" t="str">
        <f>IFERROR(VLOOKUP(A354,Transaksi!$A$11:$C$1000,3,FALSE),"")</f>
        <v/>
      </c>
      <c r="D354" s="487" t="str">
        <f>IFERROR(VLOOKUP(A354,Transaksi!$A$11:$D$1000,4,FALSE),"")</f>
        <v/>
      </c>
      <c r="E354" s="488" t="str">
        <f>IFERROR(VLOOKUP(A354,Transaksi!$A$11:$E$1000,5,FALSE),"")</f>
        <v/>
      </c>
      <c r="F354" s="209" t="str">
        <f>IFERROR(VLOOKUP(A354,Transaksi!$A$11:$F$1000,6,FALSE),"")</f>
        <v/>
      </c>
      <c r="G354" s="489" t="str">
        <f>IFERROR(VLOOKUP(A354,Transaksi!$A$11:$G$1000,7,FALSE),"")</f>
        <v/>
      </c>
      <c r="H354" s="489" t="str">
        <f>IFERROR(VLOOKUP(A354,Transaksi!$A$11:$H$1000,8,FALSE),"")</f>
        <v/>
      </c>
      <c r="I354" s="489" t="str">
        <f t="shared" si="6"/>
        <v/>
      </c>
    </row>
    <row r="355" spans="3:9" ht="12.5">
      <c r="C355" s="486" t="str">
        <f>IFERROR(VLOOKUP(A355,Transaksi!$A$11:$C$1000,3,FALSE),"")</f>
        <v/>
      </c>
      <c r="D355" s="487" t="str">
        <f>IFERROR(VLOOKUP(A355,Transaksi!$A$11:$D$1000,4,FALSE),"")</f>
        <v/>
      </c>
      <c r="E355" s="488" t="str">
        <f>IFERROR(VLOOKUP(A355,Transaksi!$A$11:$E$1000,5,FALSE),"")</f>
        <v/>
      </c>
      <c r="F355" s="209" t="str">
        <f>IFERROR(VLOOKUP(A355,Transaksi!$A$11:$F$1000,6,FALSE),"")</f>
        <v/>
      </c>
      <c r="G355" s="489" t="str">
        <f>IFERROR(VLOOKUP(A355,Transaksi!$A$11:$G$1000,7,FALSE),"")</f>
        <v/>
      </c>
      <c r="H355" s="489" t="str">
        <f>IFERROR(VLOOKUP(A355,Transaksi!$A$11:$H$1000,8,FALSE),"")</f>
        <v/>
      </c>
      <c r="I355" s="489" t="str">
        <f t="shared" si="6"/>
        <v/>
      </c>
    </row>
    <row r="356" spans="3:9" ht="12.5">
      <c r="C356" s="486" t="str">
        <f>IFERROR(VLOOKUP(A356,Transaksi!$A$11:$C$1000,3,FALSE),"")</f>
        <v/>
      </c>
      <c r="D356" s="487" t="str">
        <f>IFERROR(VLOOKUP(A356,Transaksi!$A$11:$D$1000,4,FALSE),"")</f>
        <v/>
      </c>
      <c r="E356" s="488" t="str">
        <f>IFERROR(VLOOKUP(A356,Transaksi!$A$11:$E$1000,5,FALSE),"")</f>
        <v/>
      </c>
      <c r="F356" s="209" t="str">
        <f>IFERROR(VLOOKUP(A356,Transaksi!$A$11:$F$1000,6,FALSE),"")</f>
        <v/>
      </c>
      <c r="G356" s="489" t="str">
        <f>IFERROR(VLOOKUP(A356,Transaksi!$A$11:$G$1000,7,FALSE),"")</f>
        <v/>
      </c>
      <c r="H356" s="489" t="str">
        <f>IFERROR(VLOOKUP(A356,Transaksi!$A$11:$H$1000,8,FALSE),"")</f>
        <v/>
      </c>
      <c r="I356" s="489" t="str">
        <f t="shared" si="6"/>
        <v/>
      </c>
    </row>
    <row r="357" spans="3:9" ht="12.5">
      <c r="C357" s="486" t="str">
        <f>IFERROR(VLOOKUP(A357,Transaksi!$A$11:$C$1000,3,FALSE),"")</f>
        <v/>
      </c>
      <c r="D357" s="487" t="str">
        <f>IFERROR(VLOOKUP(A357,Transaksi!$A$11:$D$1000,4,FALSE),"")</f>
        <v/>
      </c>
      <c r="E357" s="488" t="str">
        <f>IFERROR(VLOOKUP(A357,Transaksi!$A$11:$E$1000,5,FALSE),"")</f>
        <v/>
      </c>
      <c r="F357" s="209" t="str">
        <f>IFERROR(VLOOKUP(A357,Transaksi!$A$11:$F$1000,6,FALSE),"")</f>
        <v/>
      </c>
      <c r="G357" s="489" t="str">
        <f>IFERROR(VLOOKUP(A357,Transaksi!$A$11:$G$1000,7,FALSE),"")</f>
        <v/>
      </c>
      <c r="H357" s="489" t="str">
        <f>IFERROR(VLOOKUP(A357,Transaksi!$A$11:$H$1000,8,FALSE),"")</f>
        <v/>
      </c>
      <c r="I357" s="489" t="str">
        <f t="shared" si="6"/>
        <v/>
      </c>
    </row>
    <row r="358" spans="3:9" ht="12.5">
      <c r="C358" s="486" t="str">
        <f>IFERROR(VLOOKUP(A358,Transaksi!$A$11:$C$1000,3,FALSE),"")</f>
        <v/>
      </c>
      <c r="D358" s="487" t="str">
        <f>IFERROR(VLOOKUP(A358,Transaksi!$A$11:$D$1000,4,FALSE),"")</f>
        <v/>
      </c>
      <c r="E358" s="488" t="str">
        <f>IFERROR(VLOOKUP(A358,Transaksi!$A$11:$E$1000,5,FALSE),"")</f>
        <v/>
      </c>
      <c r="F358" s="209" t="str">
        <f>IFERROR(VLOOKUP(A358,Transaksi!$A$11:$F$1000,6,FALSE),"")</f>
        <v/>
      </c>
      <c r="G358" s="489" t="str">
        <f>IFERROR(VLOOKUP(A358,Transaksi!$A$11:$G$1000,7,FALSE),"")</f>
        <v/>
      </c>
      <c r="H358" s="489" t="str">
        <f>IFERROR(VLOOKUP(A358,Transaksi!$A$11:$H$1000,8,FALSE),"")</f>
        <v/>
      </c>
      <c r="I358" s="489" t="str">
        <f t="shared" si="6"/>
        <v/>
      </c>
    </row>
    <row r="359" spans="3:9" ht="12.5">
      <c r="C359" s="486" t="str">
        <f>IFERROR(VLOOKUP(A359,Transaksi!$A$11:$C$1000,3,FALSE),"")</f>
        <v/>
      </c>
      <c r="D359" s="487" t="str">
        <f>IFERROR(VLOOKUP(A359,Transaksi!$A$11:$D$1000,4,FALSE),"")</f>
        <v/>
      </c>
      <c r="E359" s="488" t="str">
        <f>IFERROR(VLOOKUP(A359,Transaksi!$A$11:$E$1000,5,FALSE),"")</f>
        <v/>
      </c>
      <c r="F359" s="209" t="str">
        <f>IFERROR(VLOOKUP(A359,Transaksi!$A$11:$F$1000,6,FALSE),"")</f>
        <v/>
      </c>
      <c r="G359" s="489" t="str">
        <f>IFERROR(VLOOKUP(A359,Transaksi!$A$11:$G$1000,7,FALSE),"")</f>
        <v/>
      </c>
      <c r="H359" s="489" t="str">
        <f>IFERROR(VLOOKUP(A359,Transaksi!$A$11:$H$1000,8,FALSE),"")</f>
        <v/>
      </c>
      <c r="I359" s="489" t="str">
        <f t="shared" si="6"/>
        <v/>
      </c>
    </row>
    <row r="360" spans="3:9" ht="12.5">
      <c r="C360" s="486" t="str">
        <f>IFERROR(VLOOKUP(A360,Transaksi!$A$11:$C$1000,3,FALSE),"")</f>
        <v/>
      </c>
      <c r="D360" s="487" t="str">
        <f>IFERROR(VLOOKUP(A360,Transaksi!$A$11:$D$1000,4,FALSE),"")</f>
        <v/>
      </c>
      <c r="E360" s="488" t="str">
        <f>IFERROR(VLOOKUP(A360,Transaksi!$A$11:$E$1000,5,FALSE),"")</f>
        <v/>
      </c>
      <c r="F360" s="209" t="str">
        <f>IFERROR(VLOOKUP(A360,Transaksi!$A$11:$F$1000,6,FALSE),"")</f>
        <v/>
      </c>
      <c r="G360" s="489" t="str">
        <f>IFERROR(VLOOKUP(A360,Transaksi!$A$11:$G$1000,7,FALSE),"")</f>
        <v/>
      </c>
      <c r="H360" s="489" t="str">
        <f>IFERROR(VLOOKUP(A360,Transaksi!$A$11:$H$1000,8,FALSE),"")</f>
        <v/>
      </c>
      <c r="I360" s="489" t="str">
        <f t="shared" si="6"/>
        <v/>
      </c>
    </row>
    <row r="361" spans="3:9" ht="12.5">
      <c r="C361" s="486" t="str">
        <f>IFERROR(VLOOKUP(A361,Transaksi!$A$11:$C$1000,3,FALSE),"")</f>
        <v/>
      </c>
      <c r="D361" s="487" t="str">
        <f>IFERROR(VLOOKUP(A361,Transaksi!$A$11:$D$1000,4,FALSE),"")</f>
        <v/>
      </c>
      <c r="E361" s="488" t="str">
        <f>IFERROR(VLOOKUP(A361,Transaksi!$A$11:$E$1000,5,FALSE),"")</f>
        <v/>
      </c>
      <c r="F361" s="209" t="str">
        <f>IFERROR(VLOOKUP(A361,Transaksi!$A$11:$F$1000,6,FALSE),"")</f>
        <v/>
      </c>
      <c r="G361" s="489" t="str">
        <f>IFERROR(VLOOKUP(A361,Transaksi!$A$11:$G$1000,7,FALSE),"")</f>
        <v/>
      </c>
      <c r="H361" s="489" t="str">
        <f>IFERROR(VLOOKUP(A361,Transaksi!$A$11:$H$1000,8,FALSE),"")</f>
        <v/>
      </c>
      <c r="I361" s="489" t="str">
        <f t="shared" si="6"/>
        <v/>
      </c>
    </row>
    <row r="362" spans="3:9" ht="12.5">
      <c r="C362" s="486" t="str">
        <f>IFERROR(VLOOKUP(A362,Transaksi!$A$11:$C$1000,3,FALSE),"")</f>
        <v/>
      </c>
      <c r="D362" s="487" t="str">
        <f>IFERROR(VLOOKUP(A362,Transaksi!$A$11:$D$1000,4,FALSE),"")</f>
        <v/>
      </c>
      <c r="E362" s="488" t="str">
        <f>IFERROR(VLOOKUP(A362,Transaksi!$A$11:$E$1000,5,FALSE),"")</f>
        <v/>
      </c>
      <c r="F362" s="209" t="str">
        <f>IFERROR(VLOOKUP(A362,Transaksi!$A$11:$F$1000,6,FALSE),"")</f>
        <v/>
      </c>
      <c r="G362" s="489" t="str">
        <f>IFERROR(VLOOKUP(A362,Transaksi!$A$11:$G$1000,7,FALSE),"")</f>
        <v/>
      </c>
      <c r="H362" s="489" t="str">
        <f>IFERROR(VLOOKUP(A362,Transaksi!$A$11:$H$1000,8,FALSE),"")</f>
        <v/>
      </c>
      <c r="I362" s="489" t="str">
        <f t="shared" si="6"/>
        <v/>
      </c>
    </row>
    <row r="363" spans="3:9" ht="12.5">
      <c r="C363" s="486" t="str">
        <f>IFERROR(VLOOKUP(A363,Transaksi!$A$11:$C$1000,3,FALSE),"")</f>
        <v/>
      </c>
      <c r="D363" s="487" t="str">
        <f>IFERROR(VLOOKUP(A363,Transaksi!$A$11:$D$1000,4,FALSE),"")</f>
        <v/>
      </c>
      <c r="E363" s="488" t="str">
        <f>IFERROR(VLOOKUP(A363,Transaksi!$A$11:$E$1000,5,FALSE),"")</f>
        <v/>
      </c>
      <c r="F363" s="209" t="str">
        <f>IFERROR(VLOOKUP(A363,Transaksi!$A$11:$F$1000,6,FALSE),"")</f>
        <v/>
      </c>
      <c r="G363" s="489" t="str">
        <f>IFERROR(VLOOKUP(A363,Transaksi!$A$11:$G$1000,7,FALSE),"")</f>
        <v/>
      </c>
      <c r="H363" s="489" t="str">
        <f>IFERROR(VLOOKUP(A363,Transaksi!$A$11:$H$1000,8,FALSE),"")</f>
        <v/>
      </c>
      <c r="I363" s="489" t="str">
        <f t="shared" si="6"/>
        <v/>
      </c>
    </row>
    <row r="364" spans="3:9" ht="12.5">
      <c r="C364" s="486" t="str">
        <f>IFERROR(VLOOKUP(A364,Transaksi!$A$11:$C$1000,3,FALSE),"")</f>
        <v/>
      </c>
      <c r="D364" s="487" t="str">
        <f>IFERROR(VLOOKUP(A364,Transaksi!$A$11:$D$1000,4,FALSE),"")</f>
        <v/>
      </c>
      <c r="E364" s="488" t="str">
        <f>IFERROR(VLOOKUP(A364,Transaksi!$A$11:$E$1000,5,FALSE),"")</f>
        <v/>
      </c>
      <c r="F364" s="209" t="str">
        <f>IFERROR(VLOOKUP(A364,Transaksi!$A$11:$F$1000,6,FALSE),"")</f>
        <v/>
      </c>
      <c r="G364" s="489" t="str">
        <f>IFERROR(VLOOKUP(A364,Transaksi!$A$11:$G$1000,7,FALSE),"")</f>
        <v/>
      </c>
      <c r="H364" s="489" t="str">
        <f>IFERROR(VLOOKUP(A364,Transaksi!$A$11:$H$1000,8,FALSE),"")</f>
        <v/>
      </c>
      <c r="I364" s="489" t="str">
        <f t="shared" si="6"/>
        <v/>
      </c>
    </row>
    <row r="365" spans="3:9" ht="12.5">
      <c r="C365" s="486" t="str">
        <f>IFERROR(VLOOKUP(A365,Transaksi!$A$11:$C$1000,3,FALSE),"")</f>
        <v/>
      </c>
      <c r="D365" s="487" t="str">
        <f>IFERROR(VLOOKUP(A365,Transaksi!$A$11:$D$1000,4,FALSE),"")</f>
        <v/>
      </c>
      <c r="E365" s="488" t="str">
        <f>IFERROR(VLOOKUP(A365,Transaksi!$A$11:$E$1000,5,FALSE),"")</f>
        <v/>
      </c>
      <c r="F365" s="209" t="str">
        <f>IFERROR(VLOOKUP(A365,Transaksi!$A$11:$F$1000,6,FALSE),"")</f>
        <v/>
      </c>
      <c r="G365" s="489" t="str">
        <f>IFERROR(VLOOKUP(A365,Transaksi!$A$11:$G$1000,7,FALSE),"")</f>
        <v/>
      </c>
      <c r="H365" s="489" t="str">
        <f>IFERROR(VLOOKUP(A365,Transaksi!$A$11:$H$1000,8,FALSE),"")</f>
        <v/>
      </c>
      <c r="I365" s="489" t="str">
        <f t="shared" si="6"/>
        <v/>
      </c>
    </row>
    <row r="366" spans="3:9" ht="12.5">
      <c r="C366" s="486" t="str">
        <f>IFERROR(VLOOKUP(A366,Transaksi!$A$11:$C$1000,3,FALSE),"")</f>
        <v/>
      </c>
      <c r="D366" s="487" t="str">
        <f>IFERROR(VLOOKUP(A366,Transaksi!$A$11:$D$1000,4,FALSE),"")</f>
        <v/>
      </c>
      <c r="E366" s="488" t="str">
        <f>IFERROR(VLOOKUP(A366,Transaksi!$A$11:$E$1000,5,FALSE),"")</f>
        <v/>
      </c>
      <c r="F366" s="209" t="str">
        <f>IFERROR(VLOOKUP(A366,Transaksi!$A$11:$F$1000,6,FALSE),"")</f>
        <v/>
      </c>
      <c r="G366" s="489" t="str">
        <f>IFERROR(VLOOKUP(A366,Transaksi!$A$11:$G$1000,7,FALSE),"")</f>
        <v/>
      </c>
      <c r="H366" s="489" t="str">
        <f>IFERROR(VLOOKUP(A366,Transaksi!$A$11:$H$1000,8,FALSE),"")</f>
        <v/>
      </c>
      <c r="I366" s="489" t="str">
        <f t="shared" si="6"/>
        <v/>
      </c>
    </row>
    <row r="367" spans="3:9" ht="12.5">
      <c r="C367" s="486" t="str">
        <f>IFERROR(VLOOKUP(A367,Transaksi!$A$11:$C$1000,3,FALSE),"")</f>
        <v/>
      </c>
      <c r="D367" s="487" t="str">
        <f>IFERROR(VLOOKUP(A367,Transaksi!$A$11:$D$1000,4,FALSE),"")</f>
        <v/>
      </c>
      <c r="E367" s="488" t="str">
        <f>IFERROR(VLOOKUP(A367,Transaksi!$A$11:$E$1000,5,FALSE),"")</f>
        <v/>
      </c>
      <c r="F367" s="209" t="str">
        <f>IFERROR(VLOOKUP(A367,Transaksi!$A$11:$F$1000,6,FALSE),"")</f>
        <v/>
      </c>
      <c r="G367" s="489" t="str">
        <f>IFERROR(VLOOKUP(A367,Transaksi!$A$11:$G$1000,7,FALSE),"")</f>
        <v/>
      </c>
      <c r="H367" s="489" t="str">
        <f>IFERROR(VLOOKUP(A367,Transaksi!$A$11:$H$1000,8,FALSE),"")</f>
        <v/>
      </c>
      <c r="I367" s="489" t="str">
        <f t="shared" si="6"/>
        <v/>
      </c>
    </row>
    <row r="368" spans="3:9" ht="12.5">
      <c r="C368" s="486" t="str">
        <f>IFERROR(VLOOKUP(A368,Transaksi!$A$11:$C$1000,3,FALSE),"")</f>
        <v/>
      </c>
      <c r="D368" s="487" t="str">
        <f>IFERROR(VLOOKUP(A368,Transaksi!$A$11:$D$1000,4,FALSE),"")</f>
        <v/>
      </c>
      <c r="E368" s="488" t="str">
        <f>IFERROR(VLOOKUP(A368,Transaksi!$A$11:$E$1000,5,FALSE),"")</f>
        <v/>
      </c>
      <c r="F368" s="209" t="str">
        <f>IFERROR(VLOOKUP(A368,Transaksi!$A$11:$F$1000,6,FALSE),"")</f>
        <v/>
      </c>
      <c r="G368" s="489" t="str">
        <f>IFERROR(VLOOKUP(A368,Transaksi!$A$11:$G$1000,7,FALSE),"")</f>
        <v/>
      </c>
      <c r="H368" s="489" t="str">
        <f>IFERROR(VLOOKUP(A368,Transaksi!$A$11:$H$1000,8,FALSE),"")</f>
        <v/>
      </c>
      <c r="I368" s="489" t="str">
        <f t="shared" si="6"/>
        <v/>
      </c>
    </row>
    <row r="369" spans="3:9" ht="12.5">
      <c r="C369" s="486" t="str">
        <f>IFERROR(VLOOKUP(A369,Transaksi!$A$11:$C$1000,3,FALSE),"")</f>
        <v/>
      </c>
      <c r="D369" s="487" t="str">
        <f>IFERROR(VLOOKUP(A369,Transaksi!$A$11:$D$1000,4,FALSE),"")</f>
        <v/>
      </c>
      <c r="E369" s="488" t="str">
        <f>IFERROR(VLOOKUP(A369,Transaksi!$A$11:$E$1000,5,FALSE),"")</f>
        <v/>
      </c>
      <c r="F369" s="209" t="str">
        <f>IFERROR(VLOOKUP(A369,Transaksi!$A$11:$F$1000,6,FALSE),"")</f>
        <v/>
      </c>
      <c r="G369" s="489" t="str">
        <f>IFERROR(VLOOKUP(A369,Transaksi!$A$11:$G$1000,7,FALSE),"")</f>
        <v/>
      </c>
      <c r="H369" s="489" t="str">
        <f>IFERROR(VLOOKUP(A369,Transaksi!$A$11:$H$1000,8,FALSE),"")</f>
        <v/>
      </c>
      <c r="I369" s="489" t="str">
        <f t="shared" si="6"/>
        <v/>
      </c>
    </row>
    <row r="370" spans="3:9" ht="12.5">
      <c r="C370" s="486" t="str">
        <f>IFERROR(VLOOKUP(A370,Transaksi!$A$11:$C$1000,3,FALSE),"")</f>
        <v/>
      </c>
      <c r="D370" s="487" t="str">
        <f>IFERROR(VLOOKUP(A370,Transaksi!$A$11:$D$1000,4,FALSE),"")</f>
        <v/>
      </c>
      <c r="E370" s="488" t="str">
        <f>IFERROR(VLOOKUP(A370,Transaksi!$A$11:$E$1000,5,FALSE),"")</f>
        <v/>
      </c>
      <c r="F370" s="209" t="str">
        <f>IFERROR(VLOOKUP(A370,Transaksi!$A$11:$F$1000,6,FALSE),"")</f>
        <v/>
      </c>
      <c r="G370" s="489" t="str">
        <f>IFERROR(VLOOKUP(A370,Transaksi!$A$11:$G$1000,7,FALSE),"")</f>
        <v/>
      </c>
      <c r="H370" s="489" t="str">
        <f>IFERROR(VLOOKUP(A370,Transaksi!$A$11:$H$1000,8,FALSE),"")</f>
        <v/>
      </c>
      <c r="I370" s="489" t="str">
        <f t="shared" si="6"/>
        <v/>
      </c>
    </row>
    <row r="371" spans="3:9" ht="12.5">
      <c r="C371" s="486" t="str">
        <f>IFERROR(VLOOKUP(A371,Transaksi!$A$11:$C$1000,3,FALSE),"")</f>
        <v/>
      </c>
      <c r="D371" s="487" t="str">
        <f>IFERROR(VLOOKUP(A371,Transaksi!$A$11:$D$1000,4,FALSE),"")</f>
        <v/>
      </c>
      <c r="E371" s="488" t="str">
        <f>IFERROR(VLOOKUP(A371,Transaksi!$A$11:$E$1000,5,FALSE),"")</f>
        <v/>
      </c>
      <c r="F371" s="209" t="str">
        <f>IFERROR(VLOOKUP(A371,Transaksi!$A$11:$F$1000,6,FALSE),"")</f>
        <v/>
      </c>
      <c r="G371" s="489" t="str">
        <f>IFERROR(VLOOKUP(A371,Transaksi!$A$11:$G$1000,7,FALSE),"")</f>
        <v/>
      </c>
      <c r="H371" s="489" t="str">
        <f>IFERROR(VLOOKUP(A371,Transaksi!$A$11:$H$1000,8,FALSE),"")</f>
        <v/>
      </c>
      <c r="I371" s="489" t="str">
        <f t="shared" si="6"/>
        <v/>
      </c>
    </row>
    <row r="372" spans="3:9" ht="12.5">
      <c r="C372" s="486" t="str">
        <f>IFERROR(VLOOKUP(A372,Transaksi!$A$11:$C$1000,3,FALSE),"")</f>
        <v/>
      </c>
      <c r="D372" s="487" t="str">
        <f>IFERROR(VLOOKUP(A372,Transaksi!$A$11:$D$1000,4,FALSE),"")</f>
        <v/>
      </c>
      <c r="E372" s="488" t="str">
        <f>IFERROR(VLOOKUP(A372,Transaksi!$A$11:$E$1000,5,FALSE),"")</f>
        <v/>
      </c>
      <c r="F372" s="209" t="str">
        <f>IFERROR(VLOOKUP(A372,Transaksi!$A$11:$F$1000,6,FALSE),"")</f>
        <v/>
      </c>
      <c r="G372" s="489" t="str">
        <f>IFERROR(VLOOKUP(A372,Transaksi!$A$11:$G$1000,7,FALSE),"")</f>
        <v/>
      </c>
      <c r="H372" s="489" t="str">
        <f>IFERROR(VLOOKUP(A372,Transaksi!$A$11:$H$1000,8,FALSE),"")</f>
        <v/>
      </c>
      <c r="I372" s="489" t="str">
        <f t="shared" si="6"/>
        <v/>
      </c>
    </row>
    <row r="373" spans="3:9" ht="12.5">
      <c r="C373" s="486" t="str">
        <f>IFERROR(VLOOKUP(A373,Transaksi!$A$11:$C$1000,3,FALSE),"")</f>
        <v/>
      </c>
      <c r="D373" s="487" t="str">
        <f>IFERROR(VLOOKUP(A373,Transaksi!$A$11:$D$1000,4,FALSE),"")</f>
        <v/>
      </c>
      <c r="E373" s="488" t="str">
        <f>IFERROR(VLOOKUP(A373,Transaksi!$A$11:$E$1000,5,FALSE),"")</f>
        <v/>
      </c>
      <c r="F373" s="209" t="str">
        <f>IFERROR(VLOOKUP(A373,Transaksi!$A$11:$F$1000,6,FALSE),"")</f>
        <v/>
      </c>
      <c r="G373" s="489" t="str">
        <f>IFERROR(VLOOKUP(A373,Transaksi!$A$11:$G$1000,7,FALSE),"")</f>
        <v/>
      </c>
      <c r="H373" s="489" t="str">
        <f>IFERROR(VLOOKUP(A373,Transaksi!$A$11:$H$1000,8,FALSE),"")</f>
        <v/>
      </c>
      <c r="I373" s="489" t="str">
        <f t="shared" si="6"/>
        <v/>
      </c>
    </row>
    <row r="374" spans="3:9" ht="12.5">
      <c r="C374" s="486" t="str">
        <f>IFERROR(VLOOKUP(A374,Transaksi!$A$11:$C$1000,3,FALSE),"")</f>
        <v/>
      </c>
      <c r="D374" s="487" t="str">
        <f>IFERROR(VLOOKUP(A374,Transaksi!$A$11:$D$1000,4,FALSE),"")</f>
        <v/>
      </c>
      <c r="E374" s="488" t="str">
        <f>IFERROR(VLOOKUP(A374,Transaksi!$A$11:$E$1000,5,FALSE),"")</f>
        <v/>
      </c>
      <c r="F374" s="209" t="str">
        <f>IFERROR(VLOOKUP(A374,Transaksi!$A$11:$F$1000,6,FALSE),"")</f>
        <v/>
      </c>
      <c r="G374" s="489" t="str">
        <f>IFERROR(VLOOKUP(A374,Transaksi!$A$11:$G$1000,7,FALSE),"")</f>
        <v/>
      </c>
      <c r="H374" s="489" t="str">
        <f>IFERROR(VLOOKUP(A374,Transaksi!$A$11:$H$1000,8,FALSE),"")</f>
        <v/>
      </c>
      <c r="I374" s="489" t="str">
        <f t="shared" si="6"/>
        <v/>
      </c>
    </row>
    <row r="375" spans="3:9" ht="12.5">
      <c r="C375" s="486" t="str">
        <f>IFERROR(VLOOKUP(A375,Transaksi!$A$11:$C$1000,3,FALSE),"")</f>
        <v/>
      </c>
      <c r="D375" s="487" t="str">
        <f>IFERROR(VLOOKUP(A375,Transaksi!$A$11:$D$1000,4,FALSE),"")</f>
        <v/>
      </c>
      <c r="E375" s="488" t="str">
        <f>IFERROR(VLOOKUP(A375,Transaksi!$A$11:$E$1000,5,FALSE),"")</f>
        <v/>
      </c>
      <c r="F375" s="209" t="str">
        <f>IFERROR(VLOOKUP(A375,Transaksi!$A$11:$F$1000,6,FALSE),"")</f>
        <v/>
      </c>
      <c r="G375" s="489" t="str">
        <f>IFERROR(VLOOKUP(A375,Transaksi!$A$11:$G$1000,7,FALSE),"")</f>
        <v/>
      </c>
      <c r="H375" s="489" t="str">
        <f>IFERROR(VLOOKUP(A375,Transaksi!$A$11:$H$1000,8,FALSE),"")</f>
        <v/>
      </c>
      <c r="I375" s="489" t="str">
        <f t="shared" si="6"/>
        <v/>
      </c>
    </row>
    <row r="376" spans="3:9" ht="12.5">
      <c r="C376" s="486" t="str">
        <f>IFERROR(VLOOKUP(A376,Transaksi!$A$11:$C$1000,3,FALSE),"")</f>
        <v/>
      </c>
      <c r="D376" s="487" t="str">
        <f>IFERROR(VLOOKUP(A376,Transaksi!$A$11:$D$1000,4,FALSE),"")</f>
        <v/>
      </c>
      <c r="E376" s="488" t="str">
        <f>IFERROR(VLOOKUP(A376,Transaksi!$A$11:$E$1000,5,FALSE),"")</f>
        <v/>
      </c>
      <c r="F376" s="209" t="str">
        <f>IFERROR(VLOOKUP(A376,Transaksi!$A$11:$F$1000,6,FALSE),"")</f>
        <v/>
      </c>
      <c r="G376" s="489" t="str">
        <f>IFERROR(VLOOKUP(A376,Transaksi!$A$11:$G$1000,7,FALSE),"")</f>
        <v/>
      </c>
      <c r="H376" s="489" t="str">
        <f>IFERROR(VLOOKUP(A376,Transaksi!$A$11:$H$1000,8,FALSE),"")</f>
        <v/>
      </c>
      <c r="I376" s="489" t="str">
        <f t="shared" si="6"/>
        <v/>
      </c>
    </row>
    <row r="377" spans="3:9" ht="12.5">
      <c r="C377" s="486" t="str">
        <f>IFERROR(VLOOKUP(A377,Transaksi!$A$11:$C$1000,3,FALSE),"")</f>
        <v/>
      </c>
      <c r="D377" s="487" t="str">
        <f>IFERROR(VLOOKUP(A377,Transaksi!$A$11:$D$1000,4,FALSE),"")</f>
        <v/>
      </c>
      <c r="E377" s="488" t="str">
        <f>IFERROR(VLOOKUP(A377,Transaksi!$A$11:$E$1000,5,FALSE),"")</f>
        <v/>
      </c>
      <c r="F377" s="209" t="str">
        <f>IFERROR(VLOOKUP(A377,Transaksi!$A$11:$F$1000,6,FALSE),"")</f>
        <v/>
      </c>
      <c r="G377" s="489" t="str">
        <f>IFERROR(VLOOKUP(A377,Transaksi!$A$11:$G$1000,7,FALSE),"")</f>
        <v/>
      </c>
      <c r="H377" s="489" t="str">
        <f>IFERROR(VLOOKUP(A377,Transaksi!$A$11:$H$1000,8,FALSE),"")</f>
        <v/>
      </c>
      <c r="I377" s="489" t="str">
        <f t="shared" si="6"/>
        <v/>
      </c>
    </row>
    <row r="378" spans="3:9" ht="12.5">
      <c r="C378" s="486" t="str">
        <f>IFERROR(VLOOKUP(A378,Transaksi!$A$11:$C$1000,3,FALSE),"")</f>
        <v/>
      </c>
      <c r="D378" s="487" t="str">
        <f>IFERROR(VLOOKUP(A378,Transaksi!$A$11:$D$1000,4,FALSE),"")</f>
        <v/>
      </c>
      <c r="E378" s="488" t="str">
        <f>IFERROR(VLOOKUP(A378,Transaksi!$A$11:$E$1000,5,FALSE),"")</f>
        <v/>
      </c>
      <c r="F378" s="209" t="str">
        <f>IFERROR(VLOOKUP(A378,Transaksi!$A$11:$F$1000,6,FALSE),"")</f>
        <v/>
      </c>
      <c r="G378" s="489" t="str">
        <f>IFERROR(VLOOKUP(A378,Transaksi!$A$11:$G$1000,7,FALSE),"")</f>
        <v/>
      </c>
      <c r="H378" s="489" t="str">
        <f>IFERROR(VLOOKUP(A378,Transaksi!$A$11:$H$1000,8,FALSE),"")</f>
        <v/>
      </c>
      <c r="I378" s="489" t="str">
        <f t="shared" si="6"/>
        <v/>
      </c>
    </row>
    <row r="379" spans="3:9" ht="12.5">
      <c r="C379" s="486" t="str">
        <f>IFERROR(VLOOKUP(A379,Transaksi!$A$11:$C$1000,3,FALSE),"")</f>
        <v/>
      </c>
      <c r="D379" s="487" t="str">
        <f>IFERROR(VLOOKUP(A379,Transaksi!$A$11:$D$1000,4,FALSE),"")</f>
        <v/>
      </c>
      <c r="E379" s="488" t="str">
        <f>IFERROR(VLOOKUP(A379,Transaksi!$A$11:$E$1000,5,FALSE),"")</f>
        <v/>
      </c>
      <c r="F379" s="209" t="str">
        <f>IFERROR(VLOOKUP(A379,Transaksi!$A$11:$F$1000,6,FALSE),"")</f>
        <v/>
      </c>
      <c r="G379" s="489" t="str">
        <f>IFERROR(VLOOKUP(A379,Transaksi!$A$11:$G$1000,7,FALSE),"")</f>
        <v/>
      </c>
      <c r="H379" s="489" t="str">
        <f>IFERROR(VLOOKUP(A379,Transaksi!$A$11:$H$1000,8,FALSE),"")</f>
        <v/>
      </c>
      <c r="I379" s="489" t="str">
        <f t="shared" si="6"/>
        <v/>
      </c>
    </row>
    <row r="380" spans="3:9" ht="12.5">
      <c r="C380" s="486" t="str">
        <f>IFERROR(VLOOKUP(A380,Transaksi!$A$11:$C$1000,3,FALSE),"")</f>
        <v/>
      </c>
      <c r="D380" s="487" t="str">
        <f>IFERROR(VLOOKUP(A380,Transaksi!$A$11:$D$1000,4,FALSE),"")</f>
        <v/>
      </c>
      <c r="E380" s="488" t="str">
        <f>IFERROR(VLOOKUP(A380,Transaksi!$A$11:$E$1000,5,FALSE),"")</f>
        <v/>
      </c>
      <c r="F380" s="209" t="str">
        <f>IFERROR(VLOOKUP(A380,Transaksi!$A$11:$F$1000,6,FALSE),"")</f>
        <v/>
      </c>
      <c r="G380" s="489" t="str">
        <f>IFERROR(VLOOKUP(A380,Transaksi!$A$11:$G$1000,7,FALSE),"")</f>
        <v/>
      </c>
      <c r="H380" s="489" t="str">
        <f>IFERROR(VLOOKUP(A380,Transaksi!$A$11:$H$1000,8,FALSE),"")</f>
        <v/>
      </c>
      <c r="I380" s="489" t="str">
        <f t="shared" si="6"/>
        <v/>
      </c>
    </row>
    <row r="381" spans="3:9" ht="12.5">
      <c r="C381" s="486" t="str">
        <f>IFERROR(VLOOKUP(A381,Transaksi!$A$11:$C$1000,3,FALSE),"")</f>
        <v/>
      </c>
      <c r="D381" s="487" t="str">
        <f>IFERROR(VLOOKUP(A381,Transaksi!$A$11:$D$1000,4,FALSE),"")</f>
        <v/>
      </c>
      <c r="E381" s="488" t="str">
        <f>IFERROR(VLOOKUP(A381,Transaksi!$A$11:$E$1000,5,FALSE),"")</f>
        <v/>
      </c>
      <c r="F381" s="209" t="str">
        <f>IFERROR(VLOOKUP(A381,Transaksi!$A$11:$F$1000,6,FALSE),"")</f>
        <v/>
      </c>
      <c r="G381" s="489" t="str">
        <f>IFERROR(VLOOKUP(A381,Transaksi!$A$11:$G$1000,7,FALSE),"")</f>
        <v/>
      </c>
      <c r="H381" s="489" t="str">
        <f>IFERROR(VLOOKUP(A381,Transaksi!$A$11:$H$1000,8,FALSE),"")</f>
        <v/>
      </c>
      <c r="I381" s="489" t="str">
        <f t="shared" si="6"/>
        <v/>
      </c>
    </row>
    <row r="382" spans="3:9" ht="12.5">
      <c r="C382" s="486" t="str">
        <f>IFERROR(VLOOKUP(A382,Transaksi!$A$11:$C$1000,3,FALSE),"")</f>
        <v/>
      </c>
      <c r="D382" s="487" t="str">
        <f>IFERROR(VLOOKUP(A382,Transaksi!$A$11:$D$1000,4,FALSE),"")</f>
        <v/>
      </c>
      <c r="E382" s="488" t="str">
        <f>IFERROR(VLOOKUP(A382,Transaksi!$A$11:$E$1000,5,FALSE),"")</f>
        <v/>
      </c>
      <c r="F382" s="209" t="str">
        <f>IFERROR(VLOOKUP(A382,Transaksi!$A$11:$F$1000,6,FALSE),"")</f>
        <v/>
      </c>
      <c r="G382" s="489" t="str">
        <f>IFERROR(VLOOKUP(A382,Transaksi!$A$11:$G$1000,7,FALSE),"")</f>
        <v/>
      </c>
      <c r="H382" s="489" t="str">
        <f>IFERROR(VLOOKUP(A382,Transaksi!$A$11:$H$1000,8,FALSE),"")</f>
        <v/>
      </c>
      <c r="I382" s="489" t="str">
        <f t="shared" si="6"/>
        <v/>
      </c>
    </row>
    <row r="383" spans="3:9" ht="12.5">
      <c r="C383" s="486" t="str">
        <f>IFERROR(VLOOKUP(A383,Transaksi!$A$11:$C$1000,3,FALSE),"")</f>
        <v/>
      </c>
      <c r="D383" s="487" t="str">
        <f>IFERROR(VLOOKUP(A383,Transaksi!$A$11:$D$1000,4,FALSE),"")</f>
        <v/>
      </c>
      <c r="E383" s="488" t="str">
        <f>IFERROR(VLOOKUP(A383,Transaksi!$A$11:$E$1000,5,FALSE),"")</f>
        <v/>
      </c>
      <c r="F383" s="209" t="str">
        <f>IFERROR(VLOOKUP(A383,Transaksi!$A$11:$F$1000,6,FALSE),"")</f>
        <v/>
      </c>
      <c r="G383" s="489" t="str">
        <f>IFERROR(VLOOKUP(A383,Transaksi!$A$11:$G$1000,7,FALSE),"")</f>
        <v/>
      </c>
      <c r="H383" s="489" t="str">
        <f>IFERROR(VLOOKUP(A383,Transaksi!$A$11:$H$1000,8,FALSE),"")</f>
        <v/>
      </c>
      <c r="I383" s="489" t="str">
        <f t="shared" si="6"/>
        <v/>
      </c>
    </row>
    <row r="384" spans="3:9" ht="12.5">
      <c r="C384" s="486" t="str">
        <f>IFERROR(VLOOKUP(A384,Transaksi!$A$11:$C$1000,3,FALSE),"")</f>
        <v/>
      </c>
      <c r="D384" s="487" t="str">
        <f>IFERROR(VLOOKUP(A384,Transaksi!$A$11:$D$1000,4,FALSE),"")</f>
        <v/>
      </c>
      <c r="E384" s="488" t="str">
        <f>IFERROR(VLOOKUP(A384,Transaksi!$A$11:$E$1000,5,FALSE),"")</f>
        <v/>
      </c>
      <c r="F384" s="209" t="str">
        <f>IFERROR(VLOOKUP(A384,Transaksi!$A$11:$F$1000,6,FALSE),"")</f>
        <v/>
      </c>
      <c r="G384" s="489" t="str">
        <f>IFERROR(VLOOKUP(A384,Transaksi!$A$11:$G$1000,7,FALSE),"")</f>
        <v/>
      </c>
      <c r="H384" s="489" t="str">
        <f>IFERROR(VLOOKUP(A384,Transaksi!$A$11:$H$1000,8,FALSE),"")</f>
        <v/>
      </c>
      <c r="I384" s="489" t="str">
        <f t="shared" si="6"/>
        <v/>
      </c>
    </row>
    <row r="385" spans="3:9" ht="12.5">
      <c r="C385" s="486" t="str">
        <f>IFERROR(VLOOKUP(A385,Transaksi!$A$11:$C$1000,3,FALSE),"")</f>
        <v/>
      </c>
      <c r="D385" s="487" t="str">
        <f>IFERROR(VLOOKUP(A385,Transaksi!$A$11:$D$1000,4,FALSE),"")</f>
        <v/>
      </c>
      <c r="E385" s="488" t="str">
        <f>IFERROR(VLOOKUP(A385,Transaksi!$A$11:$E$1000,5,FALSE),"")</f>
        <v/>
      </c>
      <c r="F385" s="209" t="str">
        <f>IFERROR(VLOOKUP(A385,Transaksi!$A$11:$F$1000,6,FALSE),"")</f>
        <v/>
      </c>
      <c r="G385" s="489" t="str">
        <f>IFERROR(VLOOKUP(A385,Transaksi!$A$11:$G$1000,7,FALSE),"")</f>
        <v/>
      </c>
      <c r="H385" s="489" t="str">
        <f>IFERROR(VLOOKUP(A385,Transaksi!$A$11:$H$1000,8,FALSE),"")</f>
        <v/>
      </c>
      <c r="I385" s="489" t="str">
        <f t="shared" si="6"/>
        <v/>
      </c>
    </row>
    <row r="386" spans="3:9" ht="12.5">
      <c r="C386" s="486" t="str">
        <f>IFERROR(VLOOKUP(A386,Transaksi!$A$11:$C$1000,3,FALSE),"")</f>
        <v/>
      </c>
      <c r="D386" s="487" t="str">
        <f>IFERROR(VLOOKUP(A386,Transaksi!$A$11:$D$1000,4,FALSE),"")</f>
        <v/>
      </c>
      <c r="E386" s="488" t="str">
        <f>IFERROR(VLOOKUP(A386,Transaksi!$A$11:$E$1000,5,FALSE),"")</f>
        <v/>
      </c>
      <c r="F386" s="209" t="str">
        <f>IFERROR(VLOOKUP(A386,Transaksi!$A$11:$F$1000,6,FALSE),"")</f>
        <v/>
      </c>
      <c r="G386" s="489" t="str">
        <f>IFERROR(VLOOKUP(A386,Transaksi!$A$11:$G$1000,7,FALSE),"")</f>
        <v/>
      </c>
      <c r="H386" s="489" t="str">
        <f>IFERROR(VLOOKUP(A386,Transaksi!$A$11:$H$1000,8,FALSE),"")</f>
        <v/>
      </c>
      <c r="I386" s="489" t="str">
        <f t="shared" si="6"/>
        <v/>
      </c>
    </row>
    <row r="387" spans="3:9" ht="12.5">
      <c r="C387" s="486" t="str">
        <f>IFERROR(VLOOKUP(A387,Transaksi!$A$11:$C$1000,3,FALSE),"")</f>
        <v/>
      </c>
      <c r="D387" s="487" t="str">
        <f>IFERROR(VLOOKUP(A387,Transaksi!$A$11:$D$1000,4,FALSE),"")</f>
        <v/>
      </c>
      <c r="E387" s="488" t="str">
        <f>IFERROR(VLOOKUP(A387,Transaksi!$A$11:$E$1000,5,FALSE),"")</f>
        <v/>
      </c>
      <c r="F387" s="209" t="str">
        <f>IFERROR(VLOOKUP(A387,Transaksi!$A$11:$F$1000,6,FALSE),"")</f>
        <v/>
      </c>
      <c r="G387" s="489" t="str">
        <f>IFERROR(VLOOKUP(A387,Transaksi!$A$11:$G$1000,7,FALSE),"")</f>
        <v/>
      </c>
      <c r="H387" s="489" t="str">
        <f>IFERROR(VLOOKUP(A387,Transaksi!$A$11:$H$1000,8,FALSE),"")</f>
        <v/>
      </c>
      <c r="I387" s="489" t="str">
        <f t="shared" si="6"/>
        <v/>
      </c>
    </row>
    <row r="388" spans="3:9" ht="12.5">
      <c r="C388" s="486" t="str">
        <f>IFERROR(VLOOKUP(A388,Transaksi!$A$11:$C$1000,3,FALSE),"")</f>
        <v/>
      </c>
      <c r="D388" s="487" t="str">
        <f>IFERROR(VLOOKUP(A388,Transaksi!$A$11:$D$1000,4,FALSE),"")</f>
        <v/>
      </c>
      <c r="E388" s="488" t="str">
        <f>IFERROR(VLOOKUP(A388,Transaksi!$A$11:$E$1000,5,FALSE),"")</f>
        <v/>
      </c>
      <c r="F388" s="209" t="str">
        <f>IFERROR(VLOOKUP(A388,Transaksi!$A$11:$F$1000,6,FALSE),"")</f>
        <v/>
      </c>
      <c r="G388" s="489" t="str">
        <f>IFERROR(VLOOKUP(A388,Transaksi!$A$11:$G$1000,7,FALSE),"")</f>
        <v/>
      </c>
      <c r="H388" s="489" t="str">
        <f>IFERROR(VLOOKUP(A388,Transaksi!$A$11:$H$1000,8,FALSE),"")</f>
        <v/>
      </c>
      <c r="I388" s="489" t="str">
        <f t="shared" si="6"/>
        <v/>
      </c>
    </row>
    <row r="389" spans="3:9" ht="12.5">
      <c r="C389" s="486" t="str">
        <f>IFERROR(VLOOKUP(A389,Transaksi!$A$11:$C$1000,3,FALSE),"")</f>
        <v/>
      </c>
      <c r="D389" s="487" t="str">
        <f>IFERROR(VLOOKUP(A389,Transaksi!$A$11:$D$1000,4,FALSE),"")</f>
        <v/>
      </c>
      <c r="E389" s="488" t="str">
        <f>IFERROR(VLOOKUP(A389,Transaksi!$A$11:$E$1000,5,FALSE),"")</f>
        <v/>
      </c>
      <c r="F389" s="209" t="str">
        <f>IFERROR(VLOOKUP(A389,Transaksi!$A$11:$F$1000,6,FALSE),"")</f>
        <v/>
      </c>
      <c r="G389" s="489" t="str">
        <f>IFERROR(VLOOKUP(A389,Transaksi!$A$11:$G$1000,7,FALSE),"")</f>
        <v/>
      </c>
      <c r="H389" s="489" t="str">
        <f>IFERROR(VLOOKUP(A389,Transaksi!$A$11:$H$1000,8,FALSE),"")</f>
        <v/>
      </c>
      <c r="I389" s="489" t="str">
        <f t="shared" si="6"/>
        <v/>
      </c>
    </row>
    <row r="390" spans="3:9" ht="12.5">
      <c r="C390" s="486" t="str">
        <f>IFERROR(VLOOKUP(A390,Transaksi!$A$11:$C$1000,3,FALSE),"")</f>
        <v/>
      </c>
      <c r="D390" s="487" t="str">
        <f>IFERROR(VLOOKUP(A390,Transaksi!$A$11:$D$1000,4,FALSE),"")</f>
        <v/>
      </c>
      <c r="E390" s="488" t="str">
        <f>IFERROR(VLOOKUP(A390,Transaksi!$A$11:$E$1000,5,FALSE),"")</f>
        <v/>
      </c>
      <c r="F390" s="209" t="str">
        <f>IFERROR(VLOOKUP(A390,Transaksi!$A$11:$F$1000,6,FALSE),"")</f>
        <v/>
      </c>
      <c r="G390" s="489" t="str">
        <f>IFERROR(VLOOKUP(A390,Transaksi!$A$11:$G$1000,7,FALSE),"")</f>
        <v/>
      </c>
      <c r="H390" s="489" t="str">
        <f>IFERROR(VLOOKUP(A390,Transaksi!$A$11:$H$1000,8,FALSE),"")</f>
        <v/>
      </c>
      <c r="I390" s="489" t="str">
        <f t="shared" si="6"/>
        <v/>
      </c>
    </row>
    <row r="391" spans="3:9" ht="12.5">
      <c r="C391" s="486" t="str">
        <f>IFERROR(VLOOKUP(A391,Transaksi!$A$11:$C$1000,3,FALSE),"")</f>
        <v/>
      </c>
      <c r="D391" s="487" t="str">
        <f>IFERROR(VLOOKUP(A391,Transaksi!$A$11:$D$1000,4,FALSE),"")</f>
        <v/>
      </c>
      <c r="E391" s="488" t="str">
        <f>IFERROR(VLOOKUP(A391,Transaksi!$A$11:$E$1000,5,FALSE),"")</f>
        <v/>
      </c>
      <c r="F391" s="209" t="str">
        <f>IFERROR(VLOOKUP(A391,Transaksi!$A$11:$F$1000,6,FALSE),"")</f>
        <v/>
      </c>
      <c r="G391" s="489" t="str">
        <f>IFERROR(VLOOKUP(A391,Transaksi!$A$11:$G$1000,7,FALSE),"")</f>
        <v/>
      </c>
      <c r="H391" s="489" t="str">
        <f>IFERROR(VLOOKUP(A391,Transaksi!$A$11:$H$1000,8,FALSE),"")</f>
        <v/>
      </c>
      <c r="I391" s="489" t="str">
        <f t="shared" si="6"/>
        <v/>
      </c>
    </row>
    <row r="392" spans="3:9" ht="12.5">
      <c r="C392" s="486" t="str">
        <f>IFERROR(VLOOKUP(A392,Transaksi!$A$11:$C$1000,3,FALSE),"")</f>
        <v/>
      </c>
      <c r="D392" s="487" t="str">
        <f>IFERROR(VLOOKUP(A392,Transaksi!$A$11:$D$1000,4,FALSE),"")</f>
        <v/>
      </c>
      <c r="E392" s="488" t="str">
        <f>IFERROR(VLOOKUP(A392,Transaksi!$A$11:$E$1000,5,FALSE),"")</f>
        <v/>
      </c>
      <c r="F392" s="209" t="str">
        <f>IFERROR(VLOOKUP(A392,Transaksi!$A$11:$F$1000,6,FALSE),"")</f>
        <v/>
      </c>
      <c r="G392" s="489" t="str">
        <f>IFERROR(VLOOKUP(A392,Transaksi!$A$11:$G$1000,7,FALSE),"")</f>
        <v/>
      </c>
      <c r="H392" s="489" t="str">
        <f>IFERROR(VLOOKUP(A392,Transaksi!$A$11:$H$1000,8,FALSE),"")</f>
        <v/>
      </c>
      <c r="I392" s="489" t="str">
        <f t="shared" si="6"/>
        <v/>
      </c>
    </row>
    <row r="393" spans="3:9" ht="12.5">
      <c r="C393" s="486" t="str">
        <f>IFERROR(VLOOKUP(A393,Transaksi!$A$11:$C$1000,3,FALSE),"")</f>
        <v/>
      </c>
      <c r="D393" s="487" t="str">
        <f>IFERROR(VLOOKUP(A393,Transaksi!$A$11:$D$1000,4,FALSE),"")</f>
        <v/>
      </c>
      <c r="E393" s="488" t="str">
        <f>IFERROR(VLOOKUP(A393,Transaksi!$A$11:$E$1000,5,FALSE),"")</f>
        <v/>
      </c>
      <c r="F393" s="209" t="str">
        <f>IFERROR(VLOOKUP(A393,Transaksi!$A$11:$F$1000,6,FALSE),"")</f>
        <v/>
      </c>
      <c r="G393" s="489" t="str">
        <f>IFERROR(VLOOKUP(A393,Transaksi!$A$11:$G$1000,7,FALSE),"")</f>
        <v/>
      </c>
      <c r="H393" s="489" t="str">
        <f>IFERROR(VLOOKUP(A393,Transaksi!$A$11:$H$1000,8,FALSE),"")</f>
        <v/>
      </c>
      <c r="I393" s="489" t="str">
        <f t="shared" si="6"/>
        <v/>
      </c>
    </row>
    <row r="394" spans="3:9" ht="12.5">
      <c r="C394" s="486" t="str">
        <f>IFERROR(VLOOKUP(A394,Transaksi!$A$11:$C$1000,3,FALSE),"")</f>
        <v/>
      </c>
      <c r="D394" s="487" t="str">
        <f>IFERROR(VLOOKUP(A394,Transaksi!$A$11:$D$1000,4,FALSE),"")</f>
        <v/>
      </c>
      <c r="E394" s="488" t="str">
        <f>IFERROR(VLOOKUP(A394,Transaksi!$A$11:$E$1000,5,FALSE),"")</f>
        <v/>
      </c>
      <c r="F394" s="209" t="str">
        <f>IFERROR(VLOOKUP(A394,Transaksi!$A$11:$F$1000,6,FALSE),"")</f>
        <v/>
      </c>
      <c r="G394" s="489" t="str">
        <f>IFERROR(VLOOKUP(A394,Transaksi!$A$11:$G$1000,7,FALSE),"")</f>
        <v/>
      </c>
      <c r="H394" s="489" t="str">
        <f>IFERROR(VLOOKUP(A394,Transaksi!$A$11:$H$1000,8,FALSE),"")</f>
        <v/>
      </c>
      <c r="I394" s="489" t="str">
        <f t="shared" si="6"/>
        <v/>
      </c>
    </row>
    <row r="395" spans="3:9" ht="12.5">
      <c r="C395" s="486" t="str">
        <f>IFERROR(VLOOKUP(A395,Transaksi!$A$11:$C$1000,3,FALSE),"")</f>
        <v/>
      </c>
      <c r="D395" s="487" t="str">
        <f>IFERROR(VLOOKUP(A395,Transaksi!$A$11:$D$1000,4,FALSE),"")</f>
        <v/>
      </c>
      <c r="E395" s="488" t="str">
        <f>IFERROR(VLOOKUP(A395,Transaksi!$A$11:$E$1000,5,FALSE),"")</f>
        <v/>
      </c>
      <c r="F395" s="209" t="str">
        <f>IFERROR(VLOOKUP(A395,Transaksi!$A$11:$F$1000,6,FALSE),"")</f>
        <v/>
      </c>
      <c r="G395" s="489" t="str">
        <f>IFERROR(VLOOKUP(A395,Transaksi!$A$11:$G$1000,7,FALSE),"")</f>
        <v/>
      </c>
      <c r="H395" s="489" t="str">
        <f>IFERROR(VLOOKUP(A395,Transaksi!$A$11:$H$1000,8,FALSE),"")</f>
        <v/>
      </c>
      <c r="I395" s="489" t="str">
        <f t="shared" si="6"/>
        <v/>
      </c>
    </row>
    <row r="396" spans="3:9" ht="12.5">
      <c r="C396" s="486" t="str">
        <f>IFERROR(VLOOKUP(A396,Transaksi!$A$11:$C$1000,3,FALSE),"")</f>
        <v/>
      </c>
      <c r="D396" s="487" t="str">
        <f>IFERROR(VLOOKUP(A396,Transaksi!$A$11:$D$1000,4,FALSE),"")</f>
        <v/>
      </c>
      <c r="E396" s="488" t="str">
        <f>IFERROR(VLOOKUP(A396,Transaksi!$A$11:$E$1000,5,FALSE),"")</f>
        <v/>
      </c>
      <c r="F396" s="209" t="str">
        <f>IFERROR(VLOOKUP(A396,Transaksi!$A$11:$F$1000,6,FALSE),"")</f>
        <v/>
      </c>
      <c r="G396" s="489" t="str">
        <f>IFERROR(VLOOKUP(A396,Transaksi!$A$11:$G$1000,7,FALSE),"")</f>
        <v/>
      </c>
      <c r="H396" s="489" t="str">
        <f>IFERROR(VLOOKUP(A396,Transaksi!$A$11:$H$1000,8,FALSE),"")</f>
        <v/>
      </c>
      <c r="I396" s="489" t="str">
        <f t="shared" si="6"/>
        <v/>
      </c>
    </row>
    <row r="397" spans="3:9" ht="12.5">
      <c r="C397" s="486" t="str">
        <f>IFERROR(VLOOKUP(A397,Transaksi!$A$11:$C$1000,3,FALSE),"")</f>
        <v/>
      </c>
      <c r="D397" s="487" t="str">
        <f>IFERROR(VLOOKUP(A397,Transaksi!$A$11:$D$1000,4,FALSE),"")</f>
        <v/>
      </c>
      <c r="E397" s="488" t="str">
        <f>IFERROR(VLOOKUP(A397,Transaksi!$A$11:$E$1000,5,FALSE),"")</f>
        <v/>
      </c>
      <c r="F397" s="209" t="str">
        <f>IFERROR(VLOOKUP(A397,Transaksi!$A$11:$F$1000,6,FALSE),"")</f>
        <v/>
      </c>
      <c r="G397" s="489" t="str">
        <f>IFERROR(VLOOKUP(A397,Transaksi!$A$11:$G$1000,7,FALSE),"")</f>
        <v/>
      </c>
      <c r="H397" s="489" t="str">
        <f>IFERROR(VLOOKUP(A397,Transaksi!$A$11:$H$1000,8,FALSE),"")</f>
        <v/>
      </c>
      <c r="I397" s="489" t="str">
        <f t="shared" si="6"/>
        <v/>
      </c>
    </row>
    <row r="398" spans="3:9" ht="12.5">
      <c r="C398" s="486" t="str">
        <f>IFERROR(VLOOKUP(A398,Transaksi!$A$11:$C$1000,3,FALSE),"")</f>
        <v/>
      </c>
      <c r="D398" s="487" t="str">
        <f>IFERROR(VLOOKUP(A398,Transaksi!$A$11:$D$1000,4,FALSE),"")</f>
        <v/>
      </c>
      <c r="E398" s="488" t="str">
        <f>IFERROR(VLOOKUP(A398,Transaksi!$A$11:$E$1000,5,FALSE),"")</f>
        <v/>
      </c>
      <c r="F398" s="209" t="str">
        <f>IFERROR(VLOOKUP(A398,Transaksi!$A$11:$F$1000,6,FALSE),"")</f>
        <v/>
      </c>
      <c r="G398" s="489" t="str">
        <f>IFERROR(VLOOKUP(A398,Transaksi!$A$11:$G$1000,7,FALSE),"")</f>
        <v/>
      </c>
      <c r="H398" s="489" t="str">
        <f>IFERROR(VLOOKUP(A398,Transaksi!$A$11:$H$1000,8,FALSE),"")</f>
        <v/>
      </c>
      <c r="I398" s="489" t="str">
        <f t="shared" si="6"/>
        <v/>
      </c>
    </row>
    <row r="399" spans="3:9" ht="12.5">
      <c r="C399" s="486" t="str">
        <f>IFERROR(VLOOKUP(A399,Transaksi!$A$11:$C$1000,3,FALSE),"")</f>
        <v/>
      </c>
      <c r="D399" s="487" t="str">
        <f>IFERROR(VLOOKUP(A399,Transaksi!$A$11:$D$1000,4,FALSE),"")</f>
        <v/>
      </c>
      <c r="E399" s="488" t="str">
        <f>IFERROR(VLOOKUP(A399,Transaksi!$A$11:$E$1000,5,FALSE),"")</f>
        <v/>
      </c>
      <c r="F399" s="209" t="str">
        <f>IFERROR(VLOOKUP(A399,Transaksi!$A$11:$F$1000,6,FALSE),"")</f>
        <v/>
      </c>
      <c r="G399" s="489" t="str">
        <f>IFERROR(VLOOKUP(A399,Transaksi!$A$11:$G$1000,7,FALSE),"")</f>
        <v/>
      </c>
      <c r="H399" s="489" t="str">
        <f>IFERROR(VLOOKUP(A399,Transaksi!$A$11:$H$1000,8,FALSE),"")</f>
        <v/>
      </c>
      <c r="I399" s="489" t="str">
        <f t="shared" si="6"/>
        <v/>
      </c>
    </row>
    <row r="400" spans="3:9" ht="12.5">
      <c r="C400" s="486" t="str">
        <f>IFERROR(VLOOKUP(A400,Transaksi!$A$11:$C$1000,3,FALSE),"")</f>
        <v/>
      </c>
      <c r="D400" s="487" t="str">
        <f>IFERROR(VLOOKUP(A400,Transaksi!$A$11:$D$1000,4,FALSE),"")</f>
        <v/>
      </c>
      <c r="E400" s="488" t="str">
        <f>IFERROR(VLOOKUP(A400,Transaksi!$A$11:$E$1000,5,FALSE),"")</f>
        <v/>
      </c>
      <c r="F400" s="209" t="str">
        <f>IFERROR(VLOOKUP(A400,Transaksi!$A$11:$F$1000,6,FALSE),"")</f>
        <v/>
      </c>
      <c r="G400" s="489" t="str">
        <f>IFERROR(VLOOKUP(A400,Transaksi!$A$11:$G$1000,7,FALSE),"")</f>
        <v/>
      </c>
      <c r="H400" s="489" t="str">
        <f>IFERROR(VLOOKUP(A400,Transaksi!$A$11:$H$1000,8,FALSE),"")</f>
        <v/>
      </c>
      <c r="I400" s="489" t="str">
        <f t="shared" si="6"/>
        <v/>
      </c>
    </row>
    <row r="401" spans="3:9" ht="12.5">
      <c r="C401" s="486" t="str">
        <f>IFERROR(VLOOKUP(A401,Transaksi!$A$11:$C$1000,3,FALSE),"")</f>
        <v/>
      </c>
      <c r="D401" s="487" t="str">
        <f>IFERROR(VLOOKUP(A401,Transaksi!$A$11:$D$1000,4,FALSE),"")</f>
        <v/>
      </c>
      <c r="E401" s="488" t="str">
        <f>IFERROR(VLOOKUP(A401,Transaksi!$A$11:$E$1000,5,FALSE),"")</f>
        <v/>
      </c>
      <c r="F401" s="209" t="str">
        <f>IFERROR(VLOOKUP(A401,Transaksi!$A$11:$F$1000,6,FALSE),"")</f>
        <v/>
      </c>
      <c r="G401" s="489" t="str">
        <f>IFERROR(VLOOKUP(A401,Transaksi!$A$11:$G$1000,7,FALSE),"")</f>
        <v/>
      </c>
      <c r="H401" s="489" t="str">
        <f>IFERROR(VLOOKUP(A401,Transaksi!$A$11:$H$1000,8,FALSE),"")</f>
        <v/>
      </c>
      <c r="I401" s="489" t="str">
        <f t="shared" si="6"/>
        <v/>
      </c>
    </row>
    <row r="402" spans="3:9" ht="12.5">
      <c r="C402" s="486" t="str">
        <f>IFERROR(VLOOKUP(A402,Transaksi!$A$11:$C$1000,3,FALSE),"")</f>
        <v/>
      </c>
      <c r="D402" s="487" t="str">
        <f>IFERROR(VLOOKUP(A402,Transaksi!$A$11:$D$1000,4,FALSE),"")</f>
        <v/>
      </c>
      <c r="E402" s="488" t="str">
        <f>IFERROR(VLOOKUP(A402,Transaksi!$A$11:$E$1000,5,FALSE),"")</f>
        <v/>
      </c>
      <c r="F402" s="209" t="str">
        <f>IFERROR(VLOOKUP(A402,Transaksi!$A$11:$F$1000,6,FALSE),"")</f>
        <v/>
      </c>
      <c r="G402" s="489" t="str">
        <f>IFERROR(VLOOKUP(A402,Transaksi!$A$11:$G$1000,7,FALSE),"")</f>
        <v/>
      </c>
      <c r="H402" s="489" t="str">
        <f>IFERROR(VLOOKUP(A402,Transaksi!$A$11:$H$1000,8,FALSE),"")</f>
        <v/>
      </c>
      <c r="I402" s="489" t="str">
        <f t="shared" si="6"/>
        <v/>
      </c>
    </row>
    <row r="403" spans="3:9" ht="12.5">
      <c r="C403" s="486" t="str">
        <f>IFERROR(VLOOKUP(A403,Transaksi!$A$11:$C$1000,3,FALSE),"")</f>
        <v/>
      </c>
      <c r="D403" s="487" t="str">
        <f>IFERROR(VLOOKUP(A403,Transaksi!$A$11:$D$1000,4,FALSE),"")</f>
        <v/>
      </c>
      <c r="E403" s="488" t="str">
        <f>IFERROR(VLOOKUP(A403,Transaksi!$A$11:$E$1000,5,FALSE),"")</f>
        <v/>
      </c>
      <c r="F403" s="209" t="str">
        <f>IFERROR(VLOOKUP(A403,Transaksi!$A$11:$F$1000,6,FALSE),"")</f>
        <v/>
      </c>
      <c r="G403" s="489" t="str">
        <f>IFERROR(VLOOKUP(A403,Transaksi!$A$11:$G$1000,7,FALSE),"")</f>
        <v/>
      </c>
      <c r="H403" s="489" t="str">
        <f>IFERROR(VLOOKUP(A403,Transaksi!$A$11:$H$1000,8,FALSE),"")</f>
        <v/>
      </c>
      <c r="I403" s="489" t="str">
        <f t="shared" si="6"/>
        <v/>
      </c>
    </row>
    <row r="404" spans="3:9" ht="12.5">
      <c r="C404" s="486" t="str">
        <f>IFERROR(VLOOKUP(A404,Transaksi!$A$11:$C$1000,3,FALSE),"")</f>
        <v/>
      </c>
      <c r="D404" s="487" t="str">
        <f>IFERROR(VLOOKUP(A404,Transaksi!$A$11:$D$1000,4,FALSE),"")</f>
        <v/>
      </c>
      <c r="E404" s="488" t="str">
        <f>IFERROR(VLOOKUP(A404,Transaksi!$A$11:$E$1000,5,FALSE),"")</f>
        <v/>
      </c>
      <c r="F404" s="209" t="str">
        <f>IFERROR(VLOOKUP(A404,Transaksi!$A$11:$F$1000,6,FALSE),"")</f>
        <v/>
      </c>
      <c r="G404" s="489" t="str">
        <f>IFERROR(VLOOKUP(A404,Transaksi!$A$11:$G$1000,7,FALSE),"")</f>
        <v/>
      </c>
      <c r="H404" s="489" t="str">
        <f>IFERROR(VLOOKUP(A404,Transaksi!$A$11:$H$1000,8,FALSE),"")</f>
        <v/>
      </c>
      <c r="I404" s="489" t="str">
        <f t="shared" si="6"/>
        <v/>
      </c>
    </row>
    <row r="405" spans="3:9" ht="12.5">
      <c r="C405" s="486" t="str">
        <f>IFERROR(VLOOKUP(A405,Transaksi!$A$11:$C$1000,3,FALSE),"")</f>
        <v/>
      </c>
      <c r="D405" s="487" t="str">
        <f>IFERROR(VLOOKUP(A405,Transaksi!$A$11:$D$1000,4,FALSE),"")</f>
        <v/>
      </c>
      <c r="E405" s="488" t="str">
        <f>IFERROR(VLOOKUP(A405,Transaksi!$A$11:$E$1000,5,FALSE),"")</f>
        <v/>
      </c>
      <c r="F405" s="209" t="str">
        <f>IFERROR(VLOOKUP(A405,Transaksi!$A$11:$F$1000,6,FALSE),"")</f>
        <v/>
      </c>
      <c r="G405" s="489" t="str">
        <f>IFERROR(VLOOKUP(A405,Transaksi!$A$11:$G$1000,7,FALSE),"")</f>
        <v/>
      </c>
      <c r="H405" s="489" t="str">
        <f>IFERROR(VLOOKUP(A405,Transaksi!$A$11:$H$1000,8,FALSE),"")</f>
        <v/>
      </c>
      <c r="I405" s="489" t="str">
        <f t="shared" si="6"/>
        <v/>
      </c>
    </row>
    <row r="406" spans="3:9" ht="12.5">
      <c r="C406" s="486" t="str">
        <f>IFERROR(VLOOKUP(A406,Transaksi!$A$11:$C$1000,3,FALSE),"")</f>
        <v/>
      </c>
      <c r="D406" s="487" t="str">
        <f>IFERROR(VLOOKUP(A406,Transaksi!$A$11:$D$1000,4,FALSE),"")</f>
        <v/>
      </c>
      <c r="E406" s="488" t="str">
        <f>IFERROR(VLOOKUP(A406,Transaksi!$A$11:$E$1000,5,FALSE),"")</f>
        <v/>
      </c>
      <c r="F406" s="209" t="str">
        <f>IFERROR(VLOOKUP(A406,Transaksi!$A$11:$F$1000,6,FALSE),"")</f>
        <v/>
      </c>
      <c r="G406" s="489" t="str">
        <f>IFERROR(VLOOKUP(A406,Transaksi!$A$11:$G$1000,7,FALSE),"")</f>
        <v/>
      </c>
      <c r="H406" s="489" t="str">
        <f>IFERROR(VLOOKUP(A406,Transaksi!$A$11:$H$1000,8,FALSE),"")</f>
        <v/>
      </c>
      <c r="I406" s="489" t="str">
        <f t="shared" si="6"/>
        <v/>
      </c>
    </row>
    <row r="407" spans="3:9" ht="12.5">
      <c r="C407" s="486" t="str">
        <f>IFERROR(VLOOKUP(A407,Transaksi!$A$11:$C$1000,3,FALSE),"")</f>
        <v/>
      </c>
      <c r="D407" s="487" t="str">
        <f>IFERROR(VLOOKUP(A407,Transaksi!$A$11:$D$1000,4,FALSE),"")</f>
        <v/>
      </c>
      <c r="E407" s="488" t="str">
        <f>IFERROR(VLOOKUP(A407,Transaksi!$A$11:$E$1000,5,FALSE),"")</f>
        <v/>
      </c>
      <c r="F407" s="209" t="str">
        <f>IFERROR(VLOOKUP(A407,Transaksi!$A$11:$F$1000,6,FALSE),"")</f>
        <v/>
      </c>
      <c r="G407" s="489" t="str">
        <f>IFERROR(VLOOKUP(A407,Transaksi!$A$11:$G$1000,7,FALSE),"")</f>
        <v/>
      </c>
      <c r="H407" s="489" t="str">
        <f>IFERROR(VLOOKUP(A407,Transaksi!$A$11:$H$1000,8,FALSE),"")</f>
        <v/>
      </c>
      <c r="I407" s="489" t="str">
        <f t="shared" si="6"/>
        <v/>
      </c>
    </row>
    <row r="408" spans="3:9" ht="12.5">
      <c r="C408" s="486" t="str">
        <f>IFERROR(VLOOKUP(A408,Transaksi!$A$11:$C$1000,3,FALSE),"")</f>
        <v/>
      </c>
      <c r="D408" s="487" t="str">
        <f>IFERROR(VLOOKUP(A408,Transaksi!$A$11:$D$1000,4,FALSE),"")</f>
        <v/>
      </c>
      <c r="E408" s="488" t="str">
        <f>IFERROR(VLOOKUP(A408,Transaksi!$A$11:$E$1000,5,FALSE),"")</f>
        <v/>
      </c>
      <c r="F408" s="209" t="str">
        <f>IFERROR(VLOOKUP(A408,Transaksi!$A$11:$F$1000,6,FALSE),"")</f>
        <v/>
      </c>
      <c r="G408" s="489" t="str">
        <f>IFERROR(VLOOKUP(A408,Transaksi!$A$11:$G$1000,7,FALSE),"")</f>
        <v/>
      </c>
      <c r="H408" s="489" t="str">
        <f>IFERROR(VLOOKUP(A408,Transaksi!$A$11:$H$1000,8,FALSE),"")</f>
        <v/>
      </c>
      <c r="I408" s="489" t="str">
        <f t="shared" ref="I408:I471" si="7">IF(F408="","",I407+G408-H408)</f>
        <v/>
      </c>
    </row>
    <row r="409" spans="3:9" ht="12.5">
      <c r="C409" s="486" t="str">
        <f>IFERROR(VLOOKUP(A409,Transaksi!$A$11:$C$1000,3,FALSE),"")</f>
        <v/>
      </c>
      <c r="D409" s="487" t="str">
        <f>IFERROR(VLOOKUP(A409,Transaksi!$A$11:$D$1000,4,FALSE),"")</f>
        <v/>
      </c>
      <c r="E409" s="488" t="str">
        <f>IFERROR(VLOOKUP(A409,Transaksi!$A$11:$E$1000,5,FALSE),"")</f>
        <v/>
      </c>
      <c r="F409" s="209" t="str">
        <f>IFERROR(VLOOKUP(A409,Transaksi!$A$11:$F$1000,6,FALSE),"")</f>
        <v/>
      </c>
      <c r="G409" s="489" t="str">
        <f>IFERROR(VLOOKUP(A409,Transaksi!$A$11:$G$1000,7,FALSE),"")</f>
        <v/>
      </c>
      <c r="H409" s="489" t="str">
        <f>IFERROR(VLOOKUP(A409,Transaksi!$A$11:$H$1000,8,FALSE),"")</f>
        <v/>
      </c>
      <c r="I409" s="489" t="str">
        <f t="shared" si="7"/>
        <v/>
      </c>
    </row>
    <row r="410" spans="3:9" ht="12.5">
      <c r="C410" s="486" t="str">
        <f>IFERROR(VLOOKUP(A410,Transaksi!$A$11:$C$1000,3,FALSE),"")</f>
        <v/>
      </c>
      <c r="D410" s="487" t="str">
        <f>IFERROR(VLOOKUP(A410,Transaksi!$A$11:$D$1000,4,FALSE),"")</f>
        <v/>
      </c>
      <c r="E410" s="488" t="str">
        <f>IFERROR(VLOOKUP(A410,Transaksi!$A$11:$E$1000,5,FALSE),"")</f>
        <v/>
      </c>
      <c r="F410" s="209" t="str">
        <f>IFERROR(VLOOKUP(A410,Transaksi!$A$11:$F$1000,6,FALSE),"")</f>
        <v/>
      </c>
      <c r="G410" s="489" t="str">
        <f>IFERROR(VLOOKUP(A410,Transaksi!$A$11:$G$1000,7,FALSE),"")</f>
        <v/>
      </c>
      <c r="H410" s="489" t="str">
        <f>IFERROR(VLOOKUP(A410,Transaksi!$A$11:$H$1000,8,FALSE),"")</f>
        <v/>
      </c>
      <c r="I410" s="489" t="str">
        <f t="shared" si="7"/>
        <v/>
      </c>
    </row>
    <row r="411" spans="3:9" ht="12.5">
      <c r="C411" s="486" t="str">
        <f>IFERROR(VLOOKUP(A411,Transaksi!$A$11:$C$1000,3,FALSE),"")</f>
        <v/>
      </c>
      <c r="D411" s="487" t="str">
        <f>IFERROR(VLOOKUP(A411,Transaksi!$A$11:$D$1000,4,FALSE),"")</f>
        <v/>
      </c>
      <c r="E411" s="488" t="str">
        <f>IFERROR(VLOOKUP(A411,Transaksi!$A$11:$E$1000,5,FALSE),"")</f>
        <v/>
      </c>
      <c r="F411" s="209" t="str">
        <f>IFERROR(VLOOKUP(A411,Transaksi!$A$11:$F$1000,6,FALSE),"")</f>
        <v/>
      </c>
      <c r="G411" s="489" t="str">
        <f>IFERROR(VLOOKUP(A411,Transaksi!$A$11:$G$1000,7,FALSE),"")</f>
        <v/>
      </c>
      <c r="H411" s="489" t="str">
        <f>IFERROR(VLOOKUP(A411,Transaksi!$A$11:$H$1000,8,FALSE),"")</f>
        <v/>
      </c>
      <c r="I411" s="489" t="str">
        <f t="shared" si="7"/>
        <v/>
      </c>
    </row>
    <row r="412" spans="3:9" ht="12.5">
      <c r="C412" s="486" t="str">
        <f>IFERROR(VLOOKUP(A412,Transaksi!$A$11:$C$1000,3,FALSE),"")</f>
        <v/>
      </c>
      <c r="D412" s="487" t="str">
        <f>IFERROR(VLOOKUP(A412,Transaksi!$A$11:$D$1000,4,FALSE),"")</f>
        <v/>
      </c>
      <c r="E412" s="488" t="str">
        <f>IFERROR(VLOOKUP(A412,Transaksi!$A$11:$E$1000,5,FALSE),"")</f>
        <v/>
      </c>
      <c r="F412" s="209" t="str">
        <f>IFERROR(VLOOKUP(A412,Transaksi!$A$11:$F$1000,6,FALSE),"")</f>
        <v/>
      </c>
      <c r="G412" s="489" t="str">
        <f>IFERROR(VLOOKUP(A412,Transaksi!$A$11:$G$1000,7,FALSE),"")</f>
        <v/>
      </c>
      <c r="H412" s="489" t="str">
        <f>IFERROR(VLOOKUP(A412,Transaksi!$A$11:$H$1000,8,FALSE),"")</f>
        <v/>
      </c>
      <c r="I412" s="489" t="str">
        <f t="shared" si="7"/>
        <v/>
      </c>
    </row>
    <row r="413" spans="3:9" ht="12.5">
      <c r="C413" s="486" t="str">
        <f>IFERROR(VLOOKUP(A413,Transaksi!$A$11:$C$1000,3,FALSE),"")</f>
        <v/>
      </c>
      <c r="D413" s="487" t="str">
        <f>IFERROR(VLOOKUP(A413,Transaksi!$A$11:$D$1000,4,FALSE),"")</f>
        <v/>
      </c>
      <c r="E413" s="488" t="str">
        <f>IFERROR(VLOOKUP(A413,Transaksi!$A$11:$E$1000,5,FALSE),"")</f>
        <v/>
      </c>
      <c r="F413" s="209" t="str">
        <f>IFERROR(VLOOKUP(A413,Transaksi!$A$11:$F$1000,6,FALSE),"")</f>
        <v/>
      </c>
      <c r="G413" s="489" t="str">
        <f>IFERROR(VLOOKUP(A413,Transaksi!$A$11:$G$1000,7,FALSE),"")</f>
        <v/>
      </c>
      <c r="H413" s="489" t="str">
        <f>IFERROR(VLOOKUP(A413,Transaksi!$A$11:$H$1000,8,FALSE),"")</f>
        <v/>
      </c>
      <c r="I413" s="489" t="str">
        <f t="shared" si="7"/>
        <v/>
      </c>
    </row>
    <row r="414" spans="3:9" ht="12.5">
      <c r="C414" s="486" t="str">
        <f>IFERROR(VLOOKUP(A414,Transaksi!$A$11:$C$1000,3,FALSE),"")</f>
        <v/>
      </c>
      <c r="D414" s="487" t="str">
        <f>IFERROR(VLOOKUP(A414,Transaksi!$A$11:$D$1000,4,FALSE),"")</f>
        <v/>
      </c>
      <c r="E414" s="488" t="str">
        <f>IFERROR(VLOOKUP(A414,Transaksi!$A$11:$E$1000,5,FALSE),"")</f>
        <v/>
      </c>
      <c r="F414" s="209" t="str">
        <f>IFERROR(VLOOKUP(A414,Transaksi!$A$11:$F$1000,6,FALSE),"")</f>
        <v/>
      </c>
      <c r="G414" s="489" t="str">
        <f>IFERROR(VLOOKUP(A414,Transaksi!$A$11:$G$1000,7,FALSE),"")</f>
        <v/>
      </c>
      <c r="H414" s="489" t="str">
        <f>IFERROR(VLOOKUP(A414,Transaksi!$A$11:$H$1000,8,FALSE),"")</f>
        <v/>
      </c>
      <c r="I414" s="489" t="str">
        <f t="shared" si="7"/>
        <v/>
      </c>
    </row>
    <row r="415" spans="3:9" ht="12.5">
      <c r="C415" s="486" t="str">
        <f>IFERROR(VLOOKUP(A415,Transaksi!$A$11:$C$1000,3,FALSE),"")</f>
        <v/>
      </c>
      <c r="D415" s="487" t="str">
        <f>IFERROR(VLOOKUP(A415,Transaksi!$A$11:$D$1000,4,FALSE),"")</f>
        <v/>
      </c>
      <c r="E415" s="488" t="str">
        <f>IFERROR(VLOOKUP(A415,Transaksi!$A$11:$E$1000,5,FALSE),"")</f>
        <v/>
      </c>
      <c r="F415" s="209" t="str">
        <f>IFERROR(VLOOKUP(A415,Transaksi!$A$11:$F$1000,6,FALSE),"")</f>
        <v/>
      </c>
      <c r="G415" s="489" t="str">
        <f>IFERROR(VLOOKUP(A415,Transaksi!$A$11:$G$1000,7,FALSE),"")</f>
        <v/>
      </c>
      <c r="H415" s="489" t="str">
        <f>IFERROR(VLOOKUP(A415,Transaksi!$A$11:$H$1000,8,FALSE),"")</f>
        <v/>
      </c>
      <c r="I415" s="489" t="str">
        <f t="shared" si="7"/>
        <v/>
      </c>
    </row>
    <row r="416" spans="3:9" ht="12.5">
      <c r="C416" s="486" t="str">
        <f>IFERROR(VLOOKUP(A416,Transaksi!$A$11:$C$1000,3,FALSE),"")</f>
        <v/>
      </c>
      <c r="D416" s="487" t="str">
        <f>IFERROR(VLOOKUP(A416,Transaksi!$A$11:$D$1000,4,FALSE),"")</f>
        <v/>
      </c>
      <c r="E416" s="488" t="str">
        <f>IFERROR(VLOOKUP(A416,Transaksi!$A$11:$E$1000,5,FALSE),"")</f>
        <v/>
      </c>
      <c r="F416" s="209" t="str">
        <f>IFERROR(VLOOKUP(A416,Transaksi!$A$11:$F$1000,6,FALSE),"")</f>
        <v/>
      </c>
      <c r="G416" s="489" t="str">
        <f>IFERROR(VLOOKUP(A416,Transaksi!$A$11:$G$1000,7,FALSE),"")</f>
        <v/>
      </c>
      <c r="H416" s="489" t="str">
        <f>IFERROR(VLOOKUP(A416,Transaksi!$A$11:$H$1000,8,FALSE),"")</f>
        <v/>
      </c>
      <c r="I416" s="489" t="str">
        <f t="shared" si="7"/>
        <v/>
      </c>
    </row>
    <row r="417" spans="3:9" ht="12.5">
      <c r="C417" s="486" t="str">
        <f>IFERROR(VLOOKUP(A417,Transaksi!$A$11:$C$1000,3,FALSE),"")</f>
        <v/>
      </c>
      <c r="D417" s="487" t="str">
        <f>IFERROR(VLOOKUP(A417,Transaksi!$A$11:$D$1000,4,FALSE),"")</f>
        <v/>
      </c>
      <c r="E417" s="488" t="str">
        <f>IFERROR(VLOOKUP(A417,Transaksi!$A$11:$E$1000,5,FALSE),"")</f>
        <v/>
      </c>
      <c r="F417" s="209" t="str">
        <f>IFERROR(VLOOKUP(A417,Transaksi!$A$11:$F$1000,6,FALSE),"")</f>
        <v/>
      </c>
      <c r="G417" s="489" t="str">
        <f>IFERROR(VLOOKUP(A417,Transaksi!$A$11:$G$1000,7,FALSE),"")</f>
        <v/>
      </c>
      <c r="H417" s="489" t="str">
        <f>IFERROR(VLOOKUP(A417,Transaksi!$A$11:$H$1000,8,FALSE),"")</f>
        <v/>
      </c>
      <c r="I417" s="489" t="str">
        <f t="shared" si="7"/>
        <v/>
      </c>
    </row>
    <row r="418" spans="3:9" ht="12.5">
      <c r="C418" s="486" t="str">
        <f>IFERROR(VLOOKUP(A418,Transaksi!$A$11:$C$1000,3,FALSE),"")</f>
        <v/>
      </c>
      <c r="D418" s="487" t="str">
        <f>IFERROR(VLOOKUP(A418,Transaksi!$A$11:$D$1000,4,FALSE),"")</f>
        <v/>
      </c>
      <c r="E418" s="488" t="str">
        <f>IFERROR(VLOOKUP(A418,Transaksi!$A$11:$E$1000,5,FALSE),"")</f>
        <v/>
      </c>
      <c r="F418" s="209" t="str">
        <f>IFERROR(VLOOKUP(A418,Transaksi!$A$11:$F$1000,6,FALSE),"")</f>
        <v/>
      </c>
      <c r="G418" s="489" t="str">
        <f>IFERROR(VLOOKUP(A418,Transaksi!$A$11:$G$1000,7,FALSE),"")</f>
        <v/>
      </c>
      <c r="H418" s="489" t="str">
        <f>IFERROR(VLOOKUP(A418,Transaksi!$A$11:$H$1000,8,FALSE),"")</f>
        <v/>
      </c>
      <c r="I418" s="489" t="str">
        <f t="shared" si="7"/>
        <v/>
      </c>
    </row>
    <row r="419" spans="3:9" ht="12.5">
      <c r="C419" s="486" t="str">
        <f>IFERROR(VLOOKUP(A419,Transaksi!$A$11:$C$1000,3,FALSE),"")</f>
        <v/>
      </c>
      <c r="D419" s="487" t="str">
        <f>IFERROR(VLOOKUP(A419,Transaksi!$A$11:$D$1000,4,FALSE),"")</f>
        <v/>
      </c>
      <c r="E419" s="488" t="str">
        <f>IFERROR(VLOOKUP(A419,Transaksi!$A$11:$E$1000,5,FALSE),"")</f>
        <v/>
      </c>
      <c r="F419" s="209" t="str">
        <f>IFERROR(VLOOKUP(A419,Transaksi!$A$11:$F$1000,6,FALSE),"")</f>
        <v/>
      </c>
      <c r="G419" s="489" t="str">
        <f>IFERROR(VLOOKUP(A419,Transaksi!$A$11:$G$1000,7,FALSE),"")</f>
        <v/>
      </c>
      <c r="H419" s="489" t="str">
        <f>IFERROR(VLOOKUP(A419,Transaksi!$A$11:$H$1000,8,FALSE),"")</f>
        <v/>
      </c>
      <c r="I419" s="489" t="str">
        <f t="shared" si="7"/>
        <v/>
      </c>
    </row>
    <row r="420" spans="3:9" ht="12.5">
      <c r="C420" s="486" t="str">
        <f>IFERROR(VLOOKUP(A420,Transaksi!$A$11:$C$1000,3,FALSE),"")</f>
        <v/>
      </c>
      <c r="D420" s="487" t="str">
        <f>IFERROR(VLOOKUP(A420,Transaksi!$A$11:$D$1000,4,FALSE),"")</f>
        <v/>
      </c>
      <c r="E420" s="488" t="str">
        <f>IFERROR(VLOOKUP(A420,Transaksi!$A$11:$E$1000,5,FALSE),"")</f>
        <v/>
      </c>
      <c r="F420" s="209" t="str">
        <f>IFERROR(VLOOKUP(A420,Transaksi!$A$11:$F$1000,6,FALSE),"")</f>
        <v/>
      </c>
      <c r="G420" s="489" t="str">
        <f>IFERROR(VLOOKUP(A420,Transaksi!$A$11:$G$1000,7,FALSE),"")</f>
        <v/>
      </c>
      <c r="H420" s="489" t="str">
        <f>IFERROR(VLOOKUP(A420,Transaksi!$A$11:$H$1000,8,FALSE),"")</f>
        <v/>
      </c>
      <c r="I420" s="489" t="str">
        <f t="shared" si="7"/>
        <v/>
      </c>
    </row>
    <row r="421" spans="3:9" ht="12.5">
      <c r="C421" s="486" t="str">
        <f>IFERROR(VLOOKUP(A421,Transaksi!$A$11:$C$1000,3,FALSE),"")</f>
        <v/>
      </c>
      <c r="D421" s="487" t="str">
        <f>IFERROR(VLOOKUP(A421,Transaksi!$A$11:$D$1000,4,FALSE),"")</f>
        <v/>
      </c>
      <c r="E421" s="488" t="str">
        <f>IFERROR(VLOOKUP(A421,Transaksi!$A$11:$E$1000,5,FALSE),"")</f>
        <v/>
      </c>
      <c r="F421" s="209" t="str">
        <f>IFERROR(VLOOKUP(A421,Transaksi!$A$11:$F$1000,6,FALSE),"")</f>
        <v/>
      </c>
      <c r="G421" s="489" t="str">
        <f>IFERROR(VLOOKUP(A421,Transaksi!$A$11:$G$1000,7,FALSE),"")</f>
        <v/>
      </c>
      <c r="H421" s="489" t="str">
        <f>IFERROR(VLOOKUP(A421,Transaksi!$A$11:$H$1000,8,FALSE),"")</f>
        <v/>
      </c>
      <c r="I421" s="489" t="str">
        <f t="shared" si="7"/>
        <v/>
      </c>
    </row>
    <row r="422" spans="3:9" ht="12.5">
      <c r="C422" s="486" t="str">
        <f>IFERROR(VLOOKUP(A422,Transaksi!$A$11:$C$1000,3,FALSE),"")</f>
        <v/>
      </c>
      <c r="D422" s="487" t="str">
        <f>IFERROR(VLOOKUP(A422,Transaksi!$A$11:$D$1000,4,FALSE),"")</f>
        <v/>
      </c>
      <c r="E422" s="488" t="str">
        <f>IFERROR(VLOOKUP(A422,Transaksi!$A$11:$E$1000,5,FALSE),"")</f>
        <v/>
      </c>
      <c r="F422" s="209" t="str">
        <f>IFERROR(VLOOKUP(A422,Transaksi!$A$11:$F$1000,6,FALSE),"")</f>
        <v/>
      </c>
      <c r="G422" s="489" t="str">
        <f>IFERROR(VLOOKUP(A422,Transaksi!$A$11:$G$1000,7,FALSE),"")</f>
        <v/>
      </c>
      <c r="H422" s="489" t="str">
        <f>IFERROR(VLOOKUP(A422,Transaksi!$A$11:$H$1000,8,FALSE),"")</f>
        <v/>
      </c>
      <c r="I422" s="489" t="str">
        <f t="shared" si="7"/>
        <v/>
      </c>
    </row>
    <row r="423" spans="3:9" ht="12.5">
      <c r="C423" s="486" t="str">
        <f>IFERROR(VLOOKUP(A423,Transaksi!$A$11:$C$1000,3,FALSE),"")</f>
        <v/>
      </c>
      <c r="D423" s="487" t="str">
        <f>IFERROR(VLOOKUP(A423,Transaksi!$A$11:$D$1000,4,FALSE),"")</f>
        <v/>
      </c>
      <c r="E423" s="488" t="str">
        <f>IFERROR(VLOOKUP(A423,Transaksi!$A$11:$E$1000,5,FALSE),"")</f>
        <v/>
      </c>
      <c r="F423" s="209" t="str">
        <f>IFERROR(VLOOKUP(A423,Transaksi!$A$11:$F$1000,6,FALSE),"")</f>
        <v/>
      </c>
      <c r="G423" s="489" t="str">
        <f>IFERROR(VLOOKUP(A423,Transaksi!$A$11:$G$1000,7,FALSE),"")</f>
        <v/>
      </c>
      <c r="H423" s="489" t="str">
        <f>IFERROR(VLOOKUP(A423,Transaksi!$A$11:$H$1000,8,FALSE),"")</f>
        <v/>
      </c>
      <c r="I423" s="489" t="str">
        <f t="shared" si="7"/>
        <v/>
      </c>
    </row>
    <row r="424" spans="3:9" ht="12.5">
      <c r="C424" s="486" t="str">
        <f>IFERROR(VLOOKUP(A424,Transaksi!$A$11:$C$1000,3,FALSE),"")</f>
        <v/>
      </c>
      <c r="D424" s="487" t="str">
        <f>IFERROR(VLOOKUP(A424,Transaksi!$A$11:$D$1000,4,FALSE),"")</f>
        <v/>
      </c>
      <c r="E424" s="488" t="str">
        <f>IFERROR(VLOOKUP(A424,Transaksi!$A$11:$E$1000,5,FALSE),"")</f>
        <v/>
      </c>
      <c r="F424" s="209" t="str">
        <f>IFERROR(VLOOKUP(A424,Transaksi!$A$11:$F$1000,6,FALSE),"")</f>
        <v/>
      </c>
      <c r="G424" s="489" t="str">
        <f>IFERROR(VLOOKUP(A424,Transaksi!$A$11:$G$1000,7,FALSE),"")</f>
        <v/>
      </c>
      <c r="H424" s="489" t="str">
        <f>IFERROR(VLOOKUP(A424,Transaksi!$A$11:$H$1000,8,FALSE),"")</f>
        <v/>
      </c>
      <c r="I424" s="489" t="str">
        <f t="shared" si="7"/>
        <v/>
      </c>
    </row>
    <row r="425" spans="3:9" ht="12.5">
      <c r="C425" s="486" t="str">
        <f>IFERROR(VLOOKUP(A425,Transaksi!$A$11:$C$1000,3,FALSE),"")</f>
        <v/>
      </c>
      <c r="D425" s="487" t="str">
        <f>IFERROR(VLOOKUP(A425,Transaksi!$A$11:$D$1000,4,FALSE),"")</f>
        <v/>
      </c>
      <c r="E425" s="488" t="str">
        <f>IFERROR(VLOOKUP(A425,Transaksi!$A$11:$E$1000,5,FALSE),"")</f>
        <v/>
      </c>
      <c r="F425" s="209" t="str">
        <f>IFERROR(VLOOKUP(A425,Transaksi!$A$11:$F$1000,6,FALSE),"")</f>
        <v/>
      </c>
      <c r="G425" s="489" t="str">
        <f>IFERROR(VLOOKUP(A425,Transaksi!$A$11:$G$1000,7,FALSE),"")</f>
        <v/>
      </c>
      <c r="H425" s="489" t="str">
        <f>IFERROR(VLOOKUP(A425,Transaksi!$A$11:$H$1000,8,FALSE),"")</f>
        <v/>
      </c>
      <c r="I425" s="489" t="str">
        <f t="shared" si="7"/>
        <v/>
      </c>
    </row>
    <row r="426" spans="3:9" ht="12.5">
      <c r="C426" s="486" t="str">
        <f>IFERROR(VLOOKUP(A426,Transaksi!$A$11:$C$1000,3,FALSE),"")</f>
        <v/>
      </c>
      <c r="D426" s="487" t="str">
        <f>IFERROR(VLOOKUP(A426,Transaksi!$A$11:$D$1000,4,FALSE),"")</f>
        <v/>
      </c>
      <c r="E426" s="488" t="str">
        <f>IFERROR(VLOOKUP(A426,Transaksi!$A$11:$E$1000,5,FALSE),"")</f>
        <v/>
      </c>
      <c r="F426" s="209" t="str">
        <f>IFERROR(VLOOKUP(A426,Transaksi!$A$11:$F$1000,6,FALSE),"")</f>
        <v/>
      </c>
      <c r="G426" s="489" t="str">
        <f>IFERROR(VLOOKUP(A426,Transaksi!$A$11:$G$1000,7,FALSE),"")</f>
        <v/>
      </c>
      <c r="H426" s="489" t="str">
        <f>IFERROR(VLOOKUP(A426,Transaksi!$A$11:$H$1000,8,FALSE),"")</f>
        <v/>
      </c>
      <c r="I426" s="489" t="str">
        <f t="shared" si="7"/>
        <v/>
      </c>
    </row>
    <row r="427" spans="3:9" ht="12.5">
      <c r="C427" s="486" t="str">
        <f>IFERROR(VLOOKUP(A427,Transaksi!$A$11:$C$1000,3,FALSE),"")</f>
        <v/>
      </c>
      <c r="D427" s="487" t="str">
        <f>IFERROR(VLOOKUP(A427,Transaksi!$A$11:$D$1000,4,FALSE),"")</f>
        <v/>
      </c>
      <c r="E427" s="488" t="str">
        <f>IFERROR(VLOOKUP(A427,Transaksi!$A$11:$E$1000,5,FALSE),"")</f>
        <v/>
      </c>
      <c r="F427" s="209" t="str">
        <f>IFERROR(VLOOKUP(A427,Transaksi!$A$11:$F$1000,6,FALSE),"")</f>
        <v/>
      </c>
      <c r="G427" s="489" t="str">
        <f>IFERROR(VLOOKUP(A427,Transaksi!$A$11:$G$1000,7,FALSE),"")</f>
        <v/>
      </c>
      <c r="H427" s="489" t="str">
        <f>IFERROR(VLOOKUP(A427,Transaksi!$A$11:$H$1000,8,FALSE),"")</f>
        <v/>
      </c>
      <c r="I427" s="489" t="str">
        <f t="shared" si="7"/>
        <v/>
      </c>
    </row>
    <row r="428" spans="3:9" ht="12.5">
      <c r="C428" s="486" t="str">
        <f>IFERROR(VLOOKUP(A428,Transaksi!$A$11:$C$1000,3,FALSE),"")</f>
        <v/>
      </c>
      <c r="D428" s="487" t="str">
        <f>IFERROR(VLOOKUP(A428,Transaksi!$A$11:$D$1000,4,FALSE),"")</f>
        <v/>
      </c>
      <c r="E428" s="488" t="str">
        <f>IFERROR(VLOOKUP(A428,Transaksi!$A$11:$E$1000,5,FALSE),"")</f>
        <v/>
      </c>
      <c r="F428" s="209" t="str">
        <f>IFERROR(VLOOKUP(A428,Transaksi!$A$11:$F$1000,6,FALSE),"")</f>
        <v/>
      </c>
      <c r="G428" s="489" t="str">
        <f>IFERROR(VLOOKUP(A428,Transaksi!$A$11:$G$1000,7,FALSE),"")</f>
        <v/>
      </c>
      <c r="H428" s="489" t="str">
        <f>IFERROR(VLOOKUP(A428,Transaksi!$A$11:$H$1000,8,FALSE),"")</f>
        <v/>
      </c>
      <c r="I428" s="489" t="str">
        <f t="shared" si="7"/>
        <v/>
      </c>
    </row>
    <row r="429" spans="3:9" ht="12.5">
      <c r="C429" s="486" t="str">
        <f>IFERROR(VLOOKUP(A429,Transaksi!$A$11:$C$1000,3,FALSE),"")</f>
        <v/>
      </c>
      <c r="D429" s="487" t="str">
        <f>IFERROR(VLOOKUP(A429,Transaksi!$A$11:$D$1000,4,FALSE),"")</f>
        <v/>
      </c>
      <c r="E429" s="488" t="str">
        <f>IFERROR(VLOOKUP(A429,Transaksi!$A$11:$E$1000,5,FALSE),"")</f>
        <v/>
      </c>
      <c r="F429" s="209" t="str">
        <f>IFERROR(VLOOKUP(A429,Transaksi!$A$11:$F$1000,6,FALSE),"")</f>
        <v/>
      </c>
      <c r="G429" s="489" t="str">
        <f>IFERROR(VLOOKUP(A429,Transaksi!$A$11:$G$1000,7,FALSE),"")</f>
        <v/>
      </c>
      <c r="H429" s="489" t="str">
        <f>IFERROR(VLOOKUP(A429,Transaksi!$A$11:$H$1000,8,FALSE),"")</f>
        <v/>
      </c>
      <c r="I429" s="489" t="str">
        <f t="shared" si="7"/>
        <v/>
      </c>
    </row>
    <row r="430" spans="3:9" ht="12.5">
      <c r="C430" s="486" t="str">
        <f>IFERROR(VLOOKUP(A430,Transaksi!$A$11:$C$1000,3,FALSE),"")</f>
        <v/>
      </c>
      <c r="D430" s="487" t="str">
        <f>IFERROR(VLOOKUP(A430,Transaksi!$A$11:$D$1000,4,FALSE),"")</f>
        <v/>
      </c>
      <c r="E430" s="488" t="str">
        <f>IFERROR(VLOOKUP(A430,Transaksi!$A$11:$E$1000,5,FALSE),"")</f>
        <v/>
      </c>
      <c r="F430" s="209" t="str">
        <f>IFERROR(VLOOKUP(A430,Transaksi!$A$11:$F$1000,6,FALSE),"")</f>
        <v/>
      </c>
      <c r="G430" s="489" t="str">
        <f>IFERROR(VLOOKUP(A430,Transaksi!$A$11:$G$1000,7,FALSE),"")</f>
        <v/>
      </c>
      <c r="H430" s="489" t="str">
        <f>IFERROR(VLOOKUP(A430,Transaksi!$A$11:$H$1000,8,FALSE),"")</f>
        <v/>
      </c>
      <c r="I430" s="489" t="str">
        <f t="shared" si="7"/>
        <v/>
      </c>
    </row>
    <row r="431" spans="3:9" ht="12.5">
      <c r="C431" s="486" t="str">
        <f>IFERROR(VLOOKUP(A431,Transaksi!$A$11:$C$1000,3,FALSE),"")</f>
        <v/>
      </c>
      <c r="D431" s="487" t="str">
        <f>IFERROR(VLOOKUP(A431,Transaksi!$A$11:$D$1000,4,FALSE),"")</f>
        <v/>
      </c>
      <c r="E431" s="488" t="str">
        <f>IFERROR(VLOOKUP(A431,Transaksi!$A$11:$E$1000,5,FALSE),"")</f>
        <v/>
      </c>
      <c r="F431" s="209" t="str">
        <f>IFERROR(VLOOKUP(A431,Transaksi!$A$11:$F$1000,6,FALSE),"")</f>
        <v/>
      </c>
      <c r="G431" s="489" t="str">
        <f>IFERROR(VLOOKUP(A431,Transaksi!$A$11:$G$1000,7,FALSE),"")</f>
        <v/>
      </c>
      <c r="H431" s="489" t="str">
        <f>IFERROR(VLOOKUP(A431,Transaksi!$A$11:$H$1000,8,FALSE),"")</f>
        <v/>
      </c>
      <c r="I431" s="489" t="str">
        <f t="shared" si="7"/>
        <v/>
      </c>
    </row>
    <row r="432" spans="3:9" ht="12.5">
      <c r="C432" s="486" t="str">
        <f>IFERROR(VLOOKUP(A432,Transaksi!$A$11:$C$1000,3,FALSE),"")</f>
        <v/>
      </c>
      <c r="D432" s="487" t="str">
        <f>IFERROR(VLOOKUP(A432,Transaksi!$A$11:$D$1000,4,FALSE),"")</f>
        <v/>
      </c>
      <c r="E432" s="488" t="str">
        <f>IFERROR(VLOOKUP(A432,Transaksi!$A$11:$E$1000,5,FALSE),"")</f>
        <v/>
      </c>
      <c r="F432" s="209" t="str">
        <f>IFERROR(VLOOKUP(A432,Transaksi!$A$11:$F$1000,6,FALSE),"")</f>
        <v/>
      </c>
      <c r="G432" s="489" t="str">
        <f>IFERROR(VLOOKUP(A432,Transaksi!$A$11:$G$1000,7,FALSE),"")</f>
        <v/>
      </c>
      <c r="H432" s="489" t="str">
        <f>IFERROR(VLOOKUP(A432,Transaksi!$A$11:$H$1000,8,FALSE),"")</f>
        <v/>
      </c>
      <c r="I432" s="489" t="str">
        <f t="shared" si="7"/>
        <v/>
      </c>
    </row>
    <row r="433" spans="3:9" ht="12.5">
      <c r="C433" s="486" t="str">
        <f>IFERROR(VLOOKUP(A433,Transaksi!$A$11:$C$1000,3,FALSE),"")</f>
        <v/>
      </c>
      <c r="D433" s="487" t="str">
        <f>IFERROR(VLOOKUP(A433,Transaksi!$A$11:$D$1000,4,FALSE),"")</f>
        <v/>
      </c>
      <c r="E433" s="488" t="str">
        <f>IFERROR(VLOOKUP(A433,Transaksi!$A$11:$E$1000,5,FALSE),"")</f>
        <v/>
      </c>
      <c r="F433" s="209" t="str">
        <f>IFERROR(VLOOKUP(A433,Transaksi!$A$11:$F$1000,6,FALSE),"")</f>
        <v/>
      </c>
      <c r="G433" s="489" t="str">
        <f>IFERROR(VLOOKUP(A433,Transaksi!$A$11:$G$1000,7,FALSE),"")</f>
        <v/>
      </c>
      <c r="H433" s="489" t="str">
        <f>IFERROR(VLOOKUP(A433,Transaksi!$A$11:$H$1000,8,FALSE),"")</f>
        <v/>
      </c>
      <c r="I433" s="489" t="str">
        <f t="shared" si="7"/>
        <v/>
      </c>
    </row>
    <row r="434" spans="3:9" ht="12.5">
      <c r="C434" s="486" t="str">
        <f>IFERROR(VLOOKUP(A434,Transaksi!$A$11:$C$1000,3,FALSE),"")</f>
        <v/>
      </c>
      <c r="D434" s="487" t="str">
        <f>IFERROR(VLOOKUP(A434,Transaksi!$A$11:$D$1000,4,FALSE),"")</f>
        <v/>
      </c>
      <c r="E434" s="488" t="str">
        <f>IFERROR(VLOOKUP(A434,Transaksi!$A$11:$E$1000,5,FALSE),"")</f>
        <v/>
      </c>
      <c r="F434" s="209" t="str">
        <f>IFERROR(VLOOKUP(A434,Transaksi!$A$11:$F$1000,6,FALSE),"")</f>
        <v/>
      </c>
      <c r="G434" s="489" t="str">
        <f>IFERROR(VLOOKUP(A434,Transaksi!$A$11:$G$1000,7,FALSE),"")</f>
        <v/>
      </c>
      <c r="H434" s="489" t="str">
        <f>IFERROR(VLOOKUP(A434,Transaksi!$A$11:$H$1000,8,FALSE),"")</f>
        <v/>
      </c>
      <c r="I434" s="489" t="str">
        <f t="shared" si="7"/>
        <v/>
      </c>
    </row>
    <row r="435" spans="3:9" ht="12.5">
      <c r="C435" s="486" t="str">
        <f>IFERROR(VLOOKUP(A435,Transaksi!$A$11:$C$1000,3,FALSE),"")</f>
        <v/>
      </c>
      <c r="D435" s="487" t="str">
        <f>IFERROR(VLOOKUP(A435,Transaksi!$A$11:$D$1000,4,FALSE),"")</f>
        <v/>
      </c>
      <c r="E435" s="488" t="str">
        <f>IFERROR(VLOOKUP(A435,Transaksi!$A$11:$E$1000,5,FALSE),"")</f>
        <v/>
      </c>
      <c r="F435" s="209" t="str">
        <f>IFERROR(VLOOKUP(A435,Transaksi!$A$11:$F$1000,6,FALSE),"")</f>
        <v/>
      </c>
      <c r="G435" s="489" t="str">
        <f>IFERROR(VLOOKUP(A435,Transaksi!$A$11:$G$1000,7,FALSE),"")</f>
        <v/>
      </c>
      <c r="H435" s="489" t="str">
        <f>IFERROR(VLOOKUP(A435,Transaksi!$A$11:$H$1000,8,FALSE),"")</f>
        <v/>
      </c>
      <c r="I435" s="489" t="str">
        <f t="shared" si="7"/>
        <v/>
      </c>
    </row>
    <row r="436" spans="3:9" ht="12.5">
      <c r="C436" s="486" t="str">
        <f>IFERROR(VLOOKUP(A436,Transaksi!$A$11:$C$1000,3,FALSE),"")</f>
        <v/>
      </c>
      <c r="D436" s="487" t="str">
        <f>IFERROR(VLOOKUP(A436,Transaksi!$A$11:$D$1000,4,FALSE),"")</f>
        <v/>
      </c>
      <c r="E436" s="488" t="str">
        <f>IFERROR(VLOOKUP(A436,Transaksi!$A$11:$E$1000,5,FALSE),"")</f>
        <v/>
      </c>
      <c r="F436" s="209" t="str">
        <f>IFERROR(VLOOKUP(A436,Transaksi!$A$11:$F$1000,6,FALSE),"")</f>
        <v/>
      </c>
      <c r="G436" s="489" t="str">
        <f>IFERROR(VLOOKUP(A436,Transaksi!$A$11:$G$1000,7,FALSE),"")</f>
        <v/>
      </c>
      <c r="H436" s="489" t="str">
        <f>IFERROR(VLOOKUP(A436,Transaksi!$A$11:$H$1000,8,FALSE),"")</f>
        <v/>
      </c>
      <c r="I436" s="489" t="str">
        <f t="shared" si="7"/>
        <v/>
      </c>
    </row>
    <row r="437" spans="3:9" ht="12.5">
      <c r="C437" s="486" t="str">
        <f>IFERROR(VLOOKUP(A437,Transaksi!$A$11:$C$1000,3,FALSE),"")</f>
        <v/>
      </c>
      <c r="D437" s="487" t="str">
        <f>IFERROR(VLOOKUP(A437,Transaksi!$A$11:$D$1000,4,FALSE),"")</f>
        <v/>
      </c>
      <c r="E437" s="488" t="str">
        <f>IFERROR(VLOOKUP(A437,Transaksi!$A$11:$E$1000,5,FALSE),"")</f>
        <v/>
      </c>
      <c r="F437" s="209" t="str">
        <f>IFERROR(VLOOKUP(A437,Transaksi!$A$11:$F$1000,6,FALSE),"")</f>
        <v/>
      </c>
      <c r="G437" s="489" t="str">
        <f>IFERROR(VLOOKUP(A437,Transaksi!$A$11:$G$1000,7,FALSE),"")</f>
        <v/>
      </c>
      <c r="H437" s="489" t="str">
        <f>IFERROR(VLOOKUP(A437,Transaksi!$A$11:$H$1000,8,FALSE),"")</f>
        <v/>
      </c>
      <c r="I437" s="489" t="str">
        <f t="shared" si="7"/>
        <v/>
      </c>
    </row>
    <row r="438" spans="3:9" ht="12.5">
      <c r="C438" s="486" t="str">
        <f>IFERROR(VLOOKUP(A438,Transaksi!$A$11:$C$1000,3,FALSE),"")</f>
        <v/>
      </c>
      <c r="D438" s="487" t="str">
        <f>IFERROR(VLOOKUP(A438,Transaksi!$A$11:$D$1000,4,FALSE),"")</f>
        <v/>
      </c>
      <c r="E438" s="488" t="str">
        <f>IFERROR(VLOOKUP(A438,Transaksi!$A$11:$E$1000,5,FALSE),"")</f>
        <v/>
      </c>
      <c r="F438" s="209" t="str">
        <f>IFERROR(VLOOKUP(A438,Transaksi!$A$11:$F$1000,6,FALSE),"")</f>
        <v/>
      </c>
      <c r="G438" s="489" t="str">
        <f>IFERROR(VLOOKUP(A438,Transaksi!$A$11:$G$1000,7,FALSE),"")</f>
        <v/>
      </c>
      <c r="H438" s="489" t="str">
        <f>IFERROR(VLOOKUP(A438,Transaksi!$A$11:$H$1000,8,FALSE),"")</f>
        <v/>
      </c>
      <c r="I438" s="489" t="str">
        <f t="shared" si="7"/>
        <v/>
      </c>
    </row>
    <row r="439" spans="3:9" ht="12.5">
      <c r="C439" s="486" t="str">
        <f>IFERROR(VLOOKUP(A439,Transaksi!$A$11:$C$1000,3,FALSE),"")</f>
        <v/>
      </c>
      <c r="D439" s="487" t="str">
        <f>IFERROR(VLOOKUP(A439,Transaksi!$A$11:$D$1000,4,FALSE),"")</f>
        <v/>
      </c>
      <c r="E439" s="488" t="str">
        <f>IFERROR(VLOOKUP(A439,Transaksi!$A$11:$E$1000,5,FALSE),"")</f>
        <v/>
      </c>
      <c r="F439" s="209" t="str">
        <f>IFERROR(VLOOKUP(A439,Transaksi!$A$11:$F$1000,6,FALSE),"")</f>
        <v/>
      </c>
      <c r="G439" s="489" t="str">
        <f>IFERROR(VLOOKUP(A439,Transaksi!$A$11:$G$1000,7,FALSE),"")</f>
        <v/>
      </c>
      <c r="H439" s="489" t="str">
        <f>IFERROR(VLOOKUP(A439,Transaksi!$A$11:$H$1000,8,FALSE),"")</f>
        <v/>
      </c>
      <c r="I439" s="489" t="str">
        <f t="shared" si="7"/>
        <v/>
      </c>
    </row>
    <row r="440" spans="3:9" ht="12.5">
      <c r="C440" s="486" t="str">
        <f>IFERROR(VLOOKUP(A440,Transaksi!$A$11:$C$1000,3,FALSE),"")</f>
        <v/>
      </c>
      <c r="D440" s="487" t="str">
        <f>IFERROR(VLOOKUP(A440,Transaksi!$A$11:$D$1000,4,FALSE),"")</f>
        <v/>
      </c>
      <c r="E440" s="488" t="str">
        <f>IFERROR(VLOOKUP(A440,Transaksi!$A$11:$E$1000,5,FALSE),"")</f>
        <v/>
      </c>
      <c r="F440" s="209" t="str">
        <f>IFERROR(VLOOKUP(A440,Transaksi!$A$11:$F$1000,6,FALSE),"")</f>
        <v/>
      </c>
      <c r="G440" s="489" t="str">
        <f>IFERROR(VLOOKUP(A440,Transaksi!$A$11:$G$1000,7,FALSE),"")</f>
        <v/>
      </c>
      <c r="H440" s="489" t="str">
        <f>IFERROR(VLOOKUP(A440,Transaksi!$A$11:$H$1000,8,FALSE),"")</f>
        <v/>
      </c>
      <c r="I440" s="489" t="str">
        <f t="shared" si="7"/>
        <v/>
      </c>
    </row>
    <row r="441" spans="3:9" ht="12.5">
      <c r="C441" s="486" t="str">
        <f>IFERROR(VLOOKUP(A441,Transaksi!$A$11:$C$1000,3,FALSE),"")</f>
        <v/>
      </c>
      <c r="D441" s="487" t="str">
        <f>IFERROR(VLOOKUP(A441,Transaksi!$A$11:$D$1000,4,FALSE),"")</f>
        <v/>
      </c>
      <c r="E441" s="488" t="str">
        <f>IFERROR(VLOOKUP(A441,Transaksi!$A$11:$E$1000,5,FALSE),"")</f>
        <v/>
      </c>
      <c r="F441" s="209" t="str">
        <f>IFERROR(VLOOKUP(A441,Transaksi!$A$11:$F$1000,6,FALSE),"")</f>
        <v/>
      </c>
      <c r="G441" s="489" t="str">
        <f>IFERROR(VLOOKUP(A441,Transaksi!$A$11:$G$1000,7,FALSE),"")</f>
        <v/>
      </c>
      <c r="H441" s="489" t="str">
        <f>IFERROR(VLOOKUP(A441,Transaksi!$A$11:$H$1000,8,FALSE),"")</f>
        <v/>
      </c>
      <c r="I441" s="489" t="str">
        <f t="shared" si="7"/>
        <v/>
      </c>
    </row>
    <row r="442" spans="3:9" ht="12.5">
      <c r="C442" s="486" t="str">
        <f>IFERROR(VLOOKUP(A442,Transaksi!$A$11:$C$1000,3,FALSE),"")</f>
        <v/>
      </c>
      <c r="D442" s="487" t="str">
        <f>IFERROR(VLOOKUP(A442,Transaksi!$A$11:$D$1000,4,FALSE),"")</f>
        <v/>
      </c>
      <c r="E442" s="488" t="str">
        <f>IFERROR(VLOOKUP(A442,Transaksi!$A$11:$E$1000,5,FALSE),"")</f>
        <v/>
      </c>
      <c r="F442" s="209" t="str">
        <f>IFERROR(VLOOKUP(A442,Transaksi!$A$11:$F$1000,6,FALSE),"")</f>
        <v/>
      </c>
      <c r="G442" s="489" t="str">
        <f>IFERROR(VLOOKUP(A442,Transaksi!$A$11:$G$1000,7,FALSE),"")</f>
        <v/>
      </c>
      <c r="H442" s="489" t="str">
        <f>IFERROR(VLOOKUP(A442,Transaksi!$A$11:$H$1000,8,FALSE),"")</f>
        <v/>
      </c>
      <c r="I442" s="489" t="str">
        <f t="shared" si="7"/>
        <v/>
      </c>
    </row>
    <row r="443" spans="3:9" ht="12.5">
      <c r="C443" s="486" t="str">
        <f>IFERROR(VLOOKUP(A443,Transaksi!$A$11:$C$1000,3,FALSE),"")</f>
        <v/>
      </c>
      <c r="D443" s="487" t="str">
        <f>IFERROR(VLOOKUP(A443,Transaksi!$A$11:$D$1000,4,FALSE),"")</f>
        <v/>
      </c>
      <c r="E443" s="488" t="str">
        <f>IFERROR(VLOOKUP(A443,Transaksi!$A$11:$E$1000,5,FALSE),"")</f>
        <v/>
      </c>
      <c r="F443" s="209" t="str">
        <f>IFERROR(VLOOKUP(A443,Transaksi!$A$11:$F$1000,6,FALSE),"")</f>
        <v/>
      </c>
      <c r="G443" s="489" t="str">
        <f>IFERROR(VLOOKUP(A443,Transaksi!$A$11:$G$1000,7,FALSE),"")</f>
        <v/>
      </c>
      <c r="H443" s="489" t="str">
        <f>IFERROR(VLOOKUP(A443,Transaksi!$A$11:$H$1000,8,FALSE),"")</f>
        <v/>
      </c>
      <c r="I443" s="489" t="str">
        <f t="shared" si="7"/>
        <v/>
      </c>
    </row>
    <row r="444" spans="3:9" ht="12.5">
      <c r="C444" s="486" t="str">
        <f>IFERROR(VLOOKUP(A444,Transaksi!$A$11:$C$1000,3,FALSE),"")</f>
        <v/>
      </c>
      <c r="D444" s="487" t="str">
        <f>IFERROR(VLOOKUP(A444,Transaksi!$A$11:$D$1000,4,FALSE),"")</f>
        <v/>
      </c>
      <c r="E444" s="488" t="str">
        <f>IFERROR(VLOOKUP(A444,Transaksi!$A$11:$E$1000,5,FALSE),"")</f>
        <v/>
      </c>
      <c r="F444" s="209" t="str">
        <f>IFERROR(VLOOKUP(A444,Transaksi!$A$11:$F$1000,6,FALSE),"")</f>
        <v/>
      </c>
      <c r="G444" s="489" t="str">
        <f>IFERROR(VLOOKUP(A444,Transaksi!$A$11:$G$1000,7,FALSE),"")</f>
        <v/>
      </c>
      <c r="H444" s="489" t="str">
        <f>IFERROR(VLOOKUP(A444,Transaksi!$A$11:$H$1000,8,FALSE),"")</f>
        <v/>
      </c>
      <c r="I444" s="489" t="str">
        <f t="shared" si="7"/>
        <v/>
      </c>
    </row>
    <row r="445" spans="3:9" ht="12.5">
      <c r="C445" s="486" t="str">
        <f>IFERROR(VLOOKUP(A445,Transaksi!$A$11:$C$1000,3,FALSE),"")</f>
        <v/>
      </c>
      <c r="D445" s="487" t="str">
        <f>IFERROR(VLOOKUP(A445,Transaksi!$A$11:$D$1000,4,FALSE),"")</f>
        <v/>
      </c>
      <c r="E445" s="488" t="str">
        <f>IFERROR(VLOOKUP(A445,Transaksi!$A$11:$E$1000,5,FALSE),"")</f>
        <v/>
      </c>
      <c r="F445" s="209" t="str">
        <f>IFERROR(VLOOKUP(A445,Transaksi!$A$11:$F$1000,6,FALSE),"")</f>
        <v/>
      </c>
      <c r="G445" s="489" t="str">
        <f>IFERROR(VLOOKUP(A445,Transaksi!$A$11:$G$1000,7,FALSE),"")</f>
        <v/>
      </c>
      <c r="H445" s="489" t="str">
        <f>IFERROR(VLOOKUP(A445,Transaksi!$A$11:$H$1000,8,FALSE),"")</f>
        <v/>
      </c>
      <c r="I445" s="489" t="str">
        <f t="shared" si="7"/>
        <v/>
      </c>
    </row>
    <row r="446" spans="3:9" ht="12.5">
      <c r="C446" s="486" t="str">
        <f>IFERROR(VLOOKUP(A446,Transaksi!$A$11:$C$1000,3,FALSE),"")</f>
        <v/>
      </c>
      <c r="D446" s="487" t="str">
        <f>IFERROR(VLOOKUP(A446,Transaksi!$A$11:$D$1000,4,FALSE),"")</f>
        <v/>
      </c>
      <c r="E446" s="488" t="str">
        <f>IFERROR(VLOOKUP(A446,Transaksi!$A$11:$E$1000,5,FALSE),"")</f>
        <v/>
      </c>
      <c r="F446" s="209" t="str">
        <f>IFERROR(VLOOKUP(A446,Transaksi!$A$11:$F$1000,6,FALSE),"")</f>
        <v/>
      </c>
      <c r="G446" s="489" t="str">
        <f>IFERROR(VLOOKUP(A446,Transaksi!$A$11:$G$1000,7,FALSE),"")</f>
        <v/>
      </c>
      <c r="H446" s="489" t="str">
        <f>IFERROR(VLOOKUP(A446,Transaksi!$A$11:$H$1000,8,FALSE),"")</f>
        <v/>
      </c>
      <c r="I446" s="489" t="str">
        <f t="shared" si="7"/>
        <v/>
      </c>
    </row>
    <row r="447" spans="3:9" ht="12.5">
      <c r="C447" s="486" t="str">
        <f>IFERROR(VLOOKUP(A447,Transaksi!$A$11:$C$1000,3,FALSE),"")</f>
        <v/>
      </c>
      <c r="D447" s="487" t="str">
        <f>IFERROR(VLOOKUP(A447,Transaksi!$A$11:$D$1000,4,FALSE),"")</f>
        <v/>
      </c>
      <c r="E447" s="488" t="str">
        <f>IFERROR(VLOOKUP(A447,Transaksi!$A$11:$E$1000,5,FALSE),"")</f>
        <v/>
      </c>
      <c r="F447" s="209" t="str">
        <f>IFERROR(VLOOKUP(A447,Transaksi!$A$11:$F$1000,6,FALSE),"")</f>
        <v/>
      </c>
      <c r="G447" s="489" t="str">
        <f>IFERROR(VLOOKUP(A447,Transaksi!$A$11:$G$1000,7,FALSE),"")</f>
        <v/>
      </c>
      <c r="H447" s="489" t="str">
        <f>IFERROR(VLOOKUP(A447,Transaksi!$A$11:$H$1000,8,FALSE),"")</f>
        <v/>
      </c>
      <c r="I447" s="489" t="str">
        <f t="shared" si="7"/>
        <v/>
      </c>
    </row>
    <row r="448" spans="3:9" ht="12.5">
      <c r="C448" s="486" t="str">
        <f>IFERROR(VLOOKUP(A448,Transaksi!$A$11:$C$1000,3,FALSE),"")</f>
        <v/>
      </c>
      <c r="D448" s="487" t="str">
        <f>IFERROR(VLOOKUP(A448,Transaksi!$A$11:$D$1000,4,FALSE),"")</f>
        <v/>
      </c>
      <c r="E448" s="488" t="str">
        <f>IFERROR(VLOOKUP(A448,Transaksi!$A$11:$E$1000,5,FALSE),"")</f>
        <v/>
      </c>
      <c r="F448" s="209" t="str">
        <f>IFERROR(VLOOKUP(A448,Transaksi!$A$11:$F$1000,6,FALSE),"")</f>
        <v/>
      </c>
      <c r="G448" s="489" t="str">
        <f>IFERROR(VLOOKUP(A448,Transaksi!$A$11:$G$1000,7,FALSE),"")</f>
        <v/>
      </c>
      <c r="H448" s="489" t="str">
        <f>IFERROR(VLOOKUP(A448,Transaksi!$A$11:$H$1000,8,FALSE),"")</f>
        <v/>
      </c>
      <c r="I448" s="489" t="str">
        <f t="shared" si="7"/>
        <v/>
      </c>
    </row>
    <row r="449" spans="3:9" ht="12.5">
      <c r="C449" s="486" t="str">
        <f>IFERROR(VLOOKUP(A449,Transaksi!$A$11:$C$1000,3,FALSE),"")</f>
        <v/>
      </c>
      <c r="D449" s="487" t="str">
        <f>IFERROR(VLOOKUP(A449,Transaksi!$A$11:$D$1000,4,FALSE),"")</f>
        <v/>
      </c>
      <c r="E449" s="488" t="str">
        <f>IFERROR(VLOOKUP(A449,Transaksi!$A$11:$E$1000,5,FALSE),"")</f>
        <v/>
      </c>
      <c r="F449" s="209" t="str">
        <f>IFERROR(VLOOKUP(A449,Transaksi!$A$11:$F$1000,6,FALSE),"")</f>
        <v/>
      </c>
      <c r="G449" s="489" t="str">
        <f>IFERROR(VLOOKUP(A449,Transaksi!$A$11:$G$1000,7,FALSE),"")</f>
        <v/>
      </c>
      <c r="H449" s="489" t="str">
        <f>IFERROR(VLOOKUP(A449,Transaksi!$A$11:$H$1000,8,FALSE),"")</f>
        <v/>
      </c>
      <c r="I449" s="489" t="str">
        <f t="shared" si="7"/>
        <v/>
      </c>
    </row>
    <row r="450" spans="3:9" ht="12.5">
      <c r="C450" s="486" t="str">
        <f>IFERROR(VLOOKUP(A450,Transaksi!$A$11:$C$1000,3,FALSE),"")</f>
        <v/>
      </c>
      <c r="D450" s="487" t="str">
        <f>IFERROR(VLOOKUP(A450,Transaksi!$A$11:$D$1000,4,FALSE),"")</f>
        <v/>
      </c>
      <c r="E450" s="488" t="str">
        <f>IFERROR(VLOOKUP(A450,Transaksi!$A$11:$E$1000,5,FALSE),"")</f>
        <v/>
      </c>
      <c r="F450" s="209" t="str">
        <f>IFERROR(VLOOKUP(A450,Transaksi!$A$11:$F$1000,6,FALSE),"")</f>
        <v/>
      </c>
      <c r="G450" s="489" t="str">
        <f>IFERROR(VLOOKUP(A450,Transaksi!$A$11:$G$1000,7,FALSE),"")</f>
        <v/>
      </c>
      <c r="H450" s="489" t="str">
        <f>IFERROR(VLOOKUP(A450,Transaksi!$A$11:$H$1000,8,FALSE),"")</f>
        <v/>
      </c>
      <c r="I450" s="489" t="str">
        <f t="shared" si="7"/>
        <v/>
      </c>
    </row>
    <row r="451" spans="3:9" ht="12.5">
      <c r="C451" s="486" t="str">
        <f>IFERROR(VLOOKUP(A451,Transaksi!$A$11:$C$1000,3,FALSE),"")</f>
        <v/>
      </c>
      <c r="D451" s="487" t="str">
        <f>IFERROR(VLOOKUP(A451,Transaksi!$A$11:$D$1000,4,FALSE),"")</f>
        <v/>
      </c>
      <c r="E451" s="488" t="str">
        <f>IFERROR(VLOOKUP(A451,Transaksi!$A$11:$E$1000,5,FALSE),"")</f>
        <v/>
      </c>
      <c r="F451" s="209" t="str">
        <f>IFERROR(VLOOKUP(A451,Transaksi!$A$11:$F$1000,6,FALSE),"")</f>
        <v/>
      </c>
      <c r="G451" s="489" t="str">
        <f>IFERROR(VLOOKUP(A451,Transaksi!$A$11:$G$1000,7,FALSE),"")</f>
        <v/>
      </c>
      <c r="H451" s="489" t="str">
        <f>IFERROR(VLOOKUP(A451,Transaksi!$A$11:$H$1000,8,FALSE),"")</f>
        <v/>
      </c>
      <c r="I451" s="489" t="str">
        <f t="shared" si="7"/>
        <v/>
      </c>
    </row>
    <row r="452" spans="3:9" ht="12.5">
      <c r="C452" s="486" t="str">
        <f>IFERROR(VLOOKUP(A452,Transaksi!$A$11:$C$1000,3,FALSE),"")</f>
        <v/>
      </c>
      <c r="D452" s="487" t="str">
        <f>IFERROR(VLOOKUP(A452,Transaksi!$A$11:$D$1000,4,FALSE),"")</f>
        <v/>
      </c>
      <c r="E452" s="488" t="str">
        <f>IFERROR(VLOOKUP(A452,Transaksi!$A$11:$E$1000,5,FALSE),"")</f>
        <v/>
      </c>
      <c r="F452" s="209" t="str">
        <f>IFERROR(VLOOKUP(A452,Transaksi!$A$11:$F$1000,6,FALSE),"")</f>
        <v/>
      </c>
      <c r="G452" s="489" t="str">
        <f>IFERROR(VLOOKUP(A452,Transaksi!$A$11:$G$1000,7,FALSE),"")</f>
        <v/>
      </c>
      <c r="H452" s="489" t="str">
        <f>IFERROR(VLOOKUP(A452,Transaksi!$A$11:$H$1000,8,FALSE),"")</f>
        <v/>
      </c>
      <c r="I452" s="489" t="str">
        <f t="shared" si="7"/>
        <v/>
      </c>
    </row>
    <row r="453" spans="3:9" ht="12.5">
      <c r="C453" s="486" t="str">
        <f>IFERROR(VLOOKUP(A453,Transaksi!$A$11:$C$1000,3,FALSE),"")</f>
        <v/>
      </c>
      <c r="D453" s="487" t="str">
        <f>IFERROR(VLOOKUP(A453,Transaksi!$A$11:$D$1000,4,FALSE),"")</f>
        <v/>
      </c>
      <c r="E453" s="488" t="str">
        <f>IFERROR(VLOOKUP(A453,Transaksi!$A$11:$E$1000,5,FALSE),"")</f>
        <v/>
      </c>
      <c r="F453" s="209" t="str">
        <f>IFERROR(VLOOKUP(A453,Transaksi!$A$11:$F$1000,6,FALSE),"")</f>
        <v/>
      </c>
      <c r="G453" s="489" t="str">
        <f>IFERROR(VLOOKUP(A453,Transaksi!$A$11:$G$1000,7,FALSE),"")</f>
        <v/>
      </c>
      <c r="H453" s="489" t="str">
        <f>IFERROR(VLOOKUP(A453,Transaksi!$A$11:$H$1000,8,FALSE),"")</f>
        <v/>
      </c>
      <c r="I453" s="489" t="str">
        <f t="shared" si="7"/>
        <v/>
      </c>
    </row>
    <row r="454" spans="3:9" ht="12.5">
      <c r="C454" s="486" t="str">
        <f>IFERROR(VLOOKUP(A454,Transaksi!$A$11:$C$1000,3,FALSE),"")</f>
        <v/>
      </c>
      <c r="D454" s="487" t="str">
        <f>IFERROR(VLOOKUP(A454,Transaksi!$A$11:$D$1000,4,FALSE),"")</f>
        <v/>
      </c>
      <c r="E454" s="488" t="str">
        <f>IFERROR(VLOOKUP(A454,Transaksi!$A$11:$E$1000,5,FALSE),"")</f>
        <v/>
      </c>
      <c r="F454" s="209" t="str">
        <f>IFERROR(VLOOKUP(A454,Transaksi!$A$11:$F$1000,6,FALSE),"")</f>
        <v/>
      </c>
      <c r="G454" s="489" t="str">
        <f>IFERROR(VLOOKUP(A454,Transaksi!$A$11:$G$1000,7,FALSE),"")</f>
        <v/>
      </c>
      <c r="H454" s="489" t="str">
        <f>IFERROR(VLOOKUP(A454,Transaksi!$A$11:$H$1000,8,FALSE),"")</f>
        <v/>
      </c>
      <c r="I454" s="489" t="str">
        <f t="shared" si="7"/>
        <v/>
      </c>
    </row>
    <row r="455" spans="3:9" ht="12.5">
      <c r="C455" s="486" t="str">
        <f>IFERROR(VLOOKUP(A455,Transaksi!$A$11:$C$1000,3,FALSE),"")</f>
        <v/>
      </c>
      <c r="D455" s="487" t="str">
        <f>IFERROR(VLOOKUP(A455,Transaksi!$A$11:$D$1000,4,FALSE),"")</f>
        <v/>
      </c>
      <c r="E455" s="488" t="str">
        <f>IFERROR(VLOOKUP(A455,Transaksi!$A$11:$E$1000,5,FALSE),"")</f>
        <v/>
      </c>
      <c r="F455" s="209" t="str">
        <f>IFERROR(VLOOKUP(A455,Transaksi!$A$11:$F$1000,6,FALSE),"")</f>
        <v/>
      </c>
      <c r="G455" s="489" t="str">
        <f>IFERROR(VLOOKUP(A455,Transaksi!$A$11:$G$1000,7,FALSE),"")</f>
        <v/>
      </c>
      <c r="H455" s="489" t="str">
        <f>IFERROR(VLOOKUP(A455,Transaksi!$A$11:$H$1000,8,FALSE),"")</f>
        <v/>
      </c>
      <c r="I455" s="489" t="str">
        <f t="shared" si="7"/>
        <v/>
      </c>
    </row>
    <row r="456" spans="3:9" ht="12.5">
      <c r="C456" s="486" t="str">
        <f>IFERROR(VLOOKUP(A456,Transaksi!$A$11:$C$1000,3,FALSE),"")</f>
        <v/>
      </c>
      <c r="D456" s="487" t="str">
        <f>IFERROR(VLOOKUP(A456,Transaksi!$A$11:$D$1000,4,FALSE),"")</f>
        <v/>
      </c>
      <c r="E456" s="488" t="str">
        <f>IFERROR(VLOOKUP(A456,Transaksi!$A$11:$E$1000,5,FALSE),"")</f>
        <v/>
      </c>
      <c r="F456" s="209" t="str">
        <f>IFERROR(VLOOKUP(A456,Transaksi!$A$11:$F$1000,6,FALSE),"")</f>
        <v/>
      </c>
      <c r="G456" s="489" t="str">
        <f>IFERROR(VLOOKUP(A456,Transaksi!$A$11:$G$1000,7,FALSE),"")</f>
        <v/>
      </c>
      <c r="H456" s="489" t="str">
        <f>IFERROR(VLOOKUP(A456,Transaksi!$A$11:$H$1000,8,FALSE),"")</f>
        <v/>
      </c>
      <c r="I456" s="489" t="str">
        <f t="shared" si="7"/>
        <v/>
      </c>
    </row>
    <row r="457" spans="3:9" ht="12.5">
      <c r="C457" s="486" t="str">
        <f>IFERROR(VLOOKUP(A457,Transaksi!$A$11:$C$1000,3,FALSE),"")</f>
        <v/>
      </c>
      <c r="D457" s="487" t="str">
        <f>IFERROR(VLOOKUP(A457,Transaksi!$A$11:$D$1000,4,FALSE),"")</f>
        <v/>
      </c>
      <c r="E457" s="488" t="str">
        <f>IFERROR(VLOOKUP(A457,Transaksi!$A$11:$E$1000,5,FALSE),"")</f>
        <v/>
      </c>
      <c r="F457" s="209" t="str">
        <f>IFERROR(VLOOKUP(A457,Transaksi!$A$11:$F$1000,6,FALSE),"")</f>
        <v/>
      </c>
      <c r="G457" s="489" t="str">
        <f>IFERROR(VLOOKUP(A457,Transaksi!$A$11:$G$1000,7,FALSE),"")</f>
        <v/>
      </c>
      <c r="H457" s="489" t="str">
        <f>IFERROR(VLOOKUP(A457,Transaksi!$A$11:$H$1000,8,FALSE),"")</f>
        <v/>
      </c>
      <c r="I457" s="489" t="str">
        <f t="shared" si="7"/>
        <v/>
      </c>
    </row>
    <row r="458" spans="3:9" ht="12.5">
      <c r="C458" s="486" t="str">
        <f>IFERROR(VLOOKUP(A458,Transaksi!$A$11:$C$1000,3,FALSE),"")</f>
        <v/>
      </c>
      <c r="D458" s="487" t="str">
        <f>IFERROR(VLOOKUP(A458,Transaksi!$A$11:$D$1000,4,FALSE),"")</f>
        <v/>
      </c>
      <c r="E458" s="488" t="str">
        <f>IFERROR(VLOOKUP(A458,Transaksi!$A$11:$E$1000,5,FALSE),"")</f>
        <v/>
      </c>
      <c r="F458" s="209" t="str">
        <f>IFERROR(VLOOKUP(A458,Transaksi!$A$11:$F$1000,6,FALSE),"")</f>
        <v/>
      </c>
      <c r="G458" s="489" t="str">
        <f>IFERROR(VLOOKUP(A458,Transaksi!$A$11:$G$1000,7,FALSE),"")</f>
        <v/>
      </c>
      <c r="H458" s="489" t="str">
        <f>IFERROR(VLOOKUP(A458,Transaksi!$A$11:$H$1000,8,FALSE),"")</f>
        <v/>
      </c>
      <c r="I458" s="489" t="str">
        <f t="shared" si="7"/>
        <v/>
      </c>
    </row>
    <row r="459" spans="3:9" ht="12.5">
      <c r="C459" s="486" t="str">
        <f>IFERROR(VLOOKUP(A459,Transaksi!$A$11:$C$1000,3,FALSE),"")</f>
        <v/>
      </c>
      <c r="D459" s="487" t="str">
        <f>IFERROR(VLOOKUP(A459,Transaksi!$A$11:$D$1000,4,FALSE),"")</f>
        <v/>
      </c>
      <c r="E459" s="488" t="str">
        <f>IFERROR(VLOOKUP(A459,Transaksi!$A$11:$E$1000,5,FALSE),"")</f>
        <v/>
      </c>
      <c r="F459" s="209" t="str">
        <f>IFERROR(VLOOKUP(A459,Transaksi!$A$11:$F$1000,6,FALSE),"")</f>
        <v/>
      </c>
      <c r="G459" s="489" t="str">
        <f>IFERROR(VLOOKUP(A459,Transaksi!$A$11:$G$1000,7,FALSE),"")</f>
        <v/>
      </c>
      <c r="H459" s="489" t="str">
        <f>IFERROR(VLOOKUP(A459,Transaksi!$A$11:$H$1000,8,FALSE),"")</f>
        <v/>
      </c>
      <c r="I459" s="489" t="str">
        <f t="shared" si="7"/>
        <v/>
      </c>
    </row>
    <row r="460" spans="3:9" ht="12.5">
      <c r="C460" s="486" t="str">
        <f>IFERROR(VLOOKUP(A460,Transaksi!$A$11:$C$1000,3,FALSE),"")</f>
        <v/>
      </c>
      <c r="D460" s="487" t="str">
        <f>IFERROR(VLOOKUP(A460,Transaksi!$A$11:$D$1000,4,FALSE),"")</f>
        <v/>
      </c>
      <c r="E460" s="488" t="str">
        <f>IFERROR(VLOOKUP(A460,Transaksi!$A$11:$E$1000,5,FALSE),"")</f>
        <v/>
      </c>
      <c r="F460" s="209" t="str">
        <f>IFERROR(VLOOKUP(A460,Transaksi!$A$11:$F$1000,6,FALSE),"")</f>
        <v/>
      </c>
      <c r="G460" s="489" t="str">
        <f>IFERROR(VLOOKUP(A460,Transaksi!$A$11:$G$1000,7,FALSE),"")</f>
        <v/>
      </c>
      <c r="H460" s="489" t="str">
        <f>IFERROR(VLOOKUP(A460,Transaksi!$A$11:$H$1000,8,FALSE),"")</f>
        <v/>
      </c>
      <c r="I460" s="489" t="str">
        <f t="shared" si="7"/>
        <v/>
      </c>
    </row>
    <row r="461" spans="3:9" ht="12.5">
      <c r="C461" s="486" t="str">
        <f>IFERROR(VLOOKUP(A461,Transaksi!$A$11:$C$1000,3,FALSE),"")</f>
        <v/>
      </c>
      <c r="D461" s="487" t="str">
        <f>IFERROR(VLOOKUP(A461,Transaksi!$A$11:$D$1000,4,FALSE),"")</f>
        <v/>
      </c>
      <c r="E461" s="488" t="str">
        <f>IFERROR(VLOOKUP(A461,Transaksi!$A$11:$E$1000,5,FALSE),"")</f>
        <v/>
      </c>
      <c r="F461" s="209" t="str">
        <f>IFERROR(VLOOKUP(A461,Transaksi!$A$11:$F$1000,6,FALSE),"")</f>
        <v/>
      </c>
      <c r="G461" s="489" t="str">
        <f>IFERROR(VLOOKUP(A461,Transaksi!$A$11:$G$1000,7,FALSE),"")</f>
        <v/>
      </c>
      <c r="H461" s="489" t="str">
        <f>IFERROR(VLOOKUP(A461,Transaksi!$A$11:$H$1000,8,FALSE),"")</f>
        <v/>
      </c>
      <c r="I461" s="489" t="str">
        <f t="shared" si="7"/>
        <v/>
      </c>
    </row>
    <row r="462" spans="3:9" ht="12.5">
      <c r="C462" s="486" t="str">
        <f>IFERROR(VLOOKUP(A462,Transaksi!$A$11:$C$1000,3,FALSE),"")</f>
        <v/>
      </c>
      <c r="D462" s="487" t="str">
        <f>IFERROR(VLOOKUP(A462,Transaksi!$A$11:$D$1000,4,FALSE),"")</f>
        <v/>
      </c>
      <c r="E462" s="488" t="str">
        <f>IFERROR(VLOOKUP(A462,Transaksi!$A$11:$E$1000,5,FALSE),"")</f>
        <v/>
      </c>
      <c r="F462" s="209" t="str">
        <f>IFERROR(VLOOKUP(A462,Transaksi!$A$11:$F$1000,6,FALSE),"")</f>
        <v/>
      </c>
      <c r="G462" s="489" t="str">
        <f>IFERROR(VLOOKUP(A462,Transaksi!$A$11:$G$1000,7,FALSE),"")</f>
        <v/>
      </c>
      <c r="H462" s="489" t="str">
        <f>IFERROR(VLOOKUP(A462,Transaksi!$A$11:$H$1000,8,FALSE),"")</f>
        <v/>
      </c>
      <c r="I462" s="489" t="str">
        <f t="shared" si="7"/>
        <v/>
      </c>
    </row>
    <row r="463" spans="3:9" ht="12.5">
      <c r="C463" s="486" t="str">
        <f>IFERROR(VLOOKUP(A463,Transaksi!$A$11:$C$1000,3,FALSE),"")</f>
        <v/>
      </c>
      <c r="D463" s="487" t="str">
        <f>IFERROR(VLOOKUP(A463,Transaksi!$A$11:$D$1000,4,FALSE),"")</f>
        <v/>
      </c>
      <c r="E463" s="488" t="str">
        <f>IFERROR(VLOOKUP(A463,Transaksi!$A$11:$E$1000,5,FALSE),"")</f>
        <v/>
      </c>
      <c r="F463" s="209" t="str">
        <f>IFERROR(VLOOKUP(A463,Transaksi!$A$11:$F$1000,6,FALSE),"")</f>
        <v/>
      </c>
      <c r="G463" s="489" t="str">
        <f>IFERROR(VLOOKUP(A463,Transaksi!$A$11:$G$1000,7,FALSE),"")</f>
        <v/>
      </c>
      <c r="H463" s="489" t="str">
        <f>IFERROR(VLOOKUP(A463,Transaksi!$A$11:$H$1000,8,FALSE),"")</f>
        <v/>
      </c>
      <c r="I463" s="489" t="str">
        <f t="shared" si="7"/>
        <v/>
      </c>
    </row>
    <row r="464" spans="3:9" ht="12.5">
      <c r="C464" s="486" t="str">
        <f>IFERROR(VLOOKUP(A464,Transaksi!$A$11:$C$1000,3,FALSE),"")</f>
        <v/>
      </c>
      <c r="D464" s="487" t="str">
        <f>IFERROR(VLOOKUP(A464,Transaksi!$A$11:$D$1000,4,FALSE),"")</f>
        <v/>
      </c>
      <c r="E464" s="488" t="str">
        <f>IFERROR(VLOOKUP(A464,Transaksi!$A$11:$E$1000,5,FALSE),"")</f>
        <v/>
      </c>
      <c r="F464" s="209" t="str">
        <f>IFERROR(VLOOKUP(A464,Transaksi!$A$11:$F$1000,6,FALSE),"")</f>
        <v/>
      </c>
      <c r="G464" s="489" t="str">
        <f>IFERROR(VLOOKUP(A464,Transaksi!$A$11:$G$1000,7,FALSE),"")</f>
        <v/>
      </c>
      <c r="H464" s="489" t="str">
        <f>IFERROR(VLOOKUP(A464,Transaksi!$A$11:$H$1000,8,FALSE),"")</f>
        <v/>
      </c>
      <c r="I464" s="489" t="str">
        <f t="shared" si="7"/>
        <v/>
      </c>
    </row>
    <row r="465" spans="3:9" ht="12.5">
      <c r="C465" s="486" t="str">
        <f>IFERROR(VLOOKUP(A465,Transaksi!$A$11:$C$1000,3,FALSE),"")</f>
        <v/>
      </c>
      <c r="D465" s="487" t="str">
        <f>IFERROR(VLOOKUP(A465,Transaksi!$A$11:$D$1000,4,FALSE),"")</f>
        <v/>
      </c>
      <c r="E465" s="488" t="str">
        <f>IFERROR(VLOOKUP(A465,Transaksi!$A$11:$E$1000,5,FALSE),"")</f>
        <v/>
      </c>
      <c r="F465" s="209" t="str">
        <f>IFERROR(VLOOKUP(A465,Transaksi!$A$11:$F$1000,6,FALSE),"")</f>
        <v/>
      </c>
      <c r="G465" s="489" t="str">
        <f>IFERROR(VLOOKUP(A465,Transaksi!$A$11:$G$1000,7,FALSE),"")</f>
        <v/>
      </c>
      <c r="H465" s="489" t="str">
        <f>IFERROR(VLOOKUP(A465,Transaksi!$A$11:$H$1000,8,FALSE),"")</f>
        <v/>
      </c>
      <c r="I465" s="489" t="str">
        <f t="shared" si="7"/>
        <v/>
      </c>
    </row>
    <row r="466" spans="3:9" ht="12.5">
      <c r="C466" s="486" t="str">
        <f>IFERROR(VLOOKUP(A466,Transaksi!$A$11:$C$1000,3,FALSE),"")</f>
        <v/>
      </c>
      <c r="D466" s="487" t="str">
        <f>IFERROR(VLOOKUP(A466,Transaksi!$A$11:$D$1000,4,FALSE),"")</f>
        <v/>
      </c>
      <c r="E466" s="488" t="str">
        <f>IFERROR(VLOOKUP(A466,Transaksi!$A$11:$E$1000,5,FALSE),"")</f>
        <v/>
      </c>
      <c r="F466" s="209" t="str">
        <f>IFERROR(VLOOKUP(A466,Transaksi!$A$11:$F$1000,6,FALSE),"")</f>
        <v/>
      </c>
      <c r="G466" s="489" t="str">
        <f>IFERROR(VLOOKUP(A466,Transaksi!$A$11:$G$1000,7,FALSE),"")</f>
        <v/>
      </c>
      <c r="H466" s="489" t="str">
        <f>IFERROR(VLOOKUP(A466,Transaksi!$A$11:$H$1000,8,FALSE),"")</f>
        <v/>
      </c>
      <c r="I466" s="489" t="str">
        <f t="shared" si="7"/>
        <v/>
      </c>
    </row>
    <row r="467" spans="3:9" ht="12.5">
      <c r="C467" s="486" t="str">
        <f>IFERROR(VLOOKUP(A467,Transaksi!$A$11:$C$1000,3,FALSE),"")</f>
        <v/>
      </c>
      <c r="D467" s="487" t="str">
        <f>IFERROR(VLOOKUP(A467,Transaksi!$A$11:$D$1000,4,FALSE),"")</f>
        <v/>
      </c>
      <c r="E467" s="488" t="str">
        <f>IFERROR(VLOOKUP(A467,Transaksi!$A$11:$E$1000,5,FALSE),"")</f>
        <v/>
      </c>
      <c r="F467" s="209" t="str">
        <f>IFERROR(VLOOKUP(A467,Transaksi!$A$11:$F$1000,6,FALSE),"")</f>
        <v/>
      </c>
      <c r="G467" s="489" t="str">
        <f>IFERROR(VLOOKUP(A467,Transaksi!$A$11:$G$1000,7,FALSE),"")</f>
        <v/>
      </c>
      <c r="H467" s="489" t="str">
        <f>IFERROR(VLOOKUP(A467,Transaksi!$A$11:$H$1000,8,FALSE),"")</f>
        <v/>
      </c>
      <c r="I467" s="489" t="str">
        <f t="shared" si="7"/>
        <v/>
      </c>
    </row>
    <row r="468" spans="3:9" ht="12.5">
      <c r="C468" s="486" t="str">
        <f>IFERROR(VLOOKUP(A468,Transaksi!$A$11:$C$1000,3,FALSE),"")</f>
        <v/>
      </c>
      <c r="D468" s="487" t="str">
        <f>IFERROR(VLOOKUP(A468,Transaksi!$A$11:$D$1000,4,FALSE),"")</f>
        <v/>
      </c>
      <c r="E468" s="488" t="str">
        <f>IFERROR(VLOOKUP(A468,Transaksi!$A$11:$E$1000,5,FALSE),"")</f>
        <v/>
      </c>
      <c r="F468" s="209" t="str">
        <f>IFERROR(VLOOKUP(A468,Transaksi!$A$11:$F$1000,6,FALSE),"")</f>
        <v/>
      </c>
      <c r="G468" s="489" t="str">
        <f>IFERROR(VLOOKUP(A468,Transaksi!$A$11:$G$1000,7,FALSE),"")</f>
        <v/>
      </c>
      <c r="H468" s="489" t="str">
        <f>IFERROR(VLOOKUP(A468,Transaksi!$A$11:$H$1000,8,FALSE),"")</f>
        <v/>
      </c>
      <c r="I468" s="489" t="str">
        <f t="shared" si="7"/>
        <v/>
      </c>
    </row>
    <row r="469" spans="3:9" ht="12.5">
      <c r="C469" s="486" t="str">
        <f>IFERROR(VLOOKUP(A469,Transaksi!$A$11:$C$1000,3,FALSE),"")</f>
        <v/>
      </c>
      <c r="D469" s="487" t="str">
        <f>IFERROR(VLOOKUP(A469,Transaksi!$A$11:$D$1000,4,FALSE),"")</f>
        <v/>
      </c>
      <c r="E469" s="488" t="str">
        <f>IFERROR(VLOOKUP(A469,Transaksi!$A$11:$E$1000,5,FALSE),"")</f>
        <v/>
      </c>
      <c r="F469" s="209" t="str">
        <f>IFERROR(VLOOKUP(A469,Transaksi!$A$11:$F$1000,6,FALSE),"")</f>
        <v/>
      </c>
      <c r="G469" s="489" t="str">
        <f>IFERROR(VLOOKUP(A469,Transaksi!$A$11:$G$1000,7,FALSE),"")</f>
        <v/>
      </c>
      <c r="H469" s="489" t="str">
        <f>IFERROR(VLOOKUP(A469,Transaksi!$A$11:$H$1000,8,FALSE),"")</f>
        <v/>
      </c>
      <c r="I469" s="489" t="str">
        <f t="shared" si="7"/>
        <v/>
      </c>
    </row>
    <row r="470" spans="3:9" ht="12.5">
      <c r="C470" s="486" t="str">
        <f>IFERROR(VLOOKUP(A470,Transaksi!$A$11:$C$1000,3,FALSE),"")</f>
        <v/>
      </c>
      <c r="D470" s="487" t="str">
        <f>IFERROR(VLOOKUP(A470,Transaksi!$A$11:$D$1000,4,FALSE),"")</f>
        <v/>
      </c>
      <c r="E470" s="488" t="str">
        <f>IFERROR(VLOOKUP(A470,Transaksi!$A$11:$E$1000,5,FALSE),"")</f>
        <v/>
      </c>
      <c r="F470" s="209" t="str">
        <f>IFERROR(VLOOKUP(A470,Transaksi!$A$11:$F$1000,6,FALSE),"")</f>
        <v/>
      </c>
      <c r="G470" s="489" t="str">
        <f>IFERROR(VLOOKUP(A470,Transaksi!$A$11:$G$1000,7,FALSE),"")</f>
        <v/>
      </c>
      <c r="H470" s="489" t="str">
        <f>IFERROR(VLOOKUP(A470,Transaksi!$A$11:$H$1000,8,FALSE),"")</f>
        <v/>
      </c>
      <c r="I470" s="489" t="str">
        <f t="shared" si="7"/>
        <v/>
      </c>
    </row>
    <row r="471" spans="3:9" ht="12.5">
      <c r="C471" s="486" t="str">
        <f>IFERROR(VLOOKUP(A471,Transaksi!$A$11:$C$1000,3,FALSE),"")</f>
        <v/>
      </c>
      <c r="D471" s="487" t="str">
        <f>IFERROR(VLOOKUP(A471,Transaksi!$A$11:$D$1000,4,FALSE),"")</f>
        <v/>
      </c>
      <c r="E471" s="488" t="str">
        <f>IFERROR(VLOOKUP(A471,Transaksi!$A$11:$E$1000,5,FALSE),"")</f>
        <v/>
      </c>
      <c r="F471" s="209" t="str">
        <f>IFERROR(VLOOKUP(A471,Transaksi!$A$11:$F$1000,6,FALSE),"")</f>
        <v/>
      </c>
      <c r="G471" s="489" t="str">
        <f>IFERROR(VLOOKUP(A471,Transaksi!$A$11:$G$1000,7,FALSE),"")</f>
        <v/>
      </c>
      <c r="H471" s="489" t="str">
        <f>IFERROR(VLOOKUP(A471,Transaksi!$A$11:$H$1000,8,FALSE),"")</f>
        <v/>
      </c>
      <c r="I471" s="489" t="str">
        <f t="shared" si="7"/>
        <v/>
      </c>
    </row>
    <row r="472" spans="3:9" ht="12.5">
      <c r="C472" s="486" t="str">
        <f>IFERROR(VLOOKUP(A472,Transaksi!$A$11:$C$1000,3,FALSE),"")</f>
        <v/>
      </c>
      <c r="D472" s="487" t="str">
        <f>IFERROR(VLOOKUP(A472,Transaksi!$A$11:$D$1000,4,FALSE),"")</f>
        <v/>
      </c>
      <c r="E472" s="488" t="str">
        <f>IFERROR(VLOOKUP(A472,Transaksi!$A$11:$E$1000,5,FALSE),"")</f>
        <v/>
      </c>
      <c r="F472" s="209" t="str">
        <f>IFERROR(VLOOKUP(A472,Transaksi!$A$11:$F$1000,6,FALSE),"")</f>
        <v/>
      </c>
      <c r="G472" s="489" t="str">
        <f>IFERROR(VLOOKUP(A472,Transaksi!$A$11:$G$1000,7,FALSE),"")</f>
        <v/>
      </c>
      <c r="H472" s="489" t="str">
        <f>IFERROR(VLOOKUP(A472,Transaksi!$A$11:$H$1000,8,FALSE),"")</f>
        <v/>
      </c>
      <c r="I472" s="489" t="str">
        <f t="shared" ref="I472:I535" si="8">IF(F472="","",I471+G472-H472)</f>
        <v/>
      </c>
    </row>
    <row r="473" spans="3:9" ht="12.5">
      <c r="C473" s="486" t="str">
        <f>IFERROR(VLOOKUP(A473,Transaksi!$A$11:$C$1000,3,FALSE),"")</f>
        <v/>
      </c>
      <c r="D473" s="487" t="str">
        <f>IFERROR(VLOOKUP(A473,Transaksi!$A$11:$D$1000,4,FALSE),"")</f>
        <v/>
      </c>
      <c r="E473" s="488" t="str">
        <f>IFERROR(VLOOKUP(A473,Transaksi!$A$11:$E$1000,5,FALSE),"")</f>
        <v/>
      </c>
      <c r="F473" s="209" t="str">
        <f>IFERROR(VLOOKUP(A473,Transaksi!$A$11:$F$1000,6,FALSE),"")</f>
        <v/>
      </c>
      <c r="G473" s="489" t="str">
        <f>IFERROR(VLOOKUP(A473,Transaksi!$A$11:$G$1000,7,FALSE),"")</f>
        <v/>
      </c>
      <c r="H473" s="489" t="str">
        <f>IFERROR(VLOOKUP(A473,Transaksi!$A$11:$H$1000,8,FALSE),"")</f>
        <v/>
      </c>
      <c r="I473" s="489" t="str">
        <f t="shared" si="8"/>
        <v/>
      </c>
    </row>
    <row r="474" spans="3:9" ht="12.5">
      <c r="C474" s="486" t="str">
        <f>IFERROR(VLOOKUP(A474,Transaksi!$A$11:$C$1000,3,FALSE),"")</f>
        <v/>
      </c>
      <c r="D474" s="487" t="str">
        <f>IFERROR(VLOOKUP(A474,Transaksi!$A$11:$D$1000,4,FALSE),"")</f>
        <v/>
      </c>
      <c r="E474" s="488" t="str">
        <f>IFERROR(VLOOKUP(A474,Transaksi!$A$11:$E$1000,5,FALSE),"")</f>
        <v/>
      </c>
      <c r="F474" s="209" t="str">
        <f>IFERROR(VLOOKUP(A474,Transaksi!$A$11:$F$1000,6,FALSE),"")</f>
        <v/>
      </c>
      <c r="G474" s="489" t="str">
        <f>IFERROR(VLOOKUP(A474,Transaksi!$A$11:$G$1000,7,FALSE),"")</f>
        <v/>
      </c>
      <c r="H474" s="489" t="str">
        <f>IFERROR(VLOOKUP(A474,Transaksi!$A$11:$H$1000,8,FALSE),"")</f>
        <v/>
      </c>
      <c r="I474" s="489" t="str">
        <f t="shared" si="8"/>
        <v/>
      </c>
    </row>
    <row r="475" spans="3:9" ht="12.5">
      <c r="C475" s="486" t="str">
        <f>IFERROR(VLOOKUP(A475,Transaksi!$A$11:$C$1000,3,FALSE),"")</f>
        <v/>
      </c>
      <c r="D475" s="487" t="str">
        <f>IFERROR(VLOOKUP(A475,Transaksi!$A$11:$D$1000,4,FALSE),"")</f>
        <v/>
      </c>
      <c r="E475" s="488" t="str">
        <f>IFERROR(VLOOKUP(A475,Transaksi!$A$11:$E$1000,5,FALSE),"")</f>
        <v/>
      </c>
      <c r="F475" s="209" t="str">
        <f>IFERROR(VLOOKUP(A475,Transaksi!$A$11:$F$1000,6,FALSE),"")</f>
        <v/>
      </c>
      <c r="G475" s="489" t="str">
        <f>IFERROR(VLOOKUP(A475,Transaksi!$A$11:$G$1000,7,FALSE),"")</f>
        <v/>
      </c>
      <c r="H475" s="489" t="str">
        <f>IFERROR(VLOOKUP(A475,Transaksi!$A$11:$H$1000,8,FALSE),"")</f>
        <v/>
      </c>
      <c r="I475" s="489" t="str">
        <f t="shared" si="8"/>
        <v/>
      </c>
    </row>
    <row r="476" spans="3:9" ht="12.5">
      <c r="C476" s="486" t="str">
        <f>IFERROR(VLOOKUP(A476,Transaksi!$A$11:$C$1000,3,FALSE),"")</f>
        <v/>
      </c>
      <c r="D476" s="487" t="str">
        <f>IFERROR(VLOOKUP(A476,Transaksi!$A$11:$D$1000,4,FALSE),"")</f>
        <v/>
      </c>
      <c r="E476" s="488" t="str">
        <f>IFERROR(VLOOKUP(A476,Transaksi!$A$11:$E$1000,5,FALSE),"")</f>
        <v/>
      </c>
      <c r="F476" s="209" t="str">
        <f>IFERROR(VLOOKUP(A476,Transaksi!$A$11:$F$1000,6,FALSE),"")</f>
        <v/>
      </c>
      <c r="G476" s="489" t="str">
        <f>IFERROR(VLOOKUP(A476,Transaksi!$A$11:$G$1000,7,FALSE),"")</f>
        <v/>
      </c>
      <c r="H476" s="489" t="str">
        <f>IFERROR(VLOOKUP(A476,Transaksi!$A$11:$H$1000,8,FALSE),"")</f>
        <v/>
      </c>
      <c r="I476" s="489" t="str">
        <f t="shared" si="8"/>
        <v/>
      </c>
    </row>
    <row r="477" spans="3:9" ht="12.5">
      <c r="C477" s="486" t="str">
        <f>IFERROR(VLOOKUP(A477,Transaksi!$A$11:$C$1000,3,FALSE),"")</f>
        <v/>
      </c>
      <c r="D477" s="487" t="str">
        <f>IFERROR(VLOOKUP(A477,Transaksi!$A$11:$D$1000,4,FALSE),"")</f>
        <v/>
      </c>
      <c r="E477" s="488" t="str">
        <f>IFERROR(VLOOKUP(A477,Transaksi!$A$11:$E$1000,5,FALSE),"")</f>
        <v/>
      </c>
      <c r="F477" s="209" t="str">
        <f>IFERROR(VLOOKUP(A477,Transaksi!$A$11:$F$1000,6,FALSE),"")</f>
        <v/>
      </c>
      <c r="G477" s="489" t="str">
        <f>IFERROR(VLOOKUP(A477,Transaksi!$A$11:$G$1000,7,FALSE),"")</f>
        <v/>
      </c>
      <c r="H477" s="489" t="str">
        <f>IFERROR(VLOOKUP(A477,Transaksi!$A$11:$H$1000,8,FALSE),"")</f>
        <v/>
      </c>
      <c r="I477" s="489" t="str">
        <f t="shared" si="8"/>
        <v/>
      </c>
    </row>
    <row r="478" spans="3:9" ht="12.5">
      <c r="C478" s="486" t="str">
        <f>IFERROR(VLOOKUP(A478,Transaksi!$A$11:$C$1000,3,FALSE),"")</f>
        <v/>
      </c>
      <c r="D478" s="487" t="str">
        <f>IFERROR(VLOOKUP(A478,Transaksi!$A$11:$D$1000,4,FALSE),"")</f>
        <v/>
      </c>
      <c r="E478" s="488" t="str">
        <f>IFERROR(VLOOKUP(A478,Transaksi!$A$11:$E$1000,5,FALSE),"")</f>
        <v/>
      </c>
      <c r="F478" s="209" t="str">
        <f>IFERROR(VLOOKUP(A478,Transaksi!$A$11:$F$1000,6,FALSE),"")</f>
        <v/>
      </c>
      <c r="G478" s="489" t="str">
        <f>IFERROR(VLOOKUP(A478,Transaksi!$A$11:$G$1000,7,FALSE),"")</f>
        <v/>
      </c>
      <c r="H478" s="489" t="str">
        <f>IFERROR(VLOOKUP(A478,Transaksi!$A$11:$H$1000,8,FALSE),"")</f>
        <v/>
      </c>
      <c r="I478" s="489" t="str">
        <f t="shared" si="8"/>
        <v/>
      </c>
    </row>
    <row r="479" spans="3:9" ht="12.5">
      <c r="C479" s="486" t="str">
        <f>IFERROR(VLOOKUP(A479,Transaksi!$A$11:$C$1000,3,FALSE),"")</f>
        <v/>
      </c>
      <c r="D479" s="487" t="str">
        <f>IFERROR(VLOOKUP(A479,Transaksi!$A$11:$D$1000,4,FALSE),"")</f>
        <v/>
      </c>
      <c r="E479" s="488" t="str">
        <f>IFERROR(VLOOKUP(A479,Transaksi!$A$11:$E$1000,5,FALSE),"")</f>
        <v/>
      </c>
      <c r="F479" s="209" t="str">
        <f>IFERROR(VLOOKUP(A479,Transaksi!$A$11:$F$1000,6,FALSE),"")</f>
        <v/>
      </c>
      <c r="G479" s="489" t="str">
        <f>IFERROR(VLOOKUP(A479,Transaksi!$A$11:$G$1000,7,FALSE),"")</f>
        <v/>
      </c>
      <c r="H479" s="489" t="str">
        <f>IFERROR(VLOOKUP(A479,Transaksi!$A$11:$H$1000,8,FALSE),"")</f>
        <v/>
      </c>
      <c r="I479" s="489" t="str">
        <f t="shared" si="8"/>
        <v/>
      </c>
    </row>
    <row r="480" spans="3:9" ht="12.5">
      <c r="C480" s="486" t="str">
        <f>IFERROR(VLOOKUP(A480,Transaksi!$A$11:$C$1000,3,FALSE),"")</f>
        <v/>
      </c>
      <c r="D480" s="487" t="str">
        <f>IFERROR(VLOOKUP(A480,Transaksi!$A$11:$D$1000,4,FALSE),"")</f>
        <v/>
      </c>
      <c r="E480" s="488" t="str">
        <f>IFERROR(VLOOKUP(A480,Transaksi!$A$11:$E$1000,5,FALSE),"")</f>
        <v/>
      </c>
      <c r="F480" s="209" t="str">
        <f>IFERROR(VLOOKUP(A480,Transaksi!$A$11:$F$1000,6,FALSE),"")</f>
        <v/>
      </c>
      <c r="G480" s="489" t="str">
        <f>IFERROR(VLOOKUP(A480,Transaksi!$A$11:$G$1000,7,FALSE),"")</f>
        <v/>
      </c>
      <c r="H480" s="489" t="str">
        <f>IFERROR(VLOOKUP(A480,Transaksi!$A$11:$H$1000,8,FALSE),"")</f>
        <v/>
      </c>
      <c r="I480" s="489" t="str">
        <f t="shared" si="8"/>
        <v/>
      </c>
    </row>
    <row r="481" spans="3:9" ht="12.5">
      <c r="C481" s="486" t="str">
        <f>IFERROR(VLOOKUP(A481,Transaksi!$A$11:$C$1000,3,FALSE),"")</f>
        <v/>
      </c>
      <c r="D481" s="487" t="str">
        <f>IFERROR(VLOOKUP(A481,Transaksi!$A$11:$D$1000,4,FALSE),"")</f>
        <v/>
      </c>
      <c r="E481" s="488" t="str">
        <f>IFERROR(VLOOKUP(A481,Transaksi!$A$11:$E$1000,5,FALSE),"")</f>
        <v/>
      </c>
      <c r="F481" s="209" t="str">
        <f>IFERROR(VLOOKUP(A481,Transaksi!$A$11:$F$1000,6,FALSE),"")</f>
        <v/>
      </c>
      <c r="G481" s="489" t="str">
        <f>IFERROR(VLOOKUP(A481,Transaksi!$A$11:$G$1000,7,FALSE),"")</f>
        <v/>
      </c>
      <c r="H481" s="489" t="str">
        <f>IFERROR(VLOOKUP(A481,Transaksi!$A$11:$H$1000,8,FALSE),"")</f>
        <v/>
      </c>
      <c r="I481" s="489" t="str">
        <f t="shared" si="8"/>
        <v/>
      </c>
    </row>
    <row r="482" spans="3:9" ht="12.5">
      <c r="C482" s="486" t="str">
        <f>IFERROR(VLOOKUP(A482,Transaksi!$A$11:$C$1000,3,FALSE),"")</f>
        <v/>
      </c>
      <c r="D482" s="487" t="str">
        <f>IFERROR(VLOOKUP(A482,Transaksi!$A$11:$D$1000,4,FALSE),"")</f>
        <v/>
      </c>
      <c r="E482" s="488" t="str">
        <f>IFERROR(VLOOKUP(A482,Transaksi!$A$11:$E$1000,5,FALSE),"")</f>
        <v/>
      </c>
      <c r="F482" s="209" t="str">
        <f>IFERROR(VLOOKUP(A482,Transaksi!$A$11:$F$1000,6,FALSE),"")</f>
        <v/>
      </c>
      <c r="G482" s="489" t="str">
        <f>IFERROR(VLOOKUP(A482,Transaksi!$A$11:$G$1000,7,FALSE),"")</f>
        <v/>
      </c>
      <c r="H482" s="489" t="str">
        <f>IFERROR(VLOOKUP(A482,Transaksi!$A$11:$H$1000,8,FALSE),"")</f>
        <v/>
      </c>
      <c r="I482" s="489" t="str">
        <f t="shared" si="8"/>
        <v/>
      </c>
    </row>
    <row r="483" spans="3:9" ht="12.5">
      <c r="C483" s="486" t="str">
        <f>IFERROR(VLOOKUP(A483,Transaksi!$A$11:$C$1000,3,FALSE),"")</f>
        <v/>
      </c>
      <c r="D483" s="487" t="str">
        <f>IFERROR(VLOOKUP(A483,Transaksi!$A$11:$D$1000,4,FALSE),"")</f>
        <v/>
      </c>
      <c r="E483" s="488" t="str">
        <f>IFERROR(VLOOKUP(A483,Transaksi!$A$11:$E$1000,5,FALSE),"")</f>
        <v/>
      </c>
      <c r="F483" s="209" t="str">
        <f>IFERROR(VLOOKUP(A483,Transaksi!$A$11:$F$1000,6,FALSE),"")</f>
        <v/>
      </c>
      <c r="G483" s="489" t="str">
        <f>IFERROR(VLOOKUP(A483,Transaksi!$A$11:$G$1000,7,FALSE),"")</f>
        <v/>
      </c>
      <c r="H483" s="489" t="str">
        <f>IFERROR(VLOOKUP(A483,Transaksi!$A$11:$H$1000,8,FALSE),"")</f>
        <v/>
      </c>
      <c r="I483" s="489" t="str">
        <f t="shared" si="8"/>
        <v/>
      </c>
    </row>
    <row r="484" spans="3:9" ht="12.5">
      <c r="C484" s="486" t="str">
        <f>IFERROR(VLOOKUP(A484,Transaksi!$A$11:$C$1000,3,FALSE),"")</f>
        <v/>
      </c>
      <c r="D484" s="487" t="str">
        <f>IFERROR(VLOOKUP(A484,Transaksi!$A$11:$D$1000,4,FALSE),"")</f>
        <v/>
      </c>
      <c r="E484" s="488" t="str">
        <f>IFERROR(VLOOKUP(A484,Transaksi!$A$11:$E$1000,5,FALSE),"")</f>
        <v/>
      </c>
      <c r="F484" s="209" t="str">
        <f>IFERROR(VLOOKUP(A484,Transaksi!$A$11:$F$1000,6,FALSE),"")</f>
        <v/>
      </c>
      <c r="G484" s="489" t="str">
        <f>IFERROR(VLOOKUP(A484,Transaksi!$A$11:$G$1000,7,FALSE),"")</f>
        <v/>
      </c>
      <c r="H484" s="489" t="str">
        <f>IFERROR(VLOOKUP(A484,Transaksi!$A$11:$H$1000,8,FALSE),"")</f>
        <v/>
      </c>
      <c r="I484" s="489" t="str">
        <f t="shared" si="8"/>
        <v/>
      </c>
    </row>
    <row r="485" spans="3:9" ht="12.5">
      <c r="C485" s="486" t="str">
        <f>IFERROR(VLOOKUP(A485,Transaksi!$A$11:$C$1000,3,FALSE),"")</f>
        <v/>
      </c>
      <c r="D485" s="487" t="str">
        <f>IFERROR(VLOOKUP(A485,Transaksi!$A$11:$D$1000,4,FALSE),"")</f>
        <v/>
      </c>
      <c r="E485" s="488" t="str">
        <f>IFERROR(VLOOKUP(A485,Transaksi!$A$11:$E$1000,5,FALSE),"")</f>
        <v/>
      </c>
      <c r="F485" s="209" t="str">
        <f>IFERROR(VLOOKUP(A485,Transaksi!$A$11:$F$1000,6,FALSE),"")</f>
        <v/>
      </c>
      <c r="G485" s="489" t="str">
        <f>IFERROR(VLOOKUP(A485,Transaksi!$A$11:$G$1000,7,FALSE),"")</f>
        <v/>
      </c>
      <c r="H485" s="489" t="str">
        <f>IFERROR(VLOOKUP(A485,Transaksi!$A$11:$H$1000,8,FALSE),"")</f>
        <v/>
      </c>
      <c r="I485" s="489" t="str">
        <f t="shared" si="8"/>
        <v/>
      </c>
    </row>
    <row r="486" spans="3:9" ht="12.5">
      <c r="C486" s="486" t="str">
        <f>IFERROR(VLOOKUP(A486,Transaksi!$A$11:$C$1000,3,FALSE),"")</f>
        <v/>
      </c>
      <c r="D486" s="487" t="str">
        <f>IFERROR(VLOOKUP(A486,Transaksi!$A$11:$D$1000,4,FALSE),"")</f>
        <v/>
      </c>
      <c r="E486" s="488" t="str">
        <f>IFERROR(VLOOKUP(A486,Transaksi!$A$11:$E$1000,5,FALSE),"")</f>
        <v/>
      </c>
      <c r="F486" s="209" t="str">
        <f>IFERROR(VLOOKUP(A486,Transaksi!$A$11:$F$1000,6,FALSE),"")</f>
        <v/>
      </c>
      <c r="G486" s="489" t="str">
        <f>IFERROR(VLOOKUP(A486,Transaksi!$A$11:$G$1000,7,FALSE),"")</f>
        <v/>
      </c>
      <c r="H486" s="489" t="str">
        <f>IFERROR(VLOOKUP(A486,Transaksi!$A$11:$H$1000,8,FALSE),"")</f>
        <v/>
      </c>
      <c r="I486" s="489" t="str">
        <f t="shared" si="8"/>
        <v/>
      </c>
    </row>
    <row r="487" spans="3:9" ht="12.5">
      <c r="C487" s="486" t="str">
        <f>IFERROR(VLOOKUP(A487,Transaksi!$A$11:$C$1000,3,FALSE),"")</f>
        <v/>
      </c>
      <c r="D487" s="487" t="str">
        <f>IFERROR(VLOOKUP(A487,Transaksi!$A$11:$D$1000,4,FALSE),"")</f>
        <v/>
      </c>
      <c r="E487" s="488" t="str">
        <f>IFERROR(VLOOKUP(A487,Transaksi!$A$11:$E$1000,5,FALSE),"")</f>
        <v/>
      </c>
      <c r="F487" s="209" t="str">
        <f>IFERROR(VLOOKUP(A487,Transaksi!$A$11:$F$1000,6,FALSE),"")</f>
        <v/>
      </c>
      <c r="G487" s="489" t="str">
        <f>IFERROR(VLOOKUP(A487,Transaksi!$A$11:$G$1000,7,FALSE),"")</f>
        <v/>
      </c>
      <c r="H487" s="489" t="str">
        <f>IFERROR(VLOOKUP(A487,Transaksi!$A$11:$H$1000,8,FALSE),"")</f>
        <v/>
      </c>
      <c r="I487" s="489" t="str">
        <f t="shared" si="8"/>
        <v/>
      </c>
    </row>
    <row r="488" spans="3:9" ht="12.5">
      <c r="C488" s="486" t="str">
        <f>IFERROR(VLOOKUP(A488,Transaksi!$A$11:$C$1000,3,FALSE),"")</f>
        <v/>
      </c>
      <c r="D488" s="487" t="str">
        <f>IFERROR(VLOOKUP(A488,Transaksi!$A$11:$D$1000,4,FALSE),"")</f>
        <v/>
      </c>
      <c r="E488" s="488" t="str">
        <f>IFERROR(VLOOKUP(A488,Transaksi!$A$11:$E$1000,5,FALSE),"")</f>
        <v/>
      </c>
      <c r="F488" s="209" t="str">
        <f>IFERROR(VLOOKUP(A488,Transaksi!$A$11:$F$1000,6,FALSE),"")</f>
        <v/>
      </c>
      <c r="G488" s="489" t="str">
        <f>IFERROR(VLOOKUP(A488,Transaksi!$A$11:$G$1000,7,FALSE),"")</f>
        <v/>
      </c>
      <c r="H488" s="489" t="str">
        <f>IFERROR(VLOOKUP(A488,Transaksi!$A$11:$H$1000,8,FALSE),"")</f>
        <v/>
      </c>
      <c r="I488" s="489" t="str">
        <f t="shared" si="8"/>
        <v/>
      </c>
    </row>
    <row r="489" spans="3:9" ht="12.5">
      <c r="C489" s="486" t="str">
        <f>IFERROR(VLOOKUP(A489,Transaksi!$A$11:$C$1000,3,FALSE),"")</f>
        <v/>
      </c>
      <c r="D489" s="487" t="str">
        <f>IFERROR(VLOOKUP(A489,Transaksi!$A$11:$D$1000,4,FALSE),"")</f>
        <v/>
      </c>
      <c r="E489" s="488" t="str">
        <f>IFERROR(VLOOKUP(A489,Transaksi!$A$11:$E$1000,5,FALSE),"")</f>
        <v/>
      </c>
      <c r="F489" s="209" t="str">
        <f>IFERROR(VLOOKUP(A489,Transaksi!$A$11:$F$1000,6,FALSE),"")</f>
        <v/>
      </c>
      <c r="G489" s="489" t="str">
        <f>IFERROR(VLOOKUP(A489,Transaksi!$A$11:$G$1000,7,FALSE),"")</f>
        <v/>
      </c>
      <c r="H489" s="489" t="str">
        <f>IFERROR(VLOOKUP(A489,Transaksi!$A$11:$H$1000,8,FALSE),"")</f>
        <v/>
      </c>
      <c r="I489" s="489" t="str">
        <f t="shared" si="8"/>
        <v/>
      </c>
    </row>
    <row r="490" spans="3:9" ht="12.5">
      <c r="C490" s="486" t="str">
        <f>IFERROR(VLOOKUP(A490,Transaksi!$A$11:$C$1000,3,FALSE),"")</f>
        <v/>
      </c>
      <c r="D490" s="487" t="str">
        <f>IFERROR(VLOOKUP(A490,Transaksi!$A$11:$D$1000,4,FALSE),"")</f>
        <v/>
      </c>
      <c r="E490" s="488" t="str">
        <f>IFERROR(VLOOKUP(A490,Transaksi!$A$11:$E$1000,5,FALSE),"")</f>
        <v/>
      </c>
      <c r="F490" s="209" t="str">
        <f>IFERROR(VLOOKUP(A490,Transaksi!$A$11:$F$1000,6,FALSE),"")</f>
        <v/>
      </c>
      <c r="G490" s="489" t="str">
        <f>IFERROR(VLOOKUP(A490,Transaksi!$A$11:$G$1000,7,FALSE),"")</f>
        <v/>
      </c>
      <c r="H490" s="489" t="str">
        <f>IFERROR(VLOOKUP(A490,Transaksi!$A$11:$H$1000,8,FALSE),"")</f>
        <v/>
      </c>
      <c r="I490" s="489" t="str">
        <f t="shared" si="8"/>
        <v/>
      </c>
    </row>
    <row r="491" spans="3:9" ht="12.5">
      <c r="C491" s="486" t="str">
        <f>IFERROR(VLOOKUP(A491,Transaksi!$A$11:$C$1000,3,FALSE),"")</f>
        <v/>
      </c>
      <c r="D491" s="487" t="str">
        <f>IFERROR(VLOOKUP(A491,Transaksi!$A$11:$D$1000,4,FALSE),"")</f>
        <v/>
      </c>
      <c r="E491" s="488" t="str">
        <f>IFERROR(VLOOKUP(A491,Transaksi!$A$11:$E$1000,5,FALSE),"")</f>
        <v/>
      </c>
      <c r="F491" s="209" t="str">
        <f>IFERROR(VLOOKUP(A491,Transaksi!$A$11:$F$1000,6,FALSE),"")</f>
        <v/>
      </c>
      <c r="G491" s="489" t="str">
        <f>IFERROR(VLOOKUP(A491,Transaksi!$A$11:$G$1000,7,FALSE),"")</f>
        <v/>
      </c>
      <c r="H491" s="489" t="str">
        <f>IFERROR(VLOOKUP(A491,Transaksi!$A$11:$H$1000,8,FALSE),"")</f>
        <v/>
      </c>
      <c r="I491" s="489" t="str">
        <f t="shared" si="8"/>
        <v/>
      </c>
    </row>
    <row r="492" spans="3:9" ht="12.5">
      <c r="C492" s="486" t="str">
        <f>IFERROR(VLOOKUP(A492,Transaksi!$A$11:$C$1000,3,FALSE),"")</f>
        <v/>
      </c>
      <c r="D492" s="487" t="str">
        <f>IFERROR(VLOOKUP(A492,Transaksi!$A$11:$D$1000,4,FALSE),"")</f>
        <v/>
      </c>
      <c r="E492" s="488" t="str">
        <f>IFERROR(VLOOKUP(A492,Transaksi!$A$11:$E$1000,5,FALSE),"")</f>
        <v/>
      </c>
      <c r="F492" s="209" t="str">
        <f>IFERROR(VLOOKUP(A492,Transaksi!$A$11:$F$1000,6,FALSE),"")</f>
        <v/>
      </c>
      <c r="G492" s="489" t="str">
        <f>IFERROR(VLOOKUP(A492,Transaksi!$A$11:$G$1000,7,FALSE),"")</f>
        <v/>
      </c>
      <c r="H492" s="489" t="str">
        <f>IFERROR(VLOOKUP(A492,Transaksi!$A$11:$H$1000,8,FALSE),"")</f>
        <v/>
      </c>
      <c r="I492" s="489" t="str">
        <f t="shared" si="8"/>
        <v/>
      </c>
    </row>
    <row r="493" spans="3:9" ht="12.5">
      <c r="C493" s="486" t="str">
        <f>IFERROR(VLOOKUP(A493,Transaksi!$A$11:$C$1000,3,FALSE),"")</f>
        <v/>
      </c>
      <c r="D493" s="487" t="str">
        <f>IFERROR(VLOOKUP(A493,Transaksi!$A$11:$D$1000,4,FALSE),"")</f>
        <v/>
      </c>
      <c r="E493" s="488" t="str">
        <f>IFERROR(VLOOKUP(A493,Transaksi!$A$11:$E$1000,5,FALSE),"")</f>
        <v/>
      </c>
      <c r="F493" s="209" t="str">
        <f>IFERROR(VLOOKUP(A493,Transaksi!$A$11:$F$1000,6,FALSE),"")</f>
        <v/>
      </c>
      <c r="G493" s="489" t="str">
        <f>IFERROR(VLOOKUP(A493,Transaksi!$A$11:$G$1000,7,FALSE),"")</f>
        <v/>
      </c>
      <c r="H493" s="489" t="str">
        <f>IFERROR(VLOOKUP(A493,Transaksi!$A$11:$H$1000,8,FALSE),"")</f>
        <v/>
      </c>
      <c r="I493" s="489" t="str">
        <f t="shared" si="8"/>
        <v/>
      </c>
    </row>
    <row r="494" spans="3:9" ht="12.5">
      <c r="C494" s="486" t="str">
        <f>IFERROR(VLOOKUP(A494,Transaksi!$A$11:$C$1000,3,FALSE),"")</f>
        <v/>
      </c>
      <c r="D494" s="487" t="str">
        <f>IFERROR(VLOOKUP(A494,Transaksi!$A$11:$D$1000,4,FALSE),"")</f>
        <v/>
      </c>
      <c r="E494" s="488" t="str">
        <f>IFERROR(VLOOKUP(A494,Transaksi!$A$11:$E$1000,5,FALSE),"")</f>
        <v/>
      </c>
      <c r="F494" s="209" t="str">
        <f>IFERROR(VLOOKUP(A494,Transaksi!$A$11:$F$1000,6,FALSE),"")</f>
        <v/>
      </c>
      <c r="G494" s="489" t="str">
        <f>IFERROR(VLOOKUP(A494,Transaksi!$A$11:$G$1000,7,FALSE),"")</f>
        <v/>
      </c>
      <c r="H494" s="489" t="str">
        <f>IFERROR(VLOOKUP(A494,Transaksi!$A$11:$H$1000,8,FALSE),"")</f>
        <v/>
      </c>
      <c r="I494" s="489" t="str">
        <f t="shared" si="8"/>
        <v/>
      </c>
    </row>
    <row r="495" spans="3:9" ht="12.5">
      <c r="C495" s="486" t="str">
        <f>IFERROR(VLOOKUP(A495,Transaksi!$A$11:$C$1000,3,FALSE),"")</f>
        <v/>
      </c>
      <c r="D495" s="487" t="str">
        <f>IFERROR(VLOOKUP(A495,Transaksi!$A$11:$D$1000,4,FALSE),"")</f>
        <v/>
      </c>
      <c r="E495" s="488" t="str">
        <f>IFERROR(VLOOKUP(A495,Transaksi!$A$11:$E$1000,5,FALSE),"")</f>
        <v/>
      </c>
      <c r="F495" s="209" t="str">
        <f>IFERROR(VLOOKUP(A495,Transaksi!$A$11:$F$1000,6,FALSE),"")</f>
        <v/>
      </c>
      <c r="G495" s="489" t="str">
        <f>IFERROR(VLOOKUP(A495,Transaksi!$A$11:$G$1000,7,FALSE),"")</f>
        <v/>
      </c>
      <c r="H495" s="489" t="str">
        <f>IFERROR(VLOOKUP(A495,Transaksi!$A$11:$H$1000,8,FALSE),"")</f>
        <v/>
      </c>
      <c r="I495" s="489" t="str">
        <f t="shared" si="8"/>
        <v/>
      </c>
    </row>
    <row r="496" spans="3:9" ht="12.5">
      <c r="C496" s="486" t="str">
        <f>IFERROR(VLOOKUP(A496,Transaksi!$A$11:$C$1000,3,FALSE),"")</f>
        <v/>
      </c>
      <c r="D496" s="487" t="str">
        <f>IFERROR(VLOOKUP(A496,Transaksi!$A$11:$D$1000,4,FALSE),"")</f>
        <v/>
      </c>
      <c r="E496" s="488" t="str">
        <f>IFERROR(VLOOKUP(A496,Transaksi!$A$11:$E$1000,5,FALSE),"")</f>
        <v/>
      </c>
      <c r="F496" s="209" t="str">
        <f>IFERROR(VLOOKUP(A496,Transaksi!$A$11:$F$1000,6,FALSE),"")</f>
        <v/>
      </c>
      <c r="G496" s="489" t="str">
        <f>IFERROR(VLOOKUP(A496,Transaksi!$A$11:$G$1000,7,FALSE),"")</f>
        <v/>
      </c>
      <c r="H496" s="489" t="str">
        <f>IFERROR(VLOOKUP(A496,Transaksi!$A$11:$H$1000,8,FALSE),"")</f>
        <v/>
      </c>
      <c r="I496" s="489" t="str">
        <f t="shared" si="8"/>
        <v/>
      </c>
    </row>
    <row r="497" spans="3:9" ht="12.5">
      <c r="C497" s="486" t="str">
        <f>IFERROR(VLOOKUP(A497,Transaksi!$A$11:$C$1000,3,FALSE),"")</f>
        <v/>
      </c>
      <c r="D497" s="487" t="str">
        <f>IFERROR(VLOOKUP(A497,Transaksi!$A$11:$D$1000,4,FALSE),"")</f>
        <v/>
      </c>
      <c r="E497" s="488" t="str">
        <f>IFERROR(VLOOKUP(A497,Transaksi!$A$11:$E$1000,5,FALSE),"")</f>
        <v/>
      </c>
      <c r="F497" s="209" t="str">
        <f>IFERROR(VLOOKUP(A497,Transaksi!$A$11:$F$1000,6,FALSE),"")</f>
        <v/>
      </c>
      <c r="G497" s="489" t="str">
        <f>IFERROR(VLOOKUP(A497,Transaksi!$A$11:$G$1000,7,FALSE),"")</f>
        <v/>
      </c>
      <c r="H497" s="489" t="str">
        <f>IFERROR(VLOOKUP(A497,Transaksi!$A$11:$H$1000,8,FALSE),"")</f>
        <v/>
      </c>
      <c r="I497" s="489" t="str">
        <f t="shared" si="8"/>
        <v/>
      </c>
    </row>
    <row r="498" spans="3:9" ht="12.5">
      <c r="C498" s="486" t="str">
        <f>IFERROR(VLOOKUP(A498,Transaksi!$A$11:$C$1000,3,FALSE),"")</f>
        <v/>
      </c>
      <c r="D498" s="487" t="str">
        <f>IFERROR(VLOOKUP(A498,Transaksi!$A$11:$D$1000,4,FALSE),"")</f>
        <v/>
      </c>
      <c r="E498" s="488" t="str">
        <f>IFERROR(VLOOKUP(A498,Transaksi!$A$11:$E$1000,5,FALSE),"")</f>
        <v/>
      </c>
      <c r="F498" s="209" t="str">
        <f>IFERROR(VLOOKUP(A498,Transaksi!$A$11:$F$1000,6,FALSE),"")</f>
        <v/>
      </c>
      <c r="G498" s="489" t="str">
        <f>IFERROR(VLOOKUP(A498,Transaksi!$A$11:$G$1000,7,FALSE),"")</f>
        <v/>
      </c>
      <c r="H498" s="489" t="str">
        <f>IFERROR(VLOOKUP(A498,Transaksi!$A$11:$H$1000,8,FALSE),"")</f>
        <v/>
      </c>
      <c r="I498" s="489" t="str">
        <f t="shared" si="8"/>
        <v/>
      </c>
    </row>
    <row r="499" spans="3:9" ht="12.5">
      <c r="C499" s="486" t="str">
        <f>IFERROR(VLOOKUP(A499,Transaksi!$A$11:$C$1000,3,FALSE),"")</f>
        <v/>
      </c>
      <c r="D499" s="487" t="str">
        <f>IFERROR(VLOOKUP(A499,Transaksi!$A$11:$D$1000,4,FALSE),"")</f>
        <v/>
      </c>
      <c r="E499" s="488" t="str">
        <f>IFERROR(VLOOKUP(A499,Transaksi!$A$11:$E$1000,5,FALSE),"")</f>
        <v/>
      </c>
      <c r="F499" s="209" t="str">
        <f>IFERROR(VLOOKUP(A499,Transaksi!$A$11:$F$1000,6,FALSE),"")</f>
        <v/>
      </c>
      <c r="G499" s="489" t="str">
        <f>IFERROR(VLOOKUP(A499,Transaksi!$A$11:$G$1000,7,FALSE),"")</f>
        <v/>
      </c>
      <c r="H499" s="489" t="str">
        <f>IFERROR(VLOOKUP(A499,Transaksi!$A$11:$H$1000,8,FALSE),"")</f>
        <v/>
      </c>
      <c r="I499" s="489" t="str">
        <f t="shared" si="8"/>
        <v/>
      </c>
    </row>
    <row r="500" spans="3:9" ht="12.5">
      <c r="C500" s="486" t="str">
        <f>IFERROR(VLOOKUP(A500,Transaksi!$A$11:$C$1000,3,FALSE),"")</f>
        <v/>
      </c>
      <c r="D500" s="487" t="str">
        <f>IFERROR(VLOOKUP(A500,Transaksi!$A$11:$D$1000,4,FALSE),"")</f>
        <v/>
      </c>
      <c r="E500" s="488" t="str">
        <f>IFERROR(VLOOKUP(A500,Transaksi!$A$11:$E$1000,5,FALSE),"")</f>
        <v/>
      </c>
      <c r="F500" s="209" t="str">
        <f>IFERROR(VLOOKUP(A500,Transaksi!$A$11:$F$1000,6,FALSE),"")</f>
        <v/>
      </c>
      <c r="G500" s="489" t="str">
        <f>IFERROR(VLOOKUP(A500,Transaksi!$A$11:$G$1000,7,FALSE),"")</f>
        <v/>
      </c>
      <c r="H500" s="489" t="str">
        <f>IFERROR(VLOOKUP(A500,Transaksi!$A$11:$H$1000,8,FALSE),"")</f>
        <v/>
      </c>
      <c r="I500" s="489" t="str">
        <f t="shared" si="8"/>
        <v/>
      </c>
    </row>
    <row r="501" spans="3:9" ht="12.5">
      <c r="C501" s="486" t="str">
        <f>IFERROR(VLOOKUP(A501,Transaksi!$A$11:$C$1000,3,FALSE),"")</f>
        <v/>
      </c>
      <c r="D501" s="487" t="str">
        <f>IFERROR(VLOOKUP(A501,Transaksi!$A$11:$D$1000,4,FALSE),"")</f>
        <v/>
      </c>
      <c r="E501" s="488" t="str">
        <f>IFERROR(VLOOKUP(A501,Transaksi!$A$11:$E$1000,5,FALSE),"")</f>
        <v/>
      </c>
      <c r="F501" s="209" t="str">
        <f>IFERROR(VLOOKUP(A501,Transaksi!$A$11:$F$1000,6,FALSE),"")</f>
        <v/>
      </c>
      <c r="G501" s="489" t="str">
        <f>IFERROR(VLOOKUP(A501,Transaksi!$A$11:$G$1000,7,FALSE),"")</f>
        <v/>
      </c>
      <c r="H501" s="489" t="str">
        <f>IFERROR(VLOOKUP(A501,Transaksi!$A$11:$H$1000,8,FALSE),"")</f>
        <v/>
      </c>
      <c r="I501" s="489" t="str">
        <f t="shared" si="8"/>
        <v/>
      </c>
    </row>
    <row r="502" spans="3:9" ht="12.5">
      <c r="C502" s="486" t="str">
        <f>IFERROR(VLOOKUP(A502,Transaksi!$A$11:$C$1000,3,FALSE),"")</f>
        <v/>
      </c>
      <c r="D502" s="487" t="str">
        <f>IFERROR(VLOOKUP(A502,Transaksi!$A$11:$D$1000,4,FALSE),"")</f>
        <v/>
      </c>
      <c r="E502" s="488" t="str">
        <f>IFERROR(VLOOKUP(A502,Transaksi!$A$11:$E$1000,5,FALSE),"")</f>
        <v/>
      </c>
      <c r="F502" s="209" t="str">
        <f>IFERROR(VLOOKUP(A502,Transaksi!$A$11:$F$1000,6,FALSE),"")</f>
        <v/>
      </c>
      <c r="G502" s="489" t="str">
        <f>IFERROR(VLOOKUP(A502,Transaksi!$A$11:$G$1000,7,FALSE),"")</f>
        <v/>
      </c>
      <c r="H502" s="489" t="str">
        <f>IFERROR(VLOOKUP(A502,Transaksi!$A$11:$H$1000,8,FALSE),"")</f>
        <v/>
      </c>
      <c r="I502" s="489" t="str">
        <f t="shared" si="8"/>
        <v/>
      </c>
    </row>
    <row r="503" spans="3:9" ht="12.5">
      <c r="C503" s="486" t="str">
        <f>IFERROR(VLOOKUP(A503,Transaksi!$A$11:$C$1000,3,FALSE),"")</f>
        <v/>
      </c>
      <c r="D503" s="487" t="str">
        <f>IFERROR(VLOOKUP(A503,Transaksi!$A$11:$D$1000,4,FALSE),"")</f>
        <v/>
      </c>
      <c r="E503" s="488" t="str">
        <f>IFERROR(VLOOKUP(A503,Transaksi!$A$11:$E$1000,5,FALSE),"")</f>
        <v/>
      </c>
      <c r="F503" s="209" t="str">
        <f>IFERROR(VLOOKUP(A503,Transaksi!$A$11:$F$1000,6,FALSE),"")</f>
        <v/>
      </c>
      <c r="G503" s="489" t="str">
        <f>IFERROR(VLOOKUP(A503,Transaksi!$A$11:$G$1000,7,FALSE),"")</f>
        <v/>
      </c>
      <c r="H503" s="489" t="str">
        <f>IFERROR(VLOOKUP(A503,Transaksi!$A$11:$H$1000,8,FALSE),"")</f>
        <v/>
      </c>
      <c r="I503" s="489" t="str">
        <f t="shared" si="8"/>
        <v/>
      </c>
    </row>
    <row r="504" spans="3:9" ht="12.5">
      <c r="C504" s="486" t="str">
        <f>IFERROR(VLOOKUP(A504,Transaksi!$A$11:$C$1000,3,FALSE),"")</f>
        <v/>
      </c>
      <c r="D504" s="487" t="str">
        <f>IFERROR(VLOOKUP(A504,Transaksi!$A$11:$D$1000,4,FALSE),"")</f>
        <v/>
      </c>
      <c r="E504" s="488" t="str">
        <f>IFERROR(VLOOKUP(A504,Transaksi!$A$11:$E$1000,5,FALSE),"")</f>
        <v/>
      </c>
      <c r="F504" s="209" t="str">
        <f>IFERROR(VLOOKUP(A504,Transaksi!$A$11:$F$1000,6,FALSE),"")</f>
        <v/>
      </c>
      <c r="G504" s="489" t="str">
        <f>IFERROR(VLOOKUP(A504,Transaksi!$A$11:$G$1000,7,FALSE),"")</f>
        <v/>
      </c>
      <c r="H504" s="489" t="str">
        <f>IFERROR(VLOOKUP(A504,Transaksi!$A$11:$H$1000,8,FALSE),"")</f>
        <v/>
      </c>
      <c r="I504" s="489" t="str">
        <f t="shared" si="8"/>
        <v/>
      </c>
    </row>
    <row r="505" spans="3:9" ht="12.5">
      <c r="C505" s="486" t="str">
        <f>IFERROR(VLOOKUP(A505,Transaksi!$A$11:$C$1000,3,FALSE),"")</f>
        <v/>
      </c>
      <c r="D505" s="487" t="str">
        <f>IFERROR(VLOOKUP(A505,Transaksi!$A$11:$D$1000,4,FALSE),"")</f>
        <v/>
      </c>
      <c r="E505" s="488" t="str">
        <f>IFERROR(VLOOKUP(A505,Transaksi!$A$11:$E$1000,5,FALSE),"")</f>
        <v/>
      </c>
      <c r="F505" s="209" t="str">
        <f>IFERROR(VLOOKUP(A505,Transaksi!$A$11:$F$1000,6,FALSE),"")</f>
        <v/>
      </c>
      <c r="G505" s="489" t="str">
        <f>IFERROR(VLOOKUP(A505,Transaksi!$A$11:$G$1000,7,FALSE),"")</f>
        <v/>
      </c>
      <c r="H505" s="489" t="str">
        <f>IFERROR(VLOOKUP(A505,Transaksi!$A$11:$H$1000,8,FALSE),"")</f>
        <v/>
      </c>
      <c r="I505" s="489" t="str">
        <f t="shared" si="8"/>
        <v/>
      </c>
    </row>
    <row r="506" spans="3:9" ht="12.5">
      <c r="C506" s="486" t="str">
        <f>IFERROR(VLOOKUP(A506,Transaksi!$A$11:$C$1000,3,FALSE),"")</f>
        <v/>
      </c>
      <c r="D506" s="487" t="str">
        <f>IFERROR(VLOOKUP(A506,Transaksi!$A$11:$D$1000,4,FALSE),"")</f>
        <v/>
      </c>
      <c r="E506" s="488" t="str">
        <f>IFERROR(VLOOKUP(A506,Transaksi!$A$11:$E$1000,5,FALSE),"")</f>
        <v/>
      </c>
      <c r="F506" s="209" t="str">
        <f>IFERROR(VLOOKUP(A506,Transaksi!$A$11:$F$1000,6,FALSE),"")</f>
        <v/>
      </c>
      <c r="G506" s="489" t="str">
        <f>IFERROR(VLOOKUP(A506,Transaksi!$A$11:$G$1000,7,FALSE),"")</f>
        <v/>
      </c>
      <c r="H506" s="489" t="str">
        <f>IFERROR(VLOOKUP(A506,Transaksi!$A$11:$H$1000,8,FALSE),"")</f>
        <v/>
      </c>
      <c r="I506" s="489" t="str">
        <f t="shared" si="8"/>
        <v/>
      </c>
    </row>
    <row r="507" spans="3:9" ht="12.5">
      <c r="C507" s="486" t="str">
        <f>IFERROR(VLOOKUP(A507,Transaksi!$A$11:$C$1000,3,FALSE),"")</f>
        <v/>
      </c>
      <c r="D507" s="487" t="str">
        <f>IFERROR(VLOOKUP(A507,Transaksi!$A$11:$D$1000,4,FALSE),"")</f>
        <v/>
      </c>
      <c r="E507" s="488" t="str">
        <f>IFERROR(VLOOKUP(A507,Transaksi!$A$11:$E$1000,5,FALSE),"")</f>
        <v/>
      </c>
      <c r="F507" s="209" t="str">
        <f>IFERROR(VLOOKUP(A507,Transaksi!$A$11:$F$1000,6,FALSE),"")</f>
        <v/>
      </c>
      <c r="G507" s="489" t="str">
        <f>IFERROR(VLOOKUP(A507,Transaksi!$A$11:$G$1000,7,FALSE),"")</f>
        <v/>
      </c>
      <c r="H507" s="489" t="str">
        <f>IFERROR(VLOOKUP(A507,Transaksi!$A$11:$H$1000,8,FALSE),"")</f>
        <v/>
      </c>
      <c r="I507" s="489" t="str">
        <f t="shared" si="8"/>
        <v/>
      </c>
    </row>
    <row r="508" spans="3:9" ht="12.5">
      <c r="C508" s="486" t="str">
        <f>IFERROR(VLOOKUP(A508,Transaksi!$A$11:$C$1000,3,FALSE),"")</f>
        <v/>
      </c>
      <c r="D508" s="487" t="str">
        <f>IFERROR(VLOOKUP(A508,Transaksi!$A$11:$D$1000,4,FALSE),"")</f>
        <v/>
      </c>
      <c r="E508" s="488" t="str">
        <f>IFERROR(VLOOKUP(A508,Transaksi!$A$11:$E$1000,5,FALSE),"")</f>
        <v/>
      </c>
      <c r="F508" s="209" t="str">
        <f>IFERROR(VLOOKUP(A508,Transaksi!$A$11:$F$1000,6,FALSE),"")</f>
        <v/>
      </c>
      <c r="G508" s="489" t="str">
        <f>IFERROR(VLOOKUP(A508,Transaksi!$A$11:$G$1000,7,FALSE),"")</f>
        <v/>
      </c>
      <c r="H508" s="489" t="str">
        <f>IFERROR(VLOOKUP(A508,Transaksi!$A$11:$H$1000,8,FALSE),"")</f>
        <v/>
      </c>
      <c r="I508" s="489" t="str">
        <f t="shared" si="8"/>
        <v/>
      </c>
    </row>
    <row r="509" spans="3:9" ht="12.5">
      <c r="C509" s="486" t="str">
        <f>IFERROR(VLOOKUP(A509,Transaksi!$A$11:$C$1000,3,FALSE),"")</f>
        <v/>
      </c>
      <c r="D509" s="487" t="str">
        <f>IFERROR(VLOOKUP(A509,Transaksi!$A$11:$D$1000,4,FALSE),"")</f>
        <v/>
      </c>
      <c r="E509" s="488" t="str">
        <f>IFERROR(VLOOKUP(A509,Transaksi!$A$11:$E$1000,5,FALSE),"")</f>
        <v/>
      </c>
      <c r="F509" s="209" t="str">
        <f>IFERROR(VLOOKUP(A509,Transaksi!$A$11:$F$1000,6,FALSE),"")</f>
        <v/>
      </c>
      <c r="G509" s="489" t="str">
        <f>IFERROR(VLOOKUP(A509,Transaksi!$A$11:$G$1000,7,FALSE),"")</f>
        <v/>
      </c>
      <c r="H509" s="489" t="str">
        <f>IFERROR(VLOOKUP(A509,Transaksi!$A$11:$H$1000,8,FALSE),"")</f>
        <v/>
      </c>
      <c r="I509" s="489" t="str">
        <f t="shared" si="8"/>
        <v/>
      </c>
    </row>
    <row r="510" spans="3:9" ht="12.5">
      <c r="C510" s="486" t="str">
        <f>IFERROR(VLOOKUP(A510,Transaksi!$A$11:$C$1000,3,FALSE),"")</f>
        <v/>
      </c>
      <c r="D510" s="487" t="str">
        <f>IFERROR(VLOOKUP(A510,Transaksi!$A$11:$D$1000,4,FALSE),"")</f>
        <v/>
      </c>
      <c r="E510" s="488" t="str">
        <f>IFERROR(VLOOKUP(A510,Transaksi!$A$11:$E$1000,5,FALSE),"")</f>
        <v/>
      </c>
      <c r="F510" s="209" t="str">
        <f>IFERROR(VLOOKUP(A510,Transaksi!$A$11:$F$1000,6,FALSE),"")</f>
        <v/>
      </c>
      <c r="G510" s="489" t="str">
        <f>IFERROR(VLOOKUP(A510,Transaksi!$A$11:$G$1000,7,FALSE),"")</f>
        <v/>
      </c>
      <c r="H510" s="489" t="str">
        <f>IFERROR(VLOOKUP(A510,Transaksi!$A$11:$H$1000,8,FALSE),"")</f>
        <v/>
      </c>
      <c r="I510" s="489" t="str">
        <f t="shared" si="8"/>
        <v/>
      </c>
    </row>
    <row r="511" spans="3:9" ht="12.5">
      <c r="C511" s="486" t="str">
        <f>IFERROR(VLOOKUP(A511,Transaksi!$A$11:$C$1000,3,FALSE),"")</f>
        <v/>
      </c>
      <c r="D511" s="487" t="str">
        <f>IFERROR(VLOOKUP(A511,Transaksi!$A$11:$D$1000,4,FALSE),"")</f>
        <v/>
      </c>
      <c r="E511" s="488" t="str">
        <f>IFERROR(VLOOKUP(A511,Transaksi!$A$11:$E$1000,5,FALSE),"")</f>
        <v/>
      </c>
      <c r="F511" s="209" t="str">
        <f>IFERROR(VLOOKUP(A511,Transaksi!$A$11:$F$1000,6,FALSE),"")</f>
        <v/>
      </c>
      <c r="G511" s="489" t="str">
        <f>IFERROR(VLOOKUP(A511,Transaksi!$A$11:$G$1000,7,FALSE),"")</f>
        <v/>
      </c>
      <c r="H511" s="489" t="str">
        <f>IFERROR(VLOOKUP(A511,Transaksi!$A$11:$H$1000,8,FALSE),"")</f>
        <v/>
      </c>
      <c r="I511" s="489" t="str">
        <f t="shared" si="8"/>
        <v/>
      </c>
    </row>
    <row r="512" spans="3:9" ht="12.5">
      <c r="C512" s="486" t="str">
        <f>IFERROR(VLOOKUP(A512,Transaksi!$A$11:$C$1000,3,FALSE),"")</f>
        <v/>
      </c>
      <c r="D512" s="487" t="str">
        <f>IFERROR(VLOOKUP(A512,Transaksi!$A$11:$D$1000,4,FALSE),"")</f>
        <v/>
      </c>
      <c r="E512" s="488" t="str">
        <f>IFERROR(VLOOKUP(A512,Transaksi!$A$11:$E$1000,5,FALSE),"")</f>
        <v/>
      </c>
      <c r="F512" s="209" t="str">
        <f>IFERROR(VLOOKUP(A512,Transaksi!$A$11:$F$1000,6,FALSE),"")</f>
        <v/>
      </c>
      <c r="G512" s="489" t="str">
        <f>IFERROR(VLOOKUP(A512,Transaksi!$A$11:$G$1000,7,FALSE),"")</f>
        <v/>
      </c>
      <c r="H512" s="489" t="str">
        <f>IFERROR(VLOOKUP(A512,Transaksi!$A$11:$H$1000,8,FALSE),"")</f>
        <v/>
      </c>
      <c r="I512" s="489" t="str">
        <f t="shared" si="8"/>
        <v/>
      </c>
    </row>
    <row r="513" spans="3:9" ht="12.5">
      <c r="C513" s="486" t="str">
        <f>IFERROR(VLOOKUP(A513,Transaksi!$A$11:$C$1000,3,FALSE),"")</f>
        <v/>
      </c>
      <c r="D513" s="487" t="str">
        <f>IFERROR(VLOOKUP(A513,Transaksi!$A$11:$D$1000,4,FALSE),"")</f>
        <v/>
      </c>
      <c r="E513" s="488" t="str">
        <f>IFERROR(VLOOKUP(A513,Transaksi!$A$11:$E$1000,5,FALSE),"")</f>
        <v/>
      </c>
      <c r="F513" s="209" t="str">
        <f>IFERROR(VLOOKUP(A513,Transaksi!$A$11:$F$1000,6,FALSE),"")</f>
        <v/>
      </c>
      <c r="G513" s="489" t="str">
        <f>IFERROR(VLOOKUP(A513,Transaksi!$A$11:$G$1000,7,FALSE),"")</f>
        <v/>
      </c>
      <c r="H513" s="489" t="str">
        <f>IFERROR(VLOOKUP(A513,Transaksi!$A$11:$H$1000,8,FALSE),"")</f>
        <v/>
      </c>
      <c r="I513" s="489" t="str">
        <f t="shared" si="8"/>
        <v/>
      </c>
    </row>
    <row r="514" spans="3:9" ht="12.5">
      <c r="C514" s="486" t="str">
        <f>IFERROR(VLOOKUP(A514,Transaksi!$A$11:$C$1000,3,FALSE),"")</f>
        <v/>
      </c>
      <c r="D514" s="487" t="str">
        <f>IFERROR(VLOOKUP(A514,Transaksi!$A$11:$D$1000,4,FALSE),"")</f>
        <v/>
      </c>
      <c r="E514" s="488" t="str">
        <f>IFERROR(VLOOKUP(A514,Transaksi!$A$11:$E$1000,5,FALSE),"")</f>
        <v/>
      </c>
      <c r="F514" s="209" t="str">
        <f>IFERROR(VLOOKUP(A514,Transaksi!$A$11:$F$1000,6,FALSE),"")</f>
        <v/>
      </c>
      <c r="G514" s="489" t="str">
        <f>IFERROR(VLOOKUP(A514,Transaksi!$A$11:$G$1000,7,FALSE),"")</f>
        <v/>
      </c>
      <c r="H514" s="489" t="str">
        <f>IFERROR(VLOOKUP(A514,Transaksi!$A$11:$H$1000,8,FALSE),"")</f>
        <v/>
      </c>
      <c r="I514" s="489" t="str">
        <f t="shared" si="8"/>
        <v/>
      </c>
    </row>
    <row r="515" spans="3:9" ht="12.5">
      <c r="C515" s="486" t="str">
        <f>IFERROR(VLOOKUP(A515,Transaksi!$A$11:$C$1000,3,FALSE),"")</f>
        <v/>
      </c>
      <c r="D515" s="487" t="str">
        <f>IFERROR(VLOOKUP(A515,Transaksi!$A$11:$D$1000,4,FALSE),"")</f>
        <v/>
      </c>
      <c r="E515" s="488" t="str">
        <f>IFERROR(VLOOKUP(A515,Transaksi!$A$11:$E$1000,5,FALSE),"")</f>
        <v/>
      </c>
      <c r="F515" s="209" t="str">
        <f>IFERROR(VLOOKUP(A515,Transaksi!$A$11:$F$1000,6,FALSE),"")</f>
        <v/>
      </c>
      <c r="G515" s="489" t="str">
        <f>IFERROR(VLOOKUP(A515,Transaksi!$A$11:$G$1000,7,FALSE),"")</f>
        <v/>
      </c>
      <c r="H515" s="489" t="str">
        <f>IFERROR(VLOOKUP(A515,Transaksi!$A$11:$H$1000,8,FALSE),"")</f>
        <v/>
      </c>
      <c r="I515" s="489" t="str">
        <f t="shared" si="8"/>
        <v/>
      </c>
    </row>
    <row r="516" spans="3:9" ht="12.5">
      <c r="C516" s="486" t="str">
        <f>IFERROR(VLOOKUP(A516,Transaksi!$A$11:$C$1000,3,FALSE),"")</f>
        <v/>
      </c>
      <c r="D516" s="487" t="str">
        <f>IFERROR(VLOOKUP(A516,Transaksi!$A$11:$D$1000,4,FALSE),"")</f>
        <v/>
      </c>
      <c r="E516" s="488" t="str">
        <f>IFERROR(VLOOKUP(A516,Transaksi!$A$11:$E$1000,5,FALSE),"")</f>
        <v/>
      </c>
      <c r="F516" s="209" t="str">
        <f>IFERROR(VLOOKUP(A516,Transaksi!$A$11:$F$1000,6,FALSE),"")</f>
        <v/>
      </c>
      <c r="G516" s="489" t="str">
        <f>IFERROR(VLOOKUP(A516,Transaksi!$A$11:$G$1000,7,FALSE),"")</f>
        <v/>
      </c>
      <c r="H516" s="489" t="str">
        <f>IFERROR(VLOOKUP(A516,Transaksi!$A$11:$H$1000,8,FALSE),"")</f>
        <v/>
      </c>
      <c r="I516" s="489" t="str">
        <f t="shared" si="8"/>
        <v/>
      </c>
    </row>
    <row r="517" spans="3:9" ht="12.5">
      <c r="C517" s="486" t="str">
        <f>IFERROR(VLOOKUP(A517,Transaksi!$A$11:$C$1000,3,FALSE),"")</f>
        <v/>
      </c>
      <c r="D517" s="487" t="str">
        <f>IFERROR(VLOOKUP(A517,Transaksi!$A$11:$D$1000,4,FALSE),"")</f>
        <v/>
      </c>
      <c r="E517" s="488" t="str">
        <f>IFERROR(VLOOKUP(A517,Transaksi!$A$11:$E$1000,5,FALSE),"")</f>
        <v/>
      </c>
      <c r="F517" s="209" t="str">
        <f>IFERROR(VLOOKUP(A517,Transaksi!$A$11:$F$1000,6,FALSE),"")</f>
        <v/>
      </c>
      <c r="G517" s="489" t="str">
        <f>IFERROR(VLOOKUP(A517,Transaksi!$A$11:$G$1000,7,FALSE),"")</f>
        <v/>
      </c>
      <c r="H517" s="489" t="str">
        <f>IFERROR(VLOOKUP(A517,Transaksi!$A$11:$H$1000,8,FALSE),"")</f>
        <v/>
      </c>
      <c r="I517" s="489" t="str">
        <f t="shared" si="8"/>
        <v/>
      </c>
    </row>
    <row r="518" spans="3:9" ht="12.5">
      <c r="C518" s="486" t="str">
        <f>IFERROR(VLOOKUP(A518,Transaksi!$A$11:$C$1000,3,FALSE),"")</f>
        <v/>
      </c>
      <c r="D518" s="487" t="str">
        <f>IFERROR(VLOOKUP(A518,Transaksi!$A$11:$D$1000,4,FALSE),"")</f>
        <v/>
      </c>
      <c r="E518" s="488" t="str">
        <f>IFERROR(VLOOKUP(A518,Transaksi!$A$11:$E$1000,5,FALSE),"")</f>
        <v/>
      </c>
      <c r="F518" s="209" t="str">
        <f>IFERROR(VLOOKUP(A518,Transaksi!$A$11:$F$1000,6,FALSE),"")</f>
        <v/>
      </c>
      <c r="G518" s="489" t="str">
        <f>IFERROR(VLOOKUP(A518,Transaksi!$A$11:$G$1000,7,FALSE),"")</f>
        <v/>
      </c>
      <c r="H518" s="489" t="str">
        <f>IFERROR(VLOOKUP(A518,Transaksi!$A$11:$H$1000,8,FALSE),"")</f>
        <v/>
      </c>
      <c r="I518" s="489" t="str">
        <f t="shared" si="8"/>
        <v/>
      </c>
    </row>
    <row r="519" spans="3:9" ht="12.5">
      <c r="C519" s="486" t="str">
        <f>IFERROR(VLOOKUP(A519,Transaksi!$A$11:$C$1000,3,FALSE),"")</f>
        <v/>
      </c>
      <c r="D519" s="487" t="str">
        <f>IFERROR(VLOOKUP(A519,Transaksi!$A$11:$D$1000,4,FALSE),"")</f>
        <v/>
      </c>
      <c r="E519" s="488" t="str">
        <f>IFERROR(VLOOKUP(A519,Transaksi!$A$11:$E$1000,5,FALSE),"")</f>
        <v/>
      </c>
      <c r="F519" s="209" t="str">
        <f>IFERROR(VLOOKUP(A519,Transaksi!$A$11:$F$1000,6,FALSE),"")</f>
        <v/>
      </c>
      <c r="G519" s="489" t="str">
        <f>IFERROR(VLOOKUP(A519,Transaksi!$A$11:$G$1000,7,FALSE),"")</f>
        <v/>
      </c>
      <c r="H519" s="489" t="str">
        <f>IFERROR(VLOOKUP(A519,Transaksi!$A$11:$H$1000,8,FALSE),"")</f>
        <v/>
      </c>
      <c r="I519" s="489" t="str">
        <f t="shared" si="8"/>
        <v/>
      </c>
    </row>
    <row r="520" spans="3:9" ht="12.5">
      <c r="C520" s="486" t="str">
        <f>IFERROR(VLOOKUP(A520,Transaksi!$A$11:$C$1000,3,FALSE),"")</f>
        <v/>
      </c>
      <c r="D520" s="487" t="str">
        <f>IFERROR(VLOOKUP(A520,Transaksi!$A$11:$D$1000,4,FALSE),"")</f>
        <v/>
      </c>
      <c r="E520" s="488" t="str">
        <f>IFERROR(VLOOKUP(A520,Transaksi!$A$11:$E$1000,5,FALSE),"")</f>
        <v/>
      </c>
      <c r="F520" s="209" t="str">
        <f>IFERROR(VLOOKUP(A520,Transaksi!$A$11:$F$1000,6,FALSE),"")</f>
        <v/>
      </c>
      <c r="G520" s="489" t="str">
        <f>IFERROR(VLOOKUP(A520,Transaksi!$A$11:$G$1000,7,FALSE),"")</f>
        <v/>
      </c>
      <c r="H520" s="489" t="str">
        <f>IFERROR(VLOOKUP(A520,Transaksi!$A$11:$H$1000,8,FALSE),"")</f>
        <v/>
      </c>
      <c r="I520" s="489" t="str">
        <f t="shared" si="8"/>
        <v/>
      </c>
    </row>
    <row r="521" spans="3:9" ht="12.5">
      <c r="C521" s="486" t="str">
        <f>IFERROR(VLOOKUP(A521,Transaksi!$A$11:$C$1000,3,FALSE),"")</f>
        <v/>
      </c>
      <c r="D521" s="487" t="str">
        <f>IFERROR(VLOOKUP(A521,Transaksi!$A$11:$D$1000,4,FALSE),"")</f>
        <v/>
      </c>
      <c r="E521" s="488" t="str">
        <f>IFERROR(VLOOKUP(A521,Transaksi!$A$11:$E$1000,5,FALSE),"")</f>
        <v/>
      </c>
      <c r="F521" s="209" t="str">
        <f>IFERROR(VLOOKUP(A521,Transaksi!$A$11:$F$1000,6,FALSE),"")</f>
        <v/>
      </c>
      <c r="G521" s="489" t="str">
        <f>IFERROR(VLOOKUP(A521,Transaksi!$A$11:$G$1000,7,FALSE),"")</f>
        <v/>
      </c>
      <c r="H521" s="489" t="str">
        <f>IFERROR(VLOOKUP(A521,Transaksi!$A$11:$H$1000,8,FALSE),"")</f>
        <v/>
      </c>
      <c r="I521" s="489" t="str">
        <f t="shared" si="8"/>
        <v/>
      </c>
    </row>
    <row r="522" spans="3:9" ht="12.5">
      <c r="C522" s="486" t="str">
        <f>IFERROR(VLOOKUP(A522,Transaksi!$A$11:$C$1000,3,FALSE),"")</f>
        <v/>
      </c>
      <c r="D522" s="487" t="str">
        <f>IFERROR(VLOOKUP(A522,Transaksi!$A$11:$D$1000,4,FALSE),"")</f>
        <v/>
      </c>
      <c r="E522" s="488" t="str">
        <f>IFERROR(VLOOKUP(A522,Transaksi!$A$11:$E$1000,5,FALSE),"")</f>
        <v/>
      </c>
      <c r="F522" s="209" t="str">
        <f>IFERROR(VLOOKUP(A522,Transaksi!$A$11:$F$1000,6,FALSE),"")</f>
        <v/>
      </c>
      <c r="G522" s="489" t="str">
        <f>IFERROR(VLOOKUP(A522,Transaksi!$A$11:$G$1000,7,FALSE),"")</f>
        <v/>
      </c>
      <c r="H522" s="489" t="str">
        <f>IFERROR(VLOOKUP(A522,Transaksi!$A$11:$H$1000,8,FALSE),"")</f>
        <v/>
      </c>
      <c r="I522" s="489" t="str">
        <f t="shared" si="8"/>
        <v/>
      </c>
    </row>
    <row r="523" spans="3:9" ht="12.5">
      <c r="C523" s="486" t="str">
        <f>IFERROR(VLOOKUP(A523,Transaksi!$A$11:$C$1000,3,FALSE),"")</f>
        <v/>
      </c>
      <c r="D523" s="487" t="str">
        <f>IFERROR(VLOOKUP(A523,Transaksi!$A$11:$D$1000,4,FALSE),"")</f>
        <v/>
      </c>
      <c r="E523" s="488" t="str">
        <f>IFERROR(VLOOKUP(A523,Transaksi!$A$11:$E$1000,5,FALSE),"")</f>
        <v/>
      </c>
      <c r="F523" s="209" t="str">
        <f>IFERROR(VLOOKUP(A523,Transaksi!$A$11:$F$1000,6,FALSE),"")</f>
        <v/>
      </c>
      <c r="G523" s="489" t="str">
        <f>IFERROR(VLOOKUP(A523,Transaksi!$A$11:$G$1000,7,FALSE),"")</f>
        <v/>
      </c>
      <c r="H523" s="489" t="str">
        <f>IFERROR(VLOOKUP(A523,Transaksi!$A$11:$H$1000,8,FALSE),"")</f>
        <v/>
      </c>
      <c r="I523" s="489" t="str">
        <f t="shared" si="8"/>
        <v/>
      </c>
    </row>
    <row r="524" spans="3:9" ht="12.5">
      <c r="C524" s="486" t="str">
        <f>IFERROR(VLOOKUP(A524,Transaksi!$A$11:$C$1000,3,FALSE),"")</f>
        <v/>
      </c>
      <c r="D524" s="487" t="str">
        <f>IFERROR(VLOOKUP(A524,Transaksi!$A$11:$D$1000,4,FALSE),"")</f>
        <v/>
      </c>
      <c r="E524" s="488" t="str">
        <f>IFERROR(VLOOKUP(A524,Transaksi!$A$11:$E$1000,5,FALSE),"")</f>
        <v/>
      </c>
      <c r="F524" s="209" t="str">
        <f>IFERROR(VLOOKUP(A524,Transaksi!$A$11:$F$1000,6,FALSE),"")</f>
        <v/>
      </c>
      <c r="G524" s="489" t="str">
        <f>IFERROR(VLOOKUP(A524,Transaksi!$A$11:$G$1000,7,FALSE),"")</f>
        <v/>
      </c>
      <c r="H524" s="489" t="str">
        <f>IFERROR(VLOOKUP(A524,Transaksi!$A$11:$H$1000,8,FALSE),"")</f>
        <v/>
      </c>
      <c r="I524" s="489" t="str">
        <f t="shared" si="8"/>
        <v/>
      </c>
    </row>
    <row r="525" spans="3:9" ht="12.5">
      <c r="C525" s="486" t="str">
        <f>IFERROR(VLOOKUP(A525,Transaksi!$A$11:$C$1000,3,FALSE),"")</f>
        <v/>
      </c>
      <c r="D525" s="487" t="str">
        <f>IFERROR(VLOOKUP(A525,Transaksi!$A$11:$D$1000,4,FALSE),"")</f>
        <v/>
      </c>
      <c r="E525" s="488" t="str">
        <f>IFERROR(VLOOKUP(A525,Transaksi!$A$11:$E$1000,5,FALSE),"")</f>
        <v/>
      </c>
      <c r="F525" s="209" t="str">
        <f>IFERROR(VLOOKUP(A525,Transaksi!$A$11:$F$1000,6,FALSE),"")</f>
        <v/>
      </c>
      <c r="G525" s="489" t="str">
        <f>IFERROR(VLOOKUP(A525,Transaksi!$A$11:$G$1000,7,FALSE),"")</f>
        <v/>
      </c>
      <c r="H525" s="489" t="str">
        <f>IFERROR(VLOOKUP(A525,Transaksi!$A$11:$H$1000,8,FALSE),"")</f>
        <v/>
      </c>
      <c r="I525" s="489" t="str">
        <f t="shared" si="8"/>
        <v/>
      </c>
    </row>
    <row r="526" spans="3:9" ht="12.5">
      <c r="C526" s="486" t="str">
        <f>IFERROR(VLOOKUP(A526,Transaksi!$A$11:$C$1000,3,FALSE),"")</f>
        <v/>
      </c>
      <c r="D526" s="487" t="str">
        <f>IFERROR(VLOOKUP(A526,Transaksi!$A$11:$D$1000,4,FALSE),"")</f>
        <v/>
      </c>
      <c r="E526" s="488" t="str">
        <f>IFERROR(VLOOKUP(A526,Transaksi!$A$11:$E$1000,5,FALSE),"")</f>
        <v/>
      </c>
      <c r="F526" s="209" t="str">
        <f>IFERROR(VLOOKUP(A526,Transaksi!$A$11:$F$1000,6,FALSE),"")</f>
        <v/>
      </c>
      <c r="G526" s="489" t="str">
        <f>IFERROR(VLOOKUP(A526,Transaksi!$A$11:$G$1000,7,FALSE),"")</f>
        <v/>
      </c>
      <c r="H526" s="489" t="str">
        <f>IFERROR(VLOOKUP(A526,Transaksi!$A$11:$H$1000,8,FALSE),"")</f>
        <v/>
      </c>
      <c r="I526" s="489" t="str">
        <f t="shared" si="8"/>
        <v/>
      </c>
    </row>
    <row r="527" spans="3:9" ht="12.5">
      <c r="C527" s="486" t="str">
        <f>IFERROR(VLOOKUP(A527,Transaksi!$A$11:$C$1000,3,FALSE),"")</f>
        <v/>
      </c>
      <c r="D527" s="487" t="str">
        <f>IFERROR(VLOOKUP(A527,Transaksi!$A$11:$D$1000,4,FALSE),"")</f>
        <v/>
      </c>
      <c r="E527" s="488" t="str">
        <f>IFERROR(VLOOKUP(A527,Transaksi!$A$11:$E$1000,5,FALSE),"")</f>
        <v/>
      </c>
      <c r="F527" s="209" t="str">
        <f>IFERROR(VLOOKUP(A527,Transaksi!$A$11:$F$1000,6,FALSE),"")</f>
        <v/>
      </c>
      <c r="G527" s="489" t="str">
        <f>IFERROR(VLOOKUP(A527,Transaksi!$A$11:$G$1000,7,FALSE),"")</f>
        <v/>
      </c>
      <c r="H527" s="489" t="str">
        <f>IFERROR(VLOOKUP(A527,Transaksi!$A$11:$H$1000,8,FALSE),"")</f>
        <v/>
      </c>
      <c r="I527" s="489" t="str">
        <f t="shared" si="8"/>
        <v/>
      </c>
    </row>
    <row r="528" spans="3:9" ht="12.5">
      <c r="C528" s="486" t="str">
        <f>IFERROR(VLOOKUP(A528,Transaksi!$A$11:$C$1000,3,FALSE),"")</f>
        <v/>
      </c>
      <c r="D528" s="487" t="str">
        <f>IFERROR(VLOOKUP(A528,Transaksi!$A$11:$D$1000,4,FALSE),"")</f>
        <v/>
      </c>
      <c r="E528" s="488" t="str">
        <f>IFERROR(VLOOKUP(A528,Transaksi!$A$11:$E$1000,5,FALSE),"")</f>
        <v/>
      </c>
      <c r="F528" s="209" t="str">
        <f>IFERROR(VLOOKUP(A528,Transaksi!$A$11:$F$1000,6,FALSE),"")</f>
        <v/>
      </c>
      <c r="G528" s="489" t="str">
        <f>IFERROR(VLOOKUP(A528,Transaksi!$A$11:$G$1000,7,FALSE),"")</f>
        <v/>
      </c>
      <c r="H528" s="489" t="str">
        <f>IFERROR(VLOOKUP(A528,Transaksi!$A$11:$H$1000,8,FALSE),"")</f>
        <v/>
      </c>
      <c r="I528" s="489" t="str">
        <f t="shared" si="8"/>
        <v/>
      </c>
    </row>
    <row r="529" spans="3:9" ht="12.5">
      <c r="C529" s="486" t="str">
        <f>IFERROR(VLOOKUP(A529,Transaksi!$A$11:$C$1000,3,FALSE),"")</f>
        <v/>
      </c>
      <c r="D529" s="487" t="str">
        <f>IFERROR(VLOOKUP(A529,Transaksi!$A$11:$D$1000,4,FALSE),"")</f>
        <v/>
      </c>
      <c r="E529" s="488" t="str">
        <f>IFERROR(VLOOKUP(A529,Transaksi!$A$11:$E$1000,5,FALSE),"")</f>
        <v/>
      </c>
      <c r="F529" s="209" t="str">
        <f>IFERROR(VLOOKUP(A529,Transaksi!$A$11:$F$1000,6,FALSE),"")</f>
        <v/>
      </c>
      <c r="G529" s="489" t="str">
        <f>IFERROR(VLOOKUP(A529,Transaksi!$A$11:$G$1000,7,FALSE),"")</f>
        <v/>
      </c>
      <c r="H529" s="489" t="str">
        <f>IFERROR(VLOOKUP(A529,Transaksi!$A$11:$H$1000,8,FALSE),"")</f>
        <v/>
      </c>
      <c r="I529" s="489" t="str">
        <f t="shared" si="8"/>
        <v/>
      </c>
    </row>
    <row r="530" spans="3:9" ht="12.5">
      <c r="C530" s="486" t="str">
        <f>IFERROR(VLOOKUP(A530,Transaksi!$A$11:$C$1000,3,FALSE),"")</f>
        <v/>
      </c>
      <c r="D530" s="487" t="str">
        <f>IFERROR(VLOOKUP(A530,Transaksi!$A$11:$D$1000,4,FALSE),"")</f>
        <v/>
      </c>
      <c r="E530" s="488" t="str">
        <f>IFERROR(VLOOKUP(A530,Transaksi!$A$11:$E$1000,5,FALSE),"")</f>
        <v/>
      </c>
      <c r="F530" s="209" t="str">
        <f>IFERROR(VLOOKUP(A530,Transaksi!$A$11:$F$1000,6,FALSE),"")</f>
        <v/>
      </c>
      <c r="G530" s="489" t="str">
        <f>IFERROR(VLOOKUP(A530,Transaksi!$A$11:$G$1000,7,FALSE),"")</f>
        <v/>
      </c>
      <c r="H530" s="489" t="str">
        <f>IFERROR(VLOOKUP(A530,Transaksi!$A$11:$H$1000,8,FALSE),"")</f>
        <v/>
      </c>
      <c r="I530" s="489" t="str">
        <f t="shared" si="8"/>
        <v/>
      </c>
    </row>
    <row r="531" spans="3:9" ht="12.5">
      <c r="C531" s="486" t="str">
        <f>IFERROR(VLOOKUP(A531,Transaksi!$A$11:$C$1000,3,FALSE),"")</f>
        <v/>
      </c>
      <c r="D531" s="487" t="str">
        <f>IFERROR(VLOOKUP(A531,Transaksi!$A$11:$D$1000,4,FALSE),"")</f>
        <v/>
      </c>
      <c r="E531" s="488" t="str">
        <f>IFERROR(VLOOKUP(A531,Transaksi!$A$11:$E$1000,5,FALSE),"")</f>
        <v/>
      </c>
      <c r="F531" s="209" t="str">
        <f>IFERROR(VLOOKUP(A531,Transaksi!$A$11:$F$1000,6,FALSE),"")</f>
        <v/>
      </c>
      <c r="G531" s="489" t="str">
        <f>IFERROR(VLOOKUP(A531,Transaksi!$A$11:$G$1000,7,FALSE),"")</f>
        <v/>
      </c>
      <c r="H531" s="489" t="str">
        <f>IFERROR(VLOOKUP(A531,Transaksi!$A$11:$H$1000,8,FALSE),"")</f>
        <v/>
      </c>
      <c r="I531" s="489" t="str">
        <f t="shared" si="8"/>
        <v/>
      </c>
    </row>
    <row r="532" spans="3:9" ht="12.5">
      <c r="C532" s="486" t="str">
        <f>IFERROR(VLOOKUP(A532,Transaksi!$A$11:$C$1000,3,FALSE),"")</f>
        <v/>
      </c>
      <c r="D532" s="487" t="str">
        <f>IFERROR(VLOOKUP(A532,Transaksi!$A$11:$D$1000,4,FALSE),"")</f>
        <v/>
      </c>
      <c r="E532" s="488" t="str">
        <f>IFERROR(VLOOKUP(A532,Transaksi!$A$11:$E$1000,5,FALSE),"")</f>
        <v/>
      </c>
      <c r="F532" s="209" t="str">
        <f>IFERROR(VLOOKUP(A532,Transaksi!$A$11:$F$1000,6,FALSE),"")</f>
        <v/>
      </c>
      <c r="G532" s="489" t="str">
        <f>IFERROR(VLOOKUP(A532,Transaksi!$A$11:$G$1000,7,FALSE),"")</f>
        <v/>
      </c>
      <c r="H532" s="489" t="str">
        <f>IFERROR(VLOOKUP(A532,Transaksi!$A$11:$H$1000,8,FALSE),"")</f>
        <v/>
      </c>
      <c r="I532" s="489" t="str">
        <f t="shared" si="8"/>
        <v/>
      </c>
    </row>
    <row r="533" spans="3:9" ht="12.5">
      <c r="C533" s="486" t="str">
        <f>IFERROR(VLOOKUP(A533,Transaksi!$A$11:$C$1000,3,FALSE),"")</f>
        <v/>
      </c>
      <c r="D533" s="487" t="str">
        <f>IFERROR(VLOOKUP(A533,Transaksi!$A$11:$D$1000,4,FALSE),"")</f>
        <v/>
      </c>
      <c r="E533" s="488" t="str">
        <f>IFERROR(VLOOKUP(A533,Transaksi!$A$11:$E$1000,5,FALSE),"")</f>
        <v/>
      </c>
      <c r="F533" s="209" t="str">
        <f>IFERROR(VLOOKUP(A533,Transaksi!$A$11:$F$1000,6,FALSE),"")</f>
        <v/>
      </c>
      <c r="G533" s="489" t="str">
        <f>IFERROR(VLOOKUP(A533,Transaksi!$A$11:$G$1000,7,FALSE),"")</f>
        <v/>
      </c>
      <c r="H533" s="489" t="str">
        <f>IFERROR(VLOOKUP(A533,Transaksi!$A$11:$H$1000,8,FALSE),"")</f>
        <v/>
      </c>
      <c r="I533" s="489" t="str">
        <f t="shared" si="8"/>
        <v/>
      </c>
    </row>
    <row r="534" spans="3:9" ht="12.5">
      <c r="C534" s="486" t="str">
        <f>IFERROR(VLOOKUP(A534,Transaksi!$A$11:$C$1000,3,FALSE),"")</f>
        <v/>
      </c>
      <c r="D534" s="487" t="str">
        <f>IFERROR(VLOOKUP(A534,Transaksi!$A$11:$D$1000,4,FALSE),"")</f>
        <v/>
      </c>
      <c r="E534" s="488" t="str">
        <f>IFERROR(VLOOKUP(A534,Transaksi!$A$11:$E$1000,5,FALSE),"")</f>
        <v/>
      </c>
      <c r="F534" s="209" t="str">
        <f>IFERROR(VLOOKUP(A534,Transaksi!$A$11:$F$1000,6,FALSE),"")</f>
        <v/>
      </c>
      <c r="G534" s="489" t="str">
        <f>IFERROR(VLOOKUP(A534,Transaksi!$A$11:$G$1000,7,FALSE),"")</f>
        <v/>
      </c>
      <c r="H534" s="489" t="str">
        <f>IFERROR(VLOOKUP(A534,Transaksi!$A$11:$H$1000,8,FALSE),"")</f>
        <v/>
      </c>
      <c r="I534" s="489" t="str">
        <f t="shared" si="8"/>
        <v/>
      </c>
    </row>
    <row r="535" spans="3:9" ht="12.5">
      <c r="C535" s="486" t="str">
        <f>IFERROR(VLOOKUP(A535,Transaksi!$A$11:$C$1000,3,FALSE),"")</f>
        <v/>
      </c>
      <c r="D535" s="487" t="str">
        <f>IFERROR(VLOOKUP(A535,Transaksi!$A$11:$D$1000,4,FALSE),"")</f>
        <v/>
      </c>
      <c r="E535" s="488" t="str">
        <f>IFERROR(VLOOKUP(A535,Transaksi!$A$11:$E$1000,5,FALSE),"")</f>
        <v/>
      </c>
      <c r="F535" s="209" t="str">
        <f>IFERROR(VLOOKUP(A535,Transaksi!$A$11:$F$1000,6,FALSE),"")</f>
        <v/>
      </c>
      <c r="G535" s="489" t="str">
        <f>IFERROR(VLOOKUP(A535,Transaksi!$A$11:$G$1000,7,FALSE),"")</f>
        <v/>
      </c>
      <c r="H535" s="489" t="str">
        <f>IFERROR(VLOOKUP(A535,Transaksi!$A$11:$H$1000,8,FALSE),"")</f>
        <v/>
      </c>
      <c r="I535" s="489" t="str">
        <f t="shared" si="8"/>
        <v/>
      </c>
    </row>
    <row r="536" spans="3:9" ht="12.5">
      <c r="C536" s="486" t="str">
        <f>IFERROR(VLOOKUP(A536,Transaksi!$A$11:$C$1000,3,FALSE),"")</f>
        <v/>
      </c>
      <c r="D536" s="487" t="str">
        <f>IFERROR(VLOOKUP(A536,Transaksi!$A$11:$D$1000,4,FALSE),"")</f>
        <v/>
      </c>
      <c r="E536" s="488" t="str">
        <f>IFERROR(VLOOKUP(A536,Transaksi!$A$11:$E$1000,5,FALSE),"")</f>
        <v/>
      </c>
      <c r="F536" s="209" t="str">
        <f>IFERROR(VLOOKUP(A536,Transaksi!$A$11:$F$1000,6,FALSE),"")</f>
        <v/>
      </c>
      <c r="G536" s="489" t="str">
        <f>IFERROR(VLOOKUP(A536,Transaksi!$A$11:$G$1000,7,FALSE),"")</f>
        <v/>
      </c>
      <c r="H536" s="489" t="str">
        <f>IFERROR(VLOOKUP(A536,Transaksi!$A$11:$H$1000,8,FALSE),"")</f>
        <v/>
      </c>
      <c r="I536" s="489" t="str">
        <f t="shared" ref="I536:I599" si="9">IF(F536="","",I535+G536-H536)</f>
        <v/>
      </c>
    </row>
    <row r="537" spans="3:9" ht="12.5">
      <c r="C537" s="486" t="str">
        <f>IFERROR(VLOOKUP(A537,Transaksi!$A$11:$C$1000,3,FALSE),"")</f>
        <v/>
      </c>
      <c r="D537" s="487" t="str">
        <f>IFERROR(VLOOKUP(A537,Transaksi!$A$11:$D$1000,4,FALSE),"")</f>
        <v/>
      </c>
      <c r="E537" s="488" t="str">
        <f>IFERROR(VLOOKUP(A537,Transaksi!$A$11:$E$1000,5,FALSE),"")</f>
        <v/>
      </c>
      <c r="F537" s="209" t="str">
        <f>IFERROR(VLOOKUP(A537,Transaksi!$A$11:$F$1000,6,FALSE),"")</f>
        <v/>
      </c>
      <c r="G537" s="489" t="str">
        <f>IFERROR(VLOOKUP(A537,Transaksi!$A$11:$G$1000,7,FALSE),"")</f>
        <v/>
      </c>
      <c r="H537" s="489" t="str">
        <f>IFERROR(VLOOKUP(A537,Transaksi!$A$11:$H$1000,8,FALSE),"")</f>
        <v/>
      </c>
      <c r="I537" s="489" t="str">
        <f t="shared" si="9"/>
        <v/>
      </c>
    </row>
    <row r="538" spans="3:9" ht="12.5">
      <c r="C538" s="486" t="str">
        <f>IFERROR(VLOOKUP(A538,Transaksi!$A$11:$C$1000,3,FALSE),"")</f>
        <v/>
      </c>
      <c r="D538" s="487" t="str">
        <f>IFERROR(VLOOKUP(A538,Transaksi!$A$11:$D$1000,4,FALSE),"")</f>
        <v/>
      </c>
      <c r="E538" s="488" t="str">
        <f>IFERROR(VLOOKUP(A538,Transaksi!$A$11:$E$1000,5,FALSE),"")</f>
        <v/>
      </c>
      <c r="F538" s="209" t="str">
        <f>IFERROR(VLOOKUP(A538,Transaksi!$A$11:$F$1000,6,FALSE),"")</f>
        <v/>
      </c>
      <c r="G538" s="489" t="str">
        <f>IFERROR(VLOOKUP(A538,Transaksi!$A$11:$G$1000,7,FALSE),"")</f>
        <v/>
      </c>
      <c r="H538" s="489" t="str">
        <f>IFERROR(VLOOKUP(A538,Transaksi!$A$11:$H$1000,8,FALSE),"")</f>
        <v/>
      </c>
      <c r="I538" s="489" t="str">
        <f t="shared" si="9"/>
        <v/>
      </c>
    </row>
    <row r="539" spans="3:9" ht="12.5">
      <c r="C539" s="486" t="str">
        <f>IFERROR(VLOOKUP(A539,Transaksi!$A$11:$C$1000,3,FALSE),"")</f>
        <v/>
      </c>
      <c r="D539" s="487" t="str">
        <f>IFERROR(VLOOKUP(A539,Transaksi!$A$11:$D$1000,4,FALSE),"")</f>
        <v/>
      </c>
      <c r="E539" s="488" t="str">
        <f>IFERROR(VLOOKUP(A539,Transaksi!$A$11:$E$1000,5,FALSE),"")</f>
        <v/>
      </c>
      <c r="F539" s="209" t="str">
        <f>IFERROR(VLOOKUP(A539,Transaksi!$A$11:$F$1000,6,FALSE),"")</f>
        <v/>
      </c>
      <c r="G539" s="489" t="str">
        <f>IFERROR(VLOOKUP(A539,Transaksi!$A$11:$G$1000,7,FALSE),"")</f>
        <v/>
      </c>
      <c r="H539" s="489" t="str">
        <f>IFERROR(VLOOKUP(A539,Transaksi!$A$11:$H$1000,8,FALSE),"")</f>
        <v/>
      </c>
      <c r="I539" s="489" t="str">
        <f t="shared" si="9"/>
        <v/>
      </c>
    </row>
    <row r="540" spans="3:9" ht="12.5">
      <c r="C540" s="486" t="str">
        <f>IFERROR(VLOOKUP(A540,Transaksi!$A$11:$C$1000,3,FALSE),"")</f>
        <v/>
      </c>
      <c r="D540" s="487" t="str">
        <f>IFERROR(VLOOKUP(A540,Transaksi!$A$11:$D$1000,4,FALSE),"")</f>
        <v/>
      </c>
      <c r="E540" s="488" t="str">
        <f>IFERROR(VLOOKUP(A540,Transaksi!$A$11:$E$1000,5,FALSE),"")</f>
        <v/>
      </c>
      <c r="F540" s="209" t="str">
        <f>IFERROR(VLOOKUP(A540,Transaksi!$A$11:$F$1000,6,FALSE),"")</f>
        <v/>
      </c>
      <c r="G540" s="489" t="str">
        <f>IFERROR(VLOOKUP(A540,Transaksi!$A$11:$G$1000,7,FALSE),"")</f>
        <v/>
      </c>
      <c r="H540" s="489" t="str">
        <f>IFERROR(VLOOKUP(A540,Transaksi!$A$11:$H$1000,8,FALSE),"")</f>
        <v/>
      </c>
      <c r="I540" s="489" t="str">
        <f t="shared" si="9"/>
        <v/>
      </c>
    </row>
    <row r="541" spans="3:9" ht="12.5">
      <c r="C541" s="486" t="str">
        <f>IFERROR(VLOOKUP(A541,Transaksi!$A$11:$C$1000,3,FALSE),"")</f>
        <v/>
      </c>
      <c r="D541" s="487" t="str">
        <f>IFERROR(VLOOKUP(A541,Transaksi!$A$11:$D$1000,4,FALSE),"")</f>
        <v/>
      </c>
      <c r="E541" s="488" t="str">
        <f>IFERROR(VLOOKUP(A541,Transaksi!$A$11:$E$1000,5,FALSE),"")</f>
        <v/>
      </c>
      <c r="F541" s="209" t="str">
        <f>IFERROR(VLOOKUP(A541,Transaksi!$A$11:$F$1000,6,FALSE),"")</f>
        <v/>
      </c>
      <c r="G541" s="489" t="str">
        <f>IFERROR(VLOOKUP(A541,Transaksi!$A$11:$G$1000,7,FALSE),"")</f>
        <v/>
      </c>
      <c r="H541" s="489" t="str">
        <f>IFERROR(VLOOKUP(A541,Transaksi!$A$11:$H$1000,8,FALSE),"")</f>
        <v/>
      </c>
      <c r="I541" s="489" t="str">
        <f t="shared" si="9"/>
        <v/>
      </c>
    </row>
    <row r="542" spans="3:9" ht="12.5">
      <c r="C542" s="486" t="str">
        <f>IFERROR(VLOOKUP(A542,Transaksi!$A$11:$C$1000,3,FALSE),"")</f>
        <v/>
      </c>
      <c r="D542" s="487" t="str">
        <f>IFERROR(VLOOKUP(A542,Transaksi!$A$11:$D$1000,4,FALSE),"")</f>
        <v/>
      </c>
      <c r="E542" s="488" t="str">
        <f>IFERROR(VLOOKUP(A542,Transaksi!$A$11:$E$1000,5,FALSE),"")</f>
        <v/>
      </c>
      <c r="F542" s="209" t="str">
        <f>IFERROR(VLOOKUP(A542,Transaksi!$A$11:$F$1000,6,FALSE),"")</f>
        <v/>
      </c>
      <c r="G542" s="489" t="str">
        <f>IFERROR(VLOOKUP(A542,Transaksi!$A$11:$G$1000,7,FALSE),"")</f>
        <v/>
      </c>
      <c r="H542" s="489" t="str">
        <f>IFERROR(VLOOKUP(A542,Transaksi!$A$11:$H$1000,8,FALSE),"")</f>
        <v/>
      </c>
      <c r="I542" s="489" t="str">
        <f t="shared" si="9"/>
        <v/>
      </c>
    </row>
    <row r="543" spans="3:9" ht="12.5">
      <c r="C543" s="486" t="str">
        <f>IFERROR(VLOOKUP(A543,Transaksi!$A$11:$C$1000,3,FALSE),"")</f>
        <v/>
      </c>
      <c r="D543" s="487" t="str">
        <f>IFERROR(VLOOKUP(A543,Transaksi!$A$11:$D$1000,4,FALSE),"")</f>
        <v/>
      </c>
      <c r="E543" s="488" t="str">
        <f>IFERROR(VLOOKUP(A543,Transaksi!$A$11:$E$1000,5,FALSE),"")</f>
        <v/>
      </c>
      <c r="F543" s="209" t="str">
        <f>IFERROR(VLOOKUP(A543,Transaksi!$A$11:$F$1000,6,FALSE),"")</f>
        <v/>
      </c>
      <c r="G543" s="489" t="str">
        <f>IFERROR(VLOOKUP(A543,Transaksi!$A$11:$G$1000,7,FALSE),"")</f>
        <v/>
      </c>
      <c r="H543" s="489" t="str">
        <f>IFERROR(VLOOKUP(A543,Transaksi!$A$11:$H$1000,8,FALSE),"")</f>
        <v/>
      </c>
      <c r="I543" s="489" t="str">
        <f t="shared" si="9"/>
        <v/>
      </c>
    </row>
    <row r="544" spans="3:9" ht="12.5">
      <c r="C544" s="486" t="str">
        <f>IFERROR(VLOOKUP(A544,Transaksi!$A$11:$C$1000,3,FALSE),"")</f>
        <v/>
      </c>
      <c r="D544" s="487" t="str">
        <f>IFERROR(VLOOKUP(A544,Transaksi!$A$11:$D$1000,4,FALSE),"")</f>
        <v/>
      </c>
      <c r="E544" s="488" t="str">
        <f>IFERROR(VLOOKUP(A544,Transaksi!$A$11:$E$1000,5,FALSE),"")</f>
        <v/>
      </c>
      <c r="F544" s="209" t="str">
        <f>IFERROR(VLOOKUP(A544,Transaksi!$A$11:$F$1000,6,FALSE),"")</f>
        <v/>
      </c>
      <c r="G544" s="489" t="str">
        <f>IFERROR(VLOOKUP(A544,Transaksi!$A$11:$G$1000,7,FALSE),"")</f>
        <v/>
      </c>
      <c r="H544" s="489" t="str">
        <f>IFERROR(VLOOKUP(A544,Transaksi!$A$11:$H$1000,8,FALSE),"")</f>
        <v/>
      </c>
      <c r="I544" s="489" t="str">
        <f t="shared" si="9"/>
        <v/>
      </c>
    </row>
    <row r="545" spans="3:9" ht="12.5">
      <c r="C545" s="486" t="str">
        <f>IFERROR(VLOOKUP(A545,Transaksi!$A$11:$C$1000,3,FALSE),"")</f>
        <v/>
      </c>
      <c r="D545" s="487" t="str">
        <f>IFERROR(VLOOKUP(A545,Transaksi!$A$11:$D$1000,4,FALSE),"")</f>
        <v/>
      </c>
      <c r="E545" s="488" t="str">
        <f>IFERROR(VLOOKUP(A545,Transaksi!$A$11:$E$1000,5,FALSE),"")</f>
        <v/>
      </c>
      <c r="F545" s="209" t="str">
        <f>IFERROR(VLOOKUP(A545,Transaksi!$A$11:$F$1000,6,FALSE),"")</f>
        <v/>
      </c>
      <c r="G545" s="489" t="str">
        <f>IFERROR(VLOOKUP(A545,Transaksi!$A$11:$G$1000,7,FALSE),"")</f>
        <v/>
      </c>
      <c r="H545" s="489" t="str">
        <f>IFERROR(VLOOKUP(A545,Transaksi!$A$11:$H$1000,8,FALSE),"")</f>
        <v/>
      </c>
      <c r="I545" s="489" t="str">
        <f t="shared" si="9"/>
        <v/>
      </c>
    </row>
    <row r="546" spans="3:9" ht="12.5">
      <c r="C546" s="486" t="str">
        <f>IFERROR(VLOOKUP(A546,Transaksi!$A$11:$C$1000,3,FALSE),"")</f>
        <v/>
      </c>
      <c r="D546" s="487" t="str">
        <f>IFERROR(VLOOKUP(A546,Transaksi!$A$11:$D$1000,4,FALSE),"")</f>
        <v/>
      </c>
      <c r="E546" s="488" t="str">
        <f>IFERROR(VLOOKUP(A546,Transaksi!$A$11:$E$1000,5,FALSE),"")</f>
        <v/>
      </c>
      <c r="F546" s="209" t="str">
        <f>IFERROR(VLOOKUP(A546,Transaksi!$A$11:$F$1000,6,FALSE),"")</f>
        <v/>
      </c>
      <c r="G546" s="489" t="str">
        <f>IFERROR(VLOOKUP(A546,Transaksi!$A$11:$G$1000,7,FALSE),"")</f>
        <v/>
      </c>
      <c r="H546" s="489" t="str">
        <f>IFERROR(VLOOKUP(A546,Transaksi!$A$11:$H$1000,8,FALSE),"")</f>
        <v/>
      </c>
      <c r="I546" s="489" t="str">
        <f t="shared" si="9"/>
        <v/>
      </c>
    </row>
    <row r="547" spans="3:9" ht="12.5">
      <c r="C547" s="486" t="str">
        <f>IFERROR(VLOOKUP(A547,Transaksi!$A$11:$C$1000,3,FALSE),"")</f>
        <v/>
      </c>
      <c r="D547" s="487" t="str">
        <f>IFERROR(VLOOKUP(A547,Transaksi!$A$11:$D$1000,4,FALSE),"")</f>
        <v/>
      </c>
      <c r="E547" s="488" t="str">
        <f>IFERROR(VLOOKUP(A547,Transaksi!$A$11:$E$1000,5,FALSE),"")</f>
        <v/>
      </c>
      <c r="F547" s="209" t="str">
        <f>IFERROR(VLOOKUP(A547,Transaksi!$A$11:$F$1000,6,FALSE),"")</f>
        <v/>
      </c>
      <c r="G547" s="489" t="str">
        <f>IFERROR(VLOOKUP(A547,Transaksi!$A$11:$G$1000,7,FALSE),"")</f>
        <v/>
      </c>
      <c r="H547" s="489" t="str">
        <f>IFERROR(VLOOKUP(A547,Transaksi!$A$11:$H$1000,8,FALSE),"")</f>
        <v/>
      </c>
      <c r="I547" s="489" t="str">
        <f t="shared" si="9"/>
        <v/>
      </c>
    </row>
    <row r="548" spans="3:9" ht="12.5">
      <c r="C548" s="486" t="str">
        <f>IFERROR(VLOOKUP(A548,Transaksi!$A$11:$C$1000,3,FALSE),"")</f>
        <v/>
      </c>
      <c r="D548" s="487" t="str">
        <f>IFERROR(VLOOKUP(A548,Transaksi!$A$11:$D$1000,4,FALSE),"")</f>
        <v/>
      </c>
      <c r="E548" s="488" t="str">
        <f>IFERROR(VLOOKUP(A548,Transaksi!$A$11:$E$1000,5,FALSE),"")</f>
        <v/>
      </c>
      <c r="F548" s="209" t="str">
        <f>IFERROR(VLOOKUP(A548,Transaksi!$A$11:$F$1000,6,FALSE),"")</f>
        <v/>
      </c>
      <c r="G548" s="489" t="str">
        <f>IFERROR(VLOOKUP(A548,Transaksi!$A$11:$G$1000,7,FALSE),"")</f>
        <v/>
      </c>
      <c r="H548" s="489" t="str">
        <f>IFERROR(VLOOKUP(A548,Transaksi!$A$11:$H$1000,8,FALSE),"")</f>
        <v/>
      </c>
      <c r="I548" s="489" t="str">
        <f t="shared" si="9"/>
        <v/>
      </c>
    </row>
    <row r="549" spans="3:9" ht="12.5">
      <c r="C549" s="486" t="str">
        <f>IFERROR(VLOOKUP(A549,Transaksi!$A$11:$C$1000,3,FALSE),"")</f>
        <v/>
      </c>
      <c r="D549" s="487" t="str">
        <f>IFERROR(VLOOKUP(A549,Transaksi!$A$11:$D$1000,4,FALSE),"")</f>
        <v/>
      </c>
      <c r="E549" s="488" t="str">
        <f>IFERROR(VLOOKUP(A549,Transaksi!$A$11:$E$1000,5,FALSE),"")</f>
        <v/>
      </c>
      <c r="F549" s="209" t="str">
        <f>IFERROR(VLOOKUP(A549,Transaksi!$A$11:$F$1000,6,FALSE),"")</f>
        <v/>
      </c>
      <c r="G549" s="489" t="str">
        <f>IFERROR(VLOOKUP(A549,Transaksi!$A$11:$G$1000,7,FALSE),"")</f>
        <v/>
      </c>
      <c r="H549" s="489" t="str">
        <f>IFERROR(VLOOKUP(A549,Transaksi!$A$11:$H$1000,8,FALSE),"")</f>
        <v/>
      </c>
      <c r="I549" s="489" t="str">
        <f t="shared" si="9"/>
        <v/>
      </c>
    </row>
    <row r="550" spans="3:9" ht="12.5">
      <c r="C550" s="486" t="str">
        <f>IFERROR(VLOOKUP(A550,Transaksi!$A$11:$C$1000,3,FALSE),"")</f>
        <v/>
      </c>
      <c r="D550" s="487" t="str">
        <f>IFERROR(VLOOKUP(A550,Transaksi!$A$11:$D$1000,4,FALSE),"")</f>
        <v/>
      </c>
      <c r="E550" s="488" t="str">
        <f>IFERROR(VLOOKUP(A550,Transaksi!$A$11:$E$1000,5,FALSE),"")</f>
        <v/>
      </c>
      <c r="F550" s="209" t="str">
        <f>IFERROR(VLOOKUP(A550,Transaksi!$A$11:$F$1000,6,FALSE),"")</f>
        <v/>
      </c>
      <c r="G550" s="489" t="str">
        <f>IFERROR(VLOOKUP(A550,Transaksi!$A$11:$G$1000,7,FALSE),"")</f>
        <v/>
      </c>
      <c r="H550" s="489" t="str">
        <f>IFERROR(VLOOKUP(A550,Transaksi!$A$11:$H$1000,8,FALSE),"")</f>
        <v/>
      </c>
      <c r="I550" s="489" t="str">
        <f t="shared" si="9"/>
        <v/>
      </c>
    </row>
    <row r="551" spans="3:9" ht="12.5">
      <c r="C551" s="486" t="str">
        <f>IFERROR(VLOOKUP(A551,Transaksi!$A$11:$C$1000,3,FALSE),"")</f>
        <v/>
      </c>
      <c r="D551" s="487" t="str">
        <f>IFERROR(VLOOKUP(A551,Transaksi!$A$11:$D$1000,4,FALSE),"")</f>
        <v/>
      </c>
      <c r="E551" s="488" t="str">
        <f>IFERROR(VLOOKUP(A551,Transaksi!$A$11:$E$1000,5,FALSE),"")</f>
        <v/>
      </c>
      <c r="F551" s="209" t="str">
        <f>IFERROR(VLOOKUP(A551,Transaksi!$A$11:$F$1000,6,FALSE),"")</f>
        <v/>
      </c>
      <c r="G551" s="489" t="str">
        <f>IFERROR(VLOOKUP(A551,Transaksi!$A$11:$G$1000,7,FALSE),"")</f>
        <v/>
      </c>
      <c r="H551" s="489" t="str">
        <f>IFERROR(VLOOKUP(A551,Transaksi!$A$11:$H$1000,8,FALSE),"")</f>
        <v/>
      </c>
      <c r="I551" s="489" t="str">
        <f t="shared" si="9"/>
        <v/>
      </c>
    </row>
    <row r="552" spans="3:9" ht="12.5">
      <c r="C552" s="486" t="str">
        <f>IFERROR(VLOOKUP(A552,Transaksi!$A$11:$C$1000,3,FALSE),"")</f>
        <v/>
      </c>
      <c r="D552" s="487" t="str">
        <f>IFERROR(VLOOKUP(A552,Transaksi!$A$11:$D$1000,4,FALSE),"")</f>
        <v/>
      </c>
      <c r="E552" s="488" t="str">
        <f>IFERROR(VLOOKUP(A552,Transaksi!$A$11:$E$1000,5,FALSE),"")</f>
        <v/>
      </c>
      <c r="F552" s="209" t="str">
        <f>IFERROR(VLOOKUP(A552,Transaksi!$A$11:$F$1000,6,FALSE),"")</f>
        <v/>
      </c>
      <c r="G552" s="489" t="str">
        <f>IFERROR(VLOOKUP(A552,Transaksi!$A$11:$G$1000,7,FALSE),"")</f>
        <v/>
      </c>
      <c r="H552" s="489" t="str">
        <f>IFERROR(VLOOKUP(A552,Transaksi!$A$11:$H$1000,8,FALSE),"")</f>
        <v/>
      </c>
      <c r="I552" s="489" t="str">
        <f t="shared" si="9"/>
        <v/>
      </c>
    </row>
    <row r="553" spans="3:9" ht="12.5">
      <c r="C553" s="486" t="str">
        <f>IFERROR(VLOOKUP(A553,Transaksi!$A$11:$C$1000,3,FALSE),"")</f>
        <v/>
      </c>
      <c r="D553" s="487" t="str">
        <f>IFERROR(VLOOKUP(A553,Transaksi!$A$11:$D$1000,4,FALSE),"")</f>
        <v/>
      </c>
      <c r="E553" s="488" t="str">
        <f>IFERROR(VLOOKUP(A553,Transaksi!$A$11:$E$1000,5,FALSE),"")</f>
        <v/>
      </c>
      <c r="F553" s="209" t="str">
        <f>IFERROR(VLOOKUP(A553,Transaksi!$A$11:$F$1000,6,FALSE),"")</f>
        <v/>
      </c>
      <c r="G553" s="489" t="str">
        <f>IFERROR(VLOOKUP(A553,Transaksi!$A$11:$G$1000,7,FALSE),"")</f>
        <v/>
      </c>
      <c r="H553" s="489" t="str">
        <f>IFERROR(VLOOKUP(A553,Transaksi!$A$11:$H$1000,8,FALSE),"")</f>
        <v/>
      </c>
      <c r="I553" s="489" t="str">
        <f t="shared" si="9"/>
        <v/>
      </c>
    </row>
    <row r="554" spans="3:9" ht="12.5">
      <c r="C554" s="486" t="str">
        <f>IFERROR(VLOOKUP(A554,Transaksi!$A$11:$C$1000,3,FALSE),"")</f>
        <v/>
      </c>
      <c r="D554" s="487" t="str">
        <f>IFERROR(VLOOKUP(A554,Transaksi!$A$11:$D$1000,4,FALSE),"")</f>
        <v/>
      </c>
      <c r="E554" s="488" t="str">
        <f>IFERROR(VLOOKUP(A554,Transaksi!$A$11:$E$1000,5,FALSE),"")</f>
        <v/>
      </c>
      <c r="F554" s="209" t="str">
        <f>IFERROR(VLOOKUP(A554,Transaksi!$A$11:$F$1000,6,FALSE),"")</f>
        <v/>
      </c>
      <c r="G554" s="489" t="str">
        <f>IFERROR(VLOOKUP(A554,Transaksi!$A$11:$G$1000,7,FALSE),"")</f>
        <v/>
      </c>
      <c r="H554" s="489" t="str">
        <f>IFERROR(VLOOKUP(A554,Transaksi!$A$11:$H$1000,8,FALSE),"")</f>
        <v/>
      </c>
      <c r="I554" s="489" t="str">
        <f t="shared" si="9"/>
        <v/>
      </c>
    </row>
    <row r="555" spans="3:9" ht="12.5">
      <c r="C555" s="486" t="str">
        <f>IFERROR(VLOOKUP(A555,Transaksi!$A$11:$C$1000,3,FALSE),"")</f>
        <v/>
      </c>
      <c r="D555" s="487" t="str">
        <f>IFERROR(VLOOKUP(A555,Transaksi!$A$11:$D$1000,4,FALSE),"")</f>
        <v/>
      </c>
      <c r="E555" s="488" t="str">
        <f>IFERROR(VLOOKUP(A555,Transaksi!$A$11:$E$1000,5,FALSE),"")</f>
        <v/>
      </c>
      <c r="F555" s="209" t="str">
        <f>IFERROR(VLOOKUP(A555,Transaksi!$A$11:$F$1000,6,FALSE),"")</f>
        <v/>
      </c>
      <c r="G555" s="489" t="str">
        <f>IFERROR(VLOOKUP(A555,Transaksi!$A$11:$G$1000,7,FALSE),"")</f>
        <v/>
      </c>
      <c r="H555" s="489" t="str">
        <f>IFERROR(VLOOKUP(A555,Transaksi!$A$11:$H$1000,8,FALSE),"")</f>
        <v/>
      </c>
      <c r="I555" s="489" t="str">
        <f t="shared" si="9"/>
        <v/>
      </c>
    </row>
    <row r="556" spans="3:9" ht="12.5">
      <c r="C556" s="486" t="str">
        <f>IFERROR(VLOOKUP(A556,Transaksi!$A$11:$C$1000,3,FALSE),"")</f>
        <v/>
      </c>
      <c r="D556" s="487" t="str">
        <f>IFERROR(VLOOKUP(A556,Transaksi!$A$11:$D$1000,4,FALSE),"")</f>
        <v/>
      </c>
      <c r="E556" s="488" t="str">
        <f>IFERROR(VLOOKUP(A556,Transaksi!$A$11:$E$1000,5,FALSE),"")</f>
        <v/>
      </c>
      <c r="F556" s="209" t="str">
        <f>IFERROR(VLOOKUP(A556,Transaksi!$A$11:$F$1000,6,FALSE),"")</f>
        <v/>
      </c>
      <c r="G556" s="489" t="str">
        <f>IFERROR(VLOOKUP(A556,Transaksi!$A$11:$G$1000,7,FALSE),"")</f>
        <v/>
      </c>
      <c r="H556" s="489" t="str">
        <f>IFERROR(VLOOKUP(A556,Transaksi!$A$11:$H$1000,8,FALSE),"")</f>
        <v/>
      </c>
      <c r="I556" s="489" t="str">
        <f t="shared" si="9"/>
        <v/>
      </c>
    </row>
    <row r="557" spans="3:9" ht="12.5">
      <c r="C557" s="486" t="str">
        <f>IFERROR(VLOOKUP(A557,Transaksi!$A$11:$C$1000,3,FALSE),"")</f>
        <v/>
      </c>
      <c r="D557" s="487" t="str">
        <f>IFERROR(VLOOKUP(A557,Transaksi!$A$11:$D$1000,4,FALSE),"")</f>
        <v/>
      </c>
      <c r="E557" s="488" t="str">
        <f>IFERROR(VLOOKUP(A557,Transaksi!$A$11:$E$1000,5,FALSE),"")</f>
        <v/>
      </c>
      <c r="F557" s="209" t="str">
        <f>IFERROR(VLOOKUP(A557,Transaksi!$A$11:$F$1000,6,FALSE),"")</f>
        <v/>
      </c>
      <c r="G557" s="489" t="str">
        <f>IFERROR(VLOOKUP(A557,Transaksi!$A$11:$G$1000,7,FALSE),"")</f>
        <v/>
      </c>
      <c r="H557" s="489" t="str">
        <f>IFERROR(VLOOKUP(A557,Transaksi!$A$11:$H$1000,8,FALSE),"")</f>
        <v/>
      </c>
      <c r="I557" s="489" t="str">
        <f t="shared" si="9"/>
        <v/>
      </c>
    </row>
    <row r="558" spans="3:9" ht="12.5">
      <c r="C558" s="486" t="str">
        <f>IFERROR(VLOOKUP(A558,Transaksi!$A$11:$C$1000,3,FALSE),"")</f>
        <v/>
      </c>
      <c r="D558" s="487" t="str">
        <f>IFERROR(VLOOKUP(A558,Transaksi!$A$11:$D$1000,4,FALSE),"")</f>
        <v/>
      </c>
      <c r="E558" s="488" t="str">
        <f>IFERROR(VLOOKUP(A558,Transaksi!$A$11:$E$1000,5,FALSE),"")</f>
        <v/>
      </c>
      <c r="F558" s="209" t="str">
        <f>IFERROR(VLOOKUP(A558,Transaksi!$A$11:$F$1000,6,FALSE),"")</f>
        <v/>
      </c>
      <c r="G558" s="489" t="str">
        <f>IFERROR(VLOOKUP(A558,Transaksi!$A$11:$G$1000,7,FALSE),"")</f>
        <v/>
      </c>
      <c r="H558" s="489" t="str">
        <f>IFERROR(VLOOKUP(A558,Transaksi!$A$11:$H$1000,8,FALSE),"")</f>
        <v/>
      </c>
      <c r="I558" s="489" t="str">
        <f t="shared" si="9"/>
        <v/>
      </c>
    </row>
    <row r="559" spans="3:9" ht="12.5">
      <c r="C559" s="486" t="str">
        <f>IFERROR(VLOOKUP(A559,Transaksi!$A$11:$C$1000,3,FALSE),"")</f>
        <v/>
      </c>
      <c r="D559" s="487" t="str">
        <f>IFERROR(VLOOKUP(A559,Transaksi!$A$11:$D$1000,4,FALSE),"")</f>
        <v/>
      </c>
      <c r="E559" s="488" t="str">
        <f>IFERROR(VLOOKUP(A559,Transaksi!$A$11:$E$1000,5,FALSE),"")</f>
        <v/>
      </c>
      <c r="F559" s="209" t="str">
        <f>IFERROR(VLOOKUP(A559,Transaksi!$A$11:$F$1000,6,FALSE),"")</f>
        <v/>
      </c>
      <c r="G559" s="489" t="str">
        <f>IFERROR(VLOOKUP(A559,Transaksi!$A$11:$G$1000,7,FALSE),"")</f>
        <v/>
      </c>
      <c r="H559" s="489" t="str">
        <f>IFERROR(VLOOKUP(A559,Transaksi!$A$11:$H$1000,8,FALSE),"")</f>
        <v/>
      </c>
      <c r="I559" s="489" t="str">
        <f t="shared" si="9"/>
        <v/>
      </c>
    </row>
    <row r="560" spans="3:9" ht="12.5">
      <c r="C560" s="486" t="str">
        <f>IFERROR(VLOOKUP(A560,Transaksi!$A$11:$C$1000,3,FALSE),"")</f>
        <v/>
      </c>
      <c r="D560" s="487" t="str">
        <f>IFERROR(VLOOKUP(A560,Transaksi!$A$11:$D$1000,4,FALSE),"")</f>
        <v/>
      </c>
      <c r="E560" s="488" t="str">
        <f>IFERROR(VLOOKUP(A560,Transaksi!$A$11:$E$1000,5,FALSE),"")</f>
        <v/>
      </c>
      <c r="F560" s="209" t="str">
        <f>IFERROR(VLOOKUP(A560,Transaksi!$A$11:$F$1000,6,FALSE),"")</f>
        <v/>
      </c>
      <c r="G560" s="489" t="str">
        <f>IFERROR(VLOOKUP(A560,Transaksi!$A$11:$G$1000,7,FALSE),"")</f>
        <v/>
      </c>
      <c r="H560" s="489" t="str">
        <f>IFERROR(VLOOKUP(A560,Transaksi!$A$11:$H$1000,8,FALSE),"")</f>
        <v/>
      </c>
      <c r="I560" s="489" t="str">
        <f t="shared" si="9"/>
        <v/>
      </c>
    </row>
    <row r="561" spans="3:9" ht="12.5">
      <c r="C561" s="486" t="str">
        <f>IFERROR(VLOOKUP(A561,Transaksi!$A$11:$C$1000,3,FALSE),"")</f>
        <v/>
      </c>
      <c r="D561" s="487" t="str">
        <f>IFERROR(VLOOKUP(A561,Transaksi!$A$11:$D$1000,4,FALSE),"")</f>
        <v/>
      </c>
      <c r="E561" s="488" t="str">
        <f>IFERROR(VLOOKUP(A561,Transaksi!$A$11:$E$1000,5,FALSE),"")</f>
        <v/>
      </c>
      <c r="F561" s="209" t="str">
        <f>IFERROR(VLOOKUP(A561,Transaksi!$A$11:$F$1000,6,FALSE),"")</f>
        <v/>
      </c>
      <c r="G561" s="489" t="str">
        <f>IFERROR(VLOOKUP(A561,Transaksi!$A$11:$G$1000,7,FALSE),"")</f>
        <v/>
      </c>
      <c r="H561" s="489" t="str">
        <f>IFERROR(VLOOKUP(A561,Transaksi!$A$11:$H$1000,8,FALSE),"")</f>
        <v/>
      </c>
      <c r="I561" s="489" t="str">
        <f t="shared" si="9"/>
        <v/>
      </c>
    </row>
    <row r="562" spans="3:9" ht="12.5">
      <c r="C562" s="486" t="str">
        <f>IFERROR(VLOOKUP(A562,Transaksi!$A$11:$C$1000,3,FALSE),"")</f>
        <v/>
      </c>
      <c r="D562" s="487" t="str">
        <f>IFERROR(VLOOKUP(A562,Transaksi!$A$11:$D$1000,4,FALSE),"")</f>
        <v/>
      </c>
      <c r="E562" s="488" t="str">
        <f>IFERROR(VLOOKUP(A562,Transaksi!$A$11:$E$1000,5,FALSE),"")</f>
        <v/>
      </c>
      <c r="F562" s="209" t="str">
        <f>IFERROR(VLOOKUP(A562,Transaksi!$A$11:$F$1000,6,FALSE),"")</f>
        <v/>
      </c>
      <c r="G562" s="489" t="str">
        <f>IFERROR(VLOOKUP(A562,Transaksi!$A$11:$G$1000,7,FALSE),"")</f>
        <v/>
      </c>
      <c r="H562" s="489" t="str">
        <f>IFERROR(VLOOKUP(A562,Transaksi!$A$11:$H$1000,8,FALSE),"")</f>
        <v/>
      </c>
      <c r="I562" s="489" t="str">
        <f t="shared" si="9"/>
        <v/>
      </c>
    </row>
    <row r="563" spans="3:9" ht="12.5">
      <c r="C563" s="486" t="str">
        <f>IFERROR(VLOOKUP(A563,Transaksi!$A$11:$C$1000,3,FALSE),"")</f>
        <v/>
      </c>
      <c r="D563" s="487" t="str">
        <f>IFERROR(VLOOKUP(A563,Transaksi!$A$11:$D$1000,4,FALSE),"")</f>
        <v/>
      </c>
      <c r="E563" s="488" t="str">
        <f>IFERROR(VLOOKUP(A563,Transaksi!$A$11:$E$1000,5,FALSE),"")</f>
        <v/>
      </c>
      <c r="F563" s="209" t="str">
        <f>IFERROR(VLOOKUP(A563,Transaksi!$A$11:$F$1000,6,FALSE),"")</f>
        <v/>
      </c>
      <c r="G563" s="489" t="str">
        <f>IFERROR(VLOOKUP(A563,Transaksi!$A$11:$G$1000,7,FALSE),"")</f>
        <v/>
      </c>
      <c r="H563" s="489" t="str">
        <f>IFERROR(VLOOKUP(A563,Transaksi!$A$11:$H$1000,8,FALSE),"")</f>
        <v/>
      </c>
      <c r="I563" s="489" t="str">
        <f t="shared" si="9"/>
        <v/>
      </c>
    </row>
    <row r="564" spans="3:9" ht="12.5">
      <c r="C564" s="486" t="str">
        <f>IFERROR(VLOOKUP(A564,Transaksi!$A$11:$C$1000,3,FALSE),"")</f>
        <v/>
      </c>
      <c r="D564" s="487" t="str">
        <f>IFERROR(VLOOKUP(A564,Transaksi!$A$11:$D$1000,4,FALSE),"")</f>
        <v/>
      </c>
      <c r="E564" s="488" t="str">
        <f>IFERROR(VLOOKUP(A564,Transaksi!$A$11:$E$1000,5,FALSE),"")</f>
        <v/>
      </c>
      <c r="F564" s="209" t="str">
        <f>IFERROR(VLOOKUP(A564,Transaksi!$A$11:$F$1000,6,FALSE),"")</f>
        <v/>
      </c>
      <c r="G564" s="489" t="str">
        <f>IFERROR(VLOOKUP(A564,Transaksi!$A$11:$G$1000,7,FALSE),"")</f>
        <v/>
      </c>
      <c r="H564" s="489" t="str">
        <f>IFERROR(VLOOKUP(A564,Transaksi!$A$11:$H$1000,8,FALSE),"")</f>
        <v/>
      </c>
      <c r="I564" s="489" t="str">
        <f t="shared" si="9"/>
        <v/>
      </c>
    </row>
    <row r="565" spans="3:9" ht="12.5">
      <c r="C565" s="486" t="str">
        <f>IFERROR(VLOOKUP(A565,Transaksi!$A$11:$C$1000,3,FALSE),"")</f>
        <v/>
      </c>
      <c r="D565" s="487" t="str">
        <f>IFERROR(VLOOKUP(A565,Transaksi!$A$11:$D$1000,4,FALSE),"")</f>
        <v/>
      </c>
      <c r="E565" s="488" t="str">
        <f>IFERROR(VLOOKUP(A565,Transaksi!$A$11:$E$1000,5,FALSE),"")</f>
        <v/>
      </c>
      <c r="F565" s="209" t="str">
        <f>IFERROR(VLOOKUP(A565,Transaksi!$A$11:$F$1000,6,FALSE),"")</f>
        <v/>
      </c>
      <c r="G565" s="489" t="str">
        <f>IFERROR(VLOOKUP(A565,Transaksi!$A$11:$G$1000,7,FALSE),"")</f>
        <v/>
      </c>
      <c r="H565" s="489" t="str">
        <f>IFERROR(VLOOKUP(A565,Transaksi!$A$11:$H$1000,8,FALSE),"")</f>
        <v/>
      </c>
      <c r="I565" s="489" t="str">
        <f t="shared" si="9"/>
        <v/>
      </c>
    </row>
    <row r="566" spans="3:9" ht="12.5">
      <c r="C566" s="486" t="str">
        <f>IFERROR(VLOOKUP(A566,Transaksi!$A$11:$C$1000,3,FALSE),"")</f>
        <v/>
      </c>
      <c r="D566" s="487" t="str">
        <f>IFERROR(VLOOKUP(A566,Transaksi!$A$11:$D$1000,4,FALSE),"")</f>
        <v/>
      </c>
      <c r="E566" s="488" t="str">
        <f>IFERROR(VLOOKUP(A566,Transaksi!$A$11:$E$1000,5,FALSE),"")</f>
        <v/>
      </c>
      <c r="F566" s="209" t="str">
        <f>IFERROR(VLOOKUP(A566,Transaksi!$A$11:$F$1000,6,FALSE),"")</f>
        <v/>
      </c>
      <c r="G566" s="489" t="str">
        <f>IFERROR(VLOOKUP(A566,Transaksi!$A$11:$G$1000,7,FALSE),"")</f>
        <v/>
      </c>
      <c r="H566" s="489" t="str">
        <f>IFERROR(VLOOKUP(A566,Transaksi!$A$11:$H$1000,8,FALSE),"")</f>
        <v/>
      </c>
      <c r="I566" s="489" t="str">
        <f t="shared" si="9"/>
        <v/>
      </c>
    </row>
    <row r="567" spans="3:9" ht="12.5">
      <c r="C567" s="486" t="str">
        <f>IFERROR(VLOOKUP(A567,Transaksi!$A$11:$C$1000,3,FALSE),"")</f>
        <v/>
      </c>
      <c r="D567" s="487" t="str">
        <f>IFERROR(VLOOKUP(A567,Transaksi!$A$11:$D$1000,4,FALSE),"")</f>
        <v/>
      </c>
      <c r="E567" s="488" t="str">
        <f>IFERROR(VLOOKUP(A567,Transaksi!$A$11:$E$1000,5,FALSE),"")</f>
        <v/>
      </c>
      <c r="F567" s="209" t="str">
        <f>IFERROR(VLOOKUP(A567,Transaksi!$A$11:$F$1000,6,FALSE),"")</f>
        <v/>
      </c>
      <c r="G567" s="489" t="str">
        <f>IFERROR(VLOOKUP(A567,Transaksi!$A$11:$G$1000,7,FALSE),"")</f>
        <v/>
      </c>
      <c r="H567" s="489" t="str">
        <f>IFERROR(VLOOKUP(A567,Transaksi!$A$11:$H$1000,8,FALSE),"")</f>
        <v/>
      </c>
      <c r="I567" s="489" t="str">
        <f t="shared" si="9"/>
        <v/>
      </c>
    </row>
    <row r="568" spans="3:9" ht="12.5">
      <c r="C568" s="486" t="str">
        <f>IFERROR(VLOOKUP(A568,Transaksi!$A$11:$C$1000,3,FALSE),"")</f>
        <v/>
      </c>
      <c r="D568" s="487" t="str">
        <f>IFERROR(VLOOKUP(A568,Transaksi!$A$11:$D$1000,4,FALSE),"")</f>
        <v/>
      </c>
      <c r="E568" s="488" t="str">
        <f>IFERROR(VLOOKUP(A568,Transaksi!$A$11:$E$1000,5,FALSE),"")</f>
        <v/>
      </c>
      <c r="F568" s="209" t="str">
        <f>IFERROR(VLOOKUP(A568,Transaksi!$A$11:$F$1000,6,FALSE),"")</f>
        <v/>
      </c>
      <c r="G568" s="489" t="str">
        <f>IFERROR(VLOOKUP(A568,Transaksi!$A$11:$G$1000,7,FALSE),"")</f>
        <v/>
      </c>
      <c r="H568" s="489" t="str">
        <f>IFERROR(VLOOKUP(A568,Transaksi!$A$11:$H$1000,8,FALSE),"")</f>
        <v/>
      </c>
      <c r="I568" s="489" t="str">
        <f t="shared" si="9"/>
        <v/>
      </c>
    </row>
    <row r="569" spans="3:9" ht="12.5">
      <c r="C569" s="486" t="str">
        <f>IFERROR(VLOOKUP(A569,Transaksi!$A$11:$C$1000,3,FALSE),"")</f>
        <v/>
      </c>
      <c r="D569" s="487" t="str">
        <f>IFERROR(VLOOKUP(A569,Transaksi!$A$11:$D$1000,4,FALSE),"")</f>
        <v/>
      </c>
      <c r="E569" s="488" t="str">
        <f>IFERROR(VLOOKUP(A569,Transaksi!$A$11:$E$1000,5,FALSE),"")</f>
        <v/>
      </c>
      <c r="F569" s="209" t="str">
        <f>IFERROR(VLOOKUP(A569,Transaksi!$A$11:$F$1000,6,FALSE),"")</f>
        <v/>
      </c>
      <c r="G569" s="489" t="str">
        <f>IFERROR(VLOOKUP(A569,Transaksi!$A$11:$G$1000,7,FALSE),"")</f>
        <v/>
      </c>
      <c r="H569" s="489" t="str">
        <f>IFERROR(VLOOKUP(A569,Transaksi!$A$11:$H$1000,8,FALSE),"")</f>
        <v/>
      </c>
      <c r="I569" s="489" t="str">
        <f t="shared" si="9"/>
        <v/>
      </c>
    </row>
    <row r="570" spans="3:9" ht="12.5">
      <c r="C570" s="486" t="str">
        <f>IFERROR(VLOOKUP(A570,Transaksi!$A$11:$C$1000,3,FALSE),"")</f>
        <v/>
      </c>
      <c r="D570" s="487" t="str">
        <f>IFERROR(VLOOKUP(A570,Transaksi!$A$11:$D$1000,4,FALSE),"")</f>
        <v/>
      </c>
      <c r="E570" s="488" t="str">
        <f>IFERROR(VLOOKUP(A570,Transaksi!$A$11:$E$1000,5,FALSE),"")</f>
        <v/>
      </c>
      <c r="F570" s="209" t="str">
        <f>IFERROR(VLOOKUP(A570,Transaksi!$A$11:$F$1000,6,FALSE),"")</f>
        <v/>
      </c>
      <c r="G570" s="489" t="str">
        <f>IFERROR(VLOOKUP(A570,Transaksi!$A$11:$G$1000,7,FALSE),"")</f>
        <v/>
      </c>
      <c r="H570" s="489" t="str">
        <f>IFERROR(VLOOKUP(A570,Transaksi!$A$11:$H$1000,8,FALSE),"")</f>
        <v/>
      </c>
      <c r="I570" s="489" t="str">
        <f t="shared" si="9"/>
        <v/>
      </c>
    </row>
    <row r="571" spans="3:9" ht="12.5">
      <c r="C571" s="486" t="str">
        <f>IFERROR(VLOOKUP(A571,Transaksi!$A$11:$C$1000,3,FALSE),"")</f>
        <v/>
      </c>
      <c r="D571" s="487" t="str">
        <f>IFERROR(VLOOKUP(A571,Transaksi!$A$11:$D$1000,4,FALSE),"")</f>
        <v/>
      </c>
      <c r="E571" s="488" t="str">
        <f>IFERROR(VLOOKUP(A571,Transaksi!$A$11:$E$1000,5,FALSE),"")</f>
        <v/>
      </c>
      <c r="F571" s="209" t="str">
        <f>IFERROR(VLOOKUP(A571,Transaksi!$A$11:$F$1000,6,FALSE),"")</f>
        <v/>
      </c>
      <c r="G571" s="489" t="str">
        <f>IFERROR(VLOOKUP(A571,Transaksi!$A$11:$G$1000,7,FALSE),"")</f>
        <v/>
      </c>
      <c r="H571" s="489" t="str">
        <f>IFERROR(VLOOKUP(A571,Transaksi!$A$11:$H$1000,8,FALSE),"")</f>
        <v/>
      </c>
      <c r="I571" s="489" t="str">
        <f t="shared" si="9"/>
        <v/>
      </c>
    </row>
    <row r="572" spans="3:9" ht="12.5">
      <c r="C572" s="486" t="str">
        <f>IFERROR(VLOOKUP(A572,Transaksi!$A$11:$C$1000,3,FALSE),"")</f>
        <v/>
      </c>
      <c r="D572" s="487" t="str">
        <f>IFERROR(VLOOKUP(A572,Transaksi!$A$11:$D$1000,4,FALSE),"")</f>
        <v/>
      </c>
      <c r="E572" s="488" t="str">
        <f>IFERROR(VLOOKUP(A572,Transaksi!$A$11:$E$1000,5,FALSE),"")</f>
        <v/>
      </c>
      <c r="F572" s="209" t="str">
        <f>IFERROR(VLOOKUP(A572,Transaksi!$A$11:$F$1000,6,FALSE),"")</f>
        <v/>
      </c>
      <c r="G572" s="489" t="str">
        <f>IFERROR(VLOOKUP(A572,Transaksi!$A$11:$G$1000,7,FALSE),"")</f>
        <v/>
      </c>
      <c r="H572" s="489" t="str">
        <f>IFERROR(VLOOKUP(A572,Transaksi!$A$11:$H$1000,8,FALSE),"")</f>
        <v/>
      </c>
      <c r="I572" s="489" t="str">
        <f t="shared" si="9"/>
        <v/>
      </c>
    </row>
    <row r="573" spans="3:9" ht="12.5">
      <c r="C573" s="486" t="str">
        <f>IFERROR(VLOOKUP(A573,Transaksi!$A$11:$C$1000,3,FALSE),"")</f>
        <v/>
      </c>
      <c r="D573" s="487" t="str">
        <f>IFERROR(VLOOKUP(A573,Transaksi!$A$11:$D$1000,4,FALSE),"")</f>
        <v/>
      </c>
      <c r="E573" s="488" t="str">
        <f>IFERROR(VLOOKUP(A573,Transaksi!$A$11:$E$1000,5,FALSE),"")</f>
        <v/>
      </c>
      <c r="F573" s="209" t="str">
        <f>IFERROR(VLOOKUP(A573,Transaksi!$A$11:$F$1000,6,FALSE),"")</f>
        <v/>
      </c>
      <c r="G573" s="489" t="str">
        <f>IFERROR(VLOOKUP(A573,Transaksi!$A$11:$G$1000,7,FALSE),"")</f>
        <v/>
      </c>
      <c r="H573" s="489" t="str">
        <f>IFERROR(VLOOKUP(A573,Transaksi!$A$11:$H$1000,8,FALSE),"")</f>
        <v/>
      </c>
      <c r="I573" s="489" t="str">
        <f t="shared" si="9"/>
        <v/>
      </c>
    </row>
    <row r="574" spans="3:9" ht="12.5">
      <c r="C574" s="486" t="str">
        <f>IFERROR(VLOOKUP(A574,Transaksi!$A$11:$C$1000,3,FALSE),"")</f>
        <v/>
      </c>
      <c r="D574" s="487" t="str">
        <f>IFERROR(VLOOKUP(A574,Transaksi!$A$11:$D$1000,4,FALSE),"")</f>
        <v/>
      </c>
      <c r="E574" s="488" t="str">
        <f>IFERROR(VLOOKUP(A574,Transaksi!$A$11:$E$1000,5,FALSE),"")</f>
        <v/>
      </c>
      <c r="F574" s="209" t="str">
        <f>IFERROR(VLOOKUP(A574,Transaksi!$A$11:$F$1000,6,FALSE),"")</f>
        <v/>
      </c>
      <c r="G574" s="489" t="str">
        <f>IFERROR(VLOOKUP(A574,Transaksi!$A$11:$G$1000,7,FALSE),"")</f>
        <v/>
      </c>
      <c r="H574" s="489" t="str">
        <f>IFERROR(VLOOKUP(A574,Transaksi!$A$11:$H$1000,8,FALSE),"")</f>
        <v/>
      </c>
      <c r="I574" s="489" t="str">
        <f t="shared" si="9"/>
        <v/>
      </c>
    </row>
    <row r="575" spans="3:9" ht="12.5">
      <c r="C575" s="486" t="str">
        <f>IFERROR(VLOOKUP(A575,Transaksi!$A$11:$C$1000,3,FALSE),"")</f>
        <v/>
      </c>
      <c r="D575" s="487" t="str">
        <f>IFERROR(VLOOKUP(A575,Transaksi!$A$11:$D$1000,4,FALSE),"")</f>
        <v/>
      </c>
      <c r="E575" s="488" t="str">
        <f>IFERROR(VLOOKUP(A575,Transaksi!$A$11:$E$1000,5,FALSE),"")</f>
        <v/>
      </c>
      <c r="F575" s="209" t="str">
        <f>IFERROR(VLOOKUP(A575,Transaksi!$A$11:$F$1000,6,FALSE),"")</f>
        <v/>
      </c>
      <c r="G575" s="489" t="str">
        <f>IFERROR(VLOOKUP(A575,Transaksi!$A$11:$G$1000,7,FALSE),"")</f>
        <v/>
      </c>
      <c r="H575" s="489" t="str">
        <f>IFERROR(VLOOKUP(A575,Transaksi!$A$11:$H$1000,8,FALSE),"")</f>
        <v/>
      </c>
      <c r="I575" s="489" t="str">
        <f t="shared" si="9"/>
        <v/>
      </c>
    </row>
    <row r="576" spans="3:9" ht="12.5">
      <c r="C576" s="486" t="str">
        <f>IFERROR(VLOOKUP(A576,Transaksi!$A$11:$C$1000,3,FALSE),"")</f>
        <v/>
      </c>
      <c r="D576" s="487" t="str">
        <f>IFERROR(VLOOKUP(A576,Transaksi!$A$11:$D$1000,4,FALSE),"")</f>
        <v/>
      </c>
      <c r="E576" s="488" t="str">
        <f>IFERROR(VLOOKUP(A576,Transaksi!$A$11:$E$1000,5,FALSE),"")</f>
        <v/>
      </c>
      <c r="F576" s="209" t="str">
        <f>IFERROR(VLOOKUP(A576,Transaksi!$A$11:$F$1000,6,FALSE),"")</f>
        <v/>
      </c>
      <c r="G576" s="489" t="str">
        <f>IFERROR(VLOOKUP(A576,Transaksi!$A$11:$G$1000,7,FALSE),"")</f>
        <v/>
      </c>
      <c r="H576" s="489" t="str">
        <f>IFERROR(VLOOKUP(A576,Transaksi!$A$11:$H$1000,8,FALSE),"")</f>
        <v/>
      </c>
      <c r="I576" s="489" t="str">
        <f t="shared" si="9"/>
        <v/>
      </c>
    </row>
    <row r="577" spans="3:9" ht="12.5">
      <c r="C577" s="486" t="str">
        <f>IFERROR(VLOOKUP(A577,Transaksi!$A$11:$C$1000,3,FALSE),"")</f>
        <v/>
      </c>
      <c r="D577" s="487" t="str">
        <f>IFERROR(VLOOKUP(A577,Transaksi!$A$11:$D$1000,4,FALSE),"")</f>
        <v/>
      </c>
      <c r="E577" s="488" t="str">
        <f>IFERROR(VLOOKUP(A577,Transaksi!$A$11:$E$1000,5,FALSE),"")</f>
        <v/>
      </c>
      <c r="F577" s="209" t="str">
        <f>IFERROR(VLOOKUP(A577,Transaksi!$A$11:$F$1000,6,FALSE),"")</f>
        <v/>
      </c>
      <c r="G577" s="489" t="str">
        <f>IFERROR(VLOOKUP(A577,Transaksi!$A$11:$G$1000,7,FALSE),"")</f>
        <v/>
      </c>
      <c r="H577" s="489" t="str">
        <f>IFERROR(VLOOKUP(A577,Transaksi!$A$11:$H$1000,8,FALSE),"")</f>
        <v/>
      </c>
      <c r="I577" s="489" t="str">
        <f t="shared" si="9"/>
        <v/>
      </c>
    </row>
    <row r="578" spans="3:9" ht="12.5">
      <c r="C578" s="486" t="str">
        <f>IFERROR(VLOOKUP(A578,Transaksi!$A$11:$C$1000,3,FALSE),"")</f>
        <v/>
      </c>
      <c r="D578" s="487" t="str">
        <f>IFERROR(VLOOKUP(A578,Transaksi!$A$11:$D$1000,4,FALSE),"")</f>
        <v/>
      </c>
      <c r="E578" s="488" t="str">
        <f>IFERROR(VLOOKUP(A578,Transaksi!$A$11:$E$1000,5,FALSE),"")</f>
        <v/>
      </c>
      <c r="F578" s="209" t="str">
        <f>IFERROR(VLOOKUP(A578,Transaksi!$A$11:$F$1000,6,FALSE),"")</f>
        <v/>
      </c>
      <c r="G578" s="489" t="str">
        <f>IFERROR(VLOOKUP(A578,Transaksi!$A$11:$G$1000,7,FALSE),"")</f>
        <v/>
      </c>
      <c r="H578" s="489" t="str">
        <f>IFERROR(VLOOKUP(A578,Transaksi!$A$11:$H$1000,8,FALSE),"")</f>
        <v/>
      </c>
      <c r="I578" s="489" t="str">
        <f t="shared" si="9"/>
        <v/>
      </c>
    </row>
    <row r="579" spans="3:9" ht="12.5">
      <c r="C579" s="486" t="str">
        <f>IFERROR(VLOOKUP(A579,Transaksi!$A$11:$C$1000,3,FALSE),"")</f>
        <v/>
      </c>
      <c r="D579" s="487" t="str">
        <f>IFERROR(VLOOKUP(A579,Transaksi!$A$11:$D$1000,4,FALSE),"")</f>
        <v/>
      </c>
      <c r="E579" s="488" t="str">
        <f>IFERROR(VLOOKUP(A579,Transaksi!$A$11:$E$1000,5,FALSE),"")</f>
        <v/>
      </c>
      <c r="F579" s="209" t="str">
        <f>IFERROR(VLOOKUP(A579,Transaksi!$A$11:$F$1000,6,FALSE),"")</f>
        <v/>
      </c>
      <c r="G579" s="489" t="str">
        <f>IFERROR(VLOOKUP(A579,Transaksi!$A$11:$G$1000,7,FALSE),"")</f>
        <v/>
      </c>
      <c r="H579" s="489" t="str">
        <f>IFERROR(VLOOKUP(A579,Transaksi!$A$11:$H$1000,8,FALSE),"")</f>
        <v/>
      </c>
      <c r="I579" s="489" t="str">
        <f t="shared" si="9"/>
        <v/>
      </c>
    </row>
    <row r="580" spans="3:9" ht="12.5">
      <c r="C580" s="486" t="str">
        <f>IFERROR(VLOOKUP(A580,Transaksi!$A$11:$C$1000,3,FALSE),"")</f>
        <v/>
      </c>
      <c r="D580" s="487" t="str">
        <f>IFERROR(VLOOKUP(A580,Transaksi!$A$11:$D$1000,4,FALSE),"")</f>
        <v/>
      </c>
      <c r="E580" s="488" t="str">
        <f>IFERROR(VLOOKUP(A580,Transaksi!$A$11:$E$1000,5,FALSE),"")</f>
        <v/>
      </c>
      <c r="F580" s="209" t="str">
        <f>IFERROR(VLOOKUP(A580,Transaksi!$A$11:$F$1000,6,FALSE),"")</f>
        <v/>
      </c>
      <c r="G580" s="489" t="str">
        <f>IFERROR(VLOOKUP(A580,Transaksi!$A$11:$G$1000,7,FALSE),"")</f>
        <v/>
      </c>
      <c r="H580" s="489" t="str">
        <f>IFERROR(VLOOKUP(A580,Transaksi!$A$11:$H$1000,8,FALSE),"")</f>
        <v/>
      </c>
      <c r="I580" s="489" t="str">
        <f t="shared" si="9"/>
        <v/>
      </c>
    </row>
    <row r="581" spans="3:9" ht="12.5">
      <c r="C581" s="486" t="str">
        <f>IFERROR(VLOOKUP(A581,Transaksi!$A$11:$C$1000,3,FALSE),"")</f>
        <v/>
      </c>
      <c r="D581" s="487" t="str">
        <f>IFERROR(VLOOKUP(A581,Transaksi!$A$11:$D$1000,4,FALSE),"")</f>
        <v/>
      </c>
      <c r="E581" s="488" t="str">
        <f>IFERROR(VLOOKUP(A581,Transaksi!$A$11:$E$1000,5,FALSE),"")</f>
        <v/>
      </c>
      <c r="F581" s="209" t="str">
        <f>IFERROR(VLOOKUP(A581,Transaksi!$A$11:$F$1000,6,FALSE),"")</f>
        <v/>
      </c>
      <c r="G581" s="489" t="str">
        <f>IFERROR(VLOOKUP(A581,Transaksi!$A$11:$G$1000,7,FALSE),"")</f>
        <v/>
      </c>
      <c r="H581" s="489" t="str">
        <f>IFERROR(VLOOKUP(A581,Transaksi!$A$11:$H$1000,8,FALSE),"")</f>
        <v/>
      </c>
      <c r="I581" s="489" t="str">
        <f t="shared" si="9"/>
        <v/>
      </c>
    </row>
    <row r="582" spans="3:9" ht="12.5">
      <c r="C582" s="486" t="str">
        <f>IFERROR(VLOOKUP(A582,Transaksi!$A$11:$C$1000,3,FALSE),"")</f>
        <v/>
      </c>
      <c r="D582" s="487" t="str">
        <f>IFERROR(VLOOKUP(A582,Transaksi!$A$11:$D$1000,4,FALSE),"")</f>
        <v/>
      </c>
      <c r="E582" s="488" t="str">
        <f>IFERROR(VLOOKUP(A582,Transaksi!$A$11:$E$1000,5,FALSE),"")</f>
        <v/>
      </c>
      <c r="F582" s="209" t="str">
        <f>IFERROR(VLOOKUP(A582,Transaksi!$A$11:$F$1000,6,FALSE),"")</f>
        <v/>
      </c>
      <c r="G582" s="489" t="str">
        <f>IFERROR(VLOOKUP(A582,Transaksi!$A$11:$G$1000,7,FALSE),"")</f>
        <v/>
      </c>
      <c r="H582" s="489" t="str">
        <f>IFERROR(VLOOKUP(A582,Transaksi!$A$11:$H$1000,8,FALSE),"")</f>
        <v/>
      </c>
      <c r="I582" s="489" t="str">
        <f t="shared" si="9"/>
        <v/>
      </c>
    </row>
    <row r="583" spans="3:9" ht="12.5">
      <c r="C583" s="486" t="str">
        <f>IFERROR(VLOOKUP(A583,Transaksi!$A$11:$C$1000,3,FALSE),"")</f>
        <v/>
      </c>
      <c r="D583" s="487" t="str">
        <f>IFERROR(VLOOKUP(A583,Transaksi!$A$11:$D$1000,4,FALSE),"")</f>
        <v/>
      </c>
      <c r="E583" s="488" t="str">
        <f>IFERROR(VLOOKUP(A583,Transaksi!$A$11:$E$1000,5,FALSE),"")</f>
        <v/>
      </c>
      <c r="F583" s="209" t="str">
        <f>IFERROR(VLOOKUP(A583,Transaksi!$A$11:$F$1000,6,FALSE),"")</f>
        <v/>
      </c>
      <c r="G583" s="489" t="str">
        <f>IFERROR(VLOOKUP(A583,Transaksi!$A$11:$G$1000,7,FALSE),"")</f>
        <v/>
      </c>
      <c r="H583" s="489" t="str">
        <f>IFERROR(VLOOKUP(A583,Transaksi!$A$11:$H$1000,8,FALSE),"")</f>
        <v/>
      </c>
      <c r="I583" s="489" t="str">
        <f t="shared" si="9"/>
        <v/>
      </c>
    </row>
    <row r="584" spans="3:9" ht="12.5">
      <c r="C584" s="486" t="str">
        <f>IFERROR(VLOOKUP(A584,Transaksi!$A$11:$C$1000,3,FALSE),"")</f>
        <v/>
      </c>
      <c r="D584" s="487" t="str">
        <f>IFERROR(VLOOKUP(A584,Transaksi!$A$11:$D$1000,4,FALSE),"")</f>
        <v/>
      </c>
      <c r="E584" s="488" t="str">
        <f>IFERROR(VLOOKUP(A584,Transaksi!$A$11:$E$1000,5,FALSE),"")</f>
        <v/>
      </c>
      <c r="F584" s="209" t="str">
        <f>IFERROR(VLOOKUP(A584,Transaksi!$A$11:$F$1000,6,FALSE),"")</f>
        <v/>
      </c>
      <c r="G584" s="489" t="str">
        <f>IFERROR(VLOOKUP(A584,Transaksi!$A$11:$G$1000,7,FALSE),"")</f>
        <v/>
      </c>
      <c r="H584" s="489" t="str">
        <f>IFERROR(VLOOKUP(A584,Transaksi!$A$11:$H$1000,8,FALSE),"")</f>
        <v/>
      </c>
      <c r="I584" s="489" t="str">
        <f t="shared" si="9"/>
        <v/>
      </c>
    </row>
    <row r="585" spans="3:9" ht="12.5">
      <c r="C585" s="486" t="str">
        <f>IFERROR(VLOOKUP(A585,Transaksi!$A$11:$C$1000,3,FALSE),"")</f>
        <v/>
      </c>
      <c r="D585" s="487" t="str">
        <f>IFERROR(VLOOKUP(A585,Transaksi!$A$11:$D$1000,4,FALSE),"")</f>
        <v/>
      </c>
      <c r="E585" s="488" t="str">
        <f>IFERROR(VLOOKUP(A585,Transaksi!$A$11:$E$1000,5,FALSE),"")</f>
        <v/>
      </c>
      <c r="F585" s="209" t="str">
        <f>IFERROR(VLOOKUP(A585,Transaksi!$A$11:$F$1000,6,FALSE),"")</f>
        <v/>
      </c>
      <c r="G585" s="489" t="str">
        <f>IFERROR(VLOOKUP(A585,Transaksi!$A$11:$G$1000,7,FALSE),"")</f>
        <v/>
      </c>
      <c r="H585" s="489" t="str">
        <f>IFERROR(VLOOKUP(A585,Transaksi!$A$11:$H$1000,8,FALSE),"")</f>
        <v/>
      </c>
      <c r="I585" s="489" t="str">
        <f t="shared" si="9"/>
        <v/>
      </c>
    </row>
    <row r="586" spans="3:9" ht="12.5">
      <c r="C586" s="486" t="str">
        <f>IFERROR(VLOOKUP(A586,Transaksi!$A$11:$C$1000,3,FALSE),"")</f>
        <v/>
      </c>
      <c r="D586" s="487" t="str">
        <f>IFERROR(VLOOKUP(A586,Transaksi!$A$11:$D$1000,4,FALSE),"")</f>
        <v/>
      </c>
      <c r="E586" s="488" t="str">
        <f>IFERROR(VLOOKUP(A586,Transaksi!$A$11:$E$1000,5,FALSE),"")</f>
        <v/>
      </c>
      <c r="F586" s="209" t="str">
        <f>IFERROR(VLOOKUP(A586,Transaksi!$A$11:$F$1000,6,FALSE),"")</f>
        <v/>
      </c>
      <c r="G586" s="489" t="str">
        <f>IFERROR(VLOOKUP(A586,Transaksi!$A$11:$G$1000,7,FALSE),"")</f>
        <v/>
      </c>
      <c r="H586" s="489" t="str">
        <f>IFERROR(VLOOKUP(A586,Transaksi!$A$11:$H$1000,8,FALSE),"")</f>
        <v/>
      </c>
      <c r="I586" s="489" t="str">
        <f t="shared" si="9"/>
        <v/>
      </c>
    </row>
    <row r="587" spans="3:9" ht="12.5">
      <c r="C587" s="486" t="str">
        <f>IFERROR(VLOOKUP(A587,Transaksi!$A$11:$C$1000,3,FALSE),"")</f>
        <v/>
      </c>
      <c r="D587" s="487" t="str">
        <f>IFERROR(VLOOKUP(A587,Transaksi!$A$11:$D$1000,4,FALSE),"")</f>
        <v/>
      </c>
      <c r="E587" s="488" t="str">
        <f>IFERROR(VLOOKUP(A587,Transaksi!$A$11:$E$1000,5,FALSE),"")</f>
        <v/>
      </c>
      <c r="F587" s="209" t="str">
        <f>IFERROR(VLOOKUP(A587,Transaksi!$A$11:$F$1000,6,FALSE),"")</f>
        <v/>
      </c>
      <c r="G587" s="489" t="str">
        <f>IFERROR(VLOOKUP(A587,Transaksi!$A$11:$G$1000,7,FALSE),"")</f>
        <v/>
      </c>
      <c r="H587" s="489" t="str">
        <f>IFERROR(VLOOKUP(A587,Transaksi!$A$11:$H$1000,8,FALSE),"")</f>
        <v/>
      </c>
      <c r="I587" s="489" t="str">
        <f t="shared" si="9"/>
        <v/>
      </c>
    </row>
    <row r="588" spans="3:9" ht="12.5">
      <c r="C588" s="486" t="str">
        <f>IFERROR(VLOOKUP(A588,Transaksi!$A$11:$C$1000,3,FALSE),"")</f>
        <v/>
      </c>
      <c r="D588" s="487" t="str">
        <f>IFERROR(VLOOKUP(A588,Transaksi!$A$11:$D$1000,4,FALSE),"")</f>
        <v/>
      </c>
      <c r="E588" s="488" t="str">
        <f>IFERROR(VLOOKUP(A588,Transaksi!$A$11:$E$1000,5,FALSE),"")</f>
        <v/>
      </c>
      <c r="F588" s="209" t="str">
        <f>IFERROR(VLOOKUP(A588,Transaksi!$A$11:$F$1000,6,FALSE),"")</f>
        <v/>
      </c>
      <c r="G588" s="489" t="str">
        <f>IFERROR(VLOOKUP(A588,Transaksi!$A$11:$G$1000,7,FALSE),"")</f>
        <v/>
      </c>
      <c r="H588" s="489" t="str">
        <f>IFERROR(VLOOKUP(A588,Transaksi!$A$11:$H$1000,8,FALSE),"")</f>
        <v/>
      </c>
      <c r="I588" s="489" t="str">
        <f t="shared" si="9"/>
        <v/>
      </c>
    </row>
    <row r="589" spans="3:9" ht="12.5">
      <c r="C589" s="486" t="str">
        <f>IFERROR(VLOOKUP(A589,Transaksi!$A$11:$C$1000,3,FALSE),"")</f>
        <v/>
      </c>
      <c r="D589" s="487" t="str">
        <f>IFERROR(VLOOKUP(A589,Transaksi!$A$11:$D$1000,4,FALSE),"")</f>
        <v/>
      </c>
      <c r="E589" s="488" t="str">
        <f>IFERROR(VLOOKUP(A589,Transaksi!$A$11:$E$1000,5,FALSE),"")</f>
        <v/>
      </c>
      <c r="F589" s="209" t="str">
        <f>IFERROR(VLOOKUP(A589,Transaksi!$A$11:$F$1000,6,FALSE),"")</f>
        <v/>
      </c>
      <c r="G589" s="489" t="str">
        <f>IFERROR(VLOOKUP(A589,Transaksi!$A$11:$G$1000,7,FALSE),"")</f>
        <v/>
      </c>
      <c r="H589" s="489" t="str">
        <f>IFERROR(VLOOKUP(A589,Transaksi!$A$11:$H$1000,8,FALSE),"")</f>
        <v/>
      </c>
      <c r="I589" s="489" t="str">
        <f t="shared" si="9"/>
        <v/>
      </c>
    </row>
    <row r="590" spans="3:9" ht="12.5">
      <c r="C590" s="486" t="str">
        <f>IFERROR(VLOOKUP(A590,Transaksi!$A$11:$C$1000,3,FALSE),"")</f>
        <v/>
      </c>
      <c r="D590" s="487" t="str">
        <f>IFERROR(VLOOKUP(A590,Transaksi!$A$11:$D$1000,4,FALSE),"")</f>
        <v/>
      </c>
      <c r="E590" s="488" t="str">
        <f>IFERROR(VLOOKUP(A590,Transaksi!$A$11:$E$1000,5,FALSE),"")</f>
        <v/>
      </c>
      <c r="F590" s="209" t="str">
        <f>IFERROR(VLOOKUP(A590,Transaksi!$A$11:$F$1000,6,FALSE),"")</f>
        <v/>
      </c>
      <c r="G590" s="489" t="str">
        <f>IFERROR(VLOOKUP(A590,Transaksi!$A$11:$G$1000,7,FALSE),"")</f>
        <v/>
      </c>
      <c r="H590" s="489" t="str">
        <f>IFERROR(VLOOKUP(A590,Transaksi!$A$11:$H$1000,8,FALSE),"")</f>
        <v/>
      </c>
      <c r="I590" s="489" t="str">
        <f t="shared" si="9"/>
        <v/>
      </c>
    </row>
    <row r="591" spans="3:9" ht="12.5">
      <c r="C591" s="486" t="str">
        <f>IFERROR(VLOOKUP(A591,Transaksi!$A$11:$C$1000,3,FALSE),"")</f>
        <v/>
      </c>
      <c r="D591" s="487" t="str">
        <f>IFERROR(VLOOKUP(A591,Transaksi!$A$11:$D$1000,4,FALSE),"")</f>
        <v/>
      </c>
      <c r="E591" s="488" t="str">
        <f>IFERROR(VLOOKUP(A591,Transaksi!$A$11:$E$1000,5,FALSE),"")</f>
        <v/>
      </c>
      <c r="F591" s="209" t="str">
        <f>IFERROR(VLOOKUP(A591,Transaksi!$A$11:$F$1000,6,FALSE),"")</f>
        <v/>
      </c>
      <c r="G591" s="489" t="str">
        <f>IFERROR(VLOOKUP(A591,Transaksi!$A$11:$G$1000,7,FALSE),"")</f>
        <v/>
      </c>
      <c r="H591" s="489" t="str">
        <f>IFERROR(VLOOKUP(A591,Transaksi!$A$11:$H$1000,8,FALSE),"")</f>
        <v/>
      </c>
      <c r="I591" s="489" t="str">
        <f t="shared" si="9"/>
        <v/>
      </c>
    </row>
    <row r="592" spans="3:9" ht="12.5">
      <c r="C592" s="486" t="str">
        <f>IFERROR(VLOOKUP(A592,Transaksi!$A$11:$C$1000,3,FALSE),"")</f>
        <v/>
      </c>
      <c r="D592" s="487" t="str">
        <f>IFERROR(VLOOKUP(A592,Transaksi!$A$11:$D$1000,4,FALSE),"")</f>
        <v/>
      </c>
      <c r="E592" s="488" t="str">
        <f>IFERROR(VLOOKUP(A592,Transaksi!$A$11:$E$1000,5,FALSE),"")</f>
        <v/>
      </c>
      <c r="F592" s="209" t="str">
        <f>IFERROR(VLOOKUP(A592,Transaksi!$A$11:$F$1000,6,FALSE),"")</f>
        <v/>
      </c>
      <c r="G592" s="489" t="str">
        <f>IFERROR(VLOOKUP(A592,Transaksi!$A$11:$G$1000,7,FALSE),"")</f>
        <v/>
      </c>
      <c r="H592" s="489" t="str">
        <f>IFERROR(VLOOKUP(A592,Transaksi!$A$11:$H$1000,8,FALSE),"")</f>
        <v/>
      </c>
      <c r="I592" s="489" t="str">
        <f t="shared" si="9"/>
        <v/>
      </c>
    </row>
    <row r="593" spans="3:9" ht="12.5">
      <c r="C593" s="486" t="str">
        <f>IFERROR(VLOOKUP(A593,Transaksi!$A$11:$C$1000,3,FALSE),"")</f>
        <v/>
      </c>
      <c r="D593" s="487" t="str">
        <f>IFERROR(VLOOKUP(A593,Transaksi!$A$11:$D$1000,4,FALSE),"")</f>
        <v/>
      </c>
      <c r="E593" s="488" t="str">
        <f>IFERROR(VLOOKUP(A593,Transaksi!$A$11:$E$1000,5,FALSE),"")</f>
        <v/>
      </c>
      <c r="F593" s="209" t="str">
        <f>IFERROR(VLOOKUP(A593,Transaksi!$A$11:$F$1000,6,FALSE),"")</f>
        <v/>
      </c>
      <c r="G593" s="489" t="str">
        <f>IFERROR(VLOOKUP(A593,Transaksi!$A$11:$G$1000,7,FALSE),"")</f>
        <v/>
      </c>
      <c r="H593" s="489" t="str">
        <f>IFERROR(VLOOKUP(A593,Transaksi!$A$11:$H$1000,8,FALSE),"")</f>
        <v/>
      </c>
      <c r="I593" s="489" t="str">
        <f t="shared" si="9"/>
        <v/>
      </c>
    </row>
    <row r="594" spans="3:9" ht="12.5">
      <c r="C594" s="486" t="str">
        <f>IFERROR(VLOOKUP(A594,Transaksi!$A$11:$C$1000,3,FALSE),"")</f>
        <v/>
      </c>
      <c r="D594" s="487" t="str">
        <f>IFERROR(VLOOKUP(A594,Transaksi!$A$11:$D$1000,4,FALSE),"")</f>
        <v/>
      </c>
      <c r="E594" s="488" t="str">
        <f>IFERROR(VLOOKUP(A594,Transaksi!$A$11:$E$1000,5,FALSE),"")</f>
        <v/>
      </c>
      <c r="F594" s="209" t="str">
        <f>IFERROR(VLOOKUP(A594,Transaksi!$A$11:$F$1000,6,FALSE),"")</f>
        <v/>
      </c>
      <c r="G594" s="489" t="str">
        <f>IFERROR(VLOOKUP(A594,Transaksi!$A$11:$G$1000,7,FALSE),"")</f>
        <v/>
      </c>
      <c r="H594" s="489" t="str">
        <f>IFERROR(VLOOKUP(A594,Transaksi!$A$11:$H$1000,8,FALSE),"")</f>
        <v/>
      </c>
      <c r="I594" s="489" t="str">
        <f t="shared" si="9"/>
        <v/>
      </c>
    </row>
    <row r="595" spans="3:9" ht="12.5">
      <c r="C595" s="486" t="str">
        <f>IFERROR(VLOOKUP(A595,Transaksi!$A$11:$C$1000,3,FALSE),"")</f>
        <v/>
      </c>
      <c r="D595" s="487" t="str">
        <f>IFERROR(VLOOKUP(A595,Transaksi!$A$11:$D$1000,4,FALSE),"")</f>
        <v/>
      </c>
      <c r="E595" s="488" t="str">
        <f>IFERROR(VLOOKUP(A595,Transaksi!$A$11:$E$1000,5,FALSE),"")</f>
        <v/>
      </c>
      <c r="F595" s="209" t="str">
        <f>IFERROR(VLOOKUP(A595,Transaksi!$A$11:$F$1000,6,FALSE),"")</f>
        <v/>
      </c>
      <c r="G595" s="489" t="str">
        <f>IFERROR(VLOOKUP(A595,Transaksi!$A$11:$G$1000,7,FALSE),"")</f>
        <v/>
      </c>
      <c r="H595" s="489" t="str">
        <f>IFERROR(VLOOKUP(A595,Transaksi!$A$11:$H$1000,8,FALSE),"")</f>
        <v/>
      </c>
      <c r="I595" s="489" t="str">
        <f t="shared" si="9"/>
        <v/>
      </c>
    </row>
    <row r="596" spans="3:9" ht="12.5">
      <c r="C596" s="486" t="str">
        <f>IFERROR(VLOOKUP(A596,Transaksi!$A$11:$C$1000,3,FALSE),"")</f>
        <v/>
      </c>
      <c r="D596" s="487" t="str">
        <f>IFERROR(VLOOKUP(A596,Transaksi!$A$11:$D$1000,4,FALSE),"")</f>
        <v/>
      </c>
      <c r="E596" s="488" t="str">
        <f>IFERROR(VLOOKUP(A596,Transaksi!$A$11:$E$1000,5,FALSE),"")</f>
        <v/>
      </c>
      <c r="F596" s="209" t="str">
        <f>IFERROR(VLOOKUP(A596,Transaksi!$A$11:$F$1000,6,FALSE),"")</f>
        <v/>
      </c>
      <c r="G596" s="489" t="str">
        <f>IFERROR(VLOOKUP(A596,Transaksi!$A$11:$G$1000,7,FALSE),"")</f>
        <v/>
      </c>
      <c r="H596" s="489" t="str">
        <f>IFERROR(VLOOKUP(A596,Transaksi!$A$11:$H$1000,8,FALSE),"")</f>
        <v/>
      </c>
      <c r="I596" s="489" t="str">
        <f t="shared" si="9"/>
        <v/>
      </c>
    </row>
    <row r="597" spans="3:9" ht="12.5">
      <c r="C597" s="486" t="str">
        <f>IFERROR(VLOOKUP(A597,Transaksi!$A$11:$C$1000,3,FALSE),"")</f>
        <v/>
      </c>
      <c r="D597" s="487" t="str">
        <f>IFERROR(VLOOKUP(A597,Transaksi!$A$11:$D$1000,4,FALSE),"")</f>
        <v/>
      </c>
      <c r="E597" s="488" t="str">
        <f>IFERROR(VLOOKUP(A597,Transaksi!$A$11:$E$1000,5,FALSE),"")</f>
        <v/>
      </c>
      <c r="F597" s="209" t="str">
        <f>IFERROR(VLOOKUP(A597,Transaksi!$A$11:$F$1000,6,FALSE),"")</f>
        <v/>
      </c>
      <c r="G597" s="489" t="str">
        <f>IFERROR(VLOOKUP(A597,Transaksi!$A$11:$G$1000,7,FALSE),"")</f>
        <v/>
      </c>
      <c r="H597" s="489" t="str">
        <f>IFERROR(VLOOKUP(A597,Transaksi!$A$11:$H$1000,8,FALSE),"")</f>
        <v/>
      </c>
      <c r="I597" s="489" t="str">
        <f t="shared" si="9"/>
        <v/>
      </c>
    </row>
    <row r="598" spans="3:9" ht="12.5">
      <c r="C598" s="486" t="str">
        <f>IFERROR(VLOOKUP(A598,Transaksi!$A$11:$C$1000,3,FALSE),"")</f>
        <v/>
      </c>
      <c r="D598" s="487" t="str">
        <f>IFERROR(VLOOKUP(A598,Transaksi!$A$11:$D$1000,4,FALSE),"")</f>
        <v/>
      </c>
      <c r="E598" s="488" t="str">
        <f>IFERROR(VLOOKUP(A598,Transaksi!$A$11:$E$1000,5,FALSE),"")</f>
        <v/>
      </c>
      <c r="F598" s="209" t="str">
        <f>IFERROR(VLOOKUP(A598,Transaksi!$A$11:$F$1000,6,FALSE),"")</f>
        <v/>
      </c>
      <c r="G598" s="489" t="str">
        <f>IFERROR(VLOOKUP(A598,Transaksi!$A$11:$G$1000,7,FALSE),"")</f>
        <v/>
      </c>
      <c r="H598" s="489" t="str">
        <f>IFERROR(VLOOKUP(A598,Transaksi!$A$11:$H$1000,8,FALSE),"")</f>
        <v/>
      </c>
      <c r="I598" s="489" t="str">
        <f t="shared" si="9"/>
        <v/>
      </c>
    </row>
    <row r="599" spans="3:9" ht="12.5">
      <c r="C599" s="486" t="str">
        <f>IFERROR(VLOOKUP(A599,Transaksi!$A$11:$C$1000,3,FALSE),"")</f>
        <v/>
      </c>
      <c r="D599" s="487" t="str">
        <f>IFERROR(VLOOKUP(A599,Transaksi!$A$11:$D$1000,4,FALSE),"")</f>
        <v/>
      </c>
      <c r="E599" s="488" t="str">
        <f>IFERROR(VLOOKUP(A599,Transaksi!$A$11:$E$1000,5,FALSE),"")</f>
        <v/>
      </c>
      <c r="F599" s="209" t="str">
        <f>IFERROR(VLOOKUP(A599,Transaksi!$A$11:$F$1000,6,FALSE),"")</f>
        <v/>
      </c>
      <c r="G599" s="489" t="str">
        <f>IFERROR(VLOOKUP(A599,Transaksi!$A$11:$G$1000,7,FALSE),"")</f>
        <v/>
      </c>
      <c r="H599" s="489" t="str">
        <f>IFERROR(VLOOKUP(A599,Transaksi!$A$11:$H$1000,8,FALSE),"")</f>
        <v/>
      </c>
      <c r="I599" s="489" t="str">
        <f t="shared" si="9"/>
        <v/>
      </c>
    </row>
    <row r="600" spans="3:9" ht="12.5">
      <c r="C600" s="486" t="str">
        <f>IFERROR(VLOOKUP(A600,Transaksi!$A$11:$C$1000,3,FALSE),"")</f>
        <v/>
      </c>
      <c r="D600" s="487" t="str">
        <f>IFERROR(VLOOKUP(A600,Transaksi!$A$11:$D$1000,4,FALSE),"")</f>
        <v/>
      </c>
      <c r="E600" s="488" t="str">
        <f>IFERROR(VLOOKUP(A600,Transaksi!$A$11:$E$1000,5,FALSE),"")</f>
        <v/>
      </c>
      <c r="F600" s="209" t="str">
        <f>IFERROR(VLOOKUP(A600,Transaksi!$A$11:$F$1000,6,FALSE),"")</f>
        <v/>
      </c>
      <c r="G600" s="489" t="str">
        <f>IFERROR(VLOOKUP(A600,Transaksi!$A$11:$G$1000,7,FALSE),"")</f>
        <v/>
      </c>
      <c r="H600" s="489" t="str">
        <f>IFERROR(VLOOKUP(A600,Transaksi!$A$11:$H$1000,8,FALSE),"")</f>
        <v/>
      </c>
      <c r="I600" s="489" t="str">
        <f t="shared" ref="I600:I645" si="10">IF(F600="","",I599+G600-H600)</f>
        <v/>
      </c>
    </row>
    <row r="601" spans="3:9" ht="12.5">
      <c r="C601" s="486" t="str">
        <f>IFERROR(VLOOKUP(A601,Transaksi!$A$11:$C$1000,3,FALSE),"")</f>
        <v/>
      </c>
      <c r="D601" s="487" t="str">
        <f>IFERROR(VLOOKUP(A601,Transaksi!$A$11:$D$1000,4,FALSE),"")</f>
        <v/>
      </c>
      <c r="E601" s="488" t="str">
        <f>IFERROR(VLOOKUP(A601,Transaksi!$A$11:$E$1000,5,FALSE),"")</f>
        <v/>
      </c>
      <c r="F601" s="209" t="str">
        <f>IFERROR(VLOOKUP(A601,Transaksi!$A$11:$F$1000,6,FALSE),"")</f>
        <v/>
      </c>
      <c r="G601" s="489" t="str">
        <f>IFERROR(VLOOKUP(A601,Transaksi!$A$11:$G$1000,7,FALSE),"")</f>
        <v/>
      </c>
      <c r="H601" s="489" t="str">
        <f>IFERROR(VLOOKUP(A601,Transaksi!$A$11:$H$1000,8,FALSE),"")</f>
        <v/>
      </c>
      <c r="I601" s="489" t="str">
        <f t="shared" si="10"/>
        <v/>
      </c>
    </row>
    <row r="602" spans="3:9" ht="12.5">
      <c r="C602" s="486" t="str">
        <f>IFERROR(VLOOKUP(A602,Transaksi!$A$11:$C$1000,3,FALSE),"")</f>
        <v/>
      </c>
      <c r="D602" s="487" t="str">
        <f>IFERROR(VLOOKUP(A602,Transaksi!$A$11:$D$1000,4,FALSE),"")</f>
        <v/>
      </c>
      <c r="E602" s="488" t="str">
        <f>IFERROR(VLOOKUP(A602,Transaksi!$A$11:$E$1000,5,FALSE),"")</f>
        <v/>
      </c>
      <c r="F602" s="209" t="str">
        <f>IFERROR(VLOOKUP(A602,Transaksi!$A$11:$F$1000,6,FALSE),"")</f>
        <v/>
      </c>
      <c r="G602" s="489" t="str">
        <f>IFERROR(VLOOKUP(A602,Transaksi!$A$11:$G$1000,7,FALSE),"")</f>
        <v/>
      </c>
      <c r="H602" s="489" t="str">
        <f>IFERROR(VLOOKUP(A602,Transaksi!$A$11:$H$1000,8,FALSE),"")</f>
        <v/>
      </c>
      <c r="I602" s="489" t="str">
        <f t="shared" si="10"/>
        <v/>
      </c>
    </row>
    <row r="603" spans="3:9" ht="12.5">
      <c r="C603" s="486" t="str">
        <f>IFERROR(VLOOKUP(A603,Transaksi!$A$11:$C$1000,3,FALSE),"")</f>
        <v/>
      </c>
      <c r="D603" s="487" t="str">
        <f>IFERROR(VLOOKUP(A603,Transaksi!$A$11:$D$1000,4,FALSE),"")</f>
        <v/>
      </c>
      <c r="E603" s="488" t="str">
        <f>IFERROR(VLOOKUP(A603,Transaksi!$A$11:$E$1000,5,FALSE),"")</f>
        <v/>
      </c>
      <c r="F603" s="209" t="str">
        <f>IFERROR(VLOOKUP(A603,Transaksi!$A$11:$F$1000,6,FALSE),"")</f>
        <v/>
      </c>
      <c r="G603" s="489" t="str">
        <f>IFERROR(VLOOKUP(A603,Transaksi!$A$11:$G$1000,7,FALSE),"")</f>
        <v/>
      </c>
      <c r="H603" s="489" t="str">
        <f>IFERROR(VLOOKUP(A603,Transaksi!$A$11:$H$1000,8,FALSE),"")</f>
        <v/>
      </c>
      <c r="I603" s="489" t="str">
        <f t="shared" si="10"/>
        <v/>
      </c>
    </row>
    <row r="604" spans="3:9" ht="12.5">
      <c r="C604" s="486" t="str">
        <f>IFERROR(VLOOKUP(A604,Transaksi!$A$11:$C$1000,3,FALSE),"")</f>
        <v/>
      </c>
      <c r="D604" s="487" t="str">
        <f>IFERROR(VLOOKUP(A604,Transaksi!$A$11:$D$1000,4,FALSE),"")</f>
        <v/>
      </c>
      <c r="E604" s="488" t="str">
        <f>IFERROR(VLOOKUP(A604,Transaksi!$A$11:$E$1000,5,FALSE),"")</f>
        <v/>
      </c>
      <c r="F604" s="209" t="str">
        <f>IFERROR(VLOOKUP(A604,Transaksi!$A$11:$F$1000,6,FALSE),"")</f>
        <v/>
      </c>
      <c r="G604" s="489" t="str">
        <f>IFERROR(VLOOKUP(A604,Transaksi!$A$11:$G$1000,7,FALSE),"")</f>
        <v/>
      </c>
      <c r="H604" s="489" t="str">
        <f>IFERROR(VLOOKUP(A604,Transaksi!$A$11:$H$1000,8,FALSE),"")</f>
        <v/>
      </c>
      <c r="I604" s="489" t="str">
        <f t="shared" si="10"/>
        <v/>
      </c>
    </row>
    <row r="605" spans="3:9" ht="12.5">
      <c r="C605" s="486" t="str">
        <f>IFERROR(VLOOKUP(A605,Transaksi!$A$11:$C$1000,3,FALSE),"")</f>
        <v/>
      </c>
      <c r="D605" s="487" t="str">
        <f>IFERROR(VLOOKUP(A605,Transaksi!$A$11:$D$1000,4,FALSE),"")</f>
        <v/>
      </c>
      <c r="E605" s="488" t="str">
        <f>IFERROR(VLOOKUP(A605,Transaksi!$A$11:$E$1000,5,FALSE),"")</f>
        <v/>
      </c>
      <c r="F605" s="209" t="str">
        <f>IFERROR(VLOOKUP(A605,Transaksi!$A$11:$F$1000,6,FALSE),"")</f>
        <v/>
      </c>
      <c r="G605" s="489" t="str">
        <f>IFERROR(VLOOKUP(A605,Transaksi!$A$11:$G$1000,7,FALSE),"")</f>
        <v/>
      </c>
      <c r="H605" s="489" t="str">
        <f>IFERROR(VLOOKUP(A605,Transaksi!$A$11:$H$1000,8,FALSE),"")</f>
        <v/>
      </c>
      <c r="I605" s="489" t="str">
        <f t="shared" si="10"/>
        <v/>
      </c>
    </row>
    <row r="606" spans="3:9" ht="12.5">
      <c r="C606" s="486" t="str">
        <f>IFERROR(VLOOKUP(A606,Transaksi!$A$11:$C$1000,3,FALSE),"")</f>
        <v/>
      </c>
      <c r="D606" s="487" t="str">
        <f>IFERROR(VLOOKUP(A606,Transaksi!$A$11:$D$1000,4,FALSE),"")</f>
        <v/>
      </c>
      <c r="E606" s="488" t="str">
        <f>IFERROR(VLOOKUP(A606,Transaksi!$A$11:$E$1000,5,FALSE),"")</f>
        <v/>
      </c>
      <c r="F606" s="209" t="str">
        <f>IFERROR(VLOOKUP(A606,Transaksi!$A$11:$F$1000,6,FALSE),"")</f>
        <v/>
      </c>
      <c r="G606" s="489" t="str">
        <f>IFERROR(VLOOKUP(A606,Transaksi!$A$11:$G$1000,7,FALSE),"")</f>
        <v/>
      </c>
      <c r="H606" s="489" t="str">
        <f>IFERROR(VLOOKUP(A606,Transaksi!$A$11:$H$1000,8,FALSE),"")</f>
        <v/>
      </c>
      <c r="I606" s="489" t="str">
        <f t="shared" si="10"/>
        <v/>
      </c>
    </row>
    <row r="607" spans="3:9" ht="12.5">
      <c r="C607" s="486" t="str">
        <f>IFERROR(VLOOKUP(A607,Transaksi!$A$11:$C$1000,3,FALSE),"")</f>
        <v/>
      </c>
      <c r="D607" s="487" t="str">
        <f>IFERROR(VLOOKUP(A607,Transaksi!$A$11:$D$1000,4,FALSE),"")</f>
        <v/>
      </c>
      <c r="E607" s="488" t="str">
        <f>IFERROR(VLOOKUP(A607,Transaksi!$A$11:$E$1000,5,FALSE),"")</f>
        <v/>
      </c>
      <c r="F607" s="209" t="str">
        <f>IFERROR(VLOOKUP(A607,Transaksi!$A$11:$F$1000,6,FALSE),"")</f>
        <v/>
      </c>
      <c r="G607" s="489" t="str">
        <f>IFERROR(VLOOKUP(A607,Transaksi!$A$11:$G$1000,7,FALSE),"")</f>
        <v/>
      </c>
      <c r="H607" s="489" t="str">
        <f>IFERROR(VLOOKUP(A607,Transaksi!$A$11:$H$1000,8,FALSE),"")</f>
        <v/>
      </c>
      <c r="I607" s="489" t="str">
        <f t="shared" si="10"/>
        <v/>
      </c>
    </row>
    <row r="608" spans="3:9" ht="12.5">
      <c r="C608" s="486" t="str">
        <f>IFERROR(VLOOKUP(A608,Transaksi!$A$11:$C$1000,3,FALSE),"")</f>
        <v/>
      </c>
      <c r="D608" s="487" t="str">
        <f>IFERROR(VLOOKUP(A608,Transaksi!$A$11:$D$1000,4,FALSE),"")</f>
        <v/>
      </c>
      <c r="E608" s="488" t="str">
        <f>IFERROR(VLOOKUP(A608,Transaksi!$A$11:$E$1000,5,FALSE),"")</f>
        <v/>
      </c>
      <c r="F608" s="209" t="str">
        <f>IFERROR(VLOOKUP(A608,Transaksi!$A$11:$F$1000,6,FALSE),"")</f>
        <v/>
      </c>
      <c r="G608" s="489" t="str">
        <f>IFERROR(VLOOKUP(A608,Transaksi!$A$11:$G$1000,7,FALSE),"")</f>
        <v/>
      </c>
      <c r="H608" s="489" t="str">
        <f>IFERROR(VLOOKUP(A608,Transaksi!$A$11:$H$1000,8,FALSE),"")</f>
        <v/>
      </c>
      <c r="I608" s="489" t="str">
        <f t="shared" si="10"/>
        <v/>
      </c>
    </row>
    <row r="609" spans="3:9" ht="12.5">
      <c r="C609" s="486" t="str">
        <f>IFERROR(VLOOKUP(A609,Transaksi!$A$11:$C$1000,3,FALSE),"")</f>
        <v/>
      </c>
      <c r="D609" s="487" t="str">
        <f>IFERROR(VLOOKUP(A609,Transaksi!$A$11:$D$1000,4,FALSE),"")</f>
        <v/>
      </c>
      <c r="E609" s="488" t="str">
        <f>IFERROR(VLOOKUP(A609,Transaksi!$A$11:$E$1000,5,FALSE),"")</f>
        <v/>
      </c>
      <c r="F609" s="209" t="str">
        <f>IFERROR(VLOOKUP(A609,Transaksi!$A$11:$F$1000,6,FALSE),"")</f>
        <v/>
      </c>
      <c r="G609" s="489" t="str">
        <f>IFERROR(VLOOKUP(A609,Transaksi!$A$11:$G$1000,7,FALSE),"")</f>
        <v/>
      </c>
      <c r="H609" s="489" t="str">
        <f>IFERROR(VLOOKUP(A609,Transaksi!$A$11:$H$1000,8,FALSE),"")</f>
        <v/>
      </c>
      <c r="I609" s="489" t="str">
        <f t="shared" si="10"/>
        <v/>
      </c>
    </row>
    <row r="610" spans="3:9" ht="12.5">
      <c r="C610" s="486" t="str">
        <f>IFERROR(VLOOKUP(A610,Transaksi!$A$11:$C$1000,3,FALSE),"")</f>
        <v/>
      </c>
      <c r="D610" s="487" t="str">
        <f>IFERROR(VLOOKUP(A610,Transaksi!$A$11:$D$1000,4,FALSE),"")</f>
        <v/>
      </c>
      <c r="E610" s="488" t="str">
        <f>IFERROR(VLOOKUP(A610,Transaksi!$A$11:$E$1000,5,FALSE),"")</f>
        <v/>
      </c>
      <c r="F610" s="209" t="str">
        <f>IFERROR(VLOOKUP(A610,Transaksi!$A$11:$F$1000,6,FALSE),"")</f>
        <v/>
      </c>
      <c r="G610" s="489" t="str">
        <f>IFERROR(VLOOKUP(A610,Transaksi!$A$11:$G$1000,7,FALSE),"")</f>
        <v/>
      </c>
      <c r="H610" s="489" t="str">
        <f>IFERROR(VLOOKUP(A610,Transaksi!$A$11:$H$1000,8,FALSE),"")</f>
        <v/>
      </c>
      <c r="I610" s="489" t="str">
        <f t="shared" si="10"/>
        <v/>
      </c>
    </row>
    <row r="611" spans="3:9" ht="12.5">
      <c r="C611" s="486" t="str">
        <f>IFERROR(VLOOKUP(A611,Transaksi!$A$11:$C$1000,3,FALSE),"")</f>
        <v/>
      </c>
      <c r="D611" s="487" t="str">
        <f>IFERROR(VLOOKUP(A611,Transaksi!$A$11:$D$1000,4,FALSE),"")</f>
        <v/>
      </c>
      <c r="E611" s="488" t="str">
        <f>IFERROR(VLOOKUP(A611,Transaksi!$A$11:$E$1000,5,FALSE),"")</f>
        <v/>
      </c>
      <c r="F611" s="209" t="str">
        <f>IFERROR(VLOOKUP(A611,Transaksi!$A$11:$F$1000,6,FALSE),"")</f>
        <v/>
      </c>
      <c r="G611" s="489" t="str">
        <f>IFERROR(VLOOKUP(A611,Transaksi!$A$11:$G$1000,7,FALSE),"")</f>
        <v/>
      </c>
      <c r="H611" s="489" t="str">
        <f>IFERROR(VLOOKUP(A611,Transaksi!$A$11:$H$1000,8,FALSE),"")</f>
        <v/>
      </c>
      <c r="I611" s="489" t="str">
        <f t="shared" si="10"/>
        <v/>
      </c>
    </row>
    <row r="612" spans="3:9" ht="12.5">
      <c r="C612" s="486" t="str">
        <f>IFERROR(VLOOKUP(A612,Transaksi!$A$11:$C$1000,3,FALSE),"")</f>
        <v/>
      </c>
      <c r="D612" s="487" t="str">
        <f>IFERROR(VLOOKUP(A612,Transaksi!$A$11:$D$1000,4,FALSE),"")</f>
        <v/>
      </c>
      <c r="E612" s="488" t="str">
        <f>IFERROR(VLOOKUP(A612,Transaksi!$A$11:$E$1000,5,FALSE),"")</f>
        <v/>
      </c>
      <c r="F612" s="209" t="str">
        <f>IFERROR(VLOOKUP(A612,Transaksi!$A$11:$F$1000,6,FALSE),"")</f>
        <v/>
      </c>
      <c r="G612" s="489" t="str">
        <f>IFERROR(VLOOKUP(A612,Transaksi!$A$11:$G$1000,7,FALSE),"")</f>
        <v/>
      </c>
      <c r="H612" s="489" t="str">
        <f>IFERROR(VLOOKUP(A612,Transaksi!$A$11:$H$1000,8,FALSE),"")</f>
        <v/>
      </c>
      <c r="I612" s="489" t="str">
        <f t="shared" si="10"/>
        <v/>
      </c>
    </row>
    <row r="613" spans="3:9" ht="12.5">
      <c r="C613" s="486" t="str">
        <f>IFERROR(VLOOKUP(A613,Transaksi!$A$11:$C$1000,3,FALSE),"")</f>
        <v/>
      </c>
      <c r="D613" s="487" t="str">
        <f>IFERROR(VLOOKUP(A613,Transaksi!$A$11:$D$1000,4,FALSE),"")</f>
        <v/>
      </c>
      <c r="E613" s="488" t="str">
        <f>IFERROR(VLOOKUP(A613,Transaksi!$A$11:$E$1000,5,FALSE),"")</f>
        <v/>
      </c>
      <c r="F613" s="209" t="str">
        <f>IFERROR(VLOOKUP(A613,Transaksi!$A$11:$F$1000,6,FALSE),"")</f>
        <v/>
      </c>
      <c r="G613" s="489" t="str">
        <f>IFERROR(VLOOKUP(A613,Transaksi!$A$11:$G$1000,7,FALSE),"")</f>
        <v/>
      </c>
      <c r="H613" s="489" t="str">
        <f>IFERROR(VLOOKUP(A613,Transaksi!$A$11:$H$1000,8,FALSE),"")</f>
        <v/>
      </c>
      <c r="I613" s="489" t="str">
        <f t="shared" si="10"/>
        <v/>
      </c>
    </row>
    <row r="614" spans="3:9" ht="12.5">
      <c r="C614" s="486" t="str">
        <f>IFERROR(VLOOKUP(A614,Transaksi!$A$11:$C$1000,3,FALSE),"")</f>
        <v/>
      </c>
      <c r="D614" s="487" t="str">
        <f>IFERROR(VLOOKUP(A614,Transaksi!$A$11:$D$1000,4,FALSE),"")</f>
        <v/>
      </c>
      <c r="E614" s="488" t="str">
        <f>IFERROR(VLOOKUP(A614,Transaksi!$A$11:$E$1000,5,FALSE),"")</f>
        <v/>
      </c>
      <c r="F614" s="209" t="str">
        <f>IFERROR(VLOOKUP(A614,Transaksi!$A$11:$F$1000,6,FALSE),"")</f>
        <v/>
      </c>
      <c r="G614" s="489" t="str">
        <f>IFERROR(VLOOKUP(A614,Transaksi!$A$11:$G$1000,7,FALSE),"")</f>
        <v/>
      </c>
      <c r="H614" s="489" t="str">
        <f>IFERROR(VLOOKUP(A614,Transaksi!$A$11:$H$1000,8,FALSE),"")</f>
        <v/>
      </c>
      <c r="I614" s="489" t="str">
        <f t="shared" si="10"/>
        <v/>
      </c>
    </row>
    <row r="615" spans="3:9" ht="12.5">
      <c r="C615" s="486" t="str">
        <f>IFERROR(VLOOKUP(A615,Transaksi!$A$11:$C$1000,3,FALSE),"")</f>
        <v/>
      </c>
      <c r="D615" s="487" t="str">
        <f>IFERROR(VLOOKUP(A615,Transaksi!$A$11:$D$1000,4,FALSE),"")</f>
        <v/>
      </c>
      <c r="E615" s="488" t="str">
        <f>IFERROR(VLOOKUP(A615,Transaksi!$A$11:$E$1000,5,FALSE),"")</f>
        <v/>
      </c>
      <c r="F615" s="209" t="str">
        <f>IFERROR(VLOOKUP(A615,Transaksi!$A$11:$F$1000,6,FALSE),"")</f>
        <v/>
      </c>
      <c r="G615" s="489" t="str">
        <f>IFERROR(VLOOKUP(A615,Transaksi!$A$11:$G$1000,7,FALSE),"")</f>
        <v/>
      </c>
      <c r="H615" s="489" t="str">
        <f>IFERROR(VLOOKUP(A615,Transaksi!$A$11:$H$1000,8,FALSE),"")</f>
        <v/>
      </c>
      <c r="I615" s="489" t="str">
        <f t="shared" si="10"/>
        <v/>
      </c>
    </row>
    <row r="616" spans="3:9" ht="12.5">
      <c r="C616" s="486" t="str">
        <f>IFERROR(VLOOKUP(A616,Transaksi!$A$11:$C$1000,3,FALSE),"")</f>
        <v/>
      </c>
      <c r="D616" s="487" t="str">
        <f>IFERROR(VLOOKUP(A616,Transaksi!$A$11:$D$1000,4,FALSE),"")</f>
        <v/>
      </c>
      <c r="E616" s="488" t="str">
        <f>IFERROR(VLOOKUP(A616,Transaksi!$A$11:$E$1000,5,FALSE),"")</f>
        <v/>
      </c>
      <c r="F616" s="209" t="str">
        <f>IFERROR(VLOOKUP(A616,Transaksi!$A$11:$F$1000,6,FALSE),"")</f>
        <v/>
      </c>
      <c r="G616" s="489" t="str">
        <f>IFERROR(VLOOKUP(A616,Transaksi!$A$11:$G$1000,7,FALSE),"")</f>
        <v/>
      </c>
      <c r="H616" s="489" t="str">
        <f>IFERROR(VLOOKUP(A616,Transaksi!$A$11:$H$1000,8,FALSE),"")</f>
        <v/>
      </c>
      <c r="I616" s="489" t="str">
        <f t="shared" si="10"/>
        <v/>
      </c>
    </row>
    <row r="617" spans="3:9" ht="12.5">
      <c r="C617" s="486" t="str">
        <f>IFERROR(VLOOKUP(A617,Transaksi!$A$11:$C$1000,3,FALSE),"")</f>
        <v/>
      </c>
      <c r="D617" s="487" t="str">
        <f>IFERROR(VLOOKUP(A617,Transaksi!$A$11:$D$1000,4,FALSE),"")</f>
        <v/>
      </c>
      <c r="E617" s="488" t="str">
        <f>IFERROR(VLOOKUP(A617,Transaksi!$A$11:$E$1000,5,FALSE),"")</f>
        <v/>
      </c>
      <c r="F617" s="209" t="str">
        <f>IFERROR(VLOOKUP(A617,Transaksi!$A$11:$F$1000,6,FALSE),"")</f>
        <v/>
      </c>
      <c r="G617" s="489" t="str">
        <f>IFERROR(VLOOKUP(A617,Transaksi!$A$11:$G$1000,7,FALSE),"")</f>
        <v/>
      </c>
      <c r="H617" s="489" t="str">
        <f>IFERROR(VLOOKUP(A617,Transaksi!$A$11:$H$1000,8,FALSE),"")</f>
        <v/>
      </c>
      <c r="I617" s="489" t="str">
        <f t="shared" si="10"/>
        <v/>
      </c>
    </row>
    <row r="618" spans="3:9" ht="12.5">
      <c r="C618" s="486" t="str">
        <f>IFERROR(VLOOKUP(A618,Transaksi!$A$11:$C$1000,3,FALSE),"")</f>
        <v/>
      </c>
      <c r="D618" s="487" t="str">
        <f>IFERROR(VLOOKUP(A618,Transaksi!$A$11:$D$1000,4,FALSE),"")</f>
        <v/>
      </c>
      <c r="E618" s="488" t="str">
        <f>IFERROR(VLOOKUP(A618,Transaksi!$A$11:$E$1000,5,FALSE),"")</f>
        <v/>
      </c>
      <c r="F618" s="209" t="str">
        <f>IFERROR(VLOOKUP(A618,Transaksi!$A$11:$F$1000,6,FALSE),"")</f>
        <v/>
      </c>
      <c r="G618" s="489" t="str">
        <f>IFERROR(VLOOKUP(A618,Transaksi!$A$11:$G$1000,7,FALSE),"")</f>
        <v/>
      </c>
      <c r="H618" s="489" t="str">
        <f>IFERROR(VLOOKUP(A618,Transaksi!$A$11:$H$1000,8,FALSE),"")</f>
        <v/>
      </c>
      <c r="I618" s="489" t="str">
        <f t="shared" si="10"/>
        <v/>
      </c>
    </row>
    <row r="619" spans="3:9" ht="12.5">
      <c r="C619" s="486" t="str">
        <f>IFERROR(VLOOKUP(A619,Transaksi!$A$11:$C$1000,3,FALSE),"")</f>
        <v/>
      </c>
      <c r="D619" s="487" t="str">
        <f>IFERROR(VLOOKUP(A619,Transaksi!$A$11:$D$1000,4,FALSE),"")</f>
        <v/>
      </c>
      <c r="E619" s="488" t="str">
        <f>IFERROR(VLOOKUP(A619,Transaksi!$A$11:$E$1000,5,FALSE),"")</f>
        <v/>
      </c>
      <c r="F619" s="209" t="str">
        <f>IFERROR(VLOOKUP(A619,Transaksi!$A$11:$F$1000,6,FALSE),"")</f>
        <v/>
      </c>
      <c r="G619" s="489" t="str">
        <f>IFERROR(VLOOKUP(A619,Transaksi!$A$11:$G$1000,7,FALSE),"")</f>
        <v/>
      </c>
      <c r="H619" s="489" t="str">
        <f>IFERROR(VLOOKUP(A619,Transaksi!$A$11:$H$1000,8,FALSE),"")</f>
        <v/>
      </c>
      <c r="I619" s="489" t="str">
        <f t="shared" si="10"/>
        <v/>
      </c>
    </row>
    <row r="620" spans="3:9" ht="12.5">
      <c r="C620" s="486" t="str">
        <f>IFERROR(VLOOKUP(A620,Transaksi!$A$11:$C$1000,3,FALSE),"")</f>
        <v/>
      </c>
      <c r="D620" s="487" t="str">
        <f>IFERROR(VLOOKUP(A620,Transaksi!$A$11:$D$1000,4,FALSE),"")</f>
        <v/>
      </c>
      <c r="E620" s="488" t="str">
        <f>IFERROR(VLOOKUP(A620,Transaksi!$A$11:$E$1000,5,FALSE),"")</f>
        <v/>
      </c>
      <c r="F620" s="209" t="str">
        <f>IFERROR(VLOOKUP(A620,Transaksi!$A$11:$F$1000,6,FALSE),"")</f>
        <v/>
      </c>
      <c r="G620" s="489" t="str">
        <f>IFERROR(VLOOKUP(A620,Transaksi!$A$11:$G$1000,7,FALSE),"")</f>
        <v/>
      </c>
      <c r="H620" s="489" t="str">
        <f>IFERROR(VLOOKUP(A620,Transaksi!$A$11:$H$1000,8,FALSE),"")</f>
        <v/>
      </c>
      <c r="I620" s="489" t="str">
        <f t="shared" si="10"/>
        <v/>
      </c>
    </row>
    <row r="621" spans="3:9" ht="12.5">
      <c r="C621" s="486" t="str">
        <f>IFERROR(VLOOKUP(A621,Transaksi!$A$11:$C$1000,3,FALSE),"")</f>
        <v/>
      </c>
      <c r="D621" s="487" t="str">
        <f>IFERROR(VLOOKUP(A621,Transaksi!$A$11:$D$1000,4,FALSE),"")</f>
        <v/>
      </c>
      <c r="E621" s="488" t="str">
        <f>IFERROR(VLOOKUP(A621,Transaksi!$A$11:$E$1000,5,FALSE),"")</f>
        <v/>
      </c>
      <c r="F621" s="209" t="str">
        <f>IFERROR(VLOOKUP(A621,Transaksi!$A$11:$F$1000,6,FALSE),"")</f>
        <v/>
      </c>
      <c r="G621" s="489" t="str">
        <f>IFERROR(VLOOKUP(A621,Transaksi!$A$11:$G$1000,7,FALSE),"")</f>
        <v/>
      </c>
      <c r="H621" s="489" t="str">
        <f>IFERROR(VLOOKUP(A621,Transaksi!$A$11:$H$1000,8,FALSE),"")</f>
        <v/>
      </c>
      <c r="I621" s="489" t="str">
        <f t="shared" si="10"/>
        <v/>
      </c>
    </row>
    <row r="622" spans="3:9" ht="12.5">
      <c r="C622" s="486" t="str">
        <f>IFERROR(VLOOKUP(A622,Transaksi!$A$11:$C$1000,3,FALSE),"")</f>
        <v/>
      </c>
      <c r="D622" s="487" t="str">
        <f>IFERROR(VLOOKUP(A622,Transaksi!$A$11:$D$1000,4,FALSE),"")</f>
        <v/>
      </c>
      <c r="E622" s="488" t="str">
        <f>IFERROR(VLOOKUP(A622,Transaksi!$A$11:$E$1000,5,FALSE),"")</f>
        <v/>
      </c>
      <c r="F622" s="209" t="str">
        <f>IFERROR(VLOOKUP(A622,Transaksi!$A$11:$F$1000,6,FALSE),"")</f>
        <v/>
      </c>
      <c r="G622" s="489" t="str">
        <f>IFERROR(VLOOKUP(A622,Transaksi!$A$11:$G$1000,7,FALSE),"")</f>
        <v/>
      </c>
      <c r="H622" s="489" t="str">
        <f>IFERROR(VLOOKUP(A622,Transaksi!$A$11:$H$1000,8,FALSE),"")</f>
        <v/>
      </c>
      <c r="I622" s="489" t="str">
        <f t="shared" si="10"/>
        <v/>
      </c>
    </row>
    <row r="623" spans="3:9" ht="12.5">
      <c r="C623" s="486" t="str">
        <f>IFERROR(VLOOKUP(A623,Transaksi!$A$11:$C$1000,3,FALSE),"")</f>
        <v/>
      </c>
      <c r="D623" s="487" t="str">
        <f>IFERROR(VLOOKUP(A623,Transaksi!$A$11:$D$1000,4,FALSE),"")</f>
        <v/>
      </c>
      <c r="E623" s="488" t="str">
        <f>IFERROR(VLOOKUP(A623,Transaksi!$A$11:$E$1000,5,FALSE),"")</f>
        <v/>
      </c>
      <c r="F623" s="209" t="str">
        <f>IFERROR(VLOOKUP(A623,Transaksi!$A$11:$F$1000,6,FALSE),"")</f>
        <v/>
      </c>
      <c r="G623" s="489" t="str">
        <f>IFERROR(VLOOKUP(A623,Transaksi!$A$11:$G$1000,7,FALSE),"")</f>
        <v/>
      </c>
      <c r="H623" s="489" t="str">
        <f>IFERROR(VLOOKUP(A623,Transaksi!$A$11:$H$1000,8,FALSE),"")</f>
        <v/>
      </c>
      <c r="I623" s="489" t="str">
        <f t="shared" si="10"/>
        <v/>
      </c>
    </row>
    <row r="624" spans="3:9" ht="12.5">
      <c r="C624" s="486" t="str">
        <f>IFERROR(VLOOKUP(A624,Transaksi!$A$11:$C$1000,3,FALSE),"")</f>
        <v/>
      </c>
      <c r="D624" s="487" t="str">
        <f>IFERROR(VLOOKUP(A624,Transaksi!$A$11:$D$1000,4,FALSE),"")</f>
        <v/>
      </c>
      <c r="E624" s="488" t="str">
        <f>IFERROR(VLOOKUP(A624,Transaksi!$A$11:$E$1000,5,FALSE),"")</f>
        <v/>
      </c>
      <c r="F624" s="209" t="str">
        <f>IFERROR(VLOOKUP(A624,Transaksi!$A$11:$F$1000,6,FALSE),"")</f>
        <v/>
      </c>
      <c r="G624" s="489" t="str">
        <f>IFERROR(VLOOKUP(A624,Transaksi!$A$11:$G$1000,7,FALSE),"")</f>
        <v/>
      </c>
      <c r="H624" s="489" t="str">
        <f>IFERROR(VLOOKUP(A624,Transaksi!$A$11:$H$1000,8,FALSE),"")</f>
        <v/>
      </c>
      <c r="I624" s="489" t="str">
        <f t="shared" si="10"/>
        <v/>
      </c>
    </row>
    <row r="625" spans="3:9" ht="12.5">
      <c r="C625" s="486" t="str">
        <f>IFERROR(VLOOKUP(A625,Transaksi!$A$11:$C$1000,3,FALSE),"")</f>
        <v/>
      </c>
      <c r="D625" s="487" t="str">
        <f>IFERROR(VLOOKUP(A625,Transaksi!$A$11:$D$1000,4,FALSE),"")</f>
        <v/>
      </c>
      <c r="E625" s="488" t="str">
        <f>IFERROR(VLOOKUP(A625,Transaksi!$A$11:$E$1000,5,FALSE),"")</f>
        <v/>
      </c>
      <c r="F625" s="209" t="str">
        <f>IFERROR(VLOOKUP(A625,Transaksi!$A$11:$F$1000,6,FALSE),"")</f>
        <v/>
      </c>
      <c r="G625" s="489" t="str">
        <f>IFERROR(VLOOKUP(A625,Transaksi!$A$11:$G$1000,7,FALSE),"")</f>
        <v/>
      </c>
      <c r="H625" s="489" t="str">
        <f>IFERROR(VLOOKUP(A625,Transaksi!$A$11:$H$1000,8,FALSE),"")</f>
        <v/>
      </c>
      <c r="I625" s="489" t="str">
        <f t="shared" si="10"/>
        <v/>
      </c>
    </row>
    <row r="626" spans="3:9" ht="12.5">
      <c r="C626" s="486" t="str">
        <f>IFERROR(VLOOKUP(A626,Transaksi!$A$11:$C$1000,3,FALSE),"")</f>
        <v/>
      </c>
      <c r="D626" s="487" t="str">
        <f>IFERROR(VLOOKUP(A626,Transaksi!$A$11:$D$1000,4,FALSE),"")</f>
        <v/>
      </c>
      <c r="E626" s="488" t="str">
        <f>IFERROR(VLOOKUP(A626,Transaksi!$A$11:$E$1000,5,FALSE),"")</f>
        <v/>
      </c>
      <c r="F626" s="209" t="str">
        <f>IFERROR(VLOOKUP(A626,Transaksi!$A$11:$F$1000,6,FALSE),"")</f>
        <v/>
      </c>
      <c r="G626" s="489" t="str">
        <f>IFERROR(VLOOKUP(A626,Transaksi!$A$11:$G$1000,7,FALSE),"")</f>
        <v/>
      </c>
      <c r="H626" s="489" t="str">
        <f>IFERROR(VLOOKUP(A626,Transaksi!$A$11:$H$1000,8,FALSE),"")</f>
        <v/>
      </c>
      <c r="I626" s="489" t="str">
        <f t="shared" si="10"/>
        <v/>
      </c>
    </row>
    <row r="627" spans="3:9" ht="12.5">
      <c r="C627" s="486" t="str">
        <f>IFERROR(VLOOKUP(A627,Transaksi!$A$11:$C$1000,3,FALSE),"")</f>
        <v/>
      </c>
      <c r="D627" s="487" t="str">
        <f>IFERROR(VLOOKUP(A627,Transaksi!$A$11:$D$1000,4,FALSE),"")</f>
        <v/>
      </c>
      <c r="E627" s="488" t="str">
        <f>IFERROR(VLOOKUP(A627,Transaksi!$A$11:$E$1000,5,FALSE),"")</f>
        <v/>
      </c>
      <c r="F627" s="209" t="str">
        <f>IFERROR(VLOOKUP(A627,Transaksi!$A$11:$F$1000,6,FALSE),"")</f>
        <v/>
      </c>
      <c r="G627" s="489" t="str">
        <f>IFERROR(VLOOKUP(A627,Transaksi!$A$11:$G$1000,7,FALSE),"")</f>
        <v/>
      </c>
      <c r="H627" s="489" t="str">
        <f>IFERROR(VLOOKUP(A627,Transaksi!$A$11:$H$1000,8,FALSE),"")</f>
        <v/>
      </c>
      <c r="I627" s="489" t="str">
        <f t="shared" si="10"/>
        <v/>
      </c>
    </row>
    <row r="628" spans="3:9" ht="12.5">
      <c r="C628" s="486" t="str">
        <f>IFERROR(VLOOKUP(A628,Transaksi!$A$11:$C$1000,3,FALSE),"")</f>
        <v/>
      </c>
      <c r="D628" s="487" t="str">
        <f>IFERROR(VLOOKUP(A628,Transaksi!$A$11:$D$1000,4,FALSE),"")</f>
        <v/>
      </c>
      <c r="E628" s="488" t="str">
        <f>IFERROR(VLOOKUP(A628,Transaksi!$A$11:$E$1000,5,FALSE),"")</f>
        <v/>
      </c>
      <c r="F628" s="209" t="str">
        <f>IFERROR(VLOOKUP(A628,Transaksi!$A$11:$F$1000,6,FALSE),"")</f>
        <v/>
      </c>
      <c r="G628" s="489" t="str">
        <f>IFERROR(VLOOKUP(A628,Transaksi!$A$11:$G$1000,7,FALSE),"")</f>
        <v/>
      </c>
      <c r="H628" s="489" t="str">
        <f>IFERROR(VLOOKUP(A628,Transaksi!$A$11:$H$1000,8,FALSE),"")</f>
        <v/>
      </c>
      <c r="I628" s="489" t="str">
        <f t="shared" si="10"/>
        <v/>
      </c>
    </row>
    <row r="629" spans="3:9" ht="12.5">
      <c r="C629" s="486" t="str">
        <f>IFERROR(VLOOKUP(A629,Transaksi!$A$11:$C$1000,3,FALSE),"")</f>
        <v/>
      </c>
      <c r="D629" s="487" t="str">
        <f>IFERROR(VLOOKUP(A629,Transaksi!$A$11:$D$1000,4,FALSE),"")</f>
        <v/>
      </c>
      <c r="E629" s="488" t="str">
        <f>IFERROR(VLOOKUP(A629,Transaksi!$A$11:$E$1000,5,FALSE),"")</f>
        <v/>
      </c>
      <c r="F629" s="209" t="str">
        <f>IFERROR(VLOOKUP(A629,Transaksi!$A$11:$F$1000,6,FALSE),"")</f>
        <v/>
      </c>
      <c r="G629" s="489" t="str">
        <f>IFERROR(VLOOKUP(A629,Transaksi!$A$11:$G$1000,7,FALSE),"")</f>
        <v/>
      </c>
      <c r="H629" s="489" t="str">
        <f>IFERROR(VLOOKUP(A629,Transaksi!$A$11:$H$1000,8,FALSE),"")</f>
        <v/>
      </c>
      <c r="I629" s="489" t="str">
        <f t="shared" si="10"/>
        <v/>
      </c>
    </row>
    <row r="630" spans="3:9" ht="12.5">
      <c r="C630" s="486" t="str">
        <f>IFERROR(VLOOKUP(A630,Transaksi!$A$11:$C$1000,3,FALSE),"")</f>
        <v/>
      </c>
      <c r="D630" s="487" t="str">
        <f>IFERROR(VLOOKUP(A630,Transaksi!$A$11:$D$1000,4,FALSE),"")</f>
        <v/>
      </c>
      <c r="E630" s="488" t="str">
        <f>IFERROR(VLOOKUP(A630,Transaksi!$A$11:$E$1000,5,FALSE),"")</f>
        <v/>
      </c>
      <c r="F630" s="209" t="str">
        <f>IFERROR(VLOOKUP(A630,Transaksi!$A$11:$F$1000,6,FALSE),"")</f>
        <v/>
      </c>
      <c r="G630" s="489" t="str">
        <f>IFERROR(VLOOKUP(A630,Transaksi!$A$11:$G$1000,7,FALSE),"")</f>
        <v/>
      </c>
      <c r="H630" s="489" t="str">
        <f>IFERROR(VLOOKUP(A630,Transaksi!$A$11:$H$1000,8,FALSE),"")</f>
        <v/>
      </c>
      <c r="I630" s="489" t="str">
        <f t="shared" si="10"/>
        <v/>
      </c>
    </row>
    <row r="631" spans="3:9" ht="12.5">
      <c r="C631" s="486" t="str">
        <f>IFERROR(VLOOKUP(A631,Transaksi!$A$11:$C$1000,3,FALSE),"")</f>
        <v/>
      </c>
      <c r="D631" s="487" t="str">
        <f>IFERROR(VLOOKUP(A631,Transaksi!$A$11:$D$1000,4,FALSE),"")</f>
        <v/>
      </c>
      <c r="E631" s="488" t="str">
        <f>IFERROR(VLOOKUP(A631,Transaksi!$A$11:$E$1000,5,FALSE),"")</f>
        <v/>
      </c>
      <c r="F631" s="209" t="str">
        <f>IFERROR(VLOOKUP(A631,Transaksi!$A$11:$F$1000,6,FALSE),"")</f>
        <v/>
      </c>
      <c r="G631" s="489" t="str">
        <f>IFERROR(VLOOKUP(A631,Transaksi!$A$11:$G$1000,7,FALSE),"")</f>
        <v/>
      </c>
      <c r="H631" s="489" t="str">
        <f>IFERROR(VLOOKUP(A631,Transaksi!$A$11:$H$1000,8,FALSE),"")</f>
        <v/>
      </c>
      <c r="I631" s="489" t="str">
        <f t="shared" si="10"/>
        <v/>
      </c>
    </row>
    <row r="632" spans="3:9" ht="12.5">
      <c r="C632" s="486" t="str">
        <f>IFERROR(VLOOKUP(A632,Transaksi!$A$11:$C$1000,3,FALSE),"")</f>
        <v/>
      </c>
      <c r="D632" s="487" t="str">
        <f>IFERROR(VLOOKUP(A632,Transaksi!$A$11:$D$1000,4,FALSE),"")</f>
        <v/>
      </c>
      <c r="E632" s="488" t="str">
        <f>IFERROR(VLOOKUP(A632,Transaksi!$A$11:$E$1000,5,FALSE),"")</f>
        <v/>
      </c>
      <c r="F632" s="209" t="str">
        <f>IFERROR(VLOOKUP(A632,Transaksi!$A$11:$F$1000,6,FALSE),"")</f>
        <v/>
      </c>
      <c r="G632" s="489" t="str">
        <f>IFERROR(VLOOKUP(A632,Transaksi!$A$11:$G$1000,7,FALSE),"")</f>
        <v/>
      </c>
      <c r="H632" s="489" t="str">
        <f>IFERROR(VLOOKUP(A632,Transaksi!$A$11:$H$1000,8,FALSE),"")</f>
        <v/>
      </c>
      <c r="I632" s="489" t="str">
        <f t="shared" si="10"/>
        <v/>
      </c>
    </row>
    <row r="633" spans="3:9" ht="12.5">
      <c r="C633" s="486" t="str">
        <f>IFERROR(VLOOKUP(A633,Transaksi!$A$11:$C$1000,3,FALSE),"")</f>
        <v/>
      </c>
      <c r="D633" s="487" t="str">
        <f>IFERROR(VLOOKUP(A633,Transaksi!$A$11:$D$1000,4,FALSE),"")</f>
        <v/>
      </c>
      <c r="E633" s="488" t="str">
        <f>IFERROR(VLOOKUP(A633,Transaksi!$A$11:$E$1000,5,FALSE),"")</f>
        <v/>
      </c>
      <c r="F633" s="209" t="str">
        <f>IFERROR(VLOOKUP(A633,Transaksi!$A$11:$F$1000,6,FALSE),"")</f>
        <v/>
      </c>
      <c r="G633" s="489" t="str">
        <f>IFERROR(VLOOKUP(A633,Transaksi!$A$11:$G$1000,7,FALSE),"")</f>
        <v/>
      </c>
      <c r="H633" s="489" t="str">
        <f>IFERROR(VLOOKUP(A633,Transaksi!$A$11:$H$1000,8,FALSE),"")</f>
        <v/>
      </c>
      <c r="I633" s="489" t="str">
        <f t="shared" si="10"/>
        <v/>
      </c>
    </row>
    <row r="634" spans="3:9" ht="12.5">
      <c r="C634" s="486" t="str">
        <f>IFERROR(VLOOKUP(A634,Transaksi!$A$11:$C$1000,3,FALSE),"")</f>
        <v/>
      </c>
      <c r="D634" s="487" t="str">
        <f>IFERROR(VLOOKUP(A634,Transaksi!$A$11:$D$1000,4,FALSE),"")</f>
        <v/>
      </c>
      <c r="E634" s="488" t="str">
        <f>IFERROR(VLOOKUP(A634,Transaksi!$A$11:$E$1000,5,FALSE),"")</f>
        <v/>
      </c>
      <c r="F634" s="209" t="str">
        <f>IFERROR(VLOOKUP(A634,Transaksi!$A$11:$F$1000,6,FALSE),"")</f>
        <v/>
      </c>
      <c r="G634" s="489" t="str">
        <f>IFERROR(VLOOKUP(A634,Transaksi!$A$11:$G$1000,7,FALSE),"")</f>
        <v/>
      </c>
      <c r="H634" s="489" t="str">
        <f>IFERROR(VLOOKUP(A634,Transaksi!$A$11:$H$1000,8,FALSE),"")</f>
        <v/>
      </c>
      <c r="I634" s="489" t="str">
        <f t="shared" si="10"/>
        <v/>
      </c>
    </row>
    <row r="635" spans="3:9" ht="12.5">
      <c r="C635" s="486" t="str">
        <f>IFERROR(VLOOKUP(A635,Transaksi!$A$11:$C$1000,3,FALSE),"")</f>
        <v/>
      </c>
      <c r="D635" s="487" t="str">
        <f>IFERROR(VLOOKUP(A635,Transaksi!$A$11:$D$1000,4,FALSE),"")</f>
        <v/>
      </c>
      <c r="E635" s="488" t="str">
        <f>IFERROR(VLOOKUP(A635,Transaksi!$A$11:$E$1000,5,FALSE),"")</f>
        <v/>
      </c>
      <c r="F635" s="209" t="str">
        <f>IFERROR(VLOOKUP(A635,Transaksi!$A$11:$F$1000,6,FALSE),"")</f>
        <v/>
      </c>
      <c r="G635" s="489" t="str">
        <f>IFERROR(VLOOKUP(A635,Transaksi!$A$11:$G$1000,7,FALSE),"")</f>
        <v/>
      </c>
      <c r="H635" s="489" t="str">
        <f>IFERROR(VLOOKUP(A635,Transaksi!$A$11:$H$1000,8,FALSE),"")</f>
        <v/>
      </c>
      <c r="I635" s="489" t="str">
        <f t="shared" si="10"/>
        <v/>
      </c>
    </row>
    <row r="636" spans="3:9" ht="12.5">
      <c r="C636" s="486" t="str">
        <f>IFERROR(VLOOKUP(A636,Transaksi!$A$11:$C$1000,3,FALSE),"")</f>
        <v/>
      </c>
      <c r="D636" s="487" t="str">
        <f>IFERROR(VLOOKUP(A636,Transaksi!$A$11:$D$1000,4,FALSE),"")</f>
        <v/>
      </c>
      <c r="E636" s="488" t="str">
        <f>IFERROR(VLOOKUP(A636,Transaksi!$A$11:$E$1000,5,FALSE),"")</f>
        <v/>
      </c>
      <c r="F636" s="209" t="str">
        <f>IFERROR(VLOOKUP(A636,Transaksi!$A$11:$F$1000,6,FALSE),"")</f>
        <v/>
      </c>
      <c r="G636" s="489" t="str">
        <f>IFERROR(VLOOKUP(A636,Transaksi!$A$11:$G$1000,7,FALSE),"")</f>
        <v/>
      </c>
      <c r="H636" s="489" t="str">
        <f>IFERROR(VLOOKUP(A636,Transaksi!$A$11:$H$1000,8,FALSE),"")</f>
        <v/>
      </c>
      <c r="I636" s="489" t="str">
        <f t="shared" si="10"/>
        <v/>
      </c>
    </row>
    <row r="637" spans="3:9" ht="12.5">
      <c r="C637" s="486" t="str">
        <f>IFERROR(VLOOKUP(A637,Transaksi!$A$11:$C$1000,3,FALSE),"")</f>
        <v/>
      </c>
      <c r="D637" s="487" t="str">
        <f>IFERROR(VLOOKUP(A637,Transaksi!$A$11:$D$1000,4,FALSE),"")</f>
        <v/>
      </c>
      <c r="E637" s="488" t="str">
        <f>IFERROR(VLOOKUP(A637,Transaksi!$A$11:$E$1000,5,FALSE),"")</f>
        <v/>
      </c>
      <c r="F637" s="209" t="str">
        <f>IFERROR(VLOOKUP(A637,Transaksi!$A$11:$F$1000,6,FALSE),"")</f>
        <v/>
      </c>
      <c r="G637" s="489" t="str">
        <f>IFERROR(VLOOKUP(A637,Transaksi!$A$11:$G$1000,7,FALSE),"")</f>
        <v/>
      </c>
      <c r="H637" s="489" t="str">
        <f>IFERROR(VLOOKUP(A637,Transaksi!$A$11:$H$1000,8,FALSE),"")</f>
        <v/>
      </c>
      <c r="I637" s="489" t="str">
        <f t="shared" si="10"/>
        <v/>
      </c>
    </row>
    <row r="638" spans="3:9" ht="12.5">
      <c r="C638" s="486" t="str">
        <f>IFERROR(VLOOKUP(A638,Transaksi!$A$11:$C$1000,3,FALSE),"")</f>
        <v/>
      </c>
      <c r="D638" s="487" t="str">
        <f>IFERROR(VLOOKUP(A638,Transaksi!$A$11:$D$1000,4,FALSE),"")</f>
        <v/>
      </c>
      <c r="E638" s="488" t="str">
        <f>IFERROR(VLOOKUP(A638,Transaksi!$A$11:$E$1000,5,FALSE),"")</f>
        <v/>
      </c>
      <c r="F638" s="209" t="str">
        <f>IFERROR(VLOOKUP(A638,Transaksi!$A$11:$F$1000,6,FALSE),"")</f>
        <v/>
      </c>
      <c r="G638" s="489" t="str">
        <f>IFERROR(VLOOKUP(A638,Transaksi!$A$11:$G$1000,7,FALSE),"")</f>
        <v/>
      </c>
      <c r="H638" s="489" t="str">
        <f>IFERROR(VLOOKUP(A638,Transaksi!$A$11:$H$1000,8,FALSE),"")</f>
        <v/>
      </c>
      <c r="I638" s="489" t="str">
        <f t="shared" si="10"/>
        <v/>
      </c>
    </row>
    <row r="639" spans="3:9" ht="12.5">
      <c r="C639" s="486" t="str">
        <f>IFERROR(VLOOKUP(A639,Transaksi!$A$11:$C$1000,3,FALSE),"")</f>
        <v/>
      </c>
      <c r="D639" s="487" t="str">
        <f>IFERROR(VLOOKUP(A639,Transaksi!$A$11:$D$1000,4,FALSE),"")</f>
        <v/>
      </c>
      <c r="E639" s="488" t="str">
        <f>IFERROR(VLOOKUP(A639,Transaksi!$A$11:$E$1000,5,FALSE),"")</f>
        <v/>
      </c>
      <c r="F639" s="209" t="str">
        <f>IFERROR(VLOOKUP(A639,Transaksi!$A$11:$F$1000,6,FALSE),"")</f>
        <v/>
      </c>
      <c r="G639" s="489" t="str">
        <f>IFERROR(VLOOKUP(A639,Transaksi!$A$11:$G$1000,7,FALSE),"")</f>
        <v/>
      </c>
      <c r="H639" s="489" t="str">
        <f>IFERROR(VLOOKUP(A639,Transaksi!$A$11:$H$1000,8,FALSE),"")</f>
        <v/>
      </c>
      <c r="I639" s="489" t="str">
        <f t="shared" si="10"/>
        <v/>
      </c>
    </row>
    <row r="640" spans="3:9" ht="12.5">
      <c r="C640" s="486" t="str">
        <f>IFERROR(VLOOKUP(A640,Transaksi!$A$11:$C$1000,3,FALSE),"")</f>
        <v/>
      </c>
      <c r="D640" s="487" t="str">
        <f>IFERROR(VLOOKUP(A640,Transaksi!$A$11:$D$1000,4,FALSE),"")</f>
        <v/>
      </c>
      <c r="E640" s="488" t="str">
        <f>IFERROR(VLOOKUP(A640,Transaksi!$A$11:$E$1000,5,FALSE),"")</f>
        <v/>
      </c>
      <c r="F640" s="209" t="str">
        <f>IFERROR(VLOOKUP(A640,Transaksi!$A$11:$F$1000,6,FALSE),"")</f>
        <v/>
      </c>
      <c r="G640" s="489" t="str">
        <f>IFERROR(VLOOKUP(A640,Transaksi!$A$11:$G$1000,7,FALSE),"")</f>
        <v/>
      </c>
      <c r="H640" s="489" t="str">
        <f>IFERROR(VLOOKUP(A640,Transaksi!$A$11:$H$1000,8,FALSE),"")</f>
        <v/>
      </c>
      <c r="I640" s="489" t="str">
        <f t="shared" si="10"/>
        <v/>
      </c>
    </row>
    <row r="641" spans="3:9" ht="12.5">
      <c r="C641" s="486" t="str">
        <f>IFERROR(VLOOKUP(A641,Transaksi!$A$11:$C$1000,3,FALSE),"")</f>
        <v/>
      </c>
      <c r="D641" s="487" t="str">
        <f>IFERROR(VLOOKUP(A641,Transaksi!$A$11:$D$1000,4,FALSE),"")</f>
        <v/>
      </c>
      <c r="E641" s="488" t="str">
        <f>IFERROR(VLOOKUP(A641,Transaksi!$A$11:$E$1000,5,FALSE),"")</f>
        <v/>
      </c>
      <c r="F641" s="209" t="str">
        <f>IFERROR(VLOOKUP(A641,Transaksi!$A$11:$F$1000,6,FALSE),"")</f>
        <v/>
      </c>
      <c r="G641" s="489" t="str">
        <f>IFERROR(VLOOKUP(A641,Transaksi!$A$11:$G$1000,7,FALSE),"")</f>
        <v/>
      </c>
      <c r="H641" s="489" t="str">
        <f>IFERROR(VLOOKUP(A641,Transaksi!$A$11:$H$1000,8,FALSE),"")</f>
        <v/>
      </c>
      <c r="I641" s="489" t="str">
        <f t="shared" si="10"/>
        <v/>
      </c>
    </row>
    <row r="642" spans="3:9" ht="12.5">
      <c r="C642" s="486" t="str">
        <f>IFERROR(VLOOKUP(A642,Transaksi!$A$11:$C$1000,3,FALSE),"")</f>
        <v/>
      </c>
      <c r="D642" s="487" t="str">
        <f>IFERROR(VLOOKUP(A642,Transaksi!$A$11:$D$1000,4,FALSE),"")</f>
        <v/>
      </c>
      <c r="E642" s="488" t="str">
        <f>IFERROR(VLOOKUP(A642,Transaksi!$A$11:$E$1000,5,FALSE),"")</f>
        <v/>
      </c>
      <c r="F642" s="209" t="str">
        <f>IFERROR(VLOOKUP(A642,Transaksi!$A$11:$F$1000,6,FALSE),"")</f>
        <v/>
      </c>
      <c r="G642" s="489" t="str">
        <f>IFERROR(VLOOKUP(A642,Transaksi!$A$11:$G$1000,7,FALSE),"")</f>
        <v/>
      </c>
      <c r="H642" s="489" t="str">
        <f>IFERROR(VLOOKUP(A642,Transaksi!$A$11:$H$1000,8,FALSE),"")</f>
        <v/>
      </c>
      <c r="I642" s="489" t="str">
        <f t="shared" si="10"/>
        <v/>
      </c>
    </row>
    <row r="643" spans="3:9" ht="12.5">
      <c r="C643" s="486" t="str">
        <f>IFERROR(VLOOKUP(A643,Transaksi!$A$11:$C$1000,3,FALSE),"")</f>
        <v/>
      </c>
      <c r="D643" s="487" t="str">
        <f>IFERROR(VLOOKUP(A643,Transaksi!$A$11:$D$1000,4,FALSE),"")</f>
        <v/>
      </c>
      <c r="E643" s="488" t="str">
        <f>IFERROR(VLOOKUP(A643,Transaksi!$A$11:$E$1000,5,FALSE),"")</f>
        <v/>
      </c>
      <c r="F643" s="209" t="str">
        <f>IFERROR(VLOOKUP(A643,Transaksi!$A$11:$F$1000,6,FALSE),"")</f>
        <v/>
      </c>
      <c r="G643" s="489" t="str">
        <f>IFERROR(VLOOKUP(A643,Transaksi!$A$11:$G$1000,7,FALSE),"")</f>
        <v/>
      </c>
      <c r="H643" s="489" t="str">
        <f>IFERROR(VLOOKUP(A643,Transaksi!$A$11:$H$1000,8,FALSE),"")</f>
        <v/>
      </c>
      <c r="I643" s="489" t="str">
        <f t="shared" si="10"/>
        <v/>
      </c>
    </row>
    <row r="644" spans="3:9" ht="12.5">
      <c r="C644" s="486" t="str">
        <f>IFERROR(VLOOKUP(A644,Transaksi!$A$11:$C$1000,3,FALSE),"")</f>
        <v/>
      </c>
      <c r="D644" s="487" t="str">
        <f>IFERROR(VLOOKUP(A644,Transaksi!$A$11:$D$1000,4,FALSE),"")</f>
        <v/>
      </c>
      <c r="E644" s="488" t="str">
        <f>IFERROR(VLOOKUP(A644,Transaksi!$A$11:$E$1000,5,FALSE),"")</f>
        <v/>
      </c>
      <c r="F644" s="209" t="str">
        <f>IFERROR(VLOOKUP(A644,Transaksi!$A$11:$F$1000,6,FALSE),"")</f>
        <v/>
      </c>
      <c r="G644" s="489" t="str">
        <f>IFERROR(VLOOKUP(A644,Transaksi!$A$11:$G$1000,7,FALSE),"")</f>
        <v/>
      </c>
      <c r="H644" s="489" t="str">
        <f>IFERROR(VLOOKUP(A644,Transaksi!$A$11:$H$1000,8,FALSE),"")</f>
        <v/>
      </c>
      <c r="I644" s="489" t="str">
        <f t="shared" si="10"/>
        <v/>
      </c>
    </row>
    <row r="645" spans="3:9" ht="12.5">
      <c r="C645" s="486" t="str">
        <f>IFERROR(VLOOKUP(A645,Transaksi!$A$11:$C$1000,3,FALSE),"")</f>
        <v/>
      </c>
      <c r="D645" s="487" t="str">
        <f>IFERROR(VLOOKUP(A645,Transaksi!$A$11:$D$1000,4,FALSE),"")</f>
        <v/>
      </c>
      <c r="E645" s="488" t="str">
        <f>IFERROR(VLOOKUP(A645,Transaksi!$A$11:$E$1000,5,FALSE),"")</f>
        <v/>
      </c>
      <c r="F645" s="209" t="str">
        <f>IFERROR(VLOOKUP(A645,Transaksi!$A$11:$F$1000,6,FALSE),"")</f>
        <v/>
      </c>
      <c r="G645" s="489" t="str">
        <f>IFERROR(VLOOKUP(A645,Transaksi!$A$11:$G$1000,7,FALSE),"")</f>
        <v/>
      </c>
      <c r="H645" s="489" t="str">
        <f>IFERROR(VLOOKUP(A645,Transaksi!$A$11:$H$1000,8,FALSE),"")</f>
        <v/>
      </c>
      <c r="I645" s="489" t="str">
        <f t="shared" si="10"/>
        <v/>
      </c>
    </row>
  </sheetData>
  <sheetProtection selectLockedCells="1" autoFilter="0" selectUnlockedCells="1"/>
  <mergeCells count="1">
    <mergeCell ref="C4:I4"/>
  </mergeCells>
  <conditionalFormatting sqref="C16:I645">
    <cfRule type="containsText" dxfId="412" priority="1" operator="containsText" text="**">
      <formula>NOT(ISERROR(SEARCH("**",C16)))</formula>
    </cfRule>
  </conditionalFormatting>
  <printOptions horizontalCentered="1"/>
  <pageMargins left="0.15748031496062992" right="0.11811023622047245" top="0.19685039370078741" bottom="0.59055118110236227" header="0.23622047244094491" footer="0.51181102362204722"/>
  <pageSetup paperSize="9" scale="80" orientation="portrait" horizont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3C6B-E89C-4DFE-B566-8E61E7C205A4}">
  <sheetPr codeName="Sheet10">
    <tabColor rgb="FFFF6600"/>
  </sheetPr>
  <dimension ref="A1:K1164"/>
  <sheetViews>
    <sheetView showGridLines="0" tabSelected="1" topLeftCell="B184" zoomScaleNormal="100" workbookViewId="0">
      <selection activeCell="C215" sqref="C215:I1164"/>
    </sheetView>
  </sheetViews>
  <sheetFormatPr defaultColWidth="9.33203125" defaultRowHeight="10"/>
  <cols>
    <col min="1" max="1" width="3.77734375" style="1" hidden="1" customWidth="1"/>
    <col min="2" max="2" width="3.77734375" style="497" customWidth="1"/>
    <col min="3" max="3" width="17.44140625" style="1" bestFit="1" customWidth="1"/>
    <col min="4" max="4" width="8.77734375" style="1" hidden="1" customWidth="1"/>
    <col min="5" max="5" width="15.77734375" style="1" customWidth="1"/>
    <col min="6" max="6" width="65.77734375" style="1" customWidth="1"/>
    <col min="7" max="9" width="18.77734375" style="1" customWidth="1"/>
    <col min="10" max="10" width="1.77734375" style="1" customWidth="1"/>
    <col min="11" max="11" width="9.33203125" style="1"/>
    <col min="12" max="12" width="13.33203125" style="1" bestFit="1" customWidth="1"/>
    <col min="13" max="16384" width="9.33203125" style="1"/>
  </cols>
  <sheetData>
    <row r="1" spans="1:10" hidden="1"/>
    <row r="2" spans="1:10" hidden="1"/>
    <row r="3" spans="1:10" ht="9" customHeight="1">
      <c r="A3" s="9"/>
      <c r="B3" s="498"/>
      <c r="C3" s="9"/>
      <c r="D3" s="9"/>
      <c r="E3" s="9"/>
      <c r="F3" s="9"/>
      <c r="G3" s="38"/>
      <c r="H3" s="38"/>
      <c r="I3" s="38"/>
      <c r="J3" s="9"/>
    </row>
    <row r="4" spans="1:10" ht="17.25" customHeight="1">
      <c r="A4" s="39"/>
      <c r="B4" s="499"/>
      <c r="C4" s="373"/>
      <c r="D4" s="373"/>
      <c r="E4" s="373"/>
      <c r="F4" s="373"/>
      <c r="G4" s="373"/>
      <c r="H4" s="373"/>
      <c r="I4" s="373"/>
      <c r="J4" s="39"/>
    </row>
    <row r="5" spans="1:10" ht="18">
      <c r="A5" s="9"/>
      <c r="B5" s="498"/>
      <c r="C5" s="472" t="s">
        <v>948</v>
      </c>
      <c r="D5" s="472"/>
      <c r="E5" s="472"/>
      <c r="F5" s="472"/>
      <c r="G5" s="472"/>
      <c r="H5" s="472"/>
      <c r="I5" s="472"/>
      <c r="J5" s="9"/>
    </row>
    <row r="6" spans="1:10" ht="12.75" customHeight="1">
      <c r="A6" s="9"/>
      <c r="B6" s="498"/>
      <c r="C6" s="473" t="str">
        <f>Transaksi!C5</f>
        <v>Periode : 05-01-2026 s.d. 17-01-2026</v>
      </c>
      <c r="D6" s="473"/>
      <c r="E6" s="473"/>
      <c r="F6" s="473"/>
      <c r="G6" s="473"/>
      <c r="H6" s="473"/>
      <c r="I6" s="473"/>
      <c r="J6" s="9"/>
    </row>
    <row r="7" spans="1:10" ht="8.15" customHeight="1">
      <c r="A7" s="9"/>
      <c r="B7" s="498"/>
      <c r="C7" s="30"/>
      <c r="D7" s="30"/>
      <c r="E7" s="30"/>
      <c r="F7" s="30"/>
      <c r="G7" s="30"/>
      <c r="H7" s="30"/>
      <c r="I7" s="30"/>
      <c r="J7" s="9"/>
    </row>
    <row r="8" spans="1:10" ht="13">
      <c r="A8" s="9"/>
      <c r="B8" s="498"/>
      <c r="C8" s="45" t="s">
        <v>908</v>
      </c>
      <c r="D8" s="46"/>
      <c r="E8" s="209" t="str">
        <f>":  "&amp;Setup!C6</f>
        <v>:  Input Nama SPPG di sini</v>
      </c>
      <c r="F8" s="47"/>
      <c r="G8" s="30"/>
      <c r="H8" s="30"/>
      <c r="I8" s="30"/>
      <c r="J8" s="9"/>
    </row>
    <row r="9" spans="1:10" ht="13">
      <c r="A9" s="9"/>
      <c r="B9" s="504" t="s">
        <v>143</v>
      </c>
      <c r="C9" s="45" t="s">
        <v>900</v>
      </c>
      <c r="D9" s="46"/>
      <c r="E9" s="209" t="str">
        <f>":  "&amp;Setup!C7</f>
        <v xml:space="preserve">:  </v>
      </c>
      <c r="F9" s="47"/>
      <c r="G9" s="30"/>
      <c r="H9" s="30"/>
      <c r="I9" s="30"/>
      <c r="J9" s="9"/>
    </row>
    <row r="10" spans="1:10" ht="13">
      <c r="A10" s="9"/>
      <c r="B10" s="504" t="s">
        <v>144</v>
      </c>
      <c r="C10" s="45" t="s">
        <v>23</v>
      </c>
      <c r="D10" s="46"/>
      <c r="E10" s="210" t="str">
        <f>":  "&amp;Setup!C8</f>
        <v xml:space="preserve">:  </v>
      </c>
      <c r="F10" s="21"/>
      <c r="G10" s="30"/>
      <c r="H10" s="48" t="s">
        <v>79</v>
      </c>
      <c r="I10" s="49">
        <f>IF(F11="","",VLOOKUP(F11,'Saldo Buku'!C8:D28,2,FALSE))</f>
        <v>0</v>
      </c>
      <c r="J10" s="9"/>
    </row>
    <row r="11" spans="1:10" ht="13">
      <c r="A11" s="9"/>
      <c r="B11" s="504" t="s">
        <v>145</v>
      </c>
      <c r="C11" s="707" t="s">
        <v>916</v>
      </c>
      <c r="D11" s="708"/>
      <c r="E11" s="708"/>
      <c r="F11" s="474" t="s">
        <v>83</v>
      </c>
      <c r="G11" s="30"/>
      <c r="H11" s="50" t="s">
        <v>133</v>
      </c>
      <c r="I11" s="139">
        <f ca="1">I10+SUM(G16:G215)-SUM(H16:H215)</f>
        <v>0</v>
      </c>
      <c r="J11" s="9"/>
    </row>
    <row r="12" spans="1:10" s="21" customFormat="1" ht="8.25" customHeight="1">
      <c r="A12" s="40"/>
      <c r="B12" s="501"/>
      <c r="C12" s="3"/>
      <c r="D12" s="11"/>
      <c r="E12" s="11"/>
      <c r="F12" s="5"/>
      <c r="G12" s="6"/>
      <c r="H12" s="4"/>
      <c r="I12" s="22"/>
      <c r="J12" s="40"/>
    </row>
    <row r="13" spans="1:10" ht="20.149999999999999" customHeight="1">
      <c r="A13" s="41"/>
      <c r="B13" s="502"/>
      <c r="C13" s="51" t="s">
        <v>116</v>
      </c>
      <c r="D13" s="52"/>
      <c r="E13" s="52" t="s">
        <v>134</v>
      </c>
      <c r="F13" s="52" t="s">
        <v>119</v>
      </c>
      <c r="G13" s="53" t="s">
        <v>130</v>
      </c>
      <c r="H13" s="53" t="s">
        <v>131</v>
      </c>
      <c r="I13" s="342" t="s">
        <v>135</v>
      </c>
      <c r="J13" s="41"/>
    </row>
    <row r="14" spans="1:10" ht="16" customHeight="1">
      <c r="A14" s="7"/>
      <c r="B14" s="498"/>
      <c r="C14" s="55">
        <v>1</v>
      </c>
      <c r="D14" s="56"/>
      <c r="E14" s="713" t="s">
        <v>952</v>
      </c>
      <c r="F14" s="714" t="s">
        <v>911</v>
      </c>
      <c r="G14" s="58" t="s">
        <v>136</v>
      </c>
      <c r="H14" s="58" t="s">
        <v>137</v>
      </c>
      <c r="I14" s="343" t="s">
        <v>138</v>
      </c>
      <c r="J14" s="9"/>
    </row>
    <row r="15" spans="1:10" ht="16" customHeight="1">
      <c r="A15" s="7" t="s">
        <v>146</v>
      </c>
      <c r="B15" s="498" t="s">
        <v>147</v>
      </c>
      <c r="C15" s="481" t="s">
        <v>141</v>
      </c>
      <c r="D15" s="482"/>
      <c r="E15" s="483"/>
      <c r="F15" s="484" t="s">
        <v>142</v>
      </c>
      <c r="G15" s="485">
        <f>I10</f>
        <v>0</v>
      </c>
      <c r="H15" s="485">
        <v>0</v>
      </c>
      <c r="I15" s="485">
        <f>I10</f>
        <v>0</v>
      </c>
      <c r="J15" s="9"/>
    </row>
    <row r="16" spans="1:10" ht="16" customHeight="1">
      <c r="A16" s="477" t="str">
        <f>IFERROR(VLOOKUP(F11,Transaksi!J11:W1000,14,FALSE),"")</f>
        <v/>
      </c>
      <c r="B16" s="505" t="str">
        <f>IF(A16="","",A16+1)</f>
        <v/>
      </c>
      <c r="C16" s="486" t="str">
        <f>IFERROR(VLOOKUP(A16,Transaksi!$A$11:$C$1000,3,FALSE),"")</f>
        <v/>
      </c>
      <c r="D16" s="487" t="str">
        <f>IFERROR(VLOOKUP(A16,Transaksi!$A$11:$D$1000,4,FALSE),"")</f>
        <v/>
      </c>
      <c r="E16" s="488" t="str">
        <f>IFERROR(VLOOKUP(A16,Transaksi!$A$11:$E$1000,5,FALSE),"")</f>
        <v/>
      </c>
      <c r="F16" s="209" t="str">
        <f>IFERROR(VLOOKUP(A16,Transaksi!$A$11:$F$1000,6,FALSE),"")</f>
        <v/>
      </c>
      <c r="G16" s="489" t="str">
        <f>IFERROR(VLOOKUP(A16,Transaksi!$A$11:$G$1000,7,FALSE),"")</f>
        <v/>
      </c>
      <c r="H16" s="489" t="str">
        <f>IFERROR(VLOOKUP(A16,Transaksi!$A$11:$H$1000,8,FALSE),"")</f>
        <v/>
      </c>
      <c r="I16" s="489" t="str">
        <f>IF(F16="","",I15+G16-H16)</f>
        <v/>
      </c>
      <c r="J16" s="9"/>
    </row>
    <row r="17" spans="1:10" ht="16" customHeight="1">
      <c r="A17" s="477" t="str">
        <f ca="1">IFERROR(VLOOKUP($F$11,INDIRECT($B$9&amp;$B$10&amp;B16&amp;":"&amp;$B$11),14,FALSE),"")</f>
        <v/>
      </c>
      <c r="B17" s="505" t="str">
        <f t="shared" ref="B17" ca="1" si="0">IF(A17="","",A17+1)</f>
        <v/>
      </c>
      <c r="C17" s="486" t="str">
        <f ca="1">IFERROR(VLOOKUP(A17,Transaksi!$A$11:$C$1000,3,FALSE),"")</f>
        <v/>
      </c>
      <c r="D17" s="487" t="str">
        <f ca="1">IFERROR(VLOOKUP(A17,Transaksi!$A$11:$D$1000,4,FALSE),"")</f>
        <v/>
      </c>
      <c r="E17" s="488" t="str">
        <f ca="1">IFERROR(VLOOKUP(A17,Transaksi!$A$11:$E$1000,5,FALSE),"")</f>
        <v/>
      </c>
      <c r="F17" s="209" t="str">
        <f ca="1">IFERROR(VLOOKUP(A17,Transaksi!$A$11:$F$1000,6,FALSE),"")</f>
        <v/>
      </c>
      <c r="G17" s="489" t="str">
        <f ca="1">IFERROR(VLOOKUP(A17,Transaksi!$A$11:$G$1000,7,FALSE),"")</f>
        <v/>
      </c>
      <c r="H17" s="489" t="str">
        <f ca="1">IFERROR(VLOOKUP(A17,Transaksi!$A$11:$H$1000,8,FALSE),"")</f>
        <v/>
      </c>
      <c r="I17" s="489" t="str">
        <f t="shared" ref="I17" ca="1" si="1">IF(F17="","",I16+G17-H17)</f>
        <v/>
      </c>
      <c r="J17" s="9"/>
    </row>
    <row r="18" spans="1:10" customFormat="1" ht="16" customHeight="1">
      <c r="A18" s="477" t="str">
        <f t="shared" ref="A18:A81" ca="1" si="2">IFERROR(VLOOKUP($F$11,INDIRECT($B$9&amp;$B$10&amp;B17&amp;":"&amp;$B$11),14,FALSE),"")</f>
        <v/>
      </c>
      <c r="B18" s="505" t="str">
        <f t="shared" ref="B18:B81" ca="1" si="3">IF(A18="","",A18+1)</f>
        <v/>
      </c>
      <c r="C18" s="486" t="str">
        <f ca="1">IFERROR(VLOOKUP(A18,Transaksi!$A$11:$C$1000,3,FALSE),"")</f>
        <v/>
      </c>
      <c r="D18" s="487" t="str">
        <f ca="1">IFERROR(VLOOKUP(A18,Transaksi!$A$11:$D$1000,4,FALSE),"")</f>
        <v/>
      </c>
      <c r="E18" s="488" t="str">
        <f ca="1">IFERROR(VLOOKUP(A18,Transaksi!$A$11:$E$1000,5,FALSE),"")</f>
        <v/>
      </c>
      <c r="F18" s="209" t="str">
        <f ca="1">IFERROR(VLOOKUP(A18,Transaksi!$A$11:$F$1000,6,FALSE),"")</f>
        <v/>
      </c>
      <c r="G18" s="489" t="str">
        <f ca="1">IFERROR(VLOOKUP(A18,Transaksi!$A$11:$G$1000,7,FALSE),"")</f>
        <v/>
      </c>
      <c r="H18" s="489" t="str">
        <f ca="1">IFERROR(VLOOKUP(A18,Transaksi!$A$11:$H$1000,8,FALSE),"")</f>
        <v/>
      </c>
      <c r="I18" s="489" t="str">
        <f t="shared" ref="I18:I81" ca="1" si="4">IF(F18="","",I17+G18-H18)</f>
        <v/>
      </c>
      <c r="J18" s="42"/>
    </row>
    <row r="19" spans="1:10" customFormat="1" ht="16" customHeight="1">
      <c r="A19" s="477" t="str">
        <f t="shared" ca="1" si="2"/>
        <v/>
      </c>
      <c r="B19" s="505" t="str">
        <f t="shared" ca="1" si="3"/>
        <v/>
      </c>
      <c r="C19" s="486" t="str">
        <f ca="1">IFERROR(VLOOKUP(A19,Transaksi!$A$11:$C$1000,3,FALSE),"")</f>
        <v/>
      </c>
      <c r="D19" s="487" t="str">
        <f ca="1">IFERROR(VLOOKUP(A19,Transaksi!$A$11:$D$1000,4,FALSE),"")</f>
        <v/>
      </c>
      <c r="E19" s="488" t="str">
        <f ca="1">IFERROR(VLOOKUP(A19,Transaksi!$A$11:$E$1000,5,FALSE),"")</f>
        <v/>
      </c>
      <c r="F19" s="209" t="str">
        <f ca="1">IFERROR(VLOOKUP(A19,Transaksi!$A$11:$F$1000,6,FALSE),"")</f>
        <v/>
      </c>
      <c r="G19" s="489" t="str">
        <f ca="1">IFERROR(VLOOKUP(A19,Transaksi!$A$11:$G$1000,7,FALSE),"")</f>
        <v/>
      </c>
      <c r="H19" s="489" t="str">
        <f ca="1">IFERROR(VLOOKUP(A19,Transaksi!$A$11:$H$1000,8,FALSE),"")</f>
        <v/>
      </c>
      <c r="I19" s="489" t="str">
        <f t="shared" ca="1" si="4"/>
        <v/>
      </c>
      <c r="J19" s="42"/>
    </row>
    <row r="20" spans="1:10" customFormat="1" ht="16" customHeight="1">
      <c r="A20" s="477" t="str">
        <f t="shared" ca="1" si="2"/>
        <v/>
      </c>
      <c r="B20" s="505" t="str">
        <f t="shared" ca="1" si="3"/>
        <v/>
      </c>
      <c r="C20" s="486" t="str">
        <f ca="1">IFERROR(VLOOKUP(A20,Transaksi!$A$11:$C$1000,3,FALSE),"")</f>
        <v/>
      </c>
      <c r="D20" s="487" t="str">
        <f ca="1">IFERROR(VLOOKUP(A20,Transaksi!$A$11:$D$1000,4,FALSE),"")</f>
        <v/>
      </c>
      <c r="E20" s="488" t="str">
        <f ca="1">IFERROR(VLOOKUP(A20,Transaksi!$A$11:$E$1000,5,FALSE),"")</f>
        <v/>
      </c>
      <c r="F20" s="209" t="str">
        <f ca="1">IFERROR(VLOOKUP(A20,Transaksi!$A$11:$F$1000,6,FALSE),"")</f>
        <v/>
      </c>
      <c r="G20" s="489" t="str">
        <f ca="1">IFERROR(VLOOKUP(A20,Transaksi!$A$11:$G$1000,7,FALSE),"")</f>
        <v/>
      </c>
      <c r="H20" s="489" t="str">
        <f ca="1">IFERROR(VLOOKUP(A20,Transaksi!$A$11:$H$1000,8,FALSE),"")</f>
        <v/>
      </c>
      <c r="I20" s="489" t="str">
        <f t="shared" ca="1" si="4"/>
        <v/>
      </c>
      <c r="J20" s="42"/>
    </row>
    <row r="21" spans="1:10" customFormat="1" ht="16" customHeight="1">
      <c r="A21" s="477" t="str">
        <f t="shared" ca="1" si="2"/>
        <v/>
      </c>
      <c r="B21" s="505" t="str">
        <f t="shared" ca="1" si="3"/>
        <v/>
      </c>
      <c r="C21" s="486" t="str">
        <f ca="1">IFERROR(VLOOKUP(A21,Transaksi!$A$11:$C$1000,3,FALSE),"")</f>
        <v/>
      </c>
      <c r="D21" s="487" t="str">
        <f ca="1">IFERROR(VLOOKUP(A21,Transaksi!$A$11:$D$1000,4,FALSE),"")</f>
        <v/>
      </c>
      <c r="E21" s="488" t="str">
        <f ca="1">IFERROR(VLOOKUP(A21,Transaksi!$A$11:$E$1000,5,FALSE),"")</f>
        <v/>
      </c>
      <c r="F21" s="209" t="str">
        <f ca="1">IFERROR(VLOOKUP(A21,Transaksi!$A$11:$F$1000,6,FALSE),"")</f>
        <v/>
      </c>
      <c r="G21" s="489" t="str">
        <f ca="1">IFERROR(VLOOKUP(A21,Transaksi!$A$11:$G$1000,7,FALSE),"")</f>
        <v/>
      </c>
      <c r="H21" s="489" t="str">
        <f ca="1">IFERROR(VLOOKUP(A21,Transaksi!$A$11:$H$1000,8,FALSE),"")</f>
        <v/>
      </c>
      <c r="I21" s="489" t="str">
        <f t="shared" ca="1" si="4"/>
        <v/>
      </c>
      <c r="J21" s="42"/>
    </row>
    <row r="22" spans="1:10" customFormat="1" ht="16" customHeight="1">
      <c r="A22" s="477" t="str">
        <f t="shared" ca="1" si="2"/>
        <v/>
      </c>
      <c r="B22" s="505" t="str">
        <f t="shared" ca="1" si="3"/>
        <v/>
      </c>
      <c r="C22" s="486" t="str">
        <f ca="1">IFERROR(VLOOKUP(A22,Transaksi!$A$11:$C$1000,3,FALSE),"")</f>
        <v/>
      </c>
      <c r="D22" s="487" t="str">
        <f ca="1">IFERROR(VLOOKUP(A22,Transaksi!$A$11:$D$1000,4,FALSE),"")</f>
        <v/>
      </c>
      <c r="E22" s="488" t="str">
        <f ca="1">IFERROR(VLOOKUP(A22,Transaksi!$A$11:$E$1000,5,FALSE),"")</f>
        <v/>
      </c>
      <c r="F22" s="209" t="str">
        <f ca="1">IFERROR(VLOOKUP(A22,Transaksi!$A$11:$F$1000,6,FALSE),"")</f>
        <v/>
      </c>
      <c r="G22" s="489" t="str">
        <f ca="1">IFERROR(VLOOKUP(A22,Transaksi!$A$11:$G$1000,7,FALSE),"")</f>
        <v/>
      </c>
      <c r="H22" s="489" t="str">
        <f ca="1">IFERROR(VLOOKUP(A22,Transaksi!$A$11:$H$1000,8,FALSE),"")</f>
        <v/>
      </c>
      <c r="I22" s="489" t="str">
        <f t="shared" ca="1" si="4"/>
        <v/>
      </c>
      <c r="J22" s="42"/>
    </row>
    <row r="23" spans="1:10" customFormat="1" ht="16" customHeight="1">
      <c r="A23" s="477" t="str">
        <f t="shared" ca="1" si="2"/>
        <v/>
      </c>
      <c r="B23" s="505" t="str">
        <f t="shared" ca="1" si="3"/>
        <v/>
      </c>
      <c r="C23" s="486" t="str">
        <f ca="1">IFERROR(VLOOKUP(A23,Transaksi!$A$11:$C$1000,3,FALSE),"")</f>
        <v/>
      </c>
      <c r="D23" s="487" t="str">
        <f ca="1">IFERROR(VLOOKUP(A23,Transaksi!$A$11:$D$1000,4,FALSE),"")</f>
        <v/>
      </c>
      <c r="E23" s="488" t="str">
        <f ca="1">IFERROR(VLOOKUP(A23,Transaksi!$A$11:$E$1000,5,FALSE),"")</f>
        <v/>
      </c>
      <c r="F23" s="209" t="str">
        <f ca="1">IFERROR(VLOOKUP(A23,Transaksi!$A$11:$F$1000,6,FALSE),"")</f>
        <v/>
      </c>
      <c r="G23" s="489" t="str">
        <f ca="1">IFERROR(VLOOKUP(A23,Transaksi!$A$11:$G$1000,7,FALSE),"")</f>
        <v/>
      </c>
      <c r="H23" s="489" t="str">
        <f ca="1">IFERROR(VLOOKUP(A23,Transaksi!$A$11:$H$1000,8,FALSE),"")</f>
        <v/>
      </c>
      <c r="I23" s="489" t="str">
        <f t="shared" ca="1" si="4"/>
        <v/>
      </c>
      <c r="J23" s="42"/>
    </row>
    <row r="24" spans="1:10" customFormat="1" ht="16" customHeight="1">
      <c r="A24" s="477" t="str">
        <f t="shared" ca="1" si="2"/>
        <v/>
      </c>
      <c r="B24" s="505" t="str">
        <f t="shared" ca="1" si="3"/>
        <v/>
      </c>
      <c r="C24" s="486" t="str">
        <f ca="1">IFERROR(VLOOKUP(A24,Transaksi!$A$11:$C$1000,3,FALSE),"")</f>
        <v/>
      </c>
      <c r="D24" s="487" t="str">
        <f ca="1">IFERROR(VLOOKUP(A24,Transaksi!$A$11:$D$1000,4,FALSE),"")</f>
        <v/>
      </c>
      <c r="E24" s="488" t="str">
        <f ca="1">IFERROR(VLOOKUP(A24,Transaksi!$A$11:$E$1000,5,FALSE),"")</f>
        <v/>
      </c>
      <c r="F24" s="209" t="str">
        <f ca="1">IFERROR(VLOOKUP(A24,Transaksi!$A$11:$F$1000,6,FALSE),"")</f>
        <v/>
      </c>
      <c r="G24" s="489" t="str">
        <f ca="1">IFERROR(VLOOKUP(A24,Transaksi!$A$11:$G$1000,7,FALSE),"")</f>
        <v/>
      </c>
      <c r="H24" s="489" t="str">
        <f ca="1">IFERROR(VLOOKUP(A24,Transaksi!$A$11:$H$1000,8,FALSE),"")</f>
        <v/>
      </c>
      <c r="I24" s="489" t="str">
        <f t="shared" ca="1" si="4"/>
        <v/>
      </c>
      <c r="J24" s="42"/>
    </row>
    <row r="25" spans="1:10" customFormat="1" ht="16" customHeight="1">
      <c r="A25" s="477" t="str">
        <f t="shared" ca="1" si="2"/>
        <v/>
      </c>
      <c r="B25" s="505" t="str">
        <f t="shared" ca="1" si="3"/>
        <v/>
      </c>
      <c r="C25" s="486" t="str">
        <f ca="1">IFERROR(VLOOKUP(A25,Transaksi!$A$11:$C$1000,3,FALSE),"")</f>
        <v/>
      </c>
      <c r="D25" s="487" t="str">
        <f ca="1">IFERROR(VLOOKUP(A25,Transaksi!$A$11:$D$1000,4,FALSE),"")</f>
        <v/>
      </c>
      <c r="E25" s="488" t="str">
        <f ca="1">IFERROR(VLOOKUP(A25,Transaksi!$A$11:$E$1000,5,FALSE),"")</f>
        <v/>
      </c>
      <c r="F25" s="209" t="str">
        <f ca="1">IFERROR(VLOOKUP(A25,Transaksi!$A$11:$F$1000,6,FALSE),"")</f>
        <v/>
      </c>
      <c r="G25" s="489" t="str">
        <f ca="1">IFERROR(VLOOKUP(A25,Transaksi!$A$11:$G$1000,7,FALSE),"")</f>
        <v/>
      </c>
      <c r="H25" s="489" t="str">
        <f ca="1">IFERROR(VLOOKUP(A25,Transaksi!$A$11:$H$1000,8,FALSE),"")</f>
        <v/>
      </c>
      <c r="I25" s="489" t="str">
        <f t="shared" ca="1" si="4"/>
        <v/>
      </c>
      <c r="J25" s="42"/>
    </row>
    <row r="26" spans="1:10" customFormat="1" ht="16" customHeight="1">
      <c r="A26" s="477" t="str">
        <f t="shared" ca="1" si="2"/>
        <v/>
      </c>
      <c r="B26" s="505" t="str">
        <f t="shared" ca="1" si="3"/>
        <v/>
      </c>
      <c r="C26" s="486" t="str">
        <f ca="1">IFERROR(VLOOKUP(A26,Transaksi!$A$11:$C$1000,3,FALSE),"")</f>
        <v/>
      </c>
      <c r="D26" s="487" t="str">
        <f ca="1">IFERROR(VLOOKUP(A26,Transaksi!$A$11:$D$1000,4,FALSE),"")</f>
        <v/>
      </c>
      <c r="E26" s="488" t="str">
        <f ca="1">IFERROR(VLOOKUP(A26,Transaksi!$A$11:$E$1000,5,FALSE),"")</f>
        <v/>
      </c>
      <c r="F26" s="209" t="str">
        <f ca="1">IFERROR(VLOOKUP(A26,Transaksi!$A$11:$F$1000,6,FALSE),"")</f>
        <v/>
      </c>
      <c r="G26" s="489" t="str">
        <f ca="1">IFERROR(VLOOKUP(A26,Transaksi!$A$11:$G$1000,7,FALSE),"")</f>
        <v/>
      </c>
      <c r="H26" s="489" t="str">
        <f ca="1">IFERROR(VLOOKUP(A26,Transaksi!$A$11:$H$1000,8,FALSE),"")</f>
        <v/>
      </c>
      <c r="I26" s="489" t="str">
        <f t="shared" ca="1" si="4"/>
        <v/>
      </c>
      <c r="J26" s="42"/>
    </row>
    <row r="27" spans="1:10" customFormat="1" ht="16" customHeight="1">
      <c r="A27" s="477" t="str">
        <f t="shared" ca="1" si="2"/>
        <v/>
      </c>
      <c r="B27" s="505" t="str">
        <f t="shared" ca="1" si="3"/>
        <v/>
      </c>
      <c r="C27" s="486" t="str">
        <f ca="1">IFERROR(VLOOKUP(A27,Transaksi!$A$11:$C$1000,3,FALSE),"")</f>
        <v/>
      </c>
      <c r="D27" s="487" t="str">
        <f ca="1">IFERROR(VLOOKUP(A27,Transaksi!$A$11:$D$1000,4,FALSE),"")</f>
        <v/>
      </c>
      <c r="E27" s="488" t="str">
        <f ca="1">IFERROR(VLOOKUP(A27,Transaksi!$A$11:$E$1000,5,FALSE),"")</f>
        <v/>
      </c>
      <c r="F27" s="209" t="str">
        <f ca="1">IFERROR(VLOOKUP(A27,Transaksi!$A$11:$F$1000,6,FALSE),"")</f>
        <v/>
      </c>
      <c r="G27" s="489" t="str">
        <f ca="1">IFERROR(VLOOKUP(A27,Transaksi!$A$11:$G$1000,7,FALSE),"")</f>
        <v/>
      </c>
      <c r="H27" s="489" t="str">
        <f ca="1">IFERROR(VLOOKUP(A27,Transaksi!$A$11:$H$1000,8,FALSE),"")</f>
        <v/>
      </c>
      <c r="I27" s="489" t="str">
        <f t="shared" ca="1" si="4"/>
        <v/>
      </c>
      <c r="J27" s="42"/>
    </row>
    <row r="28" spans="1:10" customFormat="1" ht="16" customHeight="1">
      <c r="A28" s="477" t="str">
        <f t="shared" ca="1" si="2"/>
        <v/>
      </c>
      <c r="B28" s="505" t="str">
        <f t="shared" ca="1" si="3"/>
        <v/>
      </c>
      <c r="C28" s="486" t="str">
        <f ca="1">IFERROR(VLOOKUP(A28,Transaksi!$A$11:$C$1000,3,FALSE),"")</f>
        <v/>
      </c>
      <c r="D28" s="487" t="str">
        <f ca="1">IFERROR(VLOOKUP(A28,Transaksi!$A$11:$D$1000,4,FALSE),"")</f>
        <v/>
      </c>
      <c r="E28" s="488" t="str">
        <f ca="1">IFERROR(VLOOKUP(A28,Transaksi!$A$11:$E$1000,5,FALSE),"")</f>
        <v/>
      </c>
      <c r="F28" s="209" t="str">
        <f ca="1">IFERROR(VLOOKUP(A28,Transaksi!$A$11:$F$1000,6,FALSE),"")</f>
        <v/>
      </c>
      <c r="G28" s="489" t="str">
        <f ca="1">IFERROR(VLOOKUP(A28,Transaksi!$A$11:$G$1000,7,FALSE),"")</f>
        <v/>
      </c>
      <c r="H28" s="489" t="str">
        <f ca="1">IFERROR(VLOOKUP(A28,Transaksi!$A$11:$H$1000,8,FALSE),"")</f>
        <v/>
      </c>
      <c r="I28" s="489" t="str">
        <f t="shared" ca="1" si="4"/>
        <v/>
      </c>
      <c r="J28" s="42"/>
    </row>
    <row r="29" spans="1:10" customFormat="1" ht="16" customHeight="1">
      <c r="A29" s="477" t="str">
        <f t="shared" ca="1" si="2"/>
        <v/>
      </c>
      <c r="B29" s="505" t="str">
        <f t="shared" ca="1" si="3"/>
        <v/>
      </c>
      <c r="C29" s="486" t="str">
        <f ca="1">IFERROR(VLOOKUP(A29,Transaksi!$A$11:$C$1000,3,FALSE),"")</f>
        <v/>
      </c>
      <c r="D29" s="487" t="str">
        <f ca="1">IFERROR(VLOOKUP(A29,Transaksi!$A$11:$D$1000,4,FALSE),"")</f>
        <v/>
      </c>
      <c r="E29" s="488" t="str">
        <f ca="1">IFERROR(VLOOKUP(A29,Transaksi!$A$11:$E$1000,5,FALSE),"")</f>
        <v/>
      </c>
      <c r="F29" s="209" t="str">
        <f ca="1">IFERROR(VLOOKUP(A29,Transaksi!$A$11:$F$1000,6,FALSE),"")</f>
        <v/>
      </c>
      <c r="G29" s="489" t="str">
        <f ca="1">IFERROR(VLOOKUP(A29,Transaksi!$A$11:$G$1000,7,FALSE),"")</f>
        <v/>
      </c>
      <c r="H29" s="489" t="str">
        <f ca="1">IFERROR(VLOOKUP(A29,Transaksi!$A$11:$H$1000,8,FALSE),"")</f>
        <v/>
      </c>
      <c r="I29" s="489" t="str">
        <f t="shared" ca="1" si="4"/>
        <v/>
      </c>
      <c r="J29" s="42"/>
    </row>
    <row r="30" spans="1:10" customFormat="1" ht="16" customHeight="1">
      <c r="A30" s="477" t="str">
        <f t="shared" ca="1" si="2"/>
        <v/>
      </c>
      <c r="B30" s="505" t="str">
        <f t="shared" ca="1" si="3"/>
        <v/>
      </c>
      <c r="C30" s="486" t="str">
        <f ca="1">IFERROR(VLOOKUP(A30,Transaksi!$A$11:$C$1000,3,FALSE),"")</f>
        <v/>
      </c>
      <c r="D30" s="487" t="str">
        <f ca="1">IFERROR(VLOOKUP(A30,Transaksi!$A$11:$D$1000,4,FALSE),"")</f>
        <v/>
      </c>
      <c r="E30" s="488" t="str">
        <f ca="1">IFERROR(VLOOKUP(A30,Transaksi!$A$11:$E$1000,5,FALSE),"")</f>
        <v/>
      </c>
      <c r="F30" s="209" t="str">
        <f ca="1">IFERROR(VLOOKUP(A30,Transaksi!$A$11:$F$1000,6,FALSE),"")</f>
        <v/>
      </c>
      <c r="G30" s="489" t="str">
        <f ca="1">IFERROR(VLOOKUP(A30,Transaksi!$A$11:$G$1000,7,FALSE),"")</f>
        <v/>
      </c>
      <c r="H30" s="489" t="str">
        <f ca="1">IFERROR(VLOOKUP(A30,Transaksi!$A$11:$H$1000,8,FALSE),"")</f>
        <v/>
      </c>
      <c r="I30" s="489" t="str">
        <f t="shared" ca="1" si="4"/>
        <v/>
      </c>
      <c r="J30" s="42"/>
    </row>
    <row r="31" spans="1:10" customFormat="1" ht="16" customHeight="1">
      <c r="A31" s="477" t="str">
        <f t="shared" ca="1" si="2"/>
        <v/>
      </c>
      <c r="B31" s="505" t="str">
        <f t="shared" ca="1" si="3"/>
        <v/>
      </c>
      <c r="C31" s="486" t="str">
        <f ca="1">IFERROR(VLOOKUP(A31,Transaksi!$A$11:$C$1000,3,FALSE),"")</f>
        <v/>
      </c>
      <c r="D31" s="487" t="str">
        <f ca="1">IFERROR(VLOOKUP(A31,Transaksi!$A$11:$D$1000,4,FALSE),"")</f>
        <v/>
      </c>
      <c r="E31" s="488" t="str">
        <f ca="1">IFERROR(VLOOKUP(A31,Transaksi!$A$11:$E$1000,5,FALSE),"")</f>
        <v/>
      </c>
      <c r="F31" s="209" t="str">
        <f ca="1">IFERROR(VLOOKUP(A31,Transaksi!$A$11:$F$1000,6,FALSE),"")</f>
        <v/>
      </c>
      <c r="G31" s="489" t="str">
        <f ca="1">IFERROR(VLOOKUP(A31,Transaksi!$A$11:$G$1000,7,FALSE),"")</f>
        <v/>
      </c>
      <c r="H31" s="489" t="str">
        <f ca="1">IFERROR(VLOOKUP(A31,Transaksi!$A$11:$H$1000,8,FALSE),"")</f>
        <v/>
      </c>
      <c r="I31" s="489" t="str">
        <f t="shared" ca="1" si="4"/>
        <v/>
      </c>
    </row>
    <row r="32" spans="1:10" customFormat="1" ht="16" customHeight="1">
      <c r="A32" s="477" t="str">
        <f t="shared" ca="1" si="2"/>
        <v/>
      </c>
      <c r="B32" s="505" t="str">
        <f t="shared" ca="1" si="3"/>
        <v/>
      </c>
      <c r="C32" s="486" t="str">
        <f ca="1">IFERROR(VLOOKUP(A32,Transaksi!$A$11:$C$1000,3,FALSE),"")</f>
        <v/>
      </c>
      <c r="D32" s="487" t="str">
        <f ca="1">IFERROR(VLOOKUP(A32,Transaksi!$A$11:$D$1000,4,FALSE),"")</f>
        <v/>
      </c>
      <c r="E32" s="488" t="str">
        <f ca="1">IFERROR(VLOOKUP(A32,Transaksi!$A$11:$E$1000,5,FALSE),"")</f>
        <v/>
      </c>
      <c r="F32" s="209" t="str">
        <f ca="1">IFERROR(VLOOKUP(A32,Transaksi!$A$11:$F$1000,6,FALSE),"")</f>
        <v/>
      </c>
      <c r="G32" s="489" t="str">
        <f ca="1">IFERROR(VLOOKUP(A32,Transaksi!$A$11:$G$1000,7,FALSE),"")</f>
        <v/>
      </c>
      <c r="H32" s="489" t="str">
        <f ca="1">IFERROR(VLOOKUP(A32,Transaksi!$A$11:$H$1000,8,FALSE),"")</f>
        <v/>
      </c>
      <c r="I32" s="489" t="str">
        <f t="shared" ca="1" si="4"/>
        <v/>
      </c>
    </row>
    <row r="33" spans="1:9" customFormat="1" ht="16" customHeight="1">
      <c r="A33" s="477" t="str">
        <f t="shared" ca="1" si="2"/>
        <v/>
      </c>
      <c r="B33" s="505" t="str">
        <f t="shared" ca="1" si="3"/>
        <v/>
      </c>
      <c r="C33" s="486" t="str">
        <f ca="1">IFERROR(VLOOKUP(A33,Transaksi!$A$11:$C$1000,3,FALSE),"")</f>
        <v/>
      </c>
      <c r="D33" s="487" t="str">
        <f ca="1">IFERROR(VLOOKUP(A33,Transaksi!$A$11:$D$1000,4,FALSE),"")</f>
        <v/>
      </c>
      <c r="E33" s="488" t="str">
        <f ca="1">IFERROR(VLOOKUP(A33,Transaksi!$A$11:$E$1000,5,FALSE),"")</f>
        <v/>
      </c>
      <c r="F33" s="209" t="str">
        <f ca="1">IFERROR(VLOOKUP(A33,Transaksi!$A$11:$F$1000,6,FALSE),"")</f>
        <v/>
      </c>
      <c r="G33" s="489" t="str">
        <f ca="1">IFERROR(VLOOKUP(A33,Transaksi!$A$11:$G$1000,7,FALSE),"")</f>
        <v/>
      </c>
      <c r="H33" s="489" t="str">
        <f ca="1">IFERROR(VLOOKUP(A33,Transaksi!$A$11:$H$1000,8,FALSE),"")</f>
        <v/>
      </c>
      <c r="I33" s="489" t="str">
        <f t="shared" ca="1" si="4"/>
        <v/>
      </c>
    </row>
    <row r="34" spans="1:9" ht="16" customHeight="1">
      <c r="A34" s="477" t="str">
        <f t="shared" ca="1" si="2"/>
        <v/>
      </c>
      <c r="B34" s="505" t="str">
        <f t="shared" ca="1" si="3"/>
        <v/>
      </c>
      <c r="C34" s="486" t="str">
        <f ca="1">IFERROR(VLOOKUP(A34,Transaksi!$A$11:$C$1000,3,FALSE),"")</f>
        <v/>
      </c>
      <c r="D34" s="487" t="str">
        <f ca="1">IFERROR(VLOOKUP(A34,Transaksi!$A$11:$D$1000,4,FALSE),"")</f>
        <v/>
      </c>
      <c r="E34" s="488" t="str">
        <f ca="1">IFERROR(VLOOKUP(A34,Transaksi!$A$11:$E$1000,5,FALSE),"")</f>
        <v/>
      </c>
      <c r="F34" s="209" t="str">
        <f ca="1">IFERROR(VLOOKUP(A34,Transaksi!$A$11:$F$1000,6,FALSE),"")</f>
        <v/>
      </c>
      <c r="G34" s="489" t="str">
        <f ca="1">IFERROR(VLOOKUP(A34,Transaksi!$A$11:$G$1000,7,FALSE),"")</f>
        <v/>
      </c>
      <c r="H34" s="489" t="str">
        <f ca="1">IFERROR(VLOOKUP(A34,Transaksi!$A$11:$H$1000,8,FALSE),"")</f>
        <v/>
      </c>
      <c r="I34" s="489" t="str">
        <f t="shared" ca="1" si="4"/>
        <v/>
      </c>
    </row>
    <row r="35" spans="1:9" customFormat="1" ht="16" customHeight="1">
      <c r="A35" s="477" t="str">
        <f t="shared" ca="1" si="2"/>
        <v/>
      </c>
      <c r="B35" s="505" t="str">
        <f t="shared" ca="1" si="3"/>
        <v/>
      </c>
      <c r="C35" s="486" t="str">
        <f ca="1">IFERROR(VLOOKUP(A35,Transaksi!$A$11:$C$1000,3,FALSE),"")</f>
        <v/>
      </c>
      <c r="D35" s="487" t="str">
        <f ca="1">IFERROR(VLOOKUP(A35,Transaksi!$A$11:$D$1000,4,FALSE),"")</f>
        <v/>
      </c>
      <c r="E35" s="488" t="str">
        <f ca="1">IFERROR(VLOOKUP(A35,Transaksi!$A$11:$E$1000,5,FALSE),"")</f>
        <v/>
      </c>
      <c r="F35" s="209" t="str">
        <f ca="1">IFERROR(VLOOKUP(A35,Transaksi!$A$11:$F$1000,6,FALSE),"")</f>
        <v/>
      </c>
      <c r="G35" s="489" t="str">
        <f ca="1">IFERROR(VLOOKUP(A35,Transaksi!$A$11:$G$1000,7,FALSE),"")</f>
        <v/>
      </c>
      <c r="H35" s="489" t="str">
        <f ca="1">IFERROR(VLOOKUP(A35,Transaksi!$A$11:$H$1000,8,FALSE),"")</f>
        <v/>
      </c>
      <c r="I35" s="489" t="str">
        <f t="shared" ca="1" si="4"/>
        <v/>
      </c>
    </row>
    <row r="36" spans="1:9" ht="16" customHeight="1">
      <c r="A36" s="477" t="str">
        <f t="shared" ca="1" si="2"/>
        <v/>
      </c>
      <c r="B36" s="505" t="str">
        <f t="shared" ca="1" si="3"/>
        <v/>
      </c>
      <c r="C36" s="486" t="str">
        <f ca="1">IFERROR(VLOOKUP(A36,Transaksi!$A$11:$C$1000,3,FALSE),"")</f>
        <v/>
      </c>
      <c r="D36" s="487" t="str">
        <f ca="1">IFERROR(VLOOKUP(A36,Transaksi!$A$11:$D$1000,4,FALSE),"")</f>
        <v/>
      </c>
      <c r="E36" s="488" t="str">
        <f ca="1">IFERROR(VLOOKUP(A36,Transaksi!$A$11:$E$1000,5,FALSE),"")</f>
        <v/>
      </c>
      <c r="F36" s="209" t="str">
        <f ca="1">IFERROR(VLOOKUP(A36,Transaksi!$A$11:$F$1000,6,FALSE),"")</f>
        <v/>
      </c>
      <c r="G36" s="489" t="str">
        <f ca="1">IFERROR(VLOOKUP(A36,Transaksi!$A$11:$G$1000,7,FALSE),"")</f>
        <v/>
      </c>
      <c r="H36" s="489" t="str">
        <f ca="1">IFERROR(VLOOKUP(A36,Transaksi!$A$11:$H$1000,8,FALSE),"")</f>
        <v/>
      </c>
      <c r="I36" s="489" t="str">
        <f t="shared" ca="1" si="4"/>
        <v/>
      </c>
    </row>
    <row r="37" spans="1:9" customFormat="1" ht="16" customHeight="1">
      <c r="A37" s="477" t="str">
        <f t="shared" ca="1" si="2"/>
        <v/>
      </c>
      <c r="B37" s="505" t="str">
        <f t="shared" ca="1" si="3"/>
        <v/>
      </c>
      <c r="C37" s="486" t="str">
        <f ca="1">IFERROR(VLOOKUP(A37,Transaksi!$A$11:$C$1000,3,FALSE),"")</f>
        <v/>
      </c>
      <c r="D37" s="487" t="str">
        <f ca="1">IFERROR(VLOOKUP(A37,Transaksi!$A$11:$D$1000,4,FALSE),"")</f>
        <v/>
      </c>
      <c r="E37" s="488" t="str">
        <f ca="1">IFERROR(VLOOKUP(A37,Transaksi!$A$11:$E$1000,5,FALSE),"")</f>
        <v/>
      </c>
      <c r="F37" s="209" t="str">
        <f ca="1">IFERROR(VLOOKUP(A37,Transaksi!$A$11:$F$1000,6,FALSE),"")</f>
        <v/>
      </c>
      <c r="G37" s="489" t="str">
        <f ca="1">IFERROR(VLOOKUP(A37,Transaksi!$A$11:$G$1000,7,FALSE),"")</f>
        <v/>
      </c>
      <c r="H37" s="489" t="str">
        <f ca="1">IFERROR(VLOOKUP(A37,Transaksi!$A$11:$H$1000,8,FALSE),"")</f>
        <v/>
      </c>
      <c r="I37" s="489" t="str">
        <f t="shared" ca="1" si="4"/>
        <v/>
      </c>
    </row>
    <row r="38" spans="1:9" customFormat="1" ht="16" customHeight="1">
      <c r="A38" s="477" t="str">
        <f t="shared" ca="1" si="2"/>
        <v/>
      </c>
      <c r="B38" s="505" t="str">
        <f t="shared" ca="1" si="3"/>
        <v/>
      </c>
      <c r="C38" s="486" t="str">
        <f ca="1">IFERROR(VLOOKUP(A38,Transaksi!$A$11:$C$1000,3,FALSE),"")</f>
        <v/>
      </c>
      <c r="D38" s="487" t="str">
        <f ca="1">IFERROR(VLOOKUP(A38,Transaksi!$A$11:$D$1000,4,FALSE),"")</f>
        <v/>
      </c>
      <c r="E38" s="488" t="str">
        <f ca="1">IFERROR(VLOOKUP(A38,Transaksi!$A$11:$E$1000,5,FALSE),"")</f>
        <v/>
      </c>
      <c r="F38" s="209" t="str">
        <f ca="1">IFERROR(VLOOKUP(A38,Transaksi!$A$11:$F$1000,6,FALSE),"")</f>
        <v/>
      </c>
      <c r="G38" s="489" t="str">
        <f ca="1">IFERROR(VLOOKUP(A38,Transaksi!$A$11:$G$1000,7,FALSE),"")</f>
        <v/>
      </c>
      <c r="H38" s="489" t="str">
        <f ca="1">IFERROR(VLOOKUP(A38,Transaksi!$A$11:$H$1000,8,FALSE),"")</f>
        <v/>
      </c>
      <c r="I38" s="489" t="str">
        <f t="shared" ca="1" si="4"/>
        <v/>
      </c>
    </row>
    <row r="39" spans="1:9" customFormat="1" ht="16" customHeight="1">
      <c r="A39" s="477" t="str">
        <f t="shared" ca="1" si="2"/>
        <v/>
      </c>
      <c r="B39" s="505" t="str">
        <f t="shared" ca="1" si="3"/>
        <v/>
      </c>
      <c r="C39" s="486" t="str">
        <f ca="1">IFERROR(VLOOKUP(A39,Transaksi!$A$11:$C$1000,3,FALSE),"")</f>
        <v/>
      </c>
      <c r="D39" s="487" t="str">
        <f ca="1">IFERROR(VLOOKUP(A39,Transaksi!$A$11:$D$1000,4,FALSE),"")</f>
        <v/>
      </c>
      <c r="E39" s="488" t="str">
        <f ca="1">IFERROR(VLOOKUP(A39,Transaksi!$A$11:$E$1000,5,FALSE),"")</f>
        <v/>
      </c>
      <c r="F39" s="209" t="str">
        <f ca="1">IFERROR(VLOOKUP(A39,Transaksi!$A$11:$F$1000,6,FALSE),"")</f>
        <v/>
      </c>
      <c r="G39" s="489" t="str">
        <f ca="1">IFERROR(VLOOKUP(A39,Transaksi!$A$11:$G$1000,7,FALSE),"")</f>
        <v/>
      </c>
      <c r="H39" s="489" t="str">
        <f ca="1">IFERROR(VLOOKUP(A39,Transaksi!$A$11:$H$1000,8,FALSE),"")</f>
        <v/>
      </c>
      <c r="I39" s="489" t="str">
        <f t="shared" ca="1" si="4"/>
        <v/>
      </c>
    </row>
    <row r="40" spans="1:9" customFormat="1" ht="16" customHeight="1">
      <c r="A40" s="477" t="str">
        <f t="shared" ca="1" si="2"/>
        <v/>
      </c>
      <c r="B40" s="505" t="str">
        <f t="shared" ca="1" si="3"/>
        <v/>
      </c>
      <c r="C40" s="486" t="str">
        <f ca="1">IFERROR(VLOOKUP(A40,Transaksi!$A$11:$C$1000,3,FALSE),"")</f>
        <v/>
      </c>
      <c r="D40" s="487" t="str">
        <f ca="1">IFERROR(VLOOKUP(A40,Transaksi!$A$11:$D$1000,4,FALSE),"")</f>
        <v/>
      </c>
      <c r="E40" s="488" t="str">
        <f ca="1">IFERROR(VLOOKUP(A40,Transaksi!$A$11:$E$1000,5,FALSE),"")</f>
        <v/>
      </c>
      <c r="F40" s="209" t="str">
        <f ca="1">IFERROR(VLOOKUP(A40,Transaksi!$A$11:$F$1000,6,FALSE),"")</f>
        <v/>
      </c>
      <c r="G40" s="489" t="str">
        <f ca="1">IFERROR(VLOOKUP(A40,Transaksi!$A$11:$G$1000,7,FALSE),"")</f>
        <v/>
      </c>
      <c r="H40" s="489" t="str">
        <f ca="1">IFERROR(VLOOKUP(A40,Transaksi!$A$11:$H$1000,8,FALSE),"")</f>
        <v/>
      </c>
      <c r="I40" s="489" t="str">
        <f t="shared" ca="1" si="4"/>
        <v/>
      </c>
    </row>
    <row r="41" spans="1:9" ht="16" customHeight="1">
      <c r="A41" s="477" t="str">
        <f t="shared" ca="1" si="2"/>
        <v/>
      </c>
      <c r="B41" s="505" t="str">
        <f t="shared" ca="1" si="3"/>
        <v/>
      </c>
      <c r="C41" s="486" t="str">
        <f ca="1">IFERROR(VLOOKUP(A41,Transaksi!$A$11:$C$1000,3,FALSE),"")</f>
        <v/>
      </c>
      <c r="D41" s="487" t="str">
        <f ca="1">IFERROR(VLOOKUP(A41,Transaksi!$A$11:$D$1000,4,FALSE),"")</f>
        <v/>
      </c>
      <c r="E41" s="488" t="str">
        <f ca="1">IFERROR(VLOOKUP(A41,Transaksi!$A$11:$E$1000,5,FALSE),"")</f>
        <v/>
      </c>
      <c r="F41" s="209" t="str">
        <f ca="1">IFERROR(VLOOKUP(A41,Transaksi!$A$11:$F$1000,6,FALSE),"")</f>
        <v/>
      </c>
      <c r="G41" s="489" t="str">
        <f ca="1">IFERROR(VLOOKUP(A41,Transaksi!$A$11:$G$1000,7,FALSE),"")</f>
        <v/>
      </c>
      <c r="H41" s="489" t="str">
        <f ca="1">IFERROR(VLOOKUP(A41,Transaksi!$A$11:$H$1000,8,FALSE),"")</f>
        <v/>
      </c>
      <c r="I41" s="489" t="str">
        <f t="shared" ca="1" si="4"/>
        <v/>
      </c>
    </row>
    <row r="42" spans="1:9" customFormat="1" ht="16" customHeight="1">
      <c r="A42" s="477" t="str">
        <f t="shared" ca="1" si="2"/>
        <v/>
      </c>
      <c r="B42" s="505" t="str">
        <f t="shared" ca="1" si="3"/>
        <v/>
      </c>
      <c r="C42" s="486" t="str">
        <f ca="1">IFERROR(VLOOKUP(A42,Transaksi!$A$11:$C$1000,3,FALSE),"")</f>
        <v/>
      </c>
      <c r="D42" s="487" t="str">
        <f ca="1">IFERROR(VLOOKUP(A42,Transaksi!$A$11:$D$1000,4,FALSE),"")</f>
        <v/>
      </c>
      <c r="E42" s="488" t="str">
        <f ca="1">IFERROR(VLOOKUP(A42,Transaksi!$A$11:$E$1000,5,FALSE),"")</f>
        <v/>
      </c>
      <c r="F42" s="209" t="str">
        <f ca="1">IFERROR(VLOOKUP(A42,Transaksi!$A$11:$F$1000,6,FALSE),"")</f>
        <v/>
      </c>
      <c r="G42" s="489" t="str">
        <f ca="1">IFERROR(VLOOKUP(A42,Transaksi!$A$11:$G$1000,7,FALSE),"")</f>
        <v/>
      </c>
      <c r="H42" s="489" t="str">
        <f ca="1">IFERROR(VLOOKUP(A42,Transaksi!$A$11:$H$1000,8,FALSE),"")</f>
        <v/>
      </c>
      <c r="I42" s="489" t="str">
        <f t="shared" ca="1" si="4"/>
        <v/>
      </c>
    </row>
    <row r="43" spans="1:9" customFormat="1" ht="16" customHeight="1">
      <c r="A43" s="477" t="str">
        <f t="shared" ca="1" si="2"/>
        <v/>
      </c>
      <c r="B43" s="505" t="str">
        <f t="shared" ca="1" si="3"/>
        <v/>
      </c>
      <c r="C43" s="486" t="str">
        <f ca="1">IFERROR(VLOOKUP(A43,Transaksi!$A$11:$C$1000,3,FALSE),"")</f>
        <v/>
      </c>
      <c r="D43" s="487" t="str">
        <f ca="1">IFERROR(VLOOKUP(A43,Transaksi!$A$11:$D$1000,4,FALSE),"")</f>
        <v/>
      </c>
      <c r="E43" s="488" t="str">
        <f ca="1">IFERROR(VLOOKUP(A43,Transaksi!$A$11:$E$1000,5,FALSE),"")</f>
        <v/>
      </c>
      <c r="F43" s="209" t="str">
        <f ca="1">IFERROR(VLOOKUP(A43,Transaksi!$A$11:$F$1000,6,FALSE),"")</f>
        <v/>
      </c>
      <c r="G43" s="489" t="str">
        <f ca="1">IFERROR(VLOOKUP(A43,Transaksi!$A$11:$G$1000,7,FALSE),"")</f>
        <v/>
      </c>
      <c r="H43" s="489" t="str">
        <f ca="1">IFERROR(VLOOKUP(A43,Transaksi!$A$11:$H$1000,8,FALSE),"")</f>
        <v/>
      </c>
      <c r="I43" s="489" t="str">
        <f t="shared" ca="1" si="4"/>
        <v/>
      </c>
    </row>
    <row r="44" spans="1:9" customFormat="1" ht="16" customHeight="1">
      <c r="A44" s="477" t="str">
        <f t="shared" ca="1" si="2"/>
        <v/>
      </c>
      <c r="B44" s="505" t="str">
        <f t="shared" ca="1" si="3"/>
        <v/>
      </c>
      <c r="C44" s="486" t="str">
        <f ca="1">IFERROR(VLOOKUP(A44,Transaksi!$A$11:$C$1000,3,FALSE),"")</f>
        <v/>
      </c>
      <c r="D44" s="487" t="str">
        <f ca="1">IFERROR(VLOOKUP(A44,Transaksi!$A$11:$D$1000,4,FALSE),"")</f>
        <v/>
      </c>
      <c r="E44" s="488" t="str">
        <f ca="1">IFERROR(VLOOKUP(A44,Transaksi!$A$11:$E$1000,5,FALSE),"")</f>
        <v/>
      </c>
      <c r="F44" s="209" t="str">
        <f ca="1">IFERROR(VLOOKUP(A44,Transaksi!$A$11:$F$1000,6,FALSE),"")</f>
        <v/>
      </c>
      <c r="G44" s="489" t="str">
        <f ca="1">IFERROR(VLOOKUP(A44,Transaksi!$A$11:$G$1000,7,FALSE),"")</f>
        <v/>
      </c>
      <c r="H44" s="489" t="str">
        <f ca="1">IFERROR(VLOOKUP(A44,Transaksi!$A$11:$H$1000,8,FALSE),"")</f>
        <v/>
      </c>
      <c r="I44" s="489" t="str">
        <f t="shared" ca="1" si="4"/>
        <v/>
      </c>
    </row>
    <row r="45" spans="1:9" customFormat="1" ht="16" customHeight="1">
      <c r="A45" s="477" t="str">
        <f t="shared" ca="1" si="2"/>
        <v/>
      </c>
      <c r="B45" s="505" t="str">
        <f t="shared" ca="1" si="3"/>
        <v/>
      </c>
      <c r="C45" s="486" t="str">
        <f ca="1">IFERROR(VLOOKUP(A45,Transaksi!$A$11:$C$1000,3,FALSE),"")</f>
        <v/>
      </c>
      <c r="D45" s="487" t="str">
        <f ca="1">IFERROR(VLOOKUP(A45,Transaksi!$A$11:$D$1000,4,FALSE),"")</f>
        <v/>
      </c>
      <c r="E45" s="488" t="str">
        <f ca="1">IFERROR(VLOOKUP(A45,Transaksi!$A$11:$E$1000,5,FALSE),"")</f>
        <v/>
      </c>
      <c r="F45" s="209" t="str">
        <f ca="1">IFERROR(VLOOKUP(A45,Transaksi!$A$11:$F$1000,6,FALSE),"")</f>
        <v/>
      </c>
      <c r="G45" s="489" t="str">
        <f ca="1">IFERROR(VLOOKUP(A45,Transaksi!$A$11:$G$1000,7,FALSE),"")</f>
        <v/>
      </c>
      <c r="H45" s="489" t="str">
        <f ca="1">IFERROR(VLOOKUP(A45,Transaksi!$A$11:$H$1000,8,FALSE),"")</f>
        <v/>
      </c>
      <c r="I45" s="489" t="str">
        <f t="shared" ca="1" si="4"/>
        <v/>
      </c>
    </row>
    <row r="46" spans="1:9" customFormat="1" ht="16" customHeight="1">
      <c r="A46" s="477" t="str">
        <f t="shared" ca="1" si="2"/>
        <v/>
      </c>
      <c r="B46" s="505" t="str">
        <f t="shared" ca="1" si="3"/>
        <v/>
      </c>
      <c r="C46" s="486" t="str">
        <f ca="1">IFERROR(VLOOKUP(A46,Transaksi!$A$11:$C$1000,3,FALSE),"")</f>
        <v/>
      </c>
      <c r="D46" s="487" t="str">
        <f ca="1">IFERROR(VLOOKUP(A46,Transaksi!$A$11:$D$1000,4,FALSE),"")</f>
        <v/>
      </c>
      <c r="E46" s="488" t="str">
        <f ca="1">IFERROR(VLOOKUP(A46,Transaksi!$A$11:$E$1000,5,FALSE),"")</f>
        <v/>
      </c>
      <c r="F46" s="209" t="str">
        <f ca="1">IFERROR(VLOOKUP(A46,Transaksi!$A$11:$F$1000,6,FALSE),"")</f>
        <v/>
      </c>
      <c r="G46" s="489" t="str">
        <f ca="1">IFERROR(VLOOKUP(A46,Transaksi!$A$11:$G$1000,7,FALSE),"")</f>
        <v/>
      </c>
      <c r="H46" s="489" t="str">
        <f ca="1">IFERROR(VLOOKUP(A46,Transaksi!$A$11:$H$1000,8,FALSE),"")</f>
        <v/>
      </c>
      <c r="I46" s="489" t="str">
        <f t="shared" ca="1" si="4"/>
        <v/>
      </c>
    </row>
    <row r="47" spans="1:9" customFormat="1" ht="16" customHeight="1">
      <c r="A47" s="477" t="str">
        <f t="shared" ca="1" si="2"/>
        <v/>
      </c>
      <c r="B47" s="505" t="str">
        <f t="shared" ca="1" si="3"/>
        <v/>
      </c>
      <c r="C47" s="486" t="str">
        <f ca="1">IFERROR(VLOOKUP(A47,Transaksi!$A$11:$C$1000,3,FALSE),"")</f>
        <v/>
      </c>
      <c r="D47" s="487" t="str">
        <f ca="1">IFERROR(VLOOKUP(A47,Transaksi!$A$11:$D$1000,4,FALSE),"")</f>
        <v/>
      </c>
      <c r="E47" s="488" t="str">
        <f ca="1">IFERROR(VLOOKUP(A47,Transaksi!$A$11:$E$1000,5,FALSE),"")</f>
        <v/>
      </c>
      <c r="F47" s="209" t="str">
        <f ca="1">IFERROR(VLOOKUP(A47,Transaksi!$A$11:$F$1000,6,FALSE),"")</f>
        <v/>
      </c>
      <c r="G47" s="489" t="str">
        <f ca="1">IFERROR(VLOOKUP(A47,Transaksi!$A$11:$G$1000,7,FALSE),"")</f>
        <v/>
      </c>
      <c r="H47" s="489" t="str">
        <f ca="1">IFERROR(VLOOKUP(A47,Transaksi!$A$11:$H$1000,8,FALSE),"")</f>
        <v/>
      </c>
      <c r="I47" s="489" t="str">
        <f t="shared" ca="1" si="4"/>
        <v/>
      </c>
    </row>
    <row r="48" spans="1:9" customFormat="1" ht="16" customHeight="1">
      <c r="A48" s="477" t="str">
        <f t="shared" ca="1" si="2"/>
        <v/>
      </c>
      <c r="B48" s="505" t="str">
        <f t="shared" ca="1" si="3"/>
        <v/>
      </c>
      <c r="C48" s="486" t="str">
        <f ca="1">IFERROR(VLOOKUP(A48,Transaksi!$A$11:$C$1000,3,FALSE),"")</f>
        <v/>
      </c>
      <c r="D48" s="487" t="str">
        <f ca="1">IFERROR(VLOOKUP(A48,Transaksi!$A$11:$D$1000,4,FALSE),"")</f>
        <v/>
      </c>
      <c r="E48" s="488" t="str">
        <f ca="1">IFERROR(VLOOKUP(A48,Transaksi!$A$11:$E$1000,5,FALSE),"")</f>
        <v/>
      </c>
      <c r="F48" s="209" t="str">
        <f ca="1">IFERROR(VLOOKUP(A48,Transaksi!$A$11:$F$1000,6,FALSE),"")</f>
        <v/>
      </c>
      <c r="G48" s="489" t="str">
        <f ca="1">IFERROR(VLOOKUP(A48,Transaksi!$A$11:$G$1000,7,FALSE),"")</f>
        <v/>
      </c>
      <c r="H48" s="489" t="str">
        <f ca="1">IFERROR(VLOOKUP(A48,Transaksi!$A$11:$H$1000,8,FALSE),"")</f>
        <v/>
      </c>
      <c r="I48" s="489" t="str">
        <f t="shared" ca="1" si="4"/>
        <v/>
      </c>
    </row>
    <row r="49" spans="1:9" customFormat="1" ht="16" customHeight="1">
      <c r="A49" s="477" t="str">
        <f t="shared" ca="1" si="2"/>
        <v/>
      </c>
      <c r="B49" s="505" t="str">
        <f t="shared" ca="1" si="3"/>
        <v/>
      </c>
      <c r="C49" s="486" t="str">
        <f ca="1">IFERROR(VLOOKUP(A49,Transaksi!$A$11:$C$1000,3,FALSE),"")</f>
        <v/>
      </c>
      <c r="D49" s="487" t="str">
        <f ca="1">IFERROR(VLOOKUP(A49,Transaksi!$A$11:$D$1000,4,FALSE),"")</f>
        <v/>
      </c>
      <c r="E49" s="488" t="str">
        <f ca="1">IFERROR(VLOOKUP(A49,Transaksi!$A$11:$E$1000,5,FALSE),"")</f>
        <v/>
      </c>
      <c r="F49" s="209" t="str">
        <f ca="1">IFERROR(VLOOKUP(A49,Transaksi!$A$11:$F$1000,6,FALSE),"")</f>
        <v/>
      </c>
      <c r="G49" s="489" t="str">
        <f ca="1">IFERROR(VLOOKUP(A49,Transaksi!$A$11:$G$1000,7,FALSE),"")</f>
        <v/>
      </c>
      <c r="H49" s="489" t="str">
        <f ca="1">IFERROR(VLOOKUP(A49,Transaksi!$A$11:$H$1000,8,FALSE),"")</f>
        <v/>
      </c>
      <c r="I49" s="489" t="str">
        <f t="shared" ca="1" si="4"/>
        <v/>
      </c>
    </row>
    <row r="50" spans="1:9" customFormat="1" ht="16" customHeight="1">
      <c r="A50" s="477" t="str">
        <f t="shared" ca="1" si="2"/>
        <v/>
      </c>
      <c r="B50" s="505" t="str">
        <f t="shared" ca="1" si="3"/>
        <v/>
      </c>
      <c r="C50" s="486" t="str">
        <f ca="1">IFERROR(VLOOKUP(A50,Transaksi!$A$11:$C$1000,3,FALSE),"")</f>
        <v/>
      </c>
      <c r="D50" s="487" t="str">
        <f ca="1">IFERROR(VLOOKUP(A50,Transaksi!$A$11:$D$1000,4,FALSE),"")</f>
        <v/>
      </c>
      <c r="E50" s="488" t="str">
        <f ca="1">IFERROR(VLOOKUP(A50,Transaksi!$A$11:$E$1000,5,FALSE),"")</f>
        <v/>
      </c>
      <c r="F50" s="209" t="str">
        <f ca="1">IFERROR(VLOOKUP(A50,Transaksi!$A$11:$F$1000,6,FALSE),"")</f>
        <v/>
      </c>
      <c r="G50" s="489" t="str">
        <f ca="1">IFERROR(VLOOKUP(A50,Transaksi!$A$11:$G$1000,7,FALSE),"")</f>
        <v/>
      </c>
      <c r="H50" s="489" t="str">
        <f ca="1">IFERROR(VLOOKUP(A50,Transaksi!$A$11:$H$1000,8,FALSE),"")</f>
        <v/>
      </c>
      <c r="I50" s="489" t="str">
        <f t="shared" ca="1" si="4"/>
        <v/>
      </c>
    </row>
    <row r="51" spans="1:9" customFormat="1" ht="16" customHeight="1">
      <c r="A51" s="477" t="str">
        <f t="shared" ca="1" si="2"/>
        <v/>
      </c>
      <c r="B51" s="505" t="str">
        <f t="shared" ca="1" si="3"/>
        <v/>
      </c>
      <c r="C51" s="486" t="str">
        <f ca="1">IFERROR(VLOOKUP(A51,Transaksi!$A$11:$C$1000,3,FALSE),"")</f>
        <v/>
      </c>
      <c r="D51" s="487" t="str">
        <f ca="1">IFERROR(VLOOKUP(A51,Transaksi!$A$11:$D$1000,4,FALSE),"")</f>
        <v/>
      </c>
      <c r="E51" s="488" t="str">
        <f ca="1">IFERROR(VLOOKUP(A51,Transaksi!$A$11:$E$1000,5,FALSE),"")</f>
        <v/>
      </c>
      <c r="F51" s="209" t="str">
        <f ca="1">IFERROR(VLOOKUP(A51,Transaksi!$A$11:$F$1000,6,FALSE),"")</f>
        <v/>
      </c>
      <c r="G51" s="489" t="str">
        <f ca="1">IFERROR(VLOOKUP(A51,Transaksi!$A$11:$G$1000,7,FALSE),"")</f>
        <v/>
      </c>
      <c r="H51" s="489" t="str">
        <f ca="1">IFERROR(VLOOKUP(A51,Transaksi!$A$11:$H$1000,8,FALSE),"")</f>
        <v/>
      </c>
      <c r="I51" s="489" t="str">
        <f t="shared" ca="1" si="4"/>
        <v/>
      </c>
    </row>
    <row r="52" spans="1:9" customFormat="1" ht="16" customHeight="1">
      <c r="A52" s="477" t="str">
        <f t="shared" ca="1" si="2"/>
        <v/>
      </c>
      <c r="B52" s="505" t="str">
        <f t="shared" ca="1" si="3"/>
        <v/>
      </c>
      <c r="C52" s="486" t="str">
        <f ca="1">IFERROR(VLOOKUP(A52,Transaksi!$A$11:$C$1000,3,FALSE),"")</f>
        <v/>
      </c>
      <c r="D52" s="487" t="str">
        <f ca="1">IFERROR(VLOOKUP(A52,Transaksi!$A$11:$D$1000,4,FALSE),"")</f>
        <v/>
      </c>
      <c r="E52" s="488" t="str">
        <f ca="1">IFERROR(VLOOKUP(A52,Transaksi!$A$11:$E$1000,5,FALSE),"")</f>
        <v/>
      </c>
      <c r="F52" s="209" t="str">
        <f ca="1">IFERROR(VLOOKUP(A52,Transaksi!$A$11:$F$1000,6,FALSE),"")</f>
        <v/>
      </c>
      <c r="G52" s="489" t="str">
        <f ca="1">IFERROR(VLOOKUP(A52,Transaksi!$A$11:$G$1000,7,FALSE),"")</f>
        <v/>
      </c>
      <c r="H52" s="489" t="str">
        <f ca="1">IFERROR(VLOOKUP(A52,Transaksi!$A$11:$H$1000,8,FALSE),"")</f>
        <v/>
      </c>
      <c r="I52" s="489" t="str">
        <f t="shared" ca="1" si="4"/>
        <v/>
      </c>
    </row>
    <row r="53" spans="1:9" customFormat="1" ht="16" customHeight="1">
      <c r="A53" s="477" t="str">
        <f t="shared" ca="1" si="2"/>
        <v/>
      </c>
      <c r="B53" s="505" t="str">
        <f t="shared" ca="1" si="3"/>
        <v/>
      </c>
      <c r="C53" s="486" t="str">
        <f ca="1">IFERROR(VLOOKUP(A53,Transaksi!$A$11:$C$1000,3,FALSE),"")</f>
        <v/>
      </c>
      <c r="D53" s="487" t="str">
        <f ca="1">IFERROR(VLOOKUP(A53,Transaksi!$A$11:$D$1000,4,FALSE),"")</f>
        <v/>
      </c>
      <c r="E53" s="488" t="str">
        <f ca="1">IFERROR(VLOOKUP(A53,Transaksi!$A$11:$E$1000,5,FALSE),"")</f>
        <v/>
      </c>
      <c r="F53" s="209" t="str">
        <f ca="1">IFERROR(VLOOKUP(A53,Transaksi!$A$11:$F$1000,6,FALSE),"")</f>
        <v/>
      </c>
      <c r="G53" s="489" t="str">
        <f ca="1">IFERROR(VLOOKUP(A53,Transaksi!$A$11:$G$1000,7,FALSE),"")</f>
        <v/>
      </c>
      <c r="H53" s="489" t="str">
        <f ca="1">IFERROR(VLOOKUP(A53,Transaksi!$A$11:$H$1000,8,FALSE),"")</f>
        <v/>
      </c>
      <c r="I53" s="489" t="str">
        <f t="shared" ca="1" si="4"/>
        <v/>
      </c>
    </row>
    <row r="54" spans="1:9" customFormat="1" ht="16" customHeight="1">
      <c r="A54" s="477" t="str">
        <f t="shared" ca="1" si="2"/>
        <v/>
      </c>
      <c r="B54" s="505" t="str">
        <f t="shared" ca="1" si="3"/>
        <v/>
      </c>
      <c r="C54" s="486" t="str">
        <f ca="1">IFERROR(VLOOKUP(A54,Transaksi!$A$11:$C$1000,3,FALSE),"")</f>
        <v/>
      </c>
      <c r="D54" s="487" t="str">
        <f ca="1">IFERROR(VLOOKUP(A54,Transaksi!$A$11:$D$1000,4,FALSE),"")</f>
        <v/>
      </c>
      <c r="E54" s="488" t="str">
        <f ca="1">IFERROR(VLOOKUP(A54,Transaksi!$A$11:$E$1000,5,FALSE),"")</f>
        <v/>
      </c>
      <c r="F54" s="209" t="str">
        <f ca="1">IFERROR(VLOOKUP(A54,Transaksi!$A$11:$F$1000,6,FALSE),"")</f>
        <v/>
      </c>
      <c r="G54" s="489" t="str">
        <f ca="1">IFERROR(VLOOKUP(A54,Transaksi!$A$11:$G$1000,7,FALSE),"")</f>
        <v/>
      </c>
      <c r="H54" s="489" t="str">
        <f ca="1">IFERROR(VLOOKUP(A54,Transaksi!$A$11:$H$1000,8,FALSE),"")</f>
        <v/>
      </c>
      <c r="I54" s="489" t="str">
        <f t="shared" ca="1" si="4"/>
        <v/>
      </c>
    </row>
    <row r="55" spans="1:9" customFormat="1" ht="16" customHeight="1">
      <c r="A55" s="477" t="str">
        <f t="shared" ca="1" si="2"/>
        <v/>
      </c>
      <c r="B55" s="505" t="str">
        <f t="shared" ca="1" si="3"/>
        <v/>
      </c>
      <c r="C55" s="486" t="str">
        <f ca="1">IFERROR(VLOOKUP(A55,Transaksi!$A$11:$C$1000,3,FALSE),"")</f>
        <v/>
      </c>
      <c r="D55" s="487" t="str">
        <f ca="1">IFERROR(VLOOKUP(A55,Transaksi!$A$11:$D$1000,4,FALSE),"")</f>
        <v/>
      </c>
      <c r="E55" s="488" t="str">
        <f ca="1">IFERROR(VLOOKUP(A55,Transaksi!$A$11:$E$1000,5,FALSE),"")</f>
        <v/>
      </c>
      <c r="F55" s="209" t="str">
        <f ca="1">IFERROR(VLOOKUP(A55,Transaksi!$A$11:$F$1000,6,FALSE),"")</f>
        <v/>
      </c>
      <c r="G55" s="489" t="str">
        <f ca="1">IFERROR(VLOOKUP(A55,Transaksi!$A$11:$G$1000,7,FALSE),"")</f>
        <v/>
      </c>
      <c r="H55" s="489" t="str">
        <f ca="1">IFERROR(VLOOKUP(A55,Transaksi!$A$11:$H$1000,8,FALSE),"")</f>
        <v/>
      </c>
      <c r="I55" s="489" t="str">
        <f t="shared" ca="1" si="4"/>
        <v/>
      </c>
    </row>
    <row r="56" spans="1:9" ht="16" customHeight="1">
      <c r="A56" s="477" t="str">
        <f t="shared" ca="1" si="2"/>
        <v/>
      </c>
      <c r="B56" s="505" t="str">
        <f t="shared" ca="1" si="3"/>
        <v/>
      </c>
      <c r="C56" s="486" t="str">
        <f ca="1">IFERROR(VLOOKUP(A56,Transaksi!$A$11:$C$1000,3,FALSE),"")</f>
        <v/>
      </c>
      <c r="D56" s="487" t="str">
        <f ca="1">IFERROR(VLOOKUP(A56,Transaksi!$A$11:$D$1000,4,FALSE),"")</f>
        <v/>
      </c>
      <c r="E56" s="488" t="str">
        <f ca="1">IFERROR(VLOOKUP(A56,Transaksi!$A$11:$E$1000,5,FALSE),"")</f>
        <v/>
      </c>
      <c r="F56" s="209" t="str">
        <f ca="1">IFERROR(VLOOKUP(A56,Transaksi!$A$11:$F$1000,6,FALSE),"")</f>
        <v/>
      </c>
      <c r="G56" s="489" t="str">
        <f ca="1">IFERROR(VLOOKUP(A56,Transaksi!$A$11:$G$1000,7,FALSE),"")</f>
        <v/>
      </c>
      <c r="H56" s="489" t="str">
        <f ca="1">IFERROR(VLOOKUP(A56,Transaksi!$A$11:$H$1000,8,FALSE),"")</f>
        <v/>
      </c>
      <c r="I56" s="489" t="str">
        <f t="shared" ca="1" si="4"/>
        <v/>
      </c>
    </row>
    <row r="57" spans="1:9" customFormat="1" ht="16" customHeight="1">
      <c r="A57" s="477" t="str">
        <f t="shared" ca="1" si="2"/>
        <v/>
      </c>
      <c r="B57" s="505" t="str">
        <f t="shared" ca="1" si="3"/>
        <v/>
      </c>
      <c r="C57" s="486" t="str">
        <f ca="1">IFERROR(VLOOKUP(A57,Transaksi!$A$11:$C$1000,3,FALSE),"")</f>
        <v/>
      </c>
      <c r="D57" s="487" t="str">
        <f ca="1">IFERROR(VLOOKUP(A57,Transaksi!$A$11:$D$1000,4,FALSE),"")</f>
        <v/>
      </c>
      <c r="E57" s="488" t="str">
        <f ca="1">IFERROR(VLOOKUP(A57,Transaksi!$A$11:$E$1000,5,FALSE),"")</f>
        <v/>
      </c>
      <c r="F57" s="209" t="str">
        <f ca="1">IFERROR(VLOOKUP(A57,Transaksi!$A$11:$F$1000,6,FALSE),"")</f>
        <v/>
      </c>
      <c r="G57" s="489" t="str">
        <f ca="1">IFERROR(VLOOKUP(A57,Transaksi!$A$11:$G$1000,7,FALSE),"")</f>
        <v/>
      </c>
      <c r="H57" s="489" t="str">
        <f ca="1">IFERROR(VLOOKUP(A57,Transaksi!$A$11:$H$1000,8,FALSE),"")</f>
        <v/>
      </c>
      <c r="I57" s="489" t="str">
        <f t="shared" ca="1" si="4"/>
        <v/>
      </c>
    </row>
    <row r="58" spans="1:9" customFormat="1" ht="16" customHeight="1">
      <c r="A58" s="477" t="str">
        <f t="shared" ca="1" si="2"/>
        <v/>
      </c>
      <c r="B58" s="505" t="str">
        <f t="shared" ca="1" si="3"/>
        <v/>
      </c>
      <c r="C58" s="486" t="str">
        <f ca="1">IFERROR(VLOOKUP(A58,Transaksi!$A$11:$C$1000,3,FALSE),"")</f>
        <v/>
      </c>
      <c r="D58" s="487" t="str">
        <f ca="1">IFERROR(VLOOKUP(A58,Transaksi!$A$11:$D$1000,4,FALSE),"")</f>
        <v/>
      </c>
      <c r="E58" s="488" t="str">
        <f ca="1">IFERROR(VLOOKUP(A58,Transaksi!$A$11:$E$1000,5,FALSE),"")</f>
        <v/>
      </c>
      <c r="F58" s="209" t="str">
        <f ca="1">IFERROR(VLOOKUP(A58,Transaksi!$A$11:$F$1000,6,FALSE),"")</f>
        <v/>
      </c>
      <c r="G58" s="489" t="str">
        <f ca="1">IFERROR(VLOOKUP(A58,Transaksi!$A$11:$G$1000,7,FALSE),"")</f>
        <v/>
      </c>
      <c r="H58" s="489" t="str">
        <f ca="1">IFERROR(VLOOKUP(A58,Transaksi!$A$11:$H$1000,8,FALSE),"")</f>
        <v/>
      </c>
      <c r="I58" s="489" t="str">
        <f t="shared" ca="1" si="4"/>
        <v/>
      </c>
    </row>
    <row r="59" spans="1:9" customFormat="1" ht="16" customHeight="1">
      <c r="A59" s="477" t="str">
        <f t="shared" ca="1" si="2"/>
        <v/>
      </c>
      <c r="B59" s="505" t="str">
        <f t="shared" ca="1" si="3"/>
        <v/>
      </c>
      <c r="C59" s="486" t="str">
        <f ca="1">IFERROR(VLOOKUP(A59,Transaksi!$A$11:$C$1000,3,FALSE),"")</f>
        <v/>
      </c>
      <c r="D59" s="487" t="str">
        <f ca="1">IFERROR(VLOOKUP(A59,Transaksi!$A$11:$D$1000,4,FALSE),"")</f>
        <v/>
      </c>
      <c r="E59" s="488" t="str">
        <f ca="1">IFERROR(VLOOKUP(A59,Transaksi!$A$11:$E$1000,5,FALSE),"")</f>
        <v/>
      </c>
      <c r="F59" s="209" t="str">
        <f ca="1">IFERROR(VLOOKUP(A59,Transaksi!$A$11:$F$1000,6,FALSE),"")</f>
        <v/>
      </c>
      <c r="G59" s="489" t="str">
        <f ca="1">IFERROR(VLOOKUP(A59,Transaksi!$A$11:$G$1000,7,FALSE),"")</f>
        <v/>
      </c>
      <c r="H59" s="489" t="str">
        <f ca="1">IFERROR(VLOOKUP(A59,Transaksi!$A$11:$H$1000,8,FALSE),"")</f>
        <v/>
      </c>
      <c r="I59" s="489" t="str">
        <f t="shared" ca="1" si="4"/>
        <v/>
      </c>
    </row>
    <row r="60" spans="1:9" customFormat="1" ht="16" customHeight="1">
      <c r="A60" s="477" t="str">
        <f t="shared" ca="1" si="2"/>
        <v/>
      </c>
      <c r="B60" s="505" t="str">
        <f t="shared" ca="1" si="3"/>
        <v/>
      </c>
      <c r="C60" s="486" t="str">
        <f ca="1">IFERROR(VLOOKUP(A60,Transaksi!$A$11:$C$1000,3,FALSE),"")</f>
        <v/>
      </c>
      <c r="D60" s="487" t="str">
        <f ca="1">IFERROR(VLOOKUP(A60,Transaksi!$A$11:$D$1000,4,FALSE),"")</f>
        <v/>
      </c>
      <c r="E60" s="488" t="str">
        <f ca="1">IFERROR(VLOOKUP(A60,Transaksi!$A$11:$E$1000,5,FALSE),"")</f>
        <v/>
      </c>
      <c r="F60" s="209" t="str">
        <f ca="1">IFERROR(VLOOKUP(A60,Transaksi!$A$11:$F$1000,6,FALSE),"")</f>
        <v/>
      </c>
      <c r="G60" s="489" t="str">
        <f ca="1">IFERROR(VLOOKUP(A60,Transaksi!$A$11:$G$1000,7,FALSE),"")</f>
        <v/>
      </c>
      <c r="H60" s="489" t="str">
        <f ca="1">IFERROR(VLOOKUP(A60,Transaksi!$A$11:$H$1000,8,FALSE),"")</f>
        <v/>
      </c>
      <c r="I60" s="489" t="str">
        <f t="shared" ca="1" si="4"/>
        <v/>
      </c>
    </row>
    <row r="61" spans="1:9" customFormat="1" ht="16" customHeight="1">
      <c r="A61" s="477" t="str">
        <f t="shared" ca="1" si="2"/>
        <v/>
      </c>
      <c r="B61" s="505" t="str">
        <f t="shared" ca="1" si="3"/>
        <v/>
      </c>
      <c r="C61" s="486" t="str">
        <f ca="1">IFERROR(VLOOKUP(A61,Transaksi!$A$11:$C$1000,3,FALSE),"")</f>
        <v/>
      </c>
      <c r="D61" s="487" t="str">
        <f ca="1">IFERROR(VLOOKUP(A61,Transaksi!$A$11:$D$1000,4,FALSE),"")</f>
        <v/>
      </c>
      <c r="E61" s="488" t="str">
        <f ca="1">IFERROR(VLOOKUP(A61,Transaksi!$A$11:$E$1000,5,FALSE),"")</f>
        <v/>
      </c>
      <c r="F61" s="209" t="str">
        <f ca="1">IFERROR(VLOOKUP(A61,Transaksi!$A$11:$F$1000,6,FALSE),"")</f>
        <v/>
      </c>
      <c r="G61" s="489" t="str">
        <f ca="1">IFERROR(VLOOKUP(A61,Transaksi!$A$11:$G$1000,7,FALSE),"")</f>
        <v/>
      </c>
      <c r="H61" s="489" t="str">
        <f ca="1">IFERROR(VLOOKUP(A61,Transaksi!$A$11:$H$1000,8,FALSE),"")</f>
        <v/>
      </c>
      <c r="I61" s="489" t="str">
        <f t="shared" ca="1" si="4"/>
        <v/>
      </c>
    </row>
    <row r="62" spans="1:9" customFormat="1" ht="16" customHeight="1">
      <c r="A62" s="477" t="str">
        <f t="shared" ca="1" si="2"/>
        <v/>
      </c>
      <c r="B62" s="505" t="str">
        <f t="shared" ca="1" si="3"/>
        <v/>
      </c>
      <c r="C62" s="486" t="str">
        <f ca="1">IFERROR(VLOOKUP(A62,Transaksi!$A$11:$C$1000,3,FALSE),"")</f>
        <v/>
      </c>
      <c r="D62" s="487" t="str">
        <f ca="1">IFERROR(VLOOKUP(A62,Transaksi!$A$11:$D$1000,4,FALSE),"")</f>
        <v/>
      </c>
      <c r="E62" s="488" t="str">
        <f ca="1">IFERROR(VLOOKUP(A62,Transaksi!$A$11:$E$1000,5,FALSE),"")</f>
        <v/>
      </c>
      <c r="F62" s="209" t="str">
        <f ca="1">IFERROR(VLOOKUP(A62,Transaksi!$A$11:$F$1000,6,FALSE),"")</f>
        <v/>
      </c>
      <c r="G62" s="489" t="str">
        <f ca="1">IFERROR(VLOOKUP(A62,Transaksi!$A$11:$G$1000,7,FALSE),"")</f>
        <v/>
      </c>
      <c r="H62" s="489" t="str">
        <f ca="1">IFERROR(VLOOKUP(A62,Transaksi!$A$11:$H$1000,8,FALSE),"")</f>
        <v/>
      </c>
      <c r="I62" s="489" t="str">
        <f t="shared" ca="1" si="4"/>
        <v/>
      </c>
    </row>
    <row r="63" spans="1:9" customFormat="1" ht="16" customHeight="1">
      <c r="A63" s="477" t="str">
        <f t="shared" ca="1" si="2"/>
        <v/>
      </c>
      <c r="B63" s="505" t="str">
        <f t="shared" ca="1" si="3"/>
        <v/>
      </c>
      <c r="C63" s="486" t="str">
        <f ca="1">IFERROR(VLOOKUP(A63,Transaksi!$A$11:$C$1000,3,FALSE),"")</f>
        <v/>
      </c>
      <c r="D63" s="487" t="str">
        <f ca="1">IFERROR(VLOOKUP(A63,Transaksi!$A$11:$D$1000,4,FALSE),"")</f>
        <v/>
      </c>
      <c r="E63" s="488" t="str">
        <f ca="1">IFERROR(VLOOKUP(A63,Transaksi!$A$11:$E$1000,5,FALSE),"")</f>
        <v/>
      </c>
      <c r="F63" s="209" t="str">
        <f ca="1">IFERROR(VLOOKUP(A63,Transaksi!$A$11:$F$1000,6,FALSE),"")</f>
        <v/>
      </c>
      <c r="G63" s="489" t="str">
        <f ca="1">IFERROR(VLOOKUP(A63,Transaksi!$A$11:$G$1000,7,FALSE),"")</f>
        <v/>
      </c>
      <c r="H63" s="489" t="str">
        <f ca="1">IFERROR(VLOOKUP(A63,Transaksi!$A$11:$H$1000,8,FALSE),"")</f>
        <v/>
      </c>
      <c r="I63" s="489" t="str">
        <f t="shared" ca="1" si="4"/>
        <v/>
      </c>
    </row>
    <row r="64" spans="1:9" customFormat="1" ht="16" customHeight="1">
      <c r="A64" s="477" t="str">
        <f t="shared" ca="1" si="2"/>
        <v/>
      </c>
      <c r="B64" s="505" t="str">
        <f t="shared" ca="1" si="3"/>
        <v/>
      </c>
      <c r="C64" s="486" t="str">
        <f ca="1">IFERROR(VLOOKUP(A64,Transaksi!$A$11:$C$1000,3,FALSE),"")</f>
        <v/>
      </c>
      <c r="D64" s="487" t="str">
        <f ca="1">IFERROR(VLOOKUP(A64,Transaksi!$A$11:$D$1000,4,FALSE),"")</f>
        <v/>
      </c>
      <c r="E64" s="488" t="str">
        <f ca="1">IFERROR(VLOOKUP(A64,Transaksi!$A$11:$E$1000,5,FALSE),"")</f>
        <v/>
      </c>
      <c r="F64" s="209" t="str">
        <f ca="1">IFERROR(VLOOKUP(A64,Transaksi!$A$11:$F$1000,6,FALSE),"")</f>
        <v/>
      </c>
      <c r="G64" s="489" t="str">
        <f ca="1">IFERROR(VLOOKUP(A64,Transaksi!$A$11:$G$1000,7,FALSE),"")</f>
        <v/>
      </c>
      <c r="H64" s="489" t="str">
        <f ca="1">IFERROR(VLOOKUP(A64,Transaksi!$A$11:$H$1000,8,FALSE),"")</f>
        <v/>
      </c>
      <c r="I64" s="489" t="str">
        <f t="shared" ca="1" si="4"/>
        <v/>
      </c>
    </row>
    <row r="65" spans="1:9" customFormat="1" ht="16" customHeight="1">
      <c r="A65" s="477" t="str">
        <f t="shared" ca="1" si="2"/>
        <v/>
      </c>
      <c r="B65" s="505" t="str">
        <f t="shared" ca="1" si="3"/>
        <v/>
      </c>
      <c r="C65" s="486" t="str">
        <f ca="1">IFERROR(VLOOKUP(A65,Transaksi!$A$11:$C$1000,3,FALSE),"")</f>
        <v/>
      </c>
      <c r="D65" s="487" t="str">
        <f ca="1">IFERROR(VLOOKUP(A65,Transaksi!$A$11:$D$1000,4,FALSE),"")</f>
        <v/>
      </c>
      <c r="E65" s="488" t="str">
        <f ca="1">IFERROR(VLOOKUP(A65,Transaksi!$A$11:$E$1000,5,FALSE),"")</f>
        <v/>
      </c>
      <c r="F65" s="209" t="str">
        <f ca="1">IFERROR(VLOOKUP(A65,Transaksi!$A$11:$F$1000,6,FALSE),"")</f>
        <v/>
      </c>
      <c r="G65" s="489" t="str">
        <f ca="1">IFERROR(VLOOKUP(A65,Transaksi!$A$11:$G$1000,7,FALSE),"")</f>
        <v/>
      </c>
      <c r="H65" s="489" t="str">
        <f ca="1">IFERROR(VLOOKUP(A65,Transaksi!$A$11:$H$1000,8,FALSE),"")</f>
        <v/>
      </c>
      <c r="I65" s="489" t="str">
        <f t="shared" ca="1" si="4"/>
        <v/>
      </c>
    </row>
    <row r="66" spans="1:9" customFormat="1" ht="16" customHeight="1">
      <c r="A66" s="477" t="str">
        <f t="shared" ca="1" si="2"/>
        <v/>
      </c>
      <c r="B66" s="505" t="str">
        <f t="shared" ca="1" si="3"/>
        <v/>
      </c>
      <c r="C66" s="486" t="str">
        <f ca="1">IFERROR(VLOOKUP(A66,Transaksi!$A$11:$C$1000,3,FALSE),"")</f>
        <v/>
      </c>
      <c r="D66" s="487" t="str">
        <f ca="1">IFERROR(VLOOKUP(A66,Transaksi!$A$11:$D$1000,4,FALSE),"")</f>
        <v/>
      </c>
      <c r="E66" s="488" t="str">
        <f ca="1">IFERROR(VLOOKUP(A66,Transaksi!$A$11:$E$1000,5,FALSE),"")</f>
        <v/>
      </c>
      <c r="F66" s="209" t="str">
        <f ca="1">IFERROR(VLOOKUP(A66,Transaksi!$A$11:$F$1000,6,FALSE),"")</f>
        <v/>
      </c>
      <c r="G66" s="489" t="str">
        <f ca="1">IFERROR(VLOOKUP(A66,Transaksi!$A$11:$G$1000,7,FALSE),"")</f>
        <v/>
      </c>
      <c r="H66" s="489" t="str">
        <f ca="1">IFERROR(VLOOKUP(A66,Transaksi!$A$11:$H$1000,8,FALSE),"")</f>
        <v/>
      </c>
      <c r="I66" s="489" t="str">
        <f t="shared" ca="1" si="4"/>
        <v/>
      </c>
    </row>
    <row r="67" spans="1:9" customFormat="1" ht="16" customHeight="1">
      <c r="A67" s="477" t="str">
        <f t="shared" ca="1" si="2"/>
        <v/>
      </c>
      <c r="B67" s="505" t="str">
        <f t="shared" ca="1" si="3"/>
        <v/>
      </c>
      <c r="C67" s="486" t="str">
        <f ca="1">IFERROR(VLOOKUP(A67,Transaksi!$A$11:$C$1000,3,FALSE),"")</f>
        <v/>
      </c>
      <c r="D67" s="487" t="str">
        <f ca="1">IFERROR(VLOOKUP(A67,Transaksi!$A$11:$D$1000,4,FALSE),"")</f>
        <v/>
      </c>
      <c r="E67" s="488" t="str">
        <f ca="1">IFERROR(VLOOKUP(A67,Transaksi!$A$11:$E$1000,5,FALSE),"")</f>
        <v/>
      </c>
      <c r="F67" s="209" t="str">
        <f ca="1">IFERROR(VLOOKUP(A67,Transaksi!$A$11:$F$1000,6,FALSE),"")</f>
        <v/>
      </c>
      <c r="G67" s="489" t="str">
        <f ca="1">IFERROR(VLOOKUP(A67,Transaksi!$A$11:$G$1000,7,FALSE),"")</f>
        <v/>
      </c>
      <c r="H67" s="489" t="str">
        <f ca="1">IFERROR(VLOOKUP(A67,Transaksi!$A$11:$H$1000,8,FALSE),"")</f>
        <v/>
      </c>
      <c r="I67" s="489" t="str">
        <f t="shared" ca="1" si="4"/>
        <v/>
      </c>
    </row>
    <row r="68" spans="1:9" customFormat="1" ht="16" customHeight="1">
      <c r="A68" s="477" t="str">
        <f t="shared" ca="1" si="2"/>
        <v/>
      </c>
      <c r="B68" s="505" t="str">
        <f t="shared" ca="1" si="3"/>
        <v/>
      </c>
      <c r="C68" s="486" t="str">
        <f ca="1">IFERROR(VLOOKUP(A68,Transaksi!$A$11:$C$1000,3,FALSE),"")</f>
        <v/>
      </c>
      <c r="D68" s="487" t="str">
        <f ca="1">IFERROR(VLOOKUP(A68,Transaksi!$A$11:$D$1000,4,FALSE),"")</f>
        <v/>
      </c>
      <c r="E68" s="488" t="str">
        <f ca="1">IFERROR(VLOOKUP(A68,Transaksi!$A$11:$E$1000,5,FALSE),"")</f>
        <v/>
      </c>
      <c r="F68" s="209" t="str">
        <f ca="1">IFERROR(VLOOKUP(A68,Transaksi!$A$11:$F$1000,6,FALSE),"")</f>
        <v/>
      </c>
      <c r="G68" s="489" t="str">
        <f ca="1">IFERROR(VLOOKUP(A68,Transaksi!$A$11:$G$1000,7,FALSE),"")</f>
        <v/>
      </c>
      <c r="H68" s="489" t="str">
        <f ca="1">IFERROR(VLOOKUP(A68,Transaksi!$A$11:$H$1000,8,FALSE),"")</f>
        <v/>
      </c>
      <c r="I68" s="489" t="str">
        <f t="shared" ca="1" si="4"/>
        <v/>
      </c>
    </row>
    <row r="69" spans="1:9" customFormat="1" ht="16" customHeight="1">
      <c r="A69" s="477" t="str">
        <f t="shared" ca="1" si="2"/>
        <v/>
      </c>
      <c r="B69" s="505" t="str">
        <f t="shared" ca="1" si="3"/>
        <v/>
      </c>
      <c r="C69" s="486" t="str">
        <f ca="1">IFERROR(VLOOKUP(A69,Transaksi!$A$11:$C$1000,3,FALSE),"")</f>
        <v/>
      </c>
      <c r="D69" s="487" t="str">
        <f ca="1">IFERROR(VLOOKUP(A69,Transaksi!$A$11:$D$1000,4,FALSE),"")</f>
        <v/>
      </c>
      <c r="E69" s="488" t="str">
        <f ca="1">IFERROR(VLOOKUP(A69,Transaksi!$A$11:$E$1000,5,FALSE),"")</f>
        <v/>
      </c>
      <c r="F69" s="209" t="str">
        <f ca="1">IFERROR(VLOOKUP(A69,Transaksi!$A$11:$F$1000,6,FALSE),"")</f>
        <v/>
      </c>
      <c r="G69" s="489" t="str">
        <f ca="1">IFERROR(VLOOKUP(A69,Transaksi!$A$11:$G$1000,7,FALSE),"")</f>
        <v/>
      </c>
      <c r="H69" s="489" t="str">
        <f ca="1">IFERROR(VLOOKUP(A69,Transaksi!$A$11:$H$1000,8,FALSE),"")</f>
        <v/>
      </c>
      <c r="I69" s="489" t="str">
        <f t="shared" ca="1" si="4"/>
        <v/>
      </c>
    </row>
    <row r="70" spans="1:9" customFormat="1" ht="16" customHeight="1">
      <c r="A70" s="477" t="str">
        <f t="shared" ca="1" si="2"/>
        <v/>
      </c>
      <c r="B70" s="505" t="str">
        <f t="shared" ca="1" si="3"/>
        <v/>
      </c>
      <c r="C70" s="486" t="str">
        <f ca="1">IFERROR(VLOOKUP(A70,Transaksi!$A$11:$C$1000,3,FALSE),"")</f>
        <v/>
      </c>
      <c r="D70" s="487" t="str">
        <f ca="1">IFERROR(VLOOKUP(A70,Transaksi!$A$11:$D$1000,4,FALSE),"")</f>
        <v/>
      </c>
      <c r="E70" s="488" t="str">
        <f ca="1">IFERROR(VLOOKUP(A70,Transaksi!$A$11:$E$1000,5,FALSE),"")</f>
        <v/>
      </c>
      <c r="F70" s="209" t="str">
        <f ca="1">IFERROR(VLOOKUP(A70,Transaksi!$A$11:$F$1000,6,FALSE),"")</f>
        <v/>
      </c>
      <c r="G70" s="489" t="str">
        <f ca="1">IFERROR(VLOOKUP(A70,Transaksi!$A$11:$G$1000,7,FALSE),"")</f>
        <v/>
      </c>
      <c r="H70" s="489" t="str">
        <f ca="1">IFERROR(VLOOKUP(A70,Transaksi!$A$11:$H$1000,8,FALSE),"")</f>
        <v/>
      </c>
      <c r="I70" s="489" t="str">
        <f t="shared" ca="1" si="4"/>
        <v/>
      </c>
    </row>
    <row r="71" spans="1:9" customFormat="1" ht="16" customHeight="1">
      <c r="A71" s="477" t="str">
        <f t="shared" ca="1" si="2"/>
        <v/>
      </c>
      <c r="B71" s="505" t="str">
        <f t="shared" ca="1" si="3"/>
        <v/>
      </c>
      <c r="C71" s="486" t="str">
        <f ca="1">IFERROR(VLOOKUP(A71,Transaksi!$A$11:$C$1000,3,FALSE),"")</f>
        <v/>
      </c>
      <c r="D71" s="487" t="str">
        <f ca="1">IFERROR(VLOOKUP(A71,Transaksi!$A$11:$D$1000,4,FALSE),"")</f>
        <v/>
      </c>
      <c r="E71" s="488" t="str">
        <f ca="1">IFERROR(VLOOKUP(A71,Transaksi!$A$11:$E$1000,5,FALSE),"")</f>
        <v/>
      </c>
      <c r="F71" s="209" t="str">
        <f ca="1">IFERROR(VLOOKUP(A71,Transaksi!$A$11:$F$1000,6,FALSE),"")</f>
        <v/>
      </c>
      <c r="G71" s="489" t="str">
        <f ca="1">IFERROR(VLOOKUP(A71,Transaksi!$A$11:$G$1000,7,FALSE),"")</f>
        <v/>
      </c>
      <c r="H71" s="489" t="str">
        <f ca="1">IFERROR(VLOOKUP(A71,Transaksi!$A$11:$H$1000,8,FALSE),"")</f>
        <v/>
      </c>
      <c r="I71" s="489" t="str">
        <f t="shared" ca="1" si="4"/>
        <v/>
      </c>
    </row>
    <row r="72" spans="1:9" customFormat="1" ht="16" customHeight="1">
      <c r="A72" s="477" t="str">
        <f t="shared" ca="1" si="2"/>
        <v/>
      </c>
      <c r="B72" s="505" t="str">
        <f t="shared" ca="1" si="3"/>
        <v/>
      </c>
      <c r="C72" s="486" t="str">
        <f ca="1">IFERROR(VLOOKUP(A72,Transaksi!$A$11:$C$1000,3,FALSE),"")</f>
        <v/>
      </c>
      <c r="D72" s="487" t="str">
        <f ca="1">IFERROR(VLOOKUP(A72,Transaksi!$A$11:$D$1000,4,FALSE),"")</f>
        <v/>
      </c>
      <c r="E72" s="488" t="str">
        <f ca="1">IFERROR(VLOOKUP(A72,Transaksi!$A$11:$E$1000,5,FALSE),"")</f>
        <v/>
      </c>
      <c r="F72" s="209" t="str">
        <f ca="1">IFERROR(VLOOKUP(A72,Transaksi!$A$11:$F$1000,6,FALSE),"")</f>
        <v/>
      </c>
      <c r="G72" s="489" t="str">
        <f ca="1">IFERROR(VLOOKUP(A72,Transaksi!$A$11:$G$1000,7,FALSE),"")</f>
        <v/>
      </c>
      <c r="H72" s="489" t="str">
        <f ca="1">IFERROR(VLOOKUP(A72,Transaksi!$A$11:$H$1000,8,FALSE),"")</f>
        <v/>
      </c>
      <c r="I72" s="489" t="str">
        <f t="shared" ca="1" si="4"/>
        <v/>
      </c>
    </row>
    <row r="73" spans="1:9" customFormat="1" ht="16" customHeight="1">
      <c r="A73" s="477" t="str">
        <f t="shared" ca="1" si="2"/>
        <v/>
      </c>
      <c r="B73" s="505" t="str">
        <f t="shared" ca="1" si="3"/>
        <v/>
      </c>
      <c r="C73" s="486" t="str">
        <f ca="1">IFERROR(VLOOKUP(A73,Transaksi!$A$11:$C$1000,3,FALSE),"")</f>
        <v/>
      </c>
      <c r="D73" s="487" t="str">
        <f ca="1">IFERROR(VLOOKUP(A73,Transaksi!$A$11:$D$1000,4,FALSE),"")</f>
        <v/>
      </c>
      <c r="E73" s="488" t="str">
        <f ca="1">IFERROR(VLOOKUP(A73,Transaksi!$A$11:$E$1000,5,FALSE),"")</f>
        <v/>
      </c>
      <c r="F73" s="209" t="str">
        <f ca="1">IFERROR(VLOOKUP(A73,Transaksi!$A$11:$F$1000,6,FALSE),"")</f>
        <v/>
      </c>
      <c r="G73" s="489" t="str">
        <f ca="1">IFERROR(VLOOKUP(A73,Transaksi!$A$11:$G$1000,7,FALSE),"")</f>
        <v/>
      </c>
      <c r="H73" s="489" t="str">
        <f ca="1">IFERROR(VLOOKUP(A73,Transaksi!$A$11:$H$1000,8,FALSE),"")</f>
        <v/>
      </c>
      <c r="I73" s="489" t="str">
        <f t="shared" ca="1" si="4"/>
        <v/>
      </c>
    </row>
    <row r="74" spans="1:9" customFormat="1" ht="16" customHeight="1">
      <c r="A74" s="477" t="str">
        <f t="shared" ca="1" si="2"/>
        <v/>
      </c>
      <c r="B74" s="505" t="str">
        <f t="shared" ca="1" si="3"/>
        <v/>
      </c>
      <c r="C74" s="486" t="str">
        <f ca="1">IFERROR(VLOOKUP(A74,Transaksi!$A$11:$C$1000,3,FALSE),"")</f>
        <v/>
      </c>
      <c r="D74" s="487" t="str">
        <f ca="1">IFERROR(VLOOKUP(A74,Transaksi!$A$11:$D$1000,4,FALSE),"")</f>
        <v/>
      </c>
      <c r="E74" s="488" t="str">
        <f ca="1">IFERROR(VLOOKUP(A74,Transaksi!$A$11:$E$1000,5,FALSE),"")</f>
        <v/>
      </c>
      <c r="F74" s="209" t="str">
        <f ca="1">IFERROR(VLOOKUP(A74,Transaksi!$A$11:$F$1000,6,FALSE),"")</f>
        <v/>
      </c>
      <c r="G74" s="489" t="str">
        <f ca="1">IFERROR(VLOOKUP(A74,Transaksi!$A$11:$G$1000,7,FALSE),"")</f>
        <v/>
      </c>
      <c r="H74" s="489" t="str">
        <f ca="1">IFERROR(VLOOKUP(A74,Transaksi!$A$11:$H$1000,8,FALSE),"")</f>
        <v/>
      </c>
      <c r="I74" s="489" t="str">
        <f t="shared" ca="1" si="4"/>
        <v/>
      </c>
    </row>
    <row r="75" spans="1:9" customFormat="1" ht="16" customHeight="1">
      <c r="A75" s="477" t="str">
        <f t="shared" ca="1" si="2"/>
        <v/>
      </c>
      <c r="B75" s="505" t="str">
        <f t="shared" ca="1" si="3"/>
        <v/>
      </c>
      <c r="C75" s="486" t="str">
        <f ca="1">IFERROR(VLOOKUP(A75,Transaksi!$A$11:$C$1000,3,FALSE),"")</f>
        <v/>
      </c>
      <c r="D75" s="487" t="str">
        <f ca="1">IFERROR(VLOOKUP(A75,Transaksi!$A$11:$D$1000,4,FALSE),"")</f>
        <v/>
      </c>
      <c r="E75" s="488" t="str">
        <f ca="1">IFERROR(VLOOKUP(A75,Transaksi!$A$11:$E$1000,5,FALSE),"")</f>
        <v/>
      </c>
      <c r="F75" s="209" t="str">
        <f ca="1">IFERROR(VLOOKUP(A75,Transaksi!$A$11:$F$1000,6,FALSE),"")</f>
        <v/>
      </c>
      <c r="G75" s="489" t="str">
        <f ca="1">IFERROR(VLOOKUP(A75,Transaksi!$A$11:$G$1000,7,FALSE),"")</f>
        <v/>
      </c>
      <c r="H75" s="489" t="str">
        <f ca="1">IFERROR(VLOOKUP(A75,Transaksi!$A$11:$H$1000,8,FALSE),"")</f>
        <v/>
      </c>
      <c r="I75" s="489" t="str">
        <f t="shared" ca="1" si="4"/>
        <v/>
      </c>
    </row>
    <row r="76" spans="1:9" customFormat="1" ht="16" customHeight="1">
      <c r="A76" s="477" t="str">
        <f t="shared" ca="1" si="2"/>
        <v/>
      </c>
      <c r="B76" s="505" t="str">
        <f t="shared" ca="1" si="3"/>
        <v/>
      </c>
      <c r="C76" s="486" t="str">
        <f ca="1">IFERROR(VLOOKUP(A76,Transaksi!$A$11:$C$1000,3,FALSE),"")</f>
        <v/>
      </c>
      <c r="D76" s="487" t="str">
        <f ca="1">IFERROR(VLOOKUP(A76,Transaksi!$A$11:$D$1000,4,FALSE),"")</f>
        <v/>
      </c>
      <c r="E76" s="488" t="str">
        <f ca="1">IFERROR(VLOOKUP(A76,Transaksi!$A$11:$E$1000,5,FALSE),"")</f>
        <v/>
      </c>
      <c r="F76" s="209" t="str">
        <f ca="1">IFERROR(VLOOKUP(A76,Transaksi!$A$11:$F$1000,6,FALSE),"")</f>
        <v/>
      </c>
      <c r="G76" s="489" t="str">
        <f ca="1">IFERROR(VLOOKUP(A76,Transaksi!$A$11:$G$1000,7,FALSE),"")</f>
        <v/>
      </c>
      <c r="H76" s="489" t="str">
        <f ca="1">IFERROR(VLOOKUP(A76,Transaksi!$A$11:$H$1000,8,FALSE),"")</f>
        <v/>
      </c>
      <c r="I76" s="489" t="str">
        <f t="shared" ca="1" si="4"/>
        <v/>
      </c>
    </row>
    <row r="77" spans="1:9" customFormat="1" ht="16" customHeight="1">
      <c r="A77" s="477" t="str">
        <f t="shared" ca="1" si="2"/>
        <v/>
      </c>
      <c r="B77" s="505" t="str">
        <f t="shared" ca="1" si="3"/>
        <v/>
      </c>
      <c r="C77" s="486" t="str">
        <f ca="1">IFERROR(VLOOKUP(A77,Transaksi!$A$11:$C$1000,3,FALSE),"")</f>
        <v/>
      </c>
      <c r="D77" s="487" t="str">
        <f ca="1">IFERROR(VLOOKUP(A77,Transaksi!$A$11:$D$1000,4,FALSE),"")</f>
        <v/>
      </c>
      <c r="E77" s="488" t="str">
        <f ca="1">IFERROR(VLOOKUP(A77,Transaksi!$A$11:$E$1000,5,FALSE),"")</f>
        <v/>
      </c>
      <c r="F77" s="209" t="str">
        <f ca="1">IFERROR(VLOOKUP(A77,Transaksi!$A$11:$F$1000,6,FALSE),"")</f>
        <v/>
      </c>
      <c r="G77" s="489" t="str">
        <f ca="1">IFERROR(VLOOKUP(A77,Transaksi!$A$11:$G$1000,7,FALSE),"")</f>
        <v/>
      </c>
      <c r="H77" s="489" t="str">
        <f ca="1">IFERROR(VLOOKUP(A77,Transaksi!$A$11:$H$1000,8,FALSE),"")</f>
        <v/>
      </c>
      <c r="I77" s="489" t="str">
        <f t="shared" ca="1" si="4"/>
        <v/>
      </c>
    </row>
    <row r="78" spans="1:9" customFormat="1" ht="16" customHeight="1">
      <c r="A78" s="477" t="str">
        <f t="shared" ca="1" si="2"/>
        <v/>
      </c>
      <c r="B78" s="505" t="str">
        <f t="shared" ca="1" si="3"/>
        <v/>
      </c>
      <c r="C78" s="486" t="str">
        <f ca="1">IFERROR(VLOOKUP(A78,Transaksi!$A$11:$C$1000,3,FALSE),"")</f>
        <v/>
      </c>
      <c r="D78" s="487" t="str">
        <f ca="1">IFERROR(VLOOKUP(A78,Transaksi!$A$11:$D$1000,4,FALSE),"")</f>
        <v/>
      </c>
      <c r="E78" s="488" t="str">
        <f ca="1">IFERROR(VLOOKUP(A78,Transaksi!$A$11:$E$1000,5,FALSE),"")</f>
        <v/>
      </c>
      <c r="F78" s="209" t="str">
        <f ca="1">IFERROR(VLOOKUP(A78,Transaksi!$A$11:$F$1000,6,FALSE),"")</f>
        <v/>
      </c>
      <c r="G78" s="489" t="str">
        <f ca="1">IFERROR(VLOOKUP(A78,Transaksi!$A$11:$G$1000,7,FALSE),"")</f>
        <v/>
      </c>
      <c r="H78" s="489" t="str">
        <f ca="1">IFERROR(VLOOKUP(A78,Transaksi!$A$11:$H$1000,8,FALSE),"")</f>
        <v/>
      </c>
      <c r="I78" s="489" t="str">
        <f t="shared" ca="1" si="4"/>
        <v/>
      </c>
    </row>
    <row r="79" spans="1:9" customFormat="1" ht="16" customHeight="1">
      <c r="A79" s="477" t="str">
        <f t="shared" ca="1" si="2"/>
        <v/>
      </c>
      <c r="B79" s="505" t="str">
        <f t="shared" ca="1" si="3"/>
        <v/>
      </c>
      <c r="C79" s="486" t="str">
        <f ca="1">IFERROR(VLOOKUP(A79,Transaksi!$A$11:$C$1000,3,FALSE),"")</f>
        <v/>
      </c>
      <c r="D79" s="487" t="str">
        <f ca="1">IFERROR(VLOOKUP(A79,Transaksi!$A$11:$D$1000,4,FALSE),"")</f>
        <v/>
      </c>
      <c r="E79" s="488" t="str">
        <f ca="1">IFERROR(VLOOKUP(A79,Transaksi!$A$11:$E$1000,5,FALSE),"")</f>
        <v/>
      </c>
      <c r="F79" s="209" t="str">
        <f ca="1">IFERROR(VLOOKUP(A79,Transaksi!$A$11:$F$1000,6,FALSE),"")</f>
        <v/>
      </c>
      <c r="G79" s="489" t="str">
        <f ca="1">IFERROR(VLOOKUP(A79,Transaksi!$A$11:$G$1000,7,FALSE),"")</f>
        <v/>
      </c>
      <c r="H79" s="489" t="str">
        <f ca="1">IFERROR(VLOOKUP(A79,Transaksi!$A$11:$H$1000,8,FALSE),"")</f>
        <v/>
      </c>
      <c r="I79" s="489" t="str">
        <f t="shared" ca="1" si="4"/>
        <v/>
      </c>
    </row>
    <row r="80" spans="1:9" customFormat="1" ht="16" customHeight="1">
      <c r="A80" s="477" t="str">
        <f t="shared" ca="1" si="2"/>
        <v/>
      </c>
      <c r="B80" s="505" t="str">
        <f t="shared" ca="1" si="3"/>
        <v/>
      </c>
      <c r="C80" s="486" t="str">
        <f ca="1">IFERROR(VLOOKUP(A80,Transaksi!$A$11:$C$1000,3,FALSE),"")</f>
        <v/>
      </c>
      <c r="D80" s="487" t="str">
        <f ca="1">IFERROR(VLOOKUP(A80,Transaksi!$A$11:$D$1000,4,FALSE),"")</f>
        <v/>
      </c>
      <c r="E80" s="488" t="str">
        <f ca="1">IFERROR(VLOOKUP(A80,Transaksi!$A$11:$E$1000,5,FALSE),"")</f>
        <v/>
      </c>
      <c r="F80" s="209" t="str">
        <f ca="1">IFERROR(VLOOKUP(A80,Transaksi!$A$11:$F$1000,6,FALSE),"")</f>
        <v/>
      </c>
      <c r="G80" s="489" t="str">
        <f ca="1">IFERROR(VLOOKUP(A80,Transaksi!$A$11:$G$1000,7,FALSE),"")</f>
        <v/>
      </c>
      <c r="H80" s="489" t="str">
        <f ca="1">IFERROR(VLOOKUP(A80,Transaksi!$A$11:$H$1000,8,FALSE),"")</f>
        <v/>
      </c>
      <c r="I80" s="489" t="str">
        <f t="shared" ca="1" si="4"/>
        <v/>
      </c>
    </row>
    <row r="81" spans="1:9" customFormat="1" ht="16" customHeight="1">
      <c r="A81" s="477" t="str">
        <f t="shared" ca="1" si="2"/>
        <v/>
      </c>
      <c r="B81" s="505" t="str">
        <f t="shared" ca="1" si="3"/>
        <v/>
      </c>
      <c r="C81" s="486" t="str">
        <f ca="1">IFERROR(VLOOKUP(A81,Transaksi!$A$11:$C$1000,3,FALSE),"")</f>
        <v/>
      </c>
      <c r="D81" s="487" t="str">
        <f ca="1">IFERROR(VLOOKUP(A81,Transaksi!$A$11:$D$1000,4,FALSE),"")</f>
        <v/>
      </c>
      <c r="E81" s="488" t="str">
        <f ca="1">IFERROR(VLOOKUP(A81,Transaksi!$A$11:$E$1000,5,FALSE),"")</f>
        <v/>
      </c>
      <c r="F81" s="209" t="str">
        <f ca="1">IFERROR(VLOOKUP(A81,Transaksi!$A$11:$F$1000,6,FALSE),"")</f>
        <v/>
      </c>
      <c r="G81" s="489" t="str">
        <f ca="1">IFERROR(VLOOKUP(A81,Transaksi!$A$11:$G$1000,7,FALSE),"")</f>
        <v/>
      </c>
      <c r="H81" s="489" t="str">
        <f ca="1">IFERROR(VLOOKUP(A81,Transaksi!$A$11:$H$1000,8,FALSE),"")</f>
        <v/>
      </c>
      <c r="I81" s="489" t="str">
        <f t="shared" ca="1" si="4"/>
        <v/>
      </c>
    </row>
    <row r="82" spans="1:9" customFormat="1" ht="16" customHeight="1">
      <c r="A82" s="477" t="str">
        <f t="shared" ref="A82:A145" ca="1" si="5">IFERROR(VLOOKUP($F$11,INDIRECT($B$9&amp;$B$10&amp;B81&amp;":"&amp;$B$11),14,FALSE),"")</f>
        <v/>
      </c>
      <c r="B82" s="505" t="str">
        <f t="shared" ref="B82:B145" ca="1" si="6">IF(A82="","",A82+1)</f>
        <v/>
      </c>
      <c r="C82" s="486" t="str">
        <f ca="1">IFERROR(VLOOKUP(A82,Transaksi!$A$11:$C$1000,3,FALSE),"")</f>
        <v/>
      </c>
      <c r="D82" s="487" t="str">
        <f ca="1">IFERROR(VLOOKUP(A82,Transaksi!$A$11:$D$1000,4,FALSE),"")</f>
        <v/>
      </c>
      <c r="E82" s="488" t="str">
        <f ca="1">IFERROR(VLOOKUP(A82,Transaksi!$A$11:$E$1000,5,FALSE),"")</f>
        <v/>
      </c>
      <c r="F82" s="209" t="str">
        <f ca="1">IFERROR(VLOOKUP(A82,Transaksi!$A$11:$F$1000,6,FALSE),"")</f>
        <v/>
      </c>
      <c r="G82" s="489" t="str">
        <f ca="1">IFERROR(VLOOKUP(A82,Transaksi!$A$11:$G$1000,7,FALSE),"")</f>
        <v/>
      </c>
      <c r="H82" s="489" t="str">
        <f ca="1">IFERROR(VLOOKUP(A82,Transaksi!$A$11:$H$1000,8,FALSE),"")</f>
        <v/>
      </c>
      <c r="I82" s="489" t="str">
        <f t="shared" ref="I82:I145" ca="1" si="7">IF(F82="","",I81+G82-H82)</f>
        <v/>
      </c>
    </row>
    <row r="83" spans="1:9" customFormat="1" ht="16" customHeight="1">
      <c r="A83" s="477" t="str">
        <f t="shared" ca="1" si="5"/>
        <v/>
      </c>
      <c r="B83" s="505" t="str">
        <f t="shared" ca="1" si="6"/>
        <v/>
      </c>
      <c r="C83" s="486" t="str">
        <f ca="1">IFERROR(VLOOKUP(A83,Transaksi!$A$11:$C$1000,3,FALSE),"")</f>
        <v/>
      </c>
      <c r="D83" s="487" t="str">
        <f ca="1">IFERROR(VLOOKUP(A83,Transaksi!$A$11:$D$1000,4,FALSE),"")</f>
        <v/>
      </c>
      <c r="E83" s="488" t="str">
        <f ca="1">IFERROR(VLOOKUP(A83,Transaksi!$A$11:$E$1000,5,FALSE),"")</f>
        <v/>
      </c>
      <c r="F83" s="209" t="str">
        <f ca="1">IFERROR(VLOOKUP(A83,Transaksi!$A$11:$F$1000,6,FALSE),"")</f>
        <v/>
      </c>
      <c r="G83" s="489" t="str">
        <f ca="1">IFERROR(VLOOKUP(A83,Transaksi!$A$11:$G$1000,7,FALSE),"")</f>
        <v/>
      </c>
      <c r="H83" s="489" t="str">
        <f ca="1">IFERROR(VLOOKUP(A83,Transaksi!$A$11:$H$1000,8,FALSE),"")</f>
        <v/>
      </c>
      <c r="I83" s="489" t="str">
        <f t="shared" ca="1" si="7"/>
        <v/>
      </c>
    </row>
    <row r="84" spans="1:9" customFormat="1" ht="16" customHeight="1">
      <c r="A84" s="477" t="str">
        <f t="shared" ca="1" si="5"/>
        <v/>
      </c>
      <c r="B84" s="505" t="str">
        <f t="shared" ca="1" si="6"/>
        <v/>
      </c>
      <c r="C84" s="486" t="str">
        <f ca="1">IFERROR(VLOOKUP(A84,Transaksi!$A$11:$C$1000,3,FALSE),"")</f>
        <v/>
      </c>
      <c r="D84" s="487" t="str">
        <f ca="1">IFERROR(VLOOKUP(A84,Transaksi!$A$11:$D$1000,4,FALSE),"")</f>
        <v/>
      </c>
      <c r="E84" s="488" t="str">
        <f ca="1">IFERROR(VLOOKUP(A84,Transaksi!$A$11:$E$1000,5,FALSE),"")</f>
        <v/>
      </c>
      <c r="F84" s="209" t="str">
        <f ca="1">IFERROR(VLOOKUP(A84,Transaksi!$A$11:$F$1000,6,FALSE),"")</f>
        <v/>
      </c>
      <c r="G84" s="489" t="str">
        <f ca="1">IFERROR(VLOOKUP(A84,Transaksi!$A$11:$G$1000,7,FALSE),"")</f>
        <v/>
      </c>
      <c r="H84" s="489" t="str">
        <f ca="1">IFERROR(VLOOKUP(A84,Transaksi!$A$11:$H$1000,8,FALSE),"")</f>
        <v/>
      </c>
      <c r="I84" s="489" t="str">
        <f t="shared" ca="1" si="7"/>
        <v/>
      </c>
    </row>
    <row r="85" spans="1:9" customFormat="1" ht="16" customHeight="1">
      <c r="A85" s="477" t="str">
        <f t="shared" ca="1" si="5"/>
        <v/>
      </c>
      <c r="B85" s="505" t="str">
        <f t="shared" ca="1" si="6"/>
        <v/>
      </c>
      <c r="C85" s="486" t="str">
        <f ca="1">IFERROR(VLOOKUP(A85,Transaksi!$A$11:$C$1000,3,FALSE),"")</f>
        <v/>
      </c>
      <c r="D85" s="487" t="str">
        <f ca="1">IFERROR(VLOOKUP(A85,Transaksi!$A$11:$D$1000,4,FALSE),"")</f>
        <v/>
      </c>
      <c r="E85" s="488" t="str">
        <f ca="1">IFERROR(VLOOKUP(A85,Transaksi!$A$11:$E$1000,5,FALSE),"")</f>
        <v/>
      </c>
      <c r="F85" s="209" t="str">
        <f ca="1">IFERROR(VLOOKUP(A85,Transaksi!$A$11:$F$1000,6,FALSE),"")</f>
        <v/>
      </c>
      <c r="G85" s="489" t="str">
        <f ca="1">IFERROR(VLOOKUP(A85,Transaksi!$A$11:$G$1000,7,FALSE),"")</f>
        <v/>
      </c>
      <c r="H85" s="489" t="str">
        <f ca="1">IFERROR(VLOOKUP(A85,Transaksi!$A$11:$H$1000,8,FALSE),"")</f>
        <v/>
      </c>
      <c r="I85" s="489" t="str">
        <f t="shared" ca="1" si="7"/>
        <v/>
      </c>
    </row>
    <row r="86" spans="1:9" customFormat="1" ht="16" customHeight="1">
      <c r="A86" s="477" t="str">
        <f t="shared" ca="1" si="5"/>
        <v/>
      </c>
      <c r="B86" s="505" t="str">
        <f t="shared" ca="1" si="6"/>
        <v/>
      </c>
      <c r="C86" s="486" t="str">
        <f ca="1">IFERROR(VLOOKUP(A86,Transaksi!$A$11:$C$1000,3,FALSE),"")</f>
        <v/>
      </c>
      <c r="D86" s="487" t="str">
        <f ca="1">IFERROR(VLOOKUP(A86,Transaksi!$A$11:$D$1000,4,FALSE),"")</f>
        <v/>
      </c>
      <c r="E86" s="488" t="str">
        <f ca="1">IFERROR(VLOOKUP(A86,Transaksi!$A$11:$E$1000,5,FALSE),"")</f>
        <v/>
      </c>
      <c r="F86" s="209" t="str">
        <f ca="1">IFERROR(VLOOKUP(A86,Transaksi!$A$11:$F$1000,6,FALSE),"")</f>
        <v/>
      </c>
      <c r="G86" s="489" t="str">
        <f ca="1">IFERROR(VLOOKUP(A86,Transaksi!$A$11:$G$1000,7,FALSE),"")</f>
        <v/>
      </c>
      <c r="H86" s="489" t="str">
        <f ca="1">IFERROR(VLOOKUP(A86,Transaksi!$A$11:$H$1000,8,FALSE),"")</f>
        <v/>
      </c>
      <c r="I86" s="489" t="str">
        <f t="shared" ca="1" si="7"/>
        <v/>
      </c>
    </row>
    <row r="87" spans="1:9" customFormat="1" ht="16" customHeight="1">
      <c r="A87" s="477" t="str">
        <f t="shared" ca="1" si="5"/>
        <v/>
      </c>
      <c r="B87" s="505" t="str">
        <f t="shared" ca="1" si="6"/>
        <v/>
      </c>
      <c r="C87" s="486" t="str">
        <f ca="1">IFERROR(VLOOKUP(A87,Transaksi!$A$11:$C$1000,3,FALSE),"")</f>
        <v/>
      </c>
      <c r="D87" s="487" t="str">
        <f ca="1">IFERROR(VLOOKUP(A87,Transaksi!$A$11:$D$1000,4,FALSE),"")</f>
        <v/>
      </c>
      <c r="E87" s="488" t="str">
        <f ca="1">IFERROR(VLOOKUP(A87,Transaksi!$A$11:$E$1000,5,FALSE),"")</f>
        <v/>
      </c>
      <c r="F87" s="209" t="str">
        <f ca="1">IFERROR(VLOOKUP(A87,Transaksi!$A$11:$F$1000,6,FALSE),"")</f>
        <v/>
      </c>
      <c r="G87" s="489" t="str">
        <f ca="1">IFERROR(VLOOKUP(A87,Transaksi!$A$11:$G$1000,7,FALSE),"")</f>
        <v/>
      </c>
      <c r="H87" s="489" t="str">
        <f ca="1">IFERROR(VLOOKUP(A87,Transaksi!$A$11:$H$1000,8,FALSE),"")</f>
        <v/>
      </c>
      <c r="I87" s="489" t="str">
        <f t="shared" ca="1" si="7"/>
        <v/>
      </c>
    </row>
    <row r="88" spans="1:9" ht="16" customHeight="1">
      <c r="A88" s="477" t="str">
        <f t="shared" ca="1" si="5"/>
        <v/>
      </c>
      <c r="B88" s="505" t="str">
        <f t="shared" ca="1" si="6"/>
        <v/>
      </c>
      <c r="C88" s="486" t="str">
        <f ca="1">IFERROR(VLOOKUP(A88,Transaksi!$A$11:$C$1000,3,FALSE),"")</f>
        <v/>
      </c>
      <c r="D88" s="487" t="str">
        <f ca="1">IFERROR(VLOOKUP(A88,Transaksi!$A$11:$D$1000,4,FALSE),"")</f>
        <v/>
      </c>
      <c r="E88" s="488" t="str">
        <f ca="1">IFERROR(VLOOKUP(A88,Transaksi!$A$11:$E$1000,5,FALSE),"")</f>
        <v/>
      </c>
      <c r="F88" s="209" t="str">
        <f ca="1">IFERROR(VLOOKUP(A88,Transaksi!$A$11:$F$1000,6,FALSE),"")</f>
        <v/>
      </c>
      <c r="G88" s="489" t="str">
        <f ca="1">IFERROR(VLOOKUP(A88,Transaksi!$A$11:$G$1000,7,FALSE),"")</f>
        <v/>
      </c>
      <c r="H88" s="489" t="str">
        <f ca="1">IFERROR(VLOOKUP(A88,Transaksi!$A$11:$H$1000,8,FALSE),"")</f>
        <v/>
      </c>
      <c r="I88" s="489" t="str">
        <f t="shared" ca="1" si="7"/>
        <v/>
      </c>
    </row>
    <row r="89" spans="1:9" customFormat="1" ht="16" customHeight="1">
      <c r="A89" s="477" t="str">
        <f t="shared" ca="1" si="5"/>
        <v/>
      </c>
      <c r="B89" s="505" t="str">
        <f t="shared" ca="1" si="6"/>
        <v/>
      </c>
      <c r="C89" s="486" t="str">
        <f ca="1">IFERROR(VLOOKUP(A89,Transaksi!$A$11:$C$1000,3,FALSE),"")</f>
        <v/>
      </c>
      <c r="D89" s="487" t="str">
        <f ca="1">IFERROR(VLOOKUP(A89,Transaksi!$A$11:$D$1000,4,FALSE),"")</f>
        <v/>
      </c>
      <c r="E89" s="488" t="str">
        <f ca="1">IFERROR(VLOOKUP(A89,Transaksi!$A$11:$E$1000,5,FALSE),"")</f>
        <v/>
      </c>
      <c r="F89" s="209" t="str">
        <f ca="1">IFERROR(VLOOKUP(A89,Transaksi!$A$11:$F$1000,6,FALSE),"")</f>
        <v/>
      </c>
      <c r="G89" s="489" t="str">
        <f ca="1">IFERROR(VLOOKUP(A89,Transaksi!$A$11:$G$1000,7,FALSE),"")</f>
        <v/>
      </c>
      <c r="H89" s="489" t="str">
        <f ca="1">IFERROR(VLOOKUP(A89,Transaksi!$A$11:$H$1000,8,FALSE),"")</f>
        <v/>
      </c>
      <c r="I89" s="489" t="str">
        <f t="shared" ca="1" si="7"/>
        <v/>
      </c>
    </row>
    <row r="90" spans="1:9" ht="16" customHeight="1">
      <c r="A90" s="477" t="str">
        <f t="shared" ca="1" si="5"/>
        <v/>
      </c>
      <c r="B90" s="505" t="str">
        <f t="shared" ca="1" si="6"/>
        <v/>
      </c>
      <c r="C90" s="486" t="str">
        <f ca="1">IFERROR(VLOOKUP(A90,Transaksi!$A$11:$C$1000,3,FALSE),"")</f>
        <v/>
      </c>
      <c r="D90" s="487" t="str">
        <f ca="1">IFERROR(VLOOKUP(A90,Transaksi!$A$11:$D$1000,4,FALSE),"")</f>
        <v/>
      </c>
      <c r="E90" s="488" t="str">
        <f ca="1">IFERROR(VLOOKUP(A90,Transaksi!$A$11:$E$1000,5,FALSE),"")</f>
        <v/>
      </c>
      <c r="F90" s="209" t="str">
        <f ca="1">IFERROR(VLOOKUP(A90,Transaksi!$A$11:$F$1000,6,FALSE),"")</f>
        <v/>
      </c>
      <c r="G90" s="489" t="str">
        <f ca="1">IFERROR(VLOOKUP(A90,Transaksi!$A$11:$G$1000,7,FALSE),"")</f>
        <v/>
      </c>
      <c r="H90" s="489" t="str">
        <f ca="1">IFERROR(VLOOKUP(A90,Transaksi!$A$11:$H$1000,8,FALSE),"")</f>
        <v/>
      </c>
      <c r="I90" s="489" t="str">
        <f t="shared" ca="1" si="7"/>
        <v/>
      </c>
    </row>
    <row r="91" spans="1:9" customFormat="1" ht="16" customHeight="1">
      <c r="A91" s="477" t="str">
        <f t="shared" ca="1" si="5"/>
        <v/>
      </c>
      <c r="B91" s="505" t="str">
        <f t="shared" ca="1" si="6"/>
        <v/>
      </c>
      <c r="C91" s="486" t="str">
        <f ca="1">IFERROR(VLOOKUP(A91,Transaksi!$A$11:$C$1000,3,FALSE),"")</f>
        <v/>
      </c>
      <c r="D91" s="487" t="str">
        <f ca="1">IFERROR(VLOOKUP(A91,Transaksi!$A$11:$D$1000,4,FALSE),"")</f>
        <v/>
      </c>
      <c r="E91" s="488" t="str">
        <f ca="1">IFERROR(VLOOKUP(A91,Transaksi!$A$11:$E$1000,5,FALSE),"")</f>
        <v/>
      </c>
      <c r="F91" s="209" t="str">
        <f ca="1">IFERROR(VLOOKUP(A91,Transaksi!$A$11:$F$1000,6,FALSE),"")</f>
        <v/>
      </c>
      <c r="G91" s="489" t="str">
        <f ca="1">IFERROR(VLOOKUP(A91,Transaksi!$A$11:$G$1000,7,FALSE),"")</f>
        <v/>
      </c>
      <c r="H91" s="489" t="str">
        <f ca="1">IFERROR(VLOOKUP(A91,Transaksi!$A$11:$H$1000,8,FALSE),"")</f>
        <v/>
      </c>
      <c r="I91" s="489" t="str">
        <f t="shared" ca="1" si="7"/>
        <v/>
      </c>
    </row>
    <row r="92" spans="1:9" customFormat="1" ht="16" customHeight="1">
      <c r="A92" s="477" t="str">
        <f t="shared" ca="1" si="5"/>
        <v/>
      </c>
      <c r="B92" s="505" t="str">
        <f t="shared" ca="1" si="6"/>
        <v/>
      </c>
      <c r="C92" s="486" t="str">
        <f ca="1">IFERROR(VLOOKUP(A92,Transaksi!$A$11:$C$1000,3,FALSE),"")</f>
        <v/>
      </c>
      <c r="D92" s="487" t="str">
        <f ca="1">IFERROR(VLOOKUP(A92,Transaksi!$A$11:$D$1000,4,FALSE),"")</f>
        <v/>
      </c>
      <c r="E92" s="488" t="str">
        <f ca="1">IFERROR(VLOOKUP(A92,Transaksi!$A$11:$E$1000,5,FALSE),"")</f>
        <v/>
      </c>
      <c r="F92" s="209" t="str">
        <f ca="1">IFERROR(VLOOKUP(A92,Transaksi!$A$11:$F$1000,6,FALSE),"")</f>
        <v/>
      </c>
      <c r="G92" s="489" t="str">
        <f ca="1">IFERROR(VLOOKUP(A92,Transaksi!$A$11:$G$1000,7,FALSE),"")</f>
        <v/>
      </c>
      <c r="H92" s="489" t="str">
        <f ca="1">IFERROR(VLOOKUP(A92,Transaksi!$A$11:$H$1000,8,FALSE),"")</f>
        <v/>
      </c>
      <c r="I92" s="489" t="str">
        <f t="shared" ca="1" si="7"/>
        <v/>
      </c>
    </row>
    <row r="93" spans="1:9" customFormat="1" ht="16" customHeight="1">
      <c r="A93" s="477" t="str">
        <f t="shared" ca="1" si="5"/>
        <v/>
      </c>
      <c r="B93" s="505" t="str">
        <f t="shared" ca="1" si="6"/>
        <v/>
      </c>
      <c r="C93" s="486" t="str">
        <f ca="1">IFERROR(VLOOKUP(A93,Transaksi!$A$11:$C$1000,3,FALSE),"")</f>
        <v/>
      </c>
      <c r="D93" s="487" t="str">
        <f ca="1">IFERROR(VLOOKUP(A93,Transaksi!$A$11:$D$1000,4,FALSE),"")</f>
        <v/>
      </c>
      <c r="E93" s="488" t="str">
        <f ca="1">IFERROR(VLOOKUP(A93,Transaksi!$A$11:$E$1000,5,FALSE),"")</f>
        <v/>
      </c>
      <c r="F93" s="209" t="str">
        <f ca="1">IFERROR(VLOOKUP(A93,Transaksi!$A$11:$F$1000,6,FALSE),"")</f>
        <v/>
      </c>
      <c r="G93" s="489" t="str">
        <f ca="1">IFERROR(VLOOKUP(A93,Transaksi!$A$11:$G$1000,7,FALSE),"")</f>
        <v/>
      </c>
      <c r="H93" s="489" t="str">
        <f ca="1">IFERROR(VLOOKUP(A93,Transaksi!$A$11:$H$1000,8,FALSE),"")</f>
        <v/>
      </c>
      <c r="I93" s="489" t="str">
        <f t="shared" ca="1" si="7"/>
        <v/>
      </c>
    </row>
    <row r="94" spans="1:9" customFormat="1" ht="16" customHeight="1">
      <c r="A94" s="477" t="str">
        <f t="shared" ca="1" si="5"/>
        <v/>
      </c>
      <c r="B94" s="505" t="str">
        <f t="shared" ca="1" si="6"/>
        <v/>
      </c>
      <c r="C94" s="486" t="str">
        <f ca="1">IFERROR(VLOOKUP(A94,Transaksi!$A$11:$C$1000,3,FALSE),"")</f>
        <v/>
      </c>
      <c r="D94" s="487" t="str">
        <f ca="1">IFERROR(VLOOKUP(A94,Transaksi!$A$11:$D$1000,4,FALSE),"")</f>
        <v/>
      </c>
      <c r="E94" s="488" t="str">
        <f ca="1">IFERROR(VLOOKUP(A94,Transaksi!$A$11:$E$1000,5,FALSE),"")</f>
        <v/>
      </c>
      <c r="F94" s="209" t="str">
        <f ca="1">IFERROR(VLOOKUP(A94,Transaksi!$A$11:$F$1000,6,FALSE),"")</f>
        <v/>
      </c>
      <c r="G94" s="489" t="str">
        <f ca="1">IFERROR(VLOOKUP(A94,Transaksi!$A$11:$G$1000,7,FALSE),"")</f>
        <v/>
      </c>
      <c r="H94" s="489" t="str">
        <f ca="1">IFERROR(VLOOKUP(A94,Transaksi!$A$11:$H$1000,8,FALSE),"")</f>
        <v/>
      </c>
      <c r="I94" s="489" t="str">
        <f t="shared" ca="1" si="7"/>
        <v/>
      </c>
    </row>
    <row r="95" spans="1:9" customFormat="1" ht="16" customHeight="1">
      <c r="A95" s="477" t="str">
        <f t="shared" ca="1" si="5"/>
        <v/>
      </c>
      <c r="B95" s="505" t="str">
        <f t="shared" ca="1" si="6"/>
        <v/>
      </c>
      <c r="C95" s="486" t="str">
        <f ca="1">IFERROR(VLOOKUP(A95,Transaksi!$A$11:$C$1000,3,FALSE),"")</f>
        <v/>
      </c>
      <c r="D95" s="487" t="str">
        <f ca="1">IFERROR(VLOOKUP(A95,Transaksi!$A$11:$D$1000,4,FALSE),"")</f>
        <v/>
      </c>
      <c r="E95" s="488" t="str">
        <f ca="1">IFERROR(VLOOKUP(A95,Transaksi!$A$11:$E$1000,5,FALSE),"")</f>
        <v/>
      </c>
      <c r="F95" s="209" t="str">
        <f ca="1">IFERROR(VLOOKUP(A95,Transaksi!$A$11:$F$1000,6,FALSE),"")</f>
        <v/>
      </c>
      <c r="G95" s="489" t="str">
        <f ca="1">IFERROR(VLOOKUP(A95,Transaksi!$A$11:$G$1000,7,FALSE),"")</f>
        <v/>
      </c>
      <c r="H95" s="489" t="str">
        <f ca="1">IFERROR(VLOOKUP(A95,Transaksi!$A$11:$H$1000,8,FALSE),"")</f>
        <v/>
      </c>
      <c r="I95" s="489" t="str">
        <f t="shared" ca="1" si="7"/>
        <v/>
      </c>
    </row>
    <row r="96" spans="1:9" customFormat="1" ht="16" customHeight="1">
      <c r="A96" s="477" t="str">
        <f t="shared" ca="1" si="5"/>
        <v/>
      </c>
      <c r="B96" s="505" t="str">
        <f t="shared" ca="1" si="6"/>
        <v/>
      </c>
      <c r="C96" s="486" t="str">
        <f ca="1">IFERROR(VLOOKUP(A96,Transaksi!$A$11:$C$1000,3,FALSE),"")</f>
        <v/>
      </c>
      <c r="D96" s="487" t="str">
        <f ca="1">IFERROR(VLOOKUP(A96,Transaksi!$A$11:$D$1000,4,FALSE),"")</f>
        <v/>
      </c>
      <c r="E96" s="488" t="str">
        <f ca="1">IFERROR(VLOOKUP(A96,Transaksi!$A$11:$E$1000,5,FALSE),"")</f>
        <v/>
      </c>
      <c r="F96" s="209" t="str">
        <f ca="1">IFERROR(VLOOKUP(A96,Transaksi!$A$11:$F$1000,6,FALSE),"")</f>
        <v/>
      </c>
      <c r="G96" s="489" t="str">
        <f ca="1">IFERROR(VLOOKUP(A96,Transaksi!$A$11:$G$1000,7,FALSE),"")</f>
        <v/>
      </c>
      <c r="H96" s="489" t="str">
        <f ca="1">IFERROR(VLOOKUP(A96,Transaksi!$A$11:$H$1000,8,FALSE),"")</f>
        <v/>
      </c>
      <c r="I96" s="489" t="str">
        <f t="shared" ca="1" si="7"/>
        <v/>
      </c>
    </row>
    <row r="97" spans="1:9" customFormat="1" ht="16" customHeight="1">
      <c r="A97" s="477" t="str">
        <f t="shared" ca="1" si="5"/>
        <v/>
      </c>
      <c r="B97" s="505" t="str">
        <f t="shared" ca="1" si="6"/>
        <v/>
      </c>
      <c r="C97" s="486" t="str">
        <f ca="1">IFERROR(VLOOKUP(A97,Transaksi!$A$11:$C$1000,3,FALSE),"")</f>
        <v/>
      </c>
      <c r="D97" s="487" t="str">
        <f ca="1">IFERROR(VLOOKUP(A97,Transaksi!$A$11:$D$1000,4,FALSE),"")</f>
        <v/>
      </c>
      <c r="E97" s="488" t="str">
        <f ca="1">IFERROR(VLOOKUP(A97,Transaksi!$A$11:$E$1000,5,FALSE),"")</f>
        <v/>
      </c>
      <c r="F97" s="209" t="str">
        <f ca="1">IFERROR(VLOOKUP(A97,Transaksi!$A$11:$F$1000,6,FALSE),"")</f>
        <v/>
      </c>
      <c r="G97" s="489" t="str">
        <f ca="1">IFERROR(VLOOKUP(A97,Transaksi!$A$11:$G$1000,7,FALSE),"")</f>
        <v/>
      </c>
      <c r="H97" s="489" t="str">
        <f ca="1">IFERROR(VLOOKUP(A97,Transaksi!$A$11:$H$1000,8,FALSE),"")</f>
        <v/>
      </c>
      <c r="I97" s="489" t="str">
        <f t="shared" ca="1" si="7"/>
        <v/>
      </c>
    </row>
    <row r="98" spans="1:9" customFormat="1" ht="16" customHeight="1">
      <c r="A98" s="477" t="str">
        <f t="shared" ca="1" si="5"/>
        <v/>
      </c>
      <c r="B98" s="505" t="str">
        <f t="shared" ca="1" si="6"/>
        <v/>
      </c>
      <c r="C98" s="486" t="str">
        <f ca="1">IFERROR(VLOOKUP(A98,Transaksi!$A$11:$C$1000,3,FALSE),"")</f>
        <v/>
      </c>
      <c r="D98" s="487" t="str">
        <f ca="1">IFERROR(VLOOKUP(A98,Transaksi!$A$11:$D$1000,4,FALSE),"")</f>
        <v/>
      </c>
      <c r="E98" s="488" t="str">
        <f ca="1">IFERROR(VLOOKUP(A98,Transaksi!$A$11:$E$1000,5,FALSE),"")</f>
        <v/>
      </c>
      <c r="F98" s="209" t="str">
        <f ca="1">IFERROR(VLOOKUP(A98,Transaksi!$A$11:$F$1000,6,FALSE),"")</f>
        <v/>
      </c>
      <c r="G98" s="489" t="str">
        <f ca="1">IFERROR(VLOOKUP(A98,Transaksi!$A$11:$G$1000,7,FALSE),"")</f>
        <v/>
      </c>
      <c r="H98" s="489" t="str">
        <f ca="1">IFERROR(VLOOKUP(A98,Transaksi!$A$11:$H$1000,8,FALSE),"")</f>
        <v/>
      </c>
      <c r="I98" s="489" t="str">
        <f t="shared" ca="1" si="7"/>
        <v/>
      </c>
    </row>
    <row r="99" spans="1:9" customFormat="1" ht="16" customHeight="1">
      <c r="A99" s="477" t="str">
        <f t="shared" ca="1" si="5"/>
        <v/>
      </c>
      <c r="B99" s="505" t="str">
        <f t="shared" ca="1" si="6"/>
        <v/>
      </c>
      <c r="C99" s="486" t="str">
        <f ca="1">IFERROR(VLOOKUP(A99,Transaksi!$A$11:$C$1000,3,FALSE),"")</f>
        <v/>
      </c>
      <c r="D99" s="487" t="str">
        <f ca="1">IFERROR(VLOOKUP(A99,Transaksi!$A$11:$D$1000,4,FALSE),"")</f>
        <v/>
      </c>
      <c r="E99" s="488" t="str">
        <f ca="1">IFERROR(VLOOKUP(A99,Transaksi!$A$11:$E$1000,5,FALSE),"")</f>
        <v/>
      </c>
      <c r="F99" s="209" t="str">
        <f ca="1">IFERROR(VLOOKUP(A99,Transaksi!$A$11:$F$1000,6,FALSE),"")</f>
        <v/>
      </c>
      <c r="G99" s="489" t="str">
        <f ca="1">IFERROR(VLOOKUP(A99,Transaksi!$A$11:$G$1000,7,FALSE),"")</f>
        <v/>
      </c>
      <c r="H99" s="489" t="str">
        <f ca="1">IFERROR(VLOOKUP(A99,Transaksi!$A$11:$H$1000,8,FALSE),"")</f>
        <v/>
      </c>
      <c r="I99" s="489" t="str">
        <f t="shared" ca="1" si="7"/>
        <v/>
      </c>
    </row>
    <row r="100" spans="1:9" customFormat="1" ht="16" customHeight="1">
      <c r="A100" s="477" t="str">
        <f t="shared" ca="1" si="5"/>
        <v/>
      </c>
      <c r="B100" s="505" t="str">
        <f t="shared" ca="1" si="6"/>
        <v/>
      </c>
      <c r="C100" s="486" t="str">
        <f ca="1">IFERROR(VLOOKUP(A100,Transaksi!$A$11:$C$1000,3,FALSE),"")</f>
        <v/>
      </c>
      <c r="D100" s="487" t="str">
        <f ca="1">IFERROR(VLOOKUP(A100,Transaksi!$A$11:$D$1000,4,FALSE),"")</f>
        <v/>
      </c>
      <c r="E100" s="488" t="str">
        <f ca="1">IFERROR(VLOOKUP(A100,Transaksi!$A$11:$E$1000,5,FALSE),"")</f>
        <v/>
      </c>
      <c r="F100" s="209" t="str">
        <f ca="1">IFERROR(VLOOKUP(A100,Transaksi!$A$11:$F$1000,6,FALSE),"")</f>
        <v/>
      </c>
      <c r="G100" s="489" t="str">
        <f ca="1">IFERROR(VLOOKUP(A100,Transaksi!$A$11:$G$1000,7,FALSE),"")</f>
        <v/>
      </c>
      <c r="H100" s="489" t="str">
        <f ca="1">IFERROR(VLOOKUP(A100,Transaksi!$A$11:$H$1000,8,FALSE),"")</f>
        <v/>
      </c>
      <c r="I100" s="489" t="str">
        <f t="shared" ca="1" si="7"/>
        <v/>
      </c>
    </row>
    <row r="101" spans="1:9" customFormat="1" ht="16" customHeight="1">
      <c r="A101" s="477" t="str">
        <f t="shared" ca="1" si="5"/>
        <v/>
      </c>
      <c r="B101" s="505" t="str">
        <f t="shared" ca="1" si="6"/>
        <v/>
      </c>
      <c r="C101" s="486" t="str">
        <f ca="1">IFERROR(VLOOKUP(A101,Transaksi!$A$11:$C$1000,3,FALSE),"")</f>
        <v/>
      </c>
      <c r="D101" s="487" t="str">
        <f ca="1">IFERROR(VLOOKUP(A101,Transaksi!$A$11:$D$1000,4,FALSE),"")</f>
        <v/>
      </c>
      <c r="E101" s="488" t="str">
        <f ca="1">IFERROR(VLOOKUP(A101,Transaksi!$A$11:$E$1000,5,FALSE),"")</f>
        <v/>
      </c>
      <c r="F101" s="209" t="str">
        <f ca="1">IFERROR(VLOOKUP(A101,Transaksi!$A$11:$F$1000,6,FALSE),"")</f>
        <v/>
      </c>
      <c r="G101" s="489" t="str">
        <f ca="1">IFERROR(VLOOKUP(A101,Transaksi!$A$11:$G$1000,7,FALSE),"")</f>
        <v/>
      </c>
      <c r="H101" s="489" t="str">
        <f ca="1">IFERROR(VLOOKUP(A101,Transaksi!$A$11:$H$1000,8,FALSE),"")</f>
        <v/>
      </c>
      <c r="I101" s="489" t="str">
        <f t="shared" ca="1" si="7"/>
        <v/>
      </c>
    </row>
    <row r="102" spans="1:9" customFormat="1" ht="16" customHeight="1">
      <c r="A102" s="477" t="str">
        <f t="shared" ca="1" si="5"/>
        <v/>
      </c>
      <c r="B102" s="505" t="str">
        <f t="shared" ca="1" si="6"/>
        <v/>
      </c>
      <c r="C102" s="486" t="str">
        <f ca="1">IFERROR(VLOOKUP(A102,Transaksi!$A$11:$C$1000,3,FALSE),"")</f>
        <v/>
      </c>
      <c r="D102" s="487" t="str">
        <f ca="1">IFERROR(VLOOKUP(A102,Transaksi!$A$11:$D$1000,4,FALSE),"")</f>
        <v/>
      </c>
      <c r="E102" s="488" t="str">
        <f ca="1">IFERROR(VLOOKUP(A102,Transaksi!$A$11:$E$1000,5,FALSE),"")</f>
        <v/>
      </c>
      <c r="F102" s="209" t="str">
        <f ca="1">IFERROR(VLOOKUP(A102,Transaksi!$A$11:$F$1000,6,FALSE),"")</f>
        <v/>
      </c>
      <c r="G102" s="489" t="str">
        <f ca="1">IFERROR(VLOOKUP(A102,Transaksi!$A$11:$G$1000,7,FALSE),"")</f>
        <v/>
      </c>
      <c r="H102" s="489" t="str">
        <f ca="1">IFERROR(VLOOKUP(A102,Transaksi!$A$11:$H$1000,8,FALSE),"")</f>
        <v/>
      </c>
      <c r="I102" s="489" t="str">
        <f t="shared" ca="1" si="7"/>
        <v/>
      </c>
    </row>
    <row r="103" spans="1:9" customFormat="1" ht="16" customHeight="1">
      <c r="A103" s="477" t="str">
        <f t="shared" ca="1" si="5"/>
        <v/>
      </c>
      <c r="B103" s="505" t="str">
        <f t="shared" ca="1" si="6"/>
        <v/>
      </c>
      <c r="C103" s="486" t="str">
        <f ca="1">IFERROR(VLOOKUP(A103,Transaksi!$A$11:$C$1000,3,FALSE),"")</f>
        <v/>
      </c>
      <c r="D103" s="487" t="str">
        <f ca="1">IFERROR(VLOOKUP(A103,Transaksi!$A$11:$D$1000,4,FALSE),"")</f>
        <v/>
      </c>
      <c r="E103" s="488" t="str">
        <f ca="1">IFERROR(VLOOKUP(A103,Transaksi!$A$11:$E$1000,5,FALSE),"")</f>
        <v/>
      </c>
      <c r="F103" s="209" t="str">
        <f ca="1">IFERROR(VLOOKUP(A103,Transaksi!$A$11:$F$1000,6,FALSE),"")</f>
        <v/>
      </c>
      <c r="G103" s="489" t="str">
        <f ca="1">IFERROR(VLOOKUP(A103,Transaksi!$A$11:$G$1000,7,FALSE),"")</f>
        <v/>
      </c>
      <c r="H103" s="489" t="str">
        <f ca="1">IFERROR(VLOOKUP(A103,Transaksi!$A$11:$H$1000,8,FALSE),"")</f>
        <v/>
      </c>
      <c r="I103" s="489" t="str">
        <f t="shared" ca="1" si="7"/>
        <v/>
      </c>
    </row>
    <row r="104" spans="1:9" customFormat="1" ht="16" customHeight="1">
      <c r="A104" s="477" t="str">
        <f t="shared" ca="1" si="5"/>
        <v/>
      </c>
      <c r="B104" s="505" t="str">
        <f t="shared" ca="1" si="6"/>
        <v/>
      </c>
      <c r="C104" s="486" t="str">
        <f ca="1">IFERROR(VLOOKUP(A104,Transaksi!$A$11:$C$1000,3,FALSE),"")</f>
        <v/>
      </c>
      <c r="D104" s="487" t="str">
        <f ca="1">IFERROR(VLOOKUP(A104,Transaksi!$A$11:$D$1000,4,FALSE),"")</f>
        <v/>
      </c>
      <c r="E104" s="488" t="str">
        <f ca="1">IFERROR(VLOOKUP(A104,Transaksi!$A$11:$E$1000,5,FALSE),"")</f>
        <v/>
      </c>
      <c r="F104" s="209" t="str">
        <f ca="1">IFERROR(VLOOKUP(A104,Transaksi!$A$11:$F$1000,6,FALSE),"")</f>
        <v/>
      </c>
      <c r="G104" s="489" t="str">
        <f ca="1">IFERROR(VLOOKUP(A104,Transaksi!$A$11:$G$1000,7,FALSE),"")</f>
        <v/>
      </c>
      <c r="H104" s="489" t="str">
        <f ca="1">IFERROR(VLOOKUP(A104,Transaksi!$A$11:$H$1000,8,FALSE),"")</f>
        <v/>
      </c>
      <c r="I104" s="489" t="str">
        <f t="shared" ca="1" si="7"/>
        <v/>
      </c>
    </row>
    <row r="105" spans="1:9" customFormat="1" ht="16" customHeight="1">
      <c r="A105" s="477" t="str">
        <f t="shared" ca="1" si="5"/>
        <v/>
      </c>
      <c r="B105" s="505" t="str">
        <f t="shared" ca="1" si="6"/>
        <v/>
      </c>
      <c r="C105" s="486" t="str">
        <f ca="1">IFERROR(VLOOKUP(A105,Transaksi!$A$11:$C$1000,3,FALSE),"")</f>
        <v/>
      </c>
      <c r="D105" s="487" t="str">
        <f ca="1">IFERROR(VLOOKUP(A105,Transaksi!$A$11:$D$1000,4,FALSE),"")</f>
        <v/>
      </c>
      <c r="E105" s="488" t="str">
        <f ca="1">IFERROR(VLOOKUP(A105,Transaksi!$A$11:$E$1000,5,FALSE),"")</f>
        <v/>
      </c>
      <c r="F105" s="209" t="str">
        <f ca="1">IFERROR(VLOOKUP(A105,Transaksi!$A$11:$F$1000,6,FALSE),"")</f>
        <v/>
      </c>
      <c r="G105" s="489" t="str">
        <f ca="1">IFERROR(VLOOKUP(A105,Transaksi!$A$11:$G$1000,7,FALSE),"")</f>
        <v/>
      </c>
      <c r="H105" s="489" t="str">
        <f ca="1">IFERROR(VLOOKUP(A105,Transaksi!$A$11:$H$1000,8,FALSE),"")</f>
        <v/>
      </c>
      <c r="I105" s="489" t="str">
        <f t="shared" ca="1" si="7"/>
        <v/>
      </c>
    </row>
    <row r="106" spans="1:9" customFormat="1" ht="16" customHeight="1">
      <c r="A106" s="477" t="str">
        <f t="shared" ca="1" si="5"/>
        <v/>
      </c>
      <c r="B106" s="505" t="str">
        <f t="shared" ca="1" si="6"/>
        <v/>
      </c>
      <c r="C106" s="486" t="str">
        <f ca="1">IFERROR(VLOOKUP(A106,Transaksi!$A$11:$C$1000,3,FALSE),"")</f>
        <v/>
      </c>
      <c r="D106" s="487" t="str">
        <f ca="1">IFERROR(VLOOKUP(A106,Transaksi!$A$11:$D$1000,4,FALSE),"")</f>
        <v/>
      </c>
      <c r="E106" s="488" t="str">
        <f ca="1">IFERROR(VLOOKUP(A106,Transaksi!$A$11:$E$1000,5,FALSE),"")</f>
        <v/>
      </c>
      <c r="F106" s="209" t="str">
        <f ca="1">IFERROR(VLOOKUP(A106,Transaksi!$A$11:$F$1000,6,FALSE),"")</f>
        <v/>
      </c>
      <c r="G106" s="489" t="str">
        <f ca="1">IFERROR(VLOOKUP(A106,Transaksi!$A$11:$G$1000,7,FALSE),"")</f>
        <v/>
      </c>
      <c r="H106" s="489" t="str">
        <f ca="1">IFERROR(VLOOKUP(A106,Transaksi!$A$11:$H$1000,8,FALSE),"")</f>
        <v/>
      </c>
      <c r="I106" s="489" t="str">
        <f t="shared" ca="1" si="7"/>
        <v/>
      </c>
    </row>
    <row r="107" spans="1:9" customFormat="1" ht="16" customHeight="1">
      <c r="A107" s="477" t="str">
        <f t="shared" ca="1" si="5"/>
        <v/>
      </c>
      <c r="B107" s="505" t="str">
        <f t="shared" ca="1" si="6"/>
        <v/>
      </c>
      <c r="C107" s="486" t="str">
        <f ca="1">IFERROR(VLOOKUP(A107,Transaksi!$A$11:$C$1000,3,FALSE),"")</f>
        <v/>
      </c>
      <c r="D107" s="487" t="str">
        <f ca="1">IFERROR(VLOOKUP(A107,Transaksi!$A$11:$D$1000,4,FALSE),"")</f>
        <v/>
      </c>
      <c r="E107" s="488" t="str">
        <f ca="1">IFERROR(VLOOKUP(A107,Transaksi!$A$11:$E$1000,5,FALSE),"")</f>
        <v/>
      </c>
      <c r="F107" s="209" t="str">
        <f ca="1">IFERROR(VLOOKUP(A107,Transaksi!$A$11:$F$1000,6,FALSE),"")</f>
        <v/>
      </c>
      <c r="G107" s="489" t="str">
        <f ca="1">IFERROR(VLOOKUP(A107,Transaksi!$A$11:$G$1000,7,FALSE),"")</f>
        <v/>
      </c>
      <c r="H107" s="489" t="str">
        <f ca="1">IFERROR(VLOOKUP(A107,Transaksi!$A$11:$H$1000,8,FALSE),"")</f>
        <v/>
      </c>
      <c r="I107" s="489" t="str">
        <f t="shared" ca="1" si="7"/>
        <v/>
      </c>
    </row>
    <row r="108" spans="1:9" customFormat="1" ht="16" customHeight="1">
      <c r="A108" s="477" t="str">
        <f t="shared" ca="1" si="5"/>
        <v/>
      </c>
      <c r="B108" s="505" t="str">
        <f t="shared" ca="1" si="6"/>
        <v/>
      </c>
      <c r="C108" s="486" t="str">
        <f ca="1">IFERROR(VLOOKUP(A108,Transaksi!$A$11:$C$1000,3,FALSE),"")</f>
        <v/>
      </c>
      <c r="D108" s="487" t="str">
        <f ca="1">IFERROR(VLOOKUP(A108,Transaksi!$A$11:$D$1000,4,FALSE),"")</f>
        <v/>
      </c>
      <c r="E108" s="488" t="str">
        <f ca="1">IFERROR(VLOOKUP(A108,Transaksi!$A$11:$E$1000,5,FALSE),"")</f>
        <v/>
      </c>
      <c r="F108" s="209" t="str">
        <f ca="1">IFERROR(VLOOKUP(A108,Transaksi!$A$11:$F$1000,6,FALSE),"")</f>
        <v/>
      </c>
      <c r="G108" s="489" t="str">
        <f ca="1">IFERROR(VLOOKUP(A108,Transaksi!$A$11:$G$1000,7,FALSE),"")</f>
        <v/>
      </c>
      <c r="H108" s="489" t="str">
        <f ca="1">IFERROR(VLOOKUP(A108,Transaksi!$A$11:$H$1000,8,FALSE),"")</f>
        <v/>
      </c>
      <c r="I108" s="489" t="str">
        <f t="shared" ca="1" si="7"/>
        <v/>
      </c>
    </row>
    <row r="109" spans="1:9" customFormat="1" ht="16" customHeight="1">
      <c r="A109" s="477" t="str">
        <f t="shared" ca="1" si="5"/>
        <v/>
      </c>
      <c r="B109" s="505" t="str">
        <f t="shared" ca="1" si="6"/>
        <v/>
      </c>
      <c r="C109" s="486" t="str">
        <f ca="1">IFERROR(VLOOKUP(A109,Transaksi!$A$11:$C$1000,3,FALSE),"")</f>
        <v/>
      </c>
      <c r="D109" s="487" t="str">
        <f ca="1">IFERROR(VLOOKUP(A109,Transaksi!$A$11:$D$1000,4,FALSE),"")</f>
        <v/>
      </c>
      <c r="E109" s="488" t="str">
        <f ca="1">IFERROR(VLOOKUP(A109,Transaksi!$A$11:$E$1000,5,FALSE),"")</f>
        <v/>
      </c>
      <c r="F109" s="209" t="str">
        <f ca="1">IFERROR(VLOOKUP(A109,Transaksi!$A$11:$F$1000,6,FALSE),"")</f>
        <v/>
      </c>
      <c r="G109" s="489" t="str">
        <f ca="1">IFERROR(VLOOKUP(A109,Transaksi!$A$11:$G$1000,7,FALSE),"")</f>
        <v/>
      </c>
      <c r="H109" s="489" t="str">
        <f ca="1">IFERROR(VLOOKUP(A109,Transaksi!$A$11:$H$1000,8,FALSE),"")</f>
        <v/>
      </c>
      <c r="I109" s="489" t="str">
        <f t="shared" ca="1" si="7"/>
        <v/>
      </c>
    </row>
    <row r="110" spans="1:9" customFormat="1" ht="16" customHeight="1">
      <c r="A110" s="477" t="str">
        <f t="shared" ca="1" si="5"/>
        <v/>
      </c>
      <c r="B110" s="505" t="str">
        <f t="shared" ca="1" si="6"/>
        <v/>
      </c>
      <c r="C110" s="486" t="str">
        <f ca="1">IFERROR(VLOOKUP(A110,Transaksi!$A$11:$C$1000,3,FALSE),"")</f>
        <v/>
      </c>
      <c r="D110" s="487" t="str">
        <f ca="1">IFERROR(VLOOKUP(A110,Transaksi!$A$11:$D$1000,4,FALSE),"")</f>
        <v/>
      </c>
      <c r="E110" s="488" t="str">
        <f ca="1">IFERROR(VLOOKUP(A110,Transaksi!$A$11:$E$1000,5,FALSE),"")</f>
        <v/>
      </c>
      <c r="F110" s="209" t="str">
        <f ca="1">IFERROR(VLOOKUP(A110,Transaksi!$A$11:$F$1000,6,FALSE),"")</f>
        <v/>
      </c>
      <c r="G110" s="489" t="str">
        <f ca="1">IFERROR(VLOOKUP(A110,Transaksi!$A$11:$G$1000,7,FALSE),"")</f>
        <v/>
      </c>
      <c r="H110" s="489" t="str">
        <f ca="1">IFERROR(VLOOKUP(A110,Transaksi!$A$11:$H$1000,8,FALSE),"")</f>
        <v/>
      </c>
      <c r="I110" s="489" t="str">
        <f t="shared" ca="1" si="7"/>
        <v/>
      </c>
    </row>
    <row r="111" spans="1:9" customFormat="1" ht="16" customHeight="1">
      <c r="A111" s="477" t="str">
        <f t="shared" ca="1" si="5"/>
        <v/>
      </c>
      <c r="B111" s="505" t="str">
        <f t="shared" ca="1" si="6"/>
        <v/>
      </c>
      <c r="C111" s="486" t="str">
        <f ca="1">IFERROR(VLOOKUP(A111,Transaksi!$A$11:$C$1000,3,FALSE),"")</f>
        <v/>
      </c>
      <c r="D111" s="487" t="str">
        <f ca="1">IFERROR(VLOOKUP(A111,Transaksi!$A$11:$D$1000,4,FALSE),"")</f>
        <v/>
      </c>
      <c r="E111" s="488" t="str">
        <f ca="1">IFERROR(VLOOKUP(A111,Transaksi!$A$11:$E$1000,5,FALSE),"")</f>
        <v/>
      </c>
      <c r="F111" s="209" t="str">
        <f ca="1">IFERROR(VLOOKUP(A111,Transaksi!$A$11:$F$1000,6,FALSE),"")</f>
        <v/>
      </c>
      <c r="G111" s="489" t="str">
        <f ca="1">IFERROR(VLOOKUP(A111,Transaksi!$A$11:$G$1000,7,FALSE),"")</f>
        <v/>
      </c>
      <c r="H111" s="489" t="str">
        <f ca="1">IFERROR(VLOOKUP(A111,Transaksi!$A$11:$H$1000,8,FALSE),"")</f>
        <v/>
      </c>
      <c r="I111" s="489" t="str">
        <f t="shared" ca="1" si="7"/>
        <v/>
      </c>
    </row>
    <row r="112" spans="1:9" customFormat="1" ht="16" customHeight="1">
      <c r="A112" s="477" t="str">
        <f t="shared" ca="1" si="5"/>
        <v/>
      </c>
      <c r="B112" s="505" t="str">
        <f t="shared" ca="1" si="6"/>
        <v/>
      </c>
      <c r="C112" s="486" t="str">
        <f ca="1">IFERROR(VLOOKUP(A112,Transaksi!$A$11:$C$1000,3,FALSE),"")</f>
        <v/>
      </c>
      <c r="D112" s="487" t="str">
        <f ca="1">IFERROR(VLOOKUP(A112,Transaksi!$A$11:$D$1000,4,FALSE),"")</f>
        <v/>
      </c>
      <c r="E112" s="488" t="str">
        <f ca="1">IFERROR(VLOOKUP(A112,Transaksi!$A$11:$E$1000,5,FALSE),"")</f>
        <v/>
      </c>
      <c r="F112" s="209" t="str">
        <f ca="1">IFERROR(VLOOKUP(A112,Transaksi!$A$11:$F$1000,6,FALSE),"")</f>
        <v/>
      </c>
      <c r="G112" s="489" t="str">
        <f ca="1">IFERROR(VLOOKUP(A112,Transaksi!$A$11:$G$1000,7,FALSE),"")</f>
        <v/>
      </c>
      <c r="H112" s="489" t="str">
        <f ca="1">IFERROR(VLOOKUP(A112,Transaksi!$A$11:$H$1000,8,FALSE),"")</f>
        <v/>
      </c>
      <c r="I112" s="489" t="str">
        <f t="shared" ca="1" si="7"/>
        <v/>
      </c>
    </row>
    <row r="113" spans="1:11" customFormat="1" ht="16" customHeight="1">
      <c r="A113" s="477" t="str">
        <f t="shared" ca="1" si="5"/>
        <v/>
      </c>
      <c r="B113" s="505" t="str">
        <f t="shared" ca="1" si="6"/>
        <v/>
      </c>
      <c r="C113" s="486" t="str">
        <f ca="1">IFERROR(VLOOKUP(A113,Transaksi!$A$11:$C$1000,3,FALSE),"")</f>
        <v/>
      </c>
      <c r="D113" s="487" t="str">
        <f ca="1">IFERROR(VLOOKUP(A113,Transaksi!$A$11:$D$1000,4,FALSE),"")</f>
        <v/>
      </c>
      <c r="E113" s="488" t="str">
        <f ca="1">IFERROR(VLOOKUP(A113,Transaksi!$A$11:$E$1000,5,FALSE),"")</f>
        <v/>
      </c>
      <c r="F113" s="209" t="str">
        <f ca="1">IFERROR(VLOOKUP(A113,Transaksi!$A$11:$F$1000,6,FALSE),"")</f>
        <v/>
      </c>
      <c r="G113" s="489" t="str">
        <f ca="1">IFERROR(VLOOKUP(A113,Transaksi!$A$11:$G$1000,7,FALSE),"")</f>
        <v/>
      </c>
      <c r="H113" s="489" t="str">
        <f ca="1">IFERROR(VLOOKUP(A113,Transaksi!$A$11:$H$1000,8,FALSE),"")</f>
        <v/>
      </c>
      <c r="I113" s="489" t="str">
        <f t="shared" ca="1" si="7"/>
        <v/>
      </c>
    </row>
    <row r="114" spans="1:11" customFormat="1" ht="16" customHeight="1">
      <c r="A114" s="477" t="str">
        <f t="shared" ca="1" si="5"/>
        <v/>
      </c>
      <c r="B114" s="505" t="str">
        <f t="shared" ca="1" si="6"/>
        <v/>
      </c>
      <c r="C114" s="486" t="str">
        <f ca="1">IFERROR(VLOOKUP(A114,Transaksi!$A$11:$C$1000,3,FALSE),"")</f>
        <v/>
      </c>
      <c r="D114" s="487" t="str">
        <f ca="1">IFERROR(VLOOKUP(A114,Transaksi!$A$11:$D$1000,4,FALSE),"")</f>
        <v/>
      </c>
      <c r="E114" s="488" t="str">
        <f ca="1">IFERROR(VLOOKUP(A114,Transaksi!$A$11:$E$1000,5,FALSE),"")</f>
        <v/>
      </c>
      <c r="F114" s="209" t="str">
        <f ca="1">IFERROR(VLOOKUP(A114,Transaksi!$A$11:$F$1000,6,FALSE),"")</f>
        <v/>
      </c>
      <c r="G114" s="489" t="str">
        <f ca="1">IFERROR(VLOOKUP(A114,Transaksi!$A$11:$G$1000,7,FALSE),"")</f>
        <v/>
      </c>
      <c r="H114" s="489" t="str">
        <f ca="1">IFERROR(VLOOKUP(A114,Transaksi!$A$11:$H$1000,8,FALSE),"")</f>
        <v/>
      </c>
      <c r="I114" s="489" t="str">
        <f t="shared" ca="1" si="7"/>
        <v/>
      </c>
    </row>
    <row r="115" spans="1:11" customFormat="1" ht="16" customHeight="1">
      <c r="A115" s="477" t="str">
        <f t="shared" ca="1" si="5"/>
        <v/>
      </c>
      <c r="B115" s="505" t="str">
        <f t="shared" ca="1" si="6"/>
        <v/>
      </c>
      <c r="C115" s="486" t="str">
        <f ca="1">IFERROR(VLOOKUP(A115,Transaksi!$A$11:$C$1000,3,FALSE),"")</f>
        <v/>
      </c>
      <c r="D115" s="487" t="str">
        <f ca="1">IFERROR(VLOOKUP(A115,Transaksi!$A$11:$D$1000,4,FALSE),"")</f>
        <v/>
      </c>
      <c r="E115" s="488" t="str">
        <f ca="1">IFERROR(VLOOKUP(A115,Transaksi!$A$11:$E$1000,5,FALSE),"")</f>
        <v/>
      </c>
      <c r="F115" s="209" t="str">
        <f ca="1">IFERROR(VLOOKUP(A115,Transaksi!$A$11:$F$1000,6,FALSE),"")</f>
        <v/>
      </c>
      <c r="G115" s="489" t="str">
        <f ca="1">IFERROR(VLOOKUP(A115,Transaksi!$A$11:$G$1000,7,FALSE),"")</f>
        <v/>
      </c>
      <c r="H115" s="489" t="str">
        <f ca="1">IFERROR(VLOOKUP(A115,Transaksi!$A$11:$H$1000,8,FALSE),"")</f>
        <v/>
      </c>
      <c r="I115" s="489" t="str">
        <f t="shared" ca="1" si="7"/>
        <v/>
      </c>
    </row>
    <row r="116" spans="1:11" s="9" customFormat="1" ht="16" customHeight="1">
      <c r="A116" s="477" t="str">
        <f t="shared" ca="1" si="5"/>
        <v/>
      </c>
      <c r="B116" s="505" t="str">
        <f t="shared" ca="1" si="6"/>
        <v/>
      </c>
      <c r="C116" s="486" t="str">
        <f ca="1">IFERROR(VLOOKUP(A116,Transaksi!$A$11:$C$1000,3,FALSE),"")</f>
        <v/>
      </c>
      <c r="D116" s="487" t="str">
        <f ca="1">IFERROR(VLOOKUP(A116,Transaksi!$A$11:$D$1000,4,FALSE),"")</f>
        <v/>
      </c>
      <c r="E116" s="488" t="str">
        <f ca="1">IFERROR(VLOOKUP(A116,Transaksi!$A$11:$E$1000,5,FALSE),"")</f>
        <v/>
      </c>
      <c r="F116" s="209" t="str">
        <f ca="1">IFERROR(VLOOKUP(A116,Transaksi!$A$11:$F$1000,6,FALSE),"")</f>
        <v/>
      </c>
      <c r="G116" s="489" t="str">
        <f ca="1">IFERROR(VLOOKUP(A116,Transaksi!$A$11:$G$1000,7,FALSE),"")</f>
        <v/>
      </c>
      <c r="H116" s="489" t="str">
        <f ca="1">IFERROR(VLOOKUP(A116,Transaksi!$A$11:$H$1000,8,FALSE),"")</f>
        <v/>
      </c>
      <c r="I116" s="489" t="str">
        <f t="shared" ca="1" si="7"/>
        <v/>
      </c>
      <c r="J116" s="7"/>
      <c r="K116" s="8"/>
    </row>
    <row r="117" spans="1:11" s="9" customFormat="1" ht="16" customHeight="1">
      <c r="A117" s="477" t="str">
        <f t="shared" ca="1" si="5"/>
        <v/>
      </c>
      <c r="B117" s="505" t="str">
        <f t="shared" ca="1" si="6"/>
        <v/>
      </c>
      <c r="C117" s="486" t="str">
        <f ca="1">IFERROR(VLOOKUP(A117,Transaksi!$A$11:$C$1000,3,FALSE),"")</f>
        <v/>
      </c>
      <c r="D117" s="487" t="str">
        <f ca="1">IFERROR(VLOOKUP(A117,Transaksi!$A$11:$D$1000,4,FALSE),"")</f>
        <v/>
      </c>
      <c r="E117" s="488" t="str">
        <f ca="1">IFERROR(VLOOKUP(A117,Transaksi!$A$11:$E$1000,5,FALSE),"")</f>
        <v/>
      </c>
      <c r="F117" s="209" t="str">
        <f ca="1">IFERROR(VLOOKUP(A117,Transaksi!$A$11:$F$1000,6,FALSE),"")</f>
        <v/>
      </c>
      <c r="G117" s="489" t="str">
        <f ca="1">IFERROR(VLOOKUP(A117,Transaksi!$A$11:$G$1000,7,FALSE),"")</f>
        <v/>
      </c>
      <c r="H117" s="489" t="str">
        <f ca="1">IFERROR(VLOOKUP(A117,Transaksi!$A$11:$H$1000,8,FALSE),"")</f>
        <v/>
      </c>
      <c r="I117" s="489" t="str">
        <f t="shared" ca="1" si="7"/>
        <v/>
      </c>
      <c r="J117" s="7"/>
      <c r="K117" s="8"/>
    </row>
    <row r="118" spans="1:11" ht="16" customHeight="1">
      <c r="A118" s="477" t="str">
        <f t="shared" ca="1" si="5"/>
        <v/>
      </c>
      <c r="B118" s="505" t="str">
        <f t="shared" ca="1" si="6"/>
        <v/>
      </c>
      <c r="C118" s="486" t="str">
        <f ca="1">IFERROR(VLOOKUP(A118,Transaksi!$A$11:$C$1000,3,FALSE),"")</f>
        <v/>
      </c>
      <c r="D118" s="487" t="str">
        <f ca="1">IFERROR(VLOOKUP(A118,Transaksi!$A$11:$D$1000,4,FALSE),"")</f>
        <v/>
      </c>
      <c r="E118" s="488" t="str">
        <f ca="1">IFERROR(VLOOKUP(A118,Transaksi!$A$11:$E$1000,5,FALSE),"")</f>
        <v/>
      </c>
      <c r="F118" s="209" t="str">
        <f ca="1">IFERROR(VLOOKUP(A118,Transaksi!$A$11:$F$1000,6,FALSE),"")</f>
        <v/>
      </c>
      <c r="G118" s="489" t="str">
        <f ca="1">IFERROR(VLOOKUP(A118,Transaksi!$A$11:$G$1000,7,FALSE),"")</f>
        <v/>
      </c>
      <c r="H118" s="489" t="str">
        <f ca="1">IFERROR(VLOOKUP(A118,Transaksi!$A$11:$H$1000,8,FALSE),"")</f>
        <v/>
      </c>
      <c r="I118" s="489" t="str">
        <f t="shared" ca="1" si="7"/>
        <v/>
      </c>
    </row>
    <row r="119" spans="1:11" ht="16" customHeight="1">
      <c r="A119" s="477" t="str">
        <f t="shared" ca="1" si="5"/>
        <v/>
      </c>
      <c r="B119" s="505" t="str">
        <f t="shared" ca="1" si="6"/>
        <v/>
      </c>
      <c r="C119" s="486" t="str">
        <f ca="1">IFERROR(VLOOKUP(A119,Transaksi!$A$11:$C$1000,3,FALSE),"")</f>
        <v/>
      </c>
      <c r="D119" s="487" t="str">
        <f ca="1">IFERROR(VLOOKUP(A119,Transaksi!$A$11:$D$1000,4,FALSE),"")</f>
        <v/>
      </c>
      <c r="E119" s="488" t="str">
        <f ca="1">IFERROR(VLOOKUP(A119,Transaksi!$A$11:$E$1000,5,FALSE),"")</f>
        <v/>
      </c>
      <c r="F119" s="209" t="str">
        <f ca="1">IFERROR(VLOOKUP(A119,Transaksi!$A$11:$F$1000,6,FALSE),"")</f>
        <v/>
      </c>
      <c r="G119" s="489" t="str">
        <f ca="1">IFERROR(VLOOKUP(A119,Transaksi!$A$11:$G$1000,7,FALSE),"")</f>
        <v/>
      </c>
      <c r="H119" s="489" t="str">
        <f ca="1">IFERROR(VLOOKUP(A119,Transaksi!$A$11:$H$1000,8,FALSE),"")</f>
        <v/>
      </c>
      <c r="I119" s="489" t="str">
        <f t="shared" ca="1" si="7"/>
        <v/>
      </c>
    </row>
    <row r="120" spans="1:11" ht="16" customHeight="1">
      <c r="A120" s="477" t="str">
        <f t="shared" ca="1" si="5"/>
        <v/>
      </c>
      <c r="B120" s="505" t="str">
        <f t="shared" ca="1" si="6"/>
        <v/>
      </c>
      <c r="C120" s="486" t="str">
        <f ca="1">IFERROR(VLOOKUP(A120,Transaksi!$A$11:$C$1000,3,FALSE),"")</f>
        <v/>
      </c>
      <c r="D120" s="487" t="str">
        <f ca="1">IFERROR(VLOOKUP(A120,Transaksi!$A$11:$D$1000,4,FALSE),"")</f>
        <v/>
      </c>
      <c r="E120" s="488" t="str">
        <f ca="1">IFERROR(VLOOKUP(A120,Transaksi!$A$11:$E$1000,5,FALSE),"")</f>
        <v/>
      </c>
      <c r="F120" s="209" t="str">
        <f ca="1">IFERROR(VLOOKUP(A120,Transaksi!$A$11:$F$1000,6,FALSE),"")</f>
        <v/>
      </c>
      <c r="G120" s="489" t="str">
        <f ca="1">IFERROR(VLOOKUP(A120,Transaksi!$A$11:$G$1000,7,FALSE),"")</f>
        <v/>
      </c>
      <c r="H120" s="489" t="str">
        <f ca="1">IFERROR(VLOOKUP(A120,Transaksi!$A$11:$H$1000,8,FALSE),"")</f>
        <v/>
      </c>
      <c r="I120" s="489" t="str">
        <f t="shared" ca="1" si="7"/>
        <v/>
      </c>
    </row>
    <row r="121" spans="1:11" ht="16" customHeight="1">
      <c r="A121" s="477" t="str">
        <f t="shared" ca="1" si="5"/>
        <v/>
      </c>
      <c r="B121" s="505" t="str">
        <f t="shared" ca="1" si="6"/>
        <v/>
      </c>
      <c r="C121" s="486" t="str">
        <f ca="1">IFERROR(VLOOKUP(A121,Transaksi!$A$11:$C$1000,3,FALSE),"")</f>
        <v/>
      </c>
      <c r="D121" s="487" t="str">
        <f ca="1">IFERROR(VLOOKUP(A121,Transaksi!$A$11:$D$1000,4,FALSE),"")</f>
        <v/>
      </c>
      <c r="E121" s="488" t="str">
        <f ca="1">IFERROR(VLOOKUP(A121,Transaksi!$A$11:$E$1000,5,FALSE),"")</f>
        <v/>
      </c>
      <c r="F121" s="209" t="str">
        <f ca="1">IFERROR(VLOOKUP(A121,Transaksi!$A$11:$F$1000,6,FALSE),"")</f>
        <v/>
      </c>
      <c r="G121" s="489" t="str">
        <f ca="1">IFERROR(VLOOKUP(A121,Transaksi!$A$11:$G$1000,7,FALSE),"")</f>
        <v/>
      </c>
      <c r="H121" s="489" t="str">
        <f ca="1">IFERROR(VLOOKUP(A121,Transaksi!$A$11:$H$1000,8,FALSE),"")</f>
        <v/>
      </c>
      <c r="I121" s="489" t="str">
        <f t="shared" ca="1" si="7"/>
        <v/>
      </c>
    </row>
    <row r="122" spans="1:11" ht="16" customHeight="1">
      <c r="A122" s="477" t="str">
        <f t="shared" ca="1" si="5"/>
        <v/>
      </c>
      <c r="B122" s="505" t="str">
        <f t="shared" ca="1" si="6"/>
        <v/>
      </c>
      <c r="C122" s="486" t="str">
        <f ca="1">IFERROR(VLOOKUP(A122,Transaksi!$A$11:$C$1000,3,FALSE),"")</f>
        <v/>
      </c>
      <c r="D122" s="487" t="str">
        <f ca="1">IFERROR(VLOOKUP(A122,Transaksi!$A$11:$D$1000,4,FALSE),"")</f>
        <v/>
      </c>
      <c r="E122" s="488" t="str">
        <f ca="1">IFERROR(VLOOKUP(A122,Transaksi!$A$11:$E$1000,5,FALSE),"")</f>
        <v/>
      </c>
      <c r="F122" s="209" t="str">
        <f ca="1">IFERROR(VLOOKUP(A122,Transaksi!$A$11:$F$1000,6,FALSE),"")</f>
        <v/>
      </c>
      <c r="G122" s="489" t="str">
        <f ca="1">IFERROR(VLOOKUP(A122,Transaksi!$A$11:$G$1000,7,FALSE),"")</f>
        <v/>
      </c>
      <c r="H122" s="489" t="str">
        <f ca="1">IFERROR(VLOOKUP(A122,Transaksi!$A$11:$H$1000,8,FALSE),"")</f>
        <v/>
      </c>
      <c r="I122" s="489" t="str">
        <f t="shared" ca="1" si="7"/>
        <v/>
      </c>
    </row>
    <row r="123" spans="1:11" ht="16" customHeight="1">
      <c r="A123" s="477" t="str">
        <f t="shared" ca="1" si="5"/>
        <v/>
      </c>
      <c r="B123" s="505" t="str">
        <f t="shared" ca="1" si="6"/>
        <v/>
      </c>
      <c r="C123" s="486" t="str">
        <f ca="1">IFERROR(VLOOKUP(A123,Transaksi!$A$11:$C$1000,3,FALSE),"")</f>
        <v/>
      </c>
      <c r="D123" s="487" t="str">
        <f ca="1">IFERROR(VLOOKUP(A123,Transaksi!$A$11:$D$1000,4,FALSE),"")</f>
        <v/>
      </c>
      <c r="E123" s="488" t="str">
        <f ca="1">IFERROR(VLOOKUP(A123,Transaksi!$A$11:$E$1000,5,FALSE),"")</f>
        <v/>
      </c>
      <c r="F123" s="209" t="str">
        <f ca="1">IFERROR(VLOOKUP(A123,Transaksi!$A$11:$F$1000,6,FALSE),"")</f>
        <v/>
      </c>
      <c r="G123" s="489" t="str">
        <f ca="1">IFERROR(VLOOKUP(A123,Transaksi!$A$11:$G$1000,7,FALSE),"")</f>
        <v/>
      </c>
      <c r="H123" s="489" t="str">
        <f ca="1">IFERROR(VLOOKUP(A123,Transaksi!$A$11:$H$1000,8,FALSE),"")</f>
        <v/>
      </c>
      <c r="I123" s="489" t="str">
        <f t="shared" ca="1" si="7"/>
        <v/>
      </c>
    </row>
    <row r="124" spans="1:11" ht="16" customHeight="1">
      <c r="A124" s="477" t="str">
        <f t="shared" ca="1" si="5"/>
        <v/>
      </c>
      <c r="B124" s="505" t="str">
        <f t="shared" ca="1" si="6"/>
        <v/>
      </c>
      <c r="C124" s="486" t="str">
        <f ca="1">IFERROR(VLOOKUP(A124,Transaksi!$A$11:$C$1000,3,FALSE),"")</f>
        <v/>
      </c>
      <c r="D124" s="487" t="str">
        <f ca="1">IFERROR(VLOOKUP(A124,Transaksi!$A$11:$D$1000,4,FALSE),"")</f>
        <v/>
      </c>
      <c r="E124" s="488" t="str">
        <f ca="1">IFERROR(VLOOKUP(A124,Transaksi!$A$11:$E$1000,5,FALSE),"")</f>
        <v/>
      </c>
      <c r="F124" s="209" t="str">
        <f ca="1">IFERROR(VLOOKUP(A124,Transaksi!$A$11:$F$1000,6,FALSE),"")</f>
        <v/>
      </c>
      <c r="G124" s="489" t="str">
        <f ca="1">IFERROR(VLOOKUP(A124,Transaksi!$A$11:$G$1000,7,FALSE),"")</f>
        <v/>
      </c>
      <c r="H124" s="489" t="str">
        <f ca="1">IFERROR(VLOOKUP(A124,Transaksi!$A$11:$H$1000,8,FALSE),"")</f>
        <v/>
      </c>
      <c r="I124" s="489" t="str">
        <f t="shared" ca="1" si="7"/>
        <v/>
      </c>
    </row>
    <row r="125" spans="1:11" ht="16" customHeight="1">
      <c r="A125" s="477" t="str">
        <f t="shared" ca="1" si="5"/>
        <v/>
      </c>
      <c r="B125" s="505" t="str">
        <f t="shared" ca="1" si="6"/>
        <v/>
      </c>
      <c r="C125" s="486" t="str">
        <f ca="1">IFERROR(VLOOKUP(A125,Transaksi!$A$11:$C$1000,3,FALSE),"")</f>
        <v/>
      </c>
      <c r="D125" s="487" t="str">
        <f ca="1">IFERROR(VLOOKUP(A125,Transaksi!$A$11:$D$1000,4,FALSE),"")</f>
        <v/>
      </c>
      <c r="E125" s="488" t="str">
        <f ca="1">IFERROR(VLOOKUP(A125,Transaksi!$A$11:$E$1000,5,FALSE),"")</f>
        <v/>
      </c>
      <c r="F125" s="209" t="str">
        <f ca="1">IFERROR(VLOOKUP(A125,Transaksi!$A$11:$F$1000,6,FALSE),"")</f>
        <v/>
      </c>
      <c r="G125" s="489" t="str">
        <f ca="1">IFERROR(VLOOKUP(A125,Transaksi!$A$11:$G$1000,7,FALSE),"")</f>
        <v/>
      </c>
      <c r="H125" s="489" t="str">
        <f ca="1">IFERROR(VLOOKUP(A125,Transaksi!$A$11:$H$1000,8,FALSE),"")</f>
        <v/>
      </c>
      <c r="I125" s="489" t="str">
        <f t="shared" ca="1" si="7"/>
        <v/>
      </c>
    </row>
    <row r="126" spans="1:11" ht="16" customHeight="1">
      <c r="A126" s="477" t="str">
        <f t="shared" ca="1" si="5"/>
        <v/>
      </c>
      <c r="B126" s="505" t="str">
        <f t="shared" ca="1" si="6"/>
        <v/>
      </c>
      <c r="C126" s="486" t="str">
        <f ca="1">IFERROR(VLOOKUP(A126,Transaksi!$A$11:$C$1000,3,FALSE),"")</f>
        <v/>
      </c>
      <c r="D126" s="487" t="str">
        <f ca="1">IFERROR(VLOOKUP(A126,Transaksi!$A$11:$D$1000,4,FALSE),"")</f>
        <v/>
      </c>
      <c r="E126" s="488" t="str">
        <f ca="1">IFERROR(VLOOKUP(A126,Transaksi!$A$11:$E$1000,5,FALSE),"")</f>
        <v/>
      </c>
      <c r="F126" s="209" t="str">
        <f ca="1">IFERROR(VLOOKUP(A126,Transaksi!$A$11:$F$1000,6,FALSE),"")</f>
        <v/>
      </c>
      <c r="G126" s="489" t="str">
        <f ca="1">IFERROR(VLOOKUP(A126,Transaksi!$A$11:$G$1000,7,FALSE),"")</f>
        <v/>
      </c>
      <c r="H126" s="489" t="str">
        <f ca="1">IFERROR(VLOOKUP(A126,Transaksi!$A$11:$H$1000,8,FALSE),"")</f>
        <v/>
      </c>
      <c r="I126" s="489" t="str">
        <f t="shared" ca="1" si="7"/>
        <v/>
      </c>
    </row>
    <row r="127" spans="1:11" ht="16" customHeight="1">
      <c r="A127" s="477" t="str">
        <f t="shared" ca="1" si="5"/>
        <v/>
      </c>
      <c r="B127" s="505" t="str">
        <f t="shared" ca="1" si="6"/>
        <v/>
      </c>
      <c r="C127" s="486" t="str">
        <f ca="1">IFERROR(VLOOKUP(A127,Transaksi!$A$11:$C$1000,3,FALSE),"")</f>
        <v/>
      </c>
      <c r="D127" s="487" t="str">
        <f ca="1">IFERROR(VLOOKUP(A127,Transaksi!$A$11:$D$1000,4,FALSE),"")</f>
        <v/>
      </c>
      <c r="E127" s="488" t="str">
        <f ca="1">IFERROR(VLOOKUP(A127,Transaksi!$A$11:$E$1000,5,FALSE),"")</f>
        <v/>
      </c>
      <c r="F127" s="209" t="str">
        <f ca="1">IFERROR(VLOOKUP(A127,Transaksi!$A$11:$F$1000,6,FALSE),"")</f>
        <v/>
      </c>
      <c r="G127" s="489" t="str">
        <f ca="1">IFERROR(VLOOKUP(A127,Transaksi!$A$11:$G$1000,7,FALSE),"")</f>
        <v/>
      </c>
      <c r="H127" s="489" t="str">
        <f ca="1">IFERROR(VLOOKUP(A127,Transaksi!$A$11:$H$1000,8,FALSE),"")</f>
        <v/>
      </c>
      <c r="I127" s="489" t="str">
        <f t="shared" ca="1" si="7"/>
        <v/>
      </c>
    </row>
    <row r="128" spans="1:11" ht="16" customHeight="1">
      <c r="A128" s="477" t="str">
        <f t="shared" ca="1" si="5"/>
        <v/>
      </c>
      <c r="B128" s="505" t="str">
        <f t="shared" ca="1" si="6"/>
        <v/>
      </c>
      <c r="C128" s="486" t="str">
        <f ca="1">IFERROR(VLOOKUP(A128,Transaksi!$A$11:$C$1000,3,FALSE),"")</f>
        <v/>
      </c>
      <c r="D128" s="487" t="str">
        <f ca="1">IFERROR(VLOOKUP(A128,Transaksi!$A$11:$D$1000,4,FALSE),"")</f>
        <v/>
      </c>
      <c r="E128" s="488" t="str">
        <f ca="1">IFERROR(VLOOKUP(A128,Transaksi!$A$11:$E$1000,5,FALSE),"")</f>
        <v/>
      </c>
      <c r="F128" s="209" t="str">
        <f ca="1">IFERROR(VLOOKUP(A128,Transaksi!$A$11:$F$1000,6,FALSE),"")</f>
        <v/>
      </c>
      <c r="G128" s="489" t="str">
        <f ca="1">IFERROR(VLOOKUP(A128,Transaksi!$A$11:$G$1000,7,FALSE),"")</f>
        <v/>
      </c>
      <c r="H128" s="489" t="str">
        <f ca="1">IFERROR(VLOOKUP(A128,Transaksi!$A$11:$H$1000,8,FALSE),"")</f>
        <v/>
      </c>
      <c r="I128" s="489" t="str">
        <f t="shared" ca="1" si="7"/>
        <v/>
      </c>
    </row>
    <row r="129" spans="1:9" ht="16" customHeight="1">
      <c r="A129" s="477" t="str">
        <f t="shared" ca="1" si="5"/>
        <v/>
      </c>
      <c r="B129" s="505" t="str">
        <f t="shared" ca="1" si="6"/>
        <v/>
      </c>
      <c r="C129" s="486" t="str">
        <f ca="1">IFERROR(VLOOKUP(A129,Transaksi!$A$11:$C$1000,3,FALSE),"")</f>
        <v/>
      </c>
      <c r="D129" s="487" t="str">
        <f ca="1">IFERROR(VLOOKUP(A129,Transaksi!$A$11:$D$1000,4,FALSE),"")</f>
        <v/>
      </c>
      <c r="E129" s="488" t="str">
        <f ca="1">IFERROR(VLOOKUP(A129,Transaksi!$A$11:$E$1000,5,FALSE),"")</f>
        <v/>
      </c>
      <c r="F129" s="209" t="str">
        <f ca="1">IFERROR(VLOOKUP(A129,Transaksi!$A$11:$F$1000,6,FALSE),"")</f>
        <v/>
      </c>
      <c r="G129" s="489" t="str">
        <f ca="1">IFERROR(VLOOKUP(A129,Transaksi!$A$11:$G$1000,7,FALSE),"")</f>
        <v/>
      </c>
      <c r="H129" s="489" t="str">
        <f ca="1">IFERROR(VLOOKUP(A129,Transaksi!$A$11:$H$1000,8,FALSE),"")</f>
        <v/>
      </c>
      <c r="I129" s="489" t="str">
        <f t="shared" ca="1" si="7"/>
        <v/>
      </c>
    </row>
    <row r="130" spans="1:9" ht="16" customHeight="1">
      <c r="A130" s="477" t="str">
        <f t="shared" ca="1" si="5"/>
        <v/>
      </c>
      <c r="B130" s="505" t="str">
        <f t="shared" ca="1" si="6"/>
        <v/>
      </c>
      <c r="C130" s="486" t="str">
        <f ca="1">IFERROR(VLOOKUP(A130,Transaksi!$A$11:$C$1000,3,FALSE),"")</f>
        <v/>
      </c>
      <c r="D130" s="487" t="str">
        <f ca="1">IFERROR(VLOOKUP(A130,Transaksi!$A$11:$D$1000,4,FALSE),"")</f>
        <v/>
      </c>
      <c r="E130" s="488" t="str">
        <f ca="1">IFERROR(VLOOKUP(A130,Transaksi!$A$11:$E$1000,5,FALSE),"")</f>
        <v/>
      </c>
      <c r="F130" s="209" t="str">
        <f ca="1">IFERROR(VLOOKUP(A130,Transaksi!$A$11:$F$1000,6,FALSE),"")</f>
        <v/>
      </c>
      <c r="G130" s="489" t="str">
        <f ca="1">IFERROR(VLOOKUP(A130,Transaksi!$A$11:$G$1000,7,FALSE),"")</f>
        <v/>
      </c>
      <c r="H130" s="489" t="str">
        <f ca="1">IFERROR(VLOOKUP(A130,Transaksi!$A$11:$H$1000,8,FALSE),"")</f>
        <v/>
      </c>
      <c r="I130" s="489" t="str">
        <f t="shared" ca="1" si="7"/>
        <v/>
      </c>
    </row>
    <row r="131" spans="1:9" ht="16" customHeight="1">
      <c r="A131" s="477" t="str">
        <f t="shared" ca="1" si="5"/>
        <v/>
      </c>
      <c r="B131" s="505" t="str">
        <f t="shared" ca="1" si="6"/>
        <v/>
      </c>
      <c r="C131" s="486" t="str">
        <f ca="1">IFERROR(VLOOKUP(A131,Transaksi!$A$11:$C$1000,3,FALSE),"")</f>
        <v/>
      </c>
      <c r="D131" s="487" t="str">
        <f ca="1">IFERROR(VLOOKUP(A131,Transaksi!$A$11:$D$1000,4,FALSE),"")</f>
        <v/>
      </c>
      <c r="E131" s="488" t="str">
        <f ca="1">IFERROR(VLOOKUP(A131,Transaksi!$A$11:$E$1000,5,FALSE),"")</f>
        <v/>
      </c>
      <c r="F131" s="209" t="str">
        <f ca="1">IFERROR(VLOOKUP(A131,Transaksi!$A$11:$F$1000,6,FALSE),"")</f>
        <v/>
      </c>
      <c r="G131" s="489" t="str">
        <f ca="1">IFERROR(VLOOKUP(A131,Transaksi!$A$11:$G$1000,7,FALSE),"")</f>
        <v/>
      </c>
      <c r="H131" s="489" t="str">
        <f ca="1">IFERROR(VLOOKUP(A131,Transaksi!$A$11:$H$1000,8,FALSE),"")</f>
        <v/>
      </c>
      <c r="I131" s="489" t="str">
        <f t="shared" ca="1" si="7"/>
        <v/>
      </c>
    </row>
    <row r="132" spans="1:9" ht="16" customHeight="1">
      <c r="A132" s="477" t="str">
        <f t="shared" ca="1" si="5"/>
        <v/>
      </c>
      <c r="B132" s="505" t="str">
        <f t="shared" ca="1" si="6"/>
        <v/>
      </c>
      <c r="C132" s="486" t="str">
        <f ca="1">IFERROR(VLOOKUP(A132,Transaksi!$A$11:$C$1000,3,FALSE),"")</f>
        <v/>
      </c>
      <c r="D132" s="487" t="str">
        <f ca="1">IFERROR(VLOOKUP(A132,Transaksi!$A$11:$D$1000,4,FALSE),"")</f>
        <v/>
      </c>
      <c r="E132" s="488" t="str">
        <f ca="1">IFERROR(VLOOKUP(A132,Transaksi!$A$11:$E$1000,5,FALSE),"")</f>
        <v/>
      </c>
      <c r="F132" s="209" t="str">
        <f ca="1">IFERROR(VLOOKUP(A132,Transaksi!$A$11:$F$1000,6,FALSE),"")</f>
        <v/>
      </c>
      <c r="G132" s="489" t="str">
        <f ca="1">IFERROR(VLOOKUP(A132,Transaksi!$A$11:$G$1000,7,FALSE),"")</f>
        <v/>
      </c>
      <c r="H132" s="489" t="str">
        <f ca="1">IFERROR(VLOOKUP(A132,Transaksi!$A$11:$H$1000,8,FALSE),"")</f>
        <v/>
      </c>
      <c r="I132" s="489" t="str">
        <f t="shared" ca="1" si="7"/>
        <v/>
      </c>
    </row>
    <row r="133" spans="1:9" ht="16" customHeight="1">
      <c r="A133" s="477" t="str">
        <f t="shared" ca="1" si="5"/>
        <v/>
      </c>
      <c r="B133" s="505" t="str">
        <f t="shared" ca="1" si="6"/>
        <v/>
      </c>
      <c r="C133" s="486" t="str">
        <f ca="1">IFERROR(VLOOKUP(A133,Transaksi!$A$11:$C$1000,3,FALSE),"")</f>
        <v/>
      </c>
      <c r="D133" s="487" t="str">
        <f ca="1">IFERROR(VLOOKUP(A133,Transaksi!$A$11:$D$1000,4,FALSE),"")</f>
        <v/>
      </c>
      <c r="E133" s="488" t="str">
        <f ca="1">IFERROR(VLOOKUP(A133,Transaksi!$A$11:$E$1000,5,FALSE),"")</f>
        <v/>
      </c>
      <c r="F133" s="209" t="str">
        <f ca="1">IFERROR(VLOOKUP(A133,Transaksi!$A$11:$F$1000,6,FALSE),"")</f>
        <v/>
      </c>
      <c r="G133" s="489" t="str">
        <f ca="1">IFERROR(VLOOKUP(A133,Transaksi!$A$11:$G$1000,7,FALSE),"")</f>
        <v/>
      </c>
      <c r="H133" s="489" t="str">
        <f ca="1">IFERROR(VLOOKUP(A133,Transaksi!$A$11:$H$1000,8,FALSE),"")</f>
        <v/>
      </c>
      <c r="I133" s="489" t="str">
        <f t="shared" ca="1" si="7"/>
        <v/>
      </c>
    </row>
    <row r="134" spans="1:9" ht="16" customHeight="1">
      <c r="A134" s="477" t="str">
        <f t="shared" ca="1" si="5"/>
        <v/>
      </c>
      <c r="B134" s="505" t="str">
        <f t="shared" ca="1" si="6"/>
        <v/>
      </c>
      <c r="C134" s="486" t="str">
        <f ca="1">IFERROR(VLOOKUP(A134,Transaksi!$A$11:$C$1000,3,FALSE),"")</f>
        <v/>
      </c>
      <c r="D134" s="487" t="str">
        <f ca="1">IFERROR(VLOOKUP(A134,Transaksi!$A$11:$D$1000,4,FALSE),"")</f>
        <v/>
      </c>
      <c r="E134" s="488" t="str">
        <f ca="1">IFERROR(VLOOKUP(A134,Transaksi!$A$11:$E$1000,5,FALSE),"")</f>
        <v/>
      </c>
      <c r="F134" s="209" t="str">
        <f ca="1">IFERROR(VLOOKUP(A134,Transaksi!$A$11:$F$1000,6,FALSE),"")</f>
        <v/>
      </c>
      <c r="G134" s="489" t="str">
        <f ca="1">IFERROR(VLOOKUP(A134,Transaksi!$A$11:$G$1000,7,FALSE),"")</f>
        <v/>
      </c>
      <c r="H134" s="489" t="str">
        <f ca="1">IFERROR(VLOOKUP(A134,Transaksi!$A$11:$H$1000,8,FALSE),"")</f>
        <v/>
      </c>
      <c r="I134" s="489" t="str">
        <f t="shared" ca="1" si="7"/>
        <v/>
      </c>
    </row>
    <row r="135" spans="1:9" ht="16" customHeight="1">
      <c r="A135" s="477" t="str">
        <f t="shared" ca="1" si="5"/>
        <v/>
      </c>
      <c r="B135" s="505" t="str">
        <f t="shared" ca="1" si="6"/>
        <v/>
      </c>
      <c r="C135" s="486" t="str">
        <f ca="1">IFERROR(VLOOKUP(A135,Transaksi!$A$11:$C$1000,3,FALSE),"")</f>
        <v/>
      </c>
      <c r="D135" s="487" t="str">
        <f ca="1">IFERROR(VLOOKUP(A135,Transaksi!$A$11:$D$1000,4,FALSE),"")</f>
        <v/>
      </c>
      <c r="E135" s="488" t="str">
        <f ca="1">IFERROR(VLOOKUP(A135,Transaksi!$A$11:$E$1000,5,FALSE),"")</f>
        <v/>
      </c>
      <c r="F135" s="209" t="str">
        <f ca="1">IFERROR(VLOOKUP(A135,Transaksi!$A$11:$F$1000,6,FALSE),"")</f>
        <v/>
      </c>
      <c r="G135" s="489" t="str">
        <f ca="1">IFERROR(VLOOKUP(A135,Transaksi!$A$11:$G$1000,7,FALSE),"")</f>
        <v/>
      </c>
      <c r="H135" s="489" t="str">
        <f ca="1">IFERROR(VLOOKUP(A135,Transaksi!$A$11:$H$1000,8,FALSE),"")</f>
        <v/>
      </c>
      <c r="I135" s="489" t="str">
        <f t="shared" ca="1" si="7"/>
        <v/>
      </c>
    </row>
    <row r="136" spans="1:9" ht="16" customHeight="1">
      <c r="A136" s="477" t="str">
        <f t="shared" ca="1" si="5"/>
        <v/>
      </c>
      <c r="B136" s="505" t="str">
        <f t="shared" ca="1" si="6"/>
        <v/>
      </c>
      <c r="C136" s="486" t="str">
        <f ca="1">IFERROR(VLOOKUP(A136,Transaksi!$A$11:$C$1000,3,FALSE),"")</f>
        <v/>
      </c>
      <c r="D136" s="487" t="str">
        <f ca="1">IFERROR(VLOOKUP(A136,Transaksi!$A$11:$D$1000,4,FALSE),"")</f>
        <v/>
      </c>
      <c r="E136" s="488" t="str">
        <f ca="1">IFERROR(VLOOKUP(A136,Transaksi!$A$11:$E$1000,5,FALSE),"")</f>
        <v/>
      </c>
      <c r="F136" s="209" t="str">
        <f ca="1">IFERROR(VLOOKUP(A136,Transaksi!$A$11:$F$1000,6,FALSE),"")</f>
        <v/>
      </c>
      <c r="G136" s="489" t="str">
        <f ca="1">IFERROR(VLOOKUP(A136,Transaksi!$A$11:$G$1000,7,FALSE),"")</f>
        <v/>
      </c>
      <c r="H136" s="489" t="str">
        <f ca="1">IFERROR(VLOOKUP(A136,Transaksi!$A$11:$H$1000,8,FALSE),"")</f>
        <v/>
      </c>
      <c r="I136" s="489" t="str">
        <f t="shared" ca="1" si="7"/>
        <v/>
      </c>
    </row>
    <row r="137" spans="1:9" ht="16" customHeight="1">
      <c r="A137" s="477" t="str">
        <f t="shared" ca="1" si="5"/>
        <v/>
      </c>
      <c r="B137" s="505" t="str">
        <f t="shared" ca="1" si="6"/>
        <v/>
      </c>
      <c r="C137" s="486" t="str">
        <f ca="1">IFERROR(VLOOKUP(A137,Transaksi!$A$11:$C$1000,3,FALSE),"")</f>
        <v/>
      </c>
      <c r="D137" s="487" t="str">
        <f ca="1">IFERROR(VLOOKUP(A137,Transaksi!$A$11:$D$1000,4,FALSE),"")</f>
        <v/>
      </c>
      <c r="E137" s="488" t="str">
        <f ca="1">IFERROR(VLOOKUP(A137,Transaksi!$A$11:$E$1000,5,FALSE),"")</f>
        <v/>
      </c>
      <c r="F137" s="209" t="str">
        <f ca="1">IFERROR(VLOOKUP(A137,Transaksi!$A$11:$F$1000,6,FALSE),"")</f>
        <v/>
      </c>
      <c r="G137" s="489" t="str">
        <f ca="1">IFERROR(VLOOKUP(A137,Transaksi!$A$11:$G$1000,7,FALSE),"")</f>
        <v/>
      </c>
      <c r="H137" s="489" t="str">
        <f ca="1">IFERROR(VLOOKUP(A137,Transaksi!$A$11:$H$1000,8,FALSE),"")</f>
        <v/>
      </c>
      <c r="I137" s="489" t="str">
        <f t="shared" ca="1" si="7"/>
        <v/>
      </c>
    </row>
    <row r="138" spans="1:9" ht="16" customHeight="1">
      <c r="A138" s="477" t="str">
        <f t="shared" ca="1" si="5"/>
        <v/>
      </c>
      <c r="B138" s="505" t="str">
        <f t="shared" ca="1" si="6"/>
        <v/>
      </c>
      <c r="C138" s="486" t="str">
        <f ca="1">IFERROR(VLOOKUP(A138,Transaksi!$A$11:$C$1000,3,FALSE),"")</f>
        <v/>
      </c>
      <c r="D138" s="487" t="str">
        <f ca="1">IFERROR(VLOOKUP(A138,Transaksi!$A$11:$D$1000,4,FALSE),"")</f>
        <v/>
      </c>
      <c r="E138" s="488" t="str">
        <f ca="1">IFERROR(VLOOKUP(A138,Transaksi!$A$11:$E$1000,5,FALSE),"")</f>
        <v/>
      </c>
      <c r="F138" s="209" t="str">
        <f ca="1">IFERROR(VLOOKUP(A138,Transaksi!$A$11:$F$1000,6,FALSE),"")</f>
        <v/>
      </c>
      <c r="G138" s="489" t="str">
        <f ca="1">IFERROR(VLOOKUP(A138,Transaksi!$A$11:$G$1000,7,FALSE),"")</f>
        <v/>
      </c>
      <c r="H138" s="489" t="str">
        <f ca="1">IFERROR(VLOOKUP(A138,Transaksi!$A$11:$H$1000,8,FALSE),"")</f>
        <v/>
      </c>
      <c r="I138" s="489" t="str">
        <f t="shared" ca="1" si="7"/>
        <v/>
      </c>
    </row>
    <row r="139" spans="1:9" ht="16" customHeight="1">
      <c r="A139" s="477" t="str">
        <f t="shared" ca="1" si="5"/>
        <v/>
      </c>
      <c r="B139" s="505" t="str">
        <f t="shared" ca="1" si="6"/>
        <v/>
      </c>
      <c r="C139" s="486" t="str">
        <f ca="1">IFERROR(VLOOKUP(A139,Transaksi!$A$11:$C$1000,3,FALSE),"")</f>
        <v/>
      </c>
      <c r="D139" s="487" t="str">
        <f ca="1">IFERROR(VLOOKUP(A139,Transaksi!$A$11:$D$1000,4,FALSE),"")</f>
        <v/>
      </c>
      <c r="E139" s="488" t="str">
        <f ca="1">IFERROR(VLOOKUP(A139,Transaksi!$A$11:$E$1000,5,FALSE),"")</f>
        <v/>
      </c>
      <c r="F139" s="209" t="str">
        <f ca="1">IFERROR(VLOOKUP(A139,Transaksi!$A$11:$F$1000,6,FALSE),"")</f>
        <v/>
      </c>
      <c r="G139" s="489" t="str">
        <f ca="1">IFERROR(VLOOKUP(A139,Transaksi!$A$11:$G$1000,7,FALSE),"")</f>
        <v/>
      </c>
      <c r="H139" s="489" t="str">
        <f ca="1">IFERROR(VLOOKUP(A139,Transaksi!$A$11:$H$1000,8,FALSE),"")</f>
        <v/>
      </c>
      <c r="I139" s="489" t="str">
        <f t="shared" ca="1" si="7"/>
        <v/>
      </c>
    </row>
    <row r="140" spans="1:9" ht="16" customHeight="1">
      <c r="A140" s="477" t="str">
        <f t="shared" ca="1" si="5"/>
        <v/>
      </c>
      <c r="B140" s="505" t="str">
        <f t="shared" ca="1" si="6"/>
        <v/>
      </c>
      <c r="C140" s="486" t="str">
        <f ca="1">IFERROR(VLOOKUP(A140,Transaksi!$A$11:$C$1000,3,FALSE),"")</f>
        <v/>
      </c>
      <c r="D140" s="487" t="str">
        <f ca="1">IFERROR(VLOOKUP(A140,Transaksi!$A$11:$D$1000,4,FALSE),"")</f>
        <v/>
      </c>
      <c r="E140" s="488" t="str">
        <f ca="1">IFERROR(VLOOKUP(A140,Transaksi!$A$11:$E$1000,5,FALSE),"")</f>
        <v/>
      </c>
      <c r="F140" s="209" t="str">
        <f ca="1">IFERROR(VLOOKUP(A140,Transaksi!$A$11:$F$1000,6,FALSE),"")</f>
        <v/>
      </c>
      <c r="G140" s="489" t="str">
        <f ca="1">IFERROR(VLOOKUP(A140,Transaksi!$A$11:$G$1000,7,FALSE),"")</f>
        <v/>
      </c>
      <c r="H140" s="489" t="str">
        <f ca="1">IFERROR(VLOOKUP(A140,Transaksi!$A$11:$H$1000,8,FALSE),"")</f>
        <v/>
      </c>
      <c r="I140" s="489" t="str">
        <f t="shared" ca="1" si="7"/>
        <v/>
      </c>
    </row>
    <row r="141" spans="1:9" ht="16" customHeight="1">
      <c r="A141" s="477" t="str">
        <f t="shared" ca="1" si="5"/>
        <v/>
      </c>
      <c r="B141" s="505" t="str">
        <f t="shared" ca="1" si="6"/>
        <v/>
      </c>
      <c r="C141" s="486" t="str">
        <f ca="1">IFERROR(VLOOKUP(A141,Transaksi!$A$11:$C$1000,3,FALSE),"")</f>
        <v/>
      </c>
      <c r="D141" s="487" t="str">
        <f ca="1">IFERROR(VLOOKUP(A141,Transaksi!$A$11:$D$1000,4,FALSE),"")</f>
        <v/>
      </c>
      <c r="E141" s="488" t="str">
        <f ca="1">IFERROR(VLOOKUP(A141,Transaksi!$A$11:$E$1000,5,FALSE),"")</f>
        <v/>
      </c>
      <c r="F141" s="209" t="str">
        <f ca="1">IFERROR(VLOOKUP(A141,Transaksi!$A$11:$F$1000,6,FALSE),"")</f>
        <v/>
      </c>
      <c r="G141" s="489" t="str">
        <f ca="1">IFERROR(VLOOKUP(A141,Transaksi!$A$11:$G$1000,7,FALSE),"")</f>
        <v/>
      </c>
      <c r="H141" s="489" t="str">
        <f ca="1">IFERROR(VLOOKUP(A141,Transaksi!$A$11:$H$1000,8,FALSE),"")</f>
        <v/>
      </c>
      <c r="I141" s="489" t="str">
        <f t="shared" ca="1" si="7"/>
        <v/>
      </c>
    </row>
    <row r="142" spans="1:9" ht="16" customHeight="1">
      <c r="A142" s="477" t="str">
        <f t="shared" ca="1" si="5"/>
        <v/>
      </c>
      <c r="B142" s="505" t="str">
        <f t="shared" ca="1" si="6"/>
        <v/>
      </c>
      <c r="C142" s="486" t="str">
        <f ca="1">IFERROR(VLOOKUP(A142,Transaksi!$A$11:$C$1000,3,FALSE),"")</f>
        <v/>
      </c>
      <c r="D142" s="487" t="str">
        <f ca="1">IFERROR(VLOOKUP(A142,Transaksi!$A$11:$D$1000,4,FALSE),"")</f>
        <v/>
      </c>
      <c r="E142" s="488" t="str">
        <f ca="1">IFERROR(VLOOKUP(A142,Transaksi!$A$11:$E$1000,5,FALSE),"")</f>
        <v/>
      </c>
      <c r="F142" s="209" t="str">
        <f ca="1">IFERROR(VLOOKUP(A142,Transaksi!$A$11:$F$1000,6,FALSE),"")</f>
        <v/>
      </c>
      <c r="G142" s="489" t="str">
        <f ca="1">IFERROR(VLOOKUP(A142,Transaksi!$A$11:$G$1000,7,FALSE),"")</f>
        <v/>
      </c>
      <c r="H142" s="489" t="str">
        <f ca="1">IFERROR(VLOOKUP(A142,Transaksi!$A$11:$H$1000,8,FALSE),"")</f>
        <v/>
      </c>
      <c r="I142" s="489" t="str">
        <f t="shared" ca="1" si="7"/>
        <v/>
      </c>
    </row>
    <row r="143" spans="1:9" ht="16" customHeight="1">
      <c r="A143" s="477" t="str">
        <f t="shared" ca="1" si="5"/>
        <v/>
      </c>
      <c r="B143" s="505" t="str">
        <f t="shared" ca="1" si="6"/>
        <v/>
      </c>
      <c r="C143" s="486" t="str">
        <f ca="1">IFERROR(VLOOKUP(A143,Transaksi!$A$11:$C$1000,3,FALSE),"")</f>
        <v/>
      </c>
      <c r="D143" s="487" t="str">
        <f ca="1">IFERROR(VLOOKUP(A143,Transaksi!$A$11:$D$1000,4,FALSE),"")</f>
        <v/>
      </c>
      <c r="E143" s="488" t="str">
        <f ca="1">IFERROR(VLOOKUP(A143,Transaksi!$A$11:$E$1000,5,FALSE),"")</f>
        <v/>
      </c>
      <c r="F143" s="209" t="str">
        <f ca="1">IFERROR(VLOOKUP(A143,Transaksi!$A$11:$F$1000,6,FALSE),"")</f>
        <v/>
      </c>
      <c r="G143" s="489" t="str">
        <f ca="1">IFERROR(VLOOKUP(A143,Transaksi!$A$11:$G$1000,7,FALSE),"")</f>
        <v/>
      </c>
      <c r="H143" s="489" t="str">
        <f ca="1">IFERROR(VLOOKUP(A143,Transaksi!$A$11:$H$1000,8,FALSE),"")</f>
        <v/>
      </c>
      <c r="I143" s="489" t="str">
        <f t="shared" ca="1" si="7"/>
        <v/>
      </c>
    </row>
    <row r="144" spans="1:9" ht="16" customHeight="1">
      <c r="A144" s="477" t="str">
        <f t="shared" ca="1" si="5"/>
        <v/>
      </c>
      <c r="B144" s="505" t="str">
        <f t="shared" ca="1" si="6"/>
        <v/>
      </c>
      <c r="C144" s="486" t="str">
        <f ca="1">IFERROR(VLOOKUP(A144,Transaksi!$A$11:$C$1000,3,FALSE),"")</f>
        <v/>
      </c>
      <c r="D144" s="487" t="str">
        <f ca="1">IFERROR(VLOOKUP(A144,Transaksi!$A$11:$D$1000,4,FALSE),"")</f>
        <v/>
      </c>
      <c r="E144" s="488" t="str">
        <f ca="1">IFERROR(VLOOKUP(A144,Transaksi!$A$11:$E$1000,5,FALSE),"")</f>
        <v/>
      </c>
      <c r="F144" s="209" t="str">
        <f ca="1">IFERROR(VLOOKUP(A144,Transaksi!$A$11:$F$1000,6,FALSE),"")</f>
        <v/>
      </c>
      <c r="G144" s="489" t="str">
        <f ca="1">IFERROR(VLOOKUP(A144,Transaksi!$A$11:$G$1000,7,FALSE),"")</f>
        <v/>
      </c>
      <c r="H144" s="489" t="str">
        <f ca="1">IFERROR(VLOOKUP(A144,Transaksi!$A$11:$H$1000,8,FALSE),"")</f>
        <v/>
      </c>
      <c r="I144" s="489" t="str">
        <f t="shared" ca="1" si="7"/>
        <v/>
      </c>
    </row>
    <row r="145" spans="1:9" ht="16" customHeight="1">
      <c r="A145" s="477" t="str">
        <f t="shared" ca="1" si="5"/>
        <v/>
      </c>
      <c r="B145" s="505" t="str">
        <f t="shared" ca="1" si="6"/>
        <v/>
      </c>
      <c r="C145" s="486" t="str">
        <f ca="1">IFERROR(VLOOKUP(A145,Transaksi!$A$11:$C$1000,3,FALSE),"")</f>
        <v/>
      </c>
      <c r="D145" s="487" t="str">
        <f ca="1">IFERROR(VLOOKUP(A145,Transaksi!$A$11:$D$1000,4,FALSE),"")</f>
        <v/>
      </c>
      <c r="E145" s="488" t="str">
        <f ca="1">IFERROR(VLOOKUP(A145,Transaksi!$A$11:$E$1000,5,FALSE),"")</f>
        <v/>
      </c>
      <c r="F145" s="209" t="str">
        <f ca="1">IFERROR(VLOOKUP(A145,Transaksi!$A$11:$F$1000,6,FALSE),"")</f>
        <v/>
      </c>
      <c r="G145" s="489" t="str">
        <f ca="1">IFERROR(VLOOKUP(A145,Transaksi!$A$11:$G$1000,7,FALSE),"")</f>
        <v/>
      </c>
      <c r="H145" s="489" t="str">
        <f ca="1">IFERROR(VLOOKUP(A145,Transaksi!$A$11:$H$1000,8,FALSE),"")</f>
        <v/>
      </c>
      <c r="I145" s="489" t="str">
        <f t="shared" ca="1" si="7"/>
        <v/>
      </c>
    </row>
    <row r="146" spans="1:9" ht="16" customHeight="1">
      <c r="A146" s="477" t="str">
        <f t="shared" ref="A146:A209" ca="1" si="8">IFERROR(VLOOKUP($F$11,INDIRECT($B$9&amp;$B$10&amp;B145&amp;":"&amp;$B$11),14,FALSE),"")</f>
        <v/>
      </c>
      <c r="B146" s="505" t="str">
        <f t="shared" ref="B146:B209" ca="1" si="9">IF(A146="","",A146+1)</f>
        <v/>
      </c>
      <c r="C146" s="486" t="str">
        <f ca="1">IFERROR(VLOOKUP(A146,Transaksi!$A$11:$C$1000,3,FALSE),"")</f>
        <v/>
      </c>
      <c r="D146" s="487" t="str">
        <f ca="1">IFERROR(VLOOKUP(A146,Transaksi!$A$11:$D$1000,4,FALSE),"")</f>
        <v/>
      </c>
      <c r="E146" s="488" t="str">
        <f ca="1">IFERROR(VLOOKUP(A146,Transaksi!$A$11:$E$1000,5,FALSE),"")</f>
        <v/>
      </c>
      <c r="F146" s="209" t="str">
        <f ca="1">IFERROR(VLOOKUP(A146,Transaksi!$A$11:$F$1000,6,FALSE),"")</f>
        <v/>
      </c>
      <c r="G146" s="489" t="str">
        <f ca="1">IFERROR(VLOOKUP(A146,Transaksi!$A$11:$G$1000,7,FALSE),"")</f>
        <v/>
      </c>
      <c r="H146" s="489" t="str">
        <f ca="1">IFERROR(VLOOKUP(A146,Transaksi!$A$11:$H$1000,8,FALSE),"")</f>
        <v/>
      </c>
      <c r="I146" s="489" t="str">
        <f t="shared" ref="I146:I209" ca="1" si="10">IF(F146="","",I145+G146-H146)</f>
        <v/>
      </c>
    </row>
    <row r="147" spans="1:9" ht="16" customHeight="1">
      <c r="A147" s="477" t="str">
        <f t="shared" ca="1" si="8"/>
        <v/>
      </c>
      <c r="B147" s="505" t="str">
        <f t="shared" ca="1" si="9"/>
        <v/>
      </c>
      <c r="C147" s="486" t="str">
        <f ca="1">IFERROR(VLOOKUP(A147,Transaksi!$A$11:$C$1000,3,FALSE),"")</f>
        <v/>
      </c>
      <c r="D147" s="487" t="str">
        <f ca="1">IFERROR(VLOOKUP(A147,Transaksi!$A$11:$D$1000,4,FALSE),"")</f>
        <v/>
      </c>
      <c r="E147" s="488" t="str">
        <f ca="1">IFERROR(VLOOKUP(A147,Transaksi!$A$11:$E$1000,5,FALSE),"")</f>
        <v/>
      </c>
      <c r="F147" s="209" t="str">
        <f ca="1">IFERROR(VLOOKUP(A147,Transaksi!$A$11:$F$1000,6,FALSE),"")</f>
        <v/>
      </c>
      <c r="G147" s="489" t="str">
        <f ca="1">IFERROR(VLOOKUP(A147,Transaksi!$A$11:$G$1000,7,FALSE),"")</f>
        <v/>
      </c>
      <c r="H147" s="489" t="str">
        <f ca="1">IFERROR(VLOOKUP(A147,Transaksi!$A$11:$H$1000,8,FALSE),"")</f>
        <v/>
      </c>
      <c r="I147" s="489" t="str">
        <f t="shared" ca="1" si="10"/>
        <v/>
      </c>
    </row>
    <row r="148" spans="1:9" ht="16" customHeight="1">
      <c r="A148" s="477" t="str">
        <f t="shared" ca="1" si="8"/>
        <v/>
      </c>
      <c r="B148" s="505" t="str">
        <f t="shared" ca="1" si="9"/>
        <v/>
      </c>
      <c r="C148" s="486" t="str">
        <f ca="1">IFERROR(VLOOKUP(A148,Transaksi!$A$11:$C$1000,3,FALSE),"")</f>
        <v/>
      </c>
      <c r="D148" s="487" t="str">
        <f ca="1">IFERROR(VLOOKUP(A148,Transaksi!$A$11:$D$1000,4,FALSE),"")</f>
        <v/>
      </c>
      <c r="E148" s="488" t="str">
        <f ca="1">IFERROR(VLOOKUP(A148,Transaksi!$A$11:$E$1000,5,FALSE),"")</f>
        <v/>
      </c>
      <c r="F148" s="209" t="str">
        <f ca="1">IFERROR(VLOOKUP(A148,Transaksi!$A$11:$F$1000,6,FALSE),"")</f>
        <v/>
      </c>
      <c r="G148" s="489" t="str">
        <f ca="1">IFERROR(VLOOKUP(A148,Transaksi!$A$11:$G$1000,7,FALSE),"")</f>
        <v/>
      </c>
      <c r="H148" s="489" t="str">
        <f ca="1">IFERROR(VLOOKUP(A148,Transaksi!$A$11:$H$1000,8,FALSE),"")</f>
        <v/>
      </c>
      <c r="I148" s="489" t="str">
        <f t="shared" ca="1" si="10"/>
        <v/>
      </c>
    </row>
    <row r="149" spans="1:9" ht="16" customHeight="1">
      <c r="A149" s="477" t="str">
        <f t="shared" ca="1" si="8"/>
        <v/>
      </c>
      <c r="B149" s="505" t="str">
        <f t="shared" ca="1" si="9"/>
        <v/>
      </c>
      <c r="C149" s="486" t="str">
        <f ca="1">IFERROR(VLOOKUP(A149,Transaksi!$A$11:$C$1000,3,FALSE),"")</f>
        <v/>
      </c>
      <c r="D149" s="487" t="str">
        <f ca="1">IFERROR(VLOOKUP(A149,Transaksi!$A$11:$D$1000,4,FALSE),"")</f>
        <v/>
      </c>
      <c r="E149" s="488" t="str">
        <f ca="1">IFERROR(VLOOKUP(A149,Transaksi!$A$11:$E$1000,5,FALSE),"")</f>
        <v/>
      </c>
      <c r="F149" s="209" t="str">
        <f ca="1">IFERROR(VLOOKUP(A149,Transaksi!$A$11:$F$1000,6,FALSE),"")</f>
        <v/>
      </c>
      <c r="G149" s="489" t="str">
        <f ca="1">IFERROR(VLOOKUP(A149,Transaksi!$A$11:$G$1000,7,FALSE),"")</f>
        <v/>
      </c>
      <c r="H149" s="489" t="str">
        <f ca="1">IFERROR(VLOOKUP(A149,Transaksi!$A$11:$H$1000,8,FALSE),"")</f>
        <v/>
      </c>
      <c r="I149" s="489" t="str">
        <f t="shared" ca="1" si="10"/>
        <v/>
      </c>
    </row>
    <row r="150" spans="1:9" ht="16" customHeight="1">
      <c r="A150" s="477" t="str">
        <f t="shared" ca="1" si="8"/>
        <v/>
      </c>
      <c r="B150" s="505" t="str">
        <f t="shared" ca="1" si="9"/>
        <v/>
      </c>
      <c r="C150" s="486" t="str">
        <f ca="1">IFERROR(VLOOKUP(A150,Transaksi!$A$11:$C$1000,3,FALSE),"")</f>
        <v/>
      </c>
      <c r="D150" s="487" t="str">
        <f ca="1">IFERROR(VLOOKUP(A150,Transaksi!$A$11:$D$1000,4,FALSE),"")</f>
        <v/>
      </c>
      <c r="E150" s="488" t="str">
        <f ca="1">IFERROR(VLOOKUP(A150,Transaksi!$A$11:$E$1000,5,FALSE),"")</f>
        <v/>
      </c>
      <c r="F150" s="209" t="str">
        <f ca="1">IFERROR(VLOOKUP(A150,Transaksi!$A$11:$F$1000,6,FALSE),"")</f>
        <v/>
      </c>
      <c r="G150" s="489" t="str">
        <f ca="1">IFERROR(VLOOKUP(A150,Transaksi!$A$11:$G$1000,7,FALSE),"")</f>
        <v/>
      </c>
      <c r="H150" s="489" t="str">
        <f ca="1">IFERROR(VLOOKUP(A150,Transaksi!$A$11:$H$1000,8,FALSE),"")</f>
        <v/>
      </c>
      <c r="I150" s="489" t="str">
        <f t="shared" ca="1" si="10"/>
        <v/>
      </c>
    </row>
    <row r="151" spans="1:9" ht="16" customHeight="1">
      <c r="A151" s="477" t="str">
        <f t="shared" ca="1" si="8"/>
        <v/>
      </c>
      <c r="B151" s="505" t="str">
        <f t="shared" ca="1" si="9"/>
        <v/>
      </c>
      <c r="C151" s="486" t="str">
        <f ca="1">IFERROR(VLOOKUP(A151,Transaksi!$A$11:$C$1000,3,FALSE),"")</f>
        <v/>
      </c>
      <c r="D151" s="487" t="str">
        <f ca="1">IFERROR(VLOOKUP(A151,Transaksi!$A$11:$D$1000,4,FALSE),"")</f>
        <v/>
      </c>
      <c r="E151" s="488" t="str">
        <f ca="1">IFERROR(VLOOKUP(A151,Transaksi!$A$11:$E$1000,5,FALSE),"")</f>
        <v/>
      </c>
      <c r="F151" s="209" t="str">
        <f ca="1">IFERROR(VLOOKUP(A151,Transaksi!$A$11:$F$1000,6,FALSE),"")</f>
        <v/>
      </c>
      <c r="G151" s="489" t="str">
        <f ca="1">IFERROR(VLOOKUP(A151,Transaksi!$A$11:$G$1000,7,FALSE),"")</f>
        <v/>
      </c>
      <c r="H151" s="489" t="str">
        <f ca="1">IFERROR(VLOOKUP(A151,Transaksi!$A$11:$H$1000,8,FALSE),"")</f>
        <v/>
      </c>
      <c r="I151" s="489" t="str">
        <f t="shared" ca="1" si="10"/>
        <v/>
      </c>
    </row>
    <row r="152" spans="1:9" ht="16" customHeight="1">
      <c r="A152" s="477" t="str">
        <f t="shared" ca="1" si="8"/>
        <v/>
      </c>
      <c r="B152" s="505" t="str">
        <f t="shared" ca="1" si="9"/>
        <v/>
      </c>
      <c r="C152" s="486" t="str">
        <f ca="1">IFERROR(VLOOKUP(A152,Transaksi!$A$11:$C$1000,3,FALSE),"")</f>
        <v/>
      </c>
      <c r="D152" s="487" t="str">
        <f ca="1">IFERROR(VLOOKUP(A152,Transaksi!$A$11:$D$1000,4,FALSE),"")</f>
        <v/>
      </c>
      <c r="E152" s="488" t="str">
        <f ca="1">IFERROR(VLOOKUP(A152,Transaksi!$A$11:$E$1000,5,FALSE),"")</f>
        <v/>
      </c>
      <c r="F152" s="209" t="str">
        <f ca="1">IFERROR(VLOOKUP(A152,Transaksi!$A$11:$F$1000,6,FALSE),"")</f>
        <v/>
      </c>
      <c r="G152" s="489" t="str">
        <f ca="1">IFERROR(VLOOKUP(A152,Transaksi!$A$11:$G$1000,7,FALSE),"")</f>
        <v/>
      </c>
      <c r="H152" s="489" t="str">
        <f ca="1">IFERROR(VLOOKUP(A152,Transaksi!$A$11:$H$1000,8,FALSE),"")</f>
        <v/>
      </c>
      <c r="I152" s="489" t="str">
        <f t="shared" ca="1" si="10"/>
        <v/>
      </c>
    </row>
    <row r="153" spans="1:9" ht="16" customHeight="1">
      <c r="A153" s="477" t="str">
        <f t="shared" ca="1" si="8"/>
        <v/>
      </c>
      <c r="B153" s="505" t="str">
        <f t="shared" ca="1" si="9"/>
        <v/>
      </c>
      <c r="C153" s="486" t="str">
        <f ca="1">IFERROR(VLOOKUP(A153,Transaksi!$A$11:$C$1000,3,FALSE),"")</f>
        <v/>
      </c>
      <c r="D153" s="487" t="str">
        <f ca="1">IFERROR(VLOOKUP(A153,Transaksi!$A$11:$D$1000,4,FALSE),"")</f>
        <v/>
      </c>
      <c r="E153" s="488" t="str">
        <f ca="1">IFERROR(VLOOKUP(A153,Transaksi!$A$11:$E$1000,5,FALSE),"")</f>
        <v/>
      </c>
      <c r="F153" s="209" t="str">
        <f ca="1">IFERROR(VLOOKUP(A153,Transaksi!$A$11:$F$1000,6,FALSE),"")</f>
        <v/>
      </c>
      <c r="G153" s="489" t="str">
        <f ca="1">IFERROR(VLOOKUP(A153,Transaksi!$A$11:$G$1000,7,FALSE),"")</f>
        <v/>
      </c>
      <c r="H153" s="489" t="str">
        <f ca="1">IFERROR(VLOOKUP(A153,Transaksi!$A$11:$H$1000,8,FALSE),"")</f>
        <v/>
      </c>
      <c r="I153" s="489" t="str">
        <f t="shared" ca="1" si="10"/>
        <v/>
      </c>
    </row>
    <row r="154" spans="1:9" ht="16" customHeight="1">
      <c r="A154" s="477" t="str">
        <f t="shared" ca="1" si="8"/>
        <v/>
      </c>
      <c r="B154" s="505" t="str">
        <f t="shared" ca="1" si="9"/>
        <v/>
      </c>
      <c r="C154" s="486" t="str">
        <f ca="1">IFERROR(VLOOKUP(A154,Transaksi!$A$11:$C$1000,3,FALSE),"")</f>
        <v/>
      </c>
      <c r="D154" s="487" t="str">
        <f ca="1">IFERROR(VLOOKUP(A154,Transaksi!$A$11:$D$1000,4,FALSE),"")</f>
        <v/>
      </c>
      <c r="E154" s="488" t="str">
        <f ca="1">IFERROR(VLOOKUP(A154,Transaksi!$A$11:$E$1000,5,FALSE),"")</f>
        <v/>
      </c>
      <c r="F154" s="209" t="str">
        <f ca="1">IFERROR(VLOOKUP(A154,Transaksi!$A$11:$F$1000,6,FALSE),"")</f>
        <v/>
      </c>
      <c r="G154" s="489" t="str">
        <f ca="1">IFERROR(VLOOKUP(A154,Transaksi!$A$11:$G$1000,7,FALSE),"")</f>
        <v/>
      </c>
      <c r="H154" s="489" t="str">
        <f ca="1">IFERROR(VLOOKUP(A154,Transaksi!$A$11:$H$1000,8,FALSE),"")</f>
        <v/>
      </c>
      <c r="I154" s="489" t="str">
        <f t="shared" ca="1" si="10"/>
        <v/>
      </c>
    </row>
    <row r="155" spans="1:9" ht="16" customHeight="1">
      <c r="A155" s="477" t="str">
        <f t="shared" ca="1" si="8"/>
        <v/>
      </c>
      <c r="B155" s="505" t="str">
        <f t="shared" ca="1" si="9"/>
        <v/>
      </c>
      <c r="C155" s="486" t="str">
        <f ca="1">IFERROR(VLOOKUP(A155,Transaksi!$A$11:$C$1000,3,FALSE),"")</f>
        <v/>
      </c>
      <c r="D155" s="487" t="str">
        <f ca="1">IFERROR(VLOOKUP(A155,Transaksi!$A$11:$D$1000,4,FALSE),"")</f>
        <v/>
      </c>
      <c r="E155" s="488" t="str">
        <f ca="1">IFERROR(VLOOKUP(A155,Transaksi!$A$11:$E$1000,5,FALSE),"")</f>
        <v/>
      </c>
      <c r="F155" s="209" t="str">
        <f ca="1">IFERROR(VLOOKUP(A155,Transaksi!$A$11:$F$1000,6,FALSE),"")</f>
        <v/>
      </c>
      <c r="G155" s="489" t="str">
        <f ca="1">IFERROR(VLOOKUP(A155,Transaksi!$A$11:$G$1000,7,FALSE),"")</f>
        <v/>
      </c>
      <c r="H155" s="489" t="str">
        <f ca="1">IFERROR(VLOOKUP(A155,Transaksi!$A$11:$H$1000,8,FALSE),"")</f>
        <v/>
      </c>
      <c r="I155" s="489" t="str">
        <f t="shared" ca="1" si="10"/>
        <v/>
      </c>
    </row>
    <row r="156" spans="1:9" ht="16" customHeight="1">
      <c r="A156" s="477" t="str">
        <f t="shared" ca="1" si="8"/>
        <v/>
      </c>
      <c r="B156" s="505" t="str">
        <f t="shared" ca="1" si="9"/>
        <v/>
      </c>
      <c r="C156" s="486" t="str">
        <f ca="1">IFERROR(VLOOKUP(A156,Transaksi!$A$11:$C$1000,3,FALSE),"")</f>
        <v/>
      </c>
      <c r="D156" s="487" t="str">
        <f ca="1">IFERROR(VLOOKUP(A156,Transaksi!$A$11:$D$1000,4,FALSE),"")</f>
        <v/>
      </c>
      <c r="E156" s="488" t="str">
        <f ca="1">IFERROR(VLOOKUP(A156,Transaksi!$A$11:$E$1000,5,FALSE),"")</f>
        <v/>
      </c>
      <c r="F156" s="209" t="str">
        <f ca="1">IFERROR(VLOOKUP(A156,Transaksi!$A$11:$F$1000,6,FALSE),"")</f>
        <v/>
      </c>
      <c r="G156" s="489" t="str">
        <f ca="1">IFERROR(VLOOKUP(A156,Transaksi!$A$11:$G$1000,7,FALSE),"")</f>
        <v/>
      </c>
      <c r="H156" s="489" t="str">
        <f ca="1">IFERROR(VLOOKUP(A156,Transaksi!$A$11:$H$1000,8,FALSE),"")</f>
        <v/>
      </c>
      <c r="I156" s="489" t="str">
        <f t="shared" ca="1" si="10"/>
        <v/>
      </c>
    </row>
    <row r="157" spans="1:9" ht="16" customHeight="1">
      <c r="A157" s="477" t="str">
        <f t="shared" ca="1" si="8"/>
        <v/>
      </c>
      <c r="B157" s="505" t="str">
        <f t="shared" ca="1" si="9"/>
        <v/>
      </c>
      <c r="C157" s="486" t="str">
        <f ca="1">IFERROR(VLOOKUP(A157,Transaksi!$A$11:$C$1000,3,FALSE),"")</f>
        <v/>
      </c>
      <c r="D157" s="487" t="str">
        <f ca="1">IFERROR(VLOOKUP(A157,Transaksi!$A$11:$D$1000,4,FALSE),"")</f>
        <v/>
      </c>
      <c r="E157" s="488" t="str">
        <f ca="1">IFERROR(VLOOKUP(A157,Transaksi!$A$11:$E$1000,5,FALSE),"")</f>
        <v/>
      </c>
      <c r="F157" s="209" t="str">
        <f ca="1">IFERROR(VLOOKUP(A157,Transaksi!$A$11:$F$1000,6,FALSE),"")</f>
        <v/>
      </c>
      <c r="G157" s="489" t="str">
        <f ca="1">IFERROR(VLOOKUP(A157,Transaksi!$A$11:$G$1000,7,FALSE),"")</f>
        <v/>
      </c>
      <c r="H157" s="489" t="str">
        <f ca="1">IFERROR(VLOOKUP(A157,Transaksi!$A$11:$H$1000,8,FALSE),"")</f>
        <v/>
      </c>
      <c r="I157" s="489" t="str">
        <f t="shared" ca="1" si="10"/>
        <v/>
      </c>
    </row>
    <row r="158" spans="1:9" ht="16" customHeight="1">
      <c r="A158" s="477" t="str">
        <f t="shared" ca="1" si="8"/>
        <v/>
      </c>
      <c r="B158" s="505" t="str">
        <f t="shared" ca="1" si="9"/>
        <v/>
      </c>
      <c r="C158" s="486" t="str">
        <f ca="1">IFERROR(VLOOKUP(A158,Transaksi!$A$11:$C$1000,3,FALSE),"")</f>
        <v/>
      </c>
      <c r="D158" s="487" t="str">
        <f ca="1">IFERROR(VLOOKUP(A158,Transaksi!$A$11:$D$1000,4,FALSE),"")</f>
        <v/>
      </c>
      <c r="E158" s="488" t="str">
        <f ca="1">IFERROR(VLOOKUP(A158,Transaksi!$A$11:$E$1000,5,FALSE),"")</f>
        <v/>
      </c>
      <c r="F158" s="209" t="str">
        <f ca="1">IFERROR(VLOOKUP(A158,Transaksi!$A$11:$F$1000,6,FALSE),"")</f>
        <v/>
      </c>
      <c r="G158" s="489" t="str">
        <f ca="1">IFERROR(VLOOKUP(A158,Transaksi!$A$11:$G$1000,7,FALSE),"")</f>
        <v/>
      </c>
      <c r="H158" s="489" t="str">
        <f ca="1">IFERROR(VLOOKUP(A158,Transaksi!$A$11:$H$1000,8,FALSE),"")</f>
        <v/>
      </c>
      <c r="I158" s="489" t="str">
        <f t="shared" ca="1" si="10"/>
        <v/>
      </c>
    </row>
    <row r="159" spans="1:9" ht="16" customHeight="1">
      <c r="A159" s="477" t="str">
        <f t="shared" ca="1" si="8"/>
        <v/>
      </c>
      <c r="B159" s="505" t="str">
        <f t="shared" ca="1" si="9"/>
        <v/>
      </c>
      <c r="C159" s="486" t="str">
        <f ca="1">IFERROR(VLOOKUP(A159,Transaksi!$A$11:$C$1000,3,FALSE),"")</f>
        <v/>
      </c>
      <c r="D159" s="487" t="str">
        <f ca="1">IFERROR(VLOOKUP(A159,Transaksi!$A$11:$D$1000,4,FALSE),"")</f>
        <v/>
      </c>
      <c r="E159" s="488" t="str">
        <f ca="1">IFERROR(VLOOKUP(A159,Transaksi!$A$11:$E$1000,5,FALSE),"")</f>
        <v/>
      </c>
      <c r="F159" s="209" t="str">
        <f ca="1">IFERROR(VLOOKUP(A159,Transaksi!$A$11:$F$1000,6,FALSE),"")</f>
        <v/>
      </c>
      <c r="G159" s="489" t="str">
        <f ca="1">IFERROR(VLOOKUP(A159,Transaksi!$A$11:$G$1000,7,FALSE),"")</f>
        <v/>
      </c>
      <c r="H159" s="489" t="str">
        <f ca="1">IFERROR(VLOOKUP(A159,Transaksi!$A$11:$H$1000,8,FALSE),"")</f>
        <v/>
      </c>
      <c r="I159" s="489" t="str">
        <f t="shared" ca="1" si="10"/>
        <v/>
      </c>
    </row>
    <row r="160" spans="1:9" ht="16" customHeight="1">
      <c r="A160" s="477" t="str">
        <f t="shared" ca="1" si="8"/>
        <v/>
      </c>
      <c r="B160" s="505" t="str">
        <f t="shared" ca="1" si="9"/>
        <v/>
      </c>
      <c r="C160" s="486" t="str">
        <f ca="1">IFERROR(VLOOKUP(A160,Transaksi!$A$11:$C$1000,3,FALSE),"")</f>
        <v/>
      </c>
      <c r="D160" s="487" t="str">
        <f ca="1">IFERROR(VLOOKUP(A160,Transaksi!$A$11:$D$1000,4,FALSE),"")</f>
        <v/>
      </c>
      <c r="E160" s="488" t="str">
        <f ca="1">IFERROR(VLOOKUP(A160,Transaksi!$A$11:$E$1000,5,FALSE),"")</f>
        <v/>
      </c>
      <c r="F160" s="209" t="str">
        <f ca="1">IFERROR(VLOOKUP(A160,Transaksi!$A$11:$F$1000,6,FALSE),"")</f>
        <v/>
      </c>
      <c r="G160" s="489" t="str">
        <f ca="1">IFERROR(VLOOKUP(A160,Transaksi!$A$11:$G$1000,7,FALSE),"")</f>
        <v/>
      </c>
      <c r="H160" s="489" t="str">
        <f ca="1">IFERROR(VLOOKUP(A160,Transaksi!$A$11:$H$1000,8,FALSE),"")</f>
        <v/>
      </c>
      <c r="I160" s="489" t="str">
        <f t="shared" ca="1" si="10"/>
        <v/>
      </c>
    </row>
    <row r="161" spans="1:9" ht="16" customHeight="1">
      <c r="A161" s="477" t="str">
        <f t="shared" ca="1" si="8"/>
        <v/>
      </c>
      <c r="B161" s="505" t="str">
        <f t="shared" ca="1" si="9"/>
        <v/>
      </c>
      <c r="C161" s="486" t="str">
        <f ca="1">IFERROR(VLOOKUP(A161,Transaksi!$A$11:$C$1000,3,FALSE),"")</f>
        <v/>
      </c>
      <c r="D161" s="487" t="str">
        <f ca="1">IFERROR(VLOOKUP(A161,Transaksi!$A$11:$D$1000,4,FALSE),"")</f>
        <v/>
      </c>
      <c r="E161" s="488" t="str">
        <f ca="1">IFERROR(VLOOKUP(A161,Transaksi!$A$11:$E$1000,5,FALSE),"")</f>
        <v/>
      </c>
      <c r="F161" s="209" t="str">
        <f ca="1">IFERROR(VLOOKUP(A161,Transaksi!$A$11:$F$1000,6,FALSE),"")</f>
        <v/>
      </c>
      <c r="G161" s="489" t="str">
        <f ca="1">IFERROR(VLOOKUP(A161,Transaksi!$A$11:$G$1000,7,FALSE),"")</f>
        <v/>
      </c>
      <c r="H161" s="489" t="str">
        <f ca="1">IFERROR(VLOOKUP(A161,Transaksi!$A$11:$H$1000,8,FALSE),"")</f>
        <v/>
      </c>
      <c r="I161" s="489" t="str">
        <f t="shared" ca="1" si="10"/>
        <v/>
      </c>
    </row>
    <row r="162" spans="1:9" ht="16" customHeight="1">
      <c r="A162" s="477" t="str">
        <f t="shared" ca="1" si="8"/>
        <v/>
      </c>
      <c r="B162" s="505" t="str">
        <f t="shared" ca="1" si="9"/>
        <v/>
      </c>
      <c r="C162" s="486" t="str">
        <f ca="1">IFERROR(VLOOKUP(A162,Transaksi!$A$11:$C$1000,3,FALSE),"")</f>
        <v/>
      </c>
      <c r="D162" s="487" t="str">
        <f ca="1">IFERROR(VLOOKUP(A162,Transaksi!$A$11:$D$1000,4,FALSE),"")</f>
        <v/>
      </c>
      <c r="E162" s="488" t="str">
        <f ca="1">IFERROR(VLOOKUP(A162,Transaksi!$A$11:$E$1000,5,FALSE),"")</f>
        <v/>
      </c>
      <c r="F162" s="209" t="str">
        <f ca="1">IFERROR(VLOOKUP(A162,Transaksi!$A$11:$F$1000,6,FALSE),"")</f>
        <v/>
      </c>
      <c r="G162" s="489" t="str">
        <f ca="1">IFERROR(VLOOKUP(A162,Transaksi!$A$11:$G$1000,7,FALSE),"")</f>
        <v/>
      </c>
      <c r="H162" s="489" t="str">
        <f ca="1">IFERROR(VLOOKUP(A162,Transaksi!$A$11:$H$1000,8,FALSE),"")</f>
        <v/>
      </c>
      <c r="I162" s="489" t="str">
        <f t="shared" ca="1" si="10"/>
        <v/>
      </c>
    </row>
    <row r="163" spans="1:9" ht="16" customHeight="1">
      <c r="A163" s="477" t="str">
        <f t="shared" ca="1" si="8"/>
        <v/>
      </c>
      <c r="B163" s="505" t="str">
        <f t="shared" ca="1" si="9"/>
        <v/>
      </c>
      <c r="C163" s="486" t="str">
        <f ca="1">IFERROR(VLOOKUP(A163,Transaksi!$A$11:$C$1000,3,FALSE),"")</f>
        <v/>
      </c>
      <c r="D163" s="487" t="str">
        <f ca="1">IFERROR(VLOOKUP(A163,Transaksi!$A$11:$D$1000,4,FALSE),"")</f>
        <v/>
      </c>
      <c r="E163" s="488" t="str">
        <f ca="1">IFERROR(VLOOKUP(A163,Transaksi!$A$11:$E$1000,5,FALSE),"")</f>
        <v/>
      </c>
      <c r="F163" s="209" t="str">
        <f ca="1">IFERROR(VLOOKUP(A163,Transaksi!$A$11:$F$1000,6,FALSE),"")</f>
        <v/>
      </c>
      <c r="G163" s="489" t="str">
        <f ca="1">IFERROR(VLOOKUP(A163,Transaksi!$A$11:$G$1000,7,FALSE),"")</f>
        <v/>
      </c>
      <c r="H163" s="489" t="str">
        <f ca="1">IFERROR(VLOOKUP(A163,Transaksi!$A$11:$H$1000,8,FALSE),"")</f>
        <v/>
      </c>
      <c r="I163" s="489" t="str">
        <f t="shared" ca="1" si="10"/>
        <v/>
      </c>
    </row>
    <row r="164" spans="1:9" ht="16" customHeight="1">
      <c r="A164" s="477" t="str">
        <f t="shared" ca="1" si="8"/>
        <v/>
      </c>
      <c r="B164" s="505" t="str">
        <f t="shared" ca="1" si="9"/>
        <v/>
      </c>
      <c r="C164" s="486" t="str">
        <f ca="1">IFERROR(VLOOKUP(A164,Transaksi!$A$11:$C$1000,3,FALSE),"")</f>
        <v/>
      </c>
      <c r="D164" s="487" t="str">
        <f ca="1">IFERROR(VLOOKUP(A164,Transaksi!$A$11:$D$1000,4,FALSE),"")</f>
        <v/>
      </c>
      <c r="E164" s="488" t="str">
        <f ca="1">IFERROR(VLOOKUP(A164,Transaksi!$A$11:$E$1000,5,FALSE),"")</f>
        <v/>
      </c>
      <c r="F164" s="209" t="str">
        <f ca="1">IFERROR(VLOOKUP(A164,Transaksi!$A$11:$F$1000,6,FALSE),"")</f>
        <v/>
      </c>
      <c r="G164" s="489" t="str">
        <f ca="1">IFERROR(VLOOKUP(A164,Transaksi!$A$11:$G$1000,7,FALSE),"")</f>
        <v/>
      </c>
      <c r="H164" s="489" t="str">
        <f ca="1">IFERROR(VLOOKUP(A164,Transaksi!$A$11:$H$1000,8,FALSE),"")</f>
        <v/>
      </c>
      <c r="I164" s="489" t="str">
        <f t="shared" ca="1" si="10"/>
        <v/>
      </c>
    </row>
    <row r="165" spans="1:9" ht="16" customHeight="1">
      <c r="A165" s="477" t="str">
        <f t="shared" ca="1" si="8"/>
        <v/>
      </c>
      <c r="B165" s="505" t="str">
        <f t="shared" ca="1" si="9"/>
        <v/>
      </c>
      <c r="C165" s="486" t="str">
        <f ca="1">IFERROR(VLOOKUP(A165,Transaksi!$A$11:$C$1000,3,FALSE),"")</f>
        <v/>
      </c>
      <c r="D165" s="487" t="str">
        <f ca="1">IFERROR(VLOOKUP(A165,Transaksi!$A$11:$D$1000,4,FALSE),"")</f>
        <v/>
      </c>
      <c r="E165" s="488" t="str">
        <f ca="1">IFERROR(VLOOKUP(A165,Transaksi!$A$11:$E$1000,5,FALSE),"")</f>
        <v/>
      </c>
      <c r="F165" s="209" t="str">
        <f ca="1">IFERROR(VLOOKUP(A165,Transaksi!$A$11:$F$1000,6,FALSE),"")</f>
        <v/>
      </c>
      <c r="G165" s="489" t="str">
        <f ca="1">IFERROR(VLOOKUP(A165,Transaksi!$A$11:$G$1000,7,FALSE),"")</f>
        <v/>
      </c>
      <c r="H165" s="489" t="str">
        <f ca="1">IFERROR(VLOOKUP(A165,Transaksi!$A$11:$H$1000,8,FALSE),"")</f>
        <v/>
      </c>
      <c r="I165" s="489" t="str">
        <f t="shared" ca="1" si="10"/>
        <v/>
      </c>
    </row>
    <row r="166" spans="1:9" ht="16" customHeight="1">
      <c r="A166" s="477" t="str">
        <f t="shared" ca="1" si="8"/>
        <v/>
      </c>
      <c r="B166" s="505" t="str">
        <f t="shared" ca="1" si="9"/>
        <v/>
      </c>
      <c r="C166" s="486" t="str">
        <f ca="1">IFERROR(VLOOKUP(A166,Transaksi!$A$11:$C$1000,3,FALSE),"")</f>
        <v/>
      </c>
      <c r="D166" s="487" t="str">
        <f ca="1">IFERROR(VLOOKUP(A166,Transaksi!$A$11:$D$1000,4,FALSE),"")</f>
        <v/>
      </c>
      <c r="E166" s="488" t="str">
        <f ca="1">IFERROR(VLOOKUP(A166,Transaksi!$A$11:$E$1000,5,FALSE),"")</f>
        <v/>
      </c>
      <c r="F166" s="209" t="str">
        <f ca="1">IFERROR(VLOOKUP(A166,Transaksi!$A$11:$F$1000,6,FALSE),"")</f>
        <v/>
      </c>
      <c r="G166" s="489" t="str">
        <f ca="1">IFERROR(VLOOKUP(A166,Transaksi!$A$11:$G$1000,7,FALSE),"")</f>
        <v/>
      </c>
      <c r="H166" s="489" t="str">
        <f ca="1">IFERROR(VLOOKUP(A166,Transaksi!$A$11:$H$1000,8,FALSE),"")</f>
        <v/>
      </c>
      <c r="I166" s="489" t="str">
        <f t="shared" ca="1" si="10"/>
        <v/>
      </c>
    </row>
    <row r="167" spans="1:9" ht="16" customHeight="1">
      <c r="A167" s="477" t="str">
        <f t="shared" ca="1" si="8"/>
        <v/>
      </c>
      <c r="B167" s="505" t="str">
        <f t="shared" ca="1" si="9"/>
        <v/>
      </c>
      <c r="C167" s="486" t="str">
        <f ca="1">IFERROR(VLOOKUP(A167,Transaksi!$A$11:$C$1000,3,FALSE),"")</f>
        <v/>
      </c>
      <c r="D167" s="487" t="str">
        <f ca="1">IFERROR(VLOOKUP(A167,Transaksi!$A$11:$D$1000,4,FALSE),"")</f>
        <v/>
      </c>
      <c r="E167" s="488" t="str">
        <f ca="1">IFERROR(VLOOKUP(A167,Transaksi!$A$11:$E$1000,5,FALSE),"")</f>
        <v/>
      </c>
      <c r="F167" s="209" t="str">
        <f ca="1">IFERROR(VLOOKUP(A167,Transaksi!$A$11:$F$1000,6,FALSE),"")</f>
        <v/>
      </c>
      <c r="G167" s="489" t="str">
        <f ca="1">IFERROR(VLOOKUP(A167,Transaksi!$A$11:$G$1000,7,FALSE),"")</f>
        <v/>
      </c>
      <c r="H167" s="489" t="str">
        <f ca="1">IFERROR(VLOOKUP(A167,Transaksi!$A$11:$H$1000,8,FALSE),"")</f>
        <v/>
      </c>
      <c r="I167" s="489" t="str">
        <f t="shared" ca="1" si="10"/>
        <v/>
      </c>
    </row>
    <row r="168" spans="1:9" ht="16" customHeight="1">
      <c r="A168" s="477" t="str">
        <f t="shared" ca="1" si="8"/>
        <v/>
      </c>
      <c r="B168" s="505" t="str">
        <f t="shared" ca="1" si="9"/>
        <v/>
      </c>
      <c r="C168" s="486" t="str">
        <f ca="1">IFERROR(VLOOKUP(A168,Transaksi!$A$11:$C$1000,3,FALSE),"")</f>
        <v/>
      </c>
      <c r="D168" s="487" t="str">
        <f ca="1">IFERROR(VLOOKUP(A168,Transaksi!$A$11:$D$1000,4,FALSE),"")</f>
        <v/>
      </c>
      <c r="E168" s="488" t="str">
        <f ca="1">IFERROR(VLOOKUP(A168,Transaksi!$A$11:$E$1000,5,FALSE),"")</f>
        <v/>
      </c>
      <c r="F168" s="209" t="str">
        <f ca="1">IFERROR(VLOOKUP(A168,Transaksi!$A$11:$F$1000,6,FALSE),"")</f>
        <v/>
      </c>
      <c r="G168" s="489" t="str">
        <f ca="1">IFERROR(VLOOKUP(A168,Transaksi!$A$11:$G$1000,7,FALSE),"")</f>
        <v/>
      </c>
      <c r="H168" s="489" t="str">
        <f ca="1">IFERROR(VLOOKUP(A168,Transaksi!$A$11:$H$1000,8,FALSE),"")</f>
        <v/>
      </c>
      <c r="I168" s="489" t="str">
        <f t="shared" ca="1" si="10"/>
        <v/>
      </c>
    </row>
    <row r="169" spans="1:9" ht="16" customHeight="1">
      <c r="A169" s="477" t="str">
        <f t="shared" ca="1" si="8"/>
        <v/>
      </c>
      <c r="B169" s="505" t="str">
        <f t="shared" ca="1" si="9"/>
        <v/>
      </c>
      <c r="C169" s="486" t="str">
        <f ca="1">IFERROR(VLOOKUP(A169,Transaksi!$A$11:$C$1000,3,FALSE),"")</f>
        <v/>
      </c>
      <c r="D169" s="487" t="str">
        <f ca="1">IFERROR(VLOOKUP(A169,Transaksi!$A$11:$D$1000,4,FALSE),"")</f>
        <v/>
      </c>
      <c r="E169" s="488" t="str">
        <f ca="1">IFERROR(VLOOKUP(A169,Transaksi!$A$11:$E$1000,5,FALSE),"")</f>
        <v/>
      </c>
      <c r="F169" s="209" t="str">
        <f ca="1">IFERROR(VLOOKUP(A169,Transaksi!$A$11:$F$1000,6,FALSE),"")</f>
        <v/>
      </c>
      <c r="G169" s="489" t="str">
        <f ca="1">IFERROR(VLOOKUP(A169,Transaksi!$A$11:$G$1000,7,FALSE),"")</f>
        <v/>
      </c>
      <c r="H169" s="489" t="str">
        <f ca="1">IFERROR(VLOOKUP(A169,Transaksi!$A$11:$H$1000,8,FALSE),"")</f>
        <v/>
      </c>
      <c r="I169" s="489" t="str">
        <f t="shared" ca="1" si="10"/>
        <v/>
      </c>
    </row>
    <row r="170" spans="1:9" ht="16" customHeight="1">
      <c r="A170" s="477" t="str">
        <f t="shared" ca="1" si="8"/>
        <v/>
      </c>
      <c r="B170" s="505" t="str">
        <f t="shared" ca="1" si="9"/>
        <v/>
      </c>
      <c r="C170" s="486" t="str">
        <f ca="1">IFERROR(VLOOKUP(A170,Transaksi!$A$11:$C$1000,3,FALSE),"")</f>
        <v/>
      </c>
      <c r="D170" s="487" t="str">
        <f ca="1">IFERROR(VLOOKUP(A170,Transaksi!$A$11:$D$1000,4,FALSE),"")</f>
        <v/>
      </c>
      <c r="E170" s="488" t="str">
        <f ca="1">IFERROR(VLOOKUP(A170,Transaksi!$A$11:$E$1000,5,FALSE),"")</f>
        <v/>
      </c>
      <c r="F170" s="209" t="str">
        <f ca="1">IFERROR(VLOOKUP(A170,Transaksi!$A$11:$F$1000,6,FALSE),"")</f>
        <v/>
      </c>
      <c r="G170" s="489" t="str">
        <f ca="1">IFERROR(VLOOKUP(A170,Transaksi!$A$11:$G$1000,7,FALSE),"")</f>
        <v/>
      </c>
      <c r="H170" s="489" t="str">
        <f ca="1">IFERROR(VLOOKUP(A170,Transaksi!$A$11:$H$1000,8,FALSE),"")</f>
        <v/>
      </c>
      <c r="I170" s="489" t="str">
        <f t="shared" ca="1" si="10"/>
        <v/>
      </c>
    </row>
    <row r="171" spans="1:9" ht="16" customHeight="1">
      <c r="A171" s="477" t="str">
        <f t="shared" ca="1" si="8"/>
        <v/>
      </c>
      <c r="B171" s="505" t="str">
        <f t="shared" ca="1" si="9"/>
        <v/>
      </c>
      <c r="C171" s="486" t="str">
        <f ca="1">IFERROR(VLOOKUP(A171,Transaksi!$A$11:$C$1000,3,FALSE),"")</f>
        <v/>
      </c>
      <c r="D171" s="487" t="str">
        <f ca="1">IFERROR(VLOOKUP(A171,Transaksi!$A$11:$D$1000,4,FALSE),"")</f>
        <v/>
      </c>
      <c r="E171" s="488" t="str">
        <f ca="1">IFERROR(VLOOKUP(A171,Transaksi!$A$11:$E$1000,5,FALSE),"")</f>
        <v/>
      </c>
      <c r="F171" s="209" t="str">
        <f ca="1">IFERROR(VLOOKUP(A171,Transaksi!$A$11:$F$1000,6,FALSE),"")</f>
        <v/>
      </c>
      <c r="G171" s="489" t="str">
        <f ca="1">IFERROR(VLOOKUP(A171,Transaksi!$A$11:$G$1000,7,FALSE),"")</f>
        <v/>
      </c>
      <c r="H171" s="489" t="str">
        <f ca="1">IFERROR(VLOOKUP(A171,Transaksi!$A$11:$H$1000,8,FALSE),"")</f>
        <v/>
      </c>
      <c r="I171" s="489" t="str">
        <f t="shared" ca="1" si="10"/>
        <v/>
      </c>
    </row>
    <row r="172" spans="1:9" ht="16" customHeight="1">
      <c r="A172" s="477" t="str">
        <f t="shared" ca="1" si="8"/>
        <v/>
      </c>
      <c r="B172" s="505" t="str">
        <f t="shared" ca="1" si="9"/>
        <v/>
      </c>
      <c r="C172" s="486" t="str">
        <f ca="1">IFERROR(VLOOKUP(A172,Transaksi!$A$11:$C$1000,3,FALSE),"")</f>
        <v/>
      </c>
      <c r="D172" s="487" t="str">
        <f ca="1">IFERROR(VLOOKUP(A172,Transaksi!$A$11:$D$1000,4,FALSE),"")</f>
        <v/>
      </c>
      <c r="E172" s="488" t="str">
        <f ca="1">IFERROR(VLOOKUP(A172,Transaksi!$A$11:$E$1000,5,FALSE),"")</f>
        <v/>
      </c>
      <c r="F172" s="209" t="str">
        <f ca="1">IFERROR(VLOOKUP(A172,Transaksi!$A$11:$F$1000,6,FALSE),"")</f>
        <v/>
      </c>
      <c r="G172" s="489" t="str">
        <f ca="1">IFERROR(VLOOKUP(A172,Transaksi!$A$11:$G$1000,7,FALSE),"")</f>
        <v/>
      </c>
      <c r="H172" s="489" t="str">
        <f ca="1">IFERROR(VLOOKUP(A172,Transaksi!$A$11:$H$1000,8,FALSE),"")</f>
        <v/>
      </c>
      <c r="I172" s="489" t="str">
        <f t="shared" ca="1" si="10"/>
        <v/>
      </c>
    </row>
    <row r="173" spans="1:9" ht="16" customHeight="1">
      <c r="A173" s="477" t="str">
        <f t="shared" ca="1" si="8"/>
        <v/>
      </c>
      <c r="B173" s="505" t="str">
        <f t="shared" ca="1" si="9"/>
        <v/>
      </c>
      <c r="C173" s="486" t="str">
        <f ca="1">IFERROR(VLOOKUP(A173,Transaksi!$A$11:$C$1000,3,FALSE),"")</f>
        <v/>
      </c>
      <c r="D173" s="487" t="str">
        <f ca="1">IFERROR(VLOOKUP(A173,Transaksi!$A$11:$D$1000,4,FALSE),"")</f>
        <v/>
      </c>
      <c r="E173" s="488" t="str">
        <f ca="1">IFERROR(VLOOKUP(A173,Transaksi!$A$11:$E$1000,5,FALSE),"")</f>
        <v/>
      </c>
      <c r="F173" s="209" t="str">
        <f ca="1">IFERROR(VLOOKUP(A173,Transaksi!$A$11:$F$1000,6,FALSE),"")</f>
        <v/>
      </c>
      <c r="G173" s="489" t="str">
        <f ca="1">IFERROR(VLOOKUP(A173,Transaksi!$A$11:$G$1000,7,FALSE),"")</f>
        <v/>
      </c>
      <c r="H173" s="489" t="str">
        <f ca="1">IFERROR(VLOOKUP(A173,Transaksi!$A$11:$H$1000,8,FALSE),"")</f>
        <v/>
      </c>
      <c r="I173" s="489" t="str">
        <f t="shared" ca="1" si="10"/>
        <v/>
      </c>
    </row>
    <row r="174" spans="1:9" ht="16" customHeight="1">
      <c r="A174" s="477" t="str">
        <f t="shared" ca="1" si="8"/>
        <v/>
      </c>
      <c r="B174" s="505" t="str">
        <f t="shared" ca="1" si="9"/>
        <v/>
      </c>
      <c r="C174" s="486" t="str">
        <f ca="1">IFERROR(VLOOKUP(A174,Transaksi!$A$11:$C$1000,3,FALSE),"")</f>
        <v/>
      </c>
      <c r="D174" s="487" t="str">
        <f ca="1">IFERROR(VLOOKUP(A174,Transaksi!$A$11:$D$1000,4,FALSE),"")</f>
        <v/>
      </c>
      <c r="E174" s="488" t="str">
        <f ca="1">IFERROR(VLOOKUP(A174,Transaksi!$A$11:$E$1000,5,FALSE),"")</f>
        <v/>
      </c>
      <c r="F174" s="209" t="str">
        <f ca="1">IFERROR(VLOOKUP(A174,Transaksi!$A$11:$F$1000,6,FALSE),"")</f>
        <v/>
      </c>
      <c r="G174" s="489" t="str">
        <f ca="1">IFERROR(VLOOKUP(A174,Transaksi!$A$11:$G$1000,7,FALSE),"")</f>
        <v/>
      </c>
      <c r="H174" s="489" t="str">
        <f ca="1">IFERROR(VLOOKUP(A174,Transaksi!$A$11:$H$1000,8,FALSE),"")</f>
        <v/>
      </c>
      <c r="I174" s="489" t="str">
        <f t="shared" ca="1" si="10"/>
        <v/>
      </c>
    </row>
    <row r="175" spans="1:9" ht="16" customHeight="1">
      <c r="A175" s="477" t="str">
        <f t="shared" ca="1" si="8"/>
        <v/>
      </c>
      <c r="B175" s="505" t="str">
        <f t="shared" ca="1" si="9"/>
        <v/>
      </c>
      <c r="C175" s="486" t="str">
        <f ca="1">IFERROR(VLOOKUP(A175,Transaksi!$A$11:$C$1000,3,FALSE),"")</f>
        <v/>
      </c>
      <c r="D175" s="487" t="str">
        <f ca="1">IFERROR(VLOOKUP(A175,Transaksi!$A$11:$D$1000,4,FALSE),"")</f>
        <v/>
      </c>
      <c r="E175" s="488" t="str">
        <f ca="1">IFERROR(VLOOKUP(A175,Transaksi!$A$11:$E$1000,5,FALSE),"")</f>
        <v/>
      </c>
      <c r="F175" s="209" t="str">
        <f ca="1">IFERROR(VLOOKUP(A175,Transaksi!$A$11:$F$1000,6,FALSE),"")</f>
        <v/>
      </c>
      <c r="G175" s="489" t="str">
        <f ca="1">IFERROR(VLOOKUP(A175,Transaksi!$A$11:$G$1000,7,FALSE),"")</f>
        <v/>
      </c>
      <c r="H175" s="489" t="str">
        <f ca="1">IFERROR(VLOOKUP(A175,Transaksi!$A$11:$H$1000,8,FALSE),"")</f>
        <v/>
      </c>
      <c r="I175" s="489" t="str">
        <f t="shared" ca="1" si="10"/>
        <v/>
      </c>
    </row>
    <row r="176" spans="1:9" ht="16" customHeight="1">
      <c r="A176" s="477" t="str">
        <f t="shared" ca="1" si="8"/>
        <v/>
      </c>
      <c r="B176" s="505" t="str">
        <f t="shared" ca="1" si="9"/>
        <v/>
      </c>
      <c r="C176" s="486" t="str">
        <f ca="1">IFERROR(VLOOKUP(A176,Transaksi!$A$11:$C$1000,3,FALSE),"")</f>
        <v/>
      </c>
      <c r="D176" s="487" t="str">
        <f ca="1">IFERROR(VLOOKUP(A176,Transaksi!$A$11:$D$1000,4,FALSE),"")</f>
        <v/>
      </c>
      <c r="E176" s="488" t="str">
        <f ca="1">IFERROR(VLOOKUP(A176,Transaksi!$A$11:$E$1000,5,FALSE),"")</f>
        <v/>
      </c>
      <c r="F176" s="209" t="str">
        <f ca="1">IFERROR(VLOOKUP(A176,Transaksi!$A$11:$F$1000,6,FALSE),"")</f>
        <v/>
      </c>
      <c r="G176" s="489" t="str">
        <f ca="1">IFERROR(VLOOKUP(A176,Transaksi!$A$11:$G$1000,7,FALSE),"")</f>
        <v/>
      </c>
      <c r="H176" s="489" t="str">
        <f ca="1">IFERROR(VLOOKUP(A176,Transaksi!$A$11:$H$1000,8,FALSE),"")</f>
        <v/>
      </c>
      <c r="I176" s="489" t="str">
        <f t="shared" ca="1" si="10"/>
        <v/>
      </c>
    </row>
    <row r="177" spans="1:9" ht="16" customHeight="1">
      <c r="A177" s="477" t="str">
        <f t="shared" ca="1" si="8"/>
        <v/>
      </c>
      <c r="B177" s="505" t="str">
        <f t="shared" ca="1" si="9"/>
        <v/>
      </c>
      <c r="C177" s="486" t="str">
        <f ca="1">IFERROR(VLOOKUP(A177,Transaksi!$A$11:$C$1000,3,FALSE),"")</f>
        <v/>
      </c>
      <c r="D177" s="487" t="str">
        <f ca="1">IFERROR(VLOOKUP(A177,Transaksi!$A$11:$D$1000,4,FALSE),"")</f>
        <v/>
      </c>
      <c r="E177" s="488" t="str">
        <f ca="1">IFERROR(VLOOKUP(A177,Transaksi!$A$11:$E$1000,5,FALSE),"")</f>
        <v/>
      </c>
      <c r="F177" s="209" t="str">
        <f ca="1">IFERROR(VLOOKUP(A177,Transaksi!$A$11:$F$1000,6,FALSE),"")</f>
        <v/>
      </c>
      <c r="G177" s="489" t="str">
        <f ca="1">IFERROR(VLOOKUP(A177,Transaksi!$A$11:$G$1000,7,FALSE),"")</f>
        <v/>
      </c>
      <c r="H177" s="489" t="str">
        <f ca="1">IFERROR(VLOOKUP(A177,Transaksi!$A$11:$H$1000,8,FALSE),"")</f>
        <v/>
      </c>
      <c r="I177" s="489" t="str">
        <f t="shared" ca="1" si="10"/>
        <v/>
      </c>
    </row>
    <row r="178" spans="1:9" ht="16" customHeight="1">
      <c r="A178" s="477" t="str">
        <f t="shared" ca="1" si="8"/>
        <v/>
      </c>
      <c r="B178" s="505" t="str">
        <f t="shared" ca="1" si="9"/>
        <v/>
      </c>
      <c r="C178" s="486" t="str">
        <f ca="1">IFERROR(VLOOKUP(A178,Transaksi!$A$11:$C$1000,3,FALSE),"")</f>
        <v/>
      </c>
      <c r="D178" s="487" t="str">
        <f ca="1">IFERROR(VLOOKUP(A178,Transaksi!$A$11:$D$1000,4,FALSE),"")</f>
        <v/>
      </c>
      <c r="E178" s="488" t="str">
        <f ca="1">IFERROR(VLOOKUP(A178,Transaksi!$A$11:$E$1000,5,FALSE),"")</f>
        <v/>
      </c>
      <c r="F178" s="209" t="str">
        <f ca="1">IFERROR(VLOOKUP(A178,Transaksi!$A$11:$F$1000,6,FALSE),"")</f>
        <v/>
      </c>
      <c r="G178" s="489" t="str">
        <f ca="1">IFERROR(VLOOKUP(A178,Transaksi!$A$11:$G$1000,7,FALSE),"")</f>
        <v/>
      </c>
      <c r="H178" s="489" t="str">
        <f ca="1">IFERROR(VLOOKUP(A178,Transaksi!$A$11:$H$1000,8,FALSE),"")</f>
        <v/>
      </c>
      <c r="I178" s="489" t="str">
        <f t="shared" ca="1" si="10"/>
        <v/>
      </c>
    </row>
    <row r="179" spans="1:9" ht="16" customHeight="1">
      <c r="A179" s="477" t="str">
        <f t="shared" ca="1" si="8"/>
        <v/>
      </c>
      <c r="B179" s="505" t="str">
        <f t="shared" ca="1" si="9"/>
        <v/>
      </c>
      <c r="C179" s="486" t="str">
        <f ca="1">IFERROR(VLOOKUP(A179,Transaksi!$A$11:$C$1000,3,FALSE),"")</f>
        <v/>
      </c>
      <c r="D179" s="487" t="str">
        <f ca="1">IFERROR(VLOOKUP(A179,Transaksi!$A$11:$D$1000,4,FALSE),"")</f>
        <v/>
      </c>
      <c r="E179" s="488" t="str">
        <f ca="1">IFERROR(VLOOKUP(A179,Transaksi!$A$11:$E$1000,5,FALSE),"")</f>
        <v/>
      </c>
      <c r="F179" s="209" t="str">
        <f ca="1">IFERROR(VLOOKUP(A179,Transaksi!$A$11:$F$1000,6,FALSE),"")</f>
        <v/>
      </c>
      <c r="G179" s="489" t="str">
        <f ca="1">IFERROR(VLOOKUP(A179,Transaksi!$A$11:$G$1000,7,FALSE),"")</f>
        <v/>
      </c>
      <c r="H179" s="489" t="str">
        <f ca="1">IFERROR(VLOOKUP(A179,Transaksi!$A$11:$H$1000,8,FALSE),"")</f>
        <v/>
      </c>
      <c r="I179" s="489" t="str">
        <f t="shared" ca="1" si="10"/>
        <v/>
      </c>
    </row>
    <row r="180" spans="1:9" ht="16" customHeight="1">
      <c r="A180" s="477" t="str">
        <f t="shared" ca="1" si="8"/>
        <v/>
      </c>
      <c r="B180" s="505" t="str">
        <f t="shared" ca="1" si="9"/>
        <v/>
      </c>
      <c r="C180" s="486" t="str">
        <f ca="1">IFERROR(VLOOKUP(A180,Transaksi!$A$11:$C$1000,3,FALSE),"")</f>
        <v/>
      </c>
      <c r="D180" s="487" t="str">
        <f ca="1">IFERROR(VLOOKUP(A180,Transaksi!$A$11:$D$1000,4,FALSE),"")</f>
        <v/>
      </c>
      <c r="E180" s="488" t="str">
        <f ca="1">IFERROR(VLOOKUP(A180,Transaksi!$A$11:$E$1000,5,FALSE),"")</f>
        <v/>
      </c>
      <c r="F180" s="209" t="str">
        <f ca="1">IFERROR(VLOOKUP(A180,Transaksi!$A$11:$F$1000,6,FALSE),"")</f>
        <v/>
      </c>
      <c r="G180" s="489" t="str">
        <f ca="1">IFERROR(VLOOKUP(A180,Transaksi!$A$11:$G$1000,7,FALSE),"")</f>
        <v/>
      </c>
      <c r="H180" s="489" t="str">
        <f ca="1">IFERROR(VLOOKUP(A180,Transaksi!$A$11:$H$1000,8,FALSE),"")</f>
        <v/>
      </c>
      <c r="I180" s="489" t="str">
        <f t="shared" ca="1" si="10"/>
        <v/>
      </c>
    </row>
    <row r="181" spans="1:9" ht="16" customHeight="1">
      <c r="A181" s="477" t="str">
        <f t="shared" ca="1" si="8"/>
        <v/>
      </c>
      <c r="B181" s="505" t="str">
        <f t="shared" ca="1" si="9"/>
        <v/>
      </c>
      <c r="C181" s="486" t="str">
        <f ca="1">IFERROR(VLOOKUP(A181,Transaksi!$A$11:$C$1000,3,FALSE),"")</f>
        <v/>
      </c>
      <c r="D181" s="487" t="str">
        <f ca="1">IFERROR(VLOOKUP(A181,Transaksi!$A$11:$D$1000,4,FALSE),"")</f>
        <v/>
      </c>
      <c r="E181" s="488" t="str">
        <f ca="1">IFERROR(VLOOKUP(A181,Transaksi!$A$11:$E$1000,5,FALSE),"")</f>
        <v/>
      </c>
      <c r="F181" s="209" t="str">
        <f ca="1">IFERROR(VLOOKUP(A181,Transaksi!$A$11:$F$1000,6,FALSE),"")</f>
        <v/>
      </c>
      <c r="G181" s="489" t="str">
        <f ca="1">IFERROR(VLOOKUP(A181,Transaksi!$A$11:$G$1000,7,FALSE),"")</f>
        <v/>
      </c>
      <c r="H181" s="489" t="str">
        <f ca="1">IFERROR(VLOOKUP(A181,Transaksi!$A$11:$H$1000,8,FALSE),"")</f>
        <v/>
      </c>
      <c r="I181" s="489" t="str">
        <f t="shared" ca="1" si="10"/>
        <v/>
      </c>
    </row>
    <row r="182" spans="1:9" ht="16" customHeight="1">
      <c r="A182" s="477" t="str">
        <f t="shared" ca="1" si="8"/>
        <v/>
      </c>
      <c r="B182" s="505" t="str">
        <f t="shared" ca="1" si="9"/>
        <v/>
      </c>
      <c r="C182" s="486" t="str">
        <f ca="1">IFERROR(VLOOKUP(A182,Transaksi!$A$11:$C$1000,3,FALSE),"")</f>
        <v/>
      </c>
      <c r="D182" s="487" t="str">
        <f ca="1">IFERROR(VLOOKUP(A182,Transaksi!$A$11:$D$1000,4,FALSE),"")</f>
        <v/>
      </c>
      <c r="E182" s="488" t="str">
        <f ca="1">IFERROR(VLOOKUP(A182,Transaksi!$A$11:$E$1000,5,FALSE),"")</f>
        <v/>
      </c>
      <c r="F182" s="209" t="str">
        <f ca="1">IFERROR(VLOOKUP(A182,Transaksi!$A$11:$F$1000,6,FALSE),"")</f>
        <v/>
      </c>
      <c r="G182" s="489" t="str">
        <f ca="1">IFERROR(VLOOKUP(A182,Transaksi!$A$11:$G$1000,7,FALSE),"")</f>
        <v/>
      </c>
      <c r="H182" s="489" t="str">
        <f ca="1">IFERROR(VLOOKUP(A182,Transaksi!$A$11:$H$1000,8,FALSE),"")</f>
        <v/>
      </c>
      <c r="I182" s="489" t="str">
        <f t="shared" ca="1" si="10"/>
        <v/>
      </c>
    </row>
    <row r="183" spans="1:9" ht="16" customHeight="1">
      <c r="A183" s="477" t="str">
        <f t="shared" ca="1" si="8"/>
        <v/>
      </c>
      <c r="B183" s="505" t="str">
        <f t="shared" ca="1" si="9"/>
        <v/>
      </c>
      <c r="C183" s="486" t="str">
        <f ca="1">IFERROR(VLOOKUP(A183,Transaksi!$A$11:$C$1000,3,FALSE),"")</f>
        <v/>
      </c>
      <c r="D183" s="487" t="str">
        <f ca="1">IFERROR(VLOOKUP(A183,Transaksi!$A$11:$D$1000,4,FALSE),"")</f>
        <v/>
      </c>
      <c r="E183" s="488" t="str">
        <f ca="1">IFERROR(VLOOKUP(A183,Transaksi!$A$11:$E$1000,5,FALSE),"")</f>
        <v/>
      </c>
      <c r="F183" s="209" t="str">
        <f ca="1">IFERROR(VLOOKUP(A183,Transaksi!$A$11:$F$1000,6,FALSE),"")</f>
        <v/>
      </c>
      <c r="G183" s="489" t="str">
        <f ca="1">IFERROR(VLOOKUP(A183,Transaksi!$A$11:$G$1000,7,FALSE),"")</f>
        <v/>
      </c>
      <c r="H183" s="489" t="str">
        <f ca="1">IFERROR(VLOOKUP(A183,Transaksi!$A$11:$H$1000,8,FALSE),"")</f>
        <v/>
      </c>
      <c r="I183" s="489" t="str">
        <f t="shared" ca="1" si="10"/>
        <v/>
      </c>
    </row>
    <row r="184" spans="1:9" ht="16" customHeight="1">
      <c r="A184" s="477" t="str">
        <f t="shared" ca="1" si="8"/>
        <v/>
      </c>
      <c r="B184" s="505" t="str">
        <f t="shared" ca="1" si="9"/>
        <v/>
      </c>
      <c r="C184" s="486" t="str">
        <f ca="1">IFERROR(VLOOKUP(A184,Transaksi!$A$11:$C$1000,3,FALSE),"")</f>
        <v/>
      </c>
      <c r="D184" s="487" t="str">
        <f ca="1">IFERROR(VLOOKUP(A184,Transaksi!$A$11:$D$1000,4,FALSE),"")</f>
        <v/>
      </c>
      <c r="E184" s="488" t="str">
        <f ca="1">IFERROR(VLOOKUP(A184,Transaksi!$A$11:$E$1000,5,FALSE),"")</f>
        <v/>
      </c>
      <c r="F184" s="209" t="str">
        <f ca="1">IFERROR(VLOOKUP(A184,Transaksi!$A$11:$F$1000,6,FALSE),"")</f>
        <v/>
      </c>
      <c r="G184" s="489" t="str">
        <f ca="1">IFERROR(VLOOKUP(A184,Transaksi!$A$11:$G$1000,7,FALSE),"")</f>
        <v/>
      </c>
      <c r="H184" s="489" t="str">
        <f ca="1">IFERROR(VLOOKUP(A184,Transaksi!$A$11:$H$1000,8,FALSE),"")</f>
        <v/>
      </c>
      <c r="I184" s="489" t="str">
        <f t="shared" ca="1" si="10"/>
        <v/>
      </c>
    </row>
    <row r="185" spans="1:9" ht="16" customHeight="1">
      <c r="A185" s="477" t="str">
        <f t="shared" ca="1" si="8"/>
        <v/>
      </c>
      <c r="B185" s="505" t="str">
        <f t="shared" ca="1" si="9"/>
        <v/>
      </c>
      <c r="C185" s="486" t="str">
        <f ca="1">IFERROR(VLOOKUP(A185,Transaksi!$A$11:$C$1000,3,FALSE),"")</f>
        <v/>
      </c>
      <c r="D185" s="487" t="str">
        <f ca="1">IFERROR(VLOOKUP(A185,Transaksi!$A$11:$D$1000,4,FALSE),"")</f>
        <v/>
      </c>
      <c r="E185" s="488" t="str">
        <f ca="1">IFERROR(VLOOKUP(A185,Transaksi!$A$11:$E$1000,5,FALSE),"")</f>
        <v/>
      </c>
      <c r="F185" s="209" t="str">
        <f ca="1">IFERROR(VLOOKUP(A185,Transaksi!$A$11:$F$1000,6,FALSE),"")</f>
        <v/>
      </c>
      <c r="G185" s="489" t="str">
        <f ca="1">IFERROR(VLOOKUP(A185,Transaksi!$A$11:$G$1000,7,FALSE),"")</f>
        <v/>
      </c>
      <c r="H185" s="489" t="str">
        <f ca="1">IFERROR(VLOOKUP(A185,Transaksi!$A$11:$H$1000,8,FALSE),"")</f>
        <v/>
      </c>
      <c r="I185" s="489" t="str">
        <f t="shared" ca="1" si="10"/>
        <v/>
      </c>
    </row>
    <row r="186" spans="1:9" ht="16" customHeight="1">
      <c r="A186" s="477" t="str">
        <f t="shared" ca="1" si="8"/>
        <v/>
      </c>
      <c r="B186" s="505" t="str">
        <f t="shared" ca="1" si="9"/>
        <v/>
      </c>
      <c r="C186" s="486" t="str">
        <f ca="1">IFERROR(VLOOKUP(A186,Transaksi!$A$11:$C$1000,3,FALSE),"")</f>
        <v/>
      </c>
      <c r="D186" s="487" t="str">
        <f ca="1">IFERROR(VLOOKUP(A186,Transaksi!$A$11:$D$1000,4,FALSE),"")</f>
        <v/>
      </c>
      <c r="E186" s="488" t="str">
        <f ca="1">IFERROR(VLOOKUP(A186,Transaksi!$A$11:$E$1000,5,FALSE),"")</f>
        <v/>
      </c>
      <c r="F186" s="209" t="str">
        <f ca="1">IFERROR(VLOOKUP(A186,Transaksi!$A$11:$F$1000,6,FALSE),"")</f>
        <v/>
      </c>
      <c r="G186" s="489" t="str">
        <f ca="1">IFERROR(VLOOKUP(A186,Transaksi!$A$11:$G$1000,7,FALSE),"")</f>
        <v/>
      </c>
      <c r="H186" s="489" t="str">
        <f ca="1">IFERROR(VLOOKUP(A186,Transaksi!$A$11:$H$1000,8,FALSE),"")</f>
        <v/>
      </c>
      <c r="I186" s="489" t="str">
        <f t="shared" ca="1" si="10"/>
        <v/>
      </c>
    </row>
    <row r="187" spans="1:9" ht="16" customHeight="1">
      <c r="A187" s="477" t="str">
        <f t="shared" ca="1" si="8"/>
        <v/>
      </c>
      <c r="B187" s="505" t="str">
        <f t="shared" ca="1" si="9"/>
        <v/>
      </c>
      <c r="C187" s="486" t="str">
        <f ca="1">IFERROR(VLOOKUP(A187,Transaksi!$A$11:$C$1000,3,FALSE),"")</f>
        <v/>
      </c>
      <c r="D187" s="487" t="str">
        <f ca="1">IFERROR(VLOOKUP(A187,Transaksi!$A$11:$D$1000,4,FALSE),"")</f>
        <v/>
      </c>
      <c r="E187" s="488" t="str">
        <f ca="1">IFERROR(VLOOKUP(A187,Transaksi!$A$11:$E$1000,5,FALSE),"")</f>
        <v/>
      </c>
      <c r="F187" s="209" t="str">
        <f ca="1">IFERROR(VLOOKUP(A187,Transaksi!$A$11:$F$1000,6,FALSE),"")</f>
        <v/>
      </c>
      <c r="G187" s="489" t="str">
        <f ca="1">IFERROR(VLOOKUP(A187,Transaksi!$A$11:$G$1000,7,FALSE),"")</f>
        <v/>
      </c>
      <c r="H187" s="489" t="str">
        <f ca="1">IFERROR(VLOOKUP(A187,Transaksi!$A$11:$H$1000,8,FALSE),"")</f>
        <v/>
      </c>
      <c r="I187" s="489" t="str">
        <f t="shared" ca="1" si="10"/>
        <v/>
      </c>
    </row>
    <row r="188" spans="1:9" ht="16" customHeight="1">
      <c r="A188" s="477" t="str">
        <f t="shared" ca="1" si="8"/>
        <v/>
      </c>
      <c r="B188" s="505" t="str">
        <f t="shared" ca="1" si="9"/>
        <v/>
      </c>
      <c r="C188" s="486" t="str">
        <f ca="1">IFERROR(VLOOKUP(A188,Transaksi!$A$11:$C$1000,3,FALSE),"")</f>
        <v/>
      </c>
      <c r="D188" s="487" t="str">
        <f ca="1">IFERROR(VLOOKUP(A188,Transaksi!$A$11:$D$1000,4,FALSE),"")</f>
        <v/>
      </c>
      <c r="E188" s="488" t="str">
        <f ca="1">IFERROR(VLOOKUP(A188,Transaksi!$A$11:$E$1000,5,FALSE),"")</f>
        <v/>
      </c>
      <c r="F188" s="209" t="str">
        <f ca="1">IFERROR(VLOOKUP(A188,Transaksi!$A$11:$F$1000,6,FALSE),"")</f>
        <v/>
      </c>
      <c r="G188" s="489" t="str">
        <f ca="1">IFERROR(VLOOKUP(A188,Transaksi!$A$11:$G$1000,7,FALSE),"")</f>
        <v/>
      </c>
      <c r="H188" s="489" t="str">
        <f ca="1">IFERROR(VLOOKUP(A188,Transaksi!$A$11:$H$1000,8,FALSE),"")</f>
        <v/>
      </c>
      <c r="I188" s="489" t="str">
        <f t="shared" ca="1" si="10"/>
        <v/>
      </c>
    </row>
    <row r="189" spans="1:9" ht="16" customHeight="1">
      <c r="A189" s="477" t="str">
        <f t="shared" ca="1" si="8"/>
        <v/>
      </c>
      <c r="B189" s="505" t="str">
        <f t="shared" ca="1" si="9"/>
        <v/>
      </c>
      <c r="C189" s="486" t="str">
        <f ca="1">IFERROR(VLOOKUP(A189,Transaksi!$A$11:$C$1000,3,FALSE),"")</f>
        <v/>
      </c>
      <c r="D189" s="487" t="str">
        <f ca="1">IFERROR(VLOOKUP(A189,Transaksi!$A$11:$D$1000,4,FALSE),"")</f>
        <v/>
      </c>
      <c r="E189" s="488" t="str">
        <f ca="1">IFERROR(VLOOKUP(A189,Transaksi!$A$11:$E$1000,5,FALSE),"")</f>
        <v/>
      </c>
      <c r="F189" s="209" t="str">
        <f ca="1">IFERROR(VLOOKUP(A189,Transaksi!$A$11:$F$1000,6,FALSE),"")</f>
        <v/>
      </c>
      <c r="G189" s="489" t="str">
        <f ca="1">IFERROR(VLOOKUP(A189,Transaksi!$A$11:$G$1000,7,FALSE),"")</f>
        <v/>
      </c>
      <c r="H189" s="489" t="str">
        <f ca="1">IFERROR(VLOOKUP(A189,Transaksi!$A$11:$H$1000,8,FALSE),"")</f>
        <v/>
      </c>
      <c r="I189" s="489" t="str">
        <f t="shared" ca="1" si="10"/>
        <v/>
      </c>
    </row>
    <row r="190" spans="1:9" ht="16" customHeight="1">
      <c r="A190" s="477" t="str">
        <f t="shared" ca="1" si="8"/>
        <v/>
      </c>
      <c r="B190" s="505" t="str">
        <f t="shared" ca="1" si="9"/>
        <v/>
      </c>
      <c r="C190" s="486" t="str">
        <f ca="1">IFERROR(VLOOKUP(A190,Transaksi!$A$11:$C$1000,3,FALSE),"")</f>
        <v/>
      </c>
      <c r="D190" s="487" t="str">
        <f ca="1">IFERROR(VLOOKUP(A190,Transaksi!$A$11:$D$1000,4,FALSE),"")</f>
        <v/>
      </c>
      <c r="E190" s="488" t="str">
        <f ca="1">IFERROR(VLOOKUP(A190,Transaksi!$A$11:$E$1000,5,FALSE),"")</f>
        <v/>
      </c>
      <c r="F190" s="209" t="str">
        <f ca="1">IFERROR(VLOOKUP(A190,Transaksi!$A$11:$F$1000,6,FALSE),"")</f>
        <v/>
      </c>
      <c r="G190" s="489" t="str">
        <f ca="1">IFERROR(VLOOKUP(A190,Transaksi!$A$11:$G$1000,7,FALSE),"")</f>
        <v/>
      </c>
      <c r="H190" s="489" t="str">
        <f ca="1">IFERROR(VLOOKUP(A190,Transaksi!$A$11:$H$1000,8,FALSE),"")</f>
        <v/>
      </c>
      <c r="I190" s="489" t="str">
        <f t="shared" ca="1" si="10"/>
        <v/>
      </c>
    </row>
    <row r="191" spans="1:9" ht="16" customHeight="1">
      <c r="A191" s="477" t="str">
        <f t="shared" ca="1" si="8"/>
        <v/>
      </c>
      <c r="B191" s="505" t="str">
        <f t="shared" ca="1" si="9"/>
        <v/>
      </c>
      <c r="C191" s="486" t="str">
        <f ca="1">IFERROR(VLOOKUP(A191,Transaksi!$A$11:$C$1000,3,FALSE),"")</f>
        <v/>
      </c>
      <c r="D191" s="487" t="str">
        <f ca="1">IFERROR(VLOOKUP(A191,Transaksi!$A$11:$D$1000,4,FALSE),"")</f>
        <v/>
      </c>
      <c r="E191" s="488" t="str">
        <f ca="1">IFERROR(VLOOKUP(A191,Transaksi!$A$11:$E$1000,5,FALSE),"")</f>
        <v/>
      </c>
      <c r="F191" s="209" t="str">
        <f ca="1">IFERROR(VLOOKUP(A191,Transaksi!$A$11:$F$1000,6,FALSE),"")</f>
        <v/>
      </c>
      <c r="G191" s="489" t="str">
        <f ca="1">IFERROR(VLOOKUP(A191,Transaksi!$A$11:$G$1000,7,FALSE),"")</f>
        <v/>
      </c>
      <c r="H191" s="489" t="str">
        <f ca="1">IFERROR(VLOOKUP(A191,Transaksi!$A$11:$H$1000,8,FALSE),"")</f>
        <v/>
      </c>
      <c r="I191" s="489" t="str">
        <f t="shared" ca="1" si="10"/>
        <v/>
      </c>
    </row>
    <row r="192" spans="1:9" ht="16" customHeight="1">
      <c r="A192" s="477" t="str">
        <f t="shared" ca="1" si="8"/>
        <v/>
      </c>
      <c r="B192" s="505" t="str">
        <f t="shared" ca="1" si="9"/>
        <v/>
      </c>
      <c r="C192" s="486" t="str">
        <f ca="1">IFERROR(VLOOKUP(A192,Transaksi!$A$11:$C$1000,3,FALSE),"")</f>
        <v/>
      </c>
      <c r="D192" s="487" t="str">
        <f ca="1">IFERROR(VLOOKUP(A192,Transaksi!$A$11:$D$1000,4,FALSE),"")</f>
        <v/>
      </c>
      <c r="E192" s="488" t="str">
        <f ca="1">IFERROR(VLOOKUP(A192,Transaksi!$A$11:$E$1000,5,FALSE),"")</f>
        <v/>
      </c>
      <c r="F192" s="209" t="str">
        <f ca="1">IFERROR(VLOOKUP(A192,Transaksi!$A$11:$F$1000,6,FALSE),"")</f>
        <v/>
      </c>
      <c r="G192" s="489" t="str">
        <f ca="1">IFERROR(VLOOKUP(A192,Transaksi!$A$11:$G$1000,7,FALSE),"")</f>
        <v/>
      </c>
      <c r="H192" s="489" t="str">
        <f ca="1">IFERROR(VLOOKUP(A192,Transaksi!$A$11:$H$1000,8,FALSE),"")</f>
        <v/>
      </c>
      <c r="I192" s="489" t="str">
        <f t="shared" ca="1" si="10"/>
        <v/>
      </c>
    </row>
    <row r="193" spans="1:9" ht="16" customHeight="1">
      <c r="A193" s="477" t="str">
        <f t="shared" ca="1" si="8"/>
        <v/>
      </c>
      <c r="B193" s="505" t="str">
        <f t="shared" ca="1" si="9"/>
        <v/>
      </c>
      <c r="C193" s="486" t="str">
        <f ca="1">IFERROR(VLOOKUP(A193,Transaksi!$A$11:$C$1000,3,FALSE),"")</f>
        <v/>
      </c>
      <c r="D193" s="487" t="str">
        <f ca="1">IFERROR(VLOOKUP(A193,Transaksi!$A$11:$D$1000,4,FALSE),"")</f>
        <v/>
      </c>
      <c r="E193" s="488" t="str">
        <f ca="1">IFERROR(VLOOKUP(A193,Transaksi!$A$11:$E$1000,5,FALSE),"")</f>
        <v/>
      </c>
      <c r="F193" s="209" t="str">
        <f ca="1">IFERROR(VLOOKUP(A193,Transaksi!$A$11:$F$1000,6,FALSE),"")</f>
        <v/>
      </c>
      <c r="G193" s="489" t="str">
        <f ca="1">IFERROR(VLOOKUP(A193,Transaksi!$A$11:$G$1000,7,FALSE),"")</f>
        <v/>
      </c>
      <c r="H193" s="489" t="str">
        <f ca="1">IFERROR(VLOOKUP(A193,Transaksi!$A$11:$H$1000,8,FALSE),"")</f>
        <v/>
      </c>
      <c r="I193" s="489" t="str">
        <f t="shared" ca="1" si="10"/>
        <v/>
      </c>
    </row>
    <row r="194" spans="1:9" ht="16" customHeight="1">
      <c r="A194" s="477" t="str">
        <f t="shared" ca="1" si="8"/>
        <v/>
      </c>
      <c r="B194" s="505" t="str">
        <f t="shared" ca="1" si="9"/>
        <v/>
      </c>
      <c r="C194" s="486" t="str">
        <f ca="1">IFERROR(VLOOKUP(A194,Transaksi!$A$11:$C$1000,3,FALSE),"")</f>
        <v/>
      </c>
      <c r="D194" s="487" t="str">
        <f ca="1">IFERROR(VLOOKUP(A194,Transaksi!$A$11:$D$1000,4,FALSE),"")</f>
        <v/>
      </c>
      <c r="E194" s="488" t="str">
        <f ca="1">IFERROR(VLOOKUP(A194,Transaksi!$A$11:$E$1000,5,FALSE),"")</f>
        <v/>
      </c>
      <c r="F194" s="209" t="str">
        <f ca="1">IFERROR(VLOOKUP(A194,Transaksi!$A$11:$F$1000,6,FALSE),"")</f>
        <v/>
      </c>
      <c r="G194" s="489" t="str">
        <f ca="1">IFERROR(VLOOKUP(A194,Transaksi!$A$11:$G$1000,7,FALSE),"")</f>
        <v/>
      </c>
      <c r="H194" s="489" t="str">
        <f ca="1">IFERROR(VLOOKUP(A194,Transaksi!$A$11:$H$1000,8,FALSE),"")</f>
        <v/>
      </c>
      <c r="I194" s="489" t="str">
        <f t="shared" ca="1" si="10"/>
        <v/>
      </c>
    </row>
    <row r="195" spans="1:9" ht="16" customHeight="1">
      <c r="A195" s="477" t="str">
        <f t="shared" ca="1" si="8"/>
        <v/>
      </c>
      <c r="B195" s="505" t="str">
        <f t="shared" ca="1" si="9"/>
        <v/>
      </c>
      <c r="C195" s="486" t="str">
        <f ca="1">IFERROR(VLOOKUP(A195,Transaksi!$A$11:$C$1000,3,FALSE),"")</f>
        <v/>
      </c>
      <c r="D195" s="487" t="str">
        <f ca="1">IFERROR(VLOOKUP(A195,Transaksi!$A$11:$D$1000,4,FALSE),"")</f>
        <v/>
      </c>
      <c r="E195" s="488" t="str">
        <f ca="1">IFERROR(VLOOKUP(A195,Transaksi!$A$11:$E$1000,5,FALSE),"")</f>
        <v/>
      </c>
      <c r="F195" s="209" t="str">
        <f ca="1">IFERROR(VLOOKUP(A195,Transaksi!$A$11:$F$1000,6,FALSE),"")</f>
        <v/>
      </c>
      <c r="G195" s="489" t="str">
        <f ca="1">IFERROR(VLOOKUP(A195,Transaksi!$A$11:$G$1000,7,FALSE),"")</f>
        <v/>
      </c>
      <c r="H195" s="489" t="str">
        <f ca="1">IFERROR(VLOOKUP(A195,Transaksi!$A$11:$H$1000,8,FALSE),"")</f>
        <v/>
      </c>
      <c r="I195" s="489" t="str">
        <f t="shared" ca="1" si="10"/>
        <v/>
      </c>
    </row>
    <row r="196" spans="1:9" ht="16" customHeight="1">
      <c r="A196" s="477" t="str">
        <f t="shared" ca="1" si="8"/>
        <v/>
      </c>
      <c r="B196" s="505" t="str">
        <f t="shared" ca="1" si="9"/>
        <v/>
      </c>
      <c r="C196" s="486" t="str">
        <f ca="1">IFERROR(VLOOKUP(A196,Transaksi!$A$11:$C$1000,3,FALSE),"")</f>
        <v/>
      </c>
      <c r="D196" s="487" t="str">
        <f ca="1">IFERROR(VLOOKUP(A196,Transaksi!$A$11:$D$1000,4,FALSE),"")</f>
        <v/>
      </c>
      <c r="E196" s="488" t="str">
        <f ca="1">IFERROR(VLOOKUP(A196,Transaksi!$A$11:$E$1000,5,FALSE),"")</f>
        <v/>
      </c>
      <c r="F196" s="209" t="str">
        <f ca="1">IFERROR(VLOOKUP(A196,Transaksi!$A$11:$F$1000,6,FALSE),"")</f>
        <v/>
      </c>
      <c r="G196" s="489" t="str">
        <f ca="1">IFERROR(VLOOKUP(A196,Transaksi!$A$11:$G$1000,7,FALSE),"")</f>
        <v/>
      </c>
      <c r="H196" s="489" t="str">
        <f ca="1">IFERROR(VLOOKUP(A196,Transaksi!$A$11:$H$1000,8,FALSE),"")</f>
        <v/>
      </c>
      <c r="I196" s="489" t="str">
        <f t="shared" ca="1" si="10"/>
        <v/>
      </c>
    </row>
    <row r="197" spans="1:9" ht="16" customHeight="1">
      <c r="A197" s="477" t="str">
        <f t="shared" ca="1" si="8"/>
        <v/>
      </c>
      <c r="B197" s="505" t="str">
        <f t="shared" ca="1" si="9"/>
        <v/>
      </c>
      <c r="C197" s="486" t="str">
        <f ca="1">IFERROR(VLOOKUP(A197,Transaksi!$A$11:$C$1000,3,FALSE),"")</f>
        <v/>
      </c>
      <c r="D197" s="487" t="str">
        <f ca="1">IFERROR(VLOOKUP(A197,Transaksi!$A$11:$D$1000,4,FALSE),"")</f>
        <v/>
      </c>
      <c r="E197" s="488" t="str">
        <f ca="1">IFERROR(VLOOKUP(A197,Transaksi!$A$11:$E$1000,5,FALSE),"")</f>
        <v/>
      </c>
      <c r="F197" s="209" t="str">
        <f ca="1">IFERROR(VLOOKUP(A197,Transaksi!$A$11:$F$1000,6,FALSE),"")</f>
        <v/>
      </c>
      <c r="G197" s="489" t="str">
        <f ca="1">IFERROR(VLOOKUP(A197,Transaksi!$A$11:$G$1000,7,FALSE),"")</f>
        <v/>
      </c>
      <c r="H197" s="489" t="str">
        <f ca="1">IFERROR(VLOOKUP(A197,Transaksi!$A$11:$H$1000,8,FALSE),"")</f>
        <v/>
      </c>
      <c r="I197" s="489" t="str">
        <f t="shared" ca="1" si="10"/>
        <v/>
      </c>
    </row>
    <row r="198" spans="1:9" ht="16" customHeight="1">
      <c r="A198" s="477" t="str">
        <f t="shared" ca="1" si="8"/>
        <v/>
      </c>
      <c r="B198" s="505" t="str">
        <f t="shared" ca="1" si="9"/>
        <v/>
      </c>
      <c r="C198" s="486" t="str">
        <f ca="1">IFERROR(VLOOKUP(A198,Transaksi!$A$11:$C$1000,3,FALSE),"")</f>
        <v/>
      </c>
      <c r="D198" s="487" t="str">
        <f ca="1">IFERROR(VLOOKUP(A198,Transaksi!$A$11:$D$1000,4,FALSE),"")</f>
        <v/>
      </c>
      <c r="E198" s="488" t="str">
        <f ca="1">IFERROR(VLOOKUP(A198,Transaksi!$A$11:$E$1000,5,FALSE),"")</f>
        <v/>
      </c>
      <c r="F198" s="209" t="str">
        <f ca="1">IFERROR(VLOOKUP(A198,Transaksi!$A$11:$F$1000,6,FALSE),"")</f>
        <v/>
      </c>
      <c r="G198" s="489" t="str">
        <f ca="1">IFERROR(VLOOKUP(A198,Transaksi!$A$11:$G$1000,7,FALSE),"")</f>
        <v/>
      </c>
      <c r="H198" s="489" t="str">
        <f ca="1">IFERROR(VLOOKUP(A198,Transaksi!$A$11:$H$1000,8,FALSE),"")</f>
        <v/>
      </c>
      <c r="I198" s="489" t="str">
        <f t="shared" ca="1" si="10"/>
        <v/>
      </c>
    </row>
    <row r="199" spans="1:9" ht="16" customHeight="1">
      <c r="A199" s="477" t="str">
        <f t="shared" ca="1" si="8"/>
        <v/>
      </c>
      <c r="B199" s="505" t="str">
        <f t="shared" ca="1" si="9"/>
        <v/>
      </c>
      <c r="C199" s="486" t="str">
        <f ca="1">IFERROR(VLOOKUP(A199,Transaksi!$A$11:$C$1000,3,FALSE),"")</f>
        <v/>
      </c>
      <c r="D199" s="487" t="str">
        <f ca="1">IFERROR(VLOOKUP(A199,Transaksi!$A$11:$D$1000,4,FALSE),"")</f>
        <v/>
      </c>
      <c r="E199" s="488" t="str">
        <f ca="1">IFERROR(VLOOKUP(A199,Transaksi!$A$11:$E$1000,5,FALSE),"")</f>
        <v/>
      </c>
      <c r="F199" s="209" t="str">
        <f ca="1">IFERROR(VLOOKUP(A199,Transaksi!$A$11:$F$1000,6,FALSE),"")</f>
        <v/>
      </c>
      <c r="G199" s="489" t="str">
        <f ca="1">IFERROR(VLOOKUP(A199,Transaksi!$A$11:$G$1000,7,FALSE),"")</f>
        <v/>
      </c>
      <c r="H199" s="489" t="str">
        <f ca="1">IFERROR(VLOOKUP(A199,Transaksi!$A$11:$H$1000,8,FALSE),"")</f>
        <v/>
      </c>
      <c r="I199" s="489" t="str">
        <f t="shared" ca="1" si="10"/>
        <v/>
      </c>
    </row>
    <row r="200" spans="1:9" ht="16" customHeight="1">
      <c r="A200" s="477" t="str">
        <f t="shared" ca="1" si="8"/>
        <v/>
      </c>
      <c r="B200" s="505" t="str">
        <f t="shared" ca="1" si="9"/>
        <v/>
      </c>
      <c r="C200" s="486" t="str">
        <f ca="1">IFERROR(VLOOKUP(A200,Transaksi!$A$11:$C$1000,3,FALSE),"")</f>
        <v/>
      </c>
      <c r="D200" s="487" t="str">
        <f ca="1">IFERROR(VLOOKUP(A200,Transaksi!$A$11:$D$1000,4,FALSE),"")</f>
        <v/>
      </c>
      <c r="E200" s="488" t="str">
        <f ca="1">IFERROR(VLOOKUP(A200,Transaksi!$A$11:$E$1000,5,FALSE),"")</f>
        <v/>
      </c>
      <c r="F200" s="209" t="str">
        <f ca="1">IFERROR(VLOOKUP(A200,Transaksi!$A$11:$F$1000,6,FALSE),"")</f>
        <v/>
      </c>
      <c r="G200" s="489" t="str">
        <f ca="1">IFERROR(VLOOKUP(A200,Transaksi!$A$11:$G$1000,7,FALSE),"")</f>
        <v/>
      </c>
      <c r="H200" s="489" t="str">
        <f ca="1">IFERROR(VLOOKUP(A200,Transaksi!$A$11:$H$1000,8,FALSE),"")</f>
        <v/>
      </c>
      <c r="I200" s="489" t="str">
        <f t="shared" ca="1" si="10"/>
        <v/>
      </c>
    </row>
    <row r="201" spans="1:9" ht="16" customHeight="1">
      <c r="A201" s="477" t="str">
        <f t="shared" ca="1" si="8"/>
        <v/>
      </c>
      <c r="B201" s="505" t="str">
        <f t="shared" ca="1" si="9"/>
        <v/>
      </c>
      <c r="C201" s="486" t="str">
        <f ca="1">IFERROR(VLOOKUP(A201,Transaksi!$A$11:$C$1000,3,FALSE),"")</f>
        <v/>
      </c>
      <c r="D201" s="487" t="str">
        <f ca="1">IFERROR(VLOOKUP(A201,Transaksi!$A$11:$D$1000,4,FALSE),"")</f>
        <v/>
      </c>
      <c r="E201" s="488" t="str">
        <f ca="1">IFERROR(VLOOKUP(A201,Transaksi!$A$11:$E$1000,5,FALSE),"")</f>
        <v/>
      </c>
      <c r="F201" s="209" t="str">
        <f ca="1">IFERROR(VLOOKUP(A201,Transaksi!$A$11:$F$1000,6,FALSE),"")</f>
        <v/>
      </c>
      <c r="G201" s="489" t="str">
        <f ca="1">IFERROR(VLOOKUP(A201,Transaksi!$A$11:$G$1000,7,FALSE),"")</f>
        <v/>
      </c>
      <c r="H201" s="489" t="str">
        <f ca="1">IFERROR(VLOOKUP(A201,Transaksi!$A$11:$H$1000,8,FALSE),"")</f>
        <v/>
      </c>
      <c r="I201" s="489" t="str">
        <f t="shared" ca="1" si="10"/>
        <v/>
      </c>
    </row>
    <row r="202" spans="1:9" ht="16" customHeight="1">
      <c r="A202" s="477" t="str">
        <f t="shared" ca="1" si="8"/>
        <v/>
      </c>
      <c r="B202" s="505" t="str">
        <f t="shared" ca="1" si="9"/>
        <v/>
      </c>
      <c r="C202" s="486" t="str">
        <f ca="1">IFERROR(VLOOKUP(A202,Transaksi!$A$11:$C$1000,3,FALSE),"")</f>
        <v/>
      </c>
      <c r="D202" s="487" t="str">
        <f ca="1">IFERROR(VLOOKUP(A202,Transaksi!$A$11:$D$1000,4,FALSE),"")</f>
        <v/>
      </c>
      <c r="E202" s="488" t="str">
        <f ca="1">IFERROR(VLOOKUP(A202,Transaksi!$A$11:$E$1000,5,FALSE),"")</f>
        <v/>
      </c>
      <c r="F202" s="209" t="str">
        <f ca="1">IFERROR(VLOOKUP(A202,Transaksi!$A$11:$F$1000,6,FALSE),"")</f>
        <v/>
      </c>
      <c r="G202" s="489" t="str">
        <f ca="1">IFERROR(VLOOKUP(A202,Transaksi!$A$11:$G$1000,7,FALSE),"")</f>
        <v/>
      </c>
      <c r="H202" s="489" t="str">
        <f ca="1">IFERROR(VLOOKUP(A202,Transaksi!$A$11:$H$1000,8,FALSE),"")</f>
        <v/>
      </c>
      <c r="I202" s="489" t="str">
        <f t="shared" ca="1" si="10"/>
        <v/>
      </c>
    </row>
    <row r="203" spans="1:9" ht="16" customHeight="1">
      <c r="A203" s="477" t="str">
        <f t="shared" ca="1" si="8"/>
        <v/>
      </c>
      <c r="B203" s="505" t="str">
        <f t="shared" ca="1" si="9"/>
        <v/>
      </c>
      <c r="C203" s="486" t="str">
        <f ca="1">IFERROR(VLOOKUP(A203,Transaksi!$A$11:$C$1000,3,FALSE),"")</f>
        <v/>
      </c>
      <c r="D203" s="487" t="str">
        <f ca="1">IFERROR(VLOOKUP(A203,Transaksi!$A$11:$D$1000,4,FALSE),"")</f>
        <v/>
      </c>
      <c r="E203" s="488" t="str">
        <f ca="1">IFERROR(VLOOKUP(A203,Transaksi!$A$11:$E$1000,5,FALSE),"")</f>
        <v/>
      </c>
      <c r="F203" s="209" t="str">
        <f ca="1">IFERROR(VLOOKUP(A203,Transaksi!$A$11:$F$1000,6,FALSE),"")</f>
        <v/>
      </c>
      <c r="G203" s="489" t="str">
        <f ca="1">IFERROR(VLOOKUP(A203,Transaksi!$A$11:$G$1000,7,FALSE),"")</f>
        <v/>
      </c>
      <c r="H203" s="489" t="str">
        <f ca="1">IFERROR(VLOOKUP(A203,Transaksi!$A$11:$H$1000,8,FALSE),"")</f>
        <v/>
      </c>
      <c r="I203" s="489" t="str">
        <f t="shared" ca="1" si="10"/>
        <v/>
      </c>
    </row>
    <row r="204" spans="1:9" ht="16" customHeight="1">
      <c r="A204" s="477" t="str">
        <f t="shared" ca="1" si="8"/>
        <v/>
      </c>
      <c r="B204" s="505" t="str">
        <f t="shared" ca="1" si="9"/>
        <v/>
      </c>
      <c r="C204" s="486" t="str">
        <f ca="1">IFERROR(VLOOKUP(A204,Transaksi!$A$11:$C$1000,3,FALSE),"")</f>
        <v/>
      </c>
      <c r="D204" s="487" t="str">
        <f ca="1">IFERROR(VLOOKUP(A204,Transaksi!$A$11:$D$1000,4,FALSE),"")</f>
        <v/>
      </c>
      <c r="E204" s="488" t="str">
        <f ca="1">IFERROR(VLOOKUP(A204,Transaksi!$A$11:$E$1000,5,FALSE),"")</f>
        <v/>
      </c>
      <c r="F204" s="209" t="str">
        <f ca="1">IFERROR(VLOOKUP(A204,Transaksi!$A$11:$F$1000,6,FALSE),"")</f>
        <v/>
      </c>
      <c r="G204" s="489" t="str">
        <f ca="1">IFERROR(VLOOKUP(A204,Transaksi!$A$11:$G$1000,7,FALSE),"")</f>
        <v/>
      </c>
      <c r="H204" s="489" t="str">
        <f ca="1">IFERROR(VLOOKUP(A204,Transaksi!$A$11:$H$1000,8,FALSE),"")</f>
        <v/>
      </c>
      <c r="I204" s="489" t="str">
        <f t="shared" ca="1" si="10"/>
        <v/>
      </c>
    </row>
    <row r="205" spans="1:9" ht="16" customHeight="1">
      <c r="A205" s="477" t="str">
        <f t="shared" ca="1" si="8"/>
        <v/>
      </c>
      <c r="B205" s="505" t="str">
        <f t="shared" ca="1" si="9"/>
        <v/>
      </c>
      <c r="C205" s="486" t="str">
        <f ca="1">IFERROR(VLOOKUP(A205,Transaksi!$A$11:$C$1000,3,FALSE),"")</f>
        <v/>
      </c>
      <c r="D205" s="487" t="str">
        <f ca="1">IFERROR(VLOOKUP(A205,Transaksi!$A$11:$D$1000,4,FALSE),"")</f>
        <v/>
      </c>
      <c r="E205" s="488" t="str">
        <f ca="1">IFERROR(VLOOKUP(A205,Transaksi!$A$11:$E$1000,5,FALSE),"")</f>
        <v/>
      </c>
      <c r="F205" s="209" t="str">
        <f ca="1">IFERROR(VLOOKUP(A205,Transaksi!$A$11:$F$1000,6,FALSE),"")</f>
        <v/>
      </c>
      <c r="G205" s="489" t="str">
        <f ca="1">IFERROR(VLOOKUP(A205,Transaksi!$A$11:$G$1000,7,FALSE),"")</f>
        <v/>
      </c>
      <c r="H205" s="489" t="str">
        <f ca="1">IFERROR(VLOOKUP(A205,Transaksi!$A$11:$H$1000,8,FALSE),"")</f>
        <v/>
      </c>
      <c r="I205" s="489" t="str">
        <f t="shared" ca="1" si="10"/>
        <v/>
      </c>
    </row>
    <row r="206" spans="1:9" ht="16" customHeight="1">
      <c r="A206" s="477" t="str">
        <f t="shared" ca="1" si="8"/>
        <v/>
      </c>
      <c r="B206" s="505" t="str">
        <f t="shared" ca="1" si="9"/>
        <v/>
      </c>
      <c r="C206" s="486" t="str">
        <f ca="1">IFERROR(VLOOKUP(A206,Transaksi!$A$11:$C$1000,3,FALSE),"")</f>
        <v/>
      </c>
      <c r="D206" s="487" t="str">
        <f ca="1">IFERROR(VLOOKUP(A206,Transaksi!$A$11:$D$1000,4,FALSE),"")</f>
        <v/>
      </c>
      <c r="E206" s="488" t="str">
        <f ca="1">IFERROR(VLOOKUP(A206,Transaksi!$A$11:$E$1000,5,FALSE),"")</f>
        <v/>
      </c>
      <c r="F206" s="209" t="str">
        <f ca="1">IFERROR(VLOOKUP(A206,Transaksi!$A$11:$F$1000,6,FALSE),"")</f>
        <v/>
      </c>
      <c r="G206" s="489" t="str">
        <f ca="1">IFERROR(VLOOKUP(A206,Transaksi!$A$11:$G$1000,7,FALSE),"")</f>
        <v/>
      </c>
      <c r="H206" s="489" t="str">
        <f ca="1">IFERROR(VLOOKUP(A206,Transaksi!$A$11:$H$1000,8,FALSE),"")</f>
        <v/>
      </c>
      <c r="I206" s="489" t="str">
        <f t="shared" ca="1" si="10"/>
        <v/>
      </c>
    </row>
    <row r="207" spans="1:9" ht="16" customHeight="1">
      <c r="A207" s="477" t="str">
        <f t="shared" ca="1" si="8"/>
        <v/>
      </c>
      <c r="B207" s="505" t="str">
        <f t="shared" ca="1" si="9"/>
        <v/>
      </c>
      <c r="C207" s="486" t="str">
        <f ca="1">IFERROR(VLOOKUP(A207,Transaksi!$A$11:$C$1000,3,FALSE),"")</f>
        <v/>
      </c>
      <c r="D207" s="487" t="str">
        <f ca="1">IFERROR(VLOOKUP(A207,Transaksi!$A$11:$D$1000,4,FALSE),"")</f>
        <v/>
      </c>
      <c r="E207" s="488" t="str">
        <f ca="1">IFERROR(VLOOKUP(A207,Transaksi!$A$11:$E$1000,5,FALSE),"")</f>
        <v/>
      </c>
      <c r="F207" s="209" t="str">
        <f ca="1">IFERROR(VLOOKUP(A207,Transaksi!$A$11:$F$1000,6,FALSE),"")</f>
        <v/>
      </c>
      <c r="G207" s="489" t="str">
        <f ca="1">IFERROR(VLOOKUP(A207,Transaksi!$A$11:$G$1000,7,FALSE),"")</f>
        <v/>
      </c>
      <c r="H207" s="489" t="str">
        <f ca="1">IFERROR(VLOOKUP(A207,Transaksi!$A$11:$H$1000,8,FALSE),"")</f>
        <v/>
      </c>
      <c r="I207" s="489" t="str">
        <f t="shared" ca="1" si="10"/>
        <v/>
      </c>
    </row>
    <row r="208" spans="1:9" ht="16" customHeight="1">
      <c r="A208" s="477" t="str">
        <f t="shared" ca="1" si="8"/>
        <v/>
      </c>
      <c r="B208" s="505" t="str">
        <f t="shared" ca="1" si="9"/>
        <v/>
      </c>
      <c r="C208" s="486" t="str">
        <f ca="1">IFERROR(VLOOKUP(A208,Transaksi!$A$11:$C$1000,3,FALSE),"")</f>
        <v/>
      </c>
      <c r="D208" s="487" t="str">
        <f ca="1">IFERROR(VLOOKUP(A208,Transaksi!$A$11:$D$1000,4,FALSE),"")</f>
        <v/>
      </c>
      <c r="E208" s="488" t="str">
        <f ca="1">IFERROR(VLOOKUP(A208,Transaksi!$A$11:$E$1000,5,FALSE),"")</f>
        <v/>
      </c>
      <c r="F208" s="209" t="str">
        <f ca="1">IFERROR(VLOOKUP(A208,Transaksi!$A$11:$F$1000,6,FALSE),"")</f>
        <v/>
      </c>
      <c r="G208" s="489" t="str">
        <f ca="1">IFERROR(VLOOKUP(A208,Transaksi!$A$11:$G$1000,7,FALSE),"")</f>
        <v/>
      </c>
      <c r="H208" s="489" t="str">
        <f ca="1">IFERROR(VLOOKUP(A208,Transaksi!$A$11:$H$1000,8,FALSE),"")</f>
        <v/>
      </c>
      <c r="I208" s="489" t="str">
        <f t="shared" ca="1" si="10"/>
        <v/>
      </c>
    </row>
    <row r="209" spans="1:9" ht="16" customHeight="1">
      <c r="A209" s="477" t="str">
        <f t="shared" ca="1" si="8"/>
        <v/>
      </c>
      <c r="B209" s="505" t="str">
        <f t="shared" ca="1" si="9"/>
        <v/>
      </c>
      <c r="C209" s="486" t="str">
        <f ca="1">IFERROR(VLOOKUP(A209,Transaksi!$A$11:$C$1000,3,FALSE),"")</f>
        <v/>
      </c>
      <c r="D209" s="487" t="str">
        <f ca="1">IFERROR(VLOOKUP(A209,Transaksi!$A$11:$D$1000,4,FALSE),"")</f>
        <v/>
      </c>
      <c r="E209" s="488" t="str">
        <f ca="1">IFERROR(VLOOKUP(A209,Transaksi!$A$11:$E$1000,5,FALSE),"")</f>
        <v/>
      </c>
      <c r="F209" s="209" t="str">
        <f ca="1">IFERROR(VLOOKUP(A209,Transaksi!$A$11:$F$1000,6,FALSE),"")</f>
        <v/>
      </c>
      <c r="G209" s="489" t="str">
        <f ca="1">IFERROR(VLOOKUP(A209,Transaksi!$A$11:$G$1000,7,FALSE),"")</f>
        <v/>
      </c>
      <c r="H209" s="489" t="str">
        <f ca="1">IFERROR(VLOOKUP(A209,Transaksi!$A$11:$H$1000,8,FALSE),"")</f>
        <v/>
      </c>
      <c r="I209" s="489" t="str">
        <f t="shared" ca="1" si="10"/>
        <v/>
      </c>
    </row>
    <row r="210" spans="1:9" ht="16" customHeight="1">
      <c r="A210" s="477" t="str">
        <f t="shared" ref="A210:A215" ca="1" si="11">IFERROR(VLOOKUP($F$11,INDIRECT($B$9&amp;$B$10&amp;B209&amp;":"&amp;$B$11),14,FALSE),"")</f>
        <v/>
      </c>
      <c r="B210" s="505" t="str">
        <f t="shared" ref="B210:B212" ca="1" si="12">IF(A210="","",A210+1)</f>
        <v/>
      </c>
      <c r="C210" s="486" t="str">
        <f ca="1">IFERROR(VLOOKUP(A210,Transaksi!$A$11:$C$1000,3,FALSE),"")</f>
        <v/>
      </c>
      <c r="D210" s="487" t="str">
        <f ca="1">IFERROR(VLOOKUP(A210,Transaksi!$A$11:$D$1000,4,FALSE),"")</f>
        <v/>
      </c>
      <c r="E210" s="488" t="str">
        <f ca="1">IFERROR(VLOOKUP(A210,Transaksi!$A$11:$E$1000,5,FALSE),"")</f>
        <v/>
      </c>
      <c r="F210" s="209" t="str">
        <f ca="1">IFERROR(VLOOKUP(A210,Transaksi!$A$11:$F$1000,6,FALSE),"")</f>
        <v/>
      </c>
      <c r="G210" s="489" t="str">
        <f ca="1">IFERROR(VLOOKUP(A210,Transaksi!$A$11:$G$1000,7,FALSE),"")</f>
        <v/>
      </c>
      <c r="H210" s="489" t="str">
        <f ca="1">IFERROR(VLOOKUP(A210,Transaksi!$A$11:$H$1000,8,FALSE),"")</f>
        <v/>
      </c>
      <c r="I210" s="489" t="str">
        <f t="shared" ref="I210:I212" ca="1" si="13">IF(F210="","",I209+G210-H210)</f>
        <v/>
      </c>
    </row>
    <row r="211" spans="1:9" ht="16" customHeight="1">
      <c r="A211" s="477" t="str">
        <f t="shared" ca="1" si="11"/>
        <v/>
      </c>
      <c r="B211" s="505" t="str">
        <f t="shared" ca="1" si="12"/>
        <v/>
      </c>
      <c r="C211" s="486" t="str">
        <f ca="1">IFERROR(VLOOKUP(A211,Transaksi!$A$11:$C$1000,3,FALSE),"")</f>
        <v/>
      </c>
      <c r="D211" s="487" t="str">
        <f ca="1">IFERROR(VLOOKUP(A211,Transaksi!$A$11:$D$1000,4,FALSE),"")</f>
        <v/>
      </c>
      <c r="E211" s="488" t="str">
        <f ca="1">IFERROR(VLOOKUP(A211,Transaksi!$A$11:$E$1000,5,FALSE),"")</f>
        <v/>
      </c>
      <c r="F211" s="209" t="str">
        <f ca="1">IFERROR(VLOOKUP(A211,Transaksi!$A$11:$F$1000,6,FALSE),"")</f>
        <v/>
      </c>
      <c r="G211" s="489" t="str">
        <f ca="1">IFERROR(VLOOKUP(A211,Transaksi!$A$11:$G$1000,7,FALSE),"")</f>
        <v/>
      </c>
      <c r="H211" s="489" t="str">
        <f ca="1">IFERROR(VLOOKUP(A211,Transaksi!$A$11:$H$1000,8,FALSE),"")</f>
        <v/>
      </c>
      <c r="I211" s="489" t="str">
        <f t="shared" ca="1" si="13"/>
        <v/>
      </c>
    </row>
    <row r="212" spans="1:9" ht="16" customHeight="1">
      <c r="A212" s="477" t="str">
        <f t="shared" ca="1" si="11"/>
        <v/>
      </c>
      <c r="B212" s="505" t="str">
        <f t="shared" ca="1" si="12"/>
        <v/>
      </c>
      <c r="C212" s="486" t="str">
        <f ca="1">IFERROR(VLOOKUP(A212,Transaksi!$A$11:$C$1000,3,FALSE),"")</f>
        <v/>
      </c>
      <c r="D212" s="487" t="str">
        <f ca="1">IFERROR(VLOOKUP(A212,Transaksi!$A$11:$D$1000,4,FALSE),"")</f>
        <v/>
      </c>
      <c r="E212" s="488" t="str">
        <f ca="1">IFERROR(VLOOKUP(A212,Transaksi!$A$11:$E$1000,5,FALSE),"")</f>
        <v/>
      </c>
      <c r="F212" s="209" t="str">
        <f ca="1">IFERROR(VLOOKUP(A212,Transaksi!$A$11:$F$1000,6,FALSE),"")</f>
        <v/>
      </c>
      <c r="G212" s="489" t="str">
        <f ca="1">IFERROR(VLOOKUP(A212,Transaksi!$A$11:$G$1000,7,FALSE),"")</f>
        <v/>
      </c>
      <c r="H212" s="489" t="str">
        <f ca="1">IFERROR(VLOOKUP(A212,Transaksi!$A$11:$H$1000,8,FALSE),"")</f>
        <v/>
      </c>
      <c r="I212" s="489" t="str">
        <f t="shared" ca="1" si="13"/>
        <v/>
      </c>
    </row>
    <row r="213" spans="1:9" ht="16" customHeight="1">
      <c r="A213" s="477" t="str">
        <f t="shared" ca="1" si="11"/>
        <v/>
      </c>
      <c r="B213" s="505" t="str">
        <f t="shared" ref="B213:B215" ca="1" si="14">IF(A213="","",A213+1)</f>
        <v/>
      </c>
      <c r="C213" s="486" t="str">
        <f ca="1">IFERROR(VLOOKUP(A213,Transaksi!$A$11:$C$1000,3,FALSE),"")</f>
        <v/>
      </c>
      <c r="D213" s="487" t="str">
        <f ca="1">IFERROR(VLOOKUP(A213,Transaksi!$A$11:$D$1000,4,FALSE),"")</f>
        <v/>
      </c>
      <c r="E213" s="488" t="str">
        <f ca="1">IFERROR(VLOOKUP(A213,Transaksi!$A$11:$E$1000,5,FALSE),"")</f>
        <v/>
      </c>
      <c r="F213" s="209" t="str">
        <f ca="1">IFERROR(VLOOKUP(A213,Transaksi!$A$11:$F$1000,6,FALSE),"")</f>
        <v/>
      </c>
      <c r="G213" s="489" t="str">
        <f ca="1">IFERROR(VLOOKUP(A213,Transaksi!$A$11:$G$1000,7,FALSE),"")</f>
        <v/>
      </c>
      <c r="H213" s="489" t="str">
        <f ca="1">IFERROR(VLOOKUP(A213,Transaksi!$A$11:$H$1000,8,FALSE),"")</f>
        <v/>
      </c>
      <c r="I213" s="489" t="str">
        <f t="shared" ref="I213:I215" ca="1" si="15">IF(F213="","",I212+G213-H213)</f>
        <v/>
      </c>
    </row>
    <row r="214" spans="1:9" ht="16" customHeight="1">
      <c r="A214" s="477" t="str">
        <f t="shared" ca="1" si="11"/>
        <v/>
      </c>
      <c r="B214" s="505" t="str">
        <f t="shared" ca="1" si="14"/>
        <v/>
      </c>
      <c r="C214" s="486" t="str">
        <f ca="1">IFERROR(VLOOKUP(A214,Transaksi!$A$11:$C$1000,3,FALSE),"")</f>
        <v/>
      </c>
      <c r="D214" s="487" t="str">
        <f ca="1">IFERROR(VLOOKUP(A214,Transaksi!$A$11:$D$1000,4,FALSE),"")</f>
        <v/>
      </c>
      <c r="E214" s="488" t="str">
        <f ca="1">IFERROR(VLOOKUP(A214,Transaksi!$A$11:$E$1000,5,FALSE),"")</f>
        <v/>
      </c>
      <c r="F214" s="209" t="str">
        <f ca="1">IFERROR(VLOOKUP(A214,Transaksi!$A$11:$F$1000,6,FALSE),"")</f>
        <v/>
      </c>
      <c r="G214" s="489" t="str">
        <f ca="1">IFERROR(VLOOKUP(A214,Transaksi!$A$11:$G$1000,7,FALSE),"")</f>
        <v/>
      </c>
      <c r="H214" s="489" t="str">
        <f ca="1">IFERROR(VLOOKUP(A214,Transaksi!$A$11:$H$1000,8,FALSE),"")</f>
        <v/>
      </c>
      <c r="I214" s="489" t="str">
        <f t="shared" ca="1" si="15"/>
        <v/>
      </c>
    </row>
    <row r="215" spans="1:9" ht="12.5">
      <c r="A215" s="477" t="str">
        <f t="shared" ca="1" si="11"/>
        <v/>
      </c>
      <c r="B215" s="505" t="str">
        <f t="shared" ca="1" si="14"/>
        <v/>
      </c>
      <c r="C215" s="486" t="str">
        <f ca="1">IFERROR(VLOOKUP(A215,Transaksi!$A$11:$C$1000,3,FALSE),"")</f>
        <v/>
      </c>
      <c r="D215" s="487" t="str">
        <f ca="1">IFERROR(VLOOKUP(A215,Transaksi!$A$11:$D$1000,4,FALSE),"")</f>
        <v/>
      </c>
      <c r="E215" s="488" t="str">
        <f ca="1">IFERROR(VLOOKUP(A215,Transaksi!$A$11:$E$1000,5,FALSE),"")</f>
        <v/>
      </c>
      <c r="F215" s="209" t="str">
        <f ca="1">IFERROR(VLOOKUP(A215,Transaksi!$A$11:$F$1000,6,FALSE),"")</f>
        <v/>
      </c>
      <c r="G215" s="489" t="str">
        <f ca="1">IFERROR(VLOOKUP(A215,Transaksi!$A$11:$G$1000,7,FALSE),"")</f>
        <v/>
      </c>
      <c r="H215" s="489" t="str">
        <f ca="1">IFERROR(VLOOKUP(A215,Transaksi!$A$11:$H$1000,8,FALSE),"")</f>
        <v/>
      </c>
      <c r="I215" s="489" t="str">
        <f t="shared" ca="1" si="15"/>
        <v/>
      </c>
    </row>
    <row r="216" spans="1:9" ht="12.5">
      <c r="C216" s="486" t="str">
        <f>IFERROR(VLOOKUP(A216,Transaksi!$A$11:$C$1000,3,FALSE),"")</f>
        <v/>
      </c>
      <c r="D216" s="487" t="str">
        <f>IFERROR(VLOOKUP(A216,Transaksi!$A$11:$D$1000,4,FALSE),"")</f>
        <v/>
      </c>
      <c r="E216" s="488" t="str">
        <f>IFERROR(VLOOKUP(A216,Transaksi!$A$11:$E$1000,5,FALSE),"")</f>
        <v/>
      </c>
      <c r="F216" s="209" t="str">
        <f>IFERROR(VLOOKUP(A216,Transaksi!$A$11:$F$1000,6,FALSE),"")</f>
        <v/>
      </c>
      <c r="G216" s="489" t="str">
        <f>IFERROR(VLOOKUP(A216,Transaksi!$A$11:$G$1000,7,FALSE),"")</f>
        <v/>
      </c>
      <c r="H216" s="489" t="str">
        <f>IFERROR(VLOOKUP(A216,Transaksi!$A$11:$H$1000,8,FALSE),"")</f>
        <v/>
      </c>
      <c r="I216" s="489" t="str">
        <f t="shared" ref="I216:I279" si="16">IF(F216="","",I215+G216-H216)</f>
        <v/>
      </c>
    </row>
    <row r="217" spans="1:9" ht="12.5">
      <c r="C217" s="486" t="str">
        <f>IFERROR(VLOOKUP(A217,Transaksi!$A$11:$C$1000,3,FALSE),"")</f>
        <v/>
      </c>
      <c r="D217" s="487" t="str">
        <f>IFERROR(VLOOKUP(A217,Transaksi!$A$11:$D$1000,4,FALSE),"")</f>
        <v/>
      </c>
      <c r="E217" s="488" t="str">
        <f>IFERROR(VLOOKUP(A217,Transaksi!$A$11:$E$1000,5,FALSE),"")</f>
        <v/>
      </c>
      <c r="F217" s="209" t="str">
        <f>IFERROR(VLOOKUP(A217,Transaksi!$A$11:$F$1000,6,FALSE),"")</f>
        <v/>
      </c>
      <c r="G217" s="489" t="str">
        <f>IFERROR(VLOOKUP(A217,Transaksi!$A$11:$G$1000,7,FALSE),"")</f>
        <v/>
      </c>
      <c r="H217" s="489" t="str">
        <f>IFERROR(VLOOKUP(A217,Transaksi!$A$11:$H$1000,8,FALSE),"")</f>
        <v/>
      </c>
      <c r="I217" s="489" t="str">
        <f t="shared" si="16"/>
        <v/>
      </c>
    </row>
    <row r="218" spans="1:9" ht="12.5">
      <c r="C218" s="486" t="str">
        <f>IFERROR(VLOOKUP(A218,Transaksi!$A$11:$C$1000,3,FALSE),"")</f>
        <v/>
      </c>
      <c r="D218" s="487" t="str">
        <f>IFERROR(VLOOKUP(A218,Transaksi!$A$11:$D$1000,4,FALSE),"")</f>
        <v/>
      </c>
      <c r="E218" s="488" t="str">
        <f>IFERROR(VLOOKUP(A218,Transaksi!$A$11:$E$1000,5,FALSE),"")</f>
        <v/>
      </c>
      <c r="F218" s="209" t="str">
        <f>IFERROR(VLOOKUP(A218,Transaksi!$A$11:$F$1000,6,FALSE),"")</f>
        <v/>
      </c>
      <c r="G218" s="489" t="str">
        <f>IFERROR(VLOOKUP(A218,Transaksi!$A$11:$G$1000,7,FALSE),"")</f>
        <v/>
      </c>
      <c r="H218" s="489" t="str">
        <f>IFERROR(VLOOKUP(A218,Transaksi!$A$11:$H$1000,8,FALSE),"")</f>
        <v/>
      </c>
      <c r="I218" s="489" t="str">
        <f t="shared" si="16"/>
        <v/>
      </c>
    </row>
    <row r="219" spans="1:9" ht="12.5">
      <c r="C219" s="486" t="str">
        <f>IFERROR(VLOOKUP(A219,Transaksi!$A$11:$C$1000,3,FALSE),"")</f>
        <v/>
      </c>
      <c r="D219" s="487" t="str">
        <f>IFERROR(VLOOKUP(A219,Transaksi!$A$11:$D$1000,4,FALSE),"")</f>
        <v/>
      </c>
      <c r="E219" s="488" t="str">
        <f>IFERROR(VLOOKUP(A219,Transaksi!$A$11:$E$1000,5,FALSE),"")</f>
        <v/>
      </c>
      <c r="F219" s="209" t="str">
        <f>IFERROR(VLOOKUP(A219,Transaksi!$A$11:$F$1000,6,FALSE),"")</f>
        <v/>
      </c>
      <c r="G219" s="489" t="str">
        <f>IFERROR(VLOOKUP(A219,Transaksi!$A$11:$G$1000,7,FALSE),"")</f>
        <v/>
      </c>
      <c r="H219" s="489" t="str">
        <f>IFERROR(VLOOKUP(A219,Transaksi!$A$11:$H$1000,8,FALSE),"")</f>
        <v/>
      </c>
      <c r="I219" s="489" t="str">
        <f t="shared" si="16"/>
        <v/>
      </c>
    </row>
    <row r="220" spans="1:9" ht="12.5">
      <c r="C220" s="486" t="str">
        <f>IFERROR(VLOOKUP(A220,Transaksi!$A$11:$C$1000,3,FALSE),"")</f>
        <v/>
      </c>
      <c r="D220" s="487" t="str">
        <f>IFERROR(VLOOKUP(A220,Transaksi!$A$11:$D$1000,4,FALSE),"")</f>
        <v/>
      </c>
      <c r="E220" s="488" t="str">
        <f>IFERROR(VLOOKUP(A220,Transaksi!$A$11:$E$1000,5,FALSE),"")</f>
        <v/>
      </c>
      <c r="F220" s="209" t="str">
        <f>IFERROR(VLOOKUP(A220,Transaksi!$A$11:$F$1000,6,FALSE),"")</f>
        <v/>
      </c>
      <c r="G220" s="489" t="str">
        <f>IFERROR(VLOOKUP(A220,Transaksi!$A$11:$G$1000,7,FALSE),"")</f>
        <v/>
      </c>
      <c r="H220" s="489" t="str">
        <f>IFERROR(VLOOKUP(A220,Transaksi!$A$11:$H$1000,8,FALSE),"")</f>
        <v/>
      </c>
      <c r="I220" s="489" t="str">
        <f t="shared" si="16"/>
        <v/>
      </c>
    </row>
    <row r="221" spans="1:9" ht="12.5">
      <c r="C221" s="486" t="str">
        <f>IFERROR(VLOOKUP(A221,Transaksi!$A$11:$C$1000,3,FALSE),"")</f>
        <v/>
      </c>
      <c r="D221" s="487" t="str">
        <f>IFERROR(VLOOKUP(A221,Transaksi!$A$11:$D$1000,4,FALSE),"")</f>
        <v/>
      </c>
      <c r="E221" s="488" t="str">
        <f>IFERROR(VLOOKUP(A221,Transaksi!$A$11:$E$1000,5,FALSE),"")</f>
        <v/>
      </c>
      <c r="F221" s="209" t="str">
        <f>IFERROR(VLOOKUP(A221,Transaksi!$A$11:$F$1000,6,FALSE),"")</f>
        <v/>
      </c>
      <c r="G221" s="489" t="str">
        <f>IFERROR(VLOOKUP(A221,Transaksi!$A$11:$G$1000,7,FALSE),"")</f>
        <v/>
      </c>
      <c r="H221" s="489" t="str">
        <f>IFERROR(VLOOKUP(A221,Transaksi!$A$11:$H$1000,8,FALSE),"")</f>
        <v/>
      </c>
      <c r="I221" s="489" t="str">
        <f t="shared" si="16"/>
        <v/>
      </c>
    </row>
    <row r="222" spans="1:9" ht="12.5">
      <c r="C222" s="486" t="str">
        <f>IFERROR(VLOOKUP(A222,Transaksi!$A$11:$C$1000,3,FALSE),"")</f>
        <v/>
      </c>
      <c r="D222" s="487" t="str">
        <f>IFERROR(VLOOKUP(A222,Transaksi!$A$11:$D$1000,4,FALSE),"")</f>
        <v/>
      </c>
      <c r="E222" s="488" t="str">
        <f>IFERROR(VLOOKUP(A222,Transaksi!$A$11:$E$1000,5,FALSE),"")</f>
        <v/>
      </c>
      <c r="F222" s="209" t="str">
        <f>IFERROR(VLOOKUP(A222,Transaksi!$A$11:$F$1000,6,FALSE),"")</f>
        <v/>
      </c>
      <c r="G222" s="489" t="str">
        <f>IFERROR(VLOOKUP(A222,Transaksi!$A$11:$G$1000,7,FALSE),"")</f>
        <v/>
      </c>
      <c r="H222" s="489" t="str">
        <f>IFERROR(VLOOKUP(A222,Transaksi!$A$11:$H$1000,8,FALSE),"")</f>
        <v/>
      </c>
      <c r="I222" s="489" t="str">
        <f t="shared" si="16"/>
        <v/>
      </c>
    </row>
    <row r="223" spans="1:9" ht="12.5">
      <c r="C223" s="486" t="str">
        <f>IFERROR(VLOOKUP(A223,Transaksi!$A$11:$C$1000,3,FALSE),"")</f>
        <v/>
      </c>
      <c r="D223" s="487" t="str">
        <f>IFERROR(VLOOKUP(A223,Transaksi!$A$11:$D$1000,4,FALSE),"")</f>
        <v/>
      </c>
      <c r="E223" s="488" t="str">
        <f>IFERROR(VLOOKUP(A223,Transaksi!$A$11:$E$1000,5,FALSE),"")</f>
        <v/>
      </c>
      <c r="F223" s="209" t="str">
        <f>IFERROR(VLOOKUP(A223,Transaksi!$A$11:$F$1000,6,FALSE),"")</f>
        <v/>
      </c>
      <c r="G223" s="489" t="str">
        <f>IFERROR(VLOOKUP(A223,Transaksi!$A$11:$G$1000,7,FALSE),"")</f>
        <v/>
      </c>
      <c r="H223" s="489" t="str">
        <f>IFERROR(VLOOKUP(A223,Transaksi!$A$11:$H$1000,8,FALSE),"")</f>
        <v/>
      </c>
      <c r="I223" s="489" t="str">
        <f t="shared" si="16"/>
        <v/>
      </c>
    </row>
    <row r="224" spans="1:9" ht="12.5">
      <c r="C224" s="486" t="str">
        <f>IFERROR(VLOOKUP(A224,Transaksi!$A$11:$C$1000,3,FALSE),"")</f>
        <v/>
      </c>
      <c r="D224" s="487" t="str">
        <f>IFERROR(VLOOKUP(A224,Transaksi!$A$11:$D$1000,4,FALSE),"")</f>
        <v/>
      </c>
      <c r="E224" s="488" t="str">
        <f>IFERROR(VLOOKUP(A224,Transaksi!$A$11:$E$1000,5,FALSE),"")</f>
        <v/>
      </c>
      <c r="F224" s="209" t="str">
        <f>IFERROR(VLOOKUP(A224,Transaksi!$A$11:$F$1000,6,FALSE),"")</f>
        <v/>
      </c>
      <c r="G224" s="489" t="str">
        <f>IFERROR(VLOOKUP(A224,Transaksi!$A$11:$G$1000,7,FALSE),"")</f>
        <v/>
      </c>
      <c r="H224" s="489" t="str">
        <f>IFERROR(VLOOKUP(A224,Transaksi!$A$11:$H$1000,8,FALSE),"")</f>
        <v/>
      </c>
      <c r="I224" s="489" t="str">
        <f t="shared" si="16"/>
        <v/>
      </c>
    </row>
    <row r="225" spans="3:9" ht="12.5">
      <c r="C225" s="486" t="str">
        <f>IFERROR(VLOOKUP(A225,Transaksi!$A$11:$C$1000,3,FALSE),"")</f>
        <v/>
      </c>
      <c r="D225" s="487" t="str">
        <f>IFERROR(VLOOKUP(A225,Transaksi!$A$11:$D$1000,4,FALSE),"")</f>
        <v/>
      </c>
      <c r="E225" s="488" t="str">
        <f>IFERROR(VLOOKUP(A225,Transaksi!$A$11:$E$1000,5,FALSE),"")</f>
        <v/>
      </c>
      <c r="F225" s="209" t="str">
        <f>IFERROR(VLOOKUP(A225,Transaksi!$A$11:$F$1000,6,FALSE),"")</f>
        <v/>
      </c>
      <c r="G225" s="489" t="str">
        <f>IFERROR(VLOOKUP(A225,Transaksi!$A$11:$G$1000,7,FALSE),"")</f>
        <v/>
      </c>
      <c r="H225" s="489" t="str">
        <f>IFERROR(VLOOKUP(A225,Transaksi!$A$11:$H$1000,8,FALSE),"")</f>
        <v/>
      </c>
      <c r="I225" s="489" t="str">
        <f t="shared" si="16"/>
        <v/>
      </c>
    </row>
    <row r="226" spans="3:9" ht="12.5">
      <c r="C226" s="486" t="str">
        <f>IFERROR(VLOOKUP(A226,Transaksi!$A$11:$C$1000,3,FALSE),"")</f>
        <v/>
      </c>
      <c r="D226" s="487" t="str">
        <f>IFERROR(VLOOKUP(A226,Transaksi!$A$11:$D$1000,4,FALSE),"")</f>
        <v/>
      </c>
      <c r="E226" s="488" t="str">
        <f>IFERROR(VLOOKUP(A226,Transaksi!$A$11:$E$1000,5,FALSE),"")</f>
        <v/>
      </c>
      <c r="F226" s="209" t="str">
        <f>IFERROR(VLOOKUP(A226,Transaksi!$A$11:$F$1000,6,FALSE),"")</f>
        <v/>
      </c>
      <c r="G226" s="489" t="str">
        <f>IFERROR(VLOOKUP(A226,Transaksi!$A$11:$G$1000,7,FALSE),"")</f>
        <v/>
      </c>
      <c r="H226" s="489" t="str">
        <f>IFERROR(VLOOKUP(A226,Transaksi!$A$11:$H$1000,8,FALSE),"")</f>
        <v/>
      </c>
      <c r="I226" s="489" t="str">
        <f t="shared" si="16"/>
        <v/>
      </c>
    </row>
    <row r="227" spans="3:9" ht="12.5">
      <c r="C227" s="486" t="str">
        <f>IFERROR(VLOOKUP(A227,Transaksi!$A$11:$C$1000,3,FALSE),"")</f>
        <v/>
      </c>
      <c r="D227" s="487" t="str">
        <f>IFERROR(VLOOKUP(A227,Transaksi!$A$11:$D$1000,4,FALSE),"")</f>
        <v/>
      </c>
      <c r="E227" s="488" t="str">
        <f>IFERROR(VLOOKUP(A227,Transaksi!$A$11:$E$1000,5,FALSE),"")</f>
        <v/>
      </c>
      <c r="F227" s="209" t="str">
        <f>IFERROR(VLOOKUP(A227,Transaksi!$A$11:$F$1000,6,FALSE),"")</f>
        <v/>
      </c>
      <c r="G227" s="489" t="str">
        <f>IFERROR(VLOOKUP(A227,Transaksi!$A$11:$G$1000,7,FALSE),"")</f>
        <v/>
      </c>
      <c r="H227" s="489" t="str">
        <f>IFERROR(VLOOKUP(A227,Transaksi!$A$11:$H$1000,8,FALSE),"")</f>
        <v/>
      </c>
      <c r="I227" s="489" t="str">
        <f t="shared" si="16"/>
        <v/>
      </c>
    </row>
    <row r="228" spans="3:9" ht="12.5">
      <c r="C228" s="486" t="str">
        <f>IFERROR(VLOOKUP(A228,Transaksi!$A$11:$C$1000,3,FALSE),"")</f>
        <v/>
      </c>
      <c r="D228" s="487" t="str">
        <f>IFERROR(VLOOKUP(A228,Transaksi!$A$11:$D$1000,4,FALSE),"")</f>
        <v/>
      </c>
      <c r="E228" s="488" t="str">
        <f>IFERROR(VLOOKUP(A228,Transaksi!$A$11:$E$1000,5,FALSE),"")</f>
        <v/>
      </c>
      <c r="F228" s="209" t="str">
        <f>IFERROR(VLOOKUP(A228,Transaksi!$A$11:$F$1000,6,FALSE),"")</f>
        <v/>
      </c>
      <c r="G228" s="489" t="str">
        <f>IFERROR(VLOOKUP(A228,Transaksi!$A$11:$G$1000,7,FALSE),"")</f>
        <v/>
      </c>
      <c r="H228" s="489" t="str">
        <f>IFERROR(VLOOKUP(A228,Transaksi!$A$11:$H$1000,8,FALSE),"")</f>
        <v/>
      </c>
      <c r="I228" s="489" t="str">
        <f t="shared" si="16"/>
        <v/>
      </c>
    </row>
    <row r="229" spans="3:9" ht="12.5">
      <c r="C229" s="486" t="str">
        <f>IFERROR(VLOOKUP(A229,Transaksi!$A$11:$C$1000,3,FALSE),"")</f>
        <v/>
      </c>
      <c r="D229" s="487" t="str">
        <f>IFERROR(VLOOKUP(A229,Transaksi!$A$11:$D$1000,4,FALSE),"")</f>
        <v/>
      </c>
      <c r="E229" s="488" t="str">
        <f>IFERROR(VLOOKUP(A229,Transaksi!$A$11:$E$1000,5,FALSE),"")</f>
        <v/>
      </c>
      <c r="F229" s="209" t="str">
        <f>IFERROR(VLOOKUP(A229,Transaksi!$A$11:$F$1000,6,FALSE),"")</f>
        <v/>
      </c>
      <c r="G229" s="489" t="str">
        <f>IFERROR(VLOOKUP(A229,Transaksi!$A$11:$G$1000,7,FALSE),"")</f>
        <v/>
      </c>
      <c r="H229" s="489" t="str">
        <f>IFERROR(VLOOKUP(A229,Transaksi!$A$11:$H$1000,8,FALSE),"")</f>
        <v/>
      </c>
      <c r="I229" s="489" t="str">
        <f t="shared" si="16"/>
        <v/>
      </c>
    </row>
    <row r="230" spans="3:9" ht="12.5">
      <c r="C230" s="486" t="str">
        <f>IFERROR(VLOOKUP(A230,Transaksi!$A$11:$C$1000,3,FALSE),"")</f>
        <v/>
      </c>
      <c r="D230" s="487" t="str">
        <f>IFERROR(VLOOKUP(A230,Transaksi!$A$11:$D$1000,4,FALSE),"")</f>
        <v/>
      </c>
      <c r="E230" s="488" t="str">
        <f>IFERROR(VLOOKUP(A230,Transaksi!$A$11:$E$1000,5,FALSE),"")</f>
        <v/>
      </c>
      <c r="F230" s="209" t="str">
        <f>IFERROR(VLOOKUP(A230,Transaksi!$A$11:$F$1000,6,FALSE),"")</f>
        <v/>
      </c>
      <c r="G230" s="489" t="str">
        <f>IFERROR(VLOOKUP(A230,Transaksi!$A$11:$G$1000,7,FALSE),"")</f>
        <v/>
      </c>
      <c r="H230" s="489" t="str">
        <f>IFERROR(VLOOKUP(A230,Transaksi!$A$11:$H$1000,8,FALSE),"")</f>
        <v/>
      </c>
      <c r="I230" s="489" t="str">
        <f t="shared" si="16"/>
        <v/>
      </c>
    </row>
    <row r="231" spans="3:9" ht="12.5">
      <c r="C231" s="486" t="str">
        <f>IFERROR(VLOOKUP(A231,Transaksi!$A$11:$C$1000,3,FALSE),"")</f>
        <v/>
      </c>
      <c r="D231" s="487" t="str">
        <f>IFERROR(VLOOKUP(A231,Transaksi!$A$11:$D$1000,4,FALSE),"")</f>
        <v/>
      </c>
      <c r="E231" s="488" t="str">
        <f>IFERROR(VLOOKUP(A231,Transaksi!$A$11:$E$1000,5,FALSE),"")</f>
        <v/>
      </c>
      <c r="F231" s="209" t="str">
        <f>IFERROR(VLOOKUP(A231,Transaksi!$A$11:$F$1000,6,FALSE),"")</f>
        <v/>
      </c>
      <c r="G231" s="489" t="str">
        <f>IFERROR(VLOOKUP(A231,Transaksi!$A$11:$G$1000,7,FALSE),"")</f>
        <v/>
      </c>
      <c r="H231" s="489" t="str">
        <f>IFERROR(VLOOKUP(A231,Transaksi!$A$11:$H$1000,8,FALSE),"")</f>
        <v/>
      </c>
      <c r="I231" s="489" t="str">
        <f t="shared" si="16"/>
        <v/>
      </c>
    </row>
    <row r="232" spans="3:9" ht="12.5">
      <c r="C232" s="486" t="str">
        <f>IFERROR(VLOOKUP(A232,Transaksi!$A$11:$C$1000,3,FALSE),"")</f>
        <v/>
      </c>
      <c r="D232" s="487" t="str">
        <f>IFERROR(VLOOKUP(A232,Transaksi!$A$11:$D$1000,4,FALSE),"")</f>
        <v/>
      </c>
      <c r="E232" s="488" t="str">
        <f>IFERROR(VLOOKUP(A232,Transaksi!$A$11:$E$1000,5,FALSE),"")</f>
        <v/>
      </c>
      <c r="F232" s="209" t="str">
        <f>IFERROR(VLOOKUP(A232,Transaksi!$A$11:$F$1000,6,FALSE),"")</f>
        <v/>
      </c>
      <c r="G232" s="489" t="str">
        <f>IFERROR(VLOOKUP(A232,Transaksi!$A$11:$G$1000,7,FALSE),"")</f>
        <v/>
      </c>
      <c r="H232" s="489" t="str">
        <f>IFERROR(VLOOKUP(A232,Transaksi!$A$11:$H$1000,8,FALSE),"")</f>
        <v/>
      </c>
      <c r="I232" s="489" t="str">
        <f t="shared" si="16"/>
        <v/>
      </c>
    </row>
    <row r="233" spans="3:9" ht="12.5">
      <c r="C233" s="486" t="str">
        <f>IFERROR(VLOOKUP(A233,Transaksi!$A$11:$C$1000,3,FALSE),"")</f>
        <v/>
      </c>
      <c r="D233" s="487" t="str">
        <f>IFERROR(VLOOKUP(A233,Transaksi!$A$11:$D$1000,4,FALSE),"")</f>
        <v/>
      </c>
      <c r="E233" s="488" t="str">
        <f>IFERROR(VLOOKUP(A233,Transaksi!$A$11:$E$1000,5,FALSE),"")</f>
        <v/>
      </c>
      <c r="F233" s="209" t="str">
        <f>IFERROR(VLOOKUP(A233,Transaksi!$A$11:$F$1000,6,FALSE),"")</f>
        <v/>
      </c>
      <c r="G233" s="489" t="str">
        <f>IFERROR(VLOOKUP(A233,Transaksi!$A$11:$G$1000,7,FALSE),"")</f>
        <v/>
      </c>
      <c r="H233" s="489" t="str">
        <f>IFERROR(VLOOKUP(A233,Transaksi!$A$11:$H$1000,8,FALSE),"")</f>
        <v/>
      </c>
      <c r="I233" s="489" t="str">
        <f t="shared" si="16"/>
        <v/>
      </c>
    </row>
    <row r="234" spans="3:9" ht="12.5">
      <c r="C234" s="486" t="str">
        <f>IFERROR(VLOOKUP(A234,Transaksi!$A$11:$C$1000,3,FALSE),"")</f>
        <v/>
      </c>
      <c r="D234" s="487" t="str">
        <f>IFERROR(VLOOKUP(A234,Transaksi!$A$11:$D$1000,4,FALSE),"")</f>
        <v/>
      </c>
      <c r="E234" s="488" t="str">
        <f>IFERROR(VLOOKUP(A234,Transaksi!$A$11:$E$1000,5,FALSE),"")</f>
        <v/>
      </c>
      <c r="F234" s="209" t="str">
        <f>IFERROR(VLOOKUP(A234,Transaksi!$A$11:$F$1000,6,FALSE),"")</f>
        <v/>
      </c>
      <c r="G234" s="489" t="str">
        <f>IFERROR(VLOOKUP(A234,Transaksi!$A$11:$G$1000,7,FALSE),"")</f>
        <v/>
      </c>
      <c r="H234" s="489" t="str">
        <f>IFERROR(VLOOKUP(A234,Transaksi!$A$11:$H$1000,8,FALSE),"")</f>
        <v/>
      </c>
      <c r="I234" s="489" t="str">
        <f t="shared" si="16"/>
        <v/>
      </c>
    </row>
    <row r="235" spans="3:9" ht="12.5">
      <c r="C235" s="486" t="str">
        <f>IFERROR(VLOOKUP(A235,Transaksi!$A$11:$C$1000,3,FALSE),"")</f>
        <v/>
      </c>
      <c r="D235" s="487" t="str">
        <f>IFERROR(VLOOKUP(A235,Transaksi!$A$11:$D$1000,4,FALSE),"")</f>
        <v/>
      </c>
      <c r="E235" s="488" t="str">
        <f>IFERROR(VLOOKUP(A235,Transaksi!$A$11:$E$1000,5,FALSE),"")</f>
        <v/>
      </c>
      <c r="F235" s="209" t="str">
        <f>IFERROR(VLOOKUP(A235,Transaksi!$A$11:$F$1000,6,FALSE),"")</f>
        <v/>
      </c>
      <c r="G235" s="489" t="str">
        <f>IFERROR(VLOOKUP(A235,Transaksi!$A$11:$G$1000,7,FALSE),"")</f>
        <v/>
      </c>
      <c r="H235" s="489" t="str">
        <f>IFERROR(VLOOKUP(A235,Transaksi!$A$11:$H$1000,8,FALSE),"")</f>
        <v/>
      </c>
      <c r="I235" s="489" t="str">
        <f t="shared" si="16"/>
        <v/>
      </c>
    </row>
    <row r="236" spans="3:9" ht="12.5">
      <c r="C236" s="486" t="str">
        <f>IFERROR(VLOOKUP(A236,Transaksi!$A$11:$C$1000,3,FALSE),"")</f>
        <v/>
      </c>
      <c r="D236" s="487" t="str">
        <f>IFERROR(VLOOKUP(A236,Transaksi!$A$11:$D$1000,4,FALSE),"")</f>
        <v/>
      </c>
      <c r="E236" s="488" t="str">
        <f>IFERROR(VLOOKUP(A236,Transaksi!$A$11:$E$1000,5,FALSE),"")</f>
        <v/>
      </c>
      <c r="F236" s="209" t="str">
        <f>IFERROR(VLOOKUP(A236,Transaksi!$A$11:$F$1000,6,FALSE),"")</f>
        <v/>
      </c>
      <c r="G236" s="489" t="str">
        <f>IFERROR(VLOOKUP(A236,Transaksi!$A$11:$G$1000,7,FALSE),"")</f>
        <v/>
      </c>
      <c r="H236" s="489" t="str">
        <f>IFERROR(VLOOKUP(A236,Transaksi!$A$11:$H$1000,8,FALSE),"")</f>
        <v/>
      </c>
      <c r="I236" s="489" t="str">
        <f t="shared" si="16"/>
        <v/>
      </c>
    </row>
    <row r="237" spans="3:9" ht="12.5">
      <c r="C237" s="486" t="str">
        <f>IFERROR(VLOOKUP(A237,Transaksi!$A$11:$C$1000,3,FALSE),"")</f>
        <v/>
      </c>
      <c r="D237" s="487" t="str">
        <f>IFERROR(VLOOKUP(A237,Transaksi!$A$11:$D$1000,4,FALSE),"")</f>
        <v/>
      </c>
      <c r="E237" s="488" t="str">
        <f>IFERROR(VLOOKUP(A237,Transaksi!$A$11:$E$1000,5,FALSE),"")</f>
        <v/>
      </c>
      <c r="F237" s="209" t="str">
        <f>IFERROR(VLOOKUP(A237,Transaksi!$A$11:$F$1000,6,FALSE),"")</f>
        <v/>
      </c>
      <c r="G237" s="489" t="str">
        <f>IFERROR(VLOOKUP(A237,Transaksi!$A$11:$G$1000,7,FALSE),"")</f>
        <v/>
      </c>
      <c r="H237" s="489" t="str">
        <f>IFERROR(VLOOKUP(A237,Transaksi!$A$11:$H$1000,8,FALSE),"")</f>
        <v/>
      </c>
      <c r="I237" s="489" t="str">
        <f t="shared" si="16"/>
        <v/>
      </c>
    </row>
    <row r="238" spans="3:9" ht="12.5">
      <c r="C238" s="486" t="str">
        <f>IFERROR(VLOOKUP(A238,Transaksi!$A$11:$C$1000,3,FALSE),"")</f>
        <v/>
      </c>
      <c r="D238" s="487" t="str">
        <f>IFERROR(VLOOKUP(A238,Transaksi!$A$11:$D$1000,4,FALSE),"")</f>
        <v/>
      </c>
      <c r="E238" s="488" t="str">
        <f>IFERROR(VLOOKUP(A238,Transaksi!$A$11:$E$1000,5,FALSE),"")</f>
        <v/>
      </c>
      <c r="F238" s="209" t="str">
        <f>IFERROR(VLOOKUP(A238,Transaksi!$A$11:$F$1000,6,FALSE),"")</f>
        <v/>
      </c>
      <c r="G238" s="489" t="str">
        <f>IFERROR(VLOOKUP(A238,Transaksi!$A$11:$G$1000,7,FALSE),"")</f>
        <v/>
      </c>
      <c r="H238" s="489" t="str">
        <f>IFERROR(VLOOKUP(A238,Transaksi!$A$11:$H$1000,8,FALSE),"")</f>
        <v/>
      </c>
      <c r="I238" s="489" t="str">
        <f t="shared" si="16"/>
        <v/>
      </c>
    </row>
    <row r="239" spans="3:9" ht="12.5">
      <c r="C239" s="486" t="str">
        <f>IFERROR(VLOOKUP(A239,Transaksi!$A$11:$C$1000,3,FALSE),"")</f>
        <v/>
      </c>
      <c r="D239" s="487" t="str">
        <f>IFERROR(VLOOKUP(A239,Transaksi!$A$11:$D$1000,4,FALSE),"")</f>
        <v/>
      </c>
      <c r="E239" s="488" t="str">
        <f>IFERROR(VLOOKUP(A239,Transaksi!$A$11:$E$1000,5,FALSE),"")</f>
        <v/>
      </c>
      <c r="F239" s="209" t="str">
        <f>IFERROR(VLOOKUP(A239,Transaksi!$A$11:$F$1000,6,FALSE),"")</f>
        <v/>
      </c>
      <c r="G239" s="489" t="str">
        <f>IFERROR(VLOOKUP(A239,Transaksi!$A$11:$G$1000,7,FALSE),"")</f>
        <v/>
      </c>
      <c r="H239" s="489" t="str">
        <f>IFERROR(VLOOKUP(A239,Transaksi!$A$11:$H$1000,8,FALSE),"")</f>
        <v/>
      </c>
      <c r="I239" s="489" t="str">
        <f t="shared" si="16"/>
        <v/>
      </c>
    </row>
    <row r="240" spans="3:9" ht="12.5">
      <c r="C240" s="486" t="str">
        <f>IFERROR(VLOOKUP(A240,Transaksi!$A$11:$C$1000,3,FALSE),"")</f>
        <v/>
      </c>
      <c r="D240" s="487" t="str">
        <f>IFERROR(VLOOKUP(A240,Transaksi!$A$11:$D$1000,4,FALSE),"")</f>
        <v/>
      </c>
      <c r="E240" s="488" t="str">
        <f>IFERROR(VLOOKUP(A240,Transaksi!$A$11:$E$1000,5,FALSE),"")</f>
        <v/>
      </c>
      <c r="F240" s="209" t="str">
        <f>IFERROR(VLOOKUP(A240,Transaksi!$A$11:$F$1000,6,FALSE),"")</f>
        <v/>
      </c>
      <c r="G240" s="489" t="str">
        <f>IFERROR(VLOOKUP(A240,Transaksi!$A$11:$G$1000,7,FALSE),"")</f>
        <v/>
      </c>
      <c r="H240" s="489" t="str">
        <f>IFERROR(VLOOKUP(A240,Transaksi!$A$11:$H$1000,8,FALSE),"")</f>
        <v/>
      </c>
      <c r="I240" s="489" t="str">
        <f t="shared" si="16"/>
        <v/>
      </c>
    </row>
    <row r="241" spans="3:9" ht="12.5">
      <c r="C241" s="486" t="str">
        <f>IFERROR(VLOOKUP(A241,Transaksi!$A$11:$C$1000,3,FALSE),"")</f>
        <v/>
      </c>
      <c r="D241" s="487" t="str">
        <f>IFERROR(VLOOKUP(A241,Transaksi!$A$11:$D$1000,4,FALSE),"")</f>
        <v/>
      </c>
      <c r="E241" s="488" t="str">
        <f>IFERROR(VLOOKUP(A241,Transaksi!$A$11:$E$1000,5,FALSE),"")</f>
        <v/>
      </c>
      <c r="F241" s="209" t="str">
        <f>IFERROR(VLOOKUP(A241,Transaksi!$A$11:$F$1000,6,FALSE),"")</f>
        <v/>
      </c>
      <c r="G241" s="489" t="str">
        <f>IFERROR(VLOOKUP(A241,Transaksi!$A$11:$G$1000,7,FALSE),"")</f>
        <v/>
      </c>
      <c r="H241" s="489" t="str">
        <f>IFERROR(VLOOKUP(A241,Transaksi!$A$11:$H$1000,8,FALSE),"")</f>
        <v/>
      </c>
      <c r="I241" s="489" t="str">
        <f t="shared" si="16"/>
        <v/>
      </c>
    </row>
    <row r="242" spans="3:9" ht="12.5">
      <c r="C242" s="486" t="str">
        <f>IFERROR(VLOOKUP(A242,Transaksi!$A$11:$C$1000,3,FALSE),"")</f>
        <v/>
      </c>
      <c r="D242" s="487" t="str">
        <f>IFERROR(VLOOKUP(A242,Transaksi!$A$11:$D$1000,4,FALSE),"")</f>
        <v/>
      </c>
      <c r="E242" s="488" t="str">
        <f>IFERROR(VLOOKUP(A242,Transaksi!$A$11:$E$1000,5,FALSE),"")</f>
        <v/>
      </c>
      <c r="F242" s="209" t="str">
        <f>IFERROR(VLOOKUP(A242,Transaksi!$A$11:$F$1000,6,FALSE),"")</f>
        <v/>
      </c>
      <c r="G242" s="489" t="str">
        <f>IFERROR(VLOOKUP(A242,Transaksi!$A$11:$G$1000,7,FALSE),"")</f>
        <v/>
      </c>
      <c r="H242" s="489" t="str">
        <f>IFERROR(VLOOKUP(A242,Transaksi!$A$11:$H$1000,8,FALSE),"")</f>
        <v/>
      </c>
      <c r="I242" s="489" t="str">
        <f t="shared" si="16"/>
        <v/>
      </c>
    </row>
    <row r="243" spans="3:9" ht="12.5">
      <c r="C243" s="486" t="str">
        <f>IFERROR(VLOOKUP(A243,Transaksi!$A$11:$C$1000,3,FALSE),"")</f>
        <v/>
      </c>
      <c r="D243" s="487" t="str">
        <f>IFERROR(VLOOKUP(A243,Transaksi!$A$11:$D$1000,4,FALSE),"")</f>
        <v/>
      </c>
      <c r="E243" s="488" t="str">
        <f>IFERROR(VLOOKUP(A243,Transaksi!$A$11:$E$1000,5,FALSE),"")</f>
        <v/>
      </c>
      <c r="F243" s="209" t="str">
        <f>IFERROR(VLOOKUP(A243,Transaksi!$A$11:$F$1000,6,FALSE),"")</f>
        <v/>
      </c>
      <c r="G243" s="489" t="str">
        <f>IFERROR(VLOOKUP(A243,Transaksi!$A$11:$G$1000,7,FALSE),"")</f>
        <v/>
      </c>
      <c r="H243" s="489" t="str">
        <f>IFERROR(VLOOKUP(A243,Transaksi!$A$11:$H$1000,8,FALSE),"")</f>
        <v/>
      </c>
      <c r="I243" s="489" t="str">
        <f t="shared" si="16"/>
        <v/>
      </c>
    </row>
    <row r="244" spans="3:9" ht="12.5">
      <c r="C244" s="486" t="str">
        <f>IFERROR(VLOOKUP(A244,Transaksi!$A$11:$C$1000,3,FALSE),"")</f>
        <v/>
      </c>
      <c r="D244" s="487" t="str">
        <f>IFERROR(VLOOKUP(A244,Transaksi!$A$11:$D$1000,4,FALSE),"")</f>
        <v/>
      </c>
      <c r="E244" s="488" t="str">
        <f>IFERROR(VLOOKUP(A244,Transaksi!$A$11:$E$1000,5,FALSE),"")</f>
        <v/>
      </c>
      <c r="F244" s="209" t="str">
        <f>IFERROR(VLOOKUP(A244,Transaksi!$A$11:$F$1000,6,FALSE),"")</f>
        <v/>
      </c>
      <c r="G244" s="489" t="str">
        <f>IFERROR(VLOOKUP(A244,Transaksi!$A$11:$G$1000,7,FALSE),"")</f>
        <v/>
      </c>
      <c r="H244" s="489" t="str">
        <f>IFERROR(VLOOKUP(A244,Transaksi!$A$11:$H$1000,8,FALSE),"")</f>
        <v/>
      </c>
      <c r="I244" s="489" t="str">
        <f t="shared" si="16"/>
        <v/>
      </c>
    </row>
    <row r="245" spans="3:9" ht="12.5">
      <c r="C245" s="486" t="str">
        <f>IFERROR(VLOOKUP(A245,Transaksi!$A$11:$C$1000,3,FALSE),"")</f>
        <v/>
      </c>
      <c r="D245" s="487" t="str">
        <f>IFERROR(VLOOKUP(A245,Transaksi!$A$11:$D$1000,4,FALSE),"")</f>
        <v/>
      </c>
      <c r="E245" s="488" t="str">
        <f>IFERROR(VLOOKUP(A245,Transaksi!$A$11:$E$1000,5,FALSE),"")</f>
        <v/>
      </c>
      <c r="F245" s="209" t="str">
        <f>IFERROR(VLOOKUP(A245,Transaksi!$A$11:$F$1000,6,FALSE),"")</f>
        <v/>
      </c>
      <c r="G245" s="489" t="str">
        <f>IFERROR(VLOOKUP(A245,Transaksi!$A$11:$G$1000,7,FALSE),"")</f>
        <v/>
      </c>
      <c r="H245" s="489" t="str">
        <f>IFERROR(VLOOKUP(A245,Transaksi!$A$11:$H$1000,8,FALSE),"")</f>
        <v/>
      </c>
      <c r="I245" s="489" t="str">
        <f t="shared" si="16"/>
        <v/>
      </c>
    </row>
    <row r="246" spans="3:9" ht="12.5">
      <c r="C246" s="486" t="str">
        <f>IFERROR(VLOOKUP(A246,Transaksi!$A$11:$C$1000,3,FALSE),"")</f>
        <v/>
      </c>
      <c r="D246" s="487" t="str">
        <f>IFERROR(VLOOKUP(A246,Transaksi!$A$11:$D$1000,4,FALSE),"")</f>
        <v/>
      </c>
      <c r="E246" s="488" t="str">
        <f>IFERROR(VLOOKUP(A246,Transaksi!$A$11:$E$1000,5,FALSE),"")</f>
        <v/>
      </c>
      <c r="F246" s="209" t="str">
        <f>IFERROR(VLOOKUP(A246,Transaksi!$A$11:$F$1000,6,FALSE),"")</f>
        <v/>
      </c>
      <c r="G246" s="489" t="str">
        <f>IFERROR(VLOOKUP(A246,Transaksi!$A$11:$G$1000,7,FALSE),"")</f>
        <v/>
      </c>
      <c r="H246" s="489" t="str">
        <f>IFERROR(VLOOKUP(A246,Transaksi!$A$11:$H$1000,8,FALSE),"")</f>
        <v/>
      </c>
      <c r="I246" s="489" t="str">
        <f t="shared" si="16"/>
        <v/>
      </c>
    </row>
    <row r="247" spans="3:9" ht="12.5">
      <c r="C247" s="486" t="str">
        <f>IFERROR(VLOOKUP(A247,Transaksi!$A$11:$C$1000,3,FALSE),"")</f>
        <v/>
      </c>
      <c r="D247" s="487" t="str">
        <f>IFERROR(VLOOKUP(A247,Transaksi!$A$11:$D$1000,4,FALSE),"")</f>
        <v/>
      </c>
      <c r="E247" s="488" t="str">
        <f>IFERROR(VLOOKUP(A247,Transaksi!$A$11:$E$1000,5,FALSE),"")</f>
        <v/>
      </c>
      <c r="F247" s="209" t="str">
        <f>IFERROR(VLOOKUP(A247,Transaksi!$A$11:$F$1000,6,FALSE),"")</f>
        <v/>
      </c>
      <c r="G247" s="489" t="str">
        <f>IFERROR(VLOOKUP(A247,Transaksi!$A$11:$G$1000,7,FALSE),"")</f>
        <v/>
      </c>
      <c r="H247" s="489" t="str">
        <f>IFERROR(VLOOKUP(A247,Transaksi!$A$11:$H$1000,8,FALSE),"")</f>
        <v/>
      </c>
      <c r="I247" s="489" t="str">
        <f t="shared" si="16"/>
        <v/>
      </c>
    </row>
    <row r="248" spans="3:9" ht="12.5">
      <c r="C248" s="486" t="str">
        <f>IFERROR(VLOOKUP(A248,Transaksi!$A$11:$C$1000,3,FALSE),"")</f>
        <v/>
      </c>
      <c r="D248" s="487" t="str">
        <f>IFERROR(VLOOKUP(A248,Transaksi!$A$11:$D$1000,4,FALSE),"")</f>
        <v/>
      </c>
      <c r="E248" s="488" t="str">
        <f>IFERROR(VLOOKUP(A248,Transaksi!$A$11:$E$1000,5,FALSE),"")</f>
        <v/>
      </c>
      <c r="F248" s="209" t="str">
        <f>IFERROR(VLOOKUP(A248,Transaksi!$A$11:$F$1000,6,FALSE),"")</f>
        <v/>
      </c>
      <c r="G248" s="489" t="str">
        <f>IFERROR(VLOOKUP(A248,Transaksi!$A$11:$G$1000,7,FALSE),"")</f>
        <v/>
      </c>
      <c r="H248" s="489" t="str">
        <f>IFERROR(VLOOKUP(A248,Transaksi!$A$11:$H$1000,8,FALSE),"")</f>
        <v/>
      </c>
      <c r="I248" s="489" t="str">
        <f t="shared" si="16"/>
        <v/>
      </c>
    </row>
    <row r="249" spans="3:9" ht="12.5">
      <c r="C249" s="486" t="str">
        <f>IFERROR(VLOOKUP(A249,Transaksi!$A$11:$C$1000,3,FALSE),"")</f>
        <v/>
      </c>
      <c r="D249" s="487" t="str">
        <f>IFERROR(VLOOKUP(A249,Transaksi!$A$11:$D$1000,4,FALSE),"")</f>
        <v/>
      </c>
      <c r="E249" s="488" t="str">
        <f>IFERROR(VLOOKUP(A249,Transaksi!$A$11:$E$1000,5,FALSE),"")</f>
        <v/>
      </c>
      <c r="F249" s="209" t="str">
        <f>IFERROR(VLOOKUP(A249,Transaksi!$A$11:$F$1000,6,FALSE),"")</f>
        <v/>
      </c>
      <c r="G249" s="489" t="str">
        <f>IFERROR(VLOOKUP(A249,Transaksi!$A$11:$G$1000,7,FALSE),"")</f>
        <v/>
      </c>
      <c r="H249" s="489" t="str">
        <f>IFERROR(VLOOKUP(A249,Transaksi!$A$11:$H$1000,8,FALSE),"")</f>
        <v/>
      </c>
      <c r="I249" s="489" t="str">
        <f t="shared" si="16"/>
        <v/>
      </c>
    </row>
    <row r="250" spans="3:9" ht="12.5">
      <c r="C250" s="486" t="str">
        <f>IFERROR(VLOOKUP(A250,Transaksi!$A$11:$C$1000,3,FALSE),"")</f>
        <v/>
      </c>
      <c r="D250" s="487" t="str">
        <f>IFERROR(VLOOKUP(A250,Transaksi!$A$11:$D$1000,4,FALSE),"")</f>
        <v/>
      </c>
      <c r="E250" s="488" t="str">
        <f>IFERROR(VLOOKUP(A250,Transaksi!$A$11:$E$1000,5,FALSE),"")</f>
        <v/>
      </c>
      <c r="F250" s="209" t="str">
        <f>IFERROR(VLOOKUP(A250,Transaksi!$A$11:$F$1000,6,FALSE),"")</f>
        <v/>
      </c>
      <c r="G250" s="489" t="str">
        <f>IFERROR(VLOOKUP(A250,Transaksi!$A$11:$G$1000,7,FALSE),"")</f>
        <v/>
      </c>
      <c r="H250" s="489" t="str">
        <f>IFERROR(VLOOKUP(A250,Transaksi!$A$11:$H$1000,8,FALSE),"")</f>
        <v/>
      </c>
      <c r="I250" s="489" t="str">
        <f t="shared" si="16"/>
        <v/>
      </c>
    </row>
    <row r="251" spans="3:9" ht="12.5">
      <c r="C251" s="486" t="str">
        <f>IFERROR(VLOOKUP(A251,Transaksi!$A$11:$C$1000,3,FALSE),"")</f>
        <v/>
      </c>
      <c r="D251" s="487" t="str">
        <f>IFERROR(VLOOKUP(A251,Transaksi!$A$11:$D$1000,4,FALSE),"")</f>
        <v/>
      </c>
      <c r="E251" s="488" t="str">
        <f>IFERROR(VLOOKUP(A251,Transaksi!$A$11:$E$1000,5,FALSE),"")</f>
        <v/>
      </c>
      <c r="F251" s="209" t="str">
        <f>IFERROR(VLOOKUP(A251,Transaksi!$A$11:$F$1000,6,FALSE),"")</f>
        <v/>
      </c>
      <c r="G251" s="489" t="str">
        <f>IFERROR(VLOOKUP(A251,Transaksi!$A$11:$G$1000,7,FALSE),"")</f>
        <v/>
      </c>
      <c r="H251" s="489" t="str">
        <f>IFERROR(VLOOKUP(A251,Transaksi!$A$11:$H$1000,8,FALSE),"")</f>
        <v/>
      </c>
      <c r="I251" s="489" t="str">
        <f t="shared" si="16"/>
        <v/>
      </c>
    </row>
    <row r="252" spans="3:9" ht="12.5">
      <c r="C252" s="486" t="str">
        <f>IFERROR(VLOOKUP(A252,Transaksi!$A$11:$C$1000,3,FALSE),"")</f>
        <v/>
      </c>
      <c r="D252" s="487" t="str">
        <f>IFERROR(VLOOKUP(A252,Transaksi!$A$11:$D$1000,4,FALSE),"")</f>
        <v/>
      </c>
      <c r="E252" s="488" t="str">
        <f>IFERROR(VLOOKUP(A252,Transaksi!$A$11:$E$1000,5,FALSE),"")</f>
        <v/>
      </c>
      <c r="F252" s="209" t="str">
        <f>IFERROR(VLOOKUP(A252,Transaksi!$A$11:$F$1000,6,FALSE),"")</f>
        <v/>
      </c>
      <c r="G252" s="489" t="str">
        <f>IFERROR(VLOOKUP(A252,Transaksi!$A$11:$G$1000,7,FALSE),"")</f>
        <v/>
      </c>
      <c r="H252" s="489" t="str">
        <f>IFERROR(VLOOKUP(A252,Transaksi!$A$11:$H$1000,8,FALSE),"")</f>
        <v/>
      </c>
      <c r="I252" s="489" t="str">
        <f t="shared" si="16"/>
        <v/>
      </c>
    </row>
    <row r="253" spans="3:9" ht="12.5">
      <c r="C253" s="486" t="str">
        <f>IFERROR(VLOOKUP(A253,Transaksi!$A$11:$C$1000,3,FALSE),"")</f>
        <v/>
      </c>
      <c r="D253" s="487" t="str">
        <f>IFERROR(VLOOKUP(A253,Transaksi!$A$11:$D$1000,4,FALSE),"")</f>
        <v/>
      </c>
      <c r="E253" s="488" t="str">
        <f>IFERROR(VLOOKUP(A253,Transaksi!$A$11:$E$1000,5,FALSE),"")</f>
        <v/>
      </c>
      <c r="F253" s="209" t="str">
        <f>IFERROR(VLOOKUP(A253,Transaksi!$A$11:$F$1000,6,FALSE),"")</f>
        <v/>
      </c>
      <c r="G253" s="489" t="str">
        <f>IFERROR(VLOOKUP(A253,Transaksi!$A$11:$G$1000,7,FALSE),"")</f>
        <v/>
      </c>
      <c r="H253" s="489" t="str">
        <f>IFERROR(VLOOKUP(A253,Transaksi!$A$11:$H$1000,8,FALSE),"")</f>
        <v/>
      </c>
      <c r="I253" s="489" t="str">
        <f t="shared" si="16"/>
        <v/>
      </c>
    </row>
    <row r="254" spans="3:9" ht="12.5">
      <c r="C254" s="486" t="str">
        <f>IFERROR(VLOOKUP(A254,Transaksi!$A$11:$C$1000,3,FALSE),"")</f>
        <v/>
      </c>
      <c r="D254" s="487" t="str">
        <f>IFERROR(VLOOKUP(A254,Transaksi!$A$11:$D$1000,4,FALSE),"")</f>
        <v/>
      </c>
      <c r="E254" s="488" t="str">
        <f>IFERROR(VLOOKUP(A254,Transaksi!$A$11:$E$1000,5,FALSE),"")</f>
        <v/>
      </c>
      <c r="F254" s="209" t="str">
        <f>IFERROR(VLOOKUP(A254,Transaksi!$A$11:$F$1000,6,FALSE),"")</f>
        <v/>
      </c>
      <c r="G254" s="489" t="str">
        <f>IFERROR(VLOOKUP(A254,Transaksi!$A$11:$G$1000,7,FALSE),"")</f>
        <v/>
      </c>
      <c r="H254" s="489" t="str">
        <f>IFERROR(VLOOKUP(A254,Transaksi!$A$11:$H$1000,8,FALSE),"")</f>
        <v/>
      </c>
      <c r="I254" s="489" t="str">
        <f t="shared" si="16"/>
        <v/>
      </c>
    </row>
    <row r="255" spans="3:9" ht="12.5">
      <c r="C255" s="486" t="str">
        <f>IFERROR(VLOOKUP(A255,Transaksi!$A$11:$C$1000,3,FALSE),"")</f>
        <v/>
      </c>
      <c r="D255" s="487" t="str">
        <f>IFERROR(VLOOKUP(A255,Transaksi!$A$11:$D$1000,4,FALSE),"")</f>
        <v/>
      </c>
      <c r="E255" s="488" t="str">
        <f>IFERROR(VLOOKUP(A255,Transaksi!$A$11:$E$1000,5,FALSE),"")</f>
        <v/>
      </c>
      <c r="F255" s="209" t="str">
        <f>IFERROR(VLOOKUP(A255,Transaksi!$A$11:$F$1000,6,FALSE),"")</f>
        <v/>
      </c>
      <c r="G255" s="489" t="str">
        <f>IFERROR(VLOOKUP(A255,Transaksi!$A$11:$G$1000,7,FALSE),"")</f>
        <v/>
      </c>
      <c r="H255" s="489" t="str">
        <f>IFERROR(VLOOKUP(A255,Transaksi!$A$11:$H$1000,8,FALSE),"")</f>
        <v/>
      </c>
      <c r="I255" s="489" t="str">
        <f t="shared" si="16"/>
        <v/>
      </c>
    </row>
    <row r="256" spans="3:9" ht="12.5">
      <c r="C256" s="486" t="str">
        <f>IFERROR(VLOOKUP(A256,Transaksi!$A$11:$C$1000,3,FALSE),"")</f>
        <v/>
      </c>
      <c r="D256" s="487" t="str">
        <f>IFERROR(VLOOKUP(A256,Transaksi!$A$11:$D$1000,4,FALSE),"")</f>
        <v/>
      </c>
      <c r="E256" s="488" t="str">
        <f>IFERROR(VLOOKUP(A256,Transaksi!$A$11:$E$1000,5,FALSE),"")</f>
        <v/>
      </c>
      <c r="F256" s="209" t="str">
        <f>IFERROR(VLOOKUP(A256,Transaksi!$A$11:$F$1000,6,FALSE),"")</f>
        <v/>
      </c>
      <c r="G256" s="489" t="str">
        <f>IFERROR(VLOOKUP(A256,Transaksi!$A$11:$G$1000,7,FALSE),"")</f>
        <v/>
      </c>
      <c r="H256" s="489" t="str">
        <f>IFERROR(VLOOKUP(A256,Transaksi!$A$11:$H$1000,8,FALSE),"")</f>
        <v/>
      </c>
      <c r="I256" s="489" t="str">
        <f t="shared" si="16"/>
        <v/>
      </c>
    </row>
    <row r="257" spans="3:9" ht="12.5">
      <c r="C257" s="486" t="str">
        <f>IFERROR(VLOOKUP(A257,Transaksi!$A$11:$C$1000,3,FALSE),"")</f>
        <v/>
      </c>
      <c r="D257" s="487" t="str">
        <f>IFERROR(VLOOKUP(A257,Transaksi!$A$11:$D$1000,4,FALSE),"")</f>
        <v/>
      </c>
      <c r="E257" s="488" t="str">
        <f>IFERROR(VLOOKUP(A257,Transaksi!$A$11:$E$1000,5,FALSE),"")</f>
        <v/>
      </c>
      <c r="F257" s="209" t="str">
        <f>IFERROR(VLOOKUP(A257,Transaksi!$A$11:$F$1000,6,FALSE),"")</f>
        <v/>
      </c>
      <c r="G257" s="489" t="str">
        <f>IFERROR(VLOOKUP(A257,Transaksi!$A$11:$G$1000,7,FALSE),"")</f>
        <v/>
      </c>
      <c r="H257" s="489" t="str">
        <f>IFERROR(VLOOKUP(A257,Transaksi!$A$11:$H$1000,8,FALSE),"")</f>
        <v/>
      </c>
      <c r="I257" s="489" t="str">
        <f t="shared" si="16"/>
        <v/>
      </c>
    </row>
    <row r="258" spans="3:9" ht="12.5">
      <c r="C258" s="486" t="str">
        <f>IFERROR(VLOOKUP(A258,Transaksi!$A$11:$C$1000,3,FALSE),"")</f>
        <v/>
      </c>
      <c r="D258" s="487" t="str">
        <f>IFERROR(VLOOKUP(A258,Transaksi!$A$11:$D$1000,4,FALSE),"")</f>
        <v/>
      </c>
      <c r="E258" s="488" t="str">
        <f>IFERROR(VLOOKUP(A258,Transaksi!$A$11:$E$1000,5,FALSE),"")</f>
        <v/>
      </c>
      <c r="F258" s="209" t="str">
        <f>IFERROR(VLOOKUP(A258,Transaksi!$A$11:$F$1000,6,FALSE),"")</f>
        <v/>
      </c>
      <c r="G258" s="489" t="str">
        <f>IFERROR(VLOOKUP(A258,Transaksi!$A$11:$G$1000,7,FALSE),"")</f>
        <v/>
      </c>
      <c r="H258" s="489" t="str">
        <f>IFERROR(VLOOKUP(A258,Transaksi!$A$11:$H$1000,8,FALSE),"")</f>
        <v/>
      </c>
      <c r="I258" s="489" t="str">
        <f t="shared" si="16"/>
        <v/>
      </c>
    </row>
    <row r="259" spans="3:9" ht="12.5">
      <c r="C259" s="486" t="str">
        <f>IFERROR(VLOOKUP(A259,Transaksi!$A$11:$C$1000,3,FALSE),"")</f>
        <v/>
      </c>
      <c r="D259" s="487" t="str">
        <f>IFERROR(VLOOKUP(A259,Transaksi!$A$11:$D$1000,4,FALSE),"")</f>
        <v/>
      </c>
      <c r="E259" s="488" t="str">
        <f>IFERROR(VLOOKUP(A259,Transaksi!$A$11:$E$1000,5,FALSE),"")</f>
        <v/>
      </c>
      <c r="F259" s="209" t="str">
        <f>IFERROR(VLOOKUP(A259,Transaksi!$A$11:$F$1000,6,FALSE),"")</f>
        <v/>
      </c>
      <c r="G259" s="489" t="str">
        <f>IFERROR(VLOOKUP(A259,Transaksi!$A$11:$G$1000,7,FALSE),"")</f>
        <v/>
      </c>
      <c r="H259" s="489" t="str">
        <f>IFERROR(VLOOKUP(A259,Transaksi!$A$11:$H$1000,8,FALSE),"")</f>
        <v/>
      </c>
      <c r="I259" s="489" t="str">
        <f t="shared" si="16"/>
        <v/>
      </c>
    </row>
    <row r="260" spans="3:9" ht="12.5">
      <c r="C260" s="486" t="str">
        <f>IFERROR(VLOOKUP(A260,Transaksi!$A$11:$C$1000,3,FALSE),"")</f>
        <v/>
      </c>
      <c r="D260" s="487" t="str">
        <f>IFERROR(VLOOKUP(A260,Transaksi!$A$11:$D$1000,4,FALSE),"")</f>
        <v/>
      </c>
      <c r="E260" s="488" t="str">
        <f>IFERROR(VLOOKUP(A260,Transaksi!$A$11:$E$1000,5,FALSE),"")</f>
        <v/>
      </c>
      <c r="F260" s="209" t="str">
        <f>IFERROR(VLOOKUP(A260,Transaksi!$A$11:$F$1000,6,FALSE),"")</f>
        <v/>
      </c>
      <c r="G260" s="489" t="str">
        <f>IFERROR(VLOOKUP(A260,Transaksi!$A$11:$G$1000,7,FALSE),"")</f>
        <v/>
      </c>
      <c r="H260" s="489" t="str">
        <f>IFERROR(VLOOKUP(A260,Transaksi!$A$11:$H$1000,8,FALSE),"")</f>
        <v/>
      </c>
      <c r="I260" s="489" t="str">
        <f t="shared" si="16"/>
        <v/>
      </c>
    </row>
    <row r="261" spans="3:9" ht="12.5">
      <c r="C261" s="486" t="str">
        <f>IFERROR(VLOOKUP(A261,Transaksi!$A$11:$C$1000,3,FALSE),"")</f>
        <v/>
      </c>
      <c r="D261" s="487" t="str">
        <f>IFERROR(VLOOKUP(A261,Transaksi!$A$11:$D$1000,4,FALSE),"")</f>
        <v/>
      </c>
      <c r="E261" s="488" t="str">
        <f>IFERROR(VLOOKUP(A261,Transaksi!$A$11:$E$1000,5,FALSE),"")</f>
        <v/>
      </c>
      <c r="F261" s="209" t="str">
        <f>IFERROR(VLOOKUP(A261,Transaksi!$A$11:$F$1000,6,FALSE),"")</f>
        <v/>
      </c>
      <c r="G261" s="489" t="str">
        <f>IFERROR(VLOOKUP(A261,Transaksi!$A$11:$G$1000,7,FALSE),"")</f>
        <v/>
      </c>
      <c r="H261" s="489" t="str">
        <f>IFERROR(VLOOKUP(A261,Transaksi!$A$11:$H$1000,8,FALSE),"")</f>
        <v/>
      </c>
      <c r="I261" s="489" t="str">
        <f t="shared" si="16"/>
        <v/>
      </c>
    </row>
    <row r="262" spans="3:9" ht="12.5">
      <c r="C262" s="486" t="str">
        <f>IFERROR(VLOOKUP(A262,Transaksi!$A$11:$C$1000,3,FALSE),"")</f>
        <v/>
      </c>
      <c r="D262" s="487" t="str">
        <f>IFERROR(VLOOKUP(A262,Transaksi!$A$11:$D$1000,4,FALSE),"")</f>
        <v/>
      </c>
      <c r="E262" s="488" t="str">
        <f>IFERROR(VLOOKUP(A262,Transaksi!$A$11:$E$1000,5,FALSE),"")</f>
        <v/>
      </c>
      <c r="F262" s="209" t="str">
        <f>IFERROR(VLOOKUP(A262,Transaksi!$A$11:$F$1000,6,FALSE),"")</f>
        <v/>
      </c>
      <c r="G262" s="489" t="str">
        <f>IFERROR(VLOOKUP(A262,Transaksi!$A$11:$G$1000,7,FALSE),"")</f>
        <v/>
      </c>
      <c r="H262" s="489" t="str">
        <f>IFERROR(VLOOKUP(A262,Transaksi!$A$11:$H$1000,8,FALSE),"")</f>
        <v/>
      </c>
      <c r="I262" s="489" t="str">
        <f t="shared" si="16"/>
        <v/>
      </c>
    </row>
    <row r="263" spans="3:9" ht="12.5">
      <c r="C263" s="486" t="str">
        <f>IFERROR(VLOOKUP(A263,Transaksi!$A$11:$C$1000,3,FALSE),"")</f>
        <v/>
      </c>
      <c r="D263" s="487" t="str">
        <f>IFERROR(VLOOKUP(A263,Transaksi!$A$11:$D$1000,4,FALSE),"")</f>
        <v/>
      </c>
      <c r="E263" s="488" t="str">
        <f>IFERROR(VLOOKUP(A263,Transaksi!$A$11:$E$1000,5,FALSE),"")</f>
        <v/>
      </c>
      <c r="F263" s="209" t="str">
        <f>IFERROR(VLOOKUP(A263,Transaksi!$A$11:$F$1000,6,FALSE),"")</f>
        <v/>
      </c>
      <c r="G263" s="489" t="str">
        <f>IFERROR(VLOOKUP(A263,Transaksi!$A$11:$G$1000,7,FALSE),"")</f>
        <v/>
      </c>
      <c r="H263" s="489" t="str">
        <f>IFERROR(VLOOKUP(A263,Transaksi!$A$11:$H$1000,8,FALSE),"")</f>
        <v/>
      </c>
      <c r="I263" s="489" t="str">
        <f t="shared" si="16"/>
        <v/>
      </c>
    </row>
    <row r="264" spans="3:9" ht="12.5">
      <c r="C264" s="486" t="str">
        <f>IFERROR(VLOOKUP(A264,Transaksi!$A$11:$C$1000,3,FALSE),"")</f>
        <v/>
      </c>
      <c r="D264" s="487" t="str">
        <f>IFERROR(VLOOKUP(A264,Transaksi!$A$11:$D$1000,4,FALSE),"")</f>
        <v/>
      </c>
      <c r="E264" s="488" t="str">
        <f>IFERROR(VLOOKUP(A264,Transaksi!$A$11:$E$1000,5,FALSE),"")</f>
        <v/>
      </c>
      <c r="F264" s="209" t="str">
        <f>IFERROR(VLOOKUP(A264,Transaksi!$A$11:$F$1000,6,FALSE),"")</f>
        <v/>
      </c>
      <c r="G264" s="489" t="str">
        <f>IFERROR(VLOOKUP(A264,Transaksi!$A$11:$G$1000,7,FALSE),"")</f>
        <v/>
      </c>
      <c r="H264" s="489" t="str">
        <f>IFERROR(VLOOKUP(A264,Transaksi!$A$11:$H$1000,8,FALSE),"")</f>
        <v/>
      </c>
      <c r="I264" s="489" t="str">
        <f t="shared" si="16"/>
        <v/>
      </c>
    </row>
    <row r="265" spans="3:9" ht="12.5">
      <c r="C265" s="486" t="str">
        <f>IFERROR(VLOOKUP(A265,Transaksi!$A$11:$C$1000,3,FALSE),"")</f>
        <v/>
      </c>
      <c r="D265" s="487" t="str">
        <f>IFERROR(VLOOKUP(A265,Transaksi!$A$11:$D$1000,4,FALSE),"")</f>
        <v/>
      </c>
      <c r="E265" s="488" t="str">
        <f>IFERROR(VLOOKUP(A265,Transaksi!$A$11:$E$1000,5,FALSE),"")</f>
        <v/>
      </c>
      <c r="F265" s="209" t="str">
        <f>IFERROR(VLOOKUP(A265,Transaksi!$A$11:$F$1000,6,FALSE),"")</f>
        <v/>
      </c>
      <c r="G265" s="489" t="str">
        <f>IFERROR(VLOOKUP(A265,Transaksi!$A$11:$G$1000,7,FALSE),"")</f>
        <v/>
      </c>
      <c r="H265" s="489" t="str">
        <f>IFERROR(VLOOKUP(A265,Transaksi!$A$11:$H$1000,8,FALSE),"")</f>
        <v/>
      </c>
      <c r="I265" s="489" t="str">
        <f t="shared" si="16"/>
        <v/>
      </c>
    </row>
    <row r="266" spans="3:9" ht="12.5">
      <c r="C266" s="486" t="str">
        <f>IFERROR(VLOOKUP(A266,Transaksi!$A$11:$C$1000,3,FALSE),"")</f>
        <v/>
      </c>
      <c r="D266" s="487" t="str">
        <f>IFERROR(VLOOKUP(A266,Transaksi!$A$11:$D$1000,4,FALSE),"")</f>
        <v/>
      </c>
      <c r="E266" s="488" t="str">
        <f>IFERROR(VLOOKUP(A266,Transaksi!$A$11:$E$1000,5,FALSE),"")</f>
        <v/>
      </c>
      <c r="F266" s="209" t="str">
        <f>IFERROR(VLOOKUP(A266,Transaksi!$A$11:$F$1000,6,FALSE),"")</f>
        <v/>
      </c>
      <c r="G266" s="489" t="str">
        <f>IFERROR(VLOOKUP(A266,Transaksi!$A$11:$G$1000,7,FALSE),"")</f>
        <v/>
      </c>
      <c r="H266" s="489" t="str">
        <f>IFERROR(VLOOKUP(A266,Transaksi!$A$11:$H$1000,8,FALSE),"")</f>
        <v/>
      </c>
      <c r="I266" s="489" t="str">
        <f t="shared" si="16"/>
        <v/>
      </c>
    </row>
    <row r="267" spans="3:9" ht="12.5">
      <c r="C267" s="486" t="str">
        <f>IFERROR(VLOOKUP(A267,Transaksi!$A$11:$C$1000,3,FALSE),"")</f>
        <v/>
      </c>
      <c r="D267" s="487" t="str">
        <f>IFERROR(VLOOKUP(A267,Transaksi!$A$11:$D$1000,4,FALSE),"")</f>
        <v/>
      </c>
      <c r="E267" s="488" t="str">
        <f>IFERROR(VLOOKUP(A267,Transaksi!$A$11:$E$1000,5,FALSE),"")</f>
        <v/>
      </c>
      <c r="F267" s="209" t="str">
        <f>IFERROR(VLOOKUP(A267,Transaksi!$A$11:$F$1000,6,FALSE),"")</f>
        <v/>
      </c>
      <c r="G267" s="489" t="str">
        <f>IFERROR(VLOOKUP(A267,Transaksi!$A$11:$G$1000,7,FALSE),"")</f>
        <v/>
      </c>
      <c r="H267" s="489" t="str">
        <f>IFERROR(VLOOKUP(A267,Transaksi!$A$11:$H$1000,8,FALSE),"")</f>
        <v/>
      </c>
      <c r="I267" s="489" t="str">
        <f t="shared" si="16"/>
        <v/>
      </c>
    </row>
    <row r="268" spans="3:9" ht="12.5">
      <c r="C268" s="486" t="str">
        <f>IFERROR(VLOOKUP(A268,Transaksi!$A$11:$C$1000,3,FALSE),"")</f>
        <v/>
      </c>
      <c r="D268" s="487" t="str">
        <f>IFERROR(VLOOKUP(A268,Transaksi!$A$11:$D$1000,4,FALSE),"")</f>
        <v/>
      </c>
      <c r="E268" s="488" t="str">
        <f>IFERROR(VLOOKUP(A268,Transaksi!$A$11:$E$1000,5,FALSE),"")</f>
        <v/>
      </c>
      <c r="F268" s="209" t="str">
        <f>IFERROR(VLOOKUP(A268,Transaksi!$A$11:$F$1000,6,FALSE),"")</f>
        <v/>
      </c>
      <c r="G268" s="489" t="str">
        <f>IFERROR(VLOOKUP(A268,Transaksi!$A$11:$G$1000,7,FALSE),"")</f>
        <v/>
      </c>
      <c r="H268" s="489" t="str">
        <f>IFERROR(VLOOKUP(A268,Transaksi!$A$11:$H$1000,8,FALSE),"")</f>
        <v/>
      </c>
      <c r="I268" s="489" t="str">
        <f t="shared" si="16"/>
        <v/>
      </c>
    </row>
    <row r="269" spans="3:9" ht="12.5">
      <c r="C269" s="486" t="str">
        <f>IFERROR(VLOOKUP(A269,Transaksi!$A$11:$C$1000,3,FALSE),"")</f>
        <v/>
      </c>
      <c r="D269" s="487" t="str">
        <f>IFERROR(VLOOKUP(A269,Transaksi!$A$11:$D$1000,4,FALSE),"")</f>
        <v/>
      </c>
      <c r="E269" s="488" t="str">
        <f>IFERROR(VLOOKUP(A269,Transaksi!$A$11:$E$1000,5,FALSE),"")</f>
        <v/>
      </c>
      <c r="F269" s="209" t="str">
        <f>IFERROR(VLOOKUP(A269,Transaksi!$A$11:$F$1000,6,FALSE),"")</f>
        <v/>
      </c>
      <c r="G269" s="489" t="str">
        <f>IFERROR(VLOOKUP(A269,Transaksi!$A$11:$G$1000,7,FALSE),"")</f>
        <v/>
      </c>
      <c r="H269" s="489" t="str">
        <f>IFERROR(VLOOKUP(A269,Transaksi!$A$11:$H$1000,8,FALSE),"")</f>
        <v/>
      </c>
      <c r="I269" s="489" t="str">
        <f t="shared" si="16"/>
        <v/>
      </c>
    </row>
    <row r="270" spans="3:9" ht="12.5">
      <c r="C270" s="486" t="str">
        <f>IFERROR(VLOOKUP(A270,Transaksi!$A$11:$C$1000,3,FALSE),"")</f>
        <v/>
      </c>
      <c r="D270" s="487" t="str">
        <f>IFERROR(VLOOKUP(A270,Transaksi!$A$11:$D$1000,4,FALSE),"")</f>
        <v/>
      </c>
      <c r="E270" s="488" t="str">
        <f>IFERROR(VLOOKUP(A270,Transaksi!$A$11:$E$1000,5,FALSE),"")</f>
        <v/>
      </c>
      <c r="F270" s="209" t="str">
        <f>IFERROR(VLOOKUP(A270,Transaksi!$A$11:$F$1000,6,FALSE),"")</f>
        <v/>
      </c>
      <c r="G270" s="489" t="str">
        <f>IFERROR(VLOOKUP(A270,Transaksi!$A$11:$G$1000,7,FALSE),"")</f>
        <v/>
      </c>
      <c r="H270" s="489" t="str">
        <f>IFERROR(VLOOKUP(A270,Transaksi!$A$11:$H$1000,8,FALSE),"")</f>
        <v/>
      </c>
      <c r="I270" s="489" t="str">
        <f t="shared" si="16"/>
        <v/>
      </c>
    </row>
    <row r="271" spans="3:9" ht="12.5">
      <c r="C271" s="486" t="str">
        <f>IFERROR(VLOOKUP(A271,Transaksi!$A$11:$C$1000,3,FALSE),"")</f>
        <v/>
      </c>
      <c r="D271" s="487" t="str">
        <f>IFERROR(VLOOKUP(A271,Transaksi!$A$11:$D$1000,4,FALSE),"")</f>
        <v/>
      </c>
      <c r="E271" s="488" t="str">
        <f>IFERROR(VLOOKUP(A271,Transaksi!$A$11:$E$1000,5,FALSE),"")</f>
        <v/>
      </c>
      <c r="F271" s="209" t="str">
        <f>IFERROR(VLOOKUP(A271,Transaksi!$A$11:$F$1000,6,FALSE),"")</f>
        <v/>
      </c>
      <c r="G271" s="489" t="str">
        <f>IFERROR(VLOOKUP(A271,Transaksi!$A$11:$G$1000,7,FALSE),"")</f>
        <v/>
      </c>
      <c r="H271" s="489" t="str">
        <f>IFERROR(VLOOKUP(A271,Transaksi!$A$11:$H$1000,8,FALSE),"")</f>
        <v/>
      </c>
      <c r="I271" s="489" t="str">
        <f t="shared" si="16"/>
        <v/>
      </c>
    </row>
    <row r="272" spans="3:9" ht="12.5">
      <c r="C272" s="486" t="str">
        <f>IFERROR(VLOOKUP(A272,Transaksi!$A$11:$C$1000,3,FALSE),"")</f>
        <v/>
      </c>
      <c r="D272" s="487" t="str">
        <f>IFERROR(VLOOKUP(A272,Transaksi!$A$11:$D$1000,4,FALSE),"")</f>
        <v/>
      </c>
      <c r="E272" s="488" t="str">
        <f>IFERROR(VLOOKUP(A272,Transaksi!$A$11:$E$1000,5,FALSE),"")</f>
        <v/>
      </c>
      <c r="F272" s="209" t="str">
        <f>IFERROR(VLOOKUP(A272,Transaksi!$A$11:$F$1000,6,FALSE),"")</f>
        <v/>
      </c>
      <c r="G272" s="489" t="str">
        <f>IFERROR(VLOOKUP(A272,Transaksi!$A$11:$G$1000,7,FALSE),"")</f>
        <v/>
      </c>
      <c r="H272" s="489" t="str">
        <f>IFERROR(VLOOKUP(A272,Transaksi!$A$11:$H$1000,8,FALSE),"")</f>
        <v/>
      </c>
      <c r="I272" s="489" t="str">
        <f t="shared" si="16"/>
        <v/>
      </c>
    </row>
    <row r="273" spans="3:9" ht="12.5">
      <c r="C273" s="486" t="str">
        <f>IFERROR(VLOOKUP(A273,Transaksi!$A$11:$C$1000,3,FALSE),"")</f>
        <v/>
      </c>
      <c r="D273" s="487" t="str">
        <f>IFERROR(VLOOKUP(A273,Transaksi!$A$11:$D$1000,4,FALSE),"")</f>
        <v/>
      </c>
      <c r="E273" s="488" t="str">
        <f>IFERROR(VLOOKUP(A273,Transaksi!$A$11:$E$1000,5,FALSE),"")</f>
        <v/>
      </c>
      <c r="F273" s="209" t="str">
        <f>IFERROR(VLOOKUP(A273,Transaksi!$A$11:$F$1000,6,FALSE),"")</f>
        <v/>
      </c>
      <c r="G273" s="489" t="str">
        <f>IFERROR(VLOOKUP(A273,Transaksi!$A$11:$G$1000,7,FALSE),"")</f>
        <v/>
      </c>
      <c r="H273" s="489" t="str">
        <f>IFERROR(VLOOKUP(A273,Transaksi!$A$11:$H$1000,8,FALSE),"")</f>
        <v/>
      </c>
      <c r="I273" s="489" t="str">
        <f t="shared" si="16"/>
        <v/>
      </c>
    </row>
    <row r="274" spans="3:9" ht="12.5">
      <c r="C274" s="486" t="str">
        <f>IFERROR(VLOOKUP(A274,Transaksi!$A$11:$C$1000,3,FALSE),"")</f>
        <v/>
      </c>
      <c r="D274" s="487" t="str">
        <f>IFERROR(VLOOKUP(A274,Transaksi!$A$11:$D$1000,4,FALSE),"")</f>
        <v/>
      </c>
      <c r="E274" s="488" t="str">
        <f>IFERROR(VLOOKUP(A274,Transaksi!$A$11:$E$1000,5,FALSE),"")</f>
        <v/>
      </c>
      <c r="F274" s="209" t="str">
        <f>IFERROR(VLOOKUP(A274,Transaksi!$A$11:$F$1000,6,FALSE),"")</f>
        <v/>
      </c>
      <c r="G274" s="489" t="str">
        <f>IFERROR(VLOOKUP(A274,Transaksi!$A$11:$G$1000,7,FALSE),"")</f>
        <v/>
      </c>
      <c r="H274" s="489" t="str">
        <f>IFERROR(VLOOKUP(A274,Transaksi!$A$11:$H$1000,8,FALSE),"")</f>
        <v/>
      </c>
      <c r="I274" s="489" t="str">
        <f t="shared" si="16"/>
        <v/>
      </c>
    </row>
    <row r="275" spans="3:9" ht="12.5">
      <c r="C275" s="486" t="str">
        <f>IFERROR(VLOOKUP(A275,Transaksi!$A$11:$C$1000,3,FALSE),"")</f>
        <v/>
      </c>
      <c r="D275" s="487" t="str">
        <f>IFERROR(VLOOKUP(A275,Transaksi!$A$11:$D$1000,4,FALSE),"")</f>
        <v/>
      </c>
      <c r="E275" s="488" t="str">
        <f>IFERROR(VLOOKUP(A275,Transaksi!$A$11:$E$1000,5,FALSE),"")</f>
        <v/>
      </c>
      <c r="F275" s="209" t="str">
        <f>IFERROR(VLOOKUP(A275,Transaksi!$A$11:$F$1000,6,FALSE),"")</f>
        <v/>
      </c>
      <c r="G275" s="489" t="str">
        <f>IFERROR(VLOOKUP(A275,Transaksi!$A$11:$G$1000,7,FALSE),"")</f>
        <v/>
      </c>
      <c r="H275" s="489" t="str">
        <f>IFERROR(VLOOKUP(A275,Transaksi!$A$11:$H$1000,8,FALSE),"")</f>
        <v/>
      </c>
      <c r="I275" s="489" t="str">
        <f t="shared" si="16"/>
        <v/>
      </c>
    </row>
    <row r="276" spans="3:9" ht="12.5">
      <c r="C276" s="486" t="str">
        <f>IFERROR(VLOOKUP(A276,Transaksi!$A$11:$C$1000,3,FALSE),"")</f>
        <v/>
      </c>
      <c r="D276" s="487" t="str">
        <f>IFERROR(VLOOKUP(A276,Transaksi!$A$11:$D$1000,4,FALSE),"")</f>
        <v/>
      </c>
      <c r="E276" s="488" t="str">
        <f>IFERROR(VLOOKUP(A276,Transaksi!$A$11:$E$1000,5,FALSE),"")</f>
        <v/>
      </c>
      <c r="F276" s="209" t="str">
        <f>IFERROR(VLOOKUP(A276,Transaksi!$A$11:$F$1000,6,FALSE),"")</f>
        <v/>
      </c>
      <c r="G276" s="489" t="str">
        <f>IFERROR(VLOOKUP(A276,Transaksi!$A$11:$G$1000,7,FALSE),"")</f>
        <v/>
      </c>
      <c r="H276" s="489" t="str">
        <f>IFERROR(VLOOKUP(A276,Transaksi!$A$11:$H$1000,8,FALSE),"")</f>
        <v/>
      </c>
      <c r="I276" s="489" t="str">
        <f t="shared" si="16"/>
        <v/>
      </c>
    </row>
    <row r="277" spans="3:9" ht="12.5">
      <c r="C277" s="486" t="str">
        <f>IFERROR(VLOOKUP(A277,Transaksi!$A$11:$C$1000,3,FALSE),"")</f>
        <v/>
      </c>
      <c r="D277" s="487" t="str">
        <f>IFERROR(VLOOKUP(A277,Transaksi!$A$11:$D$1000,4,FALSE),"")</f>
        <v/>
      </c>
      <c r="E277" s="488" t="str">
        <f>IFERROR(VLOOKUP(A277,Transaksi!$A$11:$E$1000,5,FALSE),"")</f>
        <v/>
      </c>
      <c r="F277" s="209" t="str">
        <f>IFERROR(VLOOKUP(A277,Transaksi!$A$11:$F$1000,6,FALSE),"")</f>
        <v/>
      </c>
      <c r="G277" s="489" t="str">
        <f>IFERROR(VLOOKUP(A277,Transaksi!$A$11:$G$1000,7,FALSE),"")</f>
        <v/>
      </c>
      <c r="H277" s="489" t="str">
        <f>IFERROR(VLOOKUP(A277,Transaksi!$A$11:$H$1000,8,FALSE),"")</f>
        <v/>
      </c>
      <c r="I277" s="489" t="str">
        <f t="shared" si="16"/>
        <v/>
      </c>
    </row>
    <row r="278" spans="3:9" ht="12.5">
      <c r="C278" s="486" t="str">
        <f>IFERROR(VLOOKUP(A278,Transaksi!$A$11:$C$1000,3,FALSE),"")</f>
        <v/>
      </c>
      <c r="D278" s="487" t="str">
        <f>IFERROR(VLOOKUP(A278,Transaksi!$A$11:$D$1000,4,FALSE),"")</f>
        <v/>
      </c>
      <c r="E278" s="488" t="str">
        <f>IFERROR(VLOOKUP(A278,Transaksi!$A$11:$E$1000,5,FALSE),"")</f>
        <v/>
      </c>
      <c r="F278" s="209" t="str">
        <f>IFERROR(VLOOKUP(A278,Transaksi!$A$11:$F$1000,6,FALSE),"")</f>
        <v/>
      </c>
      <c r="G278" s="489" t="str">
        <f>IFERROR(VLOOKUP(A278,Transaksi!$A$11:$G$1000,7,FALSE),"")</f>
        <v/>
      </c>
      <c r="H278" s="489" t="str">
        <f>IFERROR(VLOOKUP(A278,Transaksi!$A$11:$H$1000,8,FALSE),"")</f>
        <v/>
      </c>
      <c r="I278" s="489" t="str">
        <f t="shared" si="16"/>
        <v/>
      </c>
    </row>
    <row r="279" spans="3:9" ht="12.5">
      <c r="C279" s="486" t="str">
        <f>IFERROR(VLOOKUP(A279,Transaksi!$A$11:$C$1000,3,FALSE),"")</f>
        <v/>
      </c>
      <c r="D279" s="487" t="str">
        <f>IFERROR(VLOOKUP(A279,Transaksi!$A$11:$D$1000,4,FALSE),"")</f>
        <v/>
      </c>
      <c r="E279" s="488" t="str">
        <f>IFERROR(VLOOKUP(A279,Transaksi!$A$11:$E$1000,5,FALSE),"")</f>
        <v/>
      </c>
      <c r="F279" s="209" t="str">
        <f>IFERROR(VLOOKUP(A279,Transaksi!$A$11:$F$1000,6,FALSE),"")</f>
        <v/>
      </c>
      <c r="G279" s="489" t="str">
        <f>IFERROR(VLOOKUP(A279,Transaksi!$A$11:$G$1000,7,FALSE),"")</f>
        <v/>
      </c>
      <c r="H279" s="489" t="str">
        <f>IFERROR(VLOOKUP(A279,Transaksi!$A$11:$H$1000,8,FALSE),"")</f>
        <v/>
      </c>
      <c r="I279" s="489" t="str">
        <f t="shared" si="16"/>
        <v/>
      </c>
    </row>
    <row r="280" spans="3:9" ht="12.5">
      <c r="C280" s="486" t="str">
        <f>IFERROR(VLOOKUP(A280,Transaksi!$A$11:$C$1000,3,FALSE),"")</f>
        <v/>
      </c>
      <c r="D280" s="487" t="str">
        <f>IFERROR(VLOOKUP(A280,Transaksi!$A$11:$D$1000,4,FALSE),"")</f>
        <v/>
      </c>
      <c r="E280" s="488" t="str">
        <f>IFERROR(VLOOKUP(A280,Transaksi!$A$11:$E$1000,5,FALSE),"")</f>
        <v/>
      </c>
      <c r="F280" s="209" t="str">
        <f>IFERROR(VLOOKUP(A280,Transaksi!$A$11:$F$1000,6,FALSE),"")</f>
        <v/>
      </c>
      <c r="G280" s="489" t="str">
        <f>IFERROR(VLOOKUP(A280,Transaksi!$A$11:$G$1000,7,FALSE),"")</f>
        <v/>
      </c>
      <c r="H280" s="489" t="str">
        <f>IFERROR(VLOOKUP(A280,Transaksi!$A$11:$H$1000,8,FALSE),"")</f>
        <v/>
      </c>
      <c r="I280" s="489" t="str">
        <f t="shared" ref="I280:I343" si="17">IF(F280="","",I279+G280-H280)</f>
        <v/>
      </c>
    </row>
    <row r="281" spans="3:9" ht="12.5">
      <c r="C281" s="486" t="str">
        <f>IFERROR(VLOOKUP(A281,Transaksi!$A$11:$C$1000,3,FALSE),"")</f>
        <v/>
      </c>
      <c r="D281" s="487" t="str">
        <f>IFERROR(VLOOKUP(A281,Transaksi!$A$11:$D$1000,4,FALSE),"")</f>
        <v/>
      </c>
      <c r="E281" s="488" t="str">
        <f>IFERROR(VLOOKUP(A281,Transaksi!$A$11:$E$1000,5,FALSE),"")</f>
        <v/>
      </c>
      <c r="F281" s="209" t="str">
        <f>IFERROR(VLOOKUP(A281,Transaksi!$A$11:$F$1000,6,FALSE),"")</f>
        <v/>
      </c>
      <c r="G281" s="489" t="str">
        <f>IFERROR(VLOOKUP(A281,Transaksi!$A$11:$G$1000,7,FALSE),"")</f>
        <v/>
      </c>
      <c r="H281" s="489" t="str">
        <f>IFERROR(VLOOKUP(A281,Transaksi!$A$11:$H$1000,8,FALSE),"")</f>
        <v/>
      </c>
      <c r="I281" s="489" t="str">
        <f t="shared" si="17"/>
        <v/>
      </c>
    </row>
    <row r="282" spans="3:9" ht="12.5">
      <c r="C282" s="486" t="str">
        <f>IFERROR(VLOOKUP(A282,Transaksi!$A$11:$C$1000,3,FALSE),"")</f>
        <v/>
      </c>
      <c r="D282" s="487" t="str">
        <f>IFERROR(VLOOKUP(A282,Transaksi!$A$11:$D$1000,4,FALSE),"")</f>
        <v/>
      </c>
      <c r="E282" s="488" t="str">
        <f>IFERROR(VLOOKUP(A282,Transaksi!$A$11:$E$1000,5,FALSE),"")</f>
        <v/>
      </c>
      <c r="F282" s="209" t="str">
        <f>IFERROR(VLOOKUP(A282,Transaksi!$A$11:$F$1000,6,FALSE),"")</f>
        <v/>
      </c>
      <c r="G282" s="489" t="str">
        <f>IFERROR(VLOOKUP(A282,Transaksi!$A$11:$G$1000,7,FALSE),"")</f>
        <v/>
      </c>
      <c r="H282" s="489" t="str">
        <f>IFERROR(VLOOKUP(A282,Transaksi!$A$11:$H$1000,8,FALSE),"")</f>
        <v/>
      </c>
      <c r="I282" s="489" t="str">
        <f t="shared" si="17"/>
        <v/>
      </c>
    </row>
    <row r="283" spans="3:9" ht="12.5">
      <c r="C283" s="486" t="str">
        <f>IFERROR(VLOOKUP(A283,Transaksi!$A$11:$C$1000,3,FALSE),"")</f>
        <v/>
      </c>
      <c r="D283" s="487" t="str">
        <f>IFERROR(VLOOKUP(A283,Transaksi!$A$11:$D$1000,4,FALSE),"")</f>
        <v/>
      </c>
      <c r="E283" s="488" t="str">
        <f>IFERROR(VLOOKUP(A283,Transaksi!$A$11:$E$1000,5,FALSE),"")</f>
        <v/>
      </c>
      <c r="F283" s="209" t="str">
        <f>IFERROR(VLOOKUP(A283,Transaksi!$A$11:$F$1000,6,FALSE),"")</f>
        <v/>
      </c>
      <c r="G283" s="489" t="str">
        <f>IFERROR(VLOOKUP(A283,Transaksi!$A$11:$G$1000,7,FALSE),"")</f>
        <v/>
      </c>
      <c r="H283" s="489" t="str">
        <f>IFERROR(VLOOKUP(A283,Transaksi!$A$11:$H$1000,8,FALSE),"")</f>
        <v/>
      </c>
      <c r="I283" s="489" t="str">
        <f t="shared" si="17"/>
        <v/>
      </c>
    </row>
    <row r="284" spans="3:9" ht="12.5">
      <c r="C284" s="486" t="str">
        <f>IFERROR(VLOOKUP(A284,Transaksi!$A$11:$C$1000,3,FALSE),"")</f>
        <v/>
      </c>
      <c r="D284" s="487" t="str">
        <f>IFERROR(VLOOKUP(A284,Transaksi!$A$11:$D$1000,4,FALSE),"")</f>
        <v/>
      </c>
      <c r="E284" s="488" t="str">
        <f>IFERROR(VLOOKUP(A284,Transaksi!$A$11:$E$1000,5,FALSE),"")</f>
        <v/>
      </c>
      <c r="F284" s="209" t="str">
        <f>IFERROR(VLOOKUP(A284,Transaksi!$A$11:$F$1000,6,FALSE),"")</f>
        <v/>
      </c>
      <c r="G284" s="489" t="str">
        <f>IFERROR(VLOOKUP(A284,Transaksi!$A$11:$G$1000,7,FALSE),"")</f>
        <v/>
      </c>
      <c r="H284" s="489" t="str">
        <f>IFERROR(VLOOKUP(A284,Transaksi!$A$11:$H$1000,8,FALSE),"")</f>
        <v/>
      </c>
      <c r="I284" s="489" t="str">
        <f t="shared" si="17"/>
        <v/>
      </c>
    </row>
    <row r="285" spans="3:9" ht="12.5">
      <c r="C285" s="486" t="str">
        <f>IFERROR(VLOOKUP(A285,Transaksi!$A$11:$C$1000,3,FALSE),"")</f>
        <v/>
      </c>
      <c r="D285" s="487" t="str">
        <f>IFERROR(VLOOKUP(A285,Transaksi!$A$11:$D$1000,4,FALSE),"")</f>
        <v/>
      </c>
      <c r="E285" s="488" t="str">
        <f>IFERROR(VLOOKUP(A285,Transaksi!$A$11:$E$1000,5,FALSE),"")</f>
        <v/>
      </c>
      <c r="F285" s="209" t="str">
        <f>IFERROR(VLOOKUP(A285,Transaksi!$A$11:$F$1000,6,FALSE),"")</f>
        <v/>
      </c>
      <c r="G285" s="489" t="str">
        <f>IFERROR(VLOOKUP(A285,Transaksi!$A$11:$G$1000,7,FALSE),"")</f>
        <v/>
      </c>
      <c r="H285" s="489" t="str">
        <f>IFERROR(VLOOKUP(A285,Transaksi!$A$11:$H$1000,8,FALSE),"")</f>
        <v/>
      </c>
      <c r="I285" s="489" t="str">
        <f t="shared" si="17"/>
        <v/>
      </c>
    </row>
    <row r="286" spans="3:9" ht="12.5">
      <c r="C286" s="486" t="str">
        <f>IFERROR(VLOOKUP(A286,Transaksi!$A$11:$C$1000,3,FALSE),"")</f>
        <v/>
      </c>
      <c r="D286" s="487" t="str">
        <f>IFERROR(VLOOKUP(A286,Transaksi!$A$11:$D$1000,4,FALSE),"")</f>
        <v/>
      </c>
      <c r="E286" s="488" t="str">
        <f>IFERROR(VLOOKUP(A286,Transaksi!$A$11:$E$1000,5,FALSE),"")</f>
        <v/>
      </c>
      <c r="F286" s="209" t="str">
        <f>IFERROR(VLOOKUP(A286,Transaksi!$A$11:$F$1000,6,FALSE),"")</f>
        <v/>
      </c>
      <c r="G286" s="489" t="str">
        <f>IFERROR(VLOOKUP(A286,Transaksi!$A$11:$G$1000,7,FALSE),"")</f>
        <v/>
      </c>
      <c r="H286" s="489" t="str">
        <f>IFERROR(VLOOKUP(A286,Transaksi!$A$11:$H$1000,8,FALSE),"")</f>
        <v/>
      </c>
      <c r="I286" s="489" t="str">
        <f t="shared" si="17"/>
        <v/>
      </c>
    </row>
    <row r="287" spans="3:9" ht="12.5">
      <c r="C287" s="486" t="str">
        <f>IFERROR(VLOOKUP(A287,Transaksi!$A$11:$C$1000,3,FALSE),"")</f>
        <v/>
      </c>
      <c r="D287" s="487" t="str">
        <f>IFERROR(VLOOKUP(A287,Transaksi!$A$11:$D$1000,4,FALSE),"")</f>
        <v/>
      </c>
      <c r="E287" s="488" t="str">
        <f>IFERROR(VLOOKUP(A287,Transaksi!$A$11:$E$1000,5,FALSE),"")</f>
        <v/>
      </c>
      <c r="F287" s="209" t="str">
        <f>IFERROR(VLOOKUP(A287,Transaksi!$A$11:$F$1000,6,FALSE),"")</f>
        <v/>
      </c>
      <c r="G287" s="489" t="str">
        <f>IFERROR(VLOOKUP(A287,Transaksi!$A$11:$G$1000,7,FALSE),"")</f>
        <v/>
      </c>
      <c r="H287" s="489" t="str">
        <f>IFERROR(VLOOKUP(A287,Transaksi!$A$11:$H$1000,8,FALSE),"")</f>
        <v/>
      </c>
      <c r="I287" s="489" t="str">
        <f t="shared" si="17"/>
        <v/>
      </c>
    </row>
    <row r="288" spans="3:9" ht="12.5">
      <c r="C288" s="486" t="str">
        <f>IFERROR(VLOOKUP(A288,Transaksi!$A$11:$C$1000,3,FALSE),"")</f>
        <v/>
      </c>
      <c r="D288" s="487" t="str">
        <f>IFERROR(VLOOKUP(A288,Transaksi!$A$11:$D$1000,4,FALSE),"")</f>
        <v/>
      </c>
      <c r="E288" s="488" t="str">
        <f>IFERROR(VLOOKUP(A288,Transaksi!$A$11:$E$1000,5,FALSE),"")</f>
        <v/>
      </c>
      <c r="F288" s="209" t="str">
        <f>IFERROR(VLOOKUP(A288,Transaksi!$A$11:$F$1000,6,FALSE),"")</f>
        <v/>
      </c>
      <c r="G288" s="489" t="str">
        <f>IFERROR(VLOOKUP(A288,Transaksi!$A$11:$G$1000,7,FALSE),"")</f>
        <v/>
      </c>
      <c r="H288" s="489" t="str">
        <f>IFERROR(VLOOKUP(A288,Transaksi!$A$11:$H$1000,8,FALSE),"")</f>
        <v/>
      </c>
      <c r="I288" s="489" t="str">
        <f t="shared" si="17"/>
        <v/>
      </c>
    </row>
    <row r="289" spans="3:9" ht="12.5">
      <c r="C289" s="486" t="str">
        <f>IFERROR(VLOOKUP(A289,Transaksi!$A$11:$C$1000,3,FALSE),"")</f>
        <v/>
      </c>
      <c r="D289" s="487" t="str">
        <f>IFERROR(VLOOKUP(A289,Transaksi!$A$11:$D$1000,4,FALSE),"")</f>
        <v/>
      </c>
      <c r="E289" s="488" t="str">
        <f>IFERROR(VLOOKUP(A289,Transaksi!$A$11:$E$1000,5,FALSE),"")</f>
        <v/>
      </c>
      <c r="F289" s="209" t="str">
        <f>IFERROR(VLOOKUP(A289,Transaksi!$A$11:$F$1000,6,FALSE),"")</f>
        <v/>
      </c>
      <c r="G289" s="489" t="str">
        <f>IFERROR(VLOOKUP(A289,Transaksi!$A$11:$G$1000,7,FALSE),"")</f>
        <v/>
      </c>
      <c r="H289" s="489" t="str">
        <f>IFERROR(VLOOKUP(A289,Transaksi!$A$11:$H$1000,8,FALSE),"")</f>
        <v/>
      </c>
      <c r="I289" s="489" t="str">
        <f t="shared" si="17"/>
        <v/>
      </c>
    </row>
    <row r="290" spans="3:9" ht="12.5">
      <c r="C290" s="486" t="str">
        <f>IFERROR(VLOOKUP(A290,Transaksi!$A$11:$C$1000,3,FALSE),"")</f>
        <v/>
      </c>
      <c r="D290" s="487" t="str">
        <f>IFERROR(VLOOKUP(A290,Transaksi!$A$11:$D$1000,4,FALSE),"")</f>
        <v/>
      </c>
      <c r="E290" s="488" t="str">
        <f>IFERROR(VLOOKUP(A290,Transaksi!$A$11:$E$1000,5,FALSE),"")</f>
        <v/>
      </c>
      <c r="F290" s="209" t="str">
        <f>IFERROR(VLOOKUP(A290,Transaksi!$A$11:$F$1000,6,FALSE),"")</f>
        <v/>
      </c>
      <c r="G290" s="489" t="str">
        <f>IFERROR(VLOOKUP(A290,Transaksi!$A$11:$G$1000,7,FALSE),"")</f>
        <v/>
      </c>
      <c r="H290" s="489" t="str">
        <f>IFERROR(VLOOKUP(A290,Transaksi!$A$11:$H$1000,8,FALSE),"")</f>
        <v/>
      </c>
      <c r="I290" s="489" t="str">
        <f t="shared" si="17"/>
        <v/>
      </c>
    </row>
    <row r="291" spans="3:9" ht="12.5">
      <c r="C291" s="486" t="str">
        <f>IFERROR(VLOOKUP(A291,Transaksi!$A$11:$C$1000,3,FALSE),"")</f>
        <v/>
      </c>
      <c r="D291" s="487" t="str">
        <f>IFERROR(VLOOKUP(A291,Transaksi!$A$11:$D$1000,4,FALSE),"")</f>
        <v/>
      </c>
      <c r="E291" s="488" t="str">
        <f>IFERROR(VLOOKUP(A291,Transaksi!$A$11:$E$1000,5,FALSE),"")</f>
        <v/>
      </c>
      <c r="F291" s="209" t="str">
        <f>IFERROR(VLOOKUP(A291,Transaksi!$A$11:$F$1000,6,FALSE),"")</f>
        <v/>
      </c>
      <c r="G291" s="489" t="str">
        <f>IFERROR(VLOOKUP(A291,Transaksi!$A$11:$G$1000,7,FALSE),"")</f>
        <v/>
      </c>
      <c r="H291" s="489" t="str">
        <f>IFERROR(VLOOKUP(A291,Transaksi!$A$11:$H$1000,8,FALSE),"")</f>
        <v/>
      </c>
      <c r="I291" s="489" t="str">
        <f t="shared" si="17"/>
        <v/>
      </c>
    </row>
    <row r="292" spans="3:9" ht="12.5">
      <c r="C292" s="486" t="str">
        <f>IFERROR(VLOOKUP(A292,Transaksi!$A$11:$C$1000,3,FALSE),"")</f>
        <v/>
      </c>
      <c r="D292" s="487" t="str">
        <f>IFERROR(VLOOKUP(A292,Transaksi!$A$11:$D$1000,4,FALSE),"")</f>
        <v/>
      </c>
      <c r="E292" s="488" t="str">
        <f>IFERROR(VLOOKUP(A292,Transaksi!$A$11:$E$1000,5,FALSE),"")</f>
        <v/>
      </c>
      <c r="F292" s="209" t="str">
        <f>IFERROR(VLOOKUP(A292,Transaksi!$A$11:$F$1000,6,FALSE),"")</f>
        <v/>
      </c>
      <c r="G292" s="489" t="str">
        <f>IFERROR(VLOOKUP(A292,Transaksi!$A$11:$G$1000,7,FALSE),"")</f>
        <v/>
      </c>
      <c r="H292" s="489" t="str">
        <f>IFERROR(VLOOKUP(A292,Transaksi!$A$11:$H$1000,8,FALSE),"")</f>
        <v/>
      </c>
      <c r="I292" s="489" t="str">
        <f t="shared" si="17"/>
        <v/>
      </c>
    </row>
    <row r="293" spans="3:9" ht="12.5">
      <c r="C293" s="486" t="str">
        <f>IFERROR(VLOOKUP(A293,Transaksi!$A$11:$C$1000,3,FALSE),"")</f>
        <v/>
      </c>
      <c r="D293" s="487" t="str">
        <f>IFERROR(VLOOKUP(A293,Transaksi!$A$11:$D$1000,4,FALSE),"")</f>
        <v/>
      </c>
      <c r="E293" s="488" t="str">
        <f>IFERROR(VLOOKUP(A293,Transaksi!$A$11:$E$1000,5,FALSE),"")</f>
        <v/>
      </c>
      <c r="F293" s="209" t="str">
        <f>IFERROR(VLOOKUP(A293,Transaksi!$A$11:$F$1000,6,FALSE),"")</f>
        <v/>
      </c>
      <c r="G293" s="489" t="str">
        <f>IFERROR(VLOOKUP(A293,Transaksi!$A$11:$G$1000,7,FALSE),"")</f>
        <v/>
      </c>
      <c r="H293" s="489" t="str">
        <f>IFERROR(VLOOKUP(A293,Transaksi!$A$11:$H$1000,8,FALSE),"")</f>
        <v/>
      </c>
      <c r="I293" s="489" t="str">
        <f t="shared" si="17"/>
        <v/>
      </c>
    </row>
    <row r="294" spans="3:9" ht="12.5">
      <c r="C294" s="486" t="str">
        <f>IFERROR(VLOOKUP(A294,Transaksi!$A$11:$C$1000,3,FALSE),"")</f>
        <v/>
      </c>
      <c r="D294" s="487" t="str">
        <f>IFERROR(VLOOKUP(A294,Transaksi!$A$11:$D$1000,4,FALSE),"")</f>
        <v/>
      </c>
      <c r="E294" s="488" t="str">
        <f>IFERROR(VLOOKUP(A294,Transaksi!$A$11:$E$1000,5,FALSE),"")</f>
        <v/>
      </c>
      <c r="F294" s="209" t="str">
        <f>IFERROR(VLOOKUP(A294,Transaksi!$A$11:$F$1000,6,FALSE),"")</f>
        <v/>
      </c>
      <c r="G294" s="489" t="str">
        <f>IFERROR(VLOOKUP(A294,Transaksi!$A$11:$G$1000,7,FALSE),"")</f>
        <v/>
      </c>
      <c r="H294" s="489" t="str">
        <f>IFERROR(VLOOKUP(A294,Transaksi!$A$11:$H$1000,8,FALSE),"")</f>
        <v/>
      </c>
      <c r="I294" s="489" t="str">
        <f t="shared" si="17"/>
        <v/>
      </c>
    </row>
    <row r="295" spans="3:9" ht="12.5">
      <c r="C295" s="486" t="str">
        <f>IFERROR(VLOOKUP(A295,Transaksi!$A$11:$C$1000,3,FALSE),"")</f>
        <v/>
      </c>
      <c r="D295" s="487" t="str">
        <f>IFERROR(VLOOKUP(A295,Transaksi!$A$11:$D$1000,4,FALSE),"")</f>
        <v/>
      </c>
      <c r="E295" s="488" t="str">
        <f>IFERROR(VLOOKUP(A295,Transaksi!$A$11:$E$1000,5,FALSE),"")</f>
        <v/>
      </c>
      <c r="F295" s="209" t="str">
        <f>IFERROR(VLOOKUP(A295,Transaksi!$A$11:$F$1000,6,FALSE),"")</f>
        <v/>
      </c>
      <c r="G295" s="489" t="str">
        <f>IFERROR(VLOOKUP(A295,Transaksi!$A$11:$G$1000,7,FALSE),"")</f>
        <v/>
      </c>
      <c r="H295" s="489" t="str">
        <f>IFERROR(VLOOKUP(A295,Transaksi!$A$11:$H$1000,8,FALSE),"")</f>
        <v/>
      </c>
      <c r="I295" s="489" t="str">
        <f t="shared" si="17"/>
        <v/>
      </c>
    </row>
    <row r="296" spans="3:9" ht="12.5">
      <c r="C296" s="486" t="str">
        <f>IFERROR(VLOOKUP(A296,Transaksi!$A$11:$C$1000,3,FALSE),"")</f>
        <v/>
      </c>
      <c r="D296" s="487" t="str">
        <f>IFERROR(VLOOKUP(A296,Transaksi!$A$11:$D$1000,4,FALSE),"")</f>
        <v/>
      </c>
      <c r="E296" s="488" t="str">
        <f>IFERROR(VLOOKUP(A296,Transaksi!$A$11:$E$1000,5,FALSE),"")</f>
        <v/>
      </c>
      <c r="F296" s="209" t="str">
        <f>IFERROR(VLOOKUP(A296,Transaksi!$A$11:$F$1000,6,FALSE),"")</f>
        <v/>
      </c>
      <c r="G296" s="489" t="str">
        <f>IFERROR(VLOOKUP(A296,Transaksi!$A$11:$G$1000,7,FALSE),"")</f>
        <v/>
      </c>
      <c r="H296" s="489" t="str">
        <f>IFERROR(VLOOKUP(A296,Transaksi!$A$11:$H$1000,8,FALSE),"")</f>
        <v/>
      </c>
      <c r="I296" s="489" t="str">
        <f t="shared" si="17"/>
        <v/>
      </c>
    </row>
    <row r="297" spans="3:9" ht="12.5">
      <c r="C297" s="486" t="str">
        <f>IFERROR(VLOOKUP(A297,Transaksi!$A$11:$C$1000,3,FALSE),"")</f>
        <v/>
      </c>
      <c r="D297" s="487" t="str">
        <f>IFERROR(VLOOKUP(A297,Transaksi!$A$11:$D$1000,4,FALSE),"")</f>
        <v/>
      </c>
      <c r="E297" s="488" t="str">
        <f>IFERROR(VLOOKUP(A297,Transaksi!$A$11:$E$1000,5,FALSE),"")</f>
        <v/>
      </c>
      <c r="F297" s="209" t="str">
        <f>IFERROR(VLOOKUP(A297,Transaksi!$A$11:$F$1000,6,FALSE),"")</f>
        <v/>
      </c>
      <c r="G297" s="489" t="str">
        <f>IFERROR(VLOOKUP(A297,Transaksi!$A$11:$G$1000,7,FALSE),"")</f>
        <v/>
      </c>
      <c r="H297" s="489" t="str">
        <f>IFERROR(VLOOKUP(A297,Transaksi!$A$11:$H$1000,8,FALSE),"")</f>
        <v/>
      </c>
      <c r="I297" s="489" t="str">
        <f t="shared" si="17"/>
        <v/>
      </c>
    </row>
    <row r="298" spans="3:9" ht="12.5">
      <c r="C298" s="486" t="str">
        <f>IFERROR(VLOOKUP(A298,Transaksi!$A$11:$C$1000,3,FALSE),"")</f>
        <v/>
      </c>
      <c r="D298" s="487" t="str">
        <f>IFERROR(VLOOKUP(A298,Transaksi!$A$11:$D$1000,4,FALSE),"")</f>
        <v/>
      </c>
      <c r="E298" s="488" t="str">
        <f>IFERROR(VLOOKUP(A298,Transaksi!$A$11:$E$1000,5,FALSE),"")</f>
        <v/>
      </c>
      <c r="F298" s="209" t="str">
        <f>IFERROR(VLOOKUP(A298,Transaksi!$A$11:$F$1000,6,FALSE),"")</f>
        <v/>
      </c>
      <c r="G298" s="489" t="str">
        <f>IFERROR(VLOOKUP(A298,Transaksi!$A$11:$G$1000,7,FALSE),"")</f>
        <v/>
      </c>
      <c r="H298" s="489" t="str">
        <f>IFERROR(VLOOKUP(A298,Transaksi!$A$11:$H$1000,8,FALSE),"")</f>
        <v/>
      </c>
      <c r="I298" s="489" t="str">
        <f t="shared" si="17"/>
        <v/>
      </c>
    </row>
    <row r="299" spans="3:9" ht="12.5">
      <c r="C299" s="486" t="str">
        <f>IFERROR(VLOOKUP(A299,Transaksi!$A$11:$C$1000,3,FALSE),"")</f>
        <v/>
      </c>
      <c r="D299" s="487" t="str">
        <f>IFERROR(VLOOKUP(A299,Transaksi!$A$11:$D$1000,4,FALSE),"")</f>
        <v/>
      </c>
      <c r="E299" s="488" t="str">
        <f>IFERROR(VLOOKUP(A299,Transaksi!$A$11:$E$1000,5,FALSE),"")</f>
        <v/>
      </c>
      <c r="F299" s="209" t="str">
        <f>IFERROR(VLOOKUP(A299,Transaksi!$A$11:$F$1000,6,FALSE),"")</f>
        <v/>
      </c>
      <c r="G299" s="489" t="str">
        <f>IFERROR(VLOOKUP(A299,Transaksi!$A$11:$G$1000,7,FALSE),"")</f>
        <v/>
      </c>
      <c r="H299" s="489" t="str">
        <f>IFERROR(VLOOKUP(A299,Transaksi!$A$11:$H$1000,8,FALSE),"")</f>
        <v/>
      </c>
      <c r="I299" s="489" t="str">
        <f t="shared" si="17"/>
        <v/>
      </c>
    </row>
    <row r="300" spans="3:9" ht="12.5">
      <c r="C300" s="486" t="str">
        <f>IFERROR(VLOOKUP(A300,Transaksi!$A$11:$C$1000,3,FALSE),"")</f>
        <v/>
      </c>
      <c r="D300" s="487" t="str">
        <f>IFERROR(VLOOKUP(A300,Transaksi!$A$11:$D$1000,4,FALSE),"")</f>
        <v/>
      </c>
      <c r="E300" s="488" t="str">
        <f>IFERROR(VLOOKUP(A300,Transaksi!$A$11:$E$1000,5,FALSE),"")</f>
        <v/>
      </c>
      <c r="F300" s="209" t="str">
        <f>IFERROR(VLOOKUP(A300,Transaksi!$A$11:$F$1000,6,FALSE),"")</f>
        <v/>
      </c>
      <c r="G300" s="489" t="str">
        <f>IFERROR(VLOOKUP(A300,Transaksi!$A$11:$G$1000,7,FALSE),"")</f>
        <v/>
      </c>
      <c r="H300" s="489" t="str">
        <f>IFERROR(VLOOKUP(A300,Transaksi!$A$11:$H$1000,8,FALSE),"")</f>
        <v/>
      </c>
      <c r="I300" s="489" t="str">
        <f t="shared" si="17"/>
        <v/>
      </c>
    </row>
    <row r="301" spans="3:9" ht="12.5">
      <c r="C301" s="486" t="str">
        <f>IFERROR(VLOOKUP(A301,Transaksi!$A$11:$C$1000,3,FALSE),"")</f>
        <v/>
      </c>
      <c r="D301" s="487" t="str">
        <f>IFERROR(VLOOKUP(A301,Transaksi!$A$11:$D$1000,4,FALSE),"")</f>
        <v/>
      </c>
      <c r="E301" s="488" t="str">
        <f>IFERROR(VLOOKUP(A301,Transaksi!$A$11:$E$1000,5,FALSE),"")</f>
        <v/>
      </c>
      <c r="F301" s="209" t="str">
        <f>IFERROR(VLOOKUP(A301,Transaksi!$A$11:$F$1000,6,FALSE),"")</f>
        <v/>
      </c>
      <c r="G301" s="489" t="str">
        <f>IFERROR(VLOOKUP(A301,Transaksi!$A$11:$G$1000,7,FALSE),"")</f>
        <v/>
      </c>
      <c r="H301" s="489" t="str">
        <f>IFERROR(VLOOKUP(A301,Transaksi!$A$11:$H$1000,8,FALSE),"")</f>
        <v/>
      </c>
      <c r="I301" s="489" t="str">
        <f t="shared" si="17"/>
        <v/>
      </c>
    </row>
    <row r="302" spans="3:9" ht="12.5">
      <c r="C302" s="486" t="str">
        <f>IFERROR(VLOOKUP(A302,Transaksi!$A$11:$C$1000,3,FALSE),"")</f>
        <v/>
      </c>
      <c r="D302" s="487" t="str">
        <f>IFERROR(VLOOKUP(A302,Transaksi!$A$11:$D$1000,4,FALSE),"")</f>
        <v/>
      </c>
      <c r="E302" s="488" t="str">
        <f>IFERROR(VLOOKUP(A302,Transaksi!$A$11:$E$1000,5,FALSE),"")</f>
        <v/>
      </c>
      <c r="F302" s="209" t="str">
        <f>IFERROR(VLOOKUP(A302,Transaksi!$A$11:$F$1000,6,FALSE),"")</f>
        <v/>
      </c>
      <c r="G302" s="489" t="str">
        <f>IFERROR(VLOOKUP(A302,Transaksi!$A$11:$G$1000,7,FALSE),"")</f>
        <v/>
      </c>
      <c r="H302" s="489" t="str">
        <f>IFERROR(VLOOKUP(A302,Transaksi!$A$11:$H$1000,8,FALSE),"")</f>
        <v/>
      </c>
      <c r="I302" s="489" t="str">
        <f t="shared" si="17"/>
        <v/>
      </c>
    </row>
    <row r="303" spans="3:9" ht="12.5">
      <c r="C303" s="486" t="str">
        <f>IFERROR(VLOOKUP(A303,Transaksi!$A$11:$C$1000,3,FALSE),"")</f>
        <v/>
      </c>
      <c r="D303" s="487" t="str">
        <f>IFERROR(VLOOKUP(A303,Transaksi!$A$11:$D$1000,4,FALSE),"")</f>
        <v/>
      </c>
      <c r="E303" s="488" t="str">
        <f>IFERROR(VLOOKUP(A303,Transaksi!$A$11:$E$1000,5,FALSE),"")</f>
        <v/>
      </c>
      <c r="F303" s="209" t="str">
        <f>IFERROR(VLOOKUP(A303,Transaksi!$A$11:$F$1000,6,FALSE),"")</f>
        <v/>
      </c>
      <c r="G303" s="489" t="str">
        <f>IFERROR(VLOOKUP(A303,Transaksi!$A$11:$G$1000,7,FALSE),"")</f>
        <v/>
      </c>
      <c r="H303" s="489" t="str">
        <f>IFERROR(VLOOKUP(A303,Transaksi!$A$11:$H$1000,8,FALSE),"")</f>
        <v/>
      </c>
      <c r="I303" s="489" t="str">
        <f t="shared" si="17"/>
        <v/>
      </c>
    </row>
    <row r="304" spans="3:9" ht="12.5">
      <c r="C304" s="486" t="str">
        <f>IFERROR(VLOOKUP(A304,Transaksi!$A$11:$C$1000,3,FALSE),"")</f>
        <v/>
      </c>
      <c r="D304" s="487" t="str">
        <f>IFERROR(VLOOKUP(A304,Transaksi!$A$11:$D$1000,4,FALSE),"")</f>
        <v/>
      </c>
      <c r="E304" s="488" t="str">
        <f>IFERROR(VLOOKUP(A304,Transaksi!$A$11:$E$1000,5,FALSE),"")</f>
        <v/>
      </c>
      <c r="F304" s="209" t="str">
        <f>IFERROR(VLOOKUP(A304,Transaksi!$A$11:$F$1000,6,FALSE),"")</f>
        <v/>
      </c>
      <c r="G304" s="489" t="str">
        <f>IFERROR(VLOOKUP(A304,Transaksi!$A$11:$G$1000,7,FALSE),"")</f>
        <v/>
      </c>
      <c r="H304" s="489" t="str">
        <f>IFERROR(VLOOKUP(A304,Transaksi!$A$11:$H$1000,8,FALSE),"")</f>
        <v/>
      </c>
      <c r="I304" s="489" t="str">
        <f t="shared" si="17"/>
        <v/>
      </c>
    </row>
    <row r="305" spans="3:9" ht="12.5">
      <c r="C305" s="486" t="str">
        <f>IFERROR(VLOOKUP(A305,Transaksi!$A$11:$C$1000,3,FALSE),"")</f>
        <v/>
      </c>
      <c r="D305" s="487" t="str">
        <f>IFERROR(VLOOKUP(A305,Transaksi!$A$11:$D$1000,4,FALSE),"")</f>
        <v/>
      </c>
      <c r="E305" s="488" t="str">
        <f>IFERROR(VLOOKUP(A305,Transaksi!$A$11:$E$1000,5,FALSE),"")</f>
        <v/>
      </c>
      <c r="F305" s="209" t="str">
        <f>IFERROR(VLOOKUP(A305,Transaksi!$A$11:$F$1000,6,FALSE),"")</f>
        <v/>
      </c>
      <c r="G305" s="489" t="str">
        <f>IFERROR(VLOOKUP(A305,Transaksi!$A$11:$G$1000,7,FALSE),"")</f>
        <v/>
      </c>
      <c r="H305" s="489" t="str">
        <f>IFERROR(VLOOKUP(A305,Transaksi!$A$11:$H$1000,8,FALSE),"")</f>
        <v/>
      </c>
      <c r="I305" s="489" t="str">
        <f t="shared" si="17"/>
        <v/>
      </c>
    </row>
    <row r="306" spans="3:9" ht="12.5">
      <c r="C306" s="486" t="str">
        <f>IFERROR(VLOOKUP(A306,Transaksi!$A$11:$C$1000,3,FALSE),"")</f>
        <v/>
      </c>
      <c r="D306" s="487" t="str">
        <f>IFERROR(VLOOKUP(A306,Transaksi!$A$11:$D$1000,4,FALSE),"")</f>
        <v/>
      </c>
      <c r="E306" s="488" t="str">
        <f>IFERROR(VLOOKUP(A306,Transaksi!$A$11:$E$1000,5,FALSE),"")</f>
        <v/>
      </c>
      <c r="F306" s="209" t="str">
        <f>IFERROR(VLOOKUP(A306,Transaksi!$A$11:$F$1000,6,FALSE),"")</f>
        <v/>
      </c>
      <c r="G306" s="489" t="str">
        <f>IFERROR(VLOOKUP(A306,Transaksi!$A$11:$G$1000,7,FALSE),"")</f>
        <v/>
      </c>
      <c r="H306" s="489" t="str">
        <f>IFERROR(VLOOKUP(A306,Transaksi!$A$11:$H$1000,8,FALSE),"")</f>
        <v/>
      </c>
      <c r="I306" s="489" t="str">
        <f t="shared" si="17"/>
        <v/>
      </c>
    </row>
    <row r="307" spans="3:9" ht="12.5">
      <c r="C307" s="486" t="str">
        <f>IFERROR(VLOOKUP(A307,Transaksi!$A$11:$C$1000,3,FALSE),"")</f>
        <v/>
      </c>
      <c r="D307" s="487" t="str">
        <f>IFERROR(VLOOKUP(A307,Transaksi!$A$11:$D$1000,4,FALSE),"")</f>
        <v/>
      </c>
      <c r="E307" s="488" t="str">
        <f>IFERROR(VLOOKUP(A307,Transaksi!$A$11:$E$1000,5,FALSE),"")</f>
        <v/>
      </c>
      <c r="F307" s="209" t="str">
        <f>IFERROR(VLOOKUP(A307,Transaksi!$A$11:$F$1000,6,FALSE),"")</f>
        <v/>
      </c>
      <c r="G307" s="489" t="str">
        <f>IFERROR(VLOOKUP(A307,Transaksi!$A$11:$G$1000,7,FALSE),"")</f>
        <v/>
      </c>
      <c r="H307" s="489" t="str">
        <f>IFERROR(VLOOKUP(A307,Transaksi!$A$11:$H$1000,8,FALSE),"")</f>
        <v/>
      </c>
      <c r="I307" s="489" t="str">
        <f t="shared" si="17"/>
        <v/>
      </c>
    </row>
    <row r="308" spans="3:9" ht="12.5">
      <c r="C308" s="486" t="str">
        <f>IFERROR(VLOOKUP(A308,Transaksi!$A$11:$C$1000,3,FALSE),"")</f>
        <v/>
      </c>
      <c r="D308" s="487" t="str">
        <f>IFERROR(VLOOKUP(A308,Transaksi!$A$11:$D$1000,4,FALSE),"")</f>
        <v/>
      </c>
      <c r="E308" s="488" t="str">
        <f>IFERROR(VLOOKUP(A308,Transaksi!$A$11:$E$1000,5,FALSE),"")</f>
        <v/>
      </c>
      <c r="F308" s="209" t="str">
        <f>IFERROR(VLOOKUP(A308,Transaksi!$A$11:$F$1000,6,FALSE),"")</f>
        <v/>
      </c>
      <c r="G308" s="489" t="str">
        <f>IFERROR(VLOOKUP(A308,Transaksi!$A$11:$G$1000,7,FALSE),"")</f>
        <v/>
      </c>
      <c r="H308" s="489" t="str">
        <f>IFERROR(VLOOKUP(A308,Transaksi!$A$11:$H$1000,8,FALSE),"")</f>
        <v/>
      </c>
      <c r="I308" s="489" t="str">
        <f t="shared" si="17"/>
        <v/>
      </c>
    </row>
    <row r="309" spans="3:9" ht="12.5">
      <c r="C309" s="486" t="str">
        <f>IFERROR(VLOOKUP(A309,Transaksi!$A$11:$C$1000,3,FALSE),"")</f>
        <v/>
      </c>
      <c r="D309" s="487" t="str">
        <f>IFERROR(VLOOKUP(A309,Transaksi!$A$11:$D$1000,4,FALSE),"")</f>
        <v/>
      </c>
      <c r="E309" s="488" t="str">
        <f>IFERROR(VLOOKUP(A309,Transaksi!$A$11:$E$1000,5,FALSE),"")</f>
        <v/>
      </c>
      <c r="F309" s="209" t="str">
        <f>IFERROR(VLOOKUP(A309,Transaksi!$A$11:$F$1000,6,FALSE),"")</f>
        <v/>
      </c>
      <c r="G309" s="489" t="str">
        <f>IFERROR(VLOOKUP(A309,Transaksi!$A$11:$G$1000,7,FALSE),"")</f>
        <v/>
      </c>
      <c r="H309" s="489" t="str">
        <f>IFERROR(VLOOKUP(A309,Transaksi!$A$11:$H$1000,8,FALSE),"")</f>
        <v/>
      </c>
      <c r="I309" s="489" t="str">
        <f t="shared" si="17"/>
        <v/>
      </c>
    </row>
    <row r="310" spans="3:9" ht="12.5">
      <c r="C310" s="486" t="str">
        <f>IFERROR(VLOOKUP(A310,Transaksi!$A$11:$C$1000,3,FALSE),"")</f>
        <v/>
      </c>
      <c r="D310" s="487" t="str">
        <f>IFERROR(VLOOKUP(A310,Transaksi!$A$11:$D$1000,4,FALSE),"")</f>
        <v/>
      </c>
      <c r="E310" s="488" t="str">
        <f>IFERROR(VLOOKUP(A310,Transaksi!$A$11:$E$1000,5,FALSE),"")</f>
        <v/>
      </c>
      <c r="F310" s="209" t="str">
        <f>IFERROR(VLOOKUP(A310,Transaksi!$A$11:$F$1000,6,FALSE),"")</f>
        <v/>
      </c>
      <c r="G310" s="489" t="str">
        <f>IFERROR(VLOOKUP(A310,Transaksi!$A$11:$G$1000,7,FALSE),"")</f>
        <v/>
      </c>
      <c r="H310" s="489" t="str">
        <f>IFERROR(VLOOKUP(A310,Transaksi!$A$11:$H$1000,8,FALSE),"")</f>
        <v/>
      </c>
      <c r="I310" s="489" t="str">
        <f t="shared" si="17"/>
        <v/>
      </c>
    </row>
    <row r="311" spans="3:9" ht="12.5">
      <c r="C311" s="486" t="str">
        <f>IFERROR(VLOOKUP(A311,Transaksi!$A$11:$C$1000,3,FALSE),"")</f>
        <v/>
      </c>
      <c r="D311" s="487" t="str">
        <f>IFERROR(VLOOKUP(A311,Transaksi!$A$11:$D$1000,4,FALSE),"")</f>
        <v/>
      </c>
      <c r="E311" s="488" t="str">
        <f>IFERROR(VLOOKUP(A311,Transaksi!$A$11:$E$1000,5,FALSE),"")</f>
        <v/>
      </c>
      <c r="F311" s="209" t="str">
        <f>IFERROR(VLOOKUP(A311,Transaksi!$A$11:$F$1000,6,FALSE),"")</f>
        <v/>
      </c>
      <c r="G311" s="489" t="str">
        <f>IFERROR(VLOOKUP(A311,Transaksi!$A$11:$G$1000,7,FALSE),"")</f>
        <v/>
      </c>
      <c r="H311" s="489" t="str">
        <f>IFERROR(VLOOKUP(A311,Transaksi!$A$11:$H$1000,8,FALSE),"")</f>
        <v/>
      </c>
      <c r="I311" s="489" t="str">
        <f t="shared" si="17"/>
        <v/>
      </c>
    </row>
    <row r="312" spans="3:9" ht="12.5">
      <c r="C312" s="486" t="str">
        <f>IFERROR(VLOOKUP(A312,Transaksi!$A$11:$C$1000,3,FALSE),"")</f>
        <v/>
      </c>
      <c r="D312" s="487" t="str">
        <f>IFERROR(VLOOKUP(A312,Transaksi!$A$11:$D$1000,4,FALSE),"")</f>
        <v/>
      </c>
      <c r="E312" s="488" t="str">
        <f>IFERROR(VLOOKUP(A312,Transaksi!$A$11:$E$1000,5,FALSE),"")</f>
        <v/>
      </c>
      <c r="F312" s="209" t="str">
        <f>IFERROR(VLOOKUP(A312,Transaksi!$A$11:$F$1000,6,FALSE),"")</f>
        <v/>
      </c>
      <c r="G312" s="489" t="str">
        <f>IFERROR(VLOOKUP(A312,Transaksi!$A$11:$G$1000,7,FALSE),"")</f>
        <v/>
      </c>
      <c r="H312" s="489" t="str">
        <f>IFERROR(VLOOKUP(A312,Transaksi!$A$11:$H$1000,8,FALSE),"")</f>
        <v/>
      </c>
      <c r="I312" s="489" t="str">
        <f t="shared" si="17"/>
        <v/>
      </c>
    </row>
    <row r="313" spans="3:9" ht="12.5">
      <c r="C313" s="486" t="str">
        <f>IFERROR(VLOOKUP(A313,Transaksi!$A$11:$C$1000,3,FALSE),"")</f>
        <v/>
      </c>
      <c r="D313" s="487" t="str">
        <f>IFERROR(VLOOKUP(A313,Transaksi!$A$11:$D$1000,4,FALSE),"")</f>
        <v/>
      </c>
      <c r="E313" s="488" t="str">
        <f>IFERROR(VLOOKUP(A313,Transaksi!$A$11:$E$1000,5,FALSE),"")</f>
        <v/>
      </c>
      <c r="F313" s="209" t="str">
        <f>IFERROR(VLOOKUP(A313,Transaksi!$A$11:$F$1000,6,FALSE),"")</f>
        <v/>
      </c>
      <c r="G313" s="489" t="str">
        <f>IFERROR(VLOOKUP(A313,Transaksi!$A$11:$G$1000,7,FALSE),"")</f>
        <v/>
      </c>
      <c r="H313" s="489" t="str">
        <f>IFERROR(VLOOKUP(A313,Transaksi!$A$11:$H$1000,8,FALSE),"")</f>
        <v/>
      </c>
      <c r="I313" s="489" t="str">
        <f t="shared" si="17"/>
        <v/>
      </c>
    </row>
    <row r="314" spans="3:9" ht="12.5">
      <c r="C314" s="486" t="str">
        <f>IFERROR(VLOOKUP(A314,Transaksi!$A$11:$C$1000,3,FALSE),"")</f>
        <v/>
      </c>
      <c r="D314" s="487" t="str">
        <f>IFERROR(VLOOKUP(A314,Transaksi!$A$11:$D$1000,4,FALSE),"")</f>
        <v/>
      </c>
      <c r="E314" s="488" t="str">
        <f>IFERROR(VLOOKUP(A314,Transaksi!$A$11:$E$1000,5,FALSE),"")</f>
        <v/>
      </c>
      <c r="F314" s="209" t="str">
        <f>IFERROR(VLOOKUP(A314,Transaksi!$A$11:$F$1000,6,FALSE),"")</f>
        <v/>
      </c>
      <c r="G314" s="489" t="str">
        <f>IFERROR(VLOOKUP(A314,Transaksi!$A$11:$G$1000,7,FALSE),"")</f>
        <v/>
      </c>
      <c r="H314" s="489" t="str">
        <f>IFERROR(VLOOKUP(A314,Transaksi!$A$11:$H$1000,8,FALSE),"")</f>
        <v/>
      </c>
      <c r="I314" s="489" t="str">
        <f t="shared" si="17"/>
        <v/>
      </c>
    </row>
    <row r="315" spans="3:9" ht="12.5">
      <c r="C315" s="486" t="str">
        <f>IFERROR(VLOOKUP(A315,Transaksi!$A$11:$C$1000,3,FALSE),"")</f>
        <v/>
      </c>
      <c r="D315" s="487" t="str">
        <f>IFERROR(VLOOKUP(A315,Transaksi!$A$11:$D$1000,4,FALSE),"")</f>
        <v/>
      </c>
      <c r="E315" s="488" t="str">
        <f>IFERROR(VLOOKUP(A315,Transaksi!$A$11:$E$1000,5,FALSE),"")</f>
        <v/>
      </c>
      <c r="F315" s="209" t="str">
        <f>IFERROR(VLOOKUP(A315,Transaksi!$A$11:$F$1000,6,FALSE),"")</f>
        <v/>
      </c>
      <c r="G315" s="489" t="str">
        <f>IFERROR(VLOOKUP(A315,Transaksi!$A$11:$G$1000,7,FALSE),"")</f>
        <v/>
      </c>
      <c r="H315" s="489" t="str">
        <f>IFERROR(VLOOKUP(A315,Transaksi!$A$11:$H$1000,8,FALSE),"")</f>
        <v/>
      </c>
      <c r="I315" s="489" t="str">
        <f t="shared" si="17"/>
        <v/>
      </c>
    </row>
    <row r="316" spans="3:9" ht="12.5">
      <c r="C316" s="486" t="str">
        <f>IFERROR(VLOOKUP(A316,Transaksi!$A$11:$C$1000,3,FALSE),"")</f>
        <v/>
      </c>
      <c r="D316" s="487" t="str">
        <f>IFERROR(VLOOKUP(A316,Transaksi!$A$11:$D$1000,4,FALSE),"")</f>
        <v/>
      </c>
      <c r="E316" s="488" t="str">
        <f>IFERROR(VLOOKUP(A316,Transaksi!$A$11:$E$1000,5,FALSE),"")</f>
        <v/>
      </c>
      <c r="F316" s="209" t="str">
        <f>IFERROR(VLOOKUP(A316,Transaksi!$A$11:$F$1000,6,FALSE),"")</f>
        <v/>
      </c>
      <c r="G316" s="489" t="str">
        <f>IFERROR(VLOOKUP(A316,Transaksi!$A$11:$G$1000,7,FALSE),"")</f>
        <v/>
      </c>
      <c r="H316" s="489" t="str">
        <f>IFERROR(VLOOKUP(A316,Transaksi!$A$11:$H$1000,8,FALSE),"")</f>
        <v/>
      </c>
      <c r="I316" s="489" t="str">
        <f t="shared" si="17"/>
        <v/>
      </c>
    </row>
    <row r="317" spans="3:9" ht="12.5">
      <c r="C317" s="486" t="str">
        <f>IFERROR(VLOOKUP(A317,Transaksi!$A$11:$C$1000,3,FALSE),"")</f>
        <v/>
      </c>
      <c r="D317" s="487" t="str">
        <f>IFERROR(VLOOKUP(A317,Transaksi!$A$11:$D$1000,4,FALSE),"")</f>
        <v/>
      </c>
      <c r="E317" s="488" t="str">
        <f>IFERROR(VLOOKUP(A317,Transaksi!$A$11:$E$1000,5,FALSE),"")</f>
        <v/>
      </c>
      <c r="F317" s="209" t="str">
        <f>IFERROR(VLOOKUP(A317,Transaksi!$A$11:$F$1000,6,FALSE),"")</f>
        <v/>
      </c>
      <c r="G317" s="489" t="str">
        <f>IFERROR(VLOOKUP(A317,Transaksi!$A$11:$G$1000,7,FALSE),"")</f>
        <v/>
      </c>
      <c r="H317" s="489" t="str">
        <f>IFERROR(VLOOKUP(A317,Transaksi!$A$11:$H$1000,8,FALSE),"")</f>
        <v/>
      </c>
      <c r="I317" s="489" t="str">
        <f t="shared" si="17"/>
        <v/>
      </c>
    </row>
    <row r="318" spans="3:9" ht="12.5">
      <c r="C318" s="486" t="str">
        <f>IFERROR(VLOOKUP(A318,Transaksi!$A$11:$C$1000,3,FALSE),"")</f>
        <v/>
      </c>
      <c r="D318" s="487" t="str">
        <f>IFERROR(VLOOKUP(A318,Transaksi!$A$11:$D$1000,4,FALSE),"")</f>
        <v/>
      </c>
      <c r="E318" s="488" t="str">
        <f>IFERROR(VLOOKUP(A318,Transaksi!$A$11:$E$1000,5,FALSE),"")</f>
        <v/>
      </c>
      <c r="F318" s="209" t="str">
        <f>IFERROR(VLOOKUP(A318,Transaksi!$A$11:$F$1000,6,FALSE),"")</f>
        <v/>
      </c>
      <c r="G318" s="489" t="str">
        <f>IFERROR(VLOOKUP(A318,Transaksi!$A$11:$G$1000,7,FALSE),"")</f>
        <v/>
      </c>
      <c r="H318" s="489" t="str">
        <f>IFERROR(VLOOKUP(A318,Transaksi!$A$11:$H$1000,8,FALSE),"")</f>
        <v/>
      </c>
      <c r="I318" s="489" t="str">
        <f t="shared" si="17"/>
        <v/>
      </c>
    </row>
    <row r="319" spans="3:9" ht="12.5">
      <c r="C319" s="486" t="str">
        <f>IFERROR(VLOOKUP(A319,Transaksi!$A$11:$C$1000,3,FALSE),"")</f>
        <v/>
      </c>
      <c r="D319" s="487" t="str">
        <f>IFERROR(VLOOKUP(A319,Transaksi!$A$11:$D$1000,4,FALSE),"")</f>
        <v/>
      </c>
      <c r="E319" s="488" t="str">
        <f>IFERROR(VLOOKUP(A319,Transaksi!$A$11:$E$1000,5,FALSE),"")</f>
        <v/>
      </c>
      <c r="F319" s="209" t="str">
        <f>IFERROR(VLOOKUP(A319,Transaksi!$A$11:$F$1000,6,FALSE),"")</f>
        <v/>
      </c>
      <c r="G319" s="489" t="str">
        <f>IFERROR(VLOOKUP(A319,Transaksi!$A$11:$G$1000,7,FALSE),"")</f>
        <v/>
      </c>
      <c r="H319" s="489" t="str">
        <f>IFERROR(VLOOKUP(A319,Transaksi!$A$11:$H$1000,8,FALSE),"")</f>
        <v/>
      </c>
      <c r="I319" s="489" t="str">
        <f t="shared" si="17"/>
        <v/>
      </c>
    </row>
    <row r="320" spans="3:9" ht="12.5">
      <c r="C320" s="486" t="str">
        <f>IFERROR(VLOOKUP(A320,Transaksi!$A$11:$C$1000,3,FALSE),"")</f>
        <v/>
      </c>
      <c r="D320" s="487" t="str">
        <f>IFERROR(VLOOKUP(A320,Transaksi!$A$11:$D$1000,4,FALSE),"")</f>
        <v/>
      </c>
      <c r="E320" s="488" t="str">
        <f>IFERROR(VLOOKUP(A320,Transaksi!$A$11:$E$1000,5,FALSE),"")</f>
        <v/>
      </c>
      <c r="F320" s="209" t="str">
        <f>IFERROR(VLOOKUP(A320,Transaksi!$A$11:$F$1000,6,FALSE),"")</f>
        <v/>
      </c>
      <c r="G320" s="489" t="str">
        <f>IFERROR(VLOOKUP(A320,Transaksi!$A$11:$G$1000,7,FALSE),"")</f>
        <v/>
      </c>
      <c r="H320" s="489" t="str">
        <f>IFERROR(VLOOKUP(A320,Transaksi!$A$11:$H$1000,8,FALSE),"")</f>
        <v/>
      </c>
      <c r="I320" s="489" t="str">
        <f t="shared" si="17"/>
        <v/>
      </c>
    </row>
    <row r="321" spans="3:9" ht="12.5">
      <c r="C321" s="486" t="str">
        <f>IFERROR(VLOOKUP(A321,Transaksi!$A$11:$C$1000,3,FALSE),"")</f>
        <v/>
      </c>
      <c r="D321" s="487" t="str">
        <f>IFERROR(VLOOKUP(A321,Transaksi!$A$11:$D$1000,4,FALSE),"")</f>
        <v/>
      </c>
      <c r="E321" s="488" t="str">
        <f>IFERROR(VLOOKUP(A321,Transaksi!$A$11:$E$1000,5,FALSE),"")</f>
        <v/>
      </c>
      <c r="F321" s="209" t="str">
        <f>IFERROR(VLOOKUP(A321,Transaksi!$A$11:$F$1000,6,FALSE),"")</f>
        <v/>
      </c>
      <c r="G321" s="489" t="str">
        <f>IFERROR(VLOOKUP(A321,Transaksi!$A$11:$G$1000,7,FALSE),"")</f>
        <v/>
      </c>
      <c r="H321" s="489" t="str">
        <f>IFERROR(VLOOKUP(A321,Transaksi!$A$11:$H$1000,8,FALSE),"")</f>
        <v/>
      </c>
      <c r="I321" s="489" t="str">
        <f t="shared" si="17"/>
        <v/>
      </c>
    </row>
    <row r="322" spans="3:9" ht="12.5">
      <c r="C322" s="486" t="str">
        <f>IFERROR(VLOOKUP(A322,Transaksi!$A$11:$C$1000,3,FALSE),"")</f>
        <v/>
      </c>
      <c r="D322" s="487" t="str">
        <f>IFERROR(VLOOKUP(A322,Transaksi!$A$11:$D$1000,4,FALSE),"")</f>
        <v/>
      </c>
      <c r="E322" s="488" t="str">
        <f>IFERROR(VLOOKUP(A322,Transaksi!$A$11:$E$1000,5,FALSE),"")</f>
        <v/>
      </c>
      <c r="F322" s="209" t="str">
        <f>IFERROR(VLOOKUP(A322,Transaksi!$A$11:$F$1000,6,FALSE),"")</f>
        <v/>
      </c>
      <c r="G322" s="489" t="str">
        <f>IFERROR(VLOOKUP(A322,Transaksi!$A$11:$G$1000,7,FALSE),"")</f>
        <v/>
      </c>
      <c r="H322" s="489" t="str">
        <f>IFERROR(VLOOKUP(A322,Transaksi!$A$11:$H$1000,8,FALSE),"")</f>
        <v/>
      </c>
      <c r="I322" s="489" t="str">
        <f t="shared" si="17"/>
        <v/>
      </c>
    </row>
    <row r="323" spans="3:9" ht="12.5">
      <c r="C323" s="486" t="str">
        <f>IFERROR(VLOOKUP(A323,Transaksi!$A$11:$C$1000,3,FALSE),"")</f>
        <v/>
      </c>
      <c r="D323" s="487" t="str">
        <f>IFERROR(VLOOKUP(A323,Transaksi!$A$11:$D$1000,4,FALSE),"")</f>
        <v/>
      </c>
      <c r="E323" s="488" t="str">
        <f>IFERROR(VLOOKUP(A323,Transaksi!$A$11:$E$1000,5,FALSE),"")</f>
        <v/>
      </c>
      <c r="F323" s="209" t="str">
        <f>IFERROR(VLOOKUP(A323,Transaksi!$A$11:$F$1000,6,FALSE),"")</f>
        <v/>
      </c>
      <c r="G323" s="489" t="str">
        <f>IFERROR(VLOOKUP(A323,Transaksi!$A$11:$G$1000,7,FALSE),"")</f>
        <v/>
      </c>
      <c r="H323" s="489" t="str">
        <f>IFERROR(VLOOKUP(A323,Transaksi!$A$11:$H$1000,8,FALSE),"")</f>
        <v/>
      </c>
      <c r="I323" s="489" t="str">
        <f t="shared" si="17"/>
        <v/>
      </c>
    </row>
    <row r="324" spans="3:9" ht="12.5">
      <c r="C324" s="486" t="str">
        <f>IFERROR(VLOOKUP(A324,Transaksi!$A$11:$C$1000,3,FALSE),"")</f>
        <v/>
      </c>
      <c r="D324" s="487" t="str">
        <f>IFERROR(VLOOKUP(A324,Transaksi!$A$11:$D$1000,4,FALSE),"")</f>
        <v/>
      </c>
      <c r="E324" s="488" t="str">
        <f>IFERROR(VLOOKUP(A324,Transaksi!$A$11:$E$1000,5,FALSE),"")</f>
        <v/>
      </c>
      <c r="F324" s="209" t="str">
        <f>IFERROR(VLOOKUP(A324,Transaksi!$A$11:$F$1000,6,FALSE),"")</f>
        <v/>
      </c>
      <c r="G324" s="489" t="str">
        <f>IFERROR(VLOOKUP(A324,Transaksi!$A$11:$G$1000,7,FALSE),"")</f>
        <v/>
      </c>
      <c r="H324" s="489" t="str">
        <f>IFERROR(VLOOKUP(A324,Transaksi!$A$11:$H$1000,8,FALSE),"")</f>
        <v/>
      </c>
      <c r="I324" s="489" t="str">
        <f t="shared" si="17"/>
        <v/>
      </c>
    </row>
    <row r="325" spans="3:9" ht="12.5">
      <c r="C325" s="486" t="str">
        <f>IFERROR(VLOOKUP(A325,Transaksi!$A$11:$C$1000,3,FALSE),"")</f>
        <v/>
      </c>
      <c r="D325" s="487" t="str">
        <f>IFERROR(VLOOKUP(A325,Transaksi!$A$11:$D$1000,4,FALSE),"")</f>
        <v/>
      </c>
      <c r="E325" s="488" t="str">
        <f>IFERROR(VLOOKUP(A325,Transaksi!$A$11:$E$1000,5,FALSE),"")</f>
        <v/>
      </c>
      <c r="F325" s="209" t="str">
        <f>IFERROR(VLOOKUP(A325,Transaksi!$A$11:$F$1000,6,FALSE),"")</f>
        <v/>
      </c>
      <c r="G325" s="489" t="str">
        <f>IFERROR(VLOOKUP(A325,Transaksi!$A$11:$G$1000,7,FALSE),"")</f>
        <v/>
      </c>
      <c r="H325" s="489" t="str">
        <f>IFERROR(VLOOKUP(A325,Transaksi!$A$11:$H$1000,8,FALSE),"")</f>
        <v/>
      </c>
      <c r="I325" s="489" t="str">
        <f t="shared" si="17"/>
        <v/>
      </c>
    </row>
    <row r="326" spans="3:9" ht="12.5">
      <c r="C326" s="486" t="str">
        <f>IFERROR(VLOOKUP(A326,Transaksi!$A$11:$C$1000,3,FALSE),"")</f>
        <v/>
      </c>
      <c r="D326" s="487" t="str">
        <f>IFERROR(VLOOKUP(A326,Transaksi!$A$11:$D$1000,4,FALSE),"")</f>
        <v/>
      </c>
      <c r="E326" s="488" t="str">
        <f>IFERROR(VLOOKUP(A326,Transaksi!$A$11:$E$1000,5,FALSE),"")</f>
        <v/>
      </c>
      <c r="F326" s="209" t="str">
        <f>IFERROR(VLOOKUP(A326,Transaksi!$A$11:$F$1000,6,FALSE),"")</f>
        <v/>
      </c>
      <c r="G326" s="489" t="str">
        <f>IFERROR(VLOOKUP(A326,Transaksi!$A$11:$G$1000,7,FALSE),"")</f>
        <v/>
      </c>
      <c r="H326" s="489" t="str">
        <f>IFERROR(VLOOKUP(A326,Transaksi!$A$11:$H$1000,8,FALSE),"")</f>
        <v/>
      </c>
      <c r="I326" s="489" t="str">
        <f t="shared" si="17"/>
        <v/>
      </c>
    </row>
    <row r="327" spans="3:9" ht="12.5">
      <c r="C327" s="486" t="str">
        <f>IFERROR(VLOOKUP(A327,Transaksi!$A$11:$C$1000,3,FALSE),"")</f>
        <v/>
      </c>
      <c r="D327" s="487" t="str">
        <f>IFERROR(VLOOKUP(A327,Transaksi!$A$11:$D$1000,4,FALSE),"")</f>
        <v/>
      </c>
      <c r="E327" s="488" t="str">
        <f>IFERROR(VLOOKUP(A327,Transaksi!$A$11:$E$1000,5,FALSE),"")</f>
        <v/>
      </c>
      <c r="F327" s="209" t="str">
        <f>IFERROR(VLOOKUP(A327,Transaksi!$A$11:$F$1000,6,FALSE),"")</f>
        <v/>
      </c>
      <c r="G327" s="489" t="str">
        <f>IFERROR(VLOOKUP(A327,Transaksi!$A$11:$G$1000,7,FALSE),"")</f>
        <v/>
      </c>
      <c r="H327" s="489" t="str">
        <f>IFERROR(VLOOKUP(A327,Transaksi!$A$11:$H$1000,8,FALSE),"")</f>
        <v/>
      </c>
      <c r="I327" s="489" t="str">
        <f t="shared" si="17"/>
        <v/>
      </c>
    </row>
    <row r="328" spans="3:9" ht="12.5">
      <c r="C328" s="486" t="str">
        <f>IFERROR(VLOOKUP(A328,Transaksi!$A$11:$C$1000,3,FALSE),"")</f>
        <v/>
      </c>
      <c r="D328" s="487" t="str">
        <f>IFERROR(VLOOKUP(A328,Transaksi!$A$11:$D$1000,4,FALSE),"")</f>
        <v/>
      </c>
      <c r="E328" s="488" t="str">
        <f>IFERROR(VLOOKUP(A328,Transaksi!$A$11:$E$1000,5,FALSE),"")</f>
        <v/>
      </c>
      <c r="F328" s="209" t="str">
        <f>IFERROR(VLOOKUP(A328,Transaksi!$A$11:$F$1000,6,FALSE),"")</f>
        <v/>
      </c>
      <c r="G328" s="489" t="str">
        <f>IFERROR(VLOOKUP(A328,Transaksi!$A$11:$G$1000,7,FALSE),"")</f>
        <v/>
      </c>
      <c r="H328" s="489" t="str">
        <f>IFERROR(VLOOKUP(A328,Transaksi!$A$11:$H$1000,8,FALSE),"")</f>
        <v/>
      </c>
      <c r="I328" s="489" t="str">
        <f t="shared" si="17"/>
        <v/>
      </c>
    </row>
    <row r="329" spans="3:9" ht="12.5">
      <c r="C329" s="486" t="str">
        <f>IFERROR(VLOOKUP(A329,Transaksi!$A$11:$C$1000,3,FALSE),"")</f>
        <v/>
      </c>
      <c r="D329" s="487" t="str">
        <f>IFERROR(VLOOKUP(A329,Transaksi!$A$11:$D$1000,4,FALSE),"")</f>
        <v/>
      </c>
      <c r="E329" s="488" t="str">
        <f>IFERROR(VLOOKUP(A329,Transaksi!$A$11:$E$1000,5,FALSE),"")</f>
        <v/>
      </c>
      <c r="F329" s="209" t="str">
        <f>IFERROR(VLOOKUP(A329,Transaksi!$A$11:$F$1000,6,FALSE),"")</f>
        <v/>
      </c>
      <c r="G329" s="489" t="str">
        <f>IFERROR(VLOOKUP(A329,Transaksi!$A$11:$G$1000,7,FALSE),"")</f>
        <v/>
      </c>
      <c r="H329" s="489" t="str">
        <f>IFERROR(VLOOKUP(A329,Transaksi!$A$11:$H$1000,8,FALSE),"")</f>
        <v/>
      </c>
      <c r="I329" s="489" t="str">
        <f t="shared" si="17"/>
        <v/>
      </c>
    </row>
    <row r="330" spans="3:9" ht="12.5">
      <c r="C330" s="486" t="str">
        <f>IFERROR(VLOOKUP(A330,Transaksi!$A$11:$C$1000,3,FALSE),"")</f>
        <v/>
      </c>
      <c r="D330" s="487" t="str">
        <f>IFERROR(VLOOKUP(A330,Transaksi!$A$11:$D$1000,4,FALSE),"")</f>
        <v/>
      </c>
      <c r="E330" s="488" t="str">
        <f>IFERROR(VLOOKUP(A330,Transaksi!$A$11:$E$1000,5,FALSE),"")</f>
        <v/>
      </c>
      <c r="F330" s="209" t="str">
        <f>IFERROR(VLOOKUP(A330,Transaksi!$A$11:$F$1000,6,FALSE),"")</f>
        <v/>
      </c>
      <c r="G330" s="489" t="str">
        <f>IFERROR(VLOOKUP(A330,Transaksi!$A$11:$G$1000,7,FALSE),"")</f>
        <v/>
      </c>
      <c r="H330" s="489" t="str">
        <f>IFERROR(VLOOKUP(A330,Transaksi!$A$11:$H$1000,8,FALSE),"")</f>
        <v/>
      </c>
      <c r="I330" s="489" t="str">
        <f t="shared" si="17"/>
        <v/>
      </c>
    </row>
    <row r="331" spans="3:9" ht="12.5">
      <c r="C331" s="486" t="str">
        <f>IFERROR(VLOOKUP(A331,Transaksi!$A$11:$C$1000,3,FALSE),"")</f>
        <v/>
      </c>
      <c r="D331" s="487" t="str">
        <f>IFERROR(VLOOKUP(A331,Transaksi!$A$11:$D$1000,4,FALSE),"")</f>
        <v/>
      </c>
      <c r="E331" s="488" t="str">
        <f>IFERROR(VLOOKUP(A331,Transaksi!$A$11:$E$1000,5,FALSE),"")</f>
        <v/>
      </c>
      <c r="F331" s="209" t="str">
        <f>IFERROR(VLOOKUP(A331,Transaksi!$A$11:$F$1000,6,FALSE),"")</f>
        <v/>
      </c>
      <c r="G331" s="489" t="str">
        <f>IFERROR(VLOOKUP(A331,Transaksi!$A$11:$G$1000,7,FALSE),"")</f>
        <v/>
      </c>
      <c r="H331" s="489" t="str">
        <f>IFERROR(VLOOKUP(A331,Transaksi!$A$11:$H$1000,8,FALSE),"")</f>
        <v/>
      </c>
      <c r="I331" s="489" t="str">
        <f t="shared" si="17"/>
        <v/>
      </c>
    </row>
    <row r="332" spans="3:9" ht="12.5">
      <c r="C332" s="486" t="str">
        <f>IFERROR(VLOOKUP(A332,Transaksi!$A$11:$C$1000,3,FALSE),"")</f>
        <v/>
      </c>
      <c r="D332" s="487" t="str">
        <f>IFERROR(VLOOKUP(A332,Transaksi!$A$11:$D$1000,4,FALSE),"")</f>
        <v/>
      </c>
      <c r="E332" s="488" t="str">
        <f>IFERROR(VLOOKUP(A332,Transaksi!$A$11:$E$1000,5,FALSE),"")</f>
        <v/>
      </c>
      <c r="F332" s="209" t="str">
        <f>IFERROR(VLOOKUP(A332,Transaksi!$A$11:$F$1000,6,FALSE),"")</f>
        <v/>
      </c>
      <c r="G332" s="489" t="str">
        <f>IFERROR(VLOOKUP(A332,Transaksi!$A$11:$G$1000,7,FALSE),"")</f>
        <v/>
      </c>
      <c r="H332" s="489" t="str">
        <f>IFERROR(VLOOKUP(A332,Transaksi!$A$11:$H$1000,8,FALSE),"")</f>
        <v/>
      </c>
      <c r="I332" s="489" t="str">
        <f t="shared" si="17"/>
        <v/>
      </c>
    </row>
    <row r="333" spans="3:9" ht="12.5">
      <c r="C333" s="486" t="str">
        <f>IFERROR(VLOOKUP(A333,Transaksi!$A$11:$C$1000,3,FALSE),"")</f>
        <v/>
      </c>
      <c r="D333" s="487" t="str">
        <f>IFERROR(VLOOKUP(A333,Transaksi!$A$11:$D$1000,4,FALSE),"")</f>
        <v/>
      </c>
      <c r="E333" s="488" t="str">
        <f>IFERROR(VLOOKUP(A333,Transaksi!$A$11:$E$1000,5,FALSE),"")</f>
        <v/>
      </c>
      <c r="F333" s="209" t="str">
        <f>IFERROR(VLOOKUP(A333,Transaksi!$A$11:$F$1000,6,FALSE),"")</f>
        <v/>
      </c>
      <c r="G333" s="489" t="str">
        <f>IFERROR(VLOOKUP(A333,Transaksi!$A$11:$G$1000,7,FALSE),"")</f>
        <v/>
      </c>
      <c r="H333" s="489" t="str">
        <f>IFERROR(VLOOKUP(A333,Transaksi!$A$11:$H$1000,8,FALSE),"")</f>
        <v/>
      </c>
      <c r="I333" s="489" t="str">
        <f t="shared" si="17"/>
        <v/>
      </c>
    </row>
    <row r="334" spans="3:9" ht="12.5">
      <c r="C334" s="486" t="str">
        <f>IFERROR(VLOOKUP(A334,Transaksi!$A$11:$C$1000,3,FALSE),"")</f>
        <v/>
      </c>
      <c r="D334" s="487" t="str">
        <f>IFERROR(VLOOKUP(A334,Transaksi!$A$11:$D$1000,4,FALSE),"")</f>
        <v/>
      </c>
      <c r="E334" s="488" t="str">
        <f>IFERROR(VLOOKUP(A334,Transaksi!$A$11:$E$1000,5,FALSE),"")</f>
        <v/>
      </c>
      <c r="F334" s="209" t="str">
        <f>IFERROR(VLOOKUP(A334,Transaksi!$A$11:$F$1000,6,FALSE),"")</f>
        <v/>
      </c>
      <c r="G334" s="489" t="str">
        <f>IFERROR(VLOOKUP(A334,Transaksi!$A$11:$G$1000,7,FALSE),"")</f>
        <v/>
      </c>
      <c r="H334" s="489" t="str">
        <f>IFERROR(VLOOKUP(A334,Transaksi!$A$11:$H$1000,8,FALSE),"")</f>
        <v/>
      </c>
      <c r="I334" s="489" t="str">
        <f t="shared" si="17"/>
        <v/>
      </c>
    </row>
    <row r="335" spans="3:9" ht="12.5">
      <c r="C335" s="486" t="str">
        <f>IFERROR(VLOOKUP(A335,Transaksi!$A$11:$C$1000,3,FALSE),"")</f>
        <v/>
      </c>
      <c r="D335" s="487" t="str">
        <f>IFERROR(VLOOKUP(A335,Transaksi!$A$11:$D$1000,4,FALSE),"")</f>
        <v/>
      </c>
      <c r="E335" s="488" t="str">
        <f>IFERROR(VLOOKUP(A335,Transaksi!$A$11:$E$1000,5,FALSE),"")</f>
        <v/>
      </c>
      <c r="F335" s="209" t="str">
        <f>IFERROR(VLOOKUP(A335,Transaksi!$A$11:$F$1000,6,FALSE),"")</f>
        <v/>
      </c>
      <c r="G335" s="489" t="str">
        <f>IFERROR(VLOOKUP(A335,Transaksi!$A$11:$G$1000,7,FALSE),"")</f>
        <v/>
      </c>
      <c r="H335" s="489" t="str">
        <f>IFERROR(VLOOKUP(A335,Transaksi!$A$11:$H$1000,8,FALSE),"")</f>
        <v/>
      </c>
      <c r="I335" s="489" t="str">
        <f t="shared" si="17"/>
        <v/>
      </c>
    </row>
    <row r="336" spans="3:9" ht="12.5">
      <c r="C336" s="486" t="str">
        <f>IFERROR(VLOOKUP(A336,Transaksi!$A$11:$C$1000,3,FALSE),"")</f>
        <v/>
      </c>
      <c r="D336" s="487" t="str">
        <f>IFERROR(VLOOKUP(A336,Transaksi!$A$11:$D$1000,4,FALSE),"")</f>
        <v/>
      </c>
      <c r="E336" s="488" t="str">
        <f>IFERROR(VLOOKUP(A336,Transaksi!$A$11:$E$1000,5,FALSE),"")</f>
        <v/>
      </c>
      <c r="F336" s="209" t="str">
        <f>IFERROR(VLOOKUP(A336,Transaksi!$A$11:$F$1000,6,FALSE),"")</f>
        <v/>
      </c>
      <c r="G336" s="489" t="str">
        <f>IFERROR(VLOOKUP(A336,Transaksi!$A$11:$G$1000,7,FALSE),"")</f>
        <v/>
      </c>
      <c r="H336" s="489" t="str">
        <f>IFERROR(VLOOKUP(A336,Transaksi!$A$11:$H$1000,8,FALSE),"")</f>
        <v/>
      </c>
      <c r="I336" s="489" t="str">
        <f t="shared" si="17"/>
        <v/>
      </c>
    </row>
    <row r="337" spans="3:9" ht="12.5">
      <c r="C337" s="486" t="str">
        <f>IFERROR(VLOOKUP(A337,Transaksi!$A$11:$C$1000,3,FALSE),"")</f>
        <v/>
      </c>
      <c r="D337" s="487" t="str">
        <f>IFERROR(VLOOKUP(A337,Transaksi!$A$11:$D$1000,4,FALSE),"")</f>
        <v/>
      </c>
      <c r="E337" s="488" t="str">
        <f>IFERROR(VLOOKUP(A337,Transaksi!$A$11:$E$1000,5,FALSE),"")</f>
        <v/>
      </c>
      <c r="F337" s="209" t="str">
        <f>IFERROR(VLOOKUP(A337,Transaksi!$A$11:$F$1000,6,FALSE),"")</f>
        <v/>
      </c>
      <c r="G337" s="489" t="str">
        <f>IFERROR(VLOOKUP(A337,Transaksi!$A$11:$G$1000,7,FALSE),"")</f>
        <v/>
      </c>
      <c r="H337" s="489" t="str">
        <f>IFERROR(VLOOKUP(A337,Transaksi!$A$11:$H$1000,8,FALSE),"")</f>
        <v/>
      </c>
      <c r="I337" s="489" t="str">
        <f t="shared" si="17"/>
        <v/>
      </c>
    </row>
    <row r="338" spans="3:9" ht="12.5">
      <c r="C338" s="486" t="str">
        <f>IFERROR(VLOOKUP(A338,Transaksi!$A$11:$C$1000,3,FALSE),"")</f>
        <v/>
      </c>
      <c r="D338" s="487" t="str">
        <f>IFERROR(VLOOKUP(A338,Transaksi!$A$11:$D$1000,4,FALSE),"")</f>
        <v/>
      </c>
      <c r="E338" s="488" t="str">
        <f>IFERROR(VLOOKUP(A338,Transaksi!$A$11:$E$1000,5,FALSE),"")</f>
        <v/>
      </c>
      <c r="F338" s="209" t="str">
        <f>IFERROR(VLOOKUP(A338,Transaksi!$A$11:$F$1000,6,FALSE),"")</f>
        <v/>
      </c>
      <c r="G338" s="489" t="str">
        <f>IFERROR(VLOOKUP(A338,Transaksi!$A$11:$G$1000,7,FALSE),"")</f>
        <v/>
      </c>
      <c r="H338" s="489" t="str">
        <f>IFERROR(VLOOKUP(A338,Transaksi!$A$11:$H$1000,8,FALSE),"")</f>
        <v/>
      </c>
      <c r="I338" s="489" t="str">
        <f t="shared" si="17"/>
        <v/>
      </c>
    </row>
    <row r="339" spans="3:9" ht="12.5">
      <c r="C339" s="486" t="str">
        <f>IFERROR(VLOOKUP(A339,Transaksi!$A$11:$C$1000,3,FALSE),"")</f>
        <v/>
      </c>
      <c r="D339" s="487" t="str">
        <f>IFERROR(VLOOKUP(A339,Transaksi!$A$11:$D$1000,4,FALSE),"")</f>
        <v/>
      </c>
      <c r="E339" s="488" t="str">
        <f>IFERROR(VLOOKUP(A339,Transaksi!$A$11:$E$1000,5,FALSE),"")</f>
        <v/>
      </c>
      <c r="F339" s="209" t="str">
        <f>IFERROR(VLOOKUP(A339,Transaksi!$A$11:$F$1000,6,FALSE),"")</f>
        <v/>
      </c>
      <c r="G339" s="489" t="str">
        <f>IFERROR(VLOOKUP(A339,Transaksi!$A$11:$G$1000,7,FALSE),"")</f>
        <v/>
      </c>
      <c r="H339" s="489" t="str">
        <f>IFERROR(VLOOKUP(A339,Transaksi!$A$11:$H$1000,8,FALSE),"")</f>
        <v/>
      </c>
      <c r="I339" s="489" t="str">
        <f t="shared" si="17"/>
        <v/>
      </c>
    </row>
    <row r="340" spans="3:9" ht="12.5">
      <c r="C340" s="486" t="str">
        <f>IFERROR(VLOOKUP(A340,Transaksi!$A$11:$C$1000,3,FALSE),"")</f>
        <v/>
      </c>
      <c r="D340" s="487" t="str">
        <f>IFERROR(VLOOKUP(A340,Transaksi!$A$11:$D$1000,4,FALSE),"")</f>
        <v/>
      </c>
      <c r="E340" s="488" t="str">
        <f>IFERROR(VLOOKUP(A340,Transaksi!$A$11:$E$1000,5,FALSE),"")</f>
        <v/>
      </c>
      <c r="F340" s="209" t="str">
        <f>IFERROR(VLOOKUP(A340,Transaksi!$A$11:$F$1000,6,FALSE),"")</f>
        <v/>
      </c>
      <c r="G340" s="489" t="str">
        <f>IFERROR(VLOOKUP(A340,Transaksi!$A$11:$G$1000,7,FALSE),"")</f>
        <v/>
      </c>
      <c r="H340" s="489" t="str">
        <f>IFERROR(VLOOKUP(A340,Transaksi!$A$11:$H$1000,8,FALSE),"")</f>
        <v/>
      </c>
      <c r="I340" s="489" t="str">
        <f t="shared" si="17"/>
        <v/>
      </c>
    </row>
    <row r="341" spans="3:9" ht="12.5">
      <c r="C341" s="486" t="str">
        <f>IFERROR(VLOOKUP(A341,Transaksi!$A$11:$C$1000,3,FALSE),"")</f>
        <v/>
      </c>
      <c r="D341" s="487" t="str">
        <f>IFERROR(VLOOKUP(A341,Transaksi!$A$11:$D$1000,4,FALSE),"")</f>
        <v/>
      </c>
      <c r="E341" s="488" t="str">
        <f>IFERROR(VLOOKUP(A341,Transaksi!$A$11:$E$1000,5,FALSE),"")</f>
        <v/>
      </c>
      <c r="F341" s="209" t="str">
        <f>IFERROR(VLOOKUP(A341,Transaksi!$A$11:$F$1000,6,FALSE),"")</f>
        <v/>
      </c>
      <c r="G341" s="489" t="str">
        <f>IFERROR(VLOOKUP(A341,Transaksi!$A$11:$G$1000,7,FALSE),"")</f>
        <v/>
      </c>
      <c r="H341" s="489" t="str">
        <f>IFERROR(VLOOKUP(A341,Transaksi!$A$11:$H$1000,8,FALSE),"")</f>
        <v/>
      </c>
      <c r="I341" s="489" t="str">
        <f t="shared" si="17"/>
        <v/>
      </c>
    </row>
    <row r="342" spans="3:9" ht="12.5">
      <c r="C342" s="486" t="str">
        <f>IFERROR(VLOOKUP(A342,Transaksi!$A$11:$C$1000,3,FALSE),"")</f>
        <v/>
      </c>
      <c r="D342" s="487" t="str">
        <f>IFERROR(VLOOKUP(A342,Transaksi!$A$11:$D$1000,4,FALSE),"")</f>
        <v/>
      </c>
      <c r="E342" s="488" t="str">
        <f>IFERROR(VLOOKUP(A342,Transaksi!$A$11:$E$1000,5,FALSE),"")</f>
        <v/>
      </c>
      <c r="F342" s="209" t="str">
        <f>IFERROR(VLOOKUP(A342,Transaksi!$A$11:$F$1000,6,FALSE),"")</f>
        <v/>
      </c>
      <c r="G342" s="489" t="str">
        <f>IFERROR(VLOOKUP(A342,Transaksi!$A$11:$G$1000,7,FALSE),"")</f>
        <v/>
      </c>
      <c r="H342" s="489" t="str">
        <f>IFERROR(VLOOKUP(A342,Transaksi!$A$11:$H$1000,8,FALSE),"")</f>
        <v/>
      </c>
      <c r="I342" s="489" t="str">
        <f t="shared" si="17"/>
        <v/>
      </c>
    </row>
    <row r="343" spans="3:9" ht="12.5">
      <c r="C343" s="486" t="str">
        <f>IFERROR(VLOOKUP(A343,Transaksi!$A$11:$C$1000,3,FALSE),"")</f>
        <v/>
      </c>
      <c r="D343" s="487" t="str">
        <f>IFERROR(VLOOKUP(A343,Transaksi!$A$11:$D$1000,4,FALSE),"")</f>
        <v/>
      </c>
      <c r="E343" s="488" t="str">
        <f>IFERROR(VLOOKUP(A343,Transaksi!$A$11:$E$1000,5,FALSE),"")</f>
        <v/>
      </c>
      <c r="F343" s="209" t="str">
        <f>IFERROR(VLOOKUP(A343,Transaksi!$A$11:$F$1000,6,FALSE),"")</f>
        <v/>
      </c>
      <c r="G343" s="489" t="str">
        <f>IFERROR(VLOOKUP(A343,Transaksi!$A$11:$G$1000,7,FALSE),"")</f>
        <v/>
      </c>
      <c r="H343" s="489" t="str">
        <f>IFERROR(VLOOKUP(A343,Transaksi!$A$11:$H$1000,8,FALSE),"")</f>
        <v/>
      </c>
      <c r="I343" s="489" t="str">
        <f t="shared" si="17"/>
        <v/>
      </c>
    </row>
    <row r="344" spans="3:9" ht="12.5">
      <c r="C344" s="486" t="str">
        <f>IFERROR(VLOOKUP(A344,Transaksi!$A$11:$C$1000,3,FALSE),"")</f>
        <v/>
      </c>
      <c r="D344" s="487" t="str">
        <f>IFERROR(VLOOKUP(A344,Transaksi!$A$11:$D$1000,4,FALSE),"")</f>
        <v/>
      </c>
      <c r="E344" s="488" t="str">
        <f>IFERROR(VLOOKUP(A344,Transaksi!$A$11:$E$1000,5,FALSE),"")</f>
        <v/>
      </c>
      <c r="F344" s="209" t="str">
        <f>IFERROR(VLOOKUP(A344,Transaksi!$A$11:$F$1000,6,FALSE),"")</f>
        <v/>
      </c>
      <c r="G344" s="489" t="str">
        <f>IFERROR(VLOOKUP(A344,Transaksi!$A$11:$G$1000,7,FALSE),"")</f>
        <v/>
      </c>
      <c r="H344" s="489" t="str">
        <f>IFERROR(VLOOKUP(A344,Transaksi!$A$11:$H$1000,8,FALSE),"")</f>
        <v/>
      </c>
      <c r="I344" s="489" t="str">
        <f t="shared" ref="I344:I407" si="18">IF(F344="","",I343+G344-H344)</f>
        <v/>
      </c>
    </row>
    <row r="345" spans="3:9" ht="12.5">
      <c r="C345" s="486" t="str">
        <f>IFERROR(VLOOKUP(A345,Transaksi!$A$11:$C$1000,3,FALSE),"")</f>
        <v/>
      </c>
      <c r="D345" s="487" t="str">
        <f>IFERROR(VLOOKUP(A345,Transaksi!$A$11:$D$1000,4,FALSE),"")</f>
        <v/>
      </c>
      <c r="E345" s="488" t="str">
        <f>IFERROR(VLOOKUP(A345,Transaksi!$A$11:$E$1000,5,FALSE),"")</f>
        <v/>
      </c>
      <c r="F345" s="209" t="str">
        <f>IFERROR(VLOOKUP(A345,Transaksi!$A$11:$F$1000,6,FALSE),"")</f>
        <v/>
      </c>
      <c r="G345" s="489" t="str">
        <f>IFERROR(VLOOKUP(A345,Transaksi!$A$11:$G$1000,7,FALSE),"")</f>
        <v/>
      </c>
      <c r="H345" s="489" t="str">
        <f>IFERROR(VLOOKUP(A345,Transaksi!$A$11:$H$1000,8,FALSE),"")</f>
        <v/>
      </c>
      <c r="I345" s="489" t="str">
        <f t="shared" si="18"/>
        <v/>
      </c>
    </row>
    <row r="346" spans="3:9" ht="12.5">
      <c r="C346" s="486" t="str">
        <f>IFERROR(VLOOKUP(A346,Transaksi!$A$11:$C$1000,3,FALSE),"")</f>
        <v/>
      </c>
      <c r="D346" s="487" t="str">
        <f>IFERROR(VLOOKUP(A346,Transaksi!$A$11:$D$1000,4,FALSE),"")</f>
        <v/>
      </c>
      <c r="E346" s="488" t="str">
        <f>IFERROR(VLOOKUP(A346,Transaksi!$A$11:$E$1000,5,FALSE),"")</f>
        <v/>
      </c>
      <c r="F346" s="209" t="str">
        <f>IFERROR(VLOOKUP(A346,Transaksi!$A$11:$F$1000,6,FALSE),"")</f>
        <v/>
      </c>
      <c r="G346" s="489" t="str">
        <f>IFERROR(VLOOKUP(A346,Transaksi!$A$11:$G$1000,7,FALSE),"")</f>
        <v/>
      </c>
      <c r="H346" s="489" t="str">
        <f>IFERROR(VLOOKUP(A346,Transaksi!$A$11:$H$1000,8,FALSE),"")</f>
        <v/>
      </c>
      <c r="I346" s="489" t="str">
        <f t="shared" si="18"/>
        <v/>
      </c>
    </row>
    <row r="347" spans="3:9" ht="12.5">
      <c r="C347" s="486" t="str">
        <f>IFERROR(VLOOKUP(A347,Transaksi!$A$11:$C$1000,3,FALSE),"")</f>
        <v/>
      </c>
      <c r="D347" s="487" t="str">
        <f>IFERROR(VLOOKUP(A347,Transaksi!$A$11:$D$1000,4,FALSE),"")</f>
        <v/>
      </c>
      <c r="E347" s="488" t="str">
        <f>IFERROR(VLOOKUP(A347,Transaksi!$A$11:$E$1000,5,FALSE),"")</f>
        <v/>
      </c>
      <c r="F347" s="209" t="str">
        <f>IFERROR(VLOOKUP(A347,Transaksi!$A$11:$F$1000,6,FALSE),"")</f>
        <v/>
      </c>
      <c r="G347" s="489" t="str">
        <f>IFERROR(VLOOKUP(A347,Transaksi!$A$11:$G$1000,7,FALSE),"")</f>
        <v/>
      </c>
      <c r="H347" s="489" t="str">
        <f>IFERROR(VLOOKUP(A347,Transaksi!$A$11:$H$1000,8,FALSE),"")</f>
        <v/>
      </c>
      <c r="I347" s="489" t="str">
        <f t="shared" si="18"/>
        <v/>
      </c>
    </row>
    <row r="348" spans="3:9" ht="12.5">
      <c r="C348" s="486" t="str">
        <f>IFERROR(VLOOKUP(A348,Transaksi!$A$11:$C$1000,3,FALSE),"")</f>
        <v/>
      </c>
      <c r="D348" s="487" t="str">
        <f>IFERROR(VLOOKUP(A348,Transaksi!$A$11:$D$1000,4,FALSE),"")</f>
        <v/>
      </c>
      <c r="E348" s="488" t="str">
        <f>IFERROR(VLOOKUP(A348,Transaksi!$A$11:$E$1000,5,FALSE),"")</f>
        <v/>
      </c>
      <c r="F348" s="209" t="str">
        <f>IFERROR(VLOOKUP(A348,Transaksi!$A$11:$F$1000,6,FALSE),"")</f>
        <v/>
      </c>
      <c r="G348" s="489" t="str">
        <f>IFERROR(VLOOKUP(A348,Transaksi!$A$11:$G$1000,7,FALSE),"")</f>
        <v/>
      </c>
      <c r="H348" s="489" t="str">
        <f>IFERROR(VLOOKUP(A348,Transaksi!$A$11:$H$1000,8,FALSE),"")</f>
        <v/>
      </c>
      <c r="I348" s="489" t="str">
        <f t="shared" si="18"/>
        <v/>
      </c>
    </row>
    <row r="349" spans="3:9" ht="12.5">
      <c r="C349" s="486" t="str">
        <f>IFERROR(VLOOKUP(A349,Transaksi!$A$11:$C$1000,3,FALSE),"")</f>
        <v/>
      </c>
      <c r="D349" s="487" t="str">
        <f>IFERROR(VLOOKUP(A349,Transaksi!$A$11:$D$1000,4,FALSE),"")</f>
        <v/>
      </c>
      <c r="E349" s="488" t="str">
        <f>IFERROR(VLOOKUP(A349,Transaksi!$A$11:$E$1000,5,FALSE),"")</f>
        <v/>
      </c>
      <c r="F349" s="209" t="str">
        <f>IFERROR(VLOOKUP(A349,Transaksi!$A$11:$F$1000,6,FALSE),"")</f>
        <v/>
      </c>
      <c r="G349" s="489" t="str">
        <f>IFERROR(VLOOKUP(A349,Transaksi!$A$11:$G$1000,7,FALSE),"")</f>
        <v/>
      </c>
      <c r="H349" s="489" t="str">
        <f>IFERROR(VLOOKUP(A349,Transaksi!$A$11:$H$1000,8,FALSE),"")</f>
        <v/>
      </c>
      <c r="I349" s="489" t="str">
        <f t="shared" si="18"/>
        <v/>
      </c>
    </row>
    <row r="350" spans="3:9" ht="12.5">
      <c r="C350" s="486" t="str">
        <f>IFERROR(VLOOKUP(A350,Transaksi!$A$11:$C$1000,3,FALSE),"")</f>
        <v/>
      </c>
      <c r="D350" s="487" t="str">
        <f>IFERROR(VLOOKUP(A350,Transaksi!$A$11:$D$1000,4,FALSE),"")</f>
        <v/>
      </c>
      <c r="E350" s="488" t="str">
        <f>IFERROR(VLOOKUP(A350,Transaksi!$A$11:$E$1000,5,FALSE),"")</f>
        <v/>
      </c>
      <c r="F350" s="209" t="str">
        <f>IFERROR(VLOOKUP(A350,Transaksi!$A$11:$F$1000,6,FALSE),"")</f>
        <v/>
      </c>
      <c r="G350" s="489" t="str">
        <f>IFERROR(VLOOKUP(A350,Transaksi!$A$11:$G$1000,7,FALSE),"")</f>
        <v/>
      </c>
      <c r="H350" s="489" t="str">
        <f>IFERROR(VLOOKUP(A350,Transaksi!$A$11:$H$1000,8,FALSE),"")</f>
        <v/>
      </c>
      <c r="I350" s="489" t="str">
        <f t="shared" si="18"/>
        <v/>
      </c>
    </row>
    <row r="351" spans="3:9" ht="12.5">
      <c r="C351" s="486" t="str">
        <f>IFERROR(VLOOKUP(A351,Transaksi!$A$11:$C$1000,3,FALSE),"")</f>
        <v/>
      </c>
      <c r="D351" s="487" t="str">
        <f>IFERROR(VLOOKUP(A351,Transaksi!$A$11:$D$1000,4,FALSE),"")</f>
        <v/>
      </c>
      <c r="E351" s="488" t="str">
        <f>IFERROR(VLOOKUP(A351,Transaksi!$A$11:$E$1000,5,FALSE),"")</f>
        <v/>
      </c>
      <c r="F351" s="209" t="str">
        <f>IFERROR(VLOOKUP(A351,Transaksi!$A$11:$F$1000,6,FALSE),"")</f>
        <v/>
      </c>
      <c r="G351" s="489" t="str">
        <f>IFERROR(VLOOKUP(A351,Transaksi!$A$11:$G$1000,7,FALSE),"")</f>
        <v/>
      </c>
      <c r="H351" s="489" t="str">
        <f>IFERROR(VLOOKUP(A351,Transaksi!$A$11:$H$1000,8,FALSE),"")</f>
        <v/>
      </c>
      <c r="I351" s="489" t="str">
        <f t="shared" si="18"/>
        <v/>
      </c>
    </row>
    <row r="352" spans="3:9" ht="12.5">
      <c r="C352" s="486" t="str">
        <f>IFERROR(VLOOKUP(A352,Transaksi!$A$11:$C$1000,3,FALSE),"")</f>
        <v/>
      </c>
      <c r="D352" s="487" t="str">
        <f>IFERROR(VLOOKUP(A352,Transaksi!$A$11:$D$1000,4,FALSE),"")</f>
        <v/>
      </c>
      <c r="E352" s="488" t="str">
        <f>IFERROR(VLOOKUP(A352,Transaksi!$A$11:$E$1000,5,FALSE),"")</f>
        <v/>
      </c>
      <c r="F352" s="209" t="str">
        <f>IFERROR(VLOOKUP(A352,Transaksi!$A$11:$F$1000,6,FALSE),"")</f>
        <v/>
      </c>
      <c r="G352" s="489" t="str">
        <f>IFERROR(VLOOKUP(A352,Transaksi!$A$11:$G$1000,7,FALSE),"")</f>
        <v/>
      </c>
      <c r="H352" s="489" t="str">
        <f>IFERROR(VLOOKUP(A352,Transaksi!$A$11:$H$1000,8,FALSE),"")</f>
        <v/>
      </c>
      <c r="I352" s="489" t="str">
        <f t="shared" si="18"/>
        <v/>
      </c>
    </row>
    <row r="353" spans="3:9" ht="12.5">
      <c r="C353" s="486" t="str">
        <f>IFERROR(VLOOKUP(A353,Transaksi!$A$11:$C$1000,3,FALSE),"")</f>
        <v/>
      </c>
      <c r="D353" s="487" t="str">
        <f>IFERROR(VLOOKUP(A353,Transaksi!$A$11:$D$1000,4,FALSE),"")</f>
        <v/>
      </c>
      <c r="E353" s="488" t="str">
        <f>IFERROR(VLOOKUP(A353,Transaksi!$A$11:$E$1000,5,FALSE),"")</f>
        <v/>
      </c>
      <c r="F353" s="209" t="str">
        <f>IFERROR(VLOOKUP(A353,Transaksi!$A$11:$F$1000,6,FALSE),"")</f>
        <v/>
      </c>
      <c r="G353" s="489" t="str">
        <f>IFERROR(VLOOKUP(A353,Transaksi!$A$11:$G$1000,7,FALSE),"")</f>
        <v/>
      </c>
      <c r="H353" s="489" t="str">
        <f>IFERROR(VLOOKUP(A353,Transaksi!$A$11:$H$1000,8,FALSE),"")</f>
        <v/>
      </c>
      <c r="I353" s="489" t="str">
        <f t="shared" si="18"/>
        <v/>
      </c>
    </row>
    <row r="354" spans="3:9" ht="12.5">
      <c r="C354" s="486" t="str">
        <f>IFERROR(VLOOKUP(A354,Transaksi!$A$11:$C$1000,3,FALSE),"")</f>
        <v/>
      </c>
      <c r="D354" s="487" t="str">
        <f>IFERROR(VLOOKUP(A354,Transaksi!$A$11:$D$1000,4,FALSE),"")</f>
        <v/>
      </c>
      <c r="E354" s="488" t="str">
        <f>IFERROR(VLOOKUP(A354,Transaksi!$A$11:$E$1000,5,FALSE),"")</f>
        <v/>
      </c>
      <c r="F354" s="209" t="str">
        <f>IFERROR(VLOOKUP(A354,Transaksi!$A$11:$F$1000,6,FALSE),"")</f>
        <v/>
      </c>
      <c r="G354" s="489" t="str">
        <f>IFERROR(VLOOKUP(A354,Transaksi!$A$11:$G$1000,7,FALSE),"")</f>
        <v/>
      </c>
      <c r="H354" s="489" t="str">
        <f>IFERROR(VLOOKUP(A354,Transaksi!$A$11:$H$1000,8,FALSE),"")</f>
        <v/>
      </c>
      <c r="I354" s="489" t="str">
        <f t="shared" si="18"/>
        <v/>
      </c>
    </row>
    <row r="355" spans="3:9" ht="12.5">
      <c r="C355" s="486" t="str">
        <f>IFERROR(VLOOKUP(A355,Transaksi!$A$11:$C$1000,3,FALSE),"")</f>
        <v/>
      </c>
      <c r="D355" s="487" t="str">
        <f>IFERROR(VLOOKUP(A355,Transaksi!$A$11:$D$1000,4,FALSE),"")</f>
        <v/>
      </c>
      <c r="E355" s="488" t="str">
        <f>IFERROR(VLOOKUP(A355,Transaksi!$A$11:$E$1000,5,FALSE),"")</f>
        <v/>
      </c>
      <c r="F355" s="209" t="str">
        <f>IFERROR(VLOOKUP(A355,Transaksi!$A$11:$F$1000,6,FALSE),"")</f>
        <v/>
      </c>
      <c r="G355" s="489" t="str">
        <f>IFERROR(VLOOKUP(A355,Transaksi!$A$11:$G$1000,7,FALSE),"")</f>
        <v/>
      </c>
      <c r="H355" s="489" t="str">
        <f>IFERROR(VLOOKUP(A355,Transaksi!$A$11:$H$1000,8,FALSE),"")</f>
        <v/>
      </c>
      <c r="I355" s="489" t="str">
        <f t="shared" si="18"/>
        <v/>
      </c>
    </row>
    <row r="356" spans="3:9" ht="12.5">
      <c r="C356" s="486" t="str">
        <f>IFERROR(VLOOKUP(A356,Transaksi!$A$11:$C$1000,3,FALSE),"")</f>
        <v/>
      </c>
      <c r="D356" s="487" t="str">
        <f>IFERROR(VLOOKUP(A356,Transaksi!$A$11:$D$1000,4,FALSE),"")</f>
        <v/>
      </c>
      <c r="E356" s="488" t="str">
        <f>IFERROR(VLOOKUP(A356,Transaksi!$A$11:$E$1000,5,FALSE),"")</f>
        <v/>
      </c>
      <c r="F356" s="209" t="str">
        <f>IFERROR(VLOOKUP(A356,Transaksi!$A$11:$F$1000,6,FALSE),"")</f>
        <v/>
      </c>
      <c r="G356" s="489" t="str">
        <f>IFERROR(VLOOKUP(A356,Transaksi!$A$11:$G$1000,7,FALSE),"")</f>
        <v/>
      </c>
      <c r="H356" s="489" t="str">
        <f>IFERROR(VLOOKUP(A356,Transaksi!$A$11:$H$1000,8,FALSE),"")</f>
        <v/>
      </c>
      <c r="I356" s="489" t="str">
        <f t="shared" si="18"/>
        <v/>
      </c>
    </row>
    <row r="357" spans="3:9" ht="12.5">
      <c r="C357" s="486" t="str">
        <f>IFERROR(VLOOKUP(A357,Transaksi!$A$11:$C$1000,3,FALSE),"")</f>
        <v/>
      </c>
      <c r="D357" s="487" t="str">
        <f>IFERROR(VLOOKUP(A357,Transaksi!$A$11:$D$1000,4,FALSE),"")</f>
        <v/>
      </c>
      <c r="E357" s="488" t="str">
        <f>IFERROR(VLOOKUP(A357,Transaksi!$A$11:$E$1000,5,FALSE),"")</f>
        <v/>
      </c>
      <c r="F357" s="209" t="str">
        <f>IFERROR(VLOOKUP(A357,Transaksi!$A$11:$F$1000,6,FALSE),"")</f>
        <v/>
      </c>
      <c r="G357" s="489" t="str">
        <f>IFERROR(VLOOKUP(A357,Transaksi!$A$11:$G$1000,7,FALSE),"")</f>
        <v/>
      </c>
      <c r="H357" s="489" t="str">
        <f>IFERROR(VLOOKUP(A357,Transaksi!$A$11:$H$1000,8,FALSE),"")</f>
        <v/>
      </c>
      <c r="I357" s="489" t="str">
        <f t="shared" si="18"/>
        <v/>
      </c>
    </row>
    <row r="358" spans="3:9" ht="12.5">
      <c r="C358" s="486" t="str">
        <f>IFERROR(VLOOKUP(A358,Transaksi!$A$11:$C$1000,3,FALSE),"")</f>
        <v/>
      </c>
      <c r="D358" s="487" t="str">
        <f>IFERROR(VLOOKUP(A358,Transaksi!$A$11:$D$1000,4,FALSE),"")</f>
        <v/>
      </c>
      <c r="E358" s="488" t="str">
        <f>IFERROR(VLOOKUP(A358,Transaksi!$A$11:$E$1000,5,FALSE),"")</f>
        <v/>
      </c>
      <c r="F358" s="209" t="str">
        <f>IFERROR(VLOOKUP(A358,Transaksi!$A$11:$F$1000,6,FALSE),"")</f>
        <v/>
      </c>
      <c r="G358" s="489" t="str">
        <f>IFERROR(VLOOKUP(A358,Transaksi!$A$11:$G$1000,7,FALSE),"")</f>
        <v/>
      </c>
      <c r="H358" s="489" t="str">
        <f>IFERROR(VLOOKUP(A358,Transaksi!$A$11:$H$1000,8,FALSE),"")</f>
        <v/>
      </c>
      <c r="I358" s="489" t="str">
        <f t="shared" si="18"/>
        <v/>
      </c>
    </row>
    <row r="359" spans="3:9" ht="12.5">
      <c r="C359" s="486" t="str">
        <f>IFERROR(VLOOKUP(A359,Transaksi!$A$11:$C$1000,3,FALSE),"")</f>
        <v/>
      </c>
      <c r="D359" s="487" t="str">
        <f>IFERROR(VLOOKUP(A359,Transaksi!$A$11:$D$1000,4,FALSE),"")</f>
        <v/>
      </c>
      <c r="E359" s="488" t="str">
        <f>IFERROR(VLOOKUP(A359,Transaksi!$A$11:$E$1000,5,FALSE),"")</f>
        <v/>
      </c>
      <c r="F359" s="209" t="str">
        <f>IFERROR(VLOOKUP(A359,Transaksi!$A$11:$F$1000,6,FALSE),"")</f>
        <v/>
      </c>
      <c r="G359" s="489" t="str">
        <f>IFERROR(VLOOKUP(A359,Transaksi!$A$11:$G$1000,7,FALSE),"")</f>
        <v/>
      </c>
      <c r="H359" s="489" t="str">
        <f>IFERROR(VLOOKUP(A359,Transaksi!$A$11:$H$1000,8,FALSE),"")</f>
        <v/>
      </c>
      <c r="I359" s="489" t="str">
        <f t="shared" si="18"/>
        <v/>
      </c>
    </row>
    <row r="360" spans="3:9" ht="12.5">
      <c r="C360" s="486" t="str">
        <f>IFERROR(VLOOKUP(A360,Transaksi!$A$11:$C$1000,3,FALSE),"")</f>
        <v/>
      </c>
      <c r="D360" s="487" t="str">
        <f>IFERROR(VLOOKUP(A360,Transaksi!$A$11:$D$1000,4,FALSE),"")</f>
        <v/>
      </c>
      <c r="E360" s="488" t="str">
        <f>IFERROR(VLOOKUP(A360,Transaksi!$A$11:$E$1000,5,FALSE),"")</f>
        <v/>
      </c>
      <c r="F360" s="209" t="str">
        <f>IFERROR(VLOOKUP(A360,Transaksi!$A$11:$F$1000,6,FALSE),"")</f>
        <v/>
      </c>
      <c r="G360" s="489" t="str">
        <f>IFERROR(VLOOKUP(A360,Transaksi!$A$11:$G$1000,7,FALSE),"")</f>
        <v/>
      </c>
      <c r="H360" s="489" t="str">
        <f>IFERROR(VLOOKUP(A360,Transaksi!$A$11:$H$1000,8,FALSE),"")</f>
        <v/>
      </c>
      <c r="I360" s="489" t="str">
        <f t="shared" si="18"/>
        <v/>
      </c>
    </row>
    <row r="361" spans="3:9" ht="12.5">
      <c r="C361" s="486" t="str">
        <f>IFERROR(VLOOKUP(A361,Transaksi!$A$11:$C$1000,3,FALSE),"")</f>
        <v/>
      </c>
      <c r="D361" s="487" t="str">
        <f>IFERROR(VLOOKUP(A361,Transaksi!$A$11:$D$1000,4,FALSE),"")</f>
        <v/>
      </c>
      <c r="E361" s="488" t="str">
        <f>IFERROR(VLOOKUP(A361,Transaksi!$A$11:$E$1000,5,FALSE),"")</f>
        <v/>
      </c>
      <c r="F361" s="209" t="str">
        <f>IFERROR(VLOOKUP(A361,Transaksi!$A$11:$F$1000,6,FALSE),"")</f>
        <v/>
      </c>
      <c r="G361" s="489" t="str">
        <f>IFERROR(VLOOKUP(A361,Transaksi!$A$11:$G$1000,7,FALSE),"")</f>
        <v/>
      </c>
      <c r="H361" s="489" t="str">
        <f>IFERROR(VLOOKUP(A361,Transaksi!$A$11:$H$1000,8,FALSE),"")</f>
        <v/>
      </c>
      <c r="I361" s="489" t="str">
        <f t="shared" si="18"/>
        <v/>
      </c>
    </row>
    <row r="362" spans="3:9" ht="12.5">
      <c r="C362" s="486" t="str">
        <f>IFERROR(VLOOKUP(A362,Transaksi!$A$11:$C$1000,3,FALSE),"")</f>
        <v/>
      </c>
      <c r="D362" s="487" t="str">
        <f>IFERROR(VLOOKUP(A362,Transaksi!$A$11:$D$1000,4,FALSE),"")</f>
        <v/>
      </c>
      <c r="E362" s="488" t="str">
        <f>IFERROR(VLOOKUP(A362,Transaksi!$A$11:$E$1000,5,FALSE),"")</f>
        <v/>
      </c>
      <c r="F362" s="209" t="str">
        <f>IFERROR(VLOOKUP(A362,Transaksi!$A$11:$F$1000,6,FALSE),"")</f>
        <v/>
      </c>
      <c r="G362" s="489" t="str">
        <f>IFERROR(VLOOKUP(A362,Transaksi!$A$11:$G$1000,7,FALSE),"")</f>
        <v/>
      </c>
      <c r="H362" s="489" t="str">
        <f>IFERROR(VLOOKUP(A362,Transaksi!$A$11:$H$1000,8,FALSE),"")</f>
        <v/>
      </c>
      <c r="I362" s="489" t="str">
        <f t="shared" si="18"/>
        <v/>
      </c>
    </row>
    <row r="363" spans="3:9" ht="12.5">
      <c r="C363" s="486" t="str">
        <f>IFERROR(VLOOKUP(A363,Transaksi!$A$11:$C$1000,3,FALSE),"")</f>
        <v/>
      </c>
      <c r="D363" s="487" t="str">
        <f>IFERROR(VLOOKUP(A363,Transaksi!$A$11:$D$1000,4,FALSE),"")</f>
        <v/>
      </c>
      <c r="E363" s="488" t="str">
        <f>IFERROR(VLOOKUP(A363,Transaksi!$A$11:$E$1000,5,FALSE),"")</f>
        <v/>
      </c>
      <c r="F363" s="209" t="str">
        <f>IFERROR(VLOOKUP(A363,Transaksi!$A$11:$F$1000,6,FALSE),"")</f>
        <v/>
      </c>
      <c r="G363" s="489" t="str">
        <f>IFERROR(VLOOKUP(A363,Transaksi!$A$11:$G$1000,7,FALSE),"")</f>
        <v/>
      </c>
      <c r="H363" s="489" t="str">
        <f>IFERROR(VLOOKUP(A363,Transaksi!$A$11:$H$1000,8,FALSE),"")</f>
        <v/>
      </c>
      <c r="I363" s="489" t="str">
        <f t="shared" si="18"/>
        <v/>
      </c>
    </row>
    <row r="364" spans="3:9" ht="12.5">
      <c r="C364" s="486" t="str">
        <f>IFERROR(VLOOKUP(A364,Transaksi!$A$11:$C$1000,3,FALSE),"")</f>
        <v/>
      </c>
      <c r="D364" s="487" t="str">
        <f>IFERROR(VLOOKUP(A364,Transaksi!$A$11:$D$1000,4,FALSE),"")</f>
        <v/>
      </c>
      <c r="E364" s="488" t="str">
        <f>IFERROR(VLOOKUP(A364,Transaksi!$A$11:$E$1000,5,FALSE),"")</f>
        <v/>
      </c>
      <c r="F364" s="209" t="str">
        <f>IFERROR(VLOOKUP(A364,Transaksi!$A$11:$F$1000,6,FALSE),"")</f>
        <v/>
      </c>
      <c r="G364" s="489" t="str">
        <f>IFERROR(VLOOKUP(A364,Transaksi!$A$11:$G$1000,7,FALSE),"")</f>
        <v/>
      </c>
      <c r="H364" s="489" t="str">
        <f>IFERROR(VLOOKUP(A364,Transaksi!$A$11:$H$1000,8,FALSE),"")</f>
        <v/>
      </c>
      <c r="I364" s="489" t="str">
        <f t="shared" si="18"/>
        <v/>
      </c>
    </row>
    <row r="365" spans="3:9" ht="12.5">
      <c r="C365" s="486" t="str">
        <f>IFERROR(VLOOKUP(A365,Transaksi!$A$11:$C$1000,3,FALSE),"")</f>
        <v/>
      </c>
      <c r="D365" s="487" t="str">
        <f>IFERROR(VLOOKUP(A365,Transaksi!$A$11:$D$1000,4,FALSE),"")</f>
        <v/>
      </c>
      <c r="E365" s="488" t="str">
        <f>IFERROR(VLOOKUP(A365,Transaksi!$A$11:$E$1000,5,FALSE),"")</f>
        <v/>
      </c>
      <c r="F365" s="209" t="str">
        <f>IFERROR(VLOOKUP(A365,Transaksi!$A$11:$F$1000,6,FALSE),"")</f>
        <v/>
      </c>
      <c r="G365" s="489" t="str">
        <f>IFERROR(VLOOKUP(A365,Transaksi!$A$11:$G$1000,7,FALSE),"")</f>
        <v/>
      </c>
      <c r="H365" s="489" t="str">
        <f>IFERROR(VLOOKUP(A365,Transaksi!$A$11:$H$1000,8,FALSE),"")</f>
        <v/>
      </c>
      <c r="I365" s="489" t="str">
        <f t="shared" si="18"/>
        <v/>
      </c>
    </row>
    <row r="366" spans="3:9" ht="12.5">
      <c r="C366" s="486" t="str">
        <f>IFERROR(VLOOKUP(A366,Transaksi!$A$11:$C$1000,3,FALSE),"")</f>
        <v/>
      </c>
      <c r="D366" s="487" t="str">
        <f>IFERROR(VLOOKUP(A366,Transaksi!$A$11:$D$1000,4,FALSE),"")</f>
        <v/>
      </c>
      <c r="E366" s="488" t="str">
        <f>IFERROR(VLOOKUP(A366,Transaksi!$A$11:$E$1000,5,FALSE),"")</f>
        <v/>
      </c>
      <c r="F366" s="209" t="str">
        <f>IFERROR(VLOOKUP(A366,Transaksi!$A$11:$F$1000,6,FALSE),"")</f>
        <v/>
      </c>
      <c r="G366" s="489" t="str">
        <f>IFERROR(VLOOKUP(A366,Transaksi!$A$11:$G$1000,7,FALSE),"")</f>
        <v/>
      </c>
      <c r="H366" s="489" t="str">
        <f>IFERROR(VLOOKUP(A366,Transaksi!$A$11:$H$1000,8,FALSE),"")</f>
        <v/>
      </c>
      <c r="I366" s="489" t="str">
        <f t="shared" si="18"/>
        <v/>
      </c>
    </row>
    <row r="367" spans="3:9" ht="12.5">
      <c r="C367" s="486" t="str">
        <f>IFERROR(VLOOKUP(A367,Transaksi!$A$11:$C$1000,3,FALSE),"")</f>
        <v/>
      </c>
      <c r="D367" s="487" t="str">
        <f>IFERROR(VLOOKUP(A367,Transaksi!$A$11:$D$1000,4,FALSE),"")</f>
        <v/>
      </c>
      <c r="E367" s="488" t="str">
        <f>IFERROR(VLOOKUP(A367,Transaksi!$A$11:$E$1000,5,FALSE),"")</f>
        <v/>
      </c>
      <c r="F367" s="209" t="str">
        <f>IFERROR(VLOOKUP(A367,Transaksi!$A$11:$F$1000,6,FALSE),"")</f>
        <v/>
      </c>
      <c r="G367" s="489" t="str">
        <f>IFERROR(VLOOKUP(A367,Transaksi!$A$11:$G$1000,7,FALSE),"")</f>
        <v/>
      </c>
      <c r="H367" s="489" t="str">
        <f>IFERROR(VLOOKUP(A367,Transaksi!$A$11:$H$1000,8,FALSE),"")</f>
        <v/>
      </c>
      <c r="I367" s="489" t="str">
        <f t="shared" si="18"/>
        <v/>
      </c>
    </row>
    <row r="368" spans="3:9" ht="12.5">
      <c r="C368" s="486" t="str">
        <f>IFERROR(VLOOKUP(A368,Transaksi!$A$11:$C$1000,3,FALSE),"")</f>
        <v/>
      </c>
      <c r="D368" s="487" t="str">
        <f>IFERROR(VLOOKUP(A368,Transaksi!$A$11:$D$1000,4,FALSE),"")</f>
        <v/>
      </c>
      <c r="E368" s="488" t="str">
        <f>IFERROR(VLOOKUP(A368,Transaksi!$A$11:$E$1000,5,FALSE),"")</f>
        <v/>
      </c>
      <c r="F368" s="209" t="str">
        <f>IFERROR(VLOOKUP(A368,Transaksi!$A$11:$F$1000,6,FALSE),"")</f>
        <v/>
      </c>
      <c r="G368" s="489" t="str">
        <f>IFERROR(VLOOKUP(A368,Transaksi!$A$11:$G$1000,7,FALSE),"")</f>
        <v/>
      </c>
      <c r="H368" s="489" t="str">
        <f>IFERROR(VLOOKUP(A368,Transaksi!$A$11:$H$1000,8,FALSE),"")</f>
        <v/>
      </c>
      <c r="I368" s="489" t="str">
        <f t="shared" si="18"/>
        <v/>
      </c>
    </row>
    <row r="369" spans="3:9" ht="12.5">
      <c r="C369" s="486" t="str">
        <f>IFERROR(VLOOKUP(A369,Transaksi!$A$11:$C$1000,3,FALSE),"")</f>
        <v/>
      </c>
      <c r="D369" s="487" t="str">
        <f>IFERROR(VLOOKUP(A369,Transaksi!$A$11:$D$1000,4,FALSE),"")</f>
        <v/>
      </c>
      <c r="E369" s="488" t="str">
        <f>IFERROR(VLOOKUP(A369,Transaksi!$A$11:$E$1000,5,FALSE),"")</f>
        <v/>
      </c>
      <c r="F369" s="209" t="str">
        <f>IFERROR(VLOOKUP(A369,Transaksi!$A$11:$F$1000,6,FALSE),"")</f>
        <v/>
      </c>
      <c r="G369" s="489" t="str">
        <f>IFERROR(VLOOKUP(A369,Transaksi!$A$11:$G$1000,7,FALSE),"")</f>
        <v/>
      </c>
      <c r="H369" s="489" t="str">
        <f>IFERROR(VLOOKUP(A369,Transaksi!$A$11:$H$1000,8,FALSE),"")</f>
        <v/>
      </c>
      <c r="I369" s="489" t="str">
        <f t="shared" si="18"/>
        <v/>
      </c>
    </row>
    <row r="370" spans="3:9" ht="12.5">
      <c r="C370" s="486" t="str">
        <f>IFERROR(VLOOKUP(A370,Transaksi!$A$11:$C$1000,3,FALSE),"")</f>
        <v/>
      </c>
      <c r="D370" s="487" t="str">
        <f>IFERROR(VLOOKUP(A370,Transaksi!$A$11:$D$1000,4,FALSE),"")</f>
        <v/>
      </c>
      <c r="E370" s="488" t="str">
        <f>IFERROR(VLOOKUP(A370,Transaksi!$A$11:$E$1000,5,FALSE),"")</f>
        <v/>
      </c>
      <c r="F370" s="209" t="str">
        <f>IFERROR(VLOOKUP(A370,Transaksi!$A$11:$F$1000,6,FALSE),"")</f>
        <v/>
      </c>
      <c r="G370" s="489" t="str">
        <f>IFERROR(VLOOKUP(A370,Transaksi!$A$11:$G$1000,7,FALSE),"")</f>
        <v/>
      </c>
      <c r="H370" s="489" t="str">
        <f>IFERROR(VLOOKUP(A370,Transaksi!$A$11:$H$1000,8,FALSE),"")</f>
        <v/>
      </c>
      <c r="I370" s="489" t="str">
        <f t="shared" si="18"/>
        <v/>
      </c>
    </row>
    <row r="371" spans="3:9" ht="12.5">
      <c r="C371" s="486" t="str">
        <f>IFERROR(VLOOKUP(A371,Transaksi!$A$11:$C$1000,3,FALSE),"")</f>
        <v/>
      </c>
      <c r="D371" s="487" t="str">
        <f>IFERROR(VLOOKUP(A371,Transaksi!$A$11:$D$1000,4,FALSE),"")</f>
        <v/>
      </c>
      <c r="E371" s="488" t="str">
        <f>IFERROR(VLOOKUP(A371,Transaksi!$A$11:$E$1000,5,FALSE),"")</f>
        <v/>
      </c>
      <c r="F371" s="209" t="str">
        <f>IFERROR(VLOOKUP(A371,Transaksi!$A$11:$F$1000,6,FALSE),"")</f>
        <v/>
      </c>
      <c r="G371" s="489" t="str">
        <f>IFERROR(VLOOKUP(A371,Transaksi!$A$11:$G$1000,7,FALSE),"")</f>
        <v/>
      </c>
      <c r="H371" s="489" t="str">
        <f>IFERROR(VLOOKUP(A371,Transaksi!$A$11:$H$1000,8,FALSE),"")</f>
        <v/>
      </c>
      <c r="I371" s="489" t="str">
        <f t="shared" si="18"/>
        <v/>
      </c>
    </row>
    <row r="372" spans="3:9" ht="12.5">
      <c r="C372" s="486" t="str">
        <f>IFERROR(VLOOKUP(A372,Transaksi!$A$11:$C$1000,3,FALSE),"")</f>
        <v/>
      </c>
      <c r="D372" s="487" t="str">
        <f>IFERROR(VLOOKUP(A372,Transaksi!$A$11:$D$1000,4,FALSE),"")</f>
        <v/>
      </c>
      <c r="E372" s="488" t="str">
        <f>IFERROR(VLOOKUP(A372,Transaksi!$A$11:$E$1000,5,FALSE),"")</f>
        <v/>
      </c>
      <c r="F372" s="209" t="str">
        <f>IFERROR(VLOOKUP(A372,Transaksi!$A$11:$F$1000,6,FALSE),"")</f>
        <v/>
      </c>
      <c r="G372" s="489" t="str">
        <f>IFERROR(VLOOKUP(A372,Transaksi!$A$11:$G$1000,7,FALSE),"")</f>
        <v/>
      </c>
      <c r="H372" s="489" t="str">
        <f>IFERROR(VLOOKUP(A372,Transaksi!$A$11:$H$1000,8,FALSE),"")</f>
        <v/>
      </c>
      <c r="I372" s="489" t="str">
        <f t="shared" si="18"/>
        <v/>
      </c>
    </row>
    <row r="373" spans="3:9" ht="12.5">
      <c r="C373" s="486" t="str">
        <f>IFERROR(VLOOKUP(A373,Transaksi!$A$11:$C$1000,3,FALSE),"")</f>
        <v/>
      </c>
      <c r="D373" s="487" t="str">
        <f>IFERROR(VLOOKUP(A373,Transaksi!$A$11:$D$1000,4,FALSE),"")</f>
        <v/>
      </c>
      <c r="E373" s="488" t="str">
        <f>IFERROR(VLOOKUP(A373,Transaksi!$A$11:$E$1000,5,FALSE),"")</f>
        <v/>
      </c>
      <c r="F373" s="209" t="str">
        <f>IFERROR(VLOOKUP(A373,Transaksi!$A$11:$F$1000,6,FALSE),"")</f>
        <v/>
      </c>
      <c r="G373" s="489" t="str">
        <f>IFERROR(VLOOKUP(A373,Transaksi!$A$11:$G$1000,7,FALSE),"")</f>
        <v/>
      </c>
      <c r="H373" s="489" t="str">
        <f>IFERROR(VLOOKUP(A373,Transaksi!$A$11:$H$1000,8,FALSE),"")</f>
        <v/>
      </c>
      <c r="I373" s="489" t="str">
        <f t="shared" si="18"/>
        <v/>
      </c>
    </row>
    <row r="374" spans="3:9" ht="12.5">
      <c r="C374" s="486" t="str">
        <f>IFERROR(VLOOKUP(A374,Transaksi!$A$11:$C$1000,3,FALSE),"")</f>
        <v/>
      </c>
      <c r="D374" s="487" t="str">
        <f>IFERROR(VLOOKUP(A374,Transaksi!$A$11:$D$1000,4,FALSE),"")</f>
        <v/>
      </c>
      <c r="E374" s="488" t="str">
        <f>IFERROR(VLOOKUP(A374,Transaksi!$A$11:$E$1000,5,FALSE),"")</f>
        <v/>
      </c>
      <c r="F374" s="209" t="str">
        <f>IFERROR(VLOOKUP(A374,Transaksi!$A$11:$F$1000,6,FALSE),"")</f>
        <v/>
      </c>
      <c r="G374" s="489" t="str">
        <f>IFERROR(VLOOKUP(A374,Transaksi!$A$11:$G$1000,7,FALSE),"")</f>
        <v/>
      </c>
      <c r="H374" s="489" t="str">
        <f>IFERROR(VLOOKUP(A374,Transaksi!$A$11:$H$1000,8,FALSE),"")</f>
        <v/>
      </c>
      <c r="I374" s="489" t="str">
        <f t="shared" si="18"/>
        <v/>
      </c>
    </row>
    <row r="375" spans="3:9" ht="12.5">
      <c r="C375" s="486" t="str">
        <f>IFERROR(VLOOKUP(A375,Transaksi!$A$11:$C$1000,3,FALSE),"")</f>
        <v/>
      </c>
      <c r="D375" s="487" t="str">
        <f>IFERROR(VLOOKUP(A375,Transaksi!$A$11:$D$1000,4,FALSE),"")</f>
        <v/>
      </c>
      <c r="E375" s="488" t="str">
        <f>IFERROR(VLOOKUP(A375,Transaksi!$A$11:$E$1000,5,FALSE),"")</f>
        <v/>
      </c>
      <c r="F375" s="209" t="str">
        <f>IFERROR(VLOOKUP(A375,Transaksi!$A$11:$F$1000,6,FALSE),"")</f>
        <v/>
      </c>
      <c r="G375" s="489" t="str">
        <f>IFERROR(VLOOKUP(A375,Transaksi!$A$11:$G$1000,7,FALSE),"")</f>
        <v/>
      </c>
      <c r="H375" s="489" t="str">
        <f>IFERROR(VLOOKUP(A375,Transaksi!$A$11:$H$1000,8,FALSE),"")</f>
        <v/>
      </c>
      <c r="I375" s="489" t="str">
        <f t="shared" si="18"/>
        <v/>
      </c>
    </row>
    <row r="376" spans="3:9" ht="12.5">
      <c r="C376" s="486" t="str">
        <f>IFERROR(VLOOKUP(A376,Transaksi!$A$11:$C$1000,3,FALSE),"")</f>
        <v/>
      </c>
      <c r="D376" s="487" t="str">
        <f>IFERROR(VLOOKUP(A376,Transaksi!$A$11:$D$1000,4,FALSE),"")</f>
        <v/>
      </c>
      <c r="E376" s="488" t="str">
        <f>IFERROR(VLOOKUP(A376,Transaksi!$A$11:$E$1000,5,FALSE),"")</f>
        <v/>
      </c>
      <c r="F376" s="209" t="str">
        <f>IFERROR(VLOOKUP(A376,Transaksi!$A$11:$F$1000,6,FALSE),"")</f>
        <v/>
      </c>
      <c r="G376" s="489" t="str">
        <f>IFERROR(VLOOKUP(A376,Transaksi!$A$11:$G$1000,7,FALSE),"")</f>
        <v/>
      </c>
      <c r="H376" s="489" t="str">
        <f>IFERROR(VLOOKUP(A376,Transaksi!$A$11:$H$1000,8,FALSE),"")</f>
        <v/>
      </c>
      <c r="I376" s="489" t="str">
        <f t="shared" si="18"/>
        <v/>
      </c>
    </row>
    <row r="377" spans="3:9" ht="12.5">
      <c r="C377" s="486" t="str">
        <f>IFERROR(VLOOKUP(A377,Transaksi!$A$11:$C$1000,3,FALSE),"")</f>
        <v/>
      </c>
      <c r="D377" s="487" t="str">
        <f>IFERROR(VLOOKUP(A377,Transaksi!$A$11:$D$1000,4,FALSE),"")</f>
        <v/>
      </c>
      <c r="E377" s="488" t="str">
        <f>IFERROR(VLOOKUP(A377,Transaksi!$A$11:$E$1000,5,FALSE),"")</f>
        <v/>
      </c>
      <c r="F377" s="209" t="str">
        <f>IFERROR(VLOOKUP(A377,Transaksi!$A$11:$F$1000,6,FALSE),"")</f>
        <v/>
      </c>
      <c r="G377" s="489" t="str">
        <f>IFERROR(VLOOKUP(A377,Transaksi!$A$11:$G$1000,7,FALSE),"")</f>
        <v/>
      </c>
      <c r="H377" s="489" t="str">
        <f>IFERROR(VLOOKUP(A377,Transaksi!$A$11:$H$1000,8,FALSE),"")</f>
        <v/>
      </c>
      <c r="I377" s="489" t="str">
        <f t="shared" si="18"/>
        <v/>
      </c>
    </row>
    <row r="378" spans="3:9" ht="12.5">
      <c r="C378" s="486" t="str">
        <f>IFERROR(VLOOKUP(A378,Transaksi!$A$11:$C$1000,3,FALSE),"")</f>
        <v/>
      </c>
      <c r="D378" s="487" t="str">
        <f>IFERROR(VLOOKUP(A378,Transaksi!$A$11:$D$1000,4,FALSE),"")</f>
        <v/>
      </c>
      <c r="E378" s="488" t="str">
        <f>IFERROR(VLOOKUP(A378,Transaksi!$A$11:$E$1000,5,FALSE),"")</f>
        <v/>
      </c>
      <c r="F378" s="209" t="str">
        <f>IFERROR(VLOOKUP(A378,Transaksi!$A$11:$F$1000,6,FALSE),"")</f>
        <v/>
      </c>
      <c r="G378" s="489" t="str">
        <f>IFERROR(VLOOKUP(A378,Transaksi!$A$11:$G$1000,7,FALSE),"")</f>
        <v/>
      </c>
      <c r="H378" s="489" t="str">
        <f>IFERROR(VLOOKUP(A378,Transaksi!$A$11:$H$1000,8,FALSE),"")</f>
        <v/>
      </c>
      <c r="I378" s="489" t="str">
        <f t="shared" si="18"/>
        <v/>
      </c>
    </row>
    <row r="379" spans="3:9" ht="12.5">
      <c r="C379" s="486" t="str">
        <f>IFERROR(VLOOKUP(A379,Transaksi!$A$11:$C$1000,3,FALSE),"")</f>
        <v/>
      </c>
      <c r="D379" s="487" t="str">
        <f>IFERROR(VLOOKUP(A379,Transaksi!$A$11:$D$1000,4,FALSE),"")</f>
        <v/>
      </c>
      <c r="E379" s="488" t="str">
        <f>IFERROR(VLOOKUP(A379,Transaksi!$A$11:$E$1000,5,FALSE),"")</f>
        <v/>
      </c>
      <c r="F379" s="209" t="str">
        <f>IFERROR(VLOOKUP(A379,Transaksi!$A$11:$F$1000,6,FALSE),"")</f>
        <v/>
      </c>
      <c r="G379" s="489" t="str">
        <f>IFERROR(VLOOKUP(A379,Transaksi!$A$11:$G$1000,7,FALSE),"")</f>
        <v/>
      </c>
      <c r="H379" s="489" t="str">
        <f>IFERROR(VLOOKUP(A379,Transaksi!$A$11:$H$1000,8,FALSE),"")</f>
        <v/>
      </c>
      <c r="I379" s="489" t="str">
        <f t="shared" si="18"/>
        <v/>
      </c>
    </row>
    <row r="380" spans="3:9" ht="12.5">
      <c r="C380" s="486" t="str">
        <f>IFERROR(VLOOKUP(A380,Transaksi!$A$11:$C$1000,3,FALSE),"")</f>
        <v/>
      </c>
      <c r="D380" s="487" t="str">
        <f>IFERROR(VLOOKUP(A380,Transaksi!$A$11:$D$1000,4,FALSE),"")</f>
        <v/>
      </c>
      <c r="E380" s="488" t="str">
        <f>IFERROR(VLOOKUP(A380,Transaksi!$A$11:$E$1000,5,FALSE),"")</f>
        <v/>
      </c>
      <c r="F380" s="209" t="str">
        <f>IFERROR(VLOOKUP(A380,Transaksi!$A$11:$F$1000,6,FALSE),"")</f>
        <v/>
      </c>
      <c r="G380" s="489" t="str">
        <f>IFERROR(VLOOKUP(A380,Transaksi!$A$11:$G$1000,7,FALSE),"")</f>
        <v/>
      </c>
      <c r="H380" s="489" t="str">
        <f>IFERROR(VLOOKUP(A380,Transaksi!$A$11:$H$1000,8,FALSE),"")</f>
        <v/>
      </c>
      <c r="I380" s="489" t="str">
        <f t="shared" si="18"/>
        <v/>
      </c>
    </row>
    <row r="381" spans="3:9" ht="12.5">
      <c r="C381" s="486" t="str">
        <f>IFERROR(VLOOKUP(A381,Transaksi!$A$11:$C$1000,3,FALSE),"")</f>
        <v/>
      </c>
      <c r="D381" s="487" t="str">
        <f>IFERROR(VLOOKUP(A381,Transaksi!$A$11:$D$1000,4,FALSE),"")</f>
        <v/>
      </c>
      <c r="E381" s="488" t="str">
        <f>IFERROR(VLOOKUP(A381,Transaksi!$A$11:$E$1000,5,FALSE),"")</f>
        <v/>
      </c>
      <c r="F381" s="209" t="str">
        <f>IFERROR(VLOOKUP(A381,Transaksi!$A$11:$F$1000,6,FALSE),"")</f>
        <v/>
      </c>
      <c r="G381" s="489" t="str">
        <f>IFERROR(VLOOKUP(A381,Transaksi!$A$11:$G$1000,7,FALSE),"")</f>
        <v/>
      </c>
      <c r="H381" s="489" t="str">
        <f>IFERROR(VLOOKUP(A381,Transaksi!$A$11:$H$1000,8,FALSE),"")</f>
        <v/>
      </c>
      <c r="I381" s="489" t="str">
        <f t="shared" si="18"/>
        <v/>
      </c>
    </row>
    <row r="382" spans="3:9" ht="12.5">
      <c r="C382" s="486" t="str">
        <f>IFERROR(VLOOKUP(A382,Transaksi!$A$11:$C$1000,3,FALSE),"")</f>
        <v/>
      </c>
      <c r="D382" s="487" t="str">
        <f>IFERROR(VLOOKUP(A382,Transaksi!$A$11:$D$1000,4,FALSE),"")</f>
        <v/>
      </c>
      <c r="E382" s="488" t="str">
        <f>IFERROR(VLOOKUP(A382,Transaksi!$A$11:$E$1000,5,FALSE),"")</f>
        <v/>
      </c>
      <c r="F382" s="209" t="str">
        <f>IFERROR(VLOOKUP(A382,Transaksi!$A$11:$F$1000,6,FALSE),"")</f>
        <v/>
      </c>
      <c r="G382" s="489" t="str">
        <f>IFERROR(VLOOKUP(A382,Transaksi!$A$11:$G$1000,7,FALSE),"")</f>
        <v/>
      </c>
      <c r="H382" s="489" t="str">
        <f>IFERROR(VLOOKUP(A382,Transaksi!$A$11:$H$1000,8,FALSE),"")</f>
        <v/>
      </c>
      <c r="I382" s="489" t="str">
        <f t="shared" si="18"/>
        <v/>
      </c>
    </row>
    <row r="383" spans="3:9" ht="12.5">
      <c r="C383" s="486" t="str">
        <f>IFERROR(VLOOKUP(A383,Transaksi!$A$11:$C$1000,3,FALSE),"")</f>
        <v/>
      </c>
      <c r="D383" s="487" t="str">
        <f>IFERROR(VLOOKUP(A383,Transaksi!$A$11:$D$1000,4,FALSE),"")</f>
        <v/>
      </c>
      <c r="E383" s="488" t="str">
        <f>IFERROR(VLOOKUP(A383,Transaksi!$A$11:$E$1000,5,FALSE),"")</f>
        <v/>
      </c>
      <c r="F383" s="209" t="str">
        <f>IFERROR(VLOOKUP(A383,Transaksi!$A$11:$F$1000,6,FALSE),"")</f>
        <v/>
      </c>
      <c r="G383" s="489" t="str">
        <f>IFERROR(VLOOKUP(A383,Transaksi!$A$11:$G$1000,7,FALSE),"")</f>
        <v/>
      </c>
      <c r="H383" s="489" t="str">
        <f>IFERROR(VLOOKUP(A383,Transaksi!$A$11:$H$1000,8,FALSE),"")</f>
        <v/>
      </c>
      <c r="I383" s="489" t="str">
        <f t="shared" si="18"/>
        <v/>
      </c>
    </row>
    <row r="384" spans="3:9" ht="12.5">
      <c r="C384" s="486" t="str">
        <f>IFERROR(VLOOKUP(A384,Transaksi!$A$11:$C$1000,3,FALSE),"")</f>
        <v/>
      </c>
      <c r="D384" s="487" t="str">
        <f>IFERROR(VLOOKUP(A384,Transaksi!$A$11:$D$1000,4,FALSE),"")</f>
        <v/>
      </c>
      <c r="E384" s="488" t="str">
        <f>IFERROR(VLOOKUP(A384,Transaksi!$A$11:$E$1000,5,FALSE),"")</f>
        <v/>
      </c>
      <c r="F384" s="209" t="str">
        <f>IFERROR(VLOOKUP(A384,Transaksi!$A$11:$F$1000,6,FALSE),"")</f>
        <v/>
      </c>
      <c r="G384" s="489" t="str">
        <f>IFERROR(VLOOKUP(A384,Transaksi!$A$11:$G$1000,7,FALSE),"")</f>
        <v/>
      </c>
      <c r="H384" s="489" t="str">
        <f>IFERROR(VLOOKUP(A384,Transaksi!$A$11:$H$1000,8,FALSE),"")</f>
        <v/>
      </c>
      <c r="I384" s="489" t="str">
        <f t="shared" si="18"/>
        <v/>
      </c>
    </row>
    <row r="385" spans="3:9" ht="12.5">
      <c r="C385" s="486" t="str">
        <f>IFERROR(VLOOKUP(A385,Transaksi!$A$11:$C$1000,3,FALSE),"")</f>
        <v/>
      </c>
      <c r="D385" s="487" t="str">
        <f>IFERROR(VLOOKUP(A385,Transaksi!$A$11:$D$1000,4,FALSE),"")</f>
        <v/>
      </c>
      <c r="E385" s="488" t="str">
        <f>IFERROR(VLOOKUP(A385,Transaksi!$A$11:$E$1000,5,FALSE),"")</f>
        <v/>
      </c>
      <c r="F385" s="209" t="str">
        <f>IFERROR(VLOOKUP(A385,Transaksi!$A$11:$F$1000,6,FALSE),"")</f>
        <v/>
      </c>
      <c r="G385" s="489" t="str">
        <f>IFERROR(VLOOKUP(A385,Transaksi!$A$11:$G$1000,7,FALSE),"")</f>
        <v/>
      </c>
      <c r="H385" s="489" t="str">
        <f>IFERROR(VLOOKUP(A385,Transaksi!$A$11:$H$1000,8,FALSE),"")</f>
        <v/>
      </c>
      <c r="I385" s="489" t="str">
        <f t="shared" si="18"/>
        <v/>
      </c>
    </row>
    <row r="386" spans="3:9" ht="12.5">
      <c r="C386" s="486" t="str">
        <f>IFERROR(VLOOKUP(A386,Transaksi!$A$11:$C$1000,3,FALSE),"")</f>
        <v/>
      </c>
      <c r="D386" s="487" t="str">
        <f>IFERROR(VLOOKUP(A386,Transaksi!$A$11:$D$1000,4,FALSE),"")</f>
        <v/>
      </c>
      <c r="E386" s="488" t="str">
        <f>IFERROR(VLOOKUP(A386,Transaksi!$A$11:$E$1000,5,FALSE),"")</f>
        <v/>
      </c>
      <c r="F386" s="209" t="str">
        <f>IFERROR(VLOOKUP(A386,Transaksi!$A$11:$F$1000,6,FALSE),"")</f>
        <v/>
      </c>
      <c r="G386" s="489" t="str">
        <f>IFERROR(VLOOKUP(A386,Transaksi!$A$11:$G$1000,7,FALSE),"")</f>
        <v/>
      </c>
      <c r="H386" s="489" t="str">
        <f>IFERROR(VLOOKUP(A386,Transaksi!$A$11:$H$1000,8,FALSE),"")</f>
        <v/>
      </c>
      <c r="I386" s="489" t="str">
        <f t="shared" si="18"/>
        <v/>
      </c>
    </row>
    <row r="387" spans="3:9" ht="12.5">
      <c r="C387" s="486" t="str">
        <f>IFERROR(VLOOKUP(A387,Transaksi!$A$11:$C$1000,3,FALSE),"")</f>
        <v/>
      </c>
      <c r="D387" s="487" t="str">
        <f>IFERROR(VLOOKUP(A387,Transaksi!$A$11:$D$1000,4,FALSE),"")</f>
        <v/>
      </c>
      <c r="E387" s="488" t="str">
        <f>IFERROR(VLOOKUP(A387,Transaksi!$A$11:$E$1000,5,FALSE),"")</f>
        <v/>
      </c>
      <c r="F387" s="209" t="str">
        <f>IFERROR(VLOOKUP(A387,Transaksi!$A$11:$F$1000,6,FALSE),"")</f>
        <v/>
      </c>
      <c r="G387" s="489" t="str">
        <f>IFERROR(VLOOKUP(A387,Transaksi!$A$11:$G$1000,7,FALSE),"")</f>
        <v/>
      </c>
      <c r="H387" s="489" t="str">
        <f>IFERROR(VLOOKUP(A387,Transaksi!$A$11:$H$1000,8,FALSE),"")</f>
        <v/>
      </c>
      <c r="I387" s="489" t="str">
        <f t="shared" si="18"/>
        <v/>
      </c>
    </row>
    <row r="388" spans="3:9" ht="12.5">
      <c r="C388" s="486" t="str">
        <f>IFERROR(VLOOKUP(A388,Transaksi!$A$11:$C$1000,3,FALSE),"")</f>
        <v/>
      </c>
      <c r="D388" s="487" t="str">
        <f>IFERROR(VLOOKUP(A388,Transaksi!$A$11:$D$1000,4,FALSE),"")</f>
        <v/>
      </c>
      <c r="E388" s="488" t="str">
        <f>IFERROR(VLOOKUP(A388,Transaksi!$A$11:$E$1000,5,FALSE),"")</f>
        <v/>
      </c>
      <c r="F388" s="209" t="str">
        <f>IFERROR(VLOOKUP(A388,Transaksi!$A$11:$F$1000,6,FALSE),"")</f>
        <v/>
      </c>
      <c r="G388" s="489" t="str">
        <f>IFERROR(VLOOKUP(A388,Transaksi!$A$11:$G$1000,7,FALSE),"")</f>
        <v/>
      </c>
      <c r="H388" s="489" t="str">
        <f>IFERROR(VLOOKUP(A388,Transaksi!$A$11:$H$1000,8,FALSE),"")</f>
        <v/>
      </c>
      <c r="I388" s="489" t="str">
        <f t="shared" si="18"/>
        <v/>
      </c>
    </row>
    <row r="389" spans="3:9" ht="12.5">
      <c r="C389" s="486" t="str">
        <f>IFERROR(VLOOKUP(A389,Transaksi!$A$11:$C$1000,3,FALSE),"")</f>
        <v/>
      </c>
      <c r="D389" s="487" t="str">
        <f>IFERROR(VLOOKUP(A389,Transaksi!$A$11:$D$1000,4,FALSE),"")</f>
        <v/>
      </c>
      <c r="E389" s="488" t="str">
        <f>IFERROR(VLOOKUP(A389,Transaksi!$A$11:$E$1000,5,FALSE),"")</f>
        <v/>
      </c>
      <c r="F389" s="209" t="str">
        <f>IFERROR(VLOOKUP(A389,Transaksi!$A$11:$F$1000,6,FALSE),"")</f>
        <v/>
      </c>
      <c r="G389" s="489" t="str">
        <f>IFERROR(VLOOKUP(A389,Transaksi!$A$11:$G$1000,7,FALSE),"")</f>
        <v/>
      </c>
      <c r="H389" s="489" t="str">
        <f>IFERROR(VLOOKUP(A389,Transaksi!$A$11:$H$1000,8,FALSE),"")</f>
        <v/>
      </c>
      <c r="I389" s="489" t="str">
        <f t="shared" si="18"/>
        <v/>
      </c>
    </row>
    <row r="390" spans="3:9" ht="12.5">
      <c r="C390" s="486" t="str">
        <f>IFERROR(VLOOKUP(A390,Transaksi!$A$11:$C$1000,3,FALSE),"")</f>
        <v/>
      </c>
      <c r="D390" s="487" t="str">
        <f>IFERROR(VLOOKUP(A390,Transaksi!$A$11:$D$1000,4,FALSE),"")</f>
        <v/>
      </c>
      <c r="E390" s="488" t="str">
        <f>IFERROR(VLOOKUP(A390,Transaksi!$A$11:$E$1000,5,FALSE),"")</f>
        <v/>
      </c>
      <c r="F390" s="209" t="str">
        <f>IFERROR(VLOOKUP(A390,Transaksi!$A$11:$F$1000,6,FALSE),"")</f>
        <v/>
      </c>
      <c r="G390" s="489" t="str">
        <f>IFERROR(VLOOKUP(A390,Transaksi!$A$11:$G$1000,7,FALSE),"")</f>
        <v/>
      </c>
      <c r="H390" s="489" t="str">
        <f>IFERROR(VLOOKUP(A390,Transaksi!$A$11:$H$1000,8,FALSE),"")</f>
        <v/>
      </c>
      <c r="I390" s="489" t="str">
        <f t="shared" si="18"/>
        <v/>
      </c>
    </row>
    <row r="391" spans="3:9" ht="12.5">
      <c r="C391" s="486" t="str">
        <f>IFERROR(VLOOKUP(A391,Transaksi!$A$11:$C$1000,3,FALSE),"")</f>
        <v/>
      </c>
      <c r="D391" s="487" t="str">
        <f>IFERROR(VLOOKUP(A391,Transaksi!$A$11:$D$1000,4,FALSE),"")</f>
        <v/>
      </c>
      <c r="E391" s="488" t="str">
        <f>IFERROR(VLOOKUP(A391,Transaksi!$A$11:$E$1000,5,FALSE),"")</f>
        <v/>
      </c>
      <c r="F391" s="209" t="str">
        <f>IFERROR(VLOOKUP(A391,Transaksi!$A$11:$F$1000,6,FALSE),"")</f>
        <v/>
      </c>
      <c r="G391" s="489" t="str">
        <f>IFERROR(VLOOKUP(A391,Transaksi!$A$11:$G$1000,7,FALSE),"")</f>
        <v/>
      </c>
      <c r="H391" s="489" t="str">
        <f>IFERROR(VLOOKUP(A391,Transaksi!$A$11:$H$1000,8,FALSE),"")</f>
        <v/>
      </c>
      <c r="I391" s="489" t="str">
        <f t="shared" si="18"/>
        <v/>
      </c>
    </row>
    <row r="392" spans="3:9" ht="12.5">
      <c r="C392" s="486" t="str">
        <f>IFERROR(VLOOKUP(A392,Transaksi!$A$11:$C$1000,3,FALSE),"")</f>
        <v/>
      </c>
      <c r="D392" s="487" t="str">
        <f>IFERROR(VLOOKUP(A392,Transaksi!$A$11:$D$1000,4,FALSE),"")</f>
        <v/>
      </c>
      <c r="E392" s="488" t="str">
        <f>IFERROR(VLOOKUP(A392,Transaksi!$A$11:$E$1000,5,FALSE),"")</f>
        <v/>
      </c>
      <c r="F392" s="209" t="str">
        <f>IFERROR(VLOOKUP(A392,Transaksi!$A$11:$F$1000,6,FALSE),"")</f>
        <v/>
      </c>
      <c r="G392" s="489" t="str">
        <f>IFERROR(VLOOKUP(A392,Transaksi!$A$11:$G$1000,7,FALSE),"")</f>
        <v/>
      </c>
      <c r="H392" s="489" t="str">
        <f>IFERROR(VLOOKUP(A392,Transaksi!$A$11:$H$1000,8,FALSE),"")</f>
        <v/>
      </c>
      <c r="I392" s="489" t="str">
        <f t="shared" si="18"/>
        <v/>
      </c>
    </row>
    <row r="393" spans="3:9" ht="12.5">
      <c r="C393" s="486" t="str">
        <f>IFERROR(VLOOKUP(A393,Transaksi!$A$11:$C$1000,3,FALSE),"")</f>
        <v/>
      </c>
      <c r="D393" s="487" t="str">
        <f>IFERROR(VLOOKUP(A393,Transaksi!$A$11:$D$1000,4,FALSE),"")</f>
        <v/>
      </c>
      <c r="E393" s="488" t="str">
        <f>IFERROR(VLOOKUP(A393,Transaksi!$A$11:$E$1000,5,FALSE),"")</f>
        <v/>
      </c>
      <c r="F393" s="209" t="str">
        <f>IFERROR(VLOOKUP(A393,Transaksi!$A$11:$F$1000,6,FALSE),"")</f>
        <v/>
      </c>
      <c r="G393" s="489" t="str">
        <f>IFERROR(VLOOKUP(A393,Transaksi!$A$11:$G$1000,7,FALSE),"")</f>
        <v/>
      </c>
      <c r="H393" s="489" t="str">
        <f>IFERROR(VLOOKUP(A393,Transaksi!$A$11:$H$1000,8,FALSE),"")</f>
        <v/>
      </c>
      <c r="I393" s="489" t="str">
        <f t="shared" si="18"/>
        <v/>
      </c>
    </row>
    <row r="394" spans="3:9" ht="12.5">
      <c r="C394" s="486" t="str">
        <f>IFERROR(VLOOKUP(A394,Transaksi!$A$11:$C$1000,3,FALSE),"")</f>
        <v/>
      </c>
      <c r="D394" s="487" t="str">
        <f>IFERROR(VLOOKUP(A394,Transaksi!$A$11:$D$1000,4,FALSE),"")</f>
        <v/>
      </c>
      <c r="E394" s="488" t="str">
        <f>IFERROR(VLOOKUP(A394,Transaksi!$A$11:$E$1000,5,FALSE),"")</f>
        <v/>
      </c>
      <c r="F394" s="209" t="str">
        <f>IFERROR(VLOOKUP(A394,Transaksi!$A$11:$F$1000,6,FALSE),"")</f>
        <v/>
      </c>
      <c r="G394" s="489" t="str">
        <f>IFERROR(VLOOKUP(A394,Transaksi!$A$11:$G$1000,7,FALSE),"")</f>
        <v/>
      </c>
      <c r="H394" s="489" t="str">
        <f>IFERROR(VLOOKUP(A394,Transaksi!$A$11:$H$1000,8,FALSE),"")</f>
        <v/>
      </c>
      <c r="I394" s="489" t="str">
        <f t="shared" si="18"/>
        <v/>
      </c>
    </row>
    <row r="395" spans="3:9" ht="12.5">
      <c r="C395" s="486" t="str">
        <f>IFERROR(VLOOKUP(A395,Transaksi!$A$11:$C$1000,3,FALSE),"")</f>
        <v/>
      </c>
      <c r="D395" s="487" t="str">
        <f>IFERROR(VLOOKUP(A395,Transaksi!$A$11:$D$1000,4,FALSE),"")</f>
        <v/>
      </c>
      <c r="E395" s="488" t="str">
        <f>IFERROR(VLOOKUP(A395,Transaksi!$A$11:$E$1000,5,FALSE),"")</f>
        <v/>
      </c>
      <c r="F395" s="209" t="str">
        <f>IFERROR(VLOOKUP(A395,Transaksi!$A$11:$F$1000,6,FALSE),"")</f>
        <v/>
      </c>
      <c r="G395" s="489" t="str">
        <f>IFERROR(VLOOKUP(A395,Transaksi!$A$11:$G$1000,7,FALSE),"")</f>
        <v/>
      </c>
      <c r="H395" s="489" t="str">
        <f>IFERROR(VLOOKUP(A395,Transaksi!$A$11:$H$1000,8,FALSE),"")</f>
        <v/>
      </c>
      <c r="I395" s="489" t="str">
        <f t="shared" si="18"/>
        <v/>
      </c>
    </row>
    <row r="396" spans="3:9" ht="12.5">
      <c r="C396" s="486" t="str">
        <f>IFERROR(VLOOKUP(A396,Transaksi!$A$11:$C$1000,3,FALSE),"")</f>
        <v/>
      </c>
      <c r="D396" s="487" t="str">
        <f>IFERROR(VLOOKUP(A396,Transaksi!$A$11:$D$1000,4,FALSE),"")</f>
        <v/>
      </c>
      <c r="E396" s="488" t="str">
        <f>IFERROR(VLOOKUP(A396,Transaksi!$A$11:$E$1000,5,FALSE),"")</f>
        <v/>
      </c>
      <c r="F396" s="209" t="str">
        <f>IFERROR(VLOOKUP(A396,Transaksi!$A$11:$F$1000,6,FALSE),"")</f>
        <v/>
      </c>
      <c r="G396" s="489" t="str">
        <f>IFERROR(VLOOKUP(A396,Transaksi!$A$11:$G$1000,7,FALSE),"")</f>
        <v/>
      </c>
      <c r="H396" s="489" t="str">
        <f>IFERROR(VLOOKUP(A396,Transaksi!$A$11:$H$1000,8,FALSE),"")</f>
        <v/>
      </c>
      <c r="I396" s="489" t="str">
        <f t="shared" si="18"/>
        <v/>
      </c>
    </row>
    <row r="397" spans="3:9" ht="12.5">
      <c r="C397" s="486" t="str">
        <f>IFERROR(VLOOKUP(A397,Transaksi!$A$11:$C$1000,3,FALSE),"")</f>
        <v/>
      </c>
      <c r="D397" s="487" t="str">
        <f>IFERROR(VLOOKUP(A397,Transaksi!$A$11:$D$1000,4,FALSE),"")</f>
        <v/>
      </c>
      <c r="E397" s="488" t="str">
        <f>IFERROR(VLOOKUP(A397,Transaksi!$A$11:$E$1000,5,FALSE),"")</f>
        <v/>
      </c>
      <c r="F397" s="209" t="str">
        <f>IFERROR(VLOOKUP(A397,Transaksi!$A$11:$F$1000,6,FALSE),"")</f>
        <v/>
      </c>
      <c r="G397" s="489" t="str">
        <f>IFERROR(VLOOKUP(A397,Transaksi!$A$11:$G$1000,7,FALSE),"")</f>
        <v/>
      </c>
      <c r="H397" s="489" t="str">
        <f>IFERROR(VLOOKUP(A397,Transaksi!$A$11:$H$1000,8,FALSE),"")</f>
        <v/>
      </c>
      <c r="I397" s="489" t="str">
        <f t="shared" si="18"/>
        <v/>
      </c>
    </row>
    <row r="398" spans="3:9" ht="12.5">
      <c r="C398" s="486" t="str">
        <f>IFERROR(VLOOKUP(A398,Transaksi!$A$11:$C$1000,3,FALSE),"")</f>
        <v/>
      </c>
      <c r="D398" s="487" t="str">
        <f>IFERROR(VLOOKUP(A398,Transaksi!$A$11:$D$1000,4,FALSE),"")</f>
        <v/>
      </c>
      <c r="E398" s="488" t="str">
        <f>IFERROR(VLOOKUP(A398,Transaksi!$A$11:$E$1000,5,FALSE),"")</f>
        <v/>
      </c>
      <c r="F398" s="209" t="str">
        <f>IFERROR(VLOOKUP(A398,Transaksi!$A$11:$F$1000,6,FALSE),"")</f>
        <v/>
      </c>
      <c r="G398" s="489" t="str">
        <f>IFERROR(VLOOKUP(A398,Transaksi!$A$11:$G$1000,7,FALSE),"")</f>
        <v/>
      </c>
      <c r="H398" s="489" t="str">
        <f>IFERROR(VLOOKUP(A398,Transaksi!$A$11:$H$1000,8,FALSE),"")</f>
        <v/>
      </c>
      <c r="I398" s="489" t="str">
        <f t="shared" si="18"/>
        <v/>
      </c>
    </row>
    <row r="399" spans="3:9" ht="12.5">
      <c r="C399" s="486" t="str">
        <f>IFERROR(VLOOKUP(A399,Transaksi!$A$11:$C$1000,3,FALSE),"")</f>
        <v/>
      </c>
      <c r="D399" s="487" t="str">
        <f>IFERROR(VLOOKUP(A399,Transaksi!$A$11:$D$1000,4,FALSE),"")</f>
        <v/>
      </c>
      <c r="E399" s="488" t="str">
        <f>IFERROR(VLOOKUP(A399,Transaksi!$A$11:$E$1000,5,FALSE),"")</f>
        <v/>
      </c>
      <c r="F399" s="209" t="str">
        <f>IFERROR(VLOOKUP(A399,Transaksi!$A$11:$F$1000,6,FALSE),"")</f>
        <v/>
      </c>
      <c r="G399" s="489" t="str">
        <f>IFERROR(VLOOKUP(A399,Transaksi!$A$11:$G$1000,7,FALSE),"")</f>
        <v/>
      </c>
      <c r="H399" s="489" t="str">
        <f>IFERROR(VLOOKUP(A399,Transaksi!$A$11:$H$1000,8,FALSE),"")</f>
        <v/>
      </c>
      <c r="I399" s="489" t="str">
        <f t="shared" si="18"/>
        <v/>
      </c>
    </row>
    <row r="400" spans="3:9" ht="12.5">
      <c r="C400" s="486" t="str">
        <f>IFERROR(VLOOKUP(A400,Transaksi!$A$11:$C$1000,3,FALSE),"")</f>
        <v/>
      </c>
      <c r="D400" s="487" t="str">
        <f>IFERROR(VLOOKUP(A400,Transaksi!$A$11:$D$1000,4,FALSE),"")</f>
        <v/>
      </c>
      <c r="E400" s="488" t="str">
        <f>IFERROR(VLOOKUP(A400,Transaksi!$A$11:$E$1000,5,FALSE),"")</f>
        <v/>
      </c>
      <c r="F400" s="209" t="str">
        <f>IFERROR(VLOOKUP(A400,Transaksi!$A$11:$F$1000,6,FALSE),"")</f>
        <v/>
      </c>
      <c r="G400" s="489" t="str">
        <f>IFERROR(VLOOKUP(A400,Transaksi!$A$11:$G$1000,7,FALSE),"")</f>
        <v/>
      </c>
      <c r="H400" s="489" t="str">
        <f>IFERROR(VLOOKUP(A400,Transaksi!$A$11:$H$1000,8,FALSE),"")</f>
        <v/>
      </c>
      <c r="I400" s="489" t="str">
        <f t="shared" si="18"/>
        <v/>
      </c>
    </row>
    <row r="401" spans="3:9" ht="12.5">
      <c r="C401" s="486" t="str">
        <f>IFERROR(VLOOKUP(A401,Transaksi!$A$11:$C$1000,3,FALSE),"")</f>
        <v/>
      </c>
      <c r="D401" s="487" t="str">
        <f>IFERROR(VLOOKUP(A401,Transaksi!$A$11:$D$1000,4,FALSE),"")</f>
        <v/>
      </c>
      <c r="E401" s="488" t="str">
        <f>IFERROR(VLOOKUP(A401,Transaksi!$A$11:$E$1000,5,FALSE),"")</f>
        <v/>
      </c>
      <c r="F401" s="209" t="str">
        <f>IFERROR(VLOOKUP(A401,Transaksi!$A$11:$F$1000,6,FALSE),"")</f>
        <v/>
      </c>
      <c r="G401" s="489" t="str">
        <f>IFERROR(VLOOKUP(A401,Transaksi!$A$11:$G$1000,7,FALSE),"")</f>
        <v/>
      </c>
      <c r="H401" s="489" t="str">
        <f>IFERROR(VLOOKUP(A401,Transaksi!$A$11:$H$1000,8,FALSE),"")</f>
        <v/>
      </c>
      <c r="I401" s="489" t="str">
        <f t="shared" si="18"/>
        <v/>
      </c>
    </row>
    <row r="402" spans="3:9" ht="12.5">
      <c r="C402" s="486" t="str">
        <f>IFERROR(VLOOKUP(A402,Transaksi!$A$11:$C$1000,3,FALSE),"")</f>
        <v/>
      </c>
      <c r="D402" s="487" t="str">
        <f>IFERROR(VLOOKUP(A402,Transaksi!$A$11:$D$1000,4,FALSE),"")</f>
        <v/>
      </c>
      <c r="E402" s="488" t="str">
        <f>IFERROR(VLOOKUP(A402,Transaksi!$A$11:$E$1000,5,FALSE),"")</f>
        <v/>
      </c>
      <c r="F402" s="209" t="str">
        <f>IFERROR(VLOOKUP(A402,Transaksi!$A$11:$F$1000,6,FALSE),"")</f>
        <v/>
      </c>
      <c r="G402" s="489" t="str">
        <f>IFERROR(VLOOKUP(A402,Transaksi!$A$11:$G$1000,7,FALSE),"")</f>
        <v/>
      </c>
      <c r="H402" s="489" t="str">
        <f>IFERROR(VLOOKUP(A402,Transaksi!$A$11:$H$1000,8,FALSE),"")</f>
        <v/>
      </c>
      <c r="I402" s="489" t="str">
        <f t="shared" si="18"/>
        <v/>
      </c>
    </row>
    <row r="403" spans="3:9" ht="12.5">
      <c r="C403" s="486" t="str">
        <f>IFERROR(VLOOKUP(A403,Transaksi!$A$11:$C$1000,3,FALSE),"")</f>
        <v/>
      </c>
      <c r="D403" s="487" t="str">
        <f>IFERROR(VLOOKUP(A403,Transaksi!$A$11:$D$1000,4,FALSE),"")</f>
        <v/>
      </c>
      <c r="E403" s="488" t="str">
        <f>IFERROR(VLOOKUP(A403,Transaksi!$A$11:$E$1000,5,FALSE),"")</f>
        <v/>
      </c>
      <c r="F403" s="209" t="str">
        <f>IFERROR(VLOOKUP(A403,Transaksi!$A$11:$F$1000,6,FALSE),"")</f>
        <v/>
      </c>
      <c r="G403" s="489" t="str">
        <f>IFERROR(VLOOKUP(A403,Transaksi!$A$11:$G$1000,7,FALSE),"")</f>
        <v/>
      </c>
      <c r="H403" s="489" t="str">
        <f>IFERROR(VLOOKUP(A403,Transaksi!$A$11:$H$1000,8,FALSE),"")</f>
        <v/>
      </c>
      <c r="I403" s="489" t="str">
        <f t="shared" si="18"/>
        <v/>
      </c>
    </row>
    <row r="404" spans="3:9" ht="12.5">
      <c r="C404" s="486" t="str">
        <f>IFERROR(VLOOKUP(A404,Transaksi!$A$11:$C$1000,3,FALSE),"")</f>
        <v/>
      </c>
      <c r="D404" s="487" t="str">
        <f>IFERROR(VLOOKUP(A404,Transaksi!$A$11:$D$1000,4,FALSE),"")</f>
        <v/>
      </c>
      <c r="E404" s="488" t="str">
        <f>IFERROR(VLOOKUP(A404,Transaksi!$A$11:$E$1000,5,FALSE),"")</f>
        <v/>
      </c>
      <c r="F404" s="209" t="str">
        <f>IFERROR(VLOOKUP(A404,Transaksi!$A$11:$F$1000,6,FALSE),"")</f>
        <v/>
      </c>
      <c r="G404" s="489" t="str">
        <f>IFERROR(VLOOKUP(A404,Transaksi!$A$11:$G$1000,7,FALSE),"")</f>
        <v/>
      </c>
      <c r="H404" s="489" t="str">
        <f>IFERROR(VLOOKUP(A404,Transaksi!$A$11:$H$1000,8,FALSE),"")</f>
        <v/>
      </c>
      <c r="I404" s="489" t="str">
        <f t="shared" si="18"/>
        <v/>
      </c>
    </row>
    <row r="405" spans="3:9" ht="12.5">
      <c r="C405" s="486" t="str">
        <f>IFERROR(VLOOKUP(A405,Transaksi!$A$11:$C$1000,3,FALSE),"")</f>
        <v/>
      </c>
      <c r="D405" s="487" t="str">
        <f>IFERROR(VLOOKUP(A405,Transaksi!$A$11:$D$1000,4,FALSE),"")</f>
        <v/>
      </c>
      <c r="E405" s="488" t="str">
        <f>IFERROR(VLOOKUP(A405,Transaksi!$A$11:$E$1000,5,FALSE),"")</f>
        <v/>
      </c>
      <c r="F405" s="209" t="str">
        <f>IFERROR(VLOOKUP(A405,Transaksi!$A$11:$F$1000,6,FALSE),"")</f>
        <v/>
      </c>
      <c r="G405" s="489" t="str">
        <f>IFERROR(VLOOKUP(A405,Transaksi!$A$11:$G$1000,7,FALSE),"")</f>
        <v/>
      </c>
      <c r="H405" s="489" t="str">
        <f>IFERROR(VLOOKUP(A405,Transaksi!$A$11:$H$1000,8,FALSE),"")</f>
        <v/>
      </c>
      <c r="I405" s="489" t="str">
        <f t="shared" si="18"/>
        <v/>
      </c>
    </row>
    <row r="406" spans="3:9" ht="12.5">
      <c r="C406" s="486" t="str">
        <f>IFERROR(VLOOKUP(A406,Transaksi!$A$11:$C$1000,3,FALSE),"")</f>
        <v/>
      </c>
      <c r="D406" s="487" t="str">
        <f>IFERROR(VLOOKUP(A406,Transaksi!$A$11:$D$1000,4,FALSE),"")</f>
        <v/>
      </c>
      <c r="E406" s="488" t="str">
        <f>IFERROR(VLOOKUP(A406,Transaksi!$A$11:$E$1000,5,FALSE),"")</f>
        <v/>
      </c>
      <c r="F406" s="209" t="str">
        <f>IFERROR(VLOOKUP(A406,Transaksi!$A$11:$F$1000,6,FALSE),"")</f>
        <v/>
      </c>
      <c r="G406" s="489" t="str">
        <f>IFERROR(VLOOKUP(A406,Transaksi!$A$11:$G$1000,7,FALSE),"")</f>
        <v/>
      </c>
      <c r="H406" s="489" t="str">
        <f>IFERROR(VLOOKUP(A406,Transaksi!$A$11:$H$1000,8,FALSE),"")</f>
        <v/>
      </c>
      <c r="I406" s="489" t="str">
        <f t="shared" si="18"/>
        <v/>
      </c>
    </row>
    <row r="407" spans="3:9" ht="12.5">
      <c r="C407" s="486" t="str">
        <f>IFERROR(VLOOKUP(A407,Transaksi!$A$11:$C$1000,3,FALSE),"")</f>
        <v/>
      </c>
      <c r="D407" s="487" t="str">
        <f>IFERROR(VLOOKUP(A407,Transaksi!$A$11:$D$1000,4,FALSE),"")</f>
        <v/>
      </c>
      <c r="E407" s="488" t="str">
        <f>IFERROR(VLOOKUP(A407,Transaksi!$A$11:$E$1000,5,FALSE),"")</f>
        <v/>
      </c>
      <c r="F407" s="209" t="str">
        <f>IFERROR(VLOOKUP(A407,Transaksi!$A$11:$F$1000,6,FALSE),"")</f>
        <v/>
      </c>
      <c r="G407" s="489" t="str">
        <f>IFERROR(VLOOKUP(A407,Transaksi!$A$11:$G$1000,7,FALSE),"")</f>
        <v/>
      </c>
      <c r="H407" s="489" t="str">
        <f>IFERROR(VLOOKUP(A407,Transaksi!$A$11:$H$1000,8,FALSE),"")</f>
        <v/>
      </c>
      <c r="I407" s="489" t="str">
        <f t="shared" si="18"/>
        <v/>
      </c>
    </row>
    <row r="408" spans="3:9" ht="12.5">
      <c r="C408" s="486" t="str">
        <f>IFERROR(VLOOKUP(A408,Transaksi!$A$11:$C$1000,3,FALSE),"")</f>
        <v/>
      </c>
      <c r="D408" s="487" t="str">
        <f>IFERROR(VLOOKUP(A408,Transaksi!$A$11:$D$1000,4,FALSE),"")</f>
        <v/>
      </c>
      <c r="E408" s="488" t="str">
        <f>IFERROR(VLOOKUP(A408,Transaksi!$A$11:$E$1000,5,FALSE),"")</f>
        <v/>
      </c>
      <c r="F408" s="209" t="str">
        <f>IFERROR(VLOOKUP(A408,Transaksi!$A$11:$F$1000,6,FALSE),"")</f>
        <v/>
      </c>
      <c r="G408" s="489" t="str">
        <f>IFERROR(VLOOKUP(A408,Transaksi!$A$11:$G$1000,7,FALSE),"")</f>
        <v/>
      </c>
      <c r="H408" s="489" t="str">
        <f>IFERROR(VLOOKUP(A408,Transaksi!$A$11:$H$1000,8,FALSE),"")</f>
        <v/>
      </c>
      <c r="I408" s="489" t="str">
        <f t="shared" ref="I408:I471" si="19">IF(F408="","",I407+G408-H408)</f>
        <v/>
      </c>
    </row>
    <row r="409" spans="3:9" ht="12.5">
      <c r="C409" s="486" t="str">
        <f>IFERROR(VLOOKUP(A409,Transaksi!$A$11:$C$1000,3,FALSE),"")</f>
        <v/>
      </c>
      <c r="D409" s="487" t="str">
        <f>IFERROR(VLOOKUP(A409,Transaksi!$A$11:$D$1000,4,FALSE),"")</f>
        <v/>
      </c>
      <c r="E409" s="488" t="str">
        <f>IFERROR(VLOOKUP(A409,Transaksi!$A$11:$E$1000,5,FALSE),"")</f>
        <v/>
      </c>
      <c r="F409" s="209" t="str">
        <f>IFERROR(VLOOKUP(A409,Transaksi!$A$11:$F$1000,6,FALSE),"")</f>
        <v/>
      </c>
      <c r="G409" s="489" t="str">
        <f>IFERROR(VLOOKUP(A409,Transaksi!$A$11:$G$1000,7,FALSE),"")</f>
        <v/>
      </c>
      <c r="H409" s="489" t="str">
        <f>IFERROR(VLOOKUP(A409,Transaksi!$A$11:$H$1000,8,FALSE),"")</f>
        <v/>
      </c>
      <c r="I409" s="489" t="str">
        <f t="shared" si="19"/>
        <v/>
      </c>
    </row>
    <row r="410" spans="3:9" ht="12.5">
      <c r="C410" s="486" t="str">
        <f>IFERROR(VLOOKUP(A410,Transaksi!$A$11:$C$1000,3,FALSE),"")</f>
        <v/>
      </c>
      <c r="D410" s="487" t="str">
        <f>IFERROR(VLOOKUP(A410,Transaksi!$A$11:$D$1000,4,FALSE),"")</f>
        <v/>
      </c>
      <c r="E410" s="488" t="str">
        <f>IFERROR(VLOOKUP(A410,Transaksi!$A$11:$E$1000,5,FALSE),"")</f>
        <v/>
      </c>
      <c r="F410" s="209" t="str">
        <f>IFERROR(VLOOKUP(A410,Transaksi!$A$11:$F$1000,6,FALSE),"")</f>
        <v/>
      </c>
      <c r="G410" s="489" t="str">
        <f>IFERROR(VLOOKUP(A410,Transaksi!$A$11:$G$1000,7,FALSE),"")</f>
        <v/>
      </c>
      <c r="H410" s="489" t="str">
        <f>IFERROR(VLOOKUP(A410,Transaksi!$A$11:$H$1000,8,FALSE),"")</f>
        <v/>
      </c>
      <c r="I410" s="489" t="str">
        <f t="shared" si="19"/>
        <v/>
      </c>
    </row>
    <row r="411" spans="3:9" ht="12.5">
      <c r="C411" s="486" t="str">
        <f>IFERROR(VLOOKUP(A411,Transaksi!$A$11:$C$1000,3,FALSE),"")</f>
        <v/>
      </c>
      <c r="D411" s="487" t="str">
        <f>IFERROR(VLOOKUP(A411,Transaksi!$A$11:$D$1000,4,FALSE),"")</f>
        <v/>
      </c>
      <c r="E411" s="488" t="str">
        <f>IFERROR(VLOOKUP(A411,Transaksi!$A$11:$E$1000,5,FALSE),"")</f>
        <v/>
      </c>
      <c r="F411" s="209" t="str">
        <f>IFERROR(VLOOKUP(A411,Transaksi!$A$11:$F$1000,6,FALSE),"")</f>
        <v/>
      </c>
      <c r="G411" s="489" t="str">
        <f>IFERROR(VLOOKUP(A411,Transaksi!$A$11:$G$1000,7,FALSE),"")</f>
        <v/>
      </c>
      <c r="H411" s="489" t="str">
        <f>IFERROR(VLOOKUP(A411,Transaksi!$A$11:$H$1000,8,FALSE),"")</f>
        <v/>
      </c>
      <c r="I411" s="489" t="str">
        <f t="shared" si="19"/>
        <v/>
      </c>
    </row>
    <row r="412" spans="3:9" ht="12.5">
      <c r="C412" s="486" t="str">
        <f>IFERROR(VLOOKUP(A412,Transaksi!$A$11:$C$1000,3,FALSE),"")</f>
        <v/>
      </c>
      <c r="D412" s="487" t="str">
        <f>IFERROR(VLOOKUP(A412,Transaksi!$A$11:$D$1000,4,FALSE),"")</f>
        <v/>
      </c>
      <c r="E412" s="488" t="str">
        <f>IFERROR(VLOOKUP(A412,Transaksi!$A$11:$E$1000,5,FALSE),"")</f>
        <v/>
      </c>
      <c r="F412" s="209" t="str">
        <f>IFERROR(VLOOKUP(A412,Transaksi!$A$11:$F$1000,6,FALSE),"")</f>
        <v/>
      </c>
      <c r="G412" s="489" t="str">
        <f>IFERROR(VLOOKUP(A412,Transaksi!$A$11:$G$1000,7,FALSE),"")</f>
        <v/>
      </c>
      <c r="H412" s="489" t="str">
        <f>IFERROR(VLOOKUP(A412,Transaksi!$A$11:$H$1000,8,FALSE),"")</f>
        <v/>
      </c>
      <c r="I412" s="489" t="str">
        <f t="shared" si="19"/>
        <v/>
      </c>
    </row>
    <row r="413" spans="3:9" ht="12.5">
      <c r="C413" s="486" t="str">
        <f>IFERROR(VLOOKUP(A413,Transaksi!$A$11:$C$1000,3,FALSE),"")</f>
        <v/>
      </c>
      <c r="D413" s="487" t="str">
        <f>IFERROR(VLOOKUP(A413,Transaksi!$A$11:$D$1000,4,FALSE),"")</f>
        <v/>
      </c>
      <c r="E413" s="488" t="str">
        <f>IFERROR(VLOOKUP(A413,Transaksi!$A$11:$E$1000,5,FALSE),"")</f>
        <v/>
      </c>
      <c r="F413" s="209" t="str">
        <f>IFERROR(VLOOKUP(A413,Transaksi!$A$11:$F$1000,6,FALSE),"")</f>
        <v/>
      </c>
      <c r="G413" s="489" t="str">
        <f>IFERROR(VLOOKUP(A413,Transaksi!$A$11:$G$1000,7,FALSE),"")</f>
        <v/>
      </c>
      <c r="H413" s="489" t="str">
        <f>IFERROR(VLOOKUP(A413,Transaksi!$A$11:$H$1000,8,FALSE),"")</f>
        <v/>
      </c>
      <c r="I413" s="489" t="str">
        <f t="shared" si="19"/>
        <v/>
      </c>
    </row>
    <row r="414" spans="3:9" ht="12.5">
      <c r="C414" s="486" t="str">
        <f>IFERROR(VLOOKUP(A414,Transaksi!$A$11:$C$1000,3,FALSE),"")</f>
        <v/>
      </c>
      <c r="D414" s="487" t="str">
        <f>IFERROR(VLOOKUP(A414,Transaksi!$A$11:$D$1000,4,FALSE),"")</f>
        <v/>
      </c>
      <c r="E414" s="488" t="str">
        <f>IFERROR(VLOOKUP(A414,Transaksi!$A$11:$E$1000,5,FALSE),"")</f>
        <v/>
      </c>
      <c r="F414" s="209" t="str">
        <f>IFERROR(VLOOKUP(A414,Transaksi!$A$11:$F$1000,6,FALSE),"")</f>
        <v/>
      </c>
      <c r="G414" s="489" t="str">
        <f>IFERROR(VLOOKUP(A414,Transaksi!$A$11:$G$1000,7,FALSE),"")</f>
        <v/>
      </c>
      <c r="H414" s="489" t="str">
        <f>IFERROR(VLOOKUP(A414,Transaksi!$A$11:$H$1000,8,FALSE),"")</f>
        <v/>
      </c>
      <c r="I414" s="489" t="str">
        <f t="shared" si="19"/>
        <v/>
      </c>
    </row>
    <row r="415" spans="3:9" ht="12.5">
      <c r="C415" s="486" t="str">
        <f>IFERROR(VLOOKUP(A415,Transaksi!$A$11:$C$1000,3,FALSE),"")</f>
        <v/>
      </c>
      <c r="D415" s="487" t="str">
        <f>IFERROR(VLOOKUP(A415,Transaksi!$A$11:$D$1000,4,FALSE),"")</f>
        <v/>
      </c>
      <c r="E415" s="488" t="str">
        <f>IFERROR(VLOOKUP(A415,Transaksi!$A$11:$E$1000,5,FALSE),"")</f>
        <v/>
      </c>
      <c r="F415" s="209" t="str">
        <f>IFERROR(VLOOKUP(A415,Transaksi!$A$11:$F$1000,6,FALSE),"")</f>
        <v/>
      </c>
      <c r="G415" s="489" t="str">
        <f>IFERROR(VLOOKUP(A415,Transaksi!$A$11:$G$1000,7,FALSE),"")</f>
        <v/>
      </c>
      <c r="H415" s="489" t="str">
        <f>IFERROR(VLOOKUP(A415,Transaksi!$A$11:$H$1000,8,FALSE),"")</f>
        <v/>
      </c>
      <c r="I415" s="489" t="str">
        <f t="shared" si="19"/>
        <v/>
      </c>
    </row>
    <row r="416" spans="3:9" ht="12.5">
      <c r="C416" s="486" t="str">
        <f>IFERROR(VLOOKUP(A416,Transaksi!$A$11:$C$1000,3,FALSE),"")</f>
        <v/>
      </c>
      <c r="D416" s="487" t="str">
        <f>IFERROR(VLOOKUP(A416,Transaksi!$A$11:$D$1000,4,FALSE),"")</f>
        <v/>
      </c>
      <c r="E416" s="488" t="str">
        <f>IFERROR(VLOOKUP(A416,Transaksi!$A$11:$E$1000,5,FALSE),"")</f>
        <v/>
      </c>
      <c r="F416" s="209" t="str">
        <f>IFERROR(VLOOKUP(A416,Transaksi!$A$11:$F$1000,6,FALSE),"")</f>
        <v/>
      </c>
      <c r="G416" s="489" t="str">
        <f>IFERROR(VLOOKUP(A416,Transaksi!$A$11:$G$1000,7,FALSE),"")</f>
        <v/>
      </c>
      <c r="H416" s="489" t="str">
        <f>IFERROR(VLOOKUP(A416,Transaksi!$A$11:$H$1000,8,FALSE),"")</f>
        <v/>
      </c>
      <c r="I416" s="489" t="str">
        <f t="shared" si="19"/>
        <v/>
      </c>
    </row>
    <row r="417" spans="3:9" ht="12.5">
      <c r="C417" s="486" t="str">
        <f>IFERROR(VLOOKUP(A417,Transaksi!$A$11:$C$1000,3,FALSE),"")</f>
        <v/>
      </c>
      <c r="D417" s="487" t="str">
        <f>IFERROR(VLOOKUP(A417,Transaksi!$A$11:$D$1000,4,FALSE),"")</f>
        <v/>
      </c>
      <c r="E417" s="488" t="str">
        <f>IFERROR(VLOOKUP(A417,Transaksi!$A$11:$E$1000,5,FALSE),"")</f>
        <v/>
      </c>
      <c r="F417" s="209" t="str">
        <f>IFERROR(VLOOKUP(A417,Transaksi!$A$11:$F$1000,6,FALSE),"")</f>
        <v/>
      </c>
      <c r="G417" s="489" t="str">
        <f>IFERROR(VLOOKUP(A417,Transaksi!$A$11:$G$1000,7,FALSE),"")</f>
        <v/>
      </c>
      <c r="H417" s="489" t="str">
        <f>IFERROR(VLOOKUP(A417,Transaksi!$A$11:$H$1000,8,FALSE),"")</f>
        <v/>
      </c>
      <c r="I417" s="489" t="str">
        <f t="shared" si="19"/>
        <v/>
      </c>
    </row>
    <row r="418" spans="3:9" ht="12.5">
      <c r="C418" s="486" t="str">
        <f>IFERROR(VLOOKUP(A418,Transaksi!$A$11:$C$1000,3,FALSE),"")</f>
        <v/>
      </c>
      <c r="D418" s="487" t="str">
        <f>IFERROR(VLOOKUP(A418,Transaksi!$A$11:$D$1000,4,FALSE),"")</f>
        <v/>
      </c>
      <c r="E418" s="488" t="str">
        <f>IFERROR(VLOOKUP(A418,Transaksi!$A$11:$E$1000,5,FALSE),"")</f>
        <v/>
      </c>
      <c r="F418" s="209" t="str">
        <f>IFERROR(VLOOKUP(A418,Transaksi!$A$11:$F$1000,6,FALSE),"")</f>
        <v/>
      </c>
      <c r="G418" s="489" t="str">
        <f>IFERROR(VLOOKUP(A418,Transaksi!$A$11:$G$1000,7,FALSE),"")</f>
        <v/>
      </c>
      <c r="H418" s="489" t="str">
        <f>IFERROR(VLOOKUP(A418,Transaksi!$A$11:$H$1000,8,FALSE),"")</f>
        <v/>
      </c>
      <c r="I418" s="489" t="str">
        <f t="shared" si="19"/>
        <v/>
      </c>
    </row>
    <row r="419" spans="3:9" ht="12.5">
      <c r="C419" s="486" t="str">
        <f>IFERROR(VLOOKUP(A419,Transaksi!$A$11:$C$1000,3,FALSE),"")</f>
        <v/>
      </c>
      <c r="D419" s="487" t="str">
        <f>IFERROR(VLOOKUP(A419,Transaksi!$A$11:$D$1000,4,FALSE),"")</f>
        <v/>
      </c>
      <c r="E419" s="488" t="str">
        <f>IFERROR(VLOOKUP(A419,Transaksi!$A$11:$E$1000,5,FALSE),"")</f>
        <v/>
      </c>
      <c r="F419" s="209" t="str">
        <f>IFERROR(VLOOKUP(A419,Transaksi!$A$11:$F$1000,6,FALSE),"")</f>
        <v/>
      </c>
      <c r="G419" s="489" t="str">
        <f>IFERROR(VLOOKUP(A419,Transaksi!$A$11:$G$1000,7,FALSE),"")</f>
        <v/>
      </c>
      <c r="H419" s="489" t="str">
        <f>IFERROR(VLOOKUP(A419,Transaksi!$A$11:$H$1000,8,FALSE),"")</f>
        <v/>
      </c>
      <c r="I419" s="489" t="str">
        <f t="shared" si="19"/>
        <v/>
      </c>
    </row>
    <row r="420" spans="3:9" ht="12.5">
      <c r="C420" s="486" t="str">
        <f>IFERROR(VLOOKUP(A420,Transaksi!$A$11:$C$1000,3,FALSE),"")</f>
        <v/>
      </c>
      <c r="D420" s="487" t="str">
        <f>IFERROR(VLOOKUP(A420,Transaksi!$A$11:$D$1000,4,FALSE),"")</f>
        <v/>
      </c>
      <c r="E420" s="488" t="str">
        <f>IFERROR(VLOOKUP(A420,Transaksi!$A$11:$E$1000,5,FALSE),"")</f>
        <v/>
      </c>
      <c r="F420" s="209" t="str">
        <f>IFERROR(VLOOKUP(A420,Transaksi!$A$11:$F$1000,6,FALSE),"")</f>
        <v/>
      </c>
      <c r="G420" s="489" t="str">
        <f>IFERROR(VLOOKUP(A420,Transaksi!$A$11:$G$1000,7,FALSE),"")</f>
        <v/>
      </c>
      <c r="H420" s="489" t="str">
        <f>IFERROR(VLOOKUP(A420,Transaksi!$A$11:$H$1000,8,FALSE),"")</f>
        <v/>
      </c>
      <c r="I420" s="489" t="str">
        <f t="shared" si="19"/>
        <v/>
      </c>
    </row>
    <row r="421" spans="3:9" ht="12.5">
      <c r="C421" s="486" t="str">
        <f>IFERROR(VLOOKUP(A421,Transaksi!$A$11:$C$1000,3,FALSE),"")</f>
        <v/>
      </c>
      <c r="D421" s="487" t="str">
        <f>IFERROR(VLOOKUP(A421,Transaksi!$A$11:$D$1000,4,FALSE),"")</f>
        <v/>
      </c>
      <c r="E421" s="488" t="str">
        <f>IFERROR(VLOOKUP(A421,Transaksi!$A$11:$E$1000,5,FALSE),"")</f>
        <v/>
      </c>
      <c r="F421" s="209" t="str">
        <f>IFERROR(VLOOKUP(A421,Transaksi!$A$11:$F$1000,6,FALSE),"")</f>
        <v/>
      </c>
      <c r="G421" s="489" t="str">
        <f>IFERROR(VLOOKUP(A421,Transaksi!$A$11:$G$1000,7,FALSE),"")</f>
        <v/>
      </c>
      <c r="H421" s="489" t="str">
        <f>IFERROR(VLOOKUP(A421,Transaksi!$A$11:$H$1000,8,FALSE),"")</f>
        <v/>
      </c>
      <c r="I421" s="489" t="str">
        <f t="shared" si="19"/>
        <v/>
      </c>
    </row>
    <row r="422" spans="3:9" ht="12.5">
      <c r="C422" s="486" t="str">
        <f>IFERROR(VLOOKUP(A422,Transaksi!$A$11:$C$1000,3,FALSE),"")</f>
        <v/>
      </c>
      <c r="D422" s="487" t="str">
        <f>IFERROR(VLOOKUP(A422,Transaksi!$A$11:$D$1000,4,FALSE),"")</f>
        <v/>
      </c>
      <c r="E422" s="488" t="str">
        <f>IFERROR(VLOOKUP(A422,Transaksi!$A$11:$E$1000,5,FALSE),"")</f>
        <v/>
      </c>
      <c r="F422" s="209" t="str">
        <f>IFERROR(VLOOKUP(A422,Transaksi!$A$11:$F$1000,6,FALSE),"")</f>
        <v/>
      </c>
      <c r="G422" s="489" t="str">
        <f>IFERROR(VLOOKUP(A422,Transaksi!$A$11:$G$1000,7,FALSE),"")</f>
        <v/>
      </c>
      <c r="H422" s="489" t="str">
        <f>IFERROR(VLOOKUP(A422,Transaksi!$A$11:$H$1000,8,FALSE),"")</f>
        <v/>
      </c>
      <c r="I422" s="489" t="str">
        <f t="shared" si="19"/>
        <v/>
      </c>
    </row>
    <row r="423" spans="3:9" ht="12.5">
      <c r="C423" s="486" t="str">
        <f>IFERROR(VLOOKUP(A423,Transaksi!$A$11:$C$1000,3,FALSE),"")</f>
        <v/>
      </c>
      <c r="D423" s="487" t="str">
        <f>IFERROR(VLOOKUP(A423,Transaksi!$A$11:$D$1000,4,FALSE),"")</f>
        <v/>
      </c>
      <c r="E423" s="488" t="str">
        <f>IFERROR(VLOOKUP(A423,Transaksi!$A$11:$E$1000,5,FALSE),"")</f>
        <v/>
      </c>
      <c r="F423" s="209" t="str">
        <f>IFERROR(VLOOKUP(A423,Transaksi!$A$11:$F$1000,6,FALSE),"")</f>
        <v/>
      </c>
      <c r="G423" s="489" t="str">
        <f>IFERROR(VLOOKUP(A423,Transaksi!$A$11:$G$1000,7,FALSE),"")</f>
        <v/>
      </c>
      <c r="H423" s="489" t="str">
        <f>IFERROR(VLOOKUP(A423,Transaksi!$A$11:$H$1000,8,FALSE),"")</f>
        <v/>
      </c>
      <c r="I423" s="489" t="str">
        <f t="shared" si="19"/>
        <v/>
      </c>
    </row>
    <row r="424" spans="3:9" ht="12.5">
      <c r="C424" s="486" t="str">
        <f>IFERROR(VLOOKUP(A424,Transaksi!$A$11:$C$1000,3,FALSE),"")</f>
        <v/>
      </c>
      <c r="D424" s="487" t="str">
        <f>IFERROR(VLOOKUP(A424,Transaksi!$A$11:$D$1000,4,FALSE),"")</f>
        <v/>
      </c>
      <c r="E424" s="488" t="str">
        <f>IFERROR(VLOOKUP(A424,Transaksi!$A$11:$E$1000,5,FALSE),"")</f>
        <v/>
      </c>
      <c r="F424" s="209" t="str">
        <f>IFERROR(VLOOKUP(A424,Transaksi!$A$11:$F$1000,6,FALSE),"")</f>
        <v/>
      </c>
      <c r="G424" s="489" t="str">
        <f>IFERROR(VLOOKUP(A424,Transaksi!$A$11:$G$1000,7,FALSE),"")</f>
        <v/>
      </c>
      <c r="H424" s="489" t="str">
        <f>IFERROR(VLOOKUP(A424,Transaksi!$A$11:$H$1000,8,FALSE),"")</f>
        <v/>
      </c>
      <c r="I424" s="489" t="str">
        <f t="shared" si="19"/>
        <v/>
      </c>
    </row>
    <row r="425" spans="3:9" ht="12.5">
      <c r="C425" s="486" t="str">
        <f>IFERROR(VLOOKUP(A425,Transaksi!$A$11:$C$1000,3,FALSE),"")</f>
        <v/>
      </c>
      <c r="D425" s="487" t="str">
        <f>IFERROR(VLOOKUP(A425,Transaksi!$A$11:$D$1000,4,FALSE),"")</f>
        <v/>
      </c>
      <c r="E425" s="488" t="str">
        <f>IFERROR(VLOOKUP(A425,Transaksi!$A$11:$E$1000,5,FALSE),"")</f>
        <v/>
      </c>
      <c r="F425" s="209" t="str">
        <f>IFERROR(VLOOKUP(A425,Transaksi!$A$11:$F$1000,6,FALSE),"")</f>
        <v/>
      </c>
      <c r="G425" s="489" t="str">
        <f>IFERROR(VLOOKUP(A425,Transaksi!$A$11:$G$1000,7,FALSE),"")</f>
        <v/>
      </c>
      <c r="H425" s="489" t="str">
        <f>IFERROR(VLOOKUP(A425,Transaksi!$A$11:$H$1000,8,FALSE),"")</f>
        <v/>
      </c>
      <c r="I425" s="489" t="str">
        <f t="shared" si="19"/>
        <v/>
      </c>
    </row>
    <row r="426" spans="3:9" ht="12.5">
      <c r="C426" s="486" t="str">
        <f>IFERROR(VLOOKUP(A426,Transaksi!$A$11:$C$1000,3,FALSE),"")</f>
        <v/>
      </c>
      <c r="D426" s="487" t="str">
        <f>IFERROR(VLOOKUP(A426,Transaksi!$A$11:$D$1000,4,FALSE),"")</f>
        <v/>
      </c>
      <c r="E426" s="488" t="str">
        <f>IFERROR(VLOOKUP(A426,Transaksi!$A$11:$E$1000,5,FALSE),"")</f>
        <v/>
      </c>
      <c r="F426" s="209" t="str">
        <f>IFERROR(VLOOKUP(A426,Transaksi!$A$11:$F$1000,6,FALSE),"")</f>
        <v/>
      </c>
      <c r="G426" s="489" t="str">
        <f>IFERROR(VLOOKUP(A426,Transaksi!$A$11:$G$1000,7,FALSE),"")</f>
        <v/>
      </c>
      <c r="H426" s="489" t="str">
        <f>IFERROR(VLOOKUP(A426,Transaksi!$A$11:$H$1000,8,FALSE),"")</f>
        <v/>
      </c>
      <c r="I426" s="489" t="str">
        <f t="shared" si="19"/>
        <v/>
      </c>
    </row>
    <row r="427" spans="3:9" ht="12.5">
      <c r="C427" s="486" t="str">
        <f>IFERROR(VLOOKUP(A427,Transaksi!$A$11:$C$1000,3,FALSE),"")</f>
        <v/>
      </c>
      <c r="D427" s="487" t="str">
        <f>IFERROR(VLOOKUP(A427,Transaksi!$A$11:$D$1000,4,FALSE),"")</f>
        <v/>
      </c>
      <c r="E427" s="488" t="str">
        <f>IFERROR(VLOOKUP(A427,Transaksi!$A$11:$E$1000,5,FALSE),"")</f>
        <v/>
      </c>
      <c r="F427" s="209" t="str">
        <f>IFERROR(VLOOKUP(A427,Transaksi!$A$11:$F$1000,6,FALSE),"")</f>
        <v/>
      </c>
      <c r="G427" s="489" t="str">
        <f>IFERROR(VLOOKUP(A427,Transaksi!$A$11:$G$1000,7,FALSE),"")</f>
        <v/>
      </c>
      <c r="H427" s="489" t="str">
        <f>IFERROR(VLOOKUP(A427,Transaksi!$A$11:$H$1000,8,FALSE),"")</f>
        <v/>
      </c>
      <c r="I427" s="489" t="str">
        <f t="shared" si="19"/>
        <v/>
      </c>
    </row>
    <row r="428" spans="3:9" ht="12.5">
      <c r="C428" s="486" t="str">
        <f>IFERROR(VLOOKUP(A428,Transaksi!$A$11:$C$1000,3,FALSE),"")</f>
        <v/>
      </c>
      <c r="D428" s="487" t="str">
        <f>IFERROR(VLOOKUP(A428,Transaksi!$A$11:$D$1000,4,FALSE),"")</f>
        <v/>
      </c>
      <c r="E428" s="488" t="str">
        <f>IFERROR(VLOOKUP(A428,Transaksi!$A$11:$E$1000,5,FALSE),"")</f>
        <v/>
      </c>
      <c r="F428" s="209" t="str">
        <f>IFERROR(VLOOKUP(A428,Transaksi!$A$11:$F$1000,6,FALSE),"")</f>
        <v/>
      </c>
      <c r="G428" s="489" t="str">
        <f>IFERROR(VLOOKUP(A428,Transaksi!$A$11:$G$1000,7,FALSE),"")</f>
        <v/>
      </c>
      <c r="H428" s="489" t="str">
        <f>IFERROR(VLOOKUP(A428,Transaksi!$A$11:$H$1000,8,FALSE),"")</f>
        <v/>
      </c>
      <c r="I428" s="489" t="str">
        <f t="shared" si="19"/>
        <v/>
      </c>
    </row>
    <row r="429" spans="3:9" ht="12.5">
      <c r="C429" s="486" t="str">
        <f>IFERROR(VLOOKUP(A429,Transaksi!$A$11:$C$1000,3,FALSE),"")</f>
        <v/>
      </c>
      <c r="D429" s="487" t="str">
        <f>IFERROR(VLOOKUP(A429,Transaksi!$A$11:$D$1000,4,FALSE),"")</f>
        <v/>
      </c>
      <c r="E429" s="488" t="str">
        <f>IFERROR(VLOOKUP(A429,Transaksi!$A$11:$E$1000,5,FALSE),"")</f>
        <v/>
      </c>
      <c r="F429" s="209" t="str">
        <f>IFERROR(VLOOKUP(A429,Transaksi!$A$11:$F$1000,6,FALSE),"")</f>
        <v/>
      </c>
      <c r="G429" s="489" t="str">
        <f>IFERROR(VLOOKUP(A429,Transaksi!$A$11:$G$1000,7,FALSE),"")</f>
        <v/>
      </c>
      <c r="H429" s="489" t="str">
        <f>IFERROR(VLOOKUP(A429,Transaksi!$A$11:$H$1000,8,FALSE),"")</f>
        <v/>
      </c>
      <c r="I429" s="489" t="str">
        <f t="shared" si="19"/>
        <v/>
      </c>
    </row>
    <row r="430" spans="3:9" ht="12.5">
      <c r="C430" s="486" t="str">
        <f>IFERROR(VLOOKUP(A430,Transaksi!$A$11:$C$1000,3,FALSE),"")</f>
        <v/>
      </c>
      <c r="D430" s="487" t="str">
        <f>IFERROR(VLOOKUP(A430,Transaksi!$A$11:$D$1000,4,FALSE),"")</f>
        <v/>
      </c>
      <c r="E430" s="488" t="str">
        <f>IFERROR(VLOOKUP(A430,Transaksi!$A$11:$E$1000,5,FALSE),"")</f>
        <v/>
      </c>
      <c r="F430" s="209" t="str">
        <f>IFERROR(VLOOKUP(A430,Transaksi!$A$11:$F$1000,6,FALSE),"")</f>
        <v/>
      </c>
      <c r="G430" s="489" t="str">
        <f>IFERROR(VLOOKUP(A430,Transaksi!$A$11:$G$1000,7,FALSE),"")</f>
        <v/>
      </c>
      <c r="H430" s="489" t="str">
        <f>IFERROR(VLOOKUP(A430,Transaksi!$A$11:$H$1000,8,FALSE),"")</f>
        <v/>
      </c>
      <c r="I430" s="489" t="str">
        <f t="shared" si="19"/>
        <v/>
      </c>
    </row>
    <row r="431" spans="3:9" ht="12.5">
      <c r="C431" s="486" t="str">
        <f>IFERROR(VLOOKUP(A431,Transaksi!$A$11:$C$1000,3,FALSE),"")</f>
        <v/>
      </c>
      <c r="D431" s="487" t="str">
        <f>IFERROR(VLOOKUP(A431,Transaksi!$A$11:$D$1000,4,FALSE),"")</f>
        <v/>
      </c>
      <c r="E431" s="488" t="str">
        <f>IFERROR(VLOOKUP(A431,Transaksi!$A$11:$E$1000,5,FALSE),"")</f>
        <v/>
      </c>
      <c r="F431" s="209" t="str">
        <f>IFERROR(VLOOKUP(A431,Transaksi!$A$11:$F$1000,6,FALSE),"")</f>
        <v/>
      </c>
      <c r="G431" s="489" t="str">
        <f>IFERROR(VLOOKUP(A431,Transaksi!$A$11:$G$1000,7,FALSE),"")</f>
        <v/>
      </c>
      <c r="H431" s="489" t="str">
        <f>IFERROR(VLOOKUP(A431,Transaksi!$A$11:$H$1000,8,FALSE),"")</f>
        <v/>
      </c>
      <c r="I431" s="489" t="str">
        <f t="shared" si="19"/>
        <v/>
      </c>
    </row>
    <row r="432" spans="3:9" ht="12.5">
      <c r="C432" s="486" t="str">
        <f>IFERROR(VLOOKUP(A432,Transaksi!$A$11:$C$1000,3,FALSE),"")</f>
        <v/>
      </c>
      <c r="D432" s="487" t="str">
        <f>IFERROR(VLOOKUP(A432,Transaksi!$A$11:$D$1000,4,FALSE),"")</f>
        <v/>
      </c>
      <c r="E432" s="488" t="str">
        <f>IFERROR(VLOOKUP(A432,Transaksi!$A$11:$E$1000,5,FALSE),"")</f>
        <v/>
      </c>
      <c r="F432" s="209" t="str">
        <f>IFERROR(VLOOKUP(A432,Transaksi!$A$11:$F$1000,6,FALSE),"")</f>
        <v/>
      </c>
      <c r="G432" s="489" t="str">
        <f>IFERROR(VLOOKUP(A432,Transaksi!$A$11:$G$1000,7,FALSE),"")</f>
        <v/>
      </c>
      <c r="H432" s="489" t="str">
        <f>IFERROR(VLOOKUP(A432,Transaksi!$A$11:$H$1000,8,FALSE),"")</f>
        <v/>
      </c>
      <c r="I432" s="489" t="str">
        <f t="shared" si="19"/>
        <v/>
      </c>
    </row>
    <row r="433" spans="3:9" ht="12.5">
      <c r="C433" s="486" t="str">
        <f>IFERROR(VLOOKUP(A433,Transaksi!$A$11:$C$1000,3,FALSE),"")</f>
        <v/>
      </c>
      <c r="D433" s="487" t="str">
        <f>IFERROR(VLOOKUP(A433,Transaksi!$A$11:$D$1000,4,FALSE),"")</f>
        <v/>
      </c>
      <c r="E433" s="488" t="str">
        <f>IFERROR(VLOOKUP(A433,Transaksi!$A$11:$E$1000,5,FALSE),"")</f>
        <v/>
      </c>
      <c r="F433" s="209" t="str">
        <f>IFERROR(VLOOKUP(A433,Transaksi!$A$11:$F$1000,6,FALSE),"")</f>
        <v/>
      </c>
      <c r="G433" s="489" t="str">
        <f>IFERROR(VLOOKUP(A433,Transaksi!$A$11:$G$1000,7,FALSE),"")</f>
        <v/>
      </c>
      <c r="H433" s="489" t="str">
        <f>IFERROR(VLOOKUP(A433,Transaksi!$A$11:$H$1000,8,FALSE),"")</f>
        <v/>
      </c>
      <c r="I433" s="489" t="str">
        <f t="shared" si="19"/>
        <v/>
      </c>
    </row>
    <row r="434" spans="3:9" ht="12.5">
      <c r="C434" s="486" t="str">
        <f>IFERROR(VLOOKUP(A434,Transaksi!$A$11:$C$1000,3,FALSE),"")</f>
        <v/>
      </c>
      <c r="D434" s="487" t="str">
        <f>IFERROR(VLOOKUP(A434,Transaksi!$A$11:$D$1000,4,FALSE),"")</f>
        <v/>
      </c>
      <c r="E434" s="488" t="str">
        <f>IFERROR(VLOOKUP(A434,Transaksi!$A$11:$E$1000,5,FALSE),"")</f>
        <v/>
      </c>
      <c r="F434" s="209" t="str">
        <f>IFERROR(VLOOKUP(A434,Transaksi!$A$11:$F$1000,6,FALSE),"")</f>
        <v/>
      </c>
      <c r="G434" s="489" t="str">
        <f>IFERROR(VLOOKUP(A434,Transaksi!$A$11:$G$1000,7,FALSE),"")</f>
        <v/>
      </c>
      <c r="H434" s="489" t="str">
        <f>IFERROR(VLOOKUP(A434,Transaksi!$A$11:$H$1000,8,FALSE),"")</f>
        <v/>
      </c>
      <c r="I434" s="489" t="str">
        <f t="shared" si="19"/>
        <v/>
      </c>
    </row>
    <row r="435" spans="3:9" ht="12.5">
      <c r="C435" s="486" t="str">
        <f>IFERROR(VLOOKUP(A435,Transaksi!$A$11:$C$1000,3,FALSE),"")</f>
        <v/>
      </c>
      <c r="D435" s="487" t="str">
        <f>IFERROR(VLOOKUP(A435,Transaksi!$A$11:$D$1000,4,FALSE),"")</f>
        <v/>
      </c>
      <c r="E435" s="488" t="str">
        <f>IFERROR(VLOOKUP(A435,Transaksi!$A$11:$E$1000,5,FALSE),"")</f>
        <v/>
      </c>
      <c r="F435" s="209" t="str">
        <f>IFERROR(VLOOKUP(A435,Transaksi!$A$11:$F$1000,6,FALSE),"")</f>
        <v/>
      </c>
      <c r="G435" s="489" t="str">
        <f>IFERROR(VLOOKUP(A435,Transaksi!$A$11:$G$1000,7,FALSE),"")</f>
        <v/>
      </c>
      <c r="H435" s="489" t="str">
        <f>IFERROR(VLOOKUP(A435,Transaksi!$A$11:$H$1000,8,FALSE),"")</f>
        <v/>
      </c>
      <c r="I435" s="489" t="str">
        <f t="shared" si="19"/>
        <v/>
      </c>
    </row>
    <row r="436" spans="3:9" ht="12.5">
      <c r="C436" s="486" t="str">
        <f>IFERROR(VLOOKUP(A436,Transaksi!$A$11:$C$1000,3,FALSE),"")</f>
        <v/>
      </c>
      <c r="D436" s="487" t="str">
        <f>IFERROR(VLOOKUP(A436,Transaksi!$A$11:$D$1000,4,FALSE),"")</f>
        <v/>
      </c>
      <c r="E436" s="488" t="str">
        <f>IFERROR(VLOOKUP(A436,Transaksi!$A$11:$E$1000,5,FALSE),"")</f>
        <v/>
      </c>
      <c r="F436" s="209" t="str">
        <f>IFERROR(VLOOKUP(A436,Transaksi!$A$11:$F$1000,6,FALSE),"")</f>
        <v/>
      </c>
      <c r="G436" s="489" t="str">
        <f>IFERROR(VLOOKUP(A436,Transaksi!$A$11:$G$1000,7,FALSE),"")</f>
        <v/>
      </c>
      <c r="H436" s="489" t="str">
        <f>IFERROR(VLOOKUP(A436,Transaksi!$A$11:$H$1000,8,FALSE),"")</f>
        <v/>
      </c>
      <c r="I436" s="489" t="str">
        <f t="shared" si="19"/>
        <v/>
      </c>
    </row>
    <row r="437" spans="3:9" ht="12.5">
      <c r="C437" s="486" t="str">
        <f>IFERROR(VLOOKUP(A437,Transaksi!$A$11:$C$1000,3,FALSE),"")</f>
        <v/>
      </c>
      <c r="D437" s="487" t="str">
        <f>IFERROR(VLOOKUP(A437,Transaksi!$A$11:$D$1000,4,FALSE),"")</f>
        <v/>
      </c>
      <c r="E437" s="488" t="str">
        <f>IFERROR(VLOOKUP(A437,Transaksi!$A$11:$E$1000,5,FALSE),"")</f>
        <v/>
      </c>
      <c r="F437" s="209" t="str">
        <f>IFERROR(VLOOKUP(A437,Transaksi!$A$11:$F$1000,6,FALSE),"")</f>
        <v/>
      </c>
      <c r="G437" s="489" t="str">
        <f>IFERROR(VLOOKUP(A437,Transaksi!$A$11:$G$1000,7,FALSE),"")</f>
        <v/>
      </c>
      <c r="H437" s="489" t="str">
        <f>IFERROR(VLOOKUP(A437,Transaksi!$A$11:$H$1000,8,FALSE),"")</f>
        <v/>
      </c>
      <c r="I437" s="489" t="str">
        <f t="shared" si="19"/>
        <v/>
      </c>
    </row>
    <row r="438" spans="3:9" ht="12.5">
      <c r="C438" s="486" t="str">
        <f>IFERROR(VLOOKUP(A438,Transaksi!$A$11:$C$1000,3,FALSE),"")</f>
        <v/>
      </c>
      <c r="D438" s="487" t="str">
        <f>IFERROR(VLOOKUP(A438,Transaksi!$A$11:$D$1000,4,FALSE),"")</f>
        <v/>
      </c>
      <c r="E438" s="488" t="str">
        <f>IFERROR(VLOOKUP(A438,Transaksi!$A$11:$E$1000,5,FALSE),"")</f>
        <v/>
      </c>
      <c r="F438" s="209" t="str">
        <f>IFERROR(VLOOKUP(A438,Transaksi!$A$11:$F$1000,6,FALSE),"")</f>
        <v/>
      </c>
      <c r="G438" s="489" t="str">
        <f>IFERROR(VLOOKUP(A438,Transaksi!$A$11:$G$1000,7,FALSE),"")</f>
        <v/>
      </c>
      <c r="H438" s="489" t="str">
        <f>IFERROR(VLOOKUP(A438,Transaksi!$A$11:$H$1000,8,FALSE),"")</f>
        <v/>
      </c>
      <c r="I438" s="489" t="str">
        <f t="shared" si="19"/>
        <v/>
      </c>
    </row>
    <row r="439" spans="3:9" ht="12.5">
      <c r="C439" s="486" t="str">
        <f>IFERROR(VLOOKUP(A439,Transaksi!$A$11:$C$1000,3,FALSE),"")</f>
        <v/>
      </c>
      <c r="D439" s="487" t="str">
        <f>IFERROR(VLOOKUP(A439,Transaksi!$A$11:$D$1000,4,FALSE),"")</f>
        <v/>
      </c>
      <c r="E439" s="488" t="str">
        <f>IFERROR(VLOOKUP(A439,Transaksi!$A$11:$E$1000,5,FALSE),"")</f>
        <v/>
      </c>
      <c r="F439" s="209" t="str">
        <f>IFERROR(VLOOKUP(A439,Transaksi!$A$11:$F$1000,6,FALSE),"")</f>
        <v/>
      </c>
      <c r="G439" s="489" t="str">
        <f>IFERROR(VLOOKUP(A439,Transaksi!$A$11:$G$1000,7,FALSE),"")</f>
        <v/>
      </c>
      <c r="H439" s="489" t="str">
        <f>IFERROR(VLOOKUP(A439,Transaksi!$A$11:$H$1000,8,FALSE),"")</f>
        <v/>
      </c>
      <c r="I439" s="489" t="str">
        <f t="shared" si="19"/>
        <v/>
      </c>
    </row>
    <row r="440" spans="3:9" ht="12.5">
      <c r="C440" s="486" t="str">
        <f>IFERROR(VLOOKUP(A440,Transaksi!$A$11:$C$1000,3,FALSE),"")</f>
        <v/>
      </c>
      <c r="D440" s="487" t="str">
        <f>IFERROR(VLOOKUP(A440,Transaksi!$A$11:$D$1000,4,FALSE),"")</f>
        <v/>
      </c>
      <c r="E440" s="488" t="str">
        <f>IFERROR(VLOOKUP(A440,Transaksi!$A$11:$E$1000,5,FALSE),"")</f>
        <v/>
      </c>
      <c r="F440" s="209" t="str">
        <f>IFERROR(VLOOKUP(A440,Transaksi!$A$11:$F$1000,6,FALSE),"")</f>
        <v/>
      </c>
      <c r="G440" s="489" t="str">
        <f>IFERROR(VLOOKUP(A440,Transaksi!$A$11:$G$1000,7,FALSE),"")</f>
        <v/>
      </c>
      <c r="H440" s="489" t="str">
        <f>IFERROR(VLOOKUP(A440,Transaksi!$A$11:$H$1000,8,FALSE),"")</f>
        <v/>
      </c>
      <c r="I440" s="489" t="str">
        <f t="shared" si="19"/>
        <v/>
      </c>
    </row>
    <row r="441" spans="3:9" ht="12.5">
      <c r="C441" s="486" t="str">
        <f>IFERROR(VLOOKUP(A441,Transaksi!$A$11:$C$1000,3,FALSE),"")</f>
        <v/>
      </c>
      <c r="D441" s="487" t="str">
        <f>IFERROR(VLOOKUP(A441,Transaksi!$A$11:$D$1000,4,FALSE),"")</f>
        <v/>
      </c>
      <c r="E441" s="488" t="str">
        <f>IFERROR(VLOOKUP(A441,Transaksi!$A$11:$E$1000,5,FALSE),"")</f>
        <v/>
      </c>
      <c r="F441" s="209" t="str">
        <f>IFERROR(VLOOKUP(A441,Transaksi!$A$11:$F$1000,6,FALSE),"")</f>
        <v/>
      </c>
      <c r="G441" s="489" t="str">
        <f>IFERROR(VLOOKUP(A441,Transaksi!$A$11:$G$1000,7,FALSE),"")</f>
        <v/>
      </c>
      <c r="H441" s="489" t="str">
        <f>IFERROR(VLOOKUP(A441,Transaksi!$A$11:$H$1000,8,FALSE),"")</f>
        <v/>
      </c>
      <c r="I441" s="489" t="str">
        <f t="shared" si="19"/>
        <v/>
      </c>
    </row>
    <row r="442" spans="3:9" ht="12.5">
      <c r="C442" s="486" t="str">
        <f>IFERROR(VLOOKUP(A442,Transaksi!$A$11:$C$1000,3,FALSE),"")</f>
        <v/>
      </c>
      <c r="D442" s="487" t="str">
        <f>IFERROR(VLOOKUP(A442,Transaksi!$A$11:$D$1000,4,FALSE),"")</f>
        <v/>
      </c>
      <c r="E442" s="488" t="str">
        <f>IFERROR(VLOOKUP(A442,Transaksi!$A$11:$E$1000,5,FALSE),"")</f>
        <v/>
      </c>
      <c r="F442" s="209" t="str">
        <f>IFERROR(VLOOKUP(A442,Transaksi!$A$11:$F$1000,6,FALSE),"")</f>
        <v/>
      </c>
      <c r="G442" s="489" t="str">
        <f>IFERROR(VLOOKUP(A442,Transaksi!$A$11:$G$1000,7,FALSE),"")</f>
        <v/>
      </c>
      <c r="H442" s="489" t="str">
        <f>IFERROR(VLOOKUP(A442,Transaksi!$A$11:$H$1000,8,FALSE),"")</f>
        <v/>
      </c>
      <c r="I442" s="489" t="str">
        <f t="shared" si="19"/>
        <v/>
      </c>
    </row>
    <row r="443" spans="3:9" ht="12.5">
      <c r="C443" s="486" t="str">
        <f>IFERROR(VLOOKUP(A443,Transaksi!$A$11:$C$1000,3,FALSE),"")</f>
        <v/>
      </c>
      <c r="D443" s="487" t="str">
        <f>IFERROR(VLOOKUP(A443,Transaksi!$A$11:$D$1000,4,FALSE),"")</f>
        <v/>
      </c>
      <c r="E443" s="488" t="str">
        <f>IFERROR(VLOOKUP(A443,Transaksi!$A$11:$E$1000,5,FALSE),"")</f>
        <v/>
      </c>
      <c r="F443" s="209" t="str">
        <f>IFERROR(VLOOKUP(A443,Transaksi!$A$11:$F$1000,6,FALSE),"")</f>
        <v/>
      </c>
      <c r="G443" s="489" t="str">
        <f>IFERROR(VLOOKUP(A443,Transaksi!$A$11:$G$1000,7,FALSE),"")</f>
        <v/>
      </c>
      <c r="H443" s="489" t="str">
        <f>IFERROR(VLOOKUP(A443,Transaksi!$A$11:$H$1000,8,FALSE),"")</f>
        <v/>
      </c>
      <c r="I443" s="489" t="str">
        <f t="shared" si="19"/>
        <v/>
      </c>
    </row>
    <row r="444" spans="3:9" ht="12.5">
      <c r="C444" s="486" t="str">
        <f>IFERROR(VLOOKUP(A444,Transaksi!$A$11:$C$1000,3,FALSE),"")</f>
        <v/>
      </c>
      <c r="D444" s="487" t="str">
        <f>IFERROR(VLOOKUP(A444,Transaksi!$A$11:$D$1000,4,FALSE),"")</f>
        <v/>
      </c>
      <c r="E444" s="488" t="str">
        <f>IFERROR(VLOOKUP(A444,Transaksi!$A$11:$E$1000,5,FALSE),"")</f>
        <v/>
      </c>
      <c r="F444" s="209" t="str">
        <f>IFERROR(VLOOKUP(A444,Transaksi!$A$11:$F$1000,6,FALSE),"")</f>
        <v/>
      </c>
      <c r="G444" s="489" t="str">
        <f>IFERROR(VLOOKUP(A444,Transaksi!$A$11:$G$1000,7,FALSE),"")</f>
        <v/>
      </c>
      <c r="H444" s="489" t="str">
        <f>IFERROR(VLOOKUP(A444,Transaksi!$A$11:$H$1000,8,FALSE),"")</f>
        <v/>
      </c>
      <c r="I444" s="489" t="str">
        <f t="shared" si="19"/>
        <v/>
      </c>
    </row>
    <row r="445" spans="3:9" ht="12.5">
      <c r="C445" s="486" t="str">
        <f>IFERROR(VLOOKUP(A445,Transaksi!$A$11:$C$1000,3,FALSE),"")</f>
        <v/>
      </c>
      <c r="D445" s="487" t="str">
        <f>IFERROR(VLOOKUP(A445,Transaksi!$A$11:$D$1000,4,FALSE),"")</f>
        <v/>
      </c>
      <c r="E445" s="488" t="str">
        <f>IFERROR(VLOOKUP(A445,Transaksi!$A$11:$E$1000,5,FALSE),"")</f>
        <v/>
      </c>
      <c r="F445" s="209" t="str">
        <f>IFERROR(VLOOKUP(A445,Transaksi!$A$11:$F$1000,6,FALSE),"")</f>
        <v/>
      </c>
      <c r="G445" s="489" t="str">
        <f>IFERROR(VLOOKUP(A445,Transaksi!$A$11:$G$1000,7,FALSE),"")</f>
        <v/>
      </c>
      <c r="H445" s="489" t="str">
        <f>IFERROR(VLOOKUP(A445,Transaksi!$A$11:$H$1000,8,FALSE),"")</f>
        <v/>
      </c>
      <c r="I445" s="489" t="str">
        <f t="shared" si="19"/>
        <v/>
      </c>
    </row>
    <row r="446" spans="3:9" ht="12.5">
      <c r="C446" s="486" t="str">
        <f>IFERROR(VLOOKUP(A446,Transaksi!$A$11:$C$1000,3,FALSE),"")</f>
        <v/>
      </c>
      <c r="D446" s="487" t="str">
        <f>IFERROR(VLOOKUP(A446,Transaksi!$A$11:$D$1000,4,FALSE),"")</f>
        <v/>
      </c>
      <c r="E446" s="488" t="str">
        <f>IFERROR(VLOOKUP(A446,Transaksi!$A$11:$E$1000,5,FALSE),"")</f>
        <v/>
      </c>
      <c r="F446" s="209" t="str">
        <f>IFERROR(VLOOKUP(A446,Transaksi!$A$11:$F$1000,6,FALSE),"")</f>
        <v/>
      </c>
      <c r="G446" s="489" t="str">
        <f>IFERROR(VLOOKUP(A446,Transaksi!$A$11:$G$1000,7,FALSE),"")</f>
        <v/>
      </c>
      <c r="H446" s="489" t="str">
        <f>IFERROR(VLOOKUP(A446,Transaksi!$A$11:$H$1000,8,FALSE),"")</f>
        <v/>
      </c>
      <c r="I446" s="489" t="str">
        <f t="shared" si="19"/>
        <v/>
      </c>
    </row>
    <row r="447" spans="3:9" ht="12.5">
      <c r="C447" s="486" t="str">
        <f>IFERROR(VLOOKUP(A447,Transaksi!$A$11:$C$1000,3,FALSE),"")</f>
        <v/>
      </c>
      <c r="D447" s="487" t="str">
        <f>IFERROR(VLOOKUP(A447,Transaksi!$A$11:$D$1000,4,FALSE),"")</f>
        <v/>
      </c>
      <c r="E447" s="488" t="str">
        <f>IFERROR(VLOOKUP(A447,Transaksi!$A$11:$E$1000,5,FALSE),"")</f>
        <v/>
      </c>
      <c r="F447" s="209" t="str">
        <f>IFERROR(VLOOKUP(A447,Transaksi!$A$11:$F$1000,6,FALSE),"")</f>
        <v/>
      </c>
      <c r="G447" s="489" t="str">
        <f>IFERROR(VLOOKUP(A447,Transaksi!$A$11:$G$1000,7,FALSE),"")</f>
        <v/>
      </c>
      <c r="H447" s="489" t="str">
        <f>IFERROR(VLOOKUP(A447,Transaksi!$A$11:$H$1000,8,FALSE),"")</f>
        <v/>
      </c>
      <c r="I447" s="489" t="str">
        <f t="shared" si="19"/>
        <v/>
      </c>
    </row>
    <row r="448" spans="3:9" ht="12.5">
      <c r="C448" s="486" t="str">
        <f>IFERROR(VLOOKUP(A448,Transaksi!$A$11:$C$1000,3,FALSE),"")</f>
        <v/>
      </c>
      <c r="D448" s="487" t="str">
        <f>IFERROR(VLOOKUP(A448,Transaksi!$A$11:$D$1000,4,FALSE),"")</f>
        <v/>
      </c>
      <c r="E448" s="488" t="str">
        <f>IFERROR(VLOOKUP(A448,Transaksi!$A$11:$E$1000,5,FALSE),"")</f>
        <v/>
      </c>
      <c r="F448" s="209" t="str">
        <f>IFERROR(VLOOKUP(A448,Transaksi!$A$11:$F$1000,6,FALSE),"")</f>
        <v/>
      </c>
      <c r="G448" s="489" t="str">
        <f>IFERROR(VLOOKUP(A448,Transaksi!$A$11:$G$1000,7,FALSE),"")</f>
        <v/>
      </c>
      <c r="H448" s="489" t="str">
        <f>IFERROR(VLOOKUP(A448,Transaksi!$A$11:$H$1000,8,FALSE),"")</f>
        <v/>
      </c>
      <c r="I448" s="489" t="str">
        <f t="shared" si="19"/>
        <v/>
      </c>
    </row>
    <row r="449" spans="3:9" ht="12.5">
      <c r="C449" s="486" t="str">
        <f>IFERROR(VLOOKUP(A449,Transaksi!$A$11:$C$1000,3,FALSE),"")</f>
        <v/>
      </c>
      <c r="D449" s="487" t="str">
        <f>IFERROR(VLOOKUP(A449,Transaksi!$A$11:$D$1000,4,FALSE),"")</f>
        <v/>
      </c>
      <c r="E449" s="488" t="str">
        <f>IFERROR(VLOOKUP(A449,Transaksi!$A$11:$E$1000,5,FALSE),"")</f>
        <v/>
      </c>
      <c r="F449" s="209" t="str">
        <f>IFERROR(VLOOKUP(A449,Transaksi!$A$11:$F$1000,6,FALSE),"")</f>
        <v/>
      </c>
      <c r="G449" s="489" t="str">
        <f>IFERROR(VLOOKUP(A449,Transaksi!$A$11:$G$1000,7,FALSE),"")</f>
        <v/>
      </c>
      <c r="H449" s="489" t="str">
        <f>IFERROR(VLOOKUP(A449,Transaksi!$A$11:$H$1000,8,FALSE),"")</f>
        <v/>
      </c>
      <c r="I449" s="489" t="str">
        <f t="shared" si="19"/>
        <v/>
      </c>
    </row>
    <row r="450" spans="3:9" ht="12.5">
      <c r="C450" s="486" t="str">
        <f>IFERROR(VLOOKUP(A450,Transaksi!$A$11:$C$1000,3,FALSE),"")</f>
        <v/>
      </c>
      <c r="D450" s="487" t="str">
        <f>IFERROR(VLOOKUP(A450,Transaksi!$A$11:$D$1000,4,FALSE),"")</f>
        <v/>
      </c>
      <c r="E450" s="488" t="str">
        <f>IFERROR(VLOOKUP(A450,Transaksi!$A$11:$E$1000,5,FALSE),"")</f>
        <v/>
      </c>
      <c r="F450" s="209" t="str">
        <f>IFERROR(VLOOKUP(A450,Transaksi!$A$11:$F$1000,6,FALSE),"")</f>
        <v/>
      </c>
      <c r="G450" s="489" t="str">
        <f>IFERROR(VLOOKUP(A450,Transaksi!$A$11:$G$1000,7,FALSE),"")</f>
        <v/>
      </c>
      <c r="H450" s="489" t="str">
        <f>IFERROR(VLOOKUP(A450,Transaksi!$A$11:$H$1000,8,FALSE),"")</f>
        <v/>
      </c>
      <c r="I450" s="489" t="str">
        <f t="shared" si="19"/>
        <v/>
      </c>
    </row>
    <row r="451" spans="3:9" ht="12.5">
      <c r="C451" s="486" t="str">
        <f>IFERROR(VLOOKUP(A451,Transaksi!$A$11:$C$1000,3,FALSE),"")</f>
        <v/>
      </c>
      <c r="D451" s="487" t="str">
        <f>IFERROR(VLOOKUP(A451,Transaksi!$A$11:$D$1000,4,FALSE),"")</f>
        <v/>
      </c>
      <c r="E451" s="488" t="str">
        <f>IFERROR(VLOOKUP(A451,Transaksi!$A$11:$E$1000,5,FALSE),"")</f>
        <v/>
      </c>
      <c r="F451" s="209" t="str">
        <f>IFERROR(VLOOKUP(A451,Transaksi!$A$11:$F$1000,6,FALSE),"")</f>
        <v/>
      </c>
      <c r="G451" s="489" t="str">
        <f>IFERROR(VLOOKUP(A451,Transaksi!$A$11:$G$1000,7,FALSE),"")</f>
        <v/>
      </c>
      <c r="H451" s="489" t="str">
        <f>IFERROR(VLOOKUP(A451,Transaksi!$A$11:$H$1000,8,FALSE),"")</f>
        <v/>
      </c>
      <c r="I451" s="489" t="str">
        <f t="shared" si="19"/>
        <v/>
      </c>
    </row>
    <row r="452" spans="3:9" ht="12.5">
      <c r="C452" s="486" t="str">
        <f>IFERROR(VLOOKUP(A452,Transaksi!$A$11:$C$1000,3,FALSE),"")</f>
        <v/>
      </c>
      <c r="D452" s="487" t="str">
        <f>IFERROR(VLOOKUP(A452,Transaksi!$A$11:$D$1000,4,FALSE),"")</f>
        <v/>
      </c>
      <c r="E452" s="488" t="str">
        <f>IFERROR(VLOOKUP(A452,Transaksi!$A$11:$E$1000,5,FALSE),"")</f>
        <v/>
      </c>
      <c r="F452" s="209" t="str">
        <f>IFERROR(VLOOKUP(A452,Transaksi!$A$11:$F$1000,6,FALSE),"")</f>
        <v/>
      </c>
      <c r="G452" s="489" t="str">
        <f>IFERROR(VLOOKUP(A452,Transaksi!$A$11:$G$1000,7,FALSE),"")</f>
        <v/>
      </c>
      <c r="H452" s="489" t="str">
        <f>IFERROR(VLOOKUP(A452,Transaksi!$A$11:$H$1000,8,FALSE),"")</f>
        <v/>
      </c>
      <c r="I452" s="489" t="str">
        <f t="shared" si="19"/>
        <v/>
      </c>
    </row>
    <row r="453" spans="3:9" ht="12.5">
      <c r="C453" s="486" t="str">
        <f>IFERROR(VLOOKUP(A453,Transaksi!$A$11:$C$1000,3,FALSE),"")</f>
        <v/>
      </c>
      <c r="D453" s="487" t="str">
        <f>IFERROR(VLOOKUP(A453,Transaksi!$A$11:$D$1000,4,FALSE),"")</f>
        <v/>
      </c>
      <c r="E453" s="488" t="str">
        <f>IFERROR(VLOOKUP(A453,Transaksi!$A$11:$E$1000,5,FALSE),"")</f>
        <v/>
      </c>
      <c r="F453" s="209" t="str">
        <f>IFERROR(VLOOKUP(A453,Transaksi!$A$11:$F$1000,6,FALSE),"")</f>
        <v/>
      </c>
      <c r="G453" s="489" t="str">
        <f>IFERROR(VLOOKUP(A453,Transaksi!$A$11:$G$1000,7,FALSE),"")</f>
        <v/>
      </c>
      <c r="H453" s="489" t="str">
        <f>IFERROR(VLOOKUP(A453,Transaksi!$A$11:$H$1000,8,FALSE),"")</f>
        <v/>
      </c>
      <c r="I453" s="489" t="str">
        <f t="shared" si="19"/>
        <v/>
      </c>
    </row>
    <row r="454" spans="3:9" ht="12.5">
      <c r="C454" s="486" t="str">
        <f>IFERROR(VLOOKUP(A454,Transaksi!$A$11:$C$1000,3,FALSE),"")</f>
        <v/>
      </c>
      <c r="D454" s="487" t="str">
        <f>IFERROR(VLOOKUP(A454,Transaksi!$A$11:$D$1000,4,FALSE),"")</f>
        <v/>
      </c>
      <c r="E454" s="488" t="str">
        <f>IFERROR(VLOOKUP(A454,Transaksi!$A$11:$E$1000,5,FALSE),"")</f>
        <v/>
      </c>
      <c r="F454" s="209" t="str">
        <f>IFERROR(VLOOKUP(A454,Transaksi!$A$11:$F$1000,6,FALSE),"")</f>
        <v/>
      </c>
      <c r="G454" s="489" t="str">
        <f>IFERROR(VLOOKUP(A454,Transaksi!$A$11:$G$1000,7,FALSE),"")</f>
        <v/>
      </c>
      <c r="H454" s="489" t="str">
        <f>IFERROR(VLOOKUP(A454,Transaksi!$A$11:$H$1000,8,FALSE),"")</f>
        <v/>
      </c>
      <c r="I454" s="489" t="str">
        <f t="shared" si="19"/>
        <v/>
      </c>
    </row>
    <row r="455" spans="3:9" ht="12.5">
      <c r="C455" s="486" t="str">
        <f>IFERROR(VLOOKUP(A455,Transaksi!$A$11:$C$1000,3,FALSE),"")</f>
        <v/>
      </c>
      <c r="D455" s="487" t="str">
        <f>IFERROR(VLOOKUP(A455,Transaksi!$A$11:$D$1000,4,FALSE),"")</f>
        <v/>
      </c>
      <c r="E455" s="488" t="str">
        <f>IFERROR(VLOOKUP(A455,Transaksi!$A$11:$E$1000,5,FALSE),"")</f>
        <v/>
      </c>
      <c r="F455" s="209" t="str">
        <f>IFERROR(VLOOKUP(A455,Transaksi!$A$11:$F$1000,6,FALSE),"")</f>
        <v/>
      </c>
      <c r="G455" s="489" t="str">
        <f>IFERROR(VLOOKUP(A455,Transaksi!$A$11:$G$1000,7,FALSE),"")</f>
        <v/>
      </c>
      <c r="H455" s="489" t="str">
        <f>IFERROR(VLOOKUP(A455,Transaksi!$A$11:$H$1000,8,FALSE),"")</f>
        <v/>
      </c>
      <c r="I455" s="489" t="str">
        <f t="shared" si="19"/>
        <v/>
      </c>
    </row>
    <row r="456" spans="3:9" ht="12.5">
      <c r="C456" s="486" t="str">
        <f>IFERROR(VLOOKUP(A456,Transaksi!$A$11:$C$1000,3,FALSE),"")</f>
        <v/>
      </c>
      <c r="D456" s="487" t="str">
        <f>IFERROR(VLOOKUP(A456,Transaksi!$A$11:$D$1000,4,FALSE),"")</f>
        <v/>
      </c>
      <c r="E456" s="488" t="str">
        <f>IFERROR(VLOOKUP(A456,Transaksi!$A$11:$E$1000,5,FALSE),"")</f>
        <v/>
      </c>
      <c r="F456" s="209" t="str">
        <f>IFERROR(VLOOKUP(A456,Transaksi!$A$11:$F$1000,6,FALSE),"")</f>
        <v/>
      </c>
      <c r="G456" s="489" t="str">
        <f>IFERROR(VLOOKUP(A456,Transaksi!$A$11:$G$1000,7,FALSE),"")</f>
        <v/>
      </c>
      <c r="H456" s="489" t="str">
        <f>IFERROR(VLOOKUP(A456,Transaksi!$A$11:$H$1000,8,FALSE),"")</f>
        <v/>
      </c>
      <c r="I456" s="489" t="str">
        <f t="shared" si="19"/>
        <v/>
      </c>
    </row>
    <row r="457" spans="3:9" ht="12.5">
      <c r="C457" s="486" t="str">
        <f>IFERROR(VLOOKUP(A457,Transaksi!$A$11:$C$1000,3,FALSE),"")</f>
        <v/>
      </c>
      <c r="D457" s="487" t="str">
        <f>IFERROR(VLOOKUP(A457,Transaksi!$A$11:$D$1000,4,FALSE),"")</f>
        <v/>
      </c>
      <c r="E457" s="488" t="str">
        <f>IFERROR(VLOOKUP(A457,Transaksi!$A$11:$E$1000,5,FALSE),"")</f>
        <v/>
      </c>
      <c r="F457" s="209" t="str">
        <f>IFERROR(VLOOKUP(A457,Transaksi!$A$11:$F$1000,6,FALSE),"")</f>
        <v/>
      </c>
      <c r="G457" s="489" t="str">
        <f>IFERROR(VLOOKUP(A457,Transaksi!$A$11:$G$1000,7,FALSE),"")</f>
        <v/>
      </c>
      <c r="H457" s="489" t="str">
        <f>IFERROR(VLOOKUP(A457,Transaksi!$A$11:$H$1000,8,FALSE),"")</f>
        <v/>
      </c>
      <c r="I457" s="489" t="str">
        <f t="shared" si="19"/>
        <v/>
      </c>
    </row>
    <row r="458" spans="3:9" ht="12.5">
      <c r="C458" s="486" t="str">
        <f>IFERROR(VLOOKUP(A458,Transaksi!$A$11:$C$1000,3,FALSE),"")</f>
        <v/>
      </c>
      <c r="D458" s="487" t="str">
        <f>IFERROR(VLOOKUP(A458,Transaksi!$A$11:$D$1000,4,FALSE),"")</f>
        <v/>
      </c>
      <c r="E458" s="488" t="str">
        <f>IFERROR(VLOOKUP(A458,Transaksi!$A$11:$E$1000,5,FALSE),"")</f>
        <v/>
      </c>
      <c r="F458" s="209" t="str">
        <f>IFERROR(VLOOKUP(A458,Transaksi!$A$11:$F$1000,6,FALSE),"")</f>
        <v/>
      </c>
      <c r="G458" s="489" t="str">
        <f>IFERROR(VLOOKUP(A458,Transaksi!$A$11:$G$1000,7,FALSE),"")</f>
        <v/>
      </c>
      <c r="H458" s="489" t="str">
        <f>IFERROR(VLOOKUP(A458,Transaksi!$A$11:$H$1000,8,FALSE),"")</f>
        <v/>
      </c>
      <c r="I458" s="489" t="str">
        <f t="shared" si="19"/>
        <v/>
      </c>
    </row>
    <row r="459" spans="3:9" ht="12.5">
      <c r="C459" s="486" t="str">
        <f>IFERROR(VLOOKUP(A459,Transaksi!$A$11:$C$1000,3,FALSE),"")</f>
        <v/>
      </c>
      <c r="D459" s="487" t="str">
        <f>IFERROR(VLOOKUP(A459,Transaksi!$A$11:$D$1000,4,FALSE),"")</f>
        <v/>
      </c>
      <c r="E459" s="488" t="str">
        <f>IFERROR(VLOOKUP(A459,Transaksi!$A$11:$E$1000,5,FALSE),"")</f>
        <v/>
      </c>
      <c r="F459" s="209" t="str">
        <f>IFERROR(VLOOKUP(A459,Transaksi!$A$11:$F$1000,6,FALSE),"")</f>
        <v/>
      </c>
      <c r="G459" s="489" t="str">
        <f>IFERROR(VLOOKUP(A459,Transaksi!$A$11:$G$1000,7,FALSE),"")</f>
        <v/>
      </c>
      <c r="H459" s="489" t="str">
        <f>IFERROR(VLOOKUP(A459,Transaksi!$A$11:$H$1000,8,FALSE),"")</f>
        <v/>
      </c>
      <c r="I459" s="489" t="str">
        <f t="shared" si="19"/>
        <v/>
      </c>
    </row>
    <row r="460" spans="3:9" ht="12.5">
      <c r="C460" s="486" t="str">
        <f>IFERROR(VLOOKUP(A460,Transaksi!$A$11:$C$1000,3,FALSE),"")</f>
        <v/>
      </c>
      <c r="D460" s="487" t="str">
        <f>IFERROR(VLOOKUP(A460,Transaksi!$A$11:$D$1000,4,FALSE),"")</f>
        <v/>
      </c>
      <c r="E460" s="488" t="str">
        <f>IFERROR(VLOOKUP(A460,Transaksi!$A$11:$E$1000,5,FALSE),"")</f>
        <v/>
      </c>
      <c r="F460" s="209" t="str">
        <f>IFERROR(VLOOKUP(A460,Transaksi!$A$11:$F$1000,6,FALSE),"")</f>
        <v/>
      </c>
      <c r="G460" s="489" t="str">
        <f>IFERROR(VLOOKUP(A460,Transaksi!$A$11:$G$1000,7,FALSE),"")</f>
        <v/>
      </c>
      <c r="H460" s="489" t="str">
        <f>IFERROR(VLOOKUP(A460,Transaksi!$A$11:$H$1000,8,FALSE),"")</f>
        <v/>
      </c>
      <c r="I460" s="489" t="str">
        <f t="shared" si="19"/>
        <v/>
      </c>
    </row>
    <row r="461" spans="3:9" ht="12.5">
      <c r="C461" s="486" t="str">
        <f>IFERROR(VLOOKUP(A461,Transaksi!$A$11:$C$1000,3,FALSE),"")</f>
        <v/>
      </c>
      <c r="D461" s="487" t="str">
        <f>IFERROR(VLOOKUP(A461,Transaksi!$A$11:$D$1000,4,FALSE),"")</f>
        <v/>
      </c>
      <c r="E461" s="488" t="str">
        <f>IFERROR(VLOOKUP(A461,Transaksi!$A$11:$E$1000,5,FALSE),"")</f>
        <v/>
      </c>
      <c r="F461" s="209" t="str">
        <f>IFERROR(VLOOKUP(A461,Transaksi!$A$11:$F$1000,6,FALSE),"")</f>
        <v/>
      </c>
      <c r="G461" s="489" t="str">
        <f>IFERROR(VLOOKUP(A461,Transaksi!$A$11:$G$1000,7,FALSE),"")</f>
        <v/>
      </c>
      <c r="H461" s="489" t="str">
        <f>IFERROR(VLOOKUP(A461,Transaksi!$A$11:$H$1000,8,FALSE),"")</f>
        <v/>
      </c>
      <c r="I461" s="489" t="str">
        <f t="shared" si="19"/>
        <v/>
      </c>
    </row>
    <row r="462" spans="3:9" ht="12.5">
      <c r="C462" s="486" t="str">
        <f>IFERROR(VLOOKUP(A462,Transaksi!$A$11:$C$1000,3,FALSE),"")</f>
        <v/>
      </c>
      <c r="D462" s="487" t="str">
        <f>IFERROR(VLOOKUP(A462,Transaksi!$A$11:$D$1000,4,FALSE),"")</f>
        <v/>
      </c>
      <c r="E462" s="488" t="str">
        <f>IFERROR(VLOOKUP(A462,Transaksi!$A$11:$E$1000,5,FALSE),"")</f>
        <v/>
      </c>
      <c r="F462" s="209" t="str">
        <f>IFERROR(VLOOKUP(A462,Transaksi!$A$11:$F$1000,6,FALSE),"")</f>
        <v/>
      </c>
      <c r="G462" s="489" t="str">
        <f>IFERROR(VLOOKUP(A462,Transaksi!$A$11:$G$1000,7,FALSE),"")</f>
        <v/>
      </c>
      <c r="H462" s="489" t="str">
        <f>IFERROR(VLOOKUP(A462,Transaksi!$A$11:$H$1000,8,FALSE),"")</f>
        <v/>
      </c>
      <c r="I462" s="489" t="str">
        <f t="shared" si="19"/>
        <v/>
      </c>
    </row>
    <row r="463" spans="3:9" ht="12.5">
      <c r="C463" s="486" t="str">
        <f>IFERROR(VLOOKUP(A463,Transaksi!$A$11:$C$1000,3,FALSE),"")</f>
        <v/>
      </c>
      <c r="D463" s="487" t="str">
        <f>IFERROR(VLOOKUP(A463,Transaksi!$A$11:$D$1000,4,FALSE),"")</f>
        <v/>
      </c>
      <c r="E463" s="488" t="str">
        <f>IFERROR(VLOOKUP(A463,Transaksi!$A$11:$E$1000,5,FALSE),"")</f>
        <v/>
      </c>
      <c r="F463" s="209" t="str">
        <f>IFERROR(VLOOKUP(A463,Transaksi!$A$11:$F$1000,6,FALSE),"")</f>
        <v/>
      </c>
      <c r="G463" s="489" t="str">
        <f>IFERROR(VLOOKUP(A463,Transaksi!$A$11:$G$1000,7,FALSE),"")</f>
        <v/>
      </c>
      <c r="H463" s="489" t="str">
        <f>IFERROR(VLOOKUP(A463,Transaksi!$A$11:$H$1000,8,FALSE),"")</f>
        <v/>
      </c>
      <c r="I463" s="489" t="str">
        <f t="shared" si="19"/>
        <v/>
      </c>
    </row>
    <row r="464" spans="3:9" ht="12.5">
      <c r="C464" s="486" t="str">
        <f>IFERROR(VLOOKUP(A464,Transaksi!$A$11:$C$1000,3,FALSE),"")</f>
        <v/>
      </c>
      <c r="D464" s="487" t="str">
        <f>IFERROR(VLOOKUP(A464,Transaksi!$A$11:$D$1000,4,FALSE),"")</f>
        <v/>
      </c>
      <c r="E464" s="488" t="str">
        <f>IFERROR(VLOOKUP(A464,Transaksi!$A$11:$E$1000,5,FALSE),"")</f>
        <v/>
      </c>
      <c r="F464" s="209" t="str">
        <f>IFERROR(VLOOKUP(A464,Transaksi!$A$11:$F$1000,6,FALSE),"")</f>
        <v/>
      </c>
      <c r="G464" s="489" t="str">
        <f>IFERROR(VLOOKUP(A464,Transaksi!$A$11:$G$1000,7,FALSE),"")</f>
        <v/>
      </c>
      <c r="H464" s="489" t="str">
        <f>IFERROR(VLOOKUP(A464,Transaksi!$A$11:$H$1000,8,FALSE),"")</f>
        <v/>
      </c>
      <c r="I464" s="489" t="str">
        <f t="shared" si="19"/>
        <v/>
      </c>
    </row>
    <row r="465" spans="3:9" ht="12.5">
      <c r="C465" s="486" t="str">
        <f>IFERROR(VLOOKUP(A465,Transaksi!$A$11:$C$1000,3,FALSE),"")</f>
        <v/>
      </c>
      <c r="D465" s="487" t="str">
        <f>IFERROR(VLOOKUP(A465,Transaksi!$A$11:$D$1000,4,FALSE),"")</f>
        <v/>
      </c>
      <c r="E465" s="488" t="str">
        <f>IFERROR(VLOOKUP(A465,Transaksi!$A$11:$E$1000,5,FALSE),"")</f>
        <v/>
      </c>
      <c r="F465" s="209" t="str">
        <f>IFERROR(VLOOKUP(A465,Transaksi!$A$11:$F$1000,6,FALSE),"")</f>
        <v/>
      </c>
      <c r="G465" s="489" t="str">
        <f>IFERROR(VLOOKUP(A465,Transaksi!$A$11:$G$1000,7,FALSE),"")</f>
        <v/>
      </c>
      <c r="H465" s="489" t="str">
        <f>IFERROR(VLOOKUP(A465,Transaksi!$A$11:$H$1000,8,FALSE),"")</f>
        <v/>
      </c>
      <c r="I465" s="489" t="str">
        <f t="shared" si="19"/>
        <v/>
      </c>
    </row>
    <row r="466" spans="3:9" ht="12.5">
      <c r="C466" s="486" t="str">
        <f>IFERROR(VLOOKUP(A466,Transaksi!$A$11:$C$1000,3,FALSE),"")</f>
        <v/>
      </c>
      <c r="D466" s="487" t="str">
        <f>IFERROR(VLOOKUP(A466,Transaksi!$A$11:$D$1000,4,FALSE),"")</f>
        <v/>
      </c>
      <c r="E466" s="488" t="str">
        <f>IFERROR(VLOOKUP(A466,Transaksi!$A$11:$E$1000,5,FALSE),"")</f>
        <v/>
      </c>
      <c r="F466" s="209" t="str">
        <f>IFERROR(VLOOKUP(A466,Transaksi!$A$11:$F$1000,6,FALSE),"")</f>
        <v/>
      </c>
      <c r="G466" s="489" t="str">
        <f>IFERROR(VLOOKUP(A466,Transaksi!$A$11:$G$1000,7,FALSE),"")</f>
        <v/>
      </c>
      <c r="H466" s="489" t="str">
        <f>IFERROR(VLOOKUP(A466,Transaksi!$A$11:$H$1000,8,FALSE),"")</f>
        <v/>
      </c>
      <c r="I466" s="489" t="str">
        <f t="shared" si="19"/>
        <v/>
      </c>
    </row>
    <row r="467" spans="3:9" ht="12.5">
      <c r="C467" s="486" t="str">
        <f>IFERROR(VLOOKUP(A467,Transaksi!$A$11:$C$1000,3,FALSE),"")</f>
        <v/>
      </c>
      <c r="D467" s="487" t="str">
        <f>IFERROR(VLOOKUP(A467,Transaksi!$A$11:$D$1000,4,FALSE),"")</f>
        <v/>
      </c>
      <c r="E467" s="488" t="str">
        <f>IFERROR(VLOOKUP(A467,Transaksi!$A$11:$E$1000,5,FALSE),"")</f>
        <v/>
      </c>
      <c r="F467" s="209" t="str">
        <f>IFERROR(VLOOKUP(A467,Transaksi!$A$11:$F$1000,6,FALSE),"")</f>
        <v/>
      </c>
      <c r="G467" s="489" t="str">
        <f>IFERROR(VLOOKUP(A467,Transaksi!$A$11:$G$1000,7,FALSE),"")</f>
        <v/>
      </c>
      <c r="H467" s="489" t="str">
        <f>IFERROR(VLOOKUP(A467,Transaksi!$A$11:$H$1000,8,FALSE),"")</f>
        <v/>
      </c>
      <c r="I467" s="489" t="str">
        <f t="shared" si="19"/>
        <v/>
      </c>
    </row>
    <row r="468" spans="3:9" ht="12.5">
      <c r="C468" s="486" t="str">
        <f>IFERROR(VLOOKUP(A468,Transaksi!$A$11:$C$1000,3,FALSE),"")</f>
        <v/>
      </c>
      <c r="D468" s="487" t="str">
        <f>IFERROR(VLOOKUP(A468,Transaksi!$A$11:$D$1000,4,FALSE),"")</f>
        <v/>
      </c>
      <c r="E468" s="488" t="str">
        <f>IFERROR(VLOOKUP(A468,Transaksi!$A$11:$E$1000,5,FALSE),"")</f>
        <v/>
      </c>
      <c r="F468" s="209" t="str">
        <f>IFERROR(VLOOKUP(A468,Transaksi!$A$11:$F$1000,6,FALSE),"")</f>
        <v/>
      </c>
      <c r="G468" s="489" t="str">
        <f>IFERROR(VLOOKUP(A468,Transaksi!$A$11:$G$1000,7,FALSE),"")</f>
        <v/>
      </c>
      <c r="H468" s="489" t="str">
        <f>IFERROR(VLOOKUP(A468,Transaksi!$A$11:$H$1000,8,FALSE),"")</f>
        <v/>
      </c>
      <c r="I468" s="489" t="str">
        <f t="shared" si="19"/>
        <v/>
      </c>
    </row>
    <row r="469" spans="3:9" ht="12.5">
      <c r="C469" s="486" t="str">
        <f>IFERROR(VLOOKUP(A469,Transaksi!$A$11:$C$1000,3,FALSE),"")</f>
        <v/>
      </c>
      <c r="D469" s="487" t="str">
        <f>IFERROR(VLOOKUP(A469,Transaksi!$A$11:$D$1000,4,FALSE),"")</f>
        <v/>
      </c>
      <c r="E469" s="488" t="str">
        <f>IFERROR(VLOOKUP(A469,Transaksi!$A$11:$E$1000,5,FALSE),"")</f>
        <v/>
      </c>
      <c r="F469" s="209" t="str">
        <f>IFERROR(VLOOKUP(A469,Transaksi!$A$11:$F$1000,6,FALSE),"")</f>
        <v/>
      </c>
      <c r="G469" s="489" t="str">
        <f>IFERROR(VLOOKUP(A469,Transaksi!$A$11:$G$1000,7,FALSE),"")</f>
        <v/>
      </c>
      <c r="H469" s="489" t="str">
        <f>IFERROR(VLOOKUP(A469,Transaksi!$A$11:$H$1000,8,FALSE),"")</f>
        <v/>
      </c>
      <c r="I469" s="489" t="str">
        <f t="shared" si="19"/>
        <v/>
      </c>
    </row>
    <row r="470" spans="3:9" ht="12.5">
      <c r="C470" s="486" t="str">
        <f>IFERROR(VLOOKUP(A470,Transaksi!$A$11:$C$1000,3,FALSE),"")</f>
        <v/>
      </c>
      <c r="D470" s="487" t="str">
        <f>IFERROR(VLOOKUP(A470,Transaksi!$A$11:$D$1000,4,FALSE),"")</f>
        <v/>
      </c>
      <c r="E470" s="488" t="str">
        <f>IFERROR(VLOOKUP(A470,Transaksi!$A$11:$E$1000,5,FALSE),"")</f>
        <v/>
      </c>
      <c r="F470" s="209" t="str">
        <f>IFERROR(VLOOKUP(A470,Transaksi!$A$11:$F$1000,6,FALSE),"")</f>
        <v/>
      </c>
      <c r="G470" s="489" t="str">
        <f>IFERROR(VLOOKUP(A470,Transaksi!$A$11:$G$1000,7,FALSE),"")</f>
        <v/>
      </c>
      <c r="H470" s="489" t="str">
        <f>IFERROR(VLOOKUP(A470,Transaksi!$A$11:$H$1000,8,FALSE),"")</f>
        <v/>
      </c>
      <c r="I470" s="489" t="str">
        <f t="shared" si="19"/>
        <v/>
      </c>
    </row>
    <row r="471" spans="3:9" ht="12.5">
      <c r="C471" s="486" t="str">
        <f>IFERROR(VLOOKUP(A471,Transaksi!$A$11:$C$1000,3,FALSE),"")</f>
        <v/>
      </c>
      <c r="D471" s="487" t="str">
        <f>IFERROR(VLOOKUP(A471,Transaksi!$A$11:$D$1000,4,FALSE),"")</f>
        <v/>
      </c>
      <c r="E471" s="488" t="str">
        <f>IFERROR(VLOOKUP(A471,Transaksi!$A$11:$E$1000,5,FALSE),"")</f>
        <v/>
      </c>
      <c r="F471" s="209" t="str">
        <f>IFERROR(VLOOKUP(A471,Transaksi!$A$11:$F$1000,6,FALSE),"")</f>
        <v/>
      </c>
      <c r="G471" s="489" t="str">
        <f>IFERROR(VLOOKUP(A471,Transaksi!$A$11:$G$1000,7,FALSE),"")</f>
        <v/>
      </c>
      <c r="H471" s="489" t="str">
        <f>IFERROR(VLOOKUP(A471,Transaksi!$A$11:$H$1000,8,FALSE),"")</f>
        <v/>
      </c>
      <c r="I471" s="489" t="str">
        <f t="shared" si="19"/>
        <v/>
      </c>
    </row>
    <row r="472" spans="3:9" ht="12.5">
      <c r="C472" s="486" t="str">
        <f>IFERROR(VLOOKUP(A472,Transaksi!$A$11:$C$1000,3,FALSE),"")</f>
        <v/>
      </c>
      <c r="D472" s="487" t="str">
        <f>IFERROR(VLOOKUP(A472,Transaksi!$A$11:$D$1000,4,FALSE),"")</f>
        <v/>
      </c>
      <c r="E472" s="488" t="str">
        <f>IFERROR(VLOOKUP(A472,Transaksi!$A$11:$E$1000,5,FALSE),"")</f>
        <v/>
      </c>
      <c r="F472" s="209" t="str">
        <f>IFERROR(VLOOKUP(A472,Transaksi!$A$11:$F$1000,6,FALSE),"")</f>
        <v/>
      </c>
      <c r="G472" s="489" t="str">
        <f>IFERROR(VLOOKUP(A472,Transaksi!$A$11:$G$1000,7,FALSE),"")</f>
        <v/>
      </c>
      <c r="H472" s="489" t="str">
        <f>IFERROR(VLOOKUP(A472,Transaksi!$A$11:$H$1000,8,FALSE),"")</f>
        <v/>
      </c>
      <c r="I472" s="489" t="str">
        <f t="shared" ref="I472:I535" si="20">IF(F472="","",I471+G472-H472)</f>
        <v/>
      </c>
    </row>
    <row r="473" spans="3:9" ht="12.5">
      <c r="C473" s="486" t="str">
        <f>IFERROR(VLOOKUP(A473,Transaksi!$A$11:$C$1000,3,FALSE),"")</f>
        <v/>
      </c>
      <c r="D473" s="487" t="str">
        <f>IFERROR(VLOOKUP(A473,Transaksi!$A$11:$D$1000,4,FALSE),"")</f>
        <v/>
      </c>
      <c r="E473" s="488" t="str">
        <f>IFERROR(VLOOKUP(A473,Transaksi!$A$11:$E$1000,5,FALSE),"")</f>
        <v/>
      </c>
      <c r="F473" s="209" t="str">
        <f>IFERROR(VLOOKUP(A473,Transaksi!$A$11:$F$1000,6,FALSE),"")</f>
        <v/>
      </c>
      <c r="G473" s="489" t="str">
        <f>IFERROR(VLOOKUP(A473,Transaksi!$A$11:$G$1000,7,FALSE),"")</f>
        <v/>
      </c>
      <c r="H473" s="489" t="str">
        <f>IFERROR(VLOOKUP(A473,Transaksi!$A$11:$H$1000,8,FALSE),"")</f>
        <v/>
      </c>
      <c r="I473" s="489" t="str">
        <f t="shared" si="20"/>
        <v/>
      </c>
    </row>
    <row r="474" spans="3:9" ht="12.5">
      <c r="C474" s="486" t="str">
        <f>IFERROR(VLOOKUP(A474,Transaksi!$A$11:$C$1000,3,FALSE),"")</f>
        <v/>
      </c>
      <c r="D474" s="487" t="str">
        <f>IFERROR(VLOOKUP(A474,Transaksi!$A$11:$D$1000,4,FALSE),"")</f>
        <v/>
      </c>
      <c r="E474" s="488" t="str">
        <f>IFERROR(VLOOKUP(A474,Transaksi!$A$11:$E$1000,5,FALSE),"")</f>
        <v/>
      </c>
      <c r="F474" s="209" t="str">
        <f>IFERROR(VLOOKUP(A474,Transaksi!$A$11:$F$1000,6,FALSE),"")</f>
        <v/>
      </c>
      <c r="G474" s="489" t="str">
        <f>IFERROR(VLOOKUP(A474,Transaksi!$A$11:$G$1000,7,FALSE),"")</f>
        <v/>
      </c>
      <c r="H474" s="489" t="str">
        <f>IFERROR(VLOOKUP(A474,Transaksi!$A$11:$H$1000,8,FALSE),"")</f>
        <v/>
      </c>
      <c r="I474" s="489" t="str">
        <f t="shared" si="20"/>
        <v/>
      </c>
    </row>
    <row r="475" spans="3:9" ht="12.5">
      <c r="C475" s="486" t="str">
        <f>IFERROR(VLOOKUP(A475,Transaksi!$A$11:$C$1000,3,FALSE),"")</f>
        <v/>
      </c>
      <c r="D475" s="487" t="str">
        <f>IFERROR(VLOOKUP(A475,Transaksi!$A$11:$D$1000,4,FALSE),"")</f>
        <v/>
      </c>
      <c r="E475" s="488" t="str">
        <f>IFERROR(VLOOKUP(A475,Transaksi!$A$11:$E$1000,5,FALSE),"")</f>
        <v/>
      </c>
      <c r="F475" s="209" t="str">
        <f>IFERROR(VLOOKUP(A475,Transaksi!$A$11:$F$1000,6,FALSE),"")</f>
        <v/>
      </c>
      <c r="G475" s="489" t="str">
        <f>IFERROR(VLOOKUP(A475,Transaksi!$A$11:$G$1000,7,FALSE),"")</f>
        <v/>
      </c>
      <c r="H475" s="489" t="str">
        <f>IFERROR(VLOOKUP(A475,Transaksi!$A$11:$H$1000,8,FALSE),"")</f>
        <v/>
      </c>
      <c r="I475" s="489" t="str">
        <f t="shared" si="20"/>
        <v/>
      </c>
    </row>
    <row r="476" spans="3:9" ht="12.5">
      <c r="C476" s="486" t="str">
        <f>IFERROR(VLOOKUP(A476,Transaksi!$A$11:$C$1000,3,FALSE),"")</f>
        <v/>
      </c>
      <c r="D476" s="487" t="str">
        <f>IFERROR(VLOOKUP(A476,Transaksi!$A$11:$D$1000,4,FALSE),"")</f>
        <v/>
      </c>
      <c r="E476" s="488" t="str">
        <f>IFERROR(VLOOKUP(A476,Transaksi!$A$11:$E$1000,5,FALSE),"")</f>
        <v/>
      </c>
      <c r="F476" s="209" t="str">
        <f>IFERROR(VLOOKUP(A476,Transaksi!$A$11:$F$1000,6,FALSE),"")</f>
        <v/>
      </c>
      <c r="G476" s="489" t="str">
        <f>IFERROR(VLOOKUP(A476,Transaksi!$A$11:$G$1000,7,FALSE),"")</f>
        <v/>
      </c>
      <c r="H476" s="489" t="str">
        <f>IFERROR(VLOOKUP(A476,Transaksi!$A$11:$H$1000,8,FALSE),"")</f>
        <v/>
      </c>
      <c r="I476" s="489" t="str">
        <f t="shared" si="20"/>
        <v/>
      </c>
    </row>
    <row r="477" spans="3:9" ht="12.5">
      <c r="C477" s="486" t="str">
        <f>IFERROR(VLOOKUP(A477,Transaksi!$A$11:$C$1000,3,FALSE),"")</f>
        <v/>
      </c>
      <c r="D477" s="487" t="str">
        <f>IFERROR(VLOOKUP(A477,Transaksi!$A$11:$D$1000,4,FALSE),"")</f>
        <v/>
      </c>
      <c r="E477" s="488" t="str">
        <f>IFERROR(VLOOKUP(A477,Transaksi!$A$11:$E$1000,5,FALSE),"")</f>
        <v/>
      </c>
      <c r="F477" s="209" t="str">
        <f>IFERROR(VLOOKUP(A477,Transaksi!$A$11:$F$1000,6,FALSE),"")</f>
        <v/>
      </c>
      <c r="G477" s="489" t="str">
        <f>IFERROR(VLOOKUP(A477,Transaksi!$A$11:$G$1000,7,FALSE),"")</f>
        <v/>
      </c>
      <c r="H477" s="489" t="str">
        <f>IFERROR(VLOOKUP(A477,Transaksi!$A$11:$H$1000,8,FALSE),"")</f>
        <v/>
      </c>
      <c r="I477" s="489" t="str">
        <f t="shared" si="20"/>
        <v/>
      </c>
    </row>
    <row r="478" spans="3:9" ht="12.5">
      <c r="C478" s="486" t="str">
        <f>IFERROR(VLOOKUP(A478,Transaksi!$A$11:$C$1000,3,FALSE),"")</f>
        <v/>
      </c>
      <c r="D478" s="487" t="str">
        <f>IFERROR(VLOOKUP(A478,Transaksi!$A$11:$D$1000,4,FALSE),"")</f>
        <v/>
      </c>
      <c r="E478" s="488" t="str">
        <f>IFERROR(VLOOKUP(A478,Transaksi!$A$11:$E$1000,5,FALSE),"")</f>
        <v/>
      </c>
      <c r="F478" s="209" t="str">
        <f>IFERROR(VLOOKUP(A478,Transaksi!$A$11:$F$1000,6,FALSE),"")</f>
        <v/>
      </c>
      <c r="G478" s="489" t="str">
        <f>IFERROR(VLOOKUP(A478,Transaksi!$A$11:$G$1000,7,FALSE),"")</f>
        <v/>
      </c>
      <c r="H478" s="489" t="str">
        <f>IFERROR(VLOOKUP(A478,Transaksi!$A$11:$H$1000,8,FALSE),"")</f>
        <v/>
      </c>
      <c r="I478" s="489" t="str">
        <f t="shared" si="20"/>
        <v/>
      </c>
    </row>
    <row r="479" spans="3:9" ht="12.5">
      <c r="C479" s="486" t="str">
        <f>IFERROR(VLOOKUP(A479,Transaksi!$A$11:$C$1000,3,FALSE),"")</f>
        <v/>
      </c>
      <c r="D479" s="487" t="str">
        <f>IFERROR(VLOOKUP(A479,Transaksi!$A$11:$D$1000,4,FALSE),"")</f>
        <v/>
      </c>
      <c r="E479" s="488" t="str">
        <f>IFERROR(VLOOKUP(A479,Transaksi!$A$11:$E$1000,5,FALSE),"")</f>
        <v/>
      </c>
      <c r="F479" s="209" t="str">
        <f>IFERROR(VLOOKUP(A479,Transaksi!$A$11:$F$1000,6,FALSE),"")</f>
        <v/>
      </c>
      <c r="G479" s="489" t="str">
        <f>IFERROR(VLOOKUP(A479,Transaksi!$A$11:$G$1000,7,FALSE),"")</f>
        <v/>
      </c>
      <c r="H479" s="489" t="str">
        <f>IFERROR(VLOOKUP(A479,Transaksi!$A$11:$H$1000,8,FALSE),"")</f>
        <v/>
      </c>
      <c r="I479" s="489" t="str">
        <f t="shared" si="20"/>
        <v/>
      </c>
    </row>
    <row r="480" spans="3:9" ht="12.5">
      <c r="C480" s="486" t="str">
        <f>IFERROR(VLOOKUP(A480,Transaksi!$A$11:$C$1000,3,FALSE),"")</f>
        <v/>
      </c>
      <c r="D480" s="487" t="str">
        <f>IFERROR(VLOOKUP(A480,Transaksi!$A$11:$D$1000,4,FALSE),"")</f>
        <v/>
      </c>
      <c r="E480" s="488" t="str">
        <f>IFERROR(VLOOKUP(A480,Transaksi!$A$11:$E$1000,5,FALSE),"")</f>
        <v/>
      </c>
      <c r="F480" s="209" t="str">
        <f>IFERROR(VLOOKUP(A480,Transaksi!$A$11:$F$1000,6,FALSE),"")</f>
        <v/>
      </c>
      <c r="G480" s="489" t="str">
        <f>IFERROR(VLOOKUP(A480,Transaksi!$A$11:$G$1000,7,FALSE),"")</f>
        <v/>
      </c>
      <c r="H480" s="489" t="str">
        <f>IFERROR(VLOOKUP(A480,Transaksi!$A$11:$H$1000,8,FALSE),"")</f>
        <v/>
      </c>
      <c r="I480" s="489" t="str">
        <f t="shared" si="20"/>
        <v/>
      </c>
    </row>
    <row r="481" spans="3:9" ht="12.5">
      <c r="C481" s="486" t="str">
        <f>IFERROR(VLOOKUP(A481,Transaksi!$A$11:$C$1000,3,FALSE),"")</f>
        <v/>
      </c>
      <c r="D481" s="487" t="str">
        <f>IFERROR(VLOOKUP(A481,Transaksi!$A$11:$D$1000,4,FALSE),"")</f>
        <v/>
      </c>
      <c r="E481" s="488" t="str">
        <f>IFERROR(VLOOKUP(A481,Transaksi!$A$11:$E$1000,5,FALSE),"")</f>
        <v/>
      </c>
      <c r="F481" s="209" t="str">
        <f>IFERROR(VLOOKUP(A481,Transaksi!$A$11:$F$1000,6,FALSE),"")</f>
        <v/>
      </c>
      <c r="G481" s="489" t="str">
        <f>IFERROR(VLOOKUP(A481,Transaksi!$A$11:$G$1000,7,FALSE),"")</f>
        <v/>
      </c>
      <c r="H481" s="489" t="str">
        <f>IFERROR(VLOOKUP(A481,Transaksi!$A$11:$H$1000,8,FALSE),"")</f>
        <v/>
      </c>
      <c r="I481" s="489" t="str">
        <f t="shared" si="20"/>
        <v/>
      </c>
    </row>
    <row r="482" spans="3:9" ht="12.5">
      <c r="C482" s="486" t="str">
        <f>IFERROR(VLOOKUP(A482,Transaksi!$A$11:$C$1000,3,FALSE),"")</f>
        <v/>
      </c>
      <c r="D482" s="487" t="str">
        <f>IFERROR(VLOOKUP(A482,Transaksi!$A$11:$D$1000,4,FALSE),"")</f>
        <v/>
      </c>
      <c r="E482" s="488" t="str">
        <f>IFERROR(VLOOKUP(A482,Transaksi!$A$11:$E$1000,5,FALSE),"")</f>
        <v/>
      </c>
      <c r="F482" s="209" t="str">
        <f>IFERROR(VLOOKUP(A482,Transaksi!$A$11:$F$1000,6,FALSE),"")</f>
        <v/>
      </c>
      <c r="G482" s="489" t="str">
        <f>IFERROR(VLOOKUP(A482,Transaksi!$A$11:$G$1000,7,FALSE),"")</f>
        <v/>
      </c>
      <c r="H482" s="489" t="str">
        <f>IFERROR(VLOOKUP(A482,Transaksi!$A$11:$H$1000,8,FALSE),"")</f>
        <v/>
      </c>
      <c r="I482" s="489" t="str">
        <f t="shared" si="20"/>
        <v/>
      </c>
    </row>
    <row r="483" spans="3:9" ht="12.5">
      <c r="C483" s="486" t="str">
        <f>IFERROR(VLOOKUP(A483,Transaksi!$A$11:$C$1000,3,FALSE),"")</f>
        <v/>
      </c>
      <c r="D483" s="487" t="str">
        <f>IFERROR(VLOOKUP(A483,Transaksi!$A$11:$D$1000,4,FALSE),"")</f>
        <v/>
      </c>
      <c r="E483" s="488" t="str">
        <f>IFERROR(VLOOKUP(A483,Transaksi!$A$11:$E$1000,5,FALSE),"")</f>
        <v/>
      </c>
      <c r="F483" s="209" t="str">
        <f>IFERROR(VLOOKUP(A483,Transaksi!$A$11:$F$1000,6,FALSE),"")</f>
        <v/>
      </c>
      <c r="G483" s="489" t="str">
        <f>IFERROR(VLOOKUP(A483,Transaksi!$A$11:$G$1000,7,FALSE),"")</f>
        <v/>
      </c>
      <c r="H483" s="489" t="str">
        <f>IFERROR(VLOOKUP(A483,Transaksi!$A$11:$H$1000,8,FALSE),"")</f>
        <v/>
      </c>
      <c r="I483" s="489" t="str">
        <f t="shared" si="20"/>
        <v/>
      </c>
    </row>
    <row r="484" spans="3:9" ht="12.5">
      <c r="C484" s="486" t="str">
        <f>IFERROR(VLOOKUP(A484,Transaksi!$A$11:$C$1000,3,FALSE),"")</f>
        <v/>
      </c>
      <c r="D484" s="487" t="str">
        <f>IFERROR(VLOOKUP(A484,Transaksi!$A$11:$D$1000,4,FALSE),"")</f>
        <v/>
      </c>
      <c r="E484" s="488" t="str">
        <f>IFERROR(VLOOKUP(A484,Transaksi!$A$11:$E$1000,5,FALSE),"")</f>
        <v/>
      </c>
      <c r="F484" s="209" t="str">
        <f>IFERROR(VLOOKUP(A484,Transaksi!$A$11:$F$1000,6,FALSE),"")</f>
        <v/>
      </c>
      <c r="G484" s="489" t="str">
        <f>IFERROR(VLOOKUP(A484,Transaksi!$A$11:$G$1000,7,FALSE),"")</f>
        <v/>
      </c>
      <c r="H484" s="489" t="str">
        <f>IFERROR(VLOOKUP(A484,Transaksi!$A$11:$H$1000,8,FALSE),"")</f>
        <v/>
      </c>
      <c r="I484" s="489" t="str">
        <f t="shared" si="20"/>
        <v/>
      </c>
    </row>
    <row r="485" spans="3:9" ht="12.5">
      <c r="C485" s="486" t="str">
        <f>IFERROR(VLOOKUP(A485,Transaksi!$A$11:$C$1000,3,FALSE),"")</f>
        <v/>
      </c>
      <c r="D485" s="487" t="str">
        <f>IFERROR(VLOOKUP(A485,Transaksi!$A$11:$D$1000,4,FALSE),"")</f>
        <v/>
      </c>
      <c r="E485" s="488" t="str">
        <f>IFERROR(VLOOKUP(A485,Transaksi!$A$11:$E$1000,5,FALSE),"")</f>
        <v/>
      </c>
      <c r="F485" s="209" t="str">
        <f>IFERROR(VLOOKUP(A485,Transaksi!$A$11:$F$1000,6,FALSE),"")</f>
        <v/>
      </c>
      <c r="G485" s="489" t="str">
        <f>IFERROR(VLOOKUP(A485,Transaksi!$A$11:$G$1000,7,FALSE),"")</f>
        <v/>
      </c>
      <c r="H485" s="489" t="str">
        <f>IFERROR(VLOOKUP(A485,Transaksi!$A$11:$H$1000,8,FALSE),"")</f>
        <v/>
      </c>
      <c r="I485" s="489" t="str">
        <f t="shared" si="20"/>
        <v/>
      </c>
    </row>
    <row r="486" spans="3:9" ht="12.5">
      <c r="C486" s="486" t="str">
        <f>IFERROR(VLOOKUP(A486,Transaksi!$A$11:$C$1000,3,FALSE),"")</f>
        <v/>
      </c>
      <c r="D486" s="487" t="str">
        <f>IFERROR(VLOOKUP(A486,Transaksi!$A$11:$D$1000,4,FALSE),"")</f>
        <v/>
      </c>
      <c r="E486" s="488" t="str">
        <f>IFERROR(VLOOKUP(A486,Transaksi!$A$11:$E$1000,5,FALSE),"")</f>
        <v/>
      </c>
      <c r="F486" s="209" t="str">
        <f>IFERROR(VLOOKUP(A486,Transaksi!$A$11:$F$1000,6,FALSE),"")</f>
        <v/>
      </c>
      <c r="G486" s="489" t="str">
        <f>IFERROR(VLOOKUP(A486,Transaksi!$A$11:$G$1000,7,FALSE),"")</f>
        <v/>
      </c>
      <c r="H486" s="489" t="str">
        <f>IFERROR(VLOOKUP(A486,Transaksi!$A$11:$H$1000,8,FALSE),"")</f>
        <v/>
      </c>
      <c r="I486" s="489" t="str">
        <f t="shared" si="20"/>
        <v/>
      </c>
    </row>
    <row r="487" spans="3:9" ht="12.5">
      <c r="C487" s="486" t="str">
        <f>IFERROR(VLOOKUP(A487,Transaksi!$A$11:$C$1000,3,FALSE),"")</f>
        <v/>
      </c>
      <c r="D487" s="487" t="str">
        <f>IFERROR(VLOOKUP(A487,Transaksi!$A$11:$D$1000,4,FALSE),"")</f>
        <v/>
      </c>
      <c r="E487" s="488" t="str">
        <f>IFERROR(VLOOKUP(A487,Transaksi!$A$11:$E$1000,5,FALSE),"")</f>
        <v/>
      </c>
      <c r="F487" s="209" t="str">
        <f>IFERROR(VLOOKUP(A487,Transaksi!$A$11:$F$1000,6,FALSE),"")</f>
        <v/>
      </c>
      <c r="G487" s="489" t="str">
        <f>IFERROR(VLOOKUP(A487,Transaksi!$A$11:$G$1000,7,FALSE),"")</f>
        <v/>
      </c>
      <c r="H487" s="489" t="str">
        <f>IFERROR(VLOOKUP(A487,Transaksi!$A$11:$H$1000,8,FALSE),"")</f>
        <v/>
      </c>
      <c r="I487" s="489" t="str">
        <f t="shared" si="20"/>
        <v/>
      </c>
    </row>
    <row r="488" spans="3:9" ht="12.5">
      <c r="C488" s="486" t="str">
        <f>IFERROR(VLOOKUP(A488,Transaksi!$A$11:$C$1000,3,FALSE),"")</f>
        <v/>
      </c>
      <c r="D488" s="487" t="str">
        <f>IFERROR(VLOOKUP(A488,Transaksi!$A$11:$D$1000,4,FALSE),"")</f>
        <v/>
      </c>
      <c r="E488" s="488" t="str">
        <f>IFERROR(VLOOKUP(A488,Transaksi!$A$11:$E$1000,5,FALSE),"")</f>
        <v/>
      </c>
      <c r="F488" s="209" t="str">
        <f>IFERROR(VLOOKUP(A488,Transaksi!$A$11:$F$1000,6,FALSE),"")</f>
        <v/>
      </c>
      <c r="G488" s="489" t="str">
        <f>IFERROR(VLOOKUP(A488,Transaksi!$A$11:$G$1000,7,FALSE),"")</f>
        <v/>
      </c>
      <c r="H488" s="489" t="str">
        <f>IFERROR(VLOOKUP(A488,Transaksi!$A$11:$H$1000,8,FALSE),"")</f>
        <v/>
      </c>
      <c r="I488" s="489" t="str">
        <f t="shared" si="20"/>
        <v/>
      </c>
    </row>
    <row r="489" spans="3:9" ht="12.5">
      <c r="C489" s="486" t="str">
        <f>IFERROR(VLOOKUP(A489,Transaksi!$A$11:$C$1000,3,FALSE),"")</f>
        <v/>
      </c>
      <c r="D489" s="487" t="str">
        <f>IFERROR(VLOOKUP(A489,Transaksi!$A$11:$D$1000,4,FALSE),"")</f>
        <v/>
      </c>
      <c r="E489" s="488" t="str">
        <f>IFERROR(VLOOKUP(A489,Transaksi!$A$11:$E$1000,5,FALSE),"")</f>
        <v/>
      </c>
      <c r="F489" s="209" t="str">
        <f>IFERROR(VLOOKUP(A489,Transaksi!$A$11:$F$1000,6,FALSE),"")</f>
        <v/>
      </c>
      <c r="G489" s="489" t="str">
        <f>IFERROR(VLOOKUP(A489,Transaksi!$A$11:$G$1000,7,FALSE),"")</f>
        <v/>
      </c>
      <c r="H489" s="489" t="str">
        <f>IFERROR(VLOOKUP(A489,Transaksi!$A$11:$H$1000,8,FALSE),"")</f>
        <v/>
      </c>
      <c r="I489" s="489" t="str">
        <f t="shared" si="20"/>
        <v/>
      </c>
    </row>
    <row r="490" spans="3:9" ht="12.5">
      <c r="C490" s="486" t="str">
        <f>IFERROR(VLOOKUP(A490,Transaksi!$A$11:$C$1000,3,FALSE),"")</f>
        <v/>
      </c>
      <c r="D490" s="487" t="str">
        <f>IFERROR(VLOOKUP(A490,Transaksi!$A$11:$D$1000,4,FALSE),"")</f>
        <v/>
      </c>
      <c r="E490" s="488" t="str">
        <f>IFERROR(VLOOKUP(A490,Transaksi!$A$11:$E$1000,5,FALSE),"")</f>
        <v/>
      </c>
      <c r="F490" s="209" t="str">
        <f>IFERROR(VLOOKUP(A490,Transaksi!$A$11:$F$1000,6,FALSE),"")</f>
        <v/>
      </c>
      <c r="G490" s="489" t="str">
        <f>IFERROR(VLOOKUP(A490,Transaksi!$A$11:$G$1000,7,FALSE),"")</f>
        <v/>
      </c>
      <c r="H490" s="489" t="str">
        <f>IFERROR(VLOOKUP(A490,Transaksi!$A$11:$H$1000,8,FALSE),"")</f>
        <v/>
      </c>
      <c r="I490" s="489" t="str">
        <f t="shared" si="20"/>
        <v/>
      </c>
    </row>
    <row r="491" spans="3:9" ht="12.5">
      <c r="C491" s="486" t="str">
        <f>IFERROR(VLOOKUP(A491,Transaksi!$A$11:$C$1000,3,FALSE),"")</f>
        <v/>
      </c>
      <c r="D491" s="487" t="str">
        <f>IFERROR(VLOOKUP(A491,Transaksi!$A$11:$D$1000,4,FALSE),"")</f>
        <v/>
      </c>
      <c r="E491" s="488" t="str">
        <f>IFERROR(VLOOKUP(A491,Transaksi!$A$11:$E$1000,5,FALSE),"")</f>
        <v/>
      </c>
      <c r="F491" s="209" t="str">
        <f>IFERROR(VLOOKUP(A491,Transaksi!$A$11:$F$1000,6,FALSE),"")</f>
        <v/>
      </c>
      <c r="G491" s="489" t="str">
        <f>IFERROR(VLOOKUP(A491,Transaksi!$A$11:$G$1000,7,FALSE),"")</f>
        <v/>
      </c>
      <c r="H491" s="489" t="str">
        <f>IFERROR(VLOOKUP(A491,Transaksi!$A$11:$H$1000,8,FALSE),"")</f>
        <v/>
      </c>
      <c r="I491" s="489" t="str">
        <f t="shared" si="20"/>
        <v/>
      </c>
    </row>
    <row r="492" spans="3:9" ht="12.5">
      <c r="C492" s="486" t="str">
        <f>IFERROR(VLOOKUP(A492,Transaksi!$A$11:$C$1000,3,FALSE),"")</f>
        <v/>
      </c>
      <c r="D492" s="487" t="str">
        <f>IFERROR(VLOOKUP(A492,Transaksi!$A$11:$D$1000,4,FALSE),"")</f>
        <v/>
      </c>
      <c r="E492" s="488" t="str">
        <f>IFERROR(VLOOKUP(A492,Transaksi!$A$11:$E$1000,5,FALSE),"")</f>
        <v/>
      </c>
      <c r="F492" s="209" t="str">
        <f>IFERROR(VLOOKUP(A492,Transaksi!$A$11:$F$1000,6,FALSE),"")</f>
        <v/>
      </c>
      <c r="G492" s="489" t="str">
        <f>IFERROR(VLOOKUP(A492,Transaksi!$A$11:$G$1000,7,FALSE),"")</f>
        <v/>
      </c>
      <c r="H492" s="489" t="str">
        <f>IFERROR(VLOOKUP(A492,Transaksi!$A$11:$H$1000,8,FALSE),"")</f>
        <v/>
      </c>
      <c r="I492" s="489" t="str">
        <f t="shared" si="20"/>
        <v/>
      </c>
    </row>
    <row r="493" spans="3:9" ht="12.5">
      <c r="C493" s="486" t="str">
        <f>IFERROR(VLOOKUP(A493,Transaksi!$A$11:$C$1000,3,FALSE),"")</f>
        <v/>
      </c>
      <c r="D493" s="487" t="str">
        <f>IFERROR(VLOOKUP(A493,Transaksi!$A$11:$D$1000,4,FALSE),"")</f>
        <v/>
      </c>
      <c r="E493" s="488" t="str">
        <f>IFERROR(VLOOKUP(A493,Transaksi!$A$11:$E$1000,5,FALSE),"")</f>
        <v/>
      </c>
      <c r="F493" s="209" t="str">
        <f>IFERROR(VLOOKUP(A493,Transaksi!$A$11:$F$1000,6,FALSE),"")</f>
        <v/>
      </c>
      <c r="G493" s="489" t="str">
        <f>IFERROR(VLOOKUP(A493,Transaksi!$A$11:$G$1000,7,FALSE),"")</f>
        <v/>
      </c>
      <c r="H493" s="489" t="str">
        <f>IFERROR(VLOOKUP(A493,Transaksi!$A$11:$H$1000,8,FALSE),"")</f>
        <v/>
      </c>
      <c r="I493" s="489" t="str">
        <f t="shared" si="20"/>
        <v/>
      </c>
    </row>
    <row r="494" spans="3:9" ht="12.5">
      <c r="C494" s="486" t="str">
        <f>IFERROR(VLOOKUP(A494,Transaksi!$A$11:$C$1000,3,FALSE),"")</f>
        <v/>
      </c>
      <c r="D494" s="487" t="str">
        <f>IFERROR(VLOOKUP(A494,Transaksi!$A$11:$D$1000,4,FALSE),"")</f>
        <v/>
      </c>
      <c r="E494" s="488" t="str">
        <f>IFERROR(VLOOKUP(A494,Transaksi!$A$11:$E$1000,5,FALSE),"")</f>
        <v/>
      </c>
      <c r="F494" s="209" t="str">
        <f>IFERROR(VLOOKUP(A494,Transaksi!$A$11:$F$1000,6,FALSE),"")</f>
        <v/>
      </c>
      <c r="G494" s="489" t="str">
        <f>IFERROR(VLOOKUP(A494,Transaksi!$A$11:$G$1000,7,FALSE),"")</f>
        <v/>
      </c>
      <c r="H494" s="489" t="str">
        <f>IFERROR(VLOOKUP(A494,Transaksi!$A$11:$H$1000,8,FALSE),"")</f>
        <v/>
      </c>
      <c r="I494" s="489" t="str">
        <f t="shared" si="20"/>
        <v/>
      </c>
    </row>
    <row r="495" spans="3:9" ht="12.5">
      <c r="C495" s="486" t="str">
        <f>IFERROR(VLOOKUP(A495,Transaksi!$A$11:$C$1000,3,FALSE),"")</f>
        <v/>
      </c>
      <c r="D495" s="487" t="str">
        <f>IFERROR(VLOOKUP(A495,Transaksi!$A$11:$D$1000,4,FALSE),"")</f>
        <v/>
      </c>
      <c r="E495" s="488" t="str">
        <f>IFERROR(VLOOKUP(A495,Transaksi!$A$11:$E$1000,5,FALSE),"")</f>
        <v/>
      </c>
      <c r="F495" s="209" t="str">
        <f>IFERROR(VLOOKUP(A495,Transaksi!$A$11:$F$1000,6,FALSE),"")</f>
        <v/>
      </c>
      <c r="G495" s="489" t="str">
        <f>IFERROR(VLOOKUP(A495,Transaksi!$A$11:$G$1000,7,FALSE),"")</f>
        <v/>
      </c>
      <c r="H495" s="489" t="str">
        <f>IFERROR(VLOOKUP(A495,Transaksi!$A$11:$H$1000,8,FALSE),"")</f>
        <v/>
      </c>
      <c r="I495" s="489" t="str">
        <f t="shared" si="20"/>
        <v/>
      </c>
    </row>
    <row r="496" spans="3:9" ht="12.5">
      <c r="C496" s="486" t="str">
        <f>IFERROR(VLOOKUP(A496,Transaksi!$A$11:$C$1000,3,FALSE),"")</f>
        <v/>
      </c>
      <c r="D496" s="487" t="str">
        <f>IFERROR(VLOOKUP(A496,Transaksi!$A$11:$D$1000,4,FALSE),"")</f>
        <v/>
      </c>
      <c r="E496" s="488" t="str">
        <f>IFERROR(VLOOKUP(A496,Transaksi!$A$11:$E$1000,5,FALSE),"")</f>
        <v/>
      </c>
      <c r="F496" s="209" t="str">
        <f>IFERROR(VLOOKUP(A496,Transaksi!$A$11:$F$1000,6,FALSE),"")</f>
        <v/>
      </c>
      <c r="G496" s="489" t="str">
        <f>IFERROR(VLOOKUP(A496,Transaksi!$A$11:$G$1000,7,FALSE),"")</f>
        <v/>
      </c>
      <c r="H496" s="489" t="str">
        <f>IFERROR(VLOOKUP(A496,Transaksi!$A$11:$H$1000,8,FALSE),"")</f>
        <v/>
      </c>
      <c r="I496" s="489" t="str">
        <f t="shared" si="20"/>
        <v/>
      </c>
    </row>
    <row r="497" spans="3:9" ht="12.5">
      <c r="C497" s="486" t="str">
        <f>IFERROR(VLOOKUP(A497,Transaksi!$A$11:$C$1000,3,FALSE),"")</f>
        <v/>
      </c>
      <c r="D497" s="487" t="str">
        <f>IFERROR(VLOOKUP(A497,Transaksi!$A$11:$D$1000,4,FALSE),"")</f>
        <v/>
      </c>
      <c r="E497" s="488" t="str">
        <f>IFERROR(VLOOKUP(A497,Transaksi!$A$11:$E$1000,5,FALSE),"")</f>
        <v/>
      </c>
      <c r="F497" s="209" t="str">
        <f>IFERROR(VLOOKUP(A497,Transaksi!$A$11:$F$1000,6,FALSE),"")</f>
        <v/>
      </c>
      <c r="G497" s="489" t="str">
        <f>IFERROR(VLOOKUP(A497,Transaksi!$A$11:$G$1000,7,FALSE),"")</f>
        <v/>
      </c>
      <c r="H497" s="489" t="str">
        <f>IFERROR(VLOOKUP(A497,Transaksi!$A$11:$H$1000,8,FALSE),"")</f>
        <v/>
      </c>
      <c r="I497" s="489" t="str">
        <f t="shared" si="20"/>
        <v/>
      </c>
    </row>
    <row r="498" spans="3:9" ht="12.5">
      <c r="C498" s="486" t="str">
        <f>IFERROR(VLOOKUP(A498,Transaksi!$A$11:$C$1000,3,FALSE),"")</f>
        <v/>
      </c>
      <c r="D498" s="487" t="str">
        <f>IFERROR(VLOOKUP(A498,Transaksi!$A$11:$D$1000,4,FALSE),"")</f>
        <v/>
      </c>
      <c r="E498" s="488" t="str">
        <f>IFERROR(VLOOKUP(A498,Transaksi!$A$11:$E$1000,5,FALSE),"")</f>
        <v/>
      </c>
      <c r="F498" s="209" t="str">
        <f>IFERROR(VLOOKUP(A498,Transaksi!$A$11:$F$1000,6,FALSE),"")</f>
        <v/>
      </c>
      <c r="G498" s="489" t="str">
        <f>IFERROR(VLOOKUP(A498,Transaksi!$A$11:$G$1000,7,FALSE),"")</f>
        <v/>
      </c>
      <c r="H498" s="489" t="str">
        <f>IFERROR(VLOOKUP(A498,Transaksi!$A$11:$H$1000,8,FALSE),"")</f>
        <v/>
      </c>
      <c r="I498" s="489" t="str">
        <f t="shared" si="20"/>
        <v/>
      </c>
    </row>
    <row r="499" spans="3:9" ht="12.5">
      <c r="C499" s="486" t="str">
        <f>IFERROR(VLOOKUP(A499,Transaksi!$A$11:$C$1000,3,FALSE),"")</f>
        <v/>
      </c>
      <c r="D499" s="487" t="str">
        <f>IFERROR(VLOOKUP(A499,Transaksi!$A$11:$D$1000,4,FALSE),"")</f>
        <v/>
      </c>
      <c r="E499" s="488" t="str">
        <f>IFERROR(VLOOKUP(A499,Transaksi!$A$11:$E$1000,5,FALSE),"")</f>
        <v/>
      </c>
      <c r="F499" s="209" t="str">
        <f>IFERROR(VLOOKUP(A499,Transaksi!$A$11:$F$1000,6,FALSE),"")</f>
        <v/>
      </c>
      <c r="G499" s="489" t="str">
        <f>IFERROR(VLOOKUP(A499,Transaksi!$A$11:$G$1000,7,FALSE),"")</f>
        <v/>
      </c>
      <c r="H499" s="489" t="str">
        <f>IFERROR(VLOOKUP(A499,Transaksi!$A$11:$H$1000,8,FALSE),"")</f>
        <v/>
      </c>
      <c r="I499" s="489" t="str">
        <f t="shared" si="20"/>
        <v/>
      </c>
    </row>
    <row r="500" spans="3:9" ht="12.5">
      <c r="C500" s="486" t="str">
        <f>IFERROR(VLOOKUP(A500,Transaksi!$A$11:$C$1000,3,FALSE),"")</f>
        <v/>
      </c>
      <c r="D500" s="487" t="str">
        <f>IFERROR(VLOOKUP(A500,Transaksi!$A$11:$D$1000,4,FALSE),"")</f>
        <v/>
      </c>
      <c r="E500" s="488" t="str">
        <f>IFERROR(VLOOKUP(A500,Transaksi!$A$11:$E$1000,5,FALSE),"")</f>
        <v/>
      </c>
      <c r="F500" s="209" t="str">
        <f>IFERROR(VLOOKUP(A500,Transaksi!$A$11:$F$1000,6,FALSE),"")</f>
        <v/>
      </c>
      <c r="G500" s="489" t="str">
        <f>IFERROR(VLOOKUP(A500,Transaksi!$A$11:$G$1000,7,FALSE),"")</f>
        <v/>
      </c>
      <c r="H500" s="489" t="str">
        <f>IFERROR(VLOOKUP(A500,Transaksi!$A$11:$H$1000,8,FALSE),"")</f>
        <v/>
      </c>
      <c r="I500" s="489" t="str">
        <f t="shared" si="20"/>
        <v/>
      </c>
    </row>
    <row r="501" spans="3:9" ht="12.5">
      <c r="C501" s="486" t="str">
        <f>IFERROR(VLOOKUP(A501,Transaksi!$A$11:$C$1000,3,FALSE),"")</f>
        <v/>
      </c>
      <c r="D501" s="487" t="str">
        <f>IFERROR(VLOOKUP(A501,Transaksi!$A$11:$D$1000,4,FALSE),"")</f>
        <v/>
      </c>
      <c r="E501" s="488" t="str">
        <f>IFERROR(VLOOKUP(A501,Transaksi!$A$11:$E$1000,5,FALSE),"")</f>
        <v/>
      </c>
      <c r="F501" s="209" t="str">
        <f>IFERROR(VLOOKUP(A501,Transaksi!$A$11:$F$1000,6,FALSE),"")</f>
        <v/>
      </c>
      <c r="G501" s="489" t="str">
        <f>IFERROR(VLOOKUP(A501,Transaksi!$A$11:$G$1000,7,FALSE),"")</f>
        <v/>
      </c>
      <c r="H501" s="489" t="str">
        <f>IFERROR(VLOOKUP(A501,Transaksi!$A$11:$H$1000,8,FALSE),"")</f>
        <v/>
      </c>
      <c r="I501" s="489" t="str">
        <f t="shared" si="20"/>
        <v/>
      </c>
    </row>
    <row r="502" spans="3:9" ht="12.5">
      <c r="C502" s="486" t="str">
        <f>IFERROR(VLOOKUP(A502,Transaksi!$A$11:$C$1000,3,FALSE),"")</f>
        <v/>
      </c>
      <c r="D502" s="487" t="str">
        <f>IFERROR(VLOOKUP(A502,Transaksi!$A$11:$D$1000,4,FALSE),"")</f>
        <v/>
      </c>
      <c r="E502" s="488" t="str">
        <f>IFERROR(VLOOKUP(A502,Transaksi!$A$11:$E$1000,5,FALSE),"")</f>
        <v/>
      </c>
      <c r="F502" s="209" t="str">
        <f>IFERROR(VLOOKUP(A502,Transaksi!$A$11:$F$1000,6,FALSE),"")</f>
        <v/>
      </c>
      <c r="G502" s="489" t="str">
        <f>IFERROR(VLOOKUP(A502,Transaksi!$A$11:$G$1000,7,FALSE),"")</f>
        <v/>
      </c>
      <c r="H502" s="489" t="str">
        <f>IFERROR(VLOOKUP(A502,Transaksi!$A$11:$H$1000,8,FALSE),"")</f>
        <v/>
      </c>
      <c r="I502" s="489" t="str">
        <f t="shared" si="20"/>
        <v/>
      </c>
    </row>
    <row r="503" spans="3:9" ht="12.5">
      <c r="C503" s="486" t="str">
        <f>IFERROR(VLOOKUP(A503,Transaksi!$A$11:$C$1000,3,FALSE),"")</f>
        <v/>
      </c>
      <c r="D503" s="487" t="str">
        <f>IFERROR(VLOOKUP(A503,Transaksi!$A$11:$D$1000,4,FALSE),"")</f>
        <v/>
      </c>
      <c r="E503" s="488" t="str">
        <f>IFERROR(VLOOKUP(A503,Transaksi!$A$11:$E$1000,5,FALSE),"")</f>
        <v/>
      </c>
      <c r="F503" s="209" t="str">
        <f>IFERROR(VLOOKUP(A503,Transaksi!$A$11:$F$1000,6,FALSE),"")</f>
        <v/>
      </c>
      <c r="G503" s="489" t="str">
        <f>IFERROR(VLOOKUP(A503,Transaksi!$A$11:$G$1000,7,FALSE),"")</f>
        <v/>
      </c>
      <c r="H503" s="489" t="str">
        <f>IFERROR(VLOOKUP(A503,Transaksi!$A$11:$H$1000,8,FALSE),"")</f>
        <v/>
      </c>
      <c r="I503" s="489" t="str">
        <f t="shared" si="20"/>
        <v/>
      </c>
    </row>
    <row r="504" spans="3:9" ht="12.5">
      <c r="C504" s="486" t="str">
        <f>IFERROR(VLOOKUP(A504,Transaksi!$A$11:$C$1000,3,FALSE),"")</f>
        <v/>
      </c>
      <c r="D504" s="487" t="str">
        <f>IFERROR(VLOOKUP(A504,Transaksi!$A$11:$D$1000,4,FALSE),"")</f>
        <v/>
      </c>
      <c r="E504" s="488" t="str">
        <f>IFERROR(VLOOKUP(A504,Transaksi!$A$11:$E$1000,5,FALSE),"")</f>
        <v/>
      </c>
      <c r="F504" s="209" t="str">
        <f>IFERROR(VLOOKUP(A504,Transaksi!$A$11:$F$1000,6,FALSE),"")</f>
        <v/>
      </c>
      <c r="G504" s="489" t="str">
        <f>IFERROR(VLOOKUP(A504,Transaksi!$A$11:$G$1000,7,FALSE),"")</f>
        <v/>
      </c>
      <c r="H504" s="489" t="str">
        <f>IFERROR(VLOOKUP(A504,Transaksi!$A$11:$H$1000,8,FALSE),"")</f>
        <v/>
      </c>
      <c r="I504" s="489" t="str">
        <f t="shared" si="20"/>
        <v/>
      </c>
    </row>
    <row r="505" spans="3:9" ht="12.5">
      <c r="C505" s="486" t="str">
        <f>IFERROR(VLOOKUP(A505,Transaksi!$A$11:$C$1000,3,FALSE),"")</f>
        <v/>
      </c>
      <c r="D505" s="487" t="str">
        <f>IFERROR(VLOOKUP(A505,Transaksi!$A$11:$D$1000,4,FALSE),"")</f>
        <v/>
      </c>
      <c r="E505" s="488" t="str">
        <f>IFERROR(VLOOKUP(A505,Transaksi!$A$11:$E$1000,5,FALSE),"")</f>
        <v/>
      </c>
      <c r="F505" s="209" t="str">
        <f>IFERROR(VLOOKUP(A505,Transaksi!$A$11:$F$1000,6,FALSE),"")</f>
        <v/>
      </c>
      <c r="G505" s="489" t="str">
        <f>IFERROR(VLOOKUP(A505,Transaksi!$A$11:$G$1000,7,FALSE),"")</f>
        <v/>
      </c>
      <c r="H505" s="489" t="str">
        <f>IFERROR(VLOOKUP(A505,Transaksi!$A$11:$H$1000,8,FALSE),"")</f>
        <v/>
      </c>
      <c r="I505" s="489" t="str">
        <f t="shared" si="20"/>
        <v/>
      </c>
    </row>
    <row r="506" spans="3:9" ht="12.5">
      <c r="C506" s="486" t="str">
        <f>IFERROR(VLOOKUP(A506,Transaksi!$A$11:$C$1000,3,FALSE),"")</f>
        <v/>
      </c>
      <c r="D506" s="487" t="str">
        <f>IFERROR(VLOOKUP(A506,Transaksi!$A$11:$D$1000,4,FALSE),"")</f>
        <v/>
      </c>
      <c r="E506" s="488" t="str">
        <f>IFERROR(VLOOKUP(A506,Transaksi!$A$11:$E$1000,5,FALSE),"")</f>
        <v/>
      </c>
      <c r="F506" s="209" t="str">
        <f>IFERROR(VLOOKUP(A506,Transaksi!$A$11:$F$1000,6,FALSE),"")</f>
        <v/>
      </c>
      <c r="G506" s="489" t="str">
        <f>IFERROR(VLOOKUP(A506,Transaksi!$A$11:$G$1000,7,FALSE),"")</f>
        <v/>
      </c>
      <c r="H506" s="489" t="str">
        <f>IFERROR(VLOOKUP(A506,Transaksi!$A$11:$H$1000,8,FALSE),"")</f>
        <v/>
      </c>
      <c r="I506" s="489" t="str">
        <f t="shared" si="20"/>
        <v/>
      </c>
    </row>
    <row r="507" spans="3:9" ht="12.5">
      <c r="C507" s="486" t="str">
        <f>IFERROR(VLOOKUP(A507,Transaksi!$A$11:$C$1000,3,FALSE),"")</f>
        <v/>
      </c>
      <c r="D507" s="487" t="str">
        <f>IFERROR(VLOOKUP(A507,Transaksi!$A$11:$D$1000,4,FALSE),"")</f>
        <v/>
      </c>
      <c r="E507" s="488" t="str">
        <f>IFERROR(VLOOKUP(A507,Transaksi!$A$11:$E$1000,5,FALSE),"")</f>
        <v/>
      </c>
      <c r="F507" s="209" t="str">
        <f>IFERROR(VLOOKUP(A507,Transaksi!$A$11:$F$1000,6,FALSE),"")</f>
        <v/>
      </c>
      <c r="G507" s="489" t="str">
        <f>IFERROR(VLOOKUP(A507,Transaksi!$A$11:$G$1000,7,FALSE),"")</f>
        <v/>
      </c>
      <c r="H507" s="489" t="str">
        <f>IFERROR(VLOOKUP(A507,Transaksi!$A$11:$H$1000,8,FALSE),"")</f>
        <v/>
      </c>
      <c r="I507" s="489" t="str">
        <f t="shared" si="20"/>
        <v/>
      </c>
    </row>
    <row r="508" spans="3:9" ht="12.5">
      <c r="C508" s="486" t="str">
        <f>IFERROR(VLOOKUP(A508,Transaksi!$A$11:$C$1000,3,FALSE),"")</f>
        <v/>
      </c>
      <c r="D508" s="487" t="str">
        <f>IFERROR(VLOOKUP(A508,Transaksi!$A$11:$D$1000,4,FALSE),"")</f>
        <v/>
      </c>
      <c r="E508" s="488" t="str">
        <f>IFERROR(VLOOKUP(A508,Transaksi!$A$11:$E$1000,5,FALSE),"")</f>
        <v/>
      </c>
      <c r="F508" s="209" t="str">
        <f>IFERROR(VLOOKUP(A508,Transaksi!$A$11:$F$1000,6,FALSE),"")</f>
        <v/>
      </c>
      <c r="G508" s="489" t="str">
        <f>IFERROR(VLOOKUP(A508,Transaksi!$A$11:$G$1000,7,FALSE),"")</f>
        <v/>
      </c>
      <c r="H508" s="489" t="str">
        <f>IFERROR(VLOOKUP(A508,Transaksi!$A$11:$H$1000,8,FALSE),"")</f>
        <v/>
      </c>
      <c r="I508" s="489" t="str">
        <f t="shared" si="20"/>
        <v/>
      </c>
    </row>
    <row r="509" spans="3:9" ht="12.5">
      <c r="C509" s="486" t="str">
        <f>IFERROR(VLOOKUP(A509,Transaksi!$A$11:$C$1000,3,FALSE),"")</f>
        <v/>
      </c>
      <c r="D509" s="487" t="str">
        <f>IFERROR(VLOOKUP(A509,Transaksi!$A$11:$D$1000,4,FALSE),"")</f>
        <v/>
      </c>
      <c r="E509" s="488" t="str">
        <f>IFERROR(VLOOKUP(A509,Transaksi!$A$11:$E$1000,5,FALSE),"")</f>
        <v/>
      </c>
      <c r="F509" s="209" t="str">
        <f>IFERROR(VLOOKUP(A509,Transaksi!$A$11:$F$1000,6,FALSE),"")</f>
        <v/>
      </c>
      <c r="G509" s="489" t="str">
        <f>IFERROR(VLOOKUP(A509,Transaksi!$A$11:$G$1000,7,FALSE),"")</f>
        <v/>
      </c>
      <c r="H509" s="489" t="str">
        <f>IFERROR(VLOOKUP(A509,Transaksi!$A$11:$H$1000,8,FALSE),"")</f>
        <v/>
      </c>
      <c r="I509" s="489" t="str">
        <f t="shared" si="20"/>
        <v/>
      </c>
    </row>
    <row r="510" spans="3:9" ht="12.5">
      <c r="C510" s="486" t="str">
        <f>IFERROR(VLOOKUP(A510,Transaksi!$A$11:$C$1000,3,FALSE),"")</f>
        <v/>
      </c>
      <c r="D510" s="487" t="str">
        <f>IFERROR(VLOOKUP(A510,Transaksi!$A$11:$D$1000,4,FALSE),"")</f>
        <v/>
      </c>
      <c r="E510" s="488" t="str">
        <f>IFERROR(VLOOKUP(A510,Transaksi!$A$11:$E$1000,5,FALSE),"")</f>
        <v/>
      </c>
      <c r="F510" s="209" t="str">
        <f>IFERROR(VLOOKUP(A510,Transaksi!$A$11:$F$1000,6,FALSE),"")</f>
        <v/>
      </c>
      <c r="G510" s="489" t="str">
        <f>IFERROR(VLOOKUP(A510,Transaksi!$A$11:$G$1000,7,FALSE),"")</f>
        <v/>
      </c>
      <c r="H510" s="489" t="str">
        <f>IFERROR(VLOOKUP(A510,Transaksi!$A$11:$H$1000,8,FALSE),"")</f>
        <v/>
      </c>
      <c r="I510" s="489" t="str">
        <f t="shared" si="20"/>
        <v/>
      </c>
    </row>
    <row r="511" spans="3:9" ht="12.5">
      <c r="C511" s="486" t="str">
        <f>IFERROR(VLOOKUP(A511,Transaksi!$A$11:$C$1000,3,FALSE),"")</f>
        <v/>
      </c>
      <c r="D511" s="487" t="str">
        <f>IFERROR(VLOOKUP(A511,Transaksi!$A$11:$D$1000,4,FALSE),"")</f>
        <v/>
      </c>
      <c r="E511" s="488" t="str">
        <f>IFERROR(VLOOKUP(A511,Transaksi!$A$11:$E$1000,5,FALSE),"")</f>
        <v/>
      </c>
      <c r="F511" s="209" t="str">
        <f>IFERROR(VLOOKUP(A511,Transaksi!$A$11:$F$1000,6,FALSE),"")</f>
        <v/>
      </c>
      <c r="G511" s="489" t="str">
        <f>IFERROR(VLOOKUP(A511,Transaksi!$A$11:$G$1000,7,FALSE),"")</f>
        <v/>
      </c>
      <c r="H511" s="489" t="str">
        <f>IFERROR(VLOOKUP(A511,Transaksi!$A$11:$H$1000,8,FALSE),"")</f>
        <v/>
      </c>
      <c r="I511" s="489" t="str">
        <f t="shared" si="20"/>
        <v/>
      </c>
    </row>
    <row r="512" spans="3:9" ht="12.5">
      <c r="C512" s="486" t="str">
        <f>IFERROR(VLOOKUP(A512,Transaksi!$A$11:$C$1000,3,FALSE),"")</f>
        <v/>
      </c>
      <c r="D512" s="487" t="str">
        <f>IFERROR(VLOOKUP(A512,Transaksi!$A$11:$D$1000,4,FALSE),"")</f>
        <v/>
      </c>
      <c r="E512" s="488" t="str">
        <f>IFERROR(VLOOKUP(A512,Transaksi!$A$11:$E$1000,5,FALSE),"")</f>
        <v/>
      </c>
      <c r="F512" s="209" t="str">
        <f>IFERROR(VLOOKUP(A512,Transaksi!$A$11:$F$1000,6,FALSE),"")</f>
        <v/>
      </c>
      <c r="G512" s="489" t="str">
        <f>IFERROR(VLOOKUP(A512,Transaksi!$A$11:$G$1000,7,FALSE),"")</f>
        <v/>
      </c>
      <c r="H512" s="489" t="str">
        <f>IFERROR(VLOOKUP(A512,Transaksi!$A$11:$H$1000,8,FALSE),"")</f>
        <v/>
      </c>
      <c r="I512" s="489" t="str">
        <f t="shared" si="20"/>
        <v/>
      </c>
    </row>
    <row r="513" spans="3:9" ht="12.5">
      <c r="C513" s="486" t="str">
        <f>IFERROR(VLOOKUP(A513,Transaksi!$A$11:$C$1000,3,FALSE),"")</f>
        <v/>
      </c>
      <c r="D513" s="487" t="str">
        <f>IFERROR(VLOOKUP(A513,Transaksi!$A$11:$D$1000,4,FALSE),"")</f>
        <v/>
      </c>
      <c r="E513" s="488" t="str">
        <f>IFERROR(VLOOKUP(A513,Transaksi!$A$11:$E$1000,5,FALSE),"")</f>
        <v/>
      </c>
      <c r="F513" s="209" t="str">
        <f>IFERROR(VLOOKUP(A513,Transaksi!$A$11:$F$1000,6,FALSE),"")</f>
        <v/>
      </c>
      <c r="G513" s="489" t="str">
        <f>IFERROR(VLOOKUP(A513,Transaksi!$A$11:$G$1000,7,FALSE),"")</f>
        <v/>
      </c>
      <c r="H513" s="489" t="str">
        <f>IFERROR(VLOOKUP(A513,Transaksi!$A$11:$H$1000,8,FALSE),"")</f>
        <v/>
      </c>
      <c r="I513" s="489" t="str">
        <f t="shared" si="20"/>
        <v/>
      </c>
    </row>
    <row r="514" spans="3:9" ht="12.5">
      <c r="C514" s="486" t="str">
        <f>IFERROR(VLOOKUP(A514,Transaksi!$A$11:$C$1000,3,FALSE),"")</f>
        <v/>
      </c>
      <c r="D514" s="487" t="str">
        <f>IFERROR(VLOOKUP(A514,Transaksi!$A$11:$D$1000,4,FALSE),"")</f>
        <v/>
      </c>
      <c r="E514" s="488" t="str">
        <f>IFERROR(VLOOKUP(A514,Transaksi!$A$11:$E$1000,5,FALSE),"")</f>
        <v/>
      </c>
      <c r="F514" s="209" t="str">
        <f>IFERROR(VLOOKUP(A514,Transaksi!$A$11:$F$1000,6,FALSE),"")</f>
        <v/>
      </c>
      <c r="G514" s="489" t="str">
        <f>IFERROR(VLOOKUP(A514,Transaksi!$A$11:$G$1000,7,FALSE),"")</f>
        <v/>
      </c>
      <c r="H514" s="489" t="str">
        <f>IFERROR(VLOOKUP(A514,Transaksi!$A$11:$H$1000,8,FALSE),"")</f>
        <v/>
      </c>
      <c r="I514" s="489" t="str">
        <f t="shared" si="20"/>
        <v/>
      </c>
    </row>
    <row r="515" spans="3:9" ht="12.5">
      <c r="C515" s="486" t="str">
        <f>IFERROR(VLOOKUP(A515,Transaksi!$A$11:$C$1000,3,FALSE),"")</f>
        <v/>
      </c>
      <c r="D515" s="487" t="str">
        <f>IFERROR(VLOOKUP(A515,Transaksi!$A$11:$D$1000,4,FALSE),"")</f>
        <v/>
      </c>
      <c r="E515" s="488" t="str">
        <f>IFERROR(VLOOKUP(A515,Transaksi!$A$11:$E$1000,5,FALSE),"")</f>
        <v/>
      </c>
      <c r="F515" s="209" t="str">
        <f>IFERROR(VLOOKUP(A515,Transaksi!$A$11:$F$1000,6,FALSE),"")</f>
        <v/>
      </c>
      <c r="G515" s="489" t="str">
        <f>IFERROR(VLOOKUP(A515,Transaksi!$A$11:$G$1000,7,FALSE),"")</f>
        <v/>
      </c>
      <c r="H515" s="489" t="str">
        <f>IFERROR(VLOOKUP(A515,Transaksi!$A$11:$H$1000,8,FALSE),"")</f>
        <v/>
      </c>
      <c r="I515" s="489" t="str">
        <f t="shared" si="20"/>
        <v/>
      </c>
    </row>
    <row r="516" spans="3:9" ht="12.5">
      <c r="C516" s="486" t="str">
        <f>IFERROR(VLOOKUP(A516,Transaksi!$A$11:$C$1000,3,FALSE),"")</f>
        <v/>
      </c>
      <c r="D516" s="487" t="str">
        <f>IFERROR(VLOOKUP(A516,Transaksi!$A$11:$D$1000,4,FALSE),"")</f>
        <v/>
      </c>
      <c r="E516" s="488" t="str">
        <f>IFERROR(VLOOKUP(A516,Transaksi!$A$11:$E$1000,5,FALSE),"")</f>
        <v/>
      </c>
      <c r="F516" s="209" t="str">
        <f>IFERROR(VLOOKUP(A516,Transaksi!$A$11:$F$1000,6,FALSE),"")</f>
        <v/>
      </c>
      <c r="G516" s="489" t="str">
        <f>IFERROR(VLOOKUP(A516,Transaksi!$A$11:$G$1000,7,FALSE),"")</f>
        <v/>
      </c>
      <c r="H516" s="489" t="str">
        <f>IFERROR(VLOOKUP(A516,Transaksi!$A$11:$H$1000,8,FALSE),"")</f>
        <v/>
      </c>
      <c r="I516" s="489" t="str">
        <f t="shared" si="20"/>
        <v/>
      </c>
    </row>
    <row r="517" spans="3:9" ht="12.5">
      <c r="C517" s="486" t="str">
        <f>IFERROR(VLOOKUP(A517,Transaksi!$A$11:$C$1000,3,FALSE),"")</f>
        <v/>
      </c>
      <c r="D517" s="487" t="str">
        <f>IFERROR(VLOOKUP(A517,Transaksi!$A$11:$D$1000,4,FALSE),"")</f>
        <v/>
      </c>
      <c r="E517" s="488" t="str">
        <f>IFERROR(VLOOKUP(A517,Transaksi!$A$11:$E$1000,5,FALSE),"")</f>
        <v/>
      </c>
      <c r="F517" s="209" t="str">
        <f>IFERROR(VLOOKUP(A517,Transaksi!$A$11:$F$1000,6,FALSE),"")</f>
        <v/>
      </c>
      <c r="G517" s="489" t="str">
        <f>IFERROR(VLOOKUP(A517,Transaksi!$A$11:$G$1000,7,FALSE),"")</f>
        <v/>
      </c>
      <c r="H517" s="489" t="str">
        <f>IFERROR(VLOOKUP(A517,Transaksi!$A$11:$H$1000,8,FALSE),"")</f>
        <v/>
      </c>
      <c r="I517" s="489" t="str">
        <f t="shared" si="20"/>
        <v/>
      </c>
    </row>
    <row r="518" spans="3:9" ht="12.5">
      <c r="C518" s="486" t="str">
        <f>IFERROR(VLOOKUP(A518,Transaksi!$A$11:$C$1000,3,FALSE),"")</f>
        <v/>
      </c>
      <c r="D518" s="487" t="str">
        <f>IFERROR(VLOOKUP(A518,Transaksi!$A$11:$D$1000,4,FALSE),"")</f>
        <v/>
      </c>
      <c r="E518" s="488" t="str">
        <f>IFERROR(VLOOKUP(A518,Transaksi!$A$11:$E$1000,5,FALSE),"")</f>
        <v/>
      </c>
      <c r="F518" s="209" t="str">
        <f>IFERROR(VLOOKUP(A518,Transaksi!$A$11:$F$1000,6,FALSE),"")</f>
        <v/>
      </c>
      <c r="G518" s="489" t="str">
        <f>IFERROR(VLOOKUP(A518,Transaksi!$A$11:$G$1000,7,FALSE),"")</f>
        <v/>
      </c>
      <c r="H518" s="489" t="str">
        <f>IFERROR(VLOOKUP(A518,Transaksi!$A$11:$H$1000,8,FALSE),"")</f>
        <v/>
      </c>
      <c r="I518" s="489" t="str">
        <f t="shared" si="20"/>
        <v/>
      </c>
    </row>
    <row r="519" spans="3:9" ht="12.5">
      <c r="C519" s="486" t="str">
        <f>IFERROR(VLOOKUP(A519,Transaksi!$A$11:$C$1000,3,FALSE),"")</f>
        <v/>
      </c>
      <c r="D519" s="487" t="str">
        <f>IFERROR(VLOOKUP(A519,Transaksi!$A$11:$D$1000,4,FALSE),"")</f>
        <v/>
      </c>
      <c r="E519" s="488" t="str">
        <f>IFERROR(VLOOKUP(A519,Transaksi!$A$11:$E$1000,5,FALSE),"")</f>
        <v/>
      </c>
      <c r="F519" s="209" t="str">
        <f>IFERROR(VLOOKUP(A519,Transaksi!$A$11:$F$1000,6,FALSE),"")</f>
        <v/>
      </c>
      <c r="G519" s="489" t="str">
        <f>IFERROR(VLOOKUP(A519,Transaksi!$A$11:$G$1000,7,FALSE),"")</f>
        <v/>
      </c>
      <c r="H519" s="489" t="str">
        <f>IFERROR(VLOOKUP(A519,Transaksi!$A$11:$H$1000,8,FALSE),"")</f>
        <v/>
      </c>
      <c r="I519" s="489" t="str">
        <f t="shared" si="20"/>
        <v/>
      </c>
    </row>
    <row r="520" spans="3:9" ht="12.5">
      <c r="C520" s="486" t="str">
        <f>IFERROR(VLOOKUP(A520,Transaksi!$A$11:$C$1000,3,FALSE),"")</f>
        <v/>
      </c>
      <c r="D520" s="487" t="str">
        <f>IFERROR(VLOOKUP(A520,Transaksi!$A$11:$D$1000,4,FALSE),"")</f>
        <v/>
      </c>
      <c r="E520" s="488" t="str">
        <f>IFERROR(VLOOKUP(A520,Transaksi!$A$11:$E$1000,5,FALSE),"")</f>
        <v/>
      </c>
      <c r="F520" s="209" t="str">
        <f>IFERROR(VLOOKUP(A520,Transaksi!$A$11:$F$1000,6,FALSE),"")</f>
        <v/>
      </c>
      <c r="G520" s="489" t="str">
        <f>IFERROR(VLOOKUP(A520,Transaksi!$A$11:$G$1000,7,FALSE),"")</f>
        <v/>
      </c>
      <c r="H520" s="489" t="str">
        <f>IFERROR(VLOOKUP(A520,Transaksi!$A$11:$H$1000,8,FALSE),"")</f>
        <v/>
      </c>
      <c r="I520" s="489" t="str">
        <f t="shared" si="20"/>
        <v/>
      </c>
    </row>
    <row r="521" spans="3:9" ht="12.5">
      <c r="C521" s="486" t="str">
        <f>IFERROR(VLOOKUP(A521,Transaksi!$A$11:$C$1000,3,FALSE),"")</f>
        <v/>
      </c>
      <c r="D521" s="487" t="str">
        <f>IFERROR(VLOOKUP(A521,Transaksi!$A$11:$D$1000,4,FALSE),"")</f>
        <v/>
      </c>
      <c r="E521" s="488" t="str">
        <f>IFERROR(VLOOKUP(A521,Transaksi!$A$11:$E$1000,5,FALSE),"")</f>
        <v/>
      </c>
      <c r="F521" s="209" t="str">
        <f>IFERROR(VLOOKUP(A521,Transaksi!$A$11:$F$1000,6,FALSE),"")</f>
        <v/>
      </c>
      <c r="G521" s="489" t="str">
        <f>IFERROR(VLOOKUP(A521,Transaksi!$A$11:$G$1000,7,FALSE),"")</f>
        <v/>
      </c>
      <c r="H521" s="489" t="str">
        <f>IFERROR(VLOOKUP(A521,Transaksi!$A$11:$H$1000,8,FALSE),"")</f>
        <v/>
      </c>
      <c r="I521" s="489" t="str">
        <f t="shared" si="20"/>
        <v/>
      </c>
    </row>
    <row r="522" spans="3:9" ht="12.5">
      <c r="C522" s="486" t="str">
        <f>IFERROR(VLOOKUP(A522,Transaksi!$A$11:$C$1000,3,FALSE),"")</f>
        <v/>
      </c>
      <c r="D522" s="487" t="str">
        <f>IFERROR(VLOOKUP(A522,Transaksi!$A$11:$D$1000,4,FALSE),"")</f>
        <v/>
      </c>
      <c r="E522" s="488" t="str">
        <f>IFERROR(VLOOKUP(A522,Transaksi!$A$11:$E$1000,5,FALSE),"")</f>
        <v/>
      </c>
      <c r="F522" s="209" t="str">
        <f>IFERROR(VLOOKUP(A522,Transaksi!$A$11:$F$1000,6,FALSE),"")</f>
        <v/>
      </c>
      <c r="G522" s="489" t="str">
        <f>IFERROR(VLOOKUP(A522,Transaksi!$A$11:$G$1000,7,FALSE),"")</f>
        <v/>
      </c>
      <c r="H522" s="489" t="str">
        <f>IFERROR(VLOOKUP(A522,Transaksi!$A$11:$H$1000,8,FALSE),"")</f>
        <v/>
      </c>
      <c r="I522" s="489" t="str">
        <f t="shared" si="20"/>
        <v/>
      </c>
    </row>
    <row r="523" spans="3:9" ht="12.5">
      <c r="C523" s="486" t="str">
        <f>IFERROR(VLOOKUP(A523,Transaksi!$A$11:$C$1000,3,FALSE),"")</f>
        <v/>
      </c>
      <c r="D523" s="487" t="str">
        <f>IFERROR(VLOOKUP(A523,Transaksi!$A$11:$D$1000,4,FALSE),"")</f>
        <v/>
      </c>
      <c r="E523" s="488" t="str">
        <f>IFERROR(VLOOKUP(A523,Transaksi!$A$11:$E$1000,5,FALSE),"")</f>
        <v/>
      </c>
      <c r="F523" s="209" t="str">
        <f>IFERROR(VLOOKUP(A523,Transaksi!$A$11:$F$1000,6,FALSE),"")</f>
        <v/>
      </c>
      <c r="G523" s="489" t="str">
        <f>IFERROR(VLOOKUP(A523,Transaksi!$A$11:$G$1000,7,FALSE),"")</f>
        <v/>
      </c>
      <c r="H523" s="489" t="str">
        <f>IFERROR(VLOOKUP(A523,Transaksi!$A$11:$H$1000,8,FALSE),"")</f>
        <v/>
      </c>
      <c r="I523" s="489" t="str">
        <f t="shared" si="20"/>
        <v/>
      </c>
    </row>
    <row r="524" spans="3:9" ht="12.5">
      <c r="C524" s="486" t="str">
        <f>IFERROR(VLOOKUP(A524,Transaksi!$A$11:$C$1000,3,FALSE),"")</f>
        <v/>
      </c>
      <c r="D524" s="487" t="str">
        <f>IFERROR(VLOOKUP(A524,Transaksi!$A$11:$D$1000,4,FALSE),"")</f>
        <v/>
      </c>
      <c r="E524" s="488" t="str">
        <f>IFERROR(VLOOKUP(A524,Transaksi!$A$11:$E$1000,5,FALSE),"")</f>
        <v/>
      </c>
      <c r="F524" s="209" t="str">
        <f>IFERROR(VLOOKUP(A524,Transaksi!$A$11:$F$1000,6,FALSE),"")</f>
        <v/>
      </c>
      <c r="G524" s="489" t="str">
        <f>IFERROR(VLOOKUP(A524,Transaksi!$A$11:$G$1000,7,FALSE),"")</f>
        <v/>
      </c>
      <c r="H524" s="489" t="str">
        <f>IFERROR(VLOOKUP(A524,Transaksi!$A$11:$H$1000,8,FALSE),"")</f>
        <v/>
      </c>
      <c r="I524" s="489" t="str">
        <f t="shared" si="20"/>
        <v/>
      </c>
    </row>
    <row r="525" spans="3:9" ht="12.5">
      <c r="C525" s="486" t="str">
        <f>IFERROR(VLOOKUP(A525,Transaksi!$A$11:$C$1000,3,FALSE),"")</f>
        <v/>
      </c>
      <c r="D525" s="487" t="str">
        <f>IFERROR(VLOOKUP(A525,Transaksi!$A$11:$D$1000,4,FALSE),"")</f>
        <v/>
      </c>
      <c r="E525" s="488" t="str">
        <f>IFERROR(VLOOKUP(A525,Transaksi!$A$11:$E$1000,5,FALSE),"")</f>
        <v/>
      </c>
      <c r="F525" s="209" t="str">
        <f>IFERROR(VLOOKUP(A525,Transaksi!$A$11:$F$1000,6,FALSE),"")</f>
        <v/>
      </c>
      <c r="G525" s="489" t="str">
        <f>IFERROR(VLOOKUP(A525,Transaksi!$A$11:$G$1000,7,FALSE),"")</f>
        <v/>
      </c>
      <c r="H525" s="489" t="str">
        <f>IFERROR(VLOOKUP(A525,Transaksi!$A$11:$H$1000,8,FALSE),"")</f>
        <v/>
      </c>
      <c r="I525" s="489" t="str">
        <f t="shared" si="20"/>
        <v/>
      </c>
    </row>
    <row r="526" spans="3:9" ht="12.5">
      <c r="C526" s="486" t="str">
        <f>IFERROR(VLOOKUP(A526,Transaksi!$A$11:$C$1000,3,FALSE),"")</f>
        <v/>
      </c>
      <c r="D526" s="487" t="str">
        <f>IFERROR(VLOOKUP(A526,Transaksi!$A$11:$D$1000,4,FALSE),"")</f>
        <v/>
      </c>
      <c r="E526" s="488" t="str">
        <f>IFERROR(VLOOKUP(A526,Transaksi!$A$11:$E$1000,5,FALSE),"")</f>
        <v/>
      </c>
      <c r="F526" s="209" t="str">
        <f>IFERROR(VLOOKUP(A526,Transaksi!$A$11:$F$1000,6,FALSE),"")</f>
        <v/>
      </c>
      <c r="G526" s="489" t="str">
        <f>IFERROR(VLOOKUP(A526,Transaksi!$A$11:$G$1000,7,FALSE),"")</f>
        <v/>
      </c>
      <c r="H526" s="489" t="str">
        <f>IFERROR(VLOOKUP(A526,Transaksi!$A$11:$H$1000,8,FALSE),"")</f>
        <v/>
      </c>
      <c r="I526" s="489" t="str">
        <f t="shared" si="20"/>
        <v/>
      </c>
    </row>
    <row r="527" spans="3:9" ht="12.5">
      <c r="C527" s="486" t="str">
        <f>IFERROR(VLOOKUP(A527,Transaksi!$A$11:$C$1000,3,FALSE),"")</f>
        <v/>
      </c>
      <c r="D527" s="487" t="str">
        <f>IFERROR(VLOOKUP(A527,Transaksi!$A$11:$D$1000,4,FALSE),"")</f>
        <v/>
      </c>
      <c r="E527" s="488" t="str">
        <f>IFERROR(VLOOKUP(A527,Transaksi!$A$11:$E$1000,5,FALSE),"")</f>
        <v/>
      </c>
      <c r="F527" s="209" t="str">
        <f>IFERROR(VLOOKUP(A527,Transaksi!$A$11:$F$1000,6,FALSE),"")</f>
        <v/>
      </c>
      <c r="G527" s="489" t="str">
        <f>IFERROR(VLOOKUP(A527,Transaksi!$A$11:$G$1000,7,FALSE),"")</f>
        <v/>
      </c>
      <c r="H527" s="489" t="str">
        <f>IFERROR(VLOOKUP(A527,Transaksi!$A$11:$H$1000,8,FALSE),"")</f>
        <v/>
      </c>
      <c r="I527" s="489" t="str">
        <f t="shared" si="20"/>
        <v/>
      </c>
    </row>
    <row r="528" spans="3:9" ht="12.5">
      <c r="C528" s="486" t="str">
        <f>IFERROR(VLOOKUP(A528,Transaksi!$A$11:$C$1000,3,FALSE),"")</f>
        <v/>
      </c>
      <c r="D528" s="487" t="str">
        <f>IFERROR(VLOOKUP(A528,Transaksi!$A$11:$D$1000,4,FALSE),"")</f>
        <v/>
      </c>
      <c r="E528" s="488" t="str">
        <f>IFERROR(VLOOKUP(A528,Transaksi!$A$11:$E$1000,5,FALSE),"")</f>
        <v/>
      </c>
      <c r="F528" s="209" t="str">
        <f>IFERROR(VLOOKUP(A528,Transaksi!$A$11:$F$1000,6,FALSE),"")</f>
        <v/>
      </c>
      <c r="G528" s="489" t="str">
        <f>IFERROR(VLOOKUP(A528,Transaksi!$A$11:$G$1000,7,FALSE),"")</f>
        <v/>
      </c>
      <c r="H528" s="489" t="str">
        <f>IFERROR(VLOOKUP(A528,Transaksi!$A$11:$H$1000,8,FALSE),"")</f>
        <v/>
      </c>
      <c r="I528" s="489" t="str">
        <f t="shared" si="20"/>
        <v/>
      </c>
    </row>
    <row r="529" spans="3:9" ht="12.5">
      <c r="C529" s="486" t="str">
        <f>IFERROR(VLOOKUP(A529,Transaksi!$A$11:$C$1000,3,FALSE),"")</f>
        <v/>
      </c>
      <c r="D529" s="487" t="str">
        <f>IFERROR(VLOOKUP(A529,Transaksi!$A$11:$D$1000,4,FALSE),"")</f>
        <v/>
      </c>
      <c r="E529" s="488" t="str">
        <f>IFERROR(VLOOKUP(A529,Transaksi!$A$11:$E$1000,5,FALSE),"")</f>
        <v/>
      </c>
      <c r="F529" s="209" t="str">
        <f>IFERROR(VLOOKUP(A529,Transaksi!$A$11:$F$1000,6,FALSE),"")</f>
        <v/>
      </c>
      <c r="G529" s="489" t="str">
        <f>IFERROR(VLOOKUP(A529,Transaksi!$A$11:$G$1000,7,FALSE),"")</f>
        <v/>
      </c>
      <c r="H529" s="489" t="str">
        <f>IFERROR(VLOOKUP(A529,Transaksi!$A$11:$H$1000,8,FALSE),"")</f>
        <v/>
      </c>
      <c r="I529" s="489" t="str">
        <f t="shared" si="20"/>
        <v/>
      </c>
    </row>
    <row r="530" spans="3:9" ht="12.5">
      <c r="C530" s="486" t="str">
        <f>IFERROR(VLOOKUP(A530,Transaksi!$A$11:$C$1000,3,FALSE),"")</f>
        <v/>
      </c>
      <c r="D530" s="487" t="str">
        <f>IFERROR(VLOOKUP(A530,Transaksi!$A$11:$D$1000,4,FALSE),"")</f>
        <v/>
      </c>
      <c r="E530" s="488" t="str">
        <f>IFERROR(VLOOKUP(A530,Transaksi!$A$11:$E$1000,5,FALSE),"")</f>
        <v/>
      </c>
      <c r="F530" s="209" t="str">
        <f>IFERROR(VLOOKUP(A530,Transaksi!$A$11:$F$1000,6,FALSE),"")</f>
        <v/>
      </c>
      <c r="G530" s="489" t="str">
        <f>IFERROR(VLOOKUP(A530,Transaksi!$A$11:$G$1000,7,FALSE),"")</f>
        <v/>
      </c>
      <c r="H530" s="489" t="str">
        <f>IFERROR(VLOOKUP(A530,Transaksi!$A$11:$H$1000,8,FALSE),"")</f>
        <v/>
      </c>
      <c r="I530" s="489" t="str">
        <f t="shared" si="20"/>
        <v/>
      </c>
    </row>
    <row r="531" spans="3:9" ht="12.5">
      <c r="C531" s="486" t="str">
        <f>IFERROR(VLOOKUP(A531,Transaksi!$A$11:$C$1000,3,FALSE),"")</f>
        <v/>
      </c>
      <c r="D531" s="487" t="str">
        <f>IFERROR(VLOOKUP(A531,Transaksi!$A$11:$D$1000,4,FALSE),"")</f>
        <v/>
      </c>
      <c r="E531" s="488" t="str">
        <f>IFERROR(VLOOKUP(A531,Transaksi!$A$11:$E$1000,5,FALSE),"")</f>
        <v/>
      </c>
      <c r="F531" s="209" t="str">
        <f>IFERROR(VLOOKUP(A531,Transaksi!$A$11:$F$1000,6,FALSE),"")</f>
        <v/>
      </c>
      <c r="G531" s="489" t="str">
        <f>IFERROR(VLOOKUP(A531,Transaksi!$A$11:$G$1000,7,FALSE),"")</f>
        <v/>
      </c>
      <c r="H531" s="489" t="str">
        <f>IFERROR(VLOOKUP(A531,Transaksi!$A$11:$H$1000,8,FALSE),"")</f>
        <v/>
      </c>
      <c r="I531" s="489" t="str">
        <f t="shared" si="20"/>
        <v/>
      </c>
    </row>
    <row r="532" spans="3:9" ht="12.5">
      <c r="C532" s="486" t="str">
        <f>IFERROR(VLOOKUP(A532,Transaksi!$A$11:$C$1000,3,FALSE),"")</f>
        <v/>
      </c>
      <c r="D532" s="487" t="str">
        <f>IFERROR(VLOOKUP(A532,Transaksi!$A$11:$D$1000,4,FALSE),"")</f>
        <v/>
      </c>
      <c r="E532" s="488" t="str">
        <f>IFERROR(VLOOKUP(A532,Transaksi!$A$11:$E$1000,5,FALSE),"")</f>
        <v/>
      </c>
      <c r="F532" s="209" t="str">
        <f>IFERROR(VLOOKUP(A532,Transaksi!$A$11:$F$1000,6,FALSE),"")</f>
        <v/>
      </c>
      <c r="G532" s="489" t="str">
        <f>IFERROR(VLOOKUP(A532,Transaksi!$A$11:$G$1000,7,FALSE),"")</f>
        <v/>
      </c>
      <c r="H532" s="489" t="str">
        <f>IFERROR(VLOOKUP(A532,Transaksi!$A$11:$H$1000,8,FALSE),"")</f>
        <v/>
      </c>
      <c r="I532" s="489" t="str">
        <f t="shared" si="20"/>
        <v/>
      </c>
    </row>
    <row r="533" spans="3:9" ht="12.5">
      <c r="C533" s="486" t="str">
        <f>IFERROR(VLOOKUP(A533,Transaksi!$A$11:$C$1000,3,FALSE),"")</f>
        <v/>
      </c>
      <c r="D533" s="487" t="str">
        <f>IFERROR(VLOOKUP(A533,Transaksi!$A$11:$D$1000,4,FALSE),"")</f>
        <v/>
      </c>
      <c r="E533" s="488" t="str">
        <f>IFERROR(VLOOKUP(A533,Transaksi!$A$11:$E$1000,5,FALSE),"")</f>
        <v/>
      </c>
      <c r="F533" s="209" t="str">
        <f>IFERROR(VLOOKUP(A533,Transaksi!$A$11:$F$1000,6,FALSE),"")</f>
        <v/>
      </c>
      <c r="G533" s="489" t="str">
        <f>IFERROR(VLOOKUP(A533,Transaksi!$A$11:$G$1000,7,FALSE),"")</f>
        <v/>
      </c>
      <c r="H533" s="489" t="str">
        <f>IFERROR(VLOOKUP(A533,Transaksi!$A$11:$H$1000,8,FALSE),"")</f>
        <v/>
      </c>
      <c r="I533" s="489" t="str">
        <f t="shared" si="20"/>
        <v/>
      </c>
    </row>
    <row r="534" spans="3:9" ht="12.5">
      <c r="C534" s="486" t="str">
        <f>IFERROR(VLOOKUP(A534,Transaksi!$A$11:$C$1000,3,FALSE),"")</f>
        <v/>
      </c>
      <c r="D534" s="487" t="str">
        <f>IFERROR(VLOOKUP(A534,Transaksi!$A$11:$D$1000,4,FALSE),"")</f>
        <v/>
      </c>
      <c r="E534" s="488" t="str">
        <f>IFERROR(VLOOKUP(A534,Transaksi!$A$11:$E$1000,5,FALSE),"")</f>
        <v/>
      </c>
      <c r="F534" s="209" t="str">
        <f>IFERROR(VLOOKUP(A534,Transaksi!$A$11:$F$1000,6,FALSE),"")</f>
        <v/>
      </c>
      <c r="G534" s="489" t="str">
        <f>IFERROR(VLOOKUP(A534,Transaksi!$A$11:$G$1000,7,FALSE),"")</f>
        <v/>
      </c>
      <c r="H534" s="489" t="str">
        <f>IFERROR(VLOOKUP(A534,Transaksi!$A$11:$H$1000,8,FALSE),"")</f>
        <v/>
      </c>
      <c r="I534" s="489" t="str">
        <f t="shared" si="20"/>
        <v/>
      </c>
    </row>
    <row r="535" spans="3:9" ht="12.5">
      <c r="C535" s="486" t="str">
        <f>IFERROR(VLOOKUP(A535,Transaksi!$A$11:$C$1000,3,FALSE),"")</f>
        <v/>
      </c>
      <c r="D535" s="487" t="str">
        <f>IFERROR(VLOOKUP(A535,Transaksi!$A$11:$D$1000,4,FALSE),"")</f>
        <v/>
      </c>
      <c r="E535" s="488" t="str">
        <f>IFERROR(VLOOKUP(A535,Transaksi!$A$11:$E$1000,5,FALSE),"")</f>
        <v/>
      </c>
      <c r="F535" s="209" t="str">
        <f>IFERROR(VLOOKUP(A535,Transaksi!$A$11:$F$1000,6,FALSE),"")</f>
        <v/>
      </c>
      <c r="G535" s="489" t="str">
        <f>IFERROR(VLOOKUP(A535,Transaksi!$A$11:$G$1000,7,FALSE),"")</f>
        <v/>
      </c>
      <c r="H535" s="489" t="str">
        <f>IFERROR(VLOOKUP(A535,Transaksi!$A$11:$H$1000,8,FALSE),"")</f>
        <v/>
      </c>
      <c r="I535" s="489" t="str">
        <f t="shared" si="20"/>
        <v/>
      </c>
    </row>
    <row r="536" spans="3:9" ht="12.5">
      <c r="C536" s="486" t="str">
        <f>IFERROR(VLOOKUP(A536,Transaksi!$A$11:$C$1000,3,FALSE),"")</f>
        <v/>
      </c>
      <c r="D536" s="487" t="str">
        <f>IFERROR(VLOOKUP(A536,Transaksi!$A$11:$D$1000,4,FALSE),"")</f>
        <v/>
      </c>
      <c r="E536" s="488" t="str">
        <f>IFERROR(VLOOKUP(A536,Transaksi!$A$11:$E$1000,5,FALSE),"")</f>
        <v/>
      </c>
      <c r="F536" s="209" t="str">
        <f>IFERROR(VLOOKUP(A536,Transaksi!$A$11:$F$1000,6,FALSE),"")</f>
        <v/>
      </c>
      <c r="G536" s="489" t="str">
        <f>IFERROR(VLOOKUP(A536,Transaksi!$A$11:$G$1000,7,FALSE),"")</f>
        <v/>
      </c>
      <c r="H536" s="489" t="str">
        <f>IFERROR(VLOOKUP(A536,Transaksi!$A$11:$H$1000,8,FALSE),"")</f>
        <v/>
      </c>
      <c r="I536" s="489" t="str">
        <f t="shared" ref="I536:I599" si="21">IF(F536="","",I535+G536-H536)</f>
        <v/>
      </c>
    </row>
    <row r="537" spans="3:9" ht="12.5">
      <c r="C537" s="486" t="str">
        <f>IFERROR(VLOOKUP(A537,Transaksi!$A$11:$C$1000,3,FALSE),"")</f>
        <v/>
      </c>
      <c r="D537" s="487" t="str">
        <f>IFERROR(VLOOKUP(A537,Transaksi!$A$11:$D$1000,4,FALSE),"")</f>
        <v/>
      </c>
      <c r="E537" s="488" t="str">
        <f>IFERROR(VLOOKUP(A537,Transaksi!$A$11:$E$1000,5,FALSE),"")</f>
        <v/>
      </c>
      <c r="F537" s="209" t="str">
        <f>IFERROR(VLOOKUP(A537,Transaksi!$A$11:$F$1000,6,FALSE),"")</f>
        <v/>
      </c>
      <c r="G537" s="489" t="str">
        <f>IFERROR(VLOOKUP(A537,Transaksi!$A$11:$G$1000,7,FALSE),"")</f>
        <v/>
      </c>
      <c r="H537" s="489" t="str">
        <f>IFERROR(VLOOKUP(A537,Transaksi!$A$11:$H$1000,8,FALSE),"")</f>
        <v/>
      </c>
      <c r="I537" s="489" t="str">
        <f t="shared" si="21"/>
        <v/>
      </c>
    </row>
    <row r="538" spans="3:9" ht="12.5">
      <c r="C538" s="486" t="str">
        <f>IFERROR(VLOOKUP(A538,Transaksi!$A$11:$C$1000,3,FALSE),"")</f>
        <v/>
      </c>
      <c r="D538" s="487" t="str">
        <f>IFERROR(VLOOKUP(A538,Transaksi!$A$11:$D$1000,4,FALSE),"")</f>
        <v/>
      </c>
      <c r="E538" s="488" t="str">
        <f>IFERROR(VLOOKUP(A538,Transaksi!$A$11:$E$1000,5,FALSE),"")</f>
        <v/>
      </c>
      <c r="F538" s="209" t="str">
        <f>IFERROR(VLOOKUP(A538,Transaksi!$A$11:$F$1000,6,FALSE),"")</f>
        <v/>
      </c>
      <c r="G538" s="489" t="str">
        <f>IFERROR(VLOOKUP(A538,Transaksi!$A$11:$G$1000,7,FALSE),"")</f>
        <v/>
      </c>
      <c r="H538" s="489" t="str">
        <f>IFERROR(VLOOKUP(A538,Transaksi!$A$11:$H$1000,8,FALSE),"")</f>
        <v/>
      </c>
      <c r="I538" s="489" t="str">
        <f t="shared" si="21"/>
        <v/>
      </c>
    </row>
    <row r="539" spans="3:9" ht="12.5">
      <c r="C539" s="486" t="str">
        <f>IFERROR(VLOOKUP(A539,Transaksi!$A$11:$C$1000,3,FALSE),"")</f>
        <v/>
      </c>
      <c r="D539" s="487" t="str">
        <f>IFERROR(VLOOKUP(A539,Transaksi!$A$11:$D$1000,4,FALSE),"")</f>
        <v/>
      </c>
      <c r="E539" s="488" t="str">
        <f>IFERROR(VLOOKUP(A539,Transaksi!$A$11:$E$1000,5,FALSE),"")</f>
        <v/>
      </c>
      <c r="F539" s="209" t="str">
        <f>IFERROR(VLOOKUP(A539,Transaksi!$A$11:$F$1000,6,FALSE),"")</f>
        <v/>
      </c>
      <c r="G539" s="489" t="str">
        <f>IFERROR(VLOOKUP(A539,Transaksi!$A$11:$G$1000,7,FALSE),"")</f>
        <v/>
      </c>
      <c r="H539" s="489" t="str">
        <f>IFERROR(VLOOKUP(A539,Transaksi!$A$11:$H$1000,8,FALSE),"")</f>
        <v/>
      </c>
      <c r="I539" s="489" t="str">
        <f t="shared" si="21"/>
        <v/>
      </c>
    </row>
    <row r="540" spans="3:9" ht="12.5">
      <c r="C540" s="486" t="str">
        <f>IFERROR(VLOOKUP(A540,Transaksi!$A$11:$C$1000,3,FALSE),"")</f>
        <v/>
      </c>
      <c r="D540" s="487" t="str">
        <f>IFERROR(VLOOKUP(A540,Transaksi!$A$11:$D$1000,4,FALSE),"")</f>
        <v/>
      </c>
      <c r="E540" s="488" t="str">
        <f>IFERROR(VLOOKUP(A540,Transaksi!$A$11:$E$1000,5,FALSE),"")</f>
        <v/>
      </c>
      <c r="F540" s="209" t="str">
        <f>IFERROR(VLOOKUP(A540,Transaksi!$A$11:$F$1000,6,FALSE),"")</f>
        <v/>
      </c>
      <c r="G540" s="489" t="str">
        <f>IFERROR(VLOOKUP(A540,Transaksi!$A$11:$G$1000,7,FALSE),"")</f>
        <v/>
      </c>
      <c r="H540" s="489" t="str">
        <f>IFERROR(VLOOKUP(A540,Transaksi!$A$11:$H$1000,8,FALSE),"")</f>
        <v/>
      </c>
      <c r="I540" s="489" t="str">
        <f t="shared" si="21"/>
        <v/>
      </c>
    </row>
    <row r="541" spans="3:9" ht="12.5">
      <c r="C541" s="486" t="str">
        <f>IFERROR(VLOOKUP(A541,Transaksi!$A$11:$C$1000,3,FALSE),"")</f>
        <v/>
      </c>
      <c r="D541" s="487" t="str">
        <f>IFERROR(VLOOKUP(A541,Transaksi!$A$11:$D$1000,4,FALSE),"")</f>
        <v/>
      </c>
      <c r="E541" s="488" t="str">
        <f>IFERROR(VLOOKUP(A541,Transaksi!$A$11:$E$1000,5,FALSE),"")</f>
        <v/>
      </c>
      <c r="F541" s="209" t="str">
        <f>IFERROR(VLOOKUP(A541,Transaksi!$A$11:$F$1000,6,FALSE),"")</f>
        <v/>
      </c>
      <c r="G541" s="489" t="str">
        <f>IFERROR(VLOOKUP(A541,Transaksi!$A$11:$G$1000,7,FALSE),"")</f>
        <v/>
      </c>
      <c r="H541" s="489" t="str">
        <f>IFERROR(VLOOKUP(A541,Transaksi!$A$11:$H$1000,8,FALSE),"")</f>
        <v/>
      </c>
      <c r="I541" s="489" t="str">
        <f t="shared" si="21"/>
        <v/>
      </c>
    </row>
    <row r="542" spans="3:9" ht="12.5">
      <c r="C542" s="486" t="str">
        <f>IFERROR(VLOOKUP(A542,Transaksi!$A$11:$C$1000,3,FALSE),"")</f>
        <v/>
      </c>
      <c r="D542" s="487" t="str">
        <f>IFERROR(VLOOKUP(A542,Transaksi!$A$11:$D$1000,4,FALSE),"")</f>
        <v/>
      </c>
      <c r="E542" s="488" t="str">
        <f>IFERROR(VLOOKUP(A542,Transaksi!$A$11:$E$1000,5,FALSE),"")</f>
        <v/>
      </c>
      <c r="F542" s="209" t="str">
        <f>IFERROR(VLOOKUP(A542,Transaksi!$A$11:$F$1000,6,FALSE),"")</f>
        <v/>
      </c>
      <c r="G542" s="489" t="str">
        <f>IFERROR(VLOOKUP(A542,Transaksi!$A$11:$G$1000,7,FALSE),"")</f>
        <v/>
      </c>
      <c r="H542" s="489" t="str">
        <f>IFERROR(VLOOKUP(A542,Transaksi!$A$11:$H$1000,8,FALSE),"")</f>
        <v/>
      </c>
      <c r="I542" s="489" t="str">
        <f t="shared" si="21"/>
        <v/>
      </c>
    </row>
    <row r="543" spans="3:9" ht="12.5">
      <c r="C543" s="486" t="str">
        <f>IFERROR(VLOOKUP(A543,Transaksi!$A$11:$C$1000,3,FALSE),"")</f>
        <v/>
      </c>
      <c r="D543" s="487" t="str">
        <f>IFERROR(VLOOKUP(A543,Transaksi!$A$11:$D$1000,4,FALSE),"")</f>
        <v/>
      </c>
      <c r="E543" s="488" t="str">
        <f>IFERROR(VLOOKUP(A543,Transaksi!$A$11:$E$1000,5,FALSE),"")</f>
        <v/>
      </c>
      <c r="F543" s="209" t="str">
        <f>IFERROR(VLOOKUP(A543,Transaksi!$A$11:$F$1000,6,FALSE),"")</f>
        <v/>
      </c>
      <c r="G543" s="489" t="str">
        <f>IFERROR(VLOOKUP(A543,Transaksi!$A$11:$G$1000,7,FALSE),"")</f>
        <v/>
      </c>
      <c r="H543" s="489" t="str">
        <f>IFERROR(VLOOKUP(A543,Transaksi!$A$11:$H$1000,8,FALSE),"")</f>
        <v/>
      </c>
      <c r="I543" s="489" t="str">
        <f t="shared" si="21"/>
        <v/>
      </c>
    </row>
    <row r="544" spans="3:9" ht="12.5">
      <c r="C544" s="486" t="str">
        <f>IFERROR(VLOOKUP(A544,Transaksi!$A$11:$C$1000,3,FALSE),"")</f>
        <v/>
      </c>
      <c r="D544" s="487" t="str">
        <f>IFERROR(VLOOKUP(A544,Transaksi!$A$11:$D$1000,4,FALSE),"")</f>
        <v/>
      </c>
      <c r="E544" s="488" t="str">
        <f>IFERROR(VLOOKUP(A544,Transaksi!$A$11:$E$1000,5,FALSE),"")</f>
        <v/>
      </c>
      <c r="F544" s="209" t="str">
        <f>IFERROR(VLOOKUP(A544,Transaksi!$A$11:$F$1000,6,FALSE),"")</f>
        <v/>
      </c>
      <c r="G544" s="489" t="str">
        <f>IFERROR(VLOOKUP(A544,Transaksi!$A$11:$G$1000,7,FALSE),"")</f>
        <v/>
      </c>
      <c r="H544" s="489" t="str">
        <f>IFERROR(VLOOKUP(A544,Transaksi!$A$11:$H$1000,8,FALSE),"")</f>
        <v/>
      </c>
      <c r="I544" s="489" t="str">
        <f t="shared" si="21"/>
        <v/>
      </c>
    </row>
    <row r="545" spans="3:9" ht="12.5">
      <c r="C545" s="486" t="str">
        <f>IFERROR(VLOOKUP(A545,Transaksi!$A$11:$C$1000,3,FALSE),"")</f>
        <v/>
      </c>
      <c r="D545" s="487" t="str">
        <f>IFERROR(VLOOKUP(A545,Transaksi!$A$11:$D$1000,4,FALSE),"")</f>
        <v/>
      </c>
      <c r="E545" s="488" t="str">
        <f>IFERROR(VLOOKUP(A545,Transaksi!$A$11:$E$1000,5,FALSE),"")</f>
        <v/>
      </c>
      <c r="F545" s="209" t="str">
        <f>IFERROR(VLOOKUP(A545,Transaksi!$A$11:$F$1000,6,FALSE),"")</f>
        <v/>
      </c>
      <c r="G545" s="489" t="str">
        <f>IFERROR(VLOOKUP(A545,Transaksi!$A$11:$G$1000,7,FALSE),"")</f>
        <v/>
      </c>
      <c r="H545" s="489" t="str">
        <f>IFERROR(VLOOKUP(A545,Transaksi!$A$11:$H$1000,8,FALSE),"")</f>
        <v/>
      </c>
      <c r="I545" s="489" t="str">
        <f t="shared" si="21"/>
        <v/>
      </c>
    </row>
    <row r="546" spans="3:9" ht="12.5">
      <c r="C546" s="486" t="str">
        <f>IFERROR(VLOOKUP(A546,Transaksi!$A$11:$C$1000,3,FALSE),"")</f>
        <v/>
      </c>
      <c r="D546" s="487" t="str">
        <f>IFERROR(VLOOKUP(A546,Transaksi!$A$11:$D$1000,4,FALSE),"")</f>
        <v/>
      </c>
      <c r="E546" s="488" t="str">
        <f>IFERROR(VLOOKUP(A546,Transaksi!$A$11:$E$1000,5,FALSE),"")</f>
        <v/>
      </c>
      <c r="F546" s="209" t="str">
        <f>IFERROR(VLOOKUP(A546,Transaksi!$A$11:$F$1000,6,FALSE),"")</f>
        <v/>
      </c>
      <c r="G546" s="489" t="str">
        <f>IFERROR(VLOOKUP(A546,Transaksi!$A$11:$G$1000,7,FALSE),"")</f>
        <v/>
      </c>
      <c r="H546" s="489" t="str">
        <f>IFERROR(VLOOKUP(A546,Transaksi!$A$11:$H$1000,8,FALSE),"")</f>
        <v/>
      </c>
      <c r="I546" s="489" t="str">
        <f t="shared" si="21"/>
        <v/>
      </c>
    </row>
    <row r="547" spans="3:9" ht="12.5">
      <c r="C547" s="486" t="str">
        <f>IFERROR(VLOOKUP(A547,Transaksi!$A$11:$C$1000,3,FALSE),"")</f>
        <v/>
      </c>
      <c r="D547" s="487" t="str">
        <f>IFERROR(VLOOKUP(A547,Transaksi!$A$11:$D$1000,4,FALSE),"")</f>
        <v/>
      </c>
      <c r="E547" s="488" t="str">
        <f>IFERROR(VLOOKUP(A547,Transaksi!$A$11:$E$1000,5,FALSE),"")</f>
        <v/>
      </c>
      <c r="F547" s="209" t="str">
        <f>IFERROR(VLOOKUP(A547,Transaksi!$A$11:$F$1000,6,FALSE),"")</f>
        <v/>
      </c>
      <c r="G547" s="489" t="str">
        <f>IFERROR(VLOOKUP(A547,Transaksi!$A$11:$G$1000,7,FALSE),"")</f>
        <v/>
      </c>
      <c r="H547" s="489" t="str">
        <f>IFERROR(VLOOKUP(A547,Transaksi!$A$11:$H$1000,8,FALSE),"")</f>
        <v/>
      </c>
      <c r="I547" s="489" t="str">
        <f t="shared" si="21"/>
        <v/>
      </c>
    </row>
    <row r="548" spans="3:9" ht="12.5">
      <c r="C548" s="486" t="str">
        <f>IFERROR(VLOOKUP(A548,Transaksi!$A$11:$C$1000,3,FALSE),"")</f>
        <v/>
      </c>
      <c r="D548" s="487" t="str">
        <f>IFERROR(VLOOKUP(A548,Transaksi!$A$11:$D$1000,4,FALSE),"")</f>
        <v/>
      </c>
      <c r="E548" s="488" t="str">
        <f>IFERROR(VLOOKUP(A548,Transaksi!$A$11:$E$1000,5,FALSE),"")</f>
        <v/>
      </c>
      <c r="F548" s="209" t="str">
        <f>IFERROR(VLOOKUP(A548,Transaksi!$A$11:$F$1000,6,FALSE),"")</f>
        <v/>
      </c>
      <c r="G548" s="489" t="str">
        <f>IFERROR(VLOOKUP(A548,Transaksi!$A$11:$G$1000,7,FALSE),"")</f>
        <v/>
      </c>
      <c r="H548" s="489" t="str">
        <f>IFERROR(VLOOKUP(A548,Transaksi!$A$11:$H$1000,8,FALSE),"")</f>
        <v/>
      </c>
      <c r="I548" s="489" t="str">
        <f t="shared" si="21"/>
        <v/>
      </c>
    </row>
    <row r="549" spans="3:9" ht="12.5">
      <c r="C549" s="486" t="str">
        <f>IFERROR(VLOOKUP(A549,Transaksi!$A$11:$C$1000,3,FALSE),"")</f>
        <v/>
      </c>
      <c r="D549" s="487" t="str">
        <f>IFERROR(VLOOKUP(A549,Transaksi!$A$11:$D$1000,4,FALSE),"")</f>
        <v/>
      </c>
      <c r="E549" s="488" t="str">
        <f>IFERROR(VLOOKUP(A549,Transaksi!$A$11:$E$1000,5,FALSE),"")</f>
        <v/>
      </c>
      <c r="F549" s="209" t="str">
        <f>IFERROR(VLOOKUP(A549,Transaksi!$A$11:$F$1000,6,FALSE),"")</f>
        <v/>
      </c>
      <c r="G549" s="489" t="str">
        <f>IFERROR(VLOOKUP(A549,Transaksi!$A$11:$G$1000,7,FALSE),"")</f>
        <v/>
      </c>
      <c r="H549" s="489" t="str">
        <f>IFERROR(VLOOKUP(A549,Transaksi!$A$11:$H$1000,8,FALSE),"")</f>
        <v/>
      </c>
      <c r="I549" s="489" t="str">
        <f t="shared" si="21"/>
        <v/>
      </c>
    </row>
    <row r="550" spans="3:9" ht="12.5">
      <c r="C550" s="486" t="str">
        <f>IFERROR(VLOOKUP(A550,Transaksi!$A$11:$C$1000,3,FALSE),"")</f>
        <v/>
      </c>
      <c r="D550" s="487" t="str">
        <f>IFERROR(VLOOKUP(A550,Transaksi!$A$11:$D$1000,4,FALSE),"")</f>
        <v/>
      </c>
      <c r="E550" s="488" t="str">
        <f>IFERROR(VLOOKUP(A550,Transaksi!$A$11:$E$1000,5,FALSE),"")</f>
        <v/>
      </c>
      <c r="F550" s="209" t="str">
        <f>IFERROR(VLOOKUP(A550,Transaksi!$A$11:$F$1000,6,FALSE),"")</f>
        <v/>
      </c>
      <c r="G550" s="489" t="str">
        <f>IFERROR(VLOOKUP(A550,Transaksi!$A$11:$G$1000,7,FALSE),"")</f>
        <v/>
      </c>
      <c r="H550" s="489" t="str">
        <f>IFERROR(VLOOKUP(A550,Transaksi!$A$11:$H$1000,8,FALSE),"")</f>
        <v/>
      </c>
      <c r="I550" s="489" t="str">
        <f t="shared" si="21"/>
        <v/>
      </c>
    </row>
    <row r="551" spans="3:9" ht="12.5">
      <c r="C551" s="486" t="str">
        <f>IFERROR(VLOOKUP(A551,Transaksi!$A$11:$C$1000,3,FALSE),"")</f>
        <v/>
      </c>
      <c r="D551" s="487" t="str">
        <f>IFERROR(VLOOKUP(A551,Transaksi!$A$11:$D$1000,4,FALSE),"")</f>
        <v/>
      </c>
      <c r="E551" s="488" t="str">
        <f>IFERROR(VLOOKUP(A551,Transaksi!$A$11:$E$1000,5,FALSE),"")</f>
        <v/>
      </c>
      <c r="F551" s="209" t="str">
        <f>IFERROR(VLOOKUP(A551,Transaksi!$A$11:$F$1000,6,FALSE),"")</f>
        <v/>
      </c>
      <c r="G551" s="489" t="str">
        <f>IFERROR(VLOOKUP(A551,Transaksi!$A$11:$G$1000,7,FALSE),"")</f>
        <v/>
      </c>
      <c r="H551" s="489" t="str">
        <f>IFERROR(VLOOKUP(A551,Transaksi!$A$11:$H$1000,8,FALSE),"")</f>
        <v/>
      </c>
      <c r="I551" s="489" t="str">
        <f t="shared" si="21"/>
        <v/>
      </c>
    </row>
    <row r="552" spans="3:9" ht="12.5">
      <c r="C552" s="486" t="str">
        <f>IFERROR(VLOOKUP(A552,Transaksi!$A$11:$C$1000,3,FALSE),"")</f>
        <v/>
      </c>
      <c r="D552" s="487" t="str">
        <f>IFERROR(VLOOKUP(A552,Transaksi!$A$11:$D$1000,4,FALSE),"")</f>
        <v/>
      </c>
      <c r="E552" s="488" t="str">
        <f>IFERROR(VLOOKUP(A552,Transaksi!$A$11:$E$1000,5,FALSE),"")</f>
        <v/>
      </c>
      <c r="F552" s="209" t="str">
        <f>IFERROR(VLOOKUP(A552,Transaksi!$A$11:$F$1000,6,FALSE),"")</f>
        <v/>
      </c>
      <c r="G552" s="489" t="str">
        <f>IFERROR(VLOOKUP(A552,Transaksi!$A$11:$G$1000,7,FALSE),"")</f>
        <v/>
      </c>
      <c r="H552" s="489" t="str">
        <f>IFERROR(VLOOKUP(A552,Transaksi!$A$11:$H$1000,8,FALSE),"")</f>
        <v/>
      </c>
      <c r="I552" s="489" t="str">
        <f t="shared" si="21"/>
        <v/>
      </c>
    </row>
    <row r="553" spans="3:9" ht="12.5">
      <c r="C553" s="486" t="str">
        <f>IFERROR(VLOOKUP(A553,Transaksi!$A$11:$C$1000,3,FALSE),"")</f>
        <v/>
      </c>
      <c r="D553" s="487" t="str">
        <f>IFERROR(VLOOKUP(A553,Transaksi!$A$11:$D$1000,4,FALSE),"")</f>
        <v/>
      </c>
      <c r="E553" s="488" t="str">
        <f>IFERROR(VLOOKUP(A553,Transaksi!$A$11:$E$1000,5,FALSE),"")</f>
        <v/>
      </c>
      <c r="F553" s="209" t="str">
        <f>IFERROR(VLOOKUP(A553,Transaksi!$A$11:$F$1000,6,FALSE),"")</f>
        <v/>
      </c>
      <c r="G553" s="489" t="str">
        <f>IFERROR(VLOOKUP(A553,Transaksi!$A$11:$G$1000,7,FALSE),"")</f>
        <v/>
      </c>
      <c r="H553" s="489" t="str">
        <f>IFERROR(VLOOKUP(A553,Transaksi!$A$11:$H$1000,8,FALSE),"")</f>
        <v/>
      </c>
      <c r="I553" s="489" t="str">
        <f t="shared" si="21"/>
        <v/>
      </c>
    </row>
    <row r="554" spans="3:9" ht="12.5">
      <c r="C554" s="486" t="str">
        <f>IFERROR(VLOOKUP(A554,Transaksi!$A$11:$C$1000,3,FALSE),"")</f>
        <v/>
      </c>
      <c r="D554" s="487" t="str">
        <f>IFERROR(VLOOKUP(A554,Transaksi!$A$11:$D$1000,4,FALSE),"")</f>
        <v/>
      </c>
      <c r="E554" s="488" t="str">
        <f>IFERROR(VLOOKUP(A554,Transaksi!$A$11:$E$1000,5,FALSE),"")</f>
        <v/>
      </c>
      <c r="F554" s="209" t="str">
        <f>IFERROR(VLOOKUP(A554,Transaksi!$A$11:$F$1000,6,FALSE),"")</f>
        <v/>
      </c>
      <c r="G554" s="489" t="str">
        <f>IFERROR(VLOOKUP(A554,Transaksi!$A$11:$G$1000,7,FALSE),"")</f>
        <v/>
      </c>
      <c r="H554" s="489" t="str">
        <f>IFERROR(VLOOKUP(A554,Transaksi!$A$11:$H$1000,8,FALSE),"")</f>
        <v/>
      </c>
      <c r="I554" s="489" t="str">
        <f t="shared" si="21"/>
        <v/>
      </c>
    </row>
    <row r="555" spans="3:9" ht="12.5">
      <c r="C555" s="486" t="str">
        <f>IFERROR(VLOOKUP(A555,Transaksi!$A$11:$C$1000,3,FALSE),"")</f>
        <v/>
      </c>
      <c r="D555" s="487" t="str">
        <f>IFERROR(VLOOKUP(A555,Transaksi!$A$11:$D$1000,4,FALSE),"")</f>
        <v/>
      </c>
      <c r="E555" s="488" t="str">
        <f>IFERROR(VLOOKUP(A555,Transaksi!$A$11:$E$1000,5,FALSE),"")</f>
        <v/>
      </c>
      <c r="F555" s="209" t="str">
        <f>IFERROR(VLOOKUP(A555,Transaksi!$A$11:$F$1000,6,FALSE),"")</f>
        <v/>
      </c>
      <c r="G555" s="489" t="str">
        <f>IFERROR(VLOOKUP(A555,Transaksi!$A$11:$G$1000,7,FALSE),"")</f>
        <v/>
      </c>
      <c r="H555" s="489" t="str">
        <f>IFERROR(VLOOKUP(A555,Transaksi!$A$11:$H$1000,8,FALSE),"")</f>
        <v/>
      </c>
      <c r="I555" s="489" t="str">
        <f t="shared" si="21"/>
        <v/>
      </c>
    </row>
    <row r="556" spans="3:9" ht="12.5">
      <c r="C556" s="486" t="str">
        <f>IFERROR(VLOOKUP(A556,Transaksi!$A$11:$C$1000,3,FALSE),"")</f>
        <v/>
      </c>
      <c r="D556" s="487" t="str">
        <f>IFERROR(VLOOKUP(A556,Transaksi!$A$11:$D$1000,4,FALSE),"")</f>
        <v/>
      </c>
      <c r="E556" s="488" t="str">
        <f>IFERROR(VLOOKUP(A556,Transaksi!$A$11:$E$1000,5,FALSE),"")</f>
        <v/>
      </c>
      <c r="F556" s="209" t="str">
        <f>IFERROR(VLOOKUP(A556,Transaksi!$A$11:$F$1000,6,FALSE),"")</f>
        <v/>
      </c>
      <c r="G556" s="489" t="str">
        <f>IFERROR(VLOOKUP(A556,Transaksi!$A$11:$G$1000,7,FALSE),"")</f>
        <v/>
      </c>
      <c r="H556" s="489" t="str">
        <f>IFERROR(VLOOKUP(A556,Transaksi!$A$11:$H$1000,8,FALSE),"")</f>
        <v/>
      </c>
      <c r="I556" s="489" t="str">
        <f t="shared" si="21"/>
        <v/>
      </c>
    </row>
    <row r="557" spans="3:9" ht="12.5">
      <c r="C557" s="486" t="str">
        <f>IFERROR(VLOOKUP(A557,Transaksi!$A$11:$C$1000,3,FALSE),"")</f>
        <v/>
      </c>
      <c r="D557" s="487" t="str">
        <f>IFERROR(VLOOKUP(A557,Transaksi!$A$11:$D$1000,4,FALSE),"")</f>
        <v/>
      </c>
      <c r="E557" s="488" t="str">
        <f>IFERROR(VLOOKUP(A557,Transaksi!$A$11:$E$1000,5,FALSE),"")</f>
        <v/>
      </c>
      <c r="F557" s="209" t="str">
        <f>IFERROR(VLOOKUP(A557,Transaksi!$A$11:$F$1000,6,FALSE),"")</f>
        <v/>
      </c>
      <c r="G557" s="489" t="str">
        <f>IFERROR(VLOOKUP(A557,Transaksi!$A$11:$G$1000,7,FALSE),"")</f>
        <v/>
      </c>
      <c r="H557" s="489" t="str">
        <f>IFERROR(VLOOKUP(A557,Transaksi!$A$11:$H$1000,8,FALSE),"")</f>
        <v/>
      </c>
      <c r="I557" s="489" t="str">
        <f t="shared" si="21"/>
        <v/>
      </c>
    </row>
    <row r="558" spans="3:9" ht="12.5">
      <c r="C558" s="486" t="str">
        <f>IFERROR(VLOOKUP(A558,Transaksi!$A$11:$C$1000,3,FALSE),"")</f>
        <v/>
      </c>
      <c r="D558" s="487" t="str">
        <f>IFERROR(VLOOKUP(A558,Transaksi!$A$11:$D$1000,4,FALSE),"")</f>
        <v/>
      </c>
      <c r="E558" s="488" t="str">
        <f>IFERROR(VLOOKUP(A558,Transaksi!$A$11:$E$1000,5,FALSE),"")</f>
        <v/>
      </c>
      <c r="F558" s="209" t="str">
        <f>IFERROR(VLOOKUP(A558,Transaksi!$A$11:$F$1000,6,FALSE),"")</f>
        <v/>
      </c>
      <c r="G558" s="489" t="str">
        <f>IFERROR(VLOOKUP(A558,Transaksi!$A$11:$G$1000,7,FALSE),"")</f>
        <v/>
      </c>
      <c r="H558" s="489" t="str">
        <f>IFERROR(VLOOKUP(A558,Transaksi!$A$11:$H$1000,8,FALSE),"")</f>
        <v/>
      </c>
      <c r="I558" s="489" t="str">
        <f t="shared" si="21"/>
        <v/>
      </c>
    </row>
    <row r="559" spans="3:9" ht="12.5">
      <c r="C559" s="486" t="str">
        <f>IFERROR(VLOOKUP(A559,Transaksi!$A$11:$C$1000,3,FALSE),"")</f>
        <v/>
      </c>
      <c r="D559" s="487" t="str">
        <f>IFERROR(VLOOKUP(A559,Transaksi!$A$11:$D$1000,4,FALSE),"")</f>
        <v/>
      </c>
      <c r="E559" s="488" t="str">
        <f>IFERROR(VLOOKUP(A559,Transaksi!$A$11:$E$1000,5,FALSE),"")</f>
        <v/>
      </c>
      <c r="F559" s="209" t="str">
        <f>IFERROR(VLOOKUP(A559,Transaksi!$A$11:$F$1000,6,FALSE),"")</f>
        <v/>
      </c>
      <c r="G559" s="489" t="str">
        <f>IFERROR(VLOOKUP(A559,Transaksi!$A$11:$G$1000,7,FALSE),"")</f>
        <v/>
      </c>
      <c r="H559" s="489" t="str">
        <f>IFERROR(VLOOKUP(A559,Transaksi!$A$11:$H$1000,8,FALSE),"")</f>
        <v/>
      </c>
      <c r="I559" s="489" t="str">
        <f t="shared" si="21"/>
        <v/>
      </c>
    </row>
    <row r="560" spans="3:9" ht="12.5">
      <c r="C560" s="486" t="str">
        <f>IFERROR(VLOOKUP(A560,Transaksi!$A$11:$C$1000,3,FALSE),"")</f>
        <v/>
      </c>
      <c r="D560" s="487" t="str">
        <f>IFERROR(VLOOKUP(A560,Transaksi!$A$11:$D$1000,4,FALSE),"")</f>
        <v/>
      </c>
      <c r="E560" s="488" t="str">
        <f>IFERROR(VLOOKUP(A560,Transaksi!$A$11:$E$1000,5,FALSE),"")</f>
        <v/>
      </c>
      <c r="F560" s="209" t="str">
        <f>IFERROR(VLOOKUP(A560,Transaksi!$A$11:$F$1000,6,FALSE),"")</f>
        <v/>
      </c>
      <c r="G560" s="489" t="str">
        <f>IFERROR(VLOOKUP(A560,Transaksi!$A$11:$G$1000,7,FALSE),"")</f>
        <v/>
      </c>
      <c r="H560" s="489" t="str">
        <f>IFERROR(VLOOKUP(A560,Transaksi!$A$11:$H$1000,8,FALSE),"")</f>
        <v/>
      </c>
      <c r="I560" s="489" t="str">
        <f t="shared" si="21"/>
        <v/>
      </c>
    </row>
    <row r="561" spans="3:9" ht="12.5">
      <c r="C561" s="486" t="str">
        <f>IFERROR(VLOOKUP(A561,Transaksi!$A$11:$C$1000,3,FALSE),"")</f>
        <v/>
      </c>
      <c r="D561" s="487" t="str">
        <f>IFERROR(VLOOKUP(A561,Transaksi!$A$11:$D$1000,4,FALSE),"")</f>
        <v/>
      </c>
      <c r="E561" s="488" t="str">
        <f>IFERROR(VLOOKUP(A561,Transaksi!$A$11:$E$1000,5,FALSE),"")</f>
        <v/>
      </c>
      <c r="F561" s="209" t="str">
        <f>IFERROR(VLOOKUP(A561,Transaksi!$A$11:$F$1000,6,FALSE),"")</f>
        <v/>
      </c>
      <c r="G561" s="489" t="str">
        <f>IFERROR(VLOOKUP(A561,Transaksi!$A$11:$G$1000,7,FALSE),"")</f>
        <v/>
      </c>
      <c r="H561" s="489" t="str">
        <f>IFERROR(VLOOKUP(A561,Transaksi!$A$11:$H$1000,8,FALSE),"")</f>
        <v/>
      </c>
      <c r="I561" s="489" t="str">
        <f t="shared" si="21"/>
        <v/>
      </c>
    </row>
    <row r="562" spans="3:9" ht="12.5">
      <c r="C562" s="486" t="str">
        <f>IFERROR(VLOOKUP(A562,Transaksi!$A$11:$C$1000,3,FALSE),"")</f>
        <v/>
      </c>
      <c r="D562" s="487" t="str">
        <f>IFERROR(VLOOKUP(A562,Transaksi!$A$11:$D$1000,4,FALSE),"")</f>
        <v/>
      </c>
      <c r="E562" s="488" t="str">
        <f>IFERROR(VLOOKUP(A562,Transaksi!$A$11:$E$1000,5,FALSE),"")</f>
        <v/>
      </c>
      <c r="F562" s="209" t="str">
        <f>IFERROR(VLOOKUP(A562,Transaksi!$A$11:$F$1000,6,FALSE),"")</f>
        <v/>
      </c>
      <c r="G562" s="489" t="str">
        <f>IFERROR(VLOOKUP(A562,Transaksi!$A$11:$G$1000,7,FALSE),"")</f>
        <v/>
      </c>
      <c r="H562" s="489" t="str">
        <f>IFERROR(VLOOKUP(A562,Transaksi!$A$11:$H$1000,8,FALSE),"")</f>
        <v/>
      </c>
      <c r="I562" s="489" t="str">
        <f t="shared" si="21"/>
        <v/>
      </c>
    </row>
    <row r="563" spans="3:9" ht="12.5">
      <c r="C563" s="486" t="str">
        <f>IFERROR(VLOOKUP(A563,Transaksi!$A$11:$C$1000,3,FALSE),"")</f>
        <v/>
      </c>
      <c r="D563" s="487" t="str">
        <f>IFERROR(VLOOKUP(A563,Transaksi!$A$11:$D$1000,4,FALSE),"")</f>
        <v/>
      </c>
      <c r="E563" s="488" t="str">
        <f>IFERROR(VLOOKUP(A563,Transaksi!$A$11:$E$1000,5,FALSE),"")</f>
        <v/>
      </c>
      <c r="F563" s="209" t="str">
        <f>IFERROR(VLOOKUP(A563,Transaksi!$A$11:$F$1000,6,FALSE),"")</f>
        <v/>
      </c>
      <c r="G563" s="489" t="str">
        <f>IFERROR(VLOOKUP(A563,Transaksi!$A$11:$G$1000,7,FALSE),"")</f>
        <v/>
      </c>
      <c r="H563" s="489" t="str">
        <f>IFERROR(VLOOKUP(A563,Transaksi!$A$11:$H$1000,8,FALSE),"")</f>
        <v/>
      </c>
      <c r="I563" s="489" t="str">
        <f t="shared" si="21"/>
        <v/>
      </c>
    </row>
    <row r="564" spans="3:9" ht="12.5">
      <c r="C564" s="486" t="str">
        <f>IFERROR(VLOOKUP(A564,Transaksi!$A$11:$C$1000,3,FALSE),"")</f>
        <v/>
      </c>
      <c r="D564" s="487" t="str">
        <f>IFERROR(VLOOKUP(A564,Transaksi!$A$11:$D$1000,4,FALSE),"")</f>
        <v/>
      </c>
      <c r="E564" s="488" t="str">
        <f>IFERROR(VLOOKUP(A564,Transaksi!$A$11:$E$1000,5,FALSE),"")</f>
        <v/>
      </c>
      <c r="F564" s="209" t="str">
        <f>IFERROR(VLOOKUP(A564,Transaksi!$A$11:$F$1000,6,FALSE),"")</f>
        <v/>
      </c>
      <c r="G564" s="489" t="str">
        <f>IFERROR(VLOOKUP(A564,Transaksi!$A$11:$G$1000,7,FALSE),"")</f>
        <v/>
      </c>
      <c r="H564" s="489" t="str">
        <f>IFERROR(VLOOKUP(A564,Transaksi!$A$11:$H$1000,8,FALSE),"")</f>
        <v/>
      </c>
      <c r="I564" s="489" t="str">
        <f t="shared" si="21"/>
        <v/>
      </c>
    </row>
    <row r="565" spans="3:9" ht="12.5">
      <c r="C565" s="486" t="str">
        <f>IFERROR(VLOOKUP(A565,Transaksi!$A$11:$C$1000,3,FALSE),"")</f>
        <v/>
      </c>
      <c r="D565" s="487" t="str">
        <f>IFERROR(VLOOKUP(A565,Transaksi!$A$11:$D$1000,4,FALSE),"")</f>
        <v/>
      </c>
      <c r="E565" s="488" t="str">
        <f>IFERROR(VLOOKUP(A565,Transaksi!$A$11:$E$1000,5,FALSE),"")</f>
        <v/>
      </c>
      <c r="F565" s="209" t="str">
        <f>IFERROR(VLOOKUP(A565,Transaksi!$A$11:$F$1000,6,FALSE),"")</f>
        <v/>
      </c>
      <c r="G565" s="489" t="str">
        <f>IFERROR(VLOOKUP(A565,Transaksi!$A$11:$G$1000,7,FALSE),"")</f>
        <v/>
      </c>
      <c r="H565" s="489" t="str">
        <f>IFERROR(VLOOKUP(A565,Transaksi!$A$11:$H$1000,8,FALSE),"")</f>
        <v/>
      </c>
      <c r="I565" s="489" t="str">
        <f t="shared" si="21"/>
        <v/>
      </c>
    </row>
    <row r="566" spans="3:9" ht="12.5">
      <c r="C566" s="486" t="str">
        <f>IFERROR(VLOOKUP(A566,Transaksi!$A$11:$C$1000,3,FALSE),"")</f>
        <v/>
      </c>
      <c r="D566" s="487" t="str">
        <f>IFERROR(VLOOKUP(A566,Transaksi!$A$11:$D$1000,4,FALSE),"")</f>
        <v/>
      </c>
      <c r="E566" s="488" t="str">
        <f>IFERROR(VLOOKUP(A566,Transaksi!$A$11:$E$1000,5,FALSE),"")</f>
        <v/>
      </c>
      <c r="F566" s="209" t="str">
        <f>IFERROR(VLOOKUP(A566,Transaksi!$A$11:$F$1000,6,FALSE),"")</f>
        <v/>
      </c>
      <c r="G566" s="489" t="str">
        <f>IFERROR(VLOOKUP(A566,Transaksi!$A$11:$G$1000,7,FALSE),"")</f>
        <v/>
      </c>
      <c r="H566" s="489" t="str">
        <f>IFERROR(VLOOKUP(A566,Transaksi!$A$11:$H$1000,8,FALSE),"")</f>
        <v/>
      </c>
      <c r="I566" s="489" t="str">
        <f t="shared" si="21"/>
        <v/>
      </c>
    </row>
    <row r="567" spans="3:9" ht="12.5">
      <c r="C567" s="486" t="str">
        <f>IFERROR(VLOOKUP(A567,Transaksi!$A$11:$C$1000,3,FALSE),"")</f>
        <v/>
      </c>
      <c r="D567" s="487" t="str">
        <f>IFERROR(VLOOKUP(A567,Transaksi!$A$11:$D$1000,4,FALSE),"")</f>
        <v/>
      </c>
      <c r="E567" s="488" t="str">
        <f>IFERROR(VLOOKUP(A567,Transaksi!$A$11:$E$1000,5,FALSE),"")</f>
        <v/>
      </c>
      <c r="F567" s="209" t="str">
        <f>IFERROR(VLOOKUP(A567,Transaksi!$A$11:$F$1000,6,FALSE),"")</f>
        <v/>
      </c>
      <c r="G567" s="489" t="str">
        <f>IFERROR(VLOOKUP(A567,Transaksi!$A$11:$G$1000,7,FALSE),"")</f>
        <v/>
      </c>
      <c r="H567" s="489" t="str">
        <f>IFERROR(VLOOKUP(A567,Transaksi!$A$11:$H$1000,8,FALSE),"")</f>
        <v/>
      </c>
      <c r="I567" s="489" t="str">
        <f t="shared" si="21"/>
        <v/>
      </c>
    </row>
    <row r="568" spans="3:9" ht="12.5">
      <c r="C568" s="486" t="str">
        <f>IFERROR(VLOOKUP(A568,Transaksi!$A$11:$C$1000,3,FALSE),"")</f>
        <v/>
      </c>
      <c r="D568" s="487" t="str">
        <f>IFERROR(VLOOKUP(A568,Transaksi!$A$11:$D$1000,4,FALSE),"")</f>
        <v/>
      </c>
      <c r="E568" s="488" t="str">
        <f>IFERROR(VLOOKUP(A568,Transaksi!$A$11:$E$1000,5,FALSE),"")</f>
        <v/>
      </c>
      <c r="F568" s="209" t="str">
        <f>IFERROR(VLOOKUP(A568,Transaksi!$A$11:$F$1000,6,FALSE),"")</f>
        <v/>
      </c>
      <c r="G568" s="489" t="str">
        <f>IFERROR(VLOOKUP(A568,Transaksi!$A$11:$G$1000,7,FALSE),"")</f>
        <v/>
      </c>
      <c r="H568" s="489" t="str">
        <f>IFERROR(VLOOKUP(A568,Transaksi!$A$11:$H$1000,8,FALSE),"")</f>
        <v/>
      </c>
      <c r="I568" s="489" t="str">
        <f t="shared" si="21"/>
        <v/>
      </c>
    </row>
    <row r="569" spans="3:9" ht="12.5">
      <c r="C569" s="486" t="str">
        <f>IFERROR(VLOOKUP(A569,Transaksi!$A$11:$C$1000,3,FALSE),"")</f>
        <v/>
      </c>
      <c r="D569" s="487" t="str">
        <f>IFERROR(VLOOKUP(A569,Transaksi!$A$11:$D$1000,4,FALSE),"")</f>
        <v/>
      </c>
      <c r="E569" s="488" t="str">
        <f>IFERROR(VLOOKUP(A569,Transaksi!$A$11:$E$1000,5,FALSE),"")</f>
        <v/>
      </c>
      <c r="F569" s="209" t="str">
        <f>IFERROR(VLOOKUP(A569,Transaksi!$A$11:$F$1000,6,FALSE),"")</f>
        <v/>
      </c>
      <c r="G569" s="489" t="str">
        <f>IFERROR(VLOOKUP(A569,Transaksi!$A$11:$G$1000,7,FALSE),"")</f>
        <v/>
      </c>
      <c r="H569" s="489" t="str">
        <f>IFERROR(VLOOKUP(A569,Transaksi!$A$11:$H$1000,8,FALSE),"")</f>
        <v/>
      </c>
      <c r="I569" s="489" t="str">
        <f t="shared" si="21"/>
        <v/>
      </c>
    </row>
    <row r="570" spans="3:9" ht="12.5">
      <c r="C570" s="486" t="str">
        <f>IFERROR(VLOOKUP(A570,Transaksi!$A$11:$C$1000,3,FALSE),"")</f>
        <v/>
      </c>
      <c r="D570" s="487" t="str">
        <f>IFERROR(VLOOKUP(A570,Transaksi!$A$11:$D$1000,4,FALSE),"")</f>
        <v/>
      </c>
      <c r="E570" s="488" t="str">
        <f>IFERROR(VLOOKUP(A570,Transaksi!$A$11:$E$1000,5,FALSE),"")</f>
        <v/>
      </c>
      <c r="F570" s="209" t="str">
        <f>IFERROR(VLOOKUP(A570,Transaksi!$A$11:$F$1000,6,FALSE),"")</f>
        <v/>
      </c>
      <c r="G570" s="489" t="str">
        <f>IFERROR(VLOOKUP(A570,Transaksi!$A$11:$G$1000,7,FALSE),"")</f>
        <v/>
      </c>
      <c r="H570" s="489" t="str">
        <f>IFERROR(VLOOKUP(A570,Transaksi!$A$11:$H$1000,8,FALSE),"")</f>
        <v/>
      </c>
      <c r="I570" s="489" t="str">
        <f t="shared" si="21"/>
        <v/>
      </c>
    </row>
    <row r="571" spans="3:9" ht="12.5">
      <c r="C571" s="486" t="str">
        <f>IFERROR(VLOOKUP(A571,Transaksi!$A$11:$C$1000,3,FALSE),"")</f>
        <v/>
      </c>
      <c r="D571" s="487" t="str">
        <f>IFERROR(VLOOKUP(A571,Transaksi!$A$11:$D$1000,4,FALSE),"")</f>
        <v/>
      </c>
      <c r="E571" s="488" t="str">
        <f>IFERROR(VLOOKUP(A571,Transaksi!$A$11:$E$1000,5,FALSE),"")</f>
        <v/>
      </c>
      <c r="F571" s="209" t="str">
        <f>IFERROR(VLOOKUP(A571,Transaksi!$A$11:$F$1000,6,FALSE),"")</f>
        <v/>
      </c>
      <c r="G571" s="489" t="str">
        <f>IFERROR(VLOOKUP(A571,Transaksi!$A$11:$G$1000,7,FALSE),"")</f>
        <v/>
      </c>
      <c r="H571" s="489" t="str">
        <f>IFERROR(VLOOKUP(A571,Transaksi!$A$11:$H$1000,8,FALSE),"")</f>
        <v/>
      </c>
      <c r="I571" s="489" t="str">
        <f t="shared" si="21"/>
        <v/>
      </c>
    </row>
    <row r="572" spans="3:9" ht="12.5">
      <c r="C572" s="486" t="str">
        <f>IFERROR(VLOOKUP(A572,Transaksi!$A$11:$C$1000,3,FALSE),"")</f>
        <v/>
      </c>
      <c r="D572" s="487" t="str">
        <f>IFERROR(VLOOKUP(A572,Transaksi!$A$11:$D$1000,4,FALSE),"")</f>
        <v/>
      </c>
      <c r="E572" s="488" t="str">
        <f>IFERROR(VLOOKUP(A572,Transaksi!$A$11:$E$1000,5,FALSE),"")</f>
        <v/>
      </c>
      <c r="F572" s="209" t="str">
        <f>IFERROR(VLOOKUP(A572,Transaksi!$A$11:$F$1000,6,FALSE),"")</f>
        <v/>
      </c>
      <c r="G572" s="489" t="str">
        <f>IFERROR(VLOOKUP(A572,Transaksi!$A$11:$G$1000,7,FALSE),"")</f>
        <v/>
      </c>
      <c r="H572" s="489" t="str">
        <f>IFERROR(VLOOKUP(A572,Transaksi!$A$11:$H$1000,8,FALSE),"")</f>
        <v/>
      </c>
      <c r="I572" s="489" t="str">
        <f t="shared" si="21"/>
        <v/>
      </c>
    </row>
    <row r="573" spans="3:9" ht="12.5">
      <c r="C573" s="486" t="str">
        <f>IFERROR(VLOOKUP(A573,Transaksi!$A$11:$C$1000,3,FALSE),"")</f>
        <v/>
      </c>
      <c r="D573" s="487" t="str">
        <f>IFERROR(VLOOKUP(A573,Transaksi!$A$11:$D$1000,4,FALSE),"")</f>
        <v/>
      </c>
      <c r="E573" s="488" t="str">
        <f>IFERROR(VLOOKUP(A573,Transaksi!$A$11:$E$1000,5,FALSE),"")</f>
        <v/>
      </c>
      <c r="F573" s="209" t="str">
        <f>IFERROR(VLOOKUP(A573,Transaksi!$A$11:$F$1000,6,FALSE),"")</f>
        <v/>
      </c>
      <c r="G573" s="489" t="str">
        <f>IFERROR(VLOOKUP(A573,Transaksi!$A$11:$G$1000,7,FALSE),"")</f>
        <v/>
      </c>
      <c r="H573" s="489" t="str">
        <f>IFERROR(VLOOKUP(A573,Transaksi!$A$11:$H$1000,8,FALSE),"")</f>
        <v/>
      </c>
      <c r="I573" s="489" t="str">
        <f t="shared" si="21"/>
        <v/>
      </c>
    </row>
    <row r="574" spans="3:9" ht="12.5">
      <c r="C574" s="486" t="str">
        <f>IFERROR(VLOOKUP(A574,Transaksi!$A$11:$C$1000,3,FALSE),"")</f>
        <v/>
      </c>
      <c r="D574" s="487" t="str">
        <f>IFERROR(VLOOKUP(A574,Transaksi!$A$11:$D$1000,4,FALSE),"")</f>
        <v/>
      </c>
      <c r="E574" s="488" t="str">
        <f>IFERROR(VLOOKUP(A574,Transaksi!$A$11:$E$1000,5,FALSE),"")</f>
        <v/>
      </c>
      <c r="F574" s="209" t="str">
        <f>IFERROR(VLOOKUP(A574,Transaksi!$A$11:$F$1000,6,FALSE),"")</f>
        <v/>
      </c>
      <c r="G574" s="489" t="str">
        <f>IFERROR(VLOOKUP(A574,Transaksi!$A$11:$G$1000,7,FALSE),"")</f>
        <v/>
      </c>
      <c r="H574" s="489" t="str">
        <f>IFERROR(VLOOKUP(A574,Transaksi!$A$11:$H$1000,8,FALSE),"")</f>
        <v/>
      </c>
      <c r="I574" s="489" t="str">
        <f t="shared" si="21"/>
        <v/>
      </c>
    </row>
    <row r="575" spans="3:9" ht="12.5">
      <c r="C575" s="486" t="str">
        <f>IFERROR(VLOOKUP(A575,Transaksi!$A$11:$C$1000,3,FALSE),"")</f>
        <v/>
      </c>
      <c r="D575" s="487" t="str">
        <f>IFERROR(VLOOKUP(A575,Transaksi!$A$11:$D$1000,4,FALSE),"")</f>
        <v/>
      </c>
      <c r="E575" s="488" t="str">
        <f>IFERROR(VLOOKUP(A575,Transaksi!$A$11:$E$1000,5,FALSE),"")</f>
        <v/>
      </c>
      <c r="F575" s="209" t="str">
        <f>IFERROR(VLOOKUP(A575,Transaksi!$A$11:$F$1000,6,FALSE),"")</f>
        <v/>
      </c>
      <c r="G575" s="489" t="str">
        <f>IFERROR(VLOOKUP(A575,Transaksi!$A$11:$G$1000,7,FALSE),"")</f>
        <v/>
      </c>
      <c r="H575" s="489" t="str">
        <f>IFERROR(VLOOKUP(A575,Transaksi!$A$11:$H$1000,8,FALSE),"")</f>
        <v/>
      </c>
      <c r="I575" s="489" t="str">
        <f t="shared" si="21"/>
        <v/>
      </c>
    </row>
    <row r="576" spans="3:9" ht="12.5">
      <c r="C576" s="486" t="str">
        <f>IFERROR(VLOOKUP(A576,Transaksi!$A$11:$C$1000,3,FALSE),"")</f>
        <v/>
      </c>
      <c r="D576" s="487" t="str">
        <f>IFERROR(VLOOKUP(A576,Transaksi!$A$11:$D$1000,4,FALSE),"")</f>
        <v/>
      </c>
      <c r="E576" s="488" t="str">
        <f>IFERROR(VLOOKUP(A576,Transaksi!$A$11:$E$1000,5,FALSE),"")</f>
        <v/>
      </c>
      <c r="F576" s="209" t="str">
        <f>IFERROR(VLOOKUP(A576,Transaksi!$A$11:$F$1000,6,FALSE),"")</f>
        <v/>
      </c>
      <c r="G576" s="489" t="str">
        <f>IFERROR(VLOOKUP(A576,Transaksi!$A$11:$G$1000,7,FALSE),"")</f>
        <v/>
      </c>
      <c r="H576" s="489" t="str">
        <f>IFERROR(VLOOKUP(A576,Transaksi!$A$11:$H$1000,8,FALSE),"")</f>
        <v/>
      </c>
      <c r="I576" s="489" t="str">
        <f t="shared" si="21"/>
        <v/>
      </c>
    </row>
    <row r="577" spans="3:9" ht="12.5">
      <c r="C577" s="486" t="str">
        <f>IFERROR(VLOOKUP(A577,Transaksi!$A$11:$C$1000,3,FALSE),"")</f>
        <v/>
      </c>
      <c r="D577" s="487" t="str">
        <f>IFERROR(VLOOKUP(A577,Transaksi!$A$11:$D$1000,4,FALSE),"")</f>
        <v/>
      </c>
      <c r="E577" s="488" t="str">
        <f>IFERROR(VLOOKUP(A577,Transaksi!$A$11:$E$1000,5,FALSE),"")</f>
        <v/>
      </c>
      <c r="F577" s="209" t="str">
        <f>IFERROR(VLOOKUP(A577,Transaksi!$A$11:$F$1000,6,FALSE),"")</f>
        <v/>
      </c>
      <c r="G577" s="489" t="str">
        <f>IFERROR(VLOOKUP(A577,Transaksi!$A$11:$G$1000,7,FALSE),"")</f>
        <v/>
      </c>
      <c r="H577" s="489" t="str">
        <f>IFERROR(VLOOKUP(A577,Transaksi!$A$11:$H$1000,8,FALSE),"")</f>
        <v/>
      </c>
      <c r="I577" s="489" t="str">
        <f t="shared" si="21"/>
        <v/>
      </c>
    </row>
    <row r="578" spans="3:9" ht="12.5">
      <c r="C578" s="486" t="str">
        <f>IFERROR(VLOOKUP(A578,Transaksi!$A$11:$C$1000,3,FALSE),"")</f>
        <v/>
      </c>
      <c r="D578" s="487" t="str">
        <f>IFERROR(VLOOKUP(A578,Transaksi!$A$11:$D$1000,4,FALSE),"")</f>
        <v/>
      </c>
      <c r="E578" s="488" t="str">
        <f>IFERROR(VLOOKUP(A578,Transaksi!$A$11:$E$1000,5,FALSE),"")</f>
        <v/>
      </c>
      <c r="F578" s="209" t="str">
        <f>IFERROR(VLOOKUP(A578,Transaksi!$A$11:$F$1000,6,FALSE),"")</f>
        <v/>
      </c>
      <c r="G578" s="489" t="str">
        <f>IFERROR(VLOOKUP(A578,Transaksi!$A$11:$G$1000,7,FALSE),"")</f>
        <v/>
      </c>
      <c r="H578" s="489" t="str">
        <f>IFERROR(VLOOKUP(A578,Transaksi!$A$11:$H$1000,8,FALSE),"")</f>
        <v/>
      </c>
      <c r="I578" s="489" t="str">
        <f t="shared" si="21"/>
        <v/>
      </c>
    </row>
    <row r="579" spans="3:9" ht="12.5">
      <c r="C579" s="486" t="str">
        <f>IFERROR(VLOOKUP(A579,Transaksi!$A$11:$C$1000,3,FALSE),"")</f>
        <v/>
      </c>
      <c r="D579" s="487" t="str">
        <f>IFERROR(VLOOKUP(A579,Transaksi!$A$11:$D$1000,4,FALSE),"")</f>
        <v/>
      </c>
      <c r="E579" s="488" t="str">
        <f>IFERROR(VLOOKUP(A579,Transaksi!$A$11:$E$1000,5,FALSE),"")</f>
        <v/>
      </c>
      <c r="F579" s="209" t="str">
        <f>IFERROR(VLOOKUP(A579,Transaksi!$A$11:$F$1000,6,FALSE),"")</f>
        <v/>
      </c>
      <c r="G579" s="489" t="str">
        <f>IFERROR(VLOOKUP(A579,Transaksi!$A$11:$G$1000,7,FALSE),"")</f>
        <v/>
      </c>
      <c r="H579" s="489" t="str">
        <f>IFERROR(VLOOKUP(A579,Transaksi!$A$11:$H$1000,8,FALSE),"")</f>
        <v/>
      </c>
      <c r="I579" s="489" t="str">
        <f t="shared" si="21"/>
        <v/>
      </c>
    </row>
    <row r="580" spans="3:9" ht="12.5">
      <c r="C580" s="486" t="str">
        <f>IFERROR(VLOOKUP(A580,Transaksi!$A$11:$C$1000,3,FALSE),"")</f>
        <v/>
      </c>
      <c r="D580" s="487" t="str">
        <f>IFERROR(VLOOKUP(A580,Transaksi!$A$11:$D$1000,4,FALSE),"")</f>
        <v/>
      </c>
      <c r="E580" s="488" t="str">
        <f>IFERROR(VLOOKUP(A580,Transaksi!$A$11:$E$1000,5,FALSE),"")</f>
        <v/>
      </c>
      <c r="F580" s="209" t="str">
        <f>IFERROR(VLOOKUP(A580,Transaksi!$A$11:$F$1000,6,FALSE),"")</f>
        <v/>
      </c>
      <c r="G580" s="489" t="str">
        <f>IFERROR(VLOOKUP(A580,Transaksi!$A$11:$G$1000,7,FALSE),"")</f>
        <v/>
      </c>
      <c r="H580" s="489" t="str">
        <f>IFERROR(VLOOKUP(A580,Transaksi!$A$11:$H$1000,8,FALSE),"")</f>
        <v/>
      </c>
      <c r="I580" s="489" t="str">
        <f t="shared" si="21"/>
        <v/>
      </c>
    </row>
    <row r="581" spans="3:9" ht="12.5">
      <c r="C581" s="486" t="str">
        <f>IFERROR(VLOOKUP(A581,Transaksi!$A$11:$C$1000,3,FALSE),"")</f>
        <v/>
      </c>
      <c r="D581" s="487" t="str">
        <f>IFERROR(VLOOKUP(A581,Transaksi!$A$11:$D$1000,4,FALSE),"")</f>
        <v/>
      </c>
      <c r="E581" s="488" t="str">
        <f>IFERROR(VLOOKUP(A581,Transaksi!$A$11:$E$1000,5,FALSE),"")</f>
        <v/>
      </c>
      <c r="F581" s="209" t="str">
        <f>IFERROR(VLOOKUP(A581,Transaksi!$A$11:$F$1000,6,FALSE),"")</f>
        <v/>
      </c>
      <c r="G581" s="489" t="str">
        <f>IFERROR(VLOOKUP(A581,Transaksi!$A$11:$G$1000,7,FALSE),"")</f>
        <v/>
      </c>
      <c r="H581" s="489" t="str">
        <f>IFERROR(VLOOKUP(A581,Transaksi!$A$11:$H$1000,8,FALSE),"")</f>
        <v/>
      </c>
      <c r="I581" s="489" t="str">
        <f t="shared" si="21"/>
        <v/>
      </c>
    </row>
    <row r="582" spans="3:9" ht="12.5">
      <c r="C582" s="486" t="str">
        <f>IFERROR(VLOOKUP(A582,Transaksi!$A$11:$C$1000,3,FALSE),"")</f>
        <v/>
      </c>
      <c r="D582" s="487" t="str">
        <f>IFERROR(VLOOKUP(A582,Transaksi!$A$11:$D$1000,4,FALSE),"")</f>
        <v/>
      </c>
      <c r="E582" s="488" t="str">
        <f>IFERROR(VLOOKUP(A582,Transaksi!$A$11:$E$1000,5,FALSE),"")</f>
        <v/>
      </c>
      <c r="F582" s="209" t="str">
        <f>IFERROR(VLOOKUP(A582,Transaksi!$A$11:$F$1000,6,FALSE),"")</f>
        <v/>
      </c>
      <c r="G582" s="489" t="str">
        <f>IFERROR(VLOOKUP(A582,Transaksi!$A$11:$G$1000,7,FALSE),"")</f>
        <v/>
      </c>
      <c r="H582" s="489" t="str">
        <f>IFERROR(VLOOKUP(A582,Transaksi!$A$11:$H$1000,8,FALSE),"")</f>
        <v/>
      </c>
      <c r="I582" s="489" t="str">
        <f t="shared" si="21"/>
        <v/>
      </c>
    </row>
    <row r="583" spans="3:9" ht="12.5">
      <c r="C583" s="486" t="str">
        <f>IFERROR(VLOOKUP(A583,Transaksi!$A$11:$C$1000,3,FALSE),"")</f>
        <v/>
      </c>
      <c r="D583" s="487" t="str">
        <f>IFERROR(VLOOKUP(A583,Transaksi!$A$11:$D$1000,4,FALSE),"")</f>
        <v/>
      </c>
      <c r="E583" s="488" t="str">
        <f>IFERROR(VLOOKUP(A583,Transaksi!$A$11:$E$1000,5,FALSE),"")</f>
        <v/>
      </c>
      <c r="F583" s="209" t="str">
        <f>IFERROR(VLOOKUP(A583,Transaksi!$A$11:$F$1000,6,FALSE),"")</f>
        <v/>
      </c>
      <c r="G583" s="489" t="str">
        <f>IFERROR(VLOOKUP(A583,Transaksi!$A$11:$G$1000,7,FALSE),"")</f>
        <v/>
      </c>
      <c r="H583" s="489" t="str">
        <f>IFERROR(VLOOKUP(A583,Transaksi!$A$11:$H$1000,8,FALSE),"")</f>
        <v/>
      </c>
      <c r="I583" s="489" t="str">
        <f t="shared" si="21"/>
        <v/>
      </c>
    </row>
    <row r="584" spans="3:9" ht="12.5">
      <c r="C584" s="486" t="str">
        <f>IFERROR(VLOOKUP(A584,Transaksi!$A$11:$C$1000,3,FALSE),"")</f>
        <v/>
      </c>
      <c r="D584" s="487" t="str">
        <f>IFERROR(VLOOKUP(A584,Transaksi!$A$11:$D$1000,4,FALSE),"")</f>
        <v/>
      </c>
      <c r="E584" s="488" t="str">
        <f>IFERROR(VLOOKUP(A584,Transaksi!$A$11:$E$1000,5,FALSE),"")</f>
        <v/>
      </c>
      <c r="F584" s="209" t="str">
        <f>IFERROR(VLOOKUP(A584,Transaksi!$A$11:$F$1000,6,FALSE),"")</f>
        <v/>
      </c>
      <c r="G584" s="489" t="str">
        <f>IFERROR(VLOOKUP(A584,Transaksi!$A$11:$G$1000,7,FALSE),"")</f>
        <v/>
      </c>
      <c r="H584" s="489" t="str">
        <f>IFERROR(VLOOKUP(A584,Transaksi!$A$11:$H$1000,8,FALSE),"")</f>
        <v/>
      </c>
      <c r="I584" s="489" t="str">
        <f t="shared" si="21"/>
        <v/>
      </c>
    </row>
    <row r="585" spans="3:9" ht="12.5">
      <c r="C585" s="486" t="str">
        <f>IFERROR(VLOOKUP(A585,Transaksi!$A$11:$C$1000,3,FALSE),"")</f>
        <v/>
      </c>
      <c r="D585" s="487" t="str">
        <f>IFERROR(VLOOKUP(A585,Transaksi!$A$11:$D$1000,4,FALSE),"")</f>
        <v/>
      </c>
      <c r="E585" s="488" t="str">
        <f>IFERROR(VLOOKUP(A585,Transaksi!$A$11:$E$1000,5,FALSE),"")</f>
        <v/>
      </c>
      <c r="F585" s="209" t="str">
        <f>IFERROR(VLOOKUP(A585,Transaksi!$A$11:$F$1000,6,FALSE),"")</f>
        <v/>
      </c>
      <c r="G585" s="489" t="str">
        <f>IFERROR(VLOOKUP(A585,Transaksi!$A$11:$G$1000,7,FALSE),"")</f>
        <v/>
      </c>
      <c r="H585" s="489" t="str">
        <f>IFERROR(VLOOKUP(A585,Transaksi!$A$11:$H$1000,8,FALSE),"")</f>
        <v/>
      </c>
      <c r="I585" s="489" t="str">
        <f t="shared" si="21"/>
        <v/>
      </c>
    </row>
    <row r="586" spans="3:9" ht="12.5">
      <c r="C586" s="486" t="str">
        <f>IFERROR(VLOOKUP(A586,Transaksi!$A$11:$C$1000,3,FALSE),"")</f>
        <v/>
      </c>
      <c r="D586" s="487" t="str">
        <f>IFERROR(VLOOKUP(A586,Transaksi!$A$11:$D$1000,4,FALSE),"")</f>
        <v/>
      </c>
      <c r="E586" s="488" t="str">
        <f>IFERROR(VLOOKUP(A586,Transaksi!$A$11:$E$1000,5,FALSE),"")</f>
        <v/>
      </c>
      <c r="F586" s="209" t="str">
        <f>IFERROR(VLOOKUP(A586,Transaksi!$A$11:$F$1000,6,FALSE),"")</f>
        <v/>
      </c>
      <c r="G586" s="489" t="str">
        <f>IFERROR(VLOOKUP(A586,Transaksi!$A$11:$G$1000,7,FALSE),"")</f>
        <v/>
      </c>
      <c r="H586" s="489" t="str">
        <f>IFERROR(VLOOKUP(A586,Transaksi!$A$11:$H$1000,8,FALSE),"")</f>
        <v/>
      </c>
      <c r="I586" s="489" t="str">
        <f t="shared" si="21"/>
        <v/>
      </c>
    </row>
    <row r="587" spans="3:9" ht="12.5">
      <c r="C587" s="486" t="str">
        <f>IFERROR(VLOOKUP(A587,Transaksi!$A$11:$C$1000,3,FALSE),"")</f>
        <v/>
      </c>
      <c r="D587" s="487" t="str">
        <f>IFERROR(VLOOKUP(A587,Transaksi!$A$11:$D$1000,4,FALSE),"")</f>
        <v/>
      </c>
      <c r="E587" s="488" t="str">
        <f>IFERROR(VLOOKUP(A587,Transaksi!$A$11:$E$1000,5,FALSE),"")</f>
        <v/>
      </c>
      <c r="F587" s="209" t="str">
        <f>IFERROR(VLOOKUP(A587,Transaksi!$A$11:$F$1000,6,FALSE),"")</f>
        <v/>
      </c>
      <c r="G587" s="489" t="str">
        <f>IFERROR(VLOOKUP(A587,Transaksi!$A$11:$G$1000,7,FALSE),"")</f>
        <v/>
      </c>
      <c r="H587" s="489" t="str">
        <f>IFERROR(VLOOKUP(A587,Transaksi!$A$11:$H$1000,8,FALSE),"")</f>
        <v/>
      </c>
      <c r="I587" s="489" t="str">
        <f t="shared" si="21"/>
        <v/>
      </c>
    </row>
    <row r="588" spans="3:9" ht="12.5">
      <c r="C588" s="486" t="str">
        <f>IFERROR(VLOOKUP(A588,Transaksi!$A$11:$C$1000,3,FALSE),"")</f>
        <v/>
      </c>
      <c r="D588" s="487" t="str">
        <f>IFERROR(VLOOKUP(A588,Transaksi!$A$11:$D$1000,4,FALSE),"")</f>
        <v/>
      </c>
      <c r="E588" s="488" t="str">
        <f>IFERROR(VLOOKUP(A588,Transaksi!$A$11:$E$1000,5,FALSE),"")</f>
        <v/>
      </c>
      <c r="F588" s="209" t="str">
        <f>IFERROR(VLOOKUP(A588,Transaksi!$A$11:$F$1000,6,FALSE),"")</f>
        <v/>
      </c>
      <c r="G588" s="489" t="str">
        <f>IFERROR(VLOOKUP(A588,Transaksi!$A$11:$G$1000,7,FALSE),"")</f>
        <v/>
      </c>
      <c r="H588" s="489" t="str">
        <f>IFERROR(VLOOKUP(A588,Transaksi!$A$11:$H$1000,8,FALSE),"")</f>
        <v/>
      </c>
      <c r="I588" s="489" t="str">
        <f t="shared" si="21"/>
        <v/>
      </c>
    </row>
    <row r="589" spans="3:9" ht="12.5">
      <c r="C589" s="486" t="str">
        <f>IFERROR(VLOOKUP(A589,Transaksi!$A$11:$C$1000,3,FALSE),"")</f>
        <v/>
      </c>
      <c r="D589" s="487" t="str">
        <f>IFERROR(VLOOKUP(A589,Transaksi!$A$11:$D$1000,4,FALSE),"")</f>
        <v/>
      </c>
      <c r="E589" s="488" t="str">
        <f>IFERROR(VLOOKUP(A589,Transaksi!$A$11:$E$1000,5,FALSE),"")</f>
        <v/>
      </c>
      <c r="F589" s="209" t="str">
        <f>IFERROR(VLOOKUP(A589,Transaksi!$A$11:$F$1000,6,FALSE),"")</f>
        <v/>
      </c>
      <c r="G589" s="489" t="str">
        <f>IFERROR(VLOOKUP(A589,Transaksi!$A$11:$G$1000,7,FALSE),"")</f>
        <v/>
      </c>
      <c r="H589" s="489" t="str">
        <f>IFERROR(VLOOKUP(A589,Transaksi!$A$11:$H$1000,8,FALSE),"")</f>
        <v/>
      </c>
      <c r="I589" s="489" t="str">
        <f t="shared" si="21"/>
        <v/>
      </c>
    </row>
    <row r="590" spans="3:9" ht="12.5">
      <c r="C590" s="486" t="str">
        <f>IFERROR(VLOOKUP(A590,Transaksi!$A$11:$C$1000,3,FALSE),"")</f>
        <v/>
      </c>
      <c r="D590" s="487" t="str">
        <f>IFERROR(VLOOKUP(A590,Transaksi!$A$11:$D$1000,4,FALSE),"")</f>
        <v/>
      </c>
      <c r="E590" s="488" t="str">
        <f>IFERROR(VLOOKUP(A590,Transaksi!$A$11:$E$1000,5,FALSE),"")</f>
        <v/>
      </c>
      <c r="F590" s="209" t="str">
        <f>IFERROR(VLOOKUP(A590,Transaksi!$A$11:$F$1000,6,FALSE),"")</f>
        <v/>
      </c>
      <c r="G590" s="489" t="str">
        <f>IFERROR(VLOOKUP(A590,Transaksi!$A$11:$G$1000,7,FALSE),"")</f>
        <v/>
      </c>
      <c r="H590" s="489" t="str">
        <f>IFERROR(VLOOKUP(A590,Transaksi!$A$11:$H$1000,8,FALSE),"")</f>
        <v/>
      </c>
      <c r="I590" s="489" t="str">
        <f t="shared" si="21"/>
        <v/>
      </c>
    </row>
    <row r="591" spans="3:9" ht="12.5">
      <c r="C591" s="486" t="str">
        <f>IFERROR(VLOOKUP(A591,Transaksi!$A$11:$C$1000,3,FALSE),"")</f>
        <v/>
      </c>
      <c r="D591" s="487" t="str">
        <f>IFERROR(VLOOKUP(A591,Transaksi!$A$11:$D$1000,4,FALSE),"")</f>
        <v/>
      </c>
      <c r="E591" s="488" t="str">
        <f>IFERROR(VLOOKUP(A591,Transaksi!$A$11:$E$1000,5,FALSE),"")</f>
        <v/>
      </c>
      <c r="F591" s="209" t="str">
        <f>IFERROR(VLOOKUP(A591,Transaksi!$A$11:$F$1000,6,FALSE),"")</f>
        <v/>
      </c>
      <c r="G591" s="489" t="str">
        <f>IFERROR(VLOOKUP(A591,Transaksi!$A$11:$G$1000,7,FALSE),"")</f>
        <v/>
      </c>
      <c r="H591" s="489" t="str">
        <f>IFERROR(VLOOKUP(A591,Transaksi!$A$11:$H$1000,8,FALSE),"")</f>
        <v/>
      </c>
      <c r="I591" s="489" t="str">
        <f t="shared" si="21"/>
        <v/>
      </c>
    </row>
    <row r="592" spans="3:9" ht="12.5">
      <c r="C592" s="486" t="str">
        <f>IFERROR(VLOOKUP(A592,Transaksi!$A$11:$C$1000,3,FALSE),"")</f>
        <v/>
      </c>
      <c r="D592" s="487" t="str">
        <f>IFERROR(VLOOKUP(A592,Transaksi!$A$11:$D$1000,4,FALSE),"")</f>
        <v/>
      </c>
      <c r="E592" s="488" t="str">
        <f>IFERROR(VLOOKUP(A592,Transaksi!$A$11:$E$1000,5,FALSE),"")</f>
        <v/>
      </c>
      <c r="F592" s="209" t="str">
        <f>IFERROR(VLOOKUP(A592,Transaksi!$A$11:$F$1000,6,FALSE),"")</f>
        <v/>
      </c>
      <c r="G592" s="489" t="str">
        <f>IFERROR(VLOOKUP(A592,Transaksi!$A$11:$G$1000,7,FALSE),"")</f>
        <v/>
      </c>
      <c r="H592" s="489" t="str">
        <f>IFERROR(VLOOKUP(A592,Transaksi!$A$11:$H$1000,8,FALSE),"")</f>
        <v/>
      </c>
      <c r="I592" s="489" t="str">
        <f t="shared" si="21"/>
        <v/>
      </c>
    </row>
    <row r="593" spans="3:9" ht="12.5">
      <c r="C593" s="486" t="str">
        <f>IFERROR(VLOOKUP(A593,Transaksi!$A$11:$C$1000,3,FALSE),"")</f>
        <v/>
      </c>
      <c r="D593" s="487" t="str">
        <f>IFERROR(VLOOKUP(A593,Transaksi!$A$11:$D$1000,4,FALSE),"")</f>
        <v/>
      </c>
      <c r="E593" s="488" t="str">
        <f>IFERROR(VLOOKUP(A593,Transaksi!$A$11:$E$1000,5,FALSE),"")</f>
        <v/>
      </c>
      <c r="F593" s="209" t="str">
        <f>IFERROR(VLOOKUP(A593,Transaksi!$A$11:$F$1000,6,FALSE),"")</f>
        <v/>
      </c>
      <c r="G593" s="489" t="str">
        <f>IFERROR(VLOOKUP(A593,Transaksi!$A$11:$G$1000,7,FALSE),"")</f>
        <v/>
      </c>
      <c r="H593" s="489" t="str">
        <f>IFERROR(VLOOKUP(A593,Transaksi!$A$11:$H$1000,8,FALSE),"")</f>
        <v/>
      </c>
      <c r="I593" s="489" t="str">
        <f t="shared" si="21"/>
        <v/>
      </c>
    </row>
    <row r="594" spans="3:9" ht="12.5">
      <c r="C594" s="486" t="str">
        <f>IFERROR(VLOOKUP(A594,Transaksi!$A$11:$C$1000,3,FALSE),"")</f>
        <v/>
      </c>
      <c r="D594" s="487" t="str">
        <f>IFERROR(VLOOKUP(A594,Transaksi!$A$11:$D$1000,4,FALSE),"")</f>
        <v/>
      </c>
      <c r="E594" s="488" t="str">
        <f>IFERROR(VLOOKUP(A594,Transaksi!$A$11:$E$1000,5,FALSE),"")</f>
        <v/>
      </c>
      <c r="F594" s="209" t="str">
        <f>IFERROR(VLOOKUP(A594,Transaksi!$A$11:$F$1000,6,FALSE),"")</f>
        <v/>
      </c>
      <c r="G594" s="489" t="str">
        <f>IFERROR(VLOOKUP(A594,Transaksi!$A$11:$G$1000,7,FALSE),"")</f>
        <v/>
      </c>
      <c r="H594" s="489" t="str">
        <f>IFERROR(VLOOKUP(A594,Transaksi!$A$11:$H$1000,8,FALSE),"")</f>
        <v/>
      </c>
      <c r="I594" s="489" t="str">
        <f t="shared" si="21"/>
        <v/>
      </c>
    </row>
    <row r="595" spans="3:9" ht="12.5">
      <c r="C595" s="486" t="str">
        <f>IFERROR(VLOOKUP(A595,Transaksi!$A$11:$C$1000,3,FALSE),"")</f>
        <v/>
      </c>
      <c r="D595" s="487" t="str">
        <f>IFERROR(VLOOKUP(A595,Transaksi!$A$11:$D$1000,4,FALSE),"")</f>
        <v/>
      </c>
      <c r="E595" s="488" t="str">
        <f>IFERROR(VLOOKUP(A595,Transaksi!$A$11:$E$1000,5,FALSE),"")</f>
        <v/>
      </c>
      <c r="F595" s="209" t="str">
        <f>IFERROR(VLOOKUP(A595,Transaksi!$A$11:$F$1000,6,FALSE),"")</f>
        <v/>
      </c>
      <c r="G595" s="489" t="str">
        <f>IFERROR(VLOOKUP(A595,Transaksi!$A$11:$G$1000,7,FALSE),"")</f>
        <v/>
      </c>
      <c r="H595" s="489" t="str">
        <f>IFERROR(VLOOKUP(A595,Transaksi!$A$11:$H$1000,8,FALSE),"")</f>
        <v/>
      </c>
      <c r="I595" s="489" t="str">
        <f t="shared" si="21"/>
        <v/>
      </c>
    </row>
    <row r="596" spans="3:9" ht="12.5">
      <c r="C596" s="486" t="str">
        <f>IFERROR(VLOOKUP(A596,Transaksi!$A$11:$C$1000,3,FALSE),"")</f>
        <v/>
      </c>
      <c r="D596" s="487" t="str">
        <f>IFERROR(VLOOKUP(A596,Transaksi!$A$11:$D$1000,4,FALSE),"")</f>
        <v/>
      </c>
      <c r="E596" s="488" t="str">
        <f>IFERROR(VLOOKUP(A596,Transaksi!$A$11:$E$1000,5,FALSE),"")</f>
        <v/>
      </c>
      <c r="F596" s="209" t="str">
        <f>IFERROR(VLOOKUP(A596,Transaksi!$A$11:$F$1000,6,FALSE),"")</f>
        <v/>
      </c>
      <c r="G596" s="489" t="str">
        <f>IFERROR(VLOOKUP(A596,Transaksi!$A$11:$G$1000,7,FALSE),"")</f>
        <v/>
      </c>
      <c r="H596" s="489" t="str">
        <f>IFERROR(VLOOKUP(A596,Transaksi!$A$11:$H$1000,8,FALSE),"")</f>
        <v/>
      </c>
      <c r="I596" s="489" t="str">
        <f t="shared" si="21"/>
        <v/>
      </c>
    </row>
    <row r="597" spans="3:9" ht="12.5">
      <c r="C597" s="486" t="str">
        <f>IFERROR(VLOOKUP(A597,Transaksi!$A$11:$C$1000,3,FALSE),"")</f>
        <v/>
      </c>
      <c r="D597" s="487" t="str">
        <f>IFERROR(VLOOKUP(A597,Transaksi!$A$11:$D$1000,4,FALSE),"")</f>
        <v/>
      </c>
      <c r="E597" s="488" t="str">
        <f>IFERROR(VLOOKUP(A597,Transaksi!$A$11:$E$1000,5,FALSE),"")</f>
        <v/>
      </c>
      <c r="F597" s="209" t="str">
        <f>IFERROR(VLOOKUP(A597,Transaksi!$A$11:$F$1000,6,FALSE),"")</f>
        <v/>
      </c>
      <c r="G597" s="489" t="str">
        <f>IFERROR(VLOOKUP(A597,Transaksi!$A$11:$G$1000,7,FALSE),"")</f>
        <v/>
      </c>
      <c r="H597" s="489" t="str">
        <f>IFERROR(VLOOKUP(A597,Transaksi!$A$11:$H$1000,8,FALSE),"")</f>
        <v/>
      </c>
      <c r="I597" s="489" t="str">
        <f t="shared" si="21"/>
        <v/>
      </c>
    </row>
    <row r="598" spans="3:9" ht="12.5">
      <c r="C598" s="486" t="str">
        <f>IFERROR(VLOOKUP(A598,Transaksi!$A$11:$C$1000,3,FALSE),"")</f>
        <v/>
      </c>
      <c r="D598" s="487" t="str">
        <f>IFERROR(VLOOKUP(A598,Transaksi!$A$11:$D$1000,4,FALSE),"")</f>
        <v/>
      </c>
      <c r="E598" s="488" t="str">
        <f>IFERROR(VLOOKUP(A598,Transaksi!$A$11:$E$1000,5,FALSE),"")</f>
        <v/>
      </c>
      <c r="F598" s="209" t="str">
        <f>IFERROR(VLOOKUP(A598,Transaksi!$A$11:$F$1000,6,FALSE),"")</f>
        <v/>
      </c>
      <c r="G598" s="489" t="str">
        <f>IFERROR(VLOOKUP(A598,Transaksi!$A$11:$G$1000,7,FALSE),"")</f>
        <v/>
      </c>
      <c r="H598" s="489" t="str">
        <f>IFERROR(VLOOKUP(A598,Transaksi!$A$11:$H$1000,8,FALSE),"")</f>
        <v/>
      </c>
      <c r="I598" s="489" t="str">
        <f t="shared" si="21"/>
        <v/>
      </c>
    </row>
    <row r="599" spans="3:9" ht="12.5">
      <c r="C599" s="486" t="str">
        <f>IFERROR(VLOOKUP(A599,Transaksi!$A$11:$C$1000,3,FALSE),"")</f>
        <v/>
      </c>
      <c r="D599" s="487" t="str">
        <f>IFERROR(VLOOKUP(A599,Transaksi!$A$11:$D$1000,4,FALSE),"")</f>
        <v/>
      </c>
      <c r="E599" s="488" t="str">
        <f>IFERROR(VLOOKUP(A599,Transaksi!$A$11:$E$1000,5,FALSE),"")</f>
        <v/>
      </c>
      <c r="F599" s="209" t="str">
        <f>IFERROR(VLOOKUP(A599,Transaksi!$A$11:$F$1000,6,FALSE),"")</f>
        <v/>
      </c>
      <c r="G599" s="489" t="str">
        <f>IFERROR(VLOOKUP(A599,Transaksi!$A$11:$G$1000,7,FALSE),"")</f>
        <v/>
      </c>
      <c r="H599" s="489" t="str">
        <f>IFERROR(VLOOKUP(A599,Transaksi!$A$11:$H$1000,8,FALSE),"")</f>
        <v/>
      </c>
      <c r="I599" s="489" t="str">
        <f t="shared" si="21"/>
        <v/>
      </c>
    </row>
    <row r="600" spans="3:9" ht="12.5">
      <c r="C600" s="486" t="str">
        <f>IFERROR(VLOOKUP(A600,Transaksi!$A$11:$C$1000,3,FALSE),"")</f>
        <v/>
      </c>
      <c r="D600" s="487" t="str">
        <f>IFERROR(VLOOKUP(A600,Transaksi!$A$11:$D$1000,4,FALSE),"")</f>
        <v/>
      </c>
      <c r="E600" s="488" t="str">
        <f>IFERROR(VLOOKUP(A600,Transaksi!$A$11:$E$1000,5,FALSE),"")</f>
        <v/>
      </c>
      <c r="F600" s="209" t="str">
        <f>IFERROR(VLOOKUP(A600,Transaksi!$A$11:$F$1000,6,FALSE),"")</f>
        <v/>
      </c>
      <c r="G600" s="489" t="str">
        <f>IFERROR(VLOOKUP(A600,Transaksi!$A$11:$G$1000,7,FALSE),"")</f>
        <v/>
      </c>
      <c r="H600" s="489" t="str">
        <f>IFERROR(VLOOKUP(A600,Transaksi!$A$11:$H$1000,8,FALSE),"")</f>
        <v/>
      </c>
      <c r="I600" s="489" t="str">
        <f t="shared" ref="I600:I663" si="22">IF(F600="","",I599+G600-H600)</f>
        <v/>
      </c>
    </row>
    <row r="601" spans="3:9" ht="12.5">
      <c r="C601" s="486" t="str">
        <f>IFERROR(VLOOKUP(A601,Transaksi!$A$11:$C$1000,3,FALSE),"")</f>
        <v/>
      </c>
      <c r="D601" s="487" t="str">
        <f>IFERROR(VLOOKUP(A601,Transaksi!$A$11:$D$1000,4,FALSE),"")</f>
        <v/>
      </c>
      <c r="E601" s="488" t="str">
        <f>IFERROR(VLOOKUP(A601,Transaksi!$A$11:$E$1000,5,FALSE),"")</f>
        <v/>
      </c>
      <c r="F601" s="209" t="str">
        <f>IFERROR(VLOOKUP(A601,Transaksi!$A$11:$F$1000,6,FALSE),"")</f>
        <v/>
      </c>
      <c r="G601" s="489" t="str">
        <f>IFERROR(VLOOKUP(A601,Transaksi!$A$11:$G$1000,7,FALSE),"")</f>
        <v/>
      </c>
      <c r="H601" s="489" t="str">
        <f>IFERROR(VLOOKUP(A601,Transaksi!$A$11:$H$1000,8,FALSE),"")</f>
        <v/>
      </c>
      <c r="I601" s="489" t="str">
        <f t="shared" si="22"/>
        <v/>
      </c>
    </row>
    <row r="602" spans="3:9" ht="12.5">
      <c r="C602" s="486" t="str">
        <f>IFERROR(VLOOKUP(A602,Transaksi!$A$11:$C$1000,3,FALSE),"")</f>
        <v/>
      </c>
      <c r="D602" s="487" t="str">
        <f>IFERROR(VLOOKUP(A602,Transaksi!$A$11:$D$1000,4,FALSE),"")</f>
        <v/>
      </c>
      <c r="E602" s="488" t="str">
        <f>IFERROR(VLOOKUP(A602,Transaksi!$A$11:$E$1000,5,FALSE),"")</f>
        <v/>
      </c>
      <c r="F602" s="209" t="str">
        <f>IFERROR(VLOOKUP(A602,Transaksi!$A$11:$F$1000,6,FALSE),"")</f>
        <v/>
      </c>
      <c r="G602" s="489" t="str">
        <f>IFERROR(VLOOKUP(A602,Transaksi!$A$11:$G$1000,7,FALSE),"")</f>
        <v/>
      </c>
      <c r="H602" s="489" t="str">
        <f>IFERROR(VLOOKUP(A602,Transaksi!$A$11:$H$1000,8,FALSE),"")</f>
        <v/>
      </c>
      <c r="I602" s="489" t="str">
        <f t="shared" si="22"/>
        <v/>
      </c>
    </row>
    <row r="603" spans="3:9" ht="12.5">
      <c r="C603" s="486" t="str">
        <f>IFERROR(VLOOKUP(A603,Transaksi!$A$11:$C$1000,3,FALSE),"")</f>
        <v/>
      </c>
      <c r="D603" s="487" t="str">
        <f>IFERROR(VLOOKUP(A603,Transaksi!$A$11:$D$1000,4,FALSE),"")</f>
        <v/>
      </c>
      <c r="E603" s="488" t="str">
        <f>IFERROR(VLOOKUP(A603,Transaksi!$A$11:$E$1000,5,FALSE),"")</f>
        <v/>
      </c>
      <c r="F603" s="209" t="str">
        <f>IFERROR(VLOOKUP(A603,Transaksi!$A$11:$F$1000,6,FALSE),"")</f>
        <v/>
      </c>
      <c r="G603" s="489" t="str">
        <f>IFERROR(VLOOKUP(A603,Transaksi!$A$11:$G$1000,7,FALSE),"")</f>
        <v/>
      </c>
      <c r="H603" s="489" t="str">
        <f>IFERROR(VLOOKUP(A603,Transaksi!$A$11:$H$1000,8,FALSE),"")</f>
        <v/>
      </c>
      <c r="I603" s="489" t="str">
        <f t="shared" si="22"/>
        <v/>
      </c>
    </row>
    <row r="604" spans="3:9" ht="12.5">
      <c r="C604" s="486" t="str">
        <f>IFERROR(VLOOKUP(A604,Transaksi!$A$11:$C$1000,3,FALSE),"")</f>
        <v/>
      </c>
      <c r="D604" s="487" t="str">
        <f>IFERROR(VLOOKUP(A604,Transaksi!$A$11:$D$1000,4,FALSE),"")</f>
        <v/>
      </c>
      <c r="E604" s="488" t="str">
        <f>IFERROR(VLOOKUP(A604,Transaksi!$A$11:$E$1000,5,FALSE),"")</f>
        <v/>
      </c>
      <c r="F604" s="209" t="str">
        <f>IFERROR(VLOOKUP(A604,Transaksi!$A$11:$F$1000,6,FALSE),"")</f>
        <v/>
      </c>
      <c r="G604" s="489" t="str">
        <f>IFERROR(VLOOKUP(A604,Transaksi!$A$11:$G$1000,7,FALSE),"")</f>
        <v/>
      </c>
      <c r="H604" s="489" t="str">
        <f>IFERROR(VLOOKUP(A604,Transaksi!$A$11:$H$1000,8,FALSE),"")</f>
        <v/>
      </c>
      <c r="I604" s="489" t="str">
        <f t="shared" si="22"/>
        <v/>
      </c>
    </row>
    <row r="605" spans="3:9" ht="12.5">
      <c r="C605" s="486" t="str">
        <f>IFERROR(VLOOKUP(A605,Transaksi!$A$11:$C$1000,3,FALSE),"")</f>
        <v/>
      </c>
      <c r="D605" s="487" t="str">
        <f>IFERROR(VLOOKUP(A605,Transaksi!$A$11:$D$1000,4,FALSE),"")</f>
        <v/>
      </c>
      <c r="E605" s="488" t="str">
        <f>IFERROR(VLOOKUP(A605,Transaksi!$A$11:$E$1000,5,FALSE),"")</f>
        <v/>
      </c>
      <c r="F605" s="209" t="str">
        <f>IFERROR(VLOOKUP(A605,Transaksi!$A$11:$F$1000,6,FALSE),"")</f>
        <v/>
      </c>
      <c r="G605" s="489" t="str">
        <f>IFERROR(VLOOKUP(A605,Transaksi!$A$11:$G$1000,7,FALSE),"")</f>
        <v/>
      </c>
      <c r="H605" s="489" t="str">
        <f>IFERROR(VLOOKUP(A605,Transaksi!$A$11:$H$1000,8,FALSE),"")</f>
        <v/>
      </c>
      <c r="I605" s="489" t="str">
        <f t="shared" si="22"/>
        <v/>
      </c>
    </row>
    <row r="606" spans="3:9" ht="12.5">
      <c r="C606" s="486" t="str">
        <f>IFERROR(VLOOKUP(A606,Transaksi!$A$11:$C$1000,3,FALSE),"")</f>
        <v/>
      </c>
      <c r="D606" s="487" t="str">
        <f>IFERROR(VLOOKUP(A606,Transaksi!$A$11:$D$1000,4,FALSE),"")</f>
        <v/>
      </c>
      <c r="E606" s="488" t="str">
        <f>IFERROR(VLOOKUP(A606,Transaksi!$A$11:$E$1000,5,FALSE),"")</f>
        <v/>
      </c>
      <c r="F606" s="209" t="str">
        <f>IFERROR(VLOOKUP(A606,Transaksi!$A$11:$F$1000,6,FALSE),"")</f>
        <v/>
      </c>
      <c r="G606" s="489" t="str">
        <f>IFERROR(VLOOKUP(A606,Transaksi!$A$11:$G$1000,7,FALSE),"")</f>
        <v/>
      </c>
      <c r="H606" s="489" t="str">
        <f>IFERROR(VLOOKUP(A606,Transaksi!$A$11:$H$1000,8,FALSE),"")</f>
        <v/>
      </c>
      <c r="I606" s="489" t="str">
        <f t="shared" si="22"/>
        <v/>
      </c>
    </row>
    <row r="607" spans="3:9" ht="12.5">
      <c r="C607" s="486" t="str">
        <f>IFERROR(VLOOKUP(A607,Transaksi!$A$11:$C$1000,3,FALSE),"")</f>
        <v/>
      </c>
      <c r="D607" s="487" t="str">
        <f>IFERROR(VLOOKUP(A607,Transaksi!$A$11:$D$1000,4,FALSE),"")</f>
        <v/>
      </c>
      <c r="E607" s="488" t="str">
        <f>IFERROR(VLOOKUP(A607,Transaksi!$A$11:$E$1000,5,FALSE),"")</f>
        <v/>
      </c>
      <c r="F607" s="209" t="str">
        <f>IFERROR(VLOOKUP(A607,Transaksi!$A$11:$F$1000,6,FALSE),"")</f>
        <v/>
      </c>
      <c r="G607" s="489" t="str">
        <f>IFERROR(VLOOKUP(A607,Transaksi!$A$11:$G$1000,7,FALSE),"")</f>
        <v/>
      </c>
      <c r="H607" s="489" t="str">
        <f>IFERROR(VLOOKUP(A607,Transaksi!$A$11:$H$1000,8,FALSE),"")</f>
        <v/>
      </c>
      <c r="I607" s="489" t="str">
        <f t="shared" si="22"/>
        <v/>
      </c>
    </row>
    <row r="608" spans="3:9" ht="12.5">
      <c r="C608" s="486" t="str">
        <f>IFERROR(VLOOKUP(A608,Transaksi!$A$11:$C$1000,3,FALSE),"")</f>
        <v/>
      </c>
      <c r="D608" s="487" t="str">
        <f>IFERROR(VLOOKUP(A608,Transaksi!$A$11:$D$1000,4,FALSE),"")</f>
        <v/>
      </c>
      <c r="E608" s="488" t="str">
        <f>IFERROR(VLOOKUP(A608,Transaksi!$A$11:$E$1000,5,FALSE),"")</f>
        <v/>
      </c>
      <c r="F608" s="209" t="str">
        <f>IFERROR(VLOOKUP(A608,Transaksi!$A$11:$F$1000,6,FALSE),"")</f>
        <v/>
      </c>
      <c r="G608" s="489" t="str">
        <f>IFERROR(VLOOKUP(A608,Transaksi!$A$11:$G$1000,7,FALSE),"")</f>
        <v/>
      </c>
      <c r="H608" s="489" t="str">
        <f>IFERROR(VLOOKUP(A608,Transaksi!$A$11:$H$1000,8,FALSE),"")</f>
        <v/>
      </c>
      <c r="I608" s="489" t="str">
        <f t="shared" si="22"/>
        <v/>
      </c>
    </row>
    <row r="609" spans="3:9" ht="12.5">
      <c r="C609" s="486" t="str">
        <f>IFERROR(VLOOKUP(A609,Transaksi!$A$11:$C$1000,3,FALSE),"")</f>
        <v/>
      </c>
      <c r="D609" s="487" t="str">
        <f>IFERROR(VLOOKUP(A609,Transaksi!$A$11:$D$1000,4,FALSE),"")</f>
        <v/>
      </c>
      <c r="E609" s="488" t="str">
        <f>IFERROR(VLOOKUP(A609,Transaksi!$A$11:$E$1000,5,FALSE),"")</f>
        <v/>
      </c>
      <c r="F609" s="209" t="str">
        <f>IFERROR(VLOOKUP(A609,Transaksi!$A$11:$F$1000,6,FALSE),"")</f>
        <v/>
      </c>
      <c r="G609" s="489" t="str">
        <f>IFERROR(VLOOKUP(A609,Transaksi!$A$11:$G$1000,7,FALSE),"")</f>
        <v/>
      </c>
      <c r="H609" s="489" t="str">
        <f>IFERROR(VLOOKUP(A609,Transaksi!$A$11:$H$1000,8,FALSE),"")</f>
        <v/>
      </c>
      <c r="I609" s="489" t="str">
        <f t="shared" si="22"/>
        <v/>
      </c>
    </row>
    <row r="610" spans="3:9" ht="12.5">
      <c r="C610" s="486" t="str">
        <f>IFERROR(VLOOKUP(A610,Transaksi!$A$11:$C$1000,3,FALSE),"")</f>
        <v/>
      </c>
      <c r="D610" s="487" t="str">
        <f>IFERROR(VLOOKUP(A610,Transaksi!$A$11:$D$1000,4,FALSE),"")</f>
        <v/>
      </c>
      <c r="E610" s="488" t="str">
        <f>IFERROR(VLOOKUP(A610,Transaksi!$A$11:$E$1000,5,FALSE),"")</f>
        <v/>
      </c>
      <c r="F610" s="209" t="str">
        <f>IFERROR(VLOOKUP(A610,Transaksi!$A$11:$F$1000,6,FALSE),"")</f>
        <v/>
      </c>
      <c r="G610" s="489" t="str">
        <f>IFERROR(VLOOKUP(A610,Transaksi!$A$11:$G$1000,7,FALSE),"")</f>
        <v/>
      </c>
      <c r="H610" s="489" t="str">
        <f>IFERROR(VLOOKUP(A610,Transaksi!$A$11:$H$1000,8,FALSE),"")</f>
        <v/>
      </c>
      <c r="I610" s="489" t="str">
        <f t="shared" si="22"/>
        <v/>
      </c>
    </row>
    <row r="611" spans="3:9" ht="12.5">
      <c r="C611" s="486" t="str">
        <f>IFERROR(VLOOKUP(A611,Transaksi!$A$11:$C$1000,3,FALSE),"")</f>
        <v/>
      </c>
      <c r="D611" s="487" t="str">
        <f>IFERROR(VLOOKUP(A611,Transaksi!$A$11:$D$1000,4,FALSE),"")</f>
        <v/>
      </c>
      <c r="E611" s="488" t="str">
        <f>IFERROR(VLOOKUP(A611,Transaksi!$A$11:$E$1000,5,FALSE),"")</f>
        <v/>
      </c>
      <c r="F611" s="209" t="str">
        <f>IFERROR(VLOOKUP(A611,Transaksi!$A$11:$F$1000,6,FALSE),"")</f>
        <v/>
      </c>
      <c r="G611" s="489" t="str">
        <f>IFERROR(VLOOKUP(A611,Transaksi!$A$11:$G$1000,7,FALSE),"")</f>
        <v/>
      </c>
      <c r="H611" s="489" t="str">
        <f>IFERROR(VLOOKUP(A611,Transaksi!$A$11:$H$1000,8,FALSE),"")</f>
        <v/>
      </c>
      <c r="I611" s="489" t="str">
        <f t="shared" si="22"/>
        <v/>
      </c>
    </row>
    <row r="612" spans="3:9" ht="12.5">
      <c r="C612" s="486" t="str">
        <f>IFERROR(VLOOKUP(A612,Transaksi!$A$11:$C$1000,3,FALSE),"")</f>
        <v/>
      </c>
      <c r="D612" s="487" t="str">
        <f>IFERROR(VLOOKUP(A612,Transaksi!$A$11:$D$1000,4,FALSE),"")</f>
        <v/>
      </c>
      <c r="E612" s="488" t="str">
        <f>IFERROR(VLOOKUP(A612,Transaksi!$A$11:$E$1000,5,FALSE),"")</f>
        <v/>
      </c>
      <c r="F612" s="209" t="str">
        <f>IFERROR(VLOOKUP(A612,Transaksi!$A$11:$F$1000,6,FALSE),"")</f>
        <v/>
      </c>
      <c r="G612" s="489" t="str">
        <f>IFERROR(VLOOKUP(A612,Transaksi!$A$11:$G$1000,7,FALSE),"")</f>
        <v/>
      </c>
      <c r="H612" s="489" t="str">
        <f>IFERROR(VLOOKUP(A612,Transaksi!$A$11:$H$1000,8,FALSE),"")</f>
        <v/>
      </c>
      <c r="I612" s="489" t="str">
        <f t="shared" si="22"/>
        <v/>
      </c>
    </row>
    <row r="613" spans="3:9" ht="12.5">
      <c r="C613" s="486" t="str">
        <f>IFERROR(VLOOKUP(A613,Transaksi!$A$11:$C$1000,3,FALSE),"")</f>
        <v/>
      </c>
      <c r="D613" s="487" t="str">
        <f>IFERROR(VLOOKUP(A613,Transaksi!$A$11:$D$1000,4,FALSE),"")</f>
        <v/>
      </c>
      <c r="E613" s="488" t="str">
        <f>IFERROR(VLOOKUP(A613,Transaksi!$A$11:$E$1000,5,FALSE),"")</f>
        <v/>
      </c>
      <c r="F613" s="209" t="str">
        <f>IFERROR(VLOOKUP(A613,Transaksi!$A$11:$F$1000,6,FALSE),"")</f>
        <v/>
      </c>
      <c r="G613" s="489" t="str">
        <f>IFERROR(VLOOKUP(A613,Transaksi!$A$11:$G$1000,7,FALSE),"")</f>
        <v/>
      </c>
      <c r="H613" s="489" t="str">
        <f>IFERROR(VLOOKUP(A613,Transaksi!$A$11:$H$1000,8,FALSE),"")</f>
        <v/>
      </c>
      <c r="I613" s="489" t="str">
        <f t="shared" si="22"/>
        <v/>
      </c>
    </row>
    <row r="614" spans="3:9" ht="12.5">
      <c r="C614" s="486" t="str">
        <f>IFERROR(VLOOKUP(A614,Transaksi!$A$11:$C$1000,3,FALSE),"")</f>
        <v/>
      </c>
      <c r="D614" s="487" t="str">
        <f>IFERROR(VLOOKUP(A614,Transaksi!$A$11:$D$1000,4,FALSE),"")</f>
        <v/>
      </c>
      <c r="E614" s="488" t="str">
        <f>IFERROR(VLOOKUP(A614,Transaksi!$A$11:$E$1000,5,FALSE),"")</f>
        <v/>
      </c>
      <c r="F614" s="209" t="str">
        <f>IFERROR(VLOOKUP(A614,Transaksi!$A$11:$F$1000,6,FALSE),"")</f>
        <v/>
      </c>
      <c r="G614" s="489" t="str">
        <f>IFERROR(VLOOKUP(A614,Transaksi!$A$11:$G$1000,7,FALSE),"")</f>
        <v/>
      </c>
      <c r="H614" s="489" t="str">
        <f>IFERROR(VLOOKUP(A614,Transaksi!$A$11:$H$1000,8,FALSE),"")</f>
        <v/>
      </c>
      <c r="I614" s="489" t="str">
        <f t="shared" si="22"/>
        <v/>
      </c>
    </row>
    <row r="615" spans="3:9" ht="12.5">
      <c r="C615" s="486" t="str">
        <f>IFERROR(VLOOKUP(A615,Transaksi!$A$11:$C$1000,3,FALSE),"")</f>
        <v/>
      </c>
      <c r="D615" s="487" t="str">
        <f>IFERROR(VLOOKUP(A615,Transaksi!$A$11:$D$1000,4,FALSE),"")</f>
        <v/>
      </c>
      <c r="E615" s="488" t="str">
        <f>IFERROR(VLOOKUP(A615,Transaksi!$A$11:$E$1000,5,FALSE),"")</f>
        <v/>
      </c>
      <c r="F615" s="209" t="str">
        <f>IFERROR(VLOOKUP(A615,Transaksi!$A$11:$F$1000,6,FALSE),"")</f>
        <v/>
      </c>
      <c r="G615" s="489" t="str">
        <f>IFERROR(VLOOKUP(A615,Transaksi!$A$11:$G$1000,7,FALSE),"")</f>
        <v/>
      </c>
      <c r="H615" s="489" t="str">
        <f>IFERROR(VLOOKUP(A615,Transaksi!$A$11:$H$1000,8,FALSE),"")</f>
        <v/>
      </c>
      <c r="I615" s="489" t="str">
        <f t="shared" si="22"/>
        <v/>
      </c>
    </row>
    <row r="616" spans="3:9" ht="12.5">
      <c r="C616" s="486" t="str">
        <f>IFERROR(VLOOKUP(A616,Transaksi!$A$11:$C$1000,3,FALSE),"")</f>
        <v/>
      </c>
      <c r="D616" s="487" t="str">
        <f>IFERROR(VLOOKUP(A616,Transaksi!$A$11:$D$1000,4,FALSE),"")</f>
        <v/>
      </c>
      <c r="E616" s="488" t="str">
        <f>IFERROR(VLOOKUP(A616,Transaksi!$A$11:$E$1000,5,FALSE),"")</f>
        <v/>
      </c>
      <c r="F616" s="209" t="str">
        <f>IFERROR(VLOOKUP(A616,Transaksi!$A$11:$F$1000,6,FALSE),"")</f>
        <v/>
      </c>
      <c r="G616" s="489" t="str">
        <f>IFERROR(VLOOKUP(A616,Transaksi!$A$11:$G$1000,7,FALSE),"")</f>
        <v/>
      </c>
      <c r="H616" s="489" t="str">
        <f>IFERROR(VLOOKUP(A616,Transaksi!$A$11:$H$1000,8,FALSE),"")</f>
        <v/>
      </c>
      <c r="I616" s="489" t="str">
        <f t="shared" si="22"/>
        <v/>
      </c>
    </row>
    <row r="617" spans="3:9" ht="12.5">
      <c r="C617" s="486" t="str">
        <f>IFERROR(VLOOKUP(A617,Transaksi!$A$11:$C$1000,3,FALSE),"")</f>
        <v/>
      </c>
      <c r="D617" s="487" t="str">
        <f>IFERROR(VLOOKUP(A617,Transaksi!$A$11:$D$1000,4,FALSE),"")</f>
        <v/>
      </c>
      <c r="E617" s="488" t="str">
        <f>IFERROR(VLOOKUP(A617,Transaksi!$A$11:$E$1000,5,FALSE),"")</f>
        <v/>
      </c>
      <c r="F617" s="209" t="str">
        <f>IFERROR(VLOOKUP(A617,Transaksi!$A$11:$F$1000,6,FALSE),"")</f>
        <v/>
      </c>
      <c r="G617" s="489" t="str">
        <f>IFERROR(VLOOKUP(A617,Transaksi!$A$11:$G$1000,7,FALSE),"")</f>
        <v/>
      </c>
      <c r="H617" s="489" t="str">
        <f>IFERROR(VLOOKUP(A617,Transaksi!$A$11:$H$1000,8,FALSE),"")</f>
        <v/>
      </c>
      <c r="I617" s="489" t="str">
        <f t="shared" si="22"/>
        <v/>
      </c>
    </row>
    <row r="618" spans="3:9" ht="12.5">
      <c r="C618" s="486" t="str">
        <f>IFERROR(VLOOKUP(A618,Transaksi!$A$11:$C$1000,3,FALSE),"")</f>
        <v/>
      </c>
      <c r="D618" s="487" t="str">
        <f>IFERROR(VLOOKUP(A618,Transaksi!$A$11:$D$1000,4,FALSE),"")</f>
        <v/>
      </c>
      <c r="E618" s="488" t="str">
        <f>IFERROR(VLOOKUP(A618,Transaksi!$A$11:$E$1000,5,FALSE),"")</f>
        <v/>
      </c>
      <c r="F618" s="209" t="str">
        <f>IFERROR(VLOOKUP(A618,Transaksi!$A$11:$F$1000,6,FALSE),"")</f>
        <v/>
      </c>
      <c r="G618" s="489" t="str">
        <f>IFERROR(VLOOKUP(A618,Transaksi!$A$11:$G$1000,7,FALSE),"")</f>
        <v/>
      </c>
      <c r="H618" s="489" t="str">
        <f>IFERROR(VLOOKUP(A618,Transaksi!$A$11:$H$1000,8,FALSE),"")</f>
        <v/>
      </c>
      <c r="I618" s="489" t="str">
        <f t="shared" si="22"/>
        <v/>
      </c>
    </row>
    <row r="619" spans="3:9" ht="12.5">
      <c r="C619" s="486" t="str">
        <f>IFERROR(VLOOKUP(A619,Transaksi!$A$11:$C$1000,3,FALSE),"")</f>
        <v/>
      </c>
      <c r="D619" s="487" t="str">
        <f>IFERROR(VLOOKUP(A619,Transaksi!$A$11:$D$1000,4,FALSE),"")</f>
        <v/>
      </c>
      <c r="E619" s="488" t="str">
        <f>IFERROR(VLOOKUP(A619,Transaksi!$A$11:$E$1000,5,FALSE),"")</f>
        <v/>
      </c>
      <c r="F619" s="209" t="str">
        <f>IFERROR(VLOOKUP(A619,Transaksi!$A$11:$F$1000,6,FALSE),"")</f>
        <v/>
      </c>
      <c r="G619" s="489" t="str">
        <f>IFERROR(VLOOKUP(A619,Transaksi!$A$11:$G$1000,7,FALSE),"")</f>
        <v/>
      </c>
      <c r="H619" s="489" t="str">
        <f>IFERROR(VLOOKUP(A619,Transaksi!$A$11:$H$1000,8,FALSE),"")</f>
        <v/>
      </c>
      <c r="I619" s="489" t="str">
        <f t="shared" si="22"/>
        <v/>
      </c>
    </row>
    <row r="620" spans="3:9" ht="12.5">
      <c r="C620" s="486" t="str">
        <f>IFERROR(VLOOKUP(A620,Transaksi!$A$11:$C$1000,3,FALSE),"")</f>
        <v/>
      </c>
      <c r="D620" s="487" t="str">
        <f>IFERROR(VLOOKUP(A620,Transaksi!$A$11:$D$1000,4,FALSE),"")</f>
        <v/>
      </c>
      <c r="E620" s="488" t="str">
        <f>IFERROR(VLOOKUP(A620,Transaksi!$A$11:$E$1000,5,FALSE),"")</f>
        <v/>
      </c>
      <c r="F620" s="209" t="str">
        <f>IFERROR(VLOOKUP(A620,Transaksi!$A$11:$F$1000,6,FALSE),"")</f>
        <v/>
      </c>
      <c r="G620" s="489" t="str">
        <f>IFERROR(VLOOKUP(A620,Transaksi!$A$11:$G$1000,7,FALSE),"")</f>
        <v/>
      </c>
      <c r="H620" s="489" t="str">
        <f>IFERROR(VLOOKUP(A620,Transaksi!$A$11:$H$1000,8,FALSE),"")</f>
        <v/>
      </c>
      <c r="I620" s="489" t="str">
        <f t="shared" si="22"/>
        <v/>
      </c>
    </row>
    <row r="621" spans="3:9" ht="12.5">
      <c r="C621" s="486" t="str">
        <f>IFERROR(VLOOKUP(A621,Transaksi!$A$11:$C$1000,3,FALSE),"")</f>
        <v/>
      </c>
      <c r="D621" s="487" t="str">
        <f>IFERROR(VLOOKUP(A621,Transaksi!$A$11:$D$1000,4,FALSE),"")</f>
        <v/>
      </c>
      <c r="E621" s="488" t="str">
        <f>IFERROR(VLOOKUP(A621,Transaksi!$A$11:$E$1000,5,FALSE),"")</f>
        <v/>
      </c>
      <c r="F621" s="209" t="str">
        <f>IFERROR(VLOOKUP(A621,Transaksi!$A$11:$F$1000,6,FALSE),"")</f>
        <v/>
      </c>
      <c r="G621" s="489" t="str">
        <f>IFERROR(VLOOKUP(A621,Transaksi!$A$11:$G$1000,7,FALSE),"")</f>
        <v/>
      </c>
      <c r="H621" s="489" t="str">
        <f>IFERROR(VLOOKUP(A621,Transaksi!$A$11:$H$1000,8,FALSE),"")</f>
        <v/>
      </c>
      <c r="I621" s="489" t="str">
        <f t="shared" si="22"/>
        <v/>
      </c>
    </row>
    <row r="622" spans="3:9" ht="12.5">
      <c r="C622" s="486" t="str">
        <f>IFERROR(VLOOKUP(A622,Transaksi!$A$11:$C$1000,3,FALSE),"")</f>
        <v/>
      </c>
      <c r="D622" s="487" t="str">
        <f>IFERROR(VLOOKUP(A622,Transaksi!$A$11:$D$1000,4,FALSE),"")</f>
        <v/>
      </c>
      <c r="E622" s="488" t="str">
        <f>IFERROR(VLOOKUP(A622,Transaksi!$A$11:$E$1000,5,FALSE),"")</f>
        <v/>
      </c>
      <c r="F622" s="209" t="str">
        <f>IFERROR(VLOOKUP(A622,Transaksi!$A$11:$F$1000,6,FALSE),"")</f>
        <v/>
      </c>
      <c r="G622" s="489" t="str">
        <f>IFERROR(VLOOKUP(A622,Transaksi!$A$11:$G$1000,7,FALSE),"")</f>
        <v/>
      </c>
      <c r="H622" s="489" t="str">
        <f>IFERROR(VLOOKUP(A622,Transaksi!$A$11:$H$1000,8,FALSE),"")</f>
        <v/>
      </c>
      <c r="I622" s="489" t="str">
        <f t="shared" si="22"/>
        <v/>
      </c>
    </row>
    <row r="623" spans="3:9" ht="12.5">
      <c r="C623" s="486" t="str">
        <f>IFERROR(VLOOKUP(A623,Transaksi!$A$11:$C$1000,3,FALSE),"")</f>
        <v/>
      </c>
      <c r="D623" s="487" t="str">
        <f>IFERROR(VLOOKUP(A623,Transaksi!$A$11:$D$1000,4,FALSE),"")</f>
        <v/>
      </c>
      <c r="E623" s="488" t="str">
        <f>IFERROR(VLOOKUP(A623,Transaksi!$A$11:$E$1000,5,FALSE),"")</f>
        <v/>
      </c>
      <c r="F623" s="209" t="str">
        <f>IFERROR(VLOOKUP(A623,Transaksi!$A$11:$F$1000,6,FALSE),"")</f>
        <v/>
      </c>
      <c r="G623" s="489" t="str">
        <f>IFERROR(VLOOKUP(A623,Transaksi!$A$11:$G$1000,7,FALSE),"")</f>
        <v/>
      </c>
      <c r="H623" s="489" t="str">
        <f>IFERROR(VLOOKUP(A623,Transaksi!$A$11:$H$1000,8,FALSE),"")</f>
        <v/>
      </c>
      <c r="I623" s="489" t="str">
        <f t="shared" si="22"/>
        <v/>
      </c>
    </row>
    <row r="624" spans="3:9" ht="12.5">
      <c r="C624" s="486" t="str">
        <f>IFERROR(VLOOKUP(A624,Transaksi!$A$11:$C$1000,3,FALSE),"")</f>
        <v/>
      </c>
      <c r="D624" s="487" t="str">
        <f>IFERROR(VLOOKUP(A624,Transaksi!$A$11:$D$1000,4,FALSE),"")</f>
        <v/>
      </c>
      <c r="E624" s="488" t="str">
        <f>IFERROR(VLOOKUP(A624,Transaksi!$A$11:$E$1000,5,FALSE),"")</f>
        <v/>
      </c>
      <c r="F624" s="209" t="str">
        <f>IFERROR(VLOOKUP(A624,Transaksi!$A$11:$F$1000,6,FALSE),"")</f>
        <v/>
      </c>
      <c r="G624" s="489" t="str">
        <f>IFERROR(VLOOKUP(A624,Transaksi!$A$11:$G$1000,7,FALSE),"")</f>
        <v/>
      </c>
      <c r="H624" s="489" t="str">
        <f>IFERROR(VLOOKUP(A624,Transaksi!$A$11:$H$1000,8,FALSE),"")</f>
        <v/>
      </c>
      <c r="I624" s="489" t="str">
        <f t="shared" si="22"/>
        <v/>
      </c>
    </row>
    <row r="625" spans="3:9" ht="12.5">
      <c r="C625" s="486" t="str">
        <f>IFERROR(VLOOKUP(A625,Transaksi!$A$11:$C$1000,3,FALSE),"")</f>
        <v/>
      </c>
      <c r="D625" s="487" t="str">
        <f>IFERROR(VLOOKUP(A625,Transaksi!$A$11:$D$1000,4,FALSE),"")</f>
        <v/>
      </c>
      <c r="E625" s="488" t="str">
        <f>IFERROR(VLOOKUP(A625,Transaksi!$A$11:$E$1000,5,FALSE),"")</f>
        <v/>
      </c>
      <c r="F625" s="209" t="str">
        <f>IFERROR(VLOOKUP(A625,Transaksi!$A$11:$F$1000,6,FALSE),"")</f>
        <v/>
      </c>
      <c r="G625" s="489" t="str">
        <f>IFERROR(VLOOKUP(A625,Transaksi!$A$11:$G$1000,7,FALSE),"")</f>
        <v/>
      </c>
      <c r="H625" s="489" t="str">
        <f>IFERROR(VLOOKUP(A625,Transaksi!$A$11:$H$1000,8,FALSE),"")</f>
        <v/>
      </c>
      <c r="I625" s="489" t="str">
        <f t="shared" si="22"/>
        <v/>
      </c>
    </row>
    <row r="626" spans="3:9" ht="12.5">
      <c r="C626" s="486" t="str">
        <f>IFERROR(VLOOKUP(A626,Transaksi!$A$11:$C$1000,3,FALSE),"")</f>
        <v/>
      </c>
      <c r="D626" s="487" t="str">
        <f>IFERROR(VLOOKUP(A626,Transaksi!$A$11:$D$1000,4,FALSE),"")</f>
        <v/>
      </c>
      <c r="E626" s="488" t="str">
        <f>IFERROR(VLOOKUP(A626,Transaksi!$A$11:$E$1000,5,FALSE),"")</f>
        <v/>
      </c>
      <c r="F626" s="209" t="str">
        <f>IFERROR(VLOOKUP(A626,Transaksi!$A$11:$F$1000,6,FALSE),"")</f>
        <v/>
      </c>
      <c r="G626" s="489" t="str">
        <f>IFERROR(VLOOKUP(A626,Transaksi!$A$11:$G$1000,7,FALSE),"")</f>
        <v/>
      </c>
      <c r="H626" s="489" t="str">
        <f>IFERROR(VLOOKUP(A626,Transaksi!$A$11:$H$1000,8,FALSE),"")</f>
        <v/>
      </c>
      <c r="I626" s="489" t="str">
        <f t="shared" si="22"/>
        <v/>
      </c>
    </row>
    <row r="627" spans="3:9" ht="12.5">
      <c r="C627" s="486" t="str">
        <f>IFERROR(VLOOKUP(A627,Transaksi!$A$11:$C$1000,3,FALSE),"")</f>
        <v/>
      </c>
      <c r="D627" s="487" t="str">
        <f>IFERROR(VLOOKUP(A627,Transaksi!$A$11:$D$1000,4,FALSE),"")</f>
        <v/>
      </c>
      <c r="E627" s="488" t="str">
        <f>IFERROR(VLOOKUP(A627,Transaksi!$A$11:$E$1000,5,FALSE),"")</f>
        <v/>
      </c>
      <c r="F627" s="209" t="str">
        <f>IFERROR(VLOOKUP(A627,Transaksi!$A$11:$F$1000,6,FALSE),"")</f>
        <v/>
      </c>
      <c r="G627" s="489" t="str">
        <f>IFERROR(VLOOKUP(A627,Transaksi!$A$11:$G$1000,7,FALSE),"")</f>
        <v/>
      </c>
      <c r="H627" s="489" t="str">
        <f>IFERROR(VLOOKUP(A627,Transaksi!$A$11:$H$1000,8,FALSE),"")</f>
        <v/>
      </c>
      <c r="I627" s="489" t="str">
        <f t="shared" si="22"/>
        <v/>
      </c>
    </row>
    <row r="628" spans="3:9" ht="12.5">
      <c r="C628" s="486" t="str">
        <f>IFERROR(VLOOKUP(A628,Transaksi!$A$11:$C$1000,3,FALSE),"")</f>
        <v/>
      </c>
      <c r="D628" s="487" t="str">
        <f>IFERROR(VLOOKUP(A628,Transaksi!$A$11:$D$1000,4,FALSE),"")</f>
        <v/>
      </c>
      <c r="E628" s="488" t="str">
        <f>IFERROR(VLOOKUP(A628,Transaksi!$A$11:$E$1000,5,FALSE),"")</f>
        <v/>
      </c>
      <c r="F628" s="209" t="str">
        <f>IFERROR(VLOOKUP(A628,Transaksi!$A$11:$F$1000,6,FALSE),"")</f>
        <v/>
      </c>
      <c r="G628" s="489" t="str">
        <f>IFERROR(VLOOKUP(A628,Transaksi!$A$11:$G$1000,7,FALSE),"")</f>
        <v/>
      </c>
      <c r="H628" s="489" t="str">
        <f>IFERROR(VLOOKUP(A628,Transaksi!$A$11:$H$1000,8,FALSE),"")</f>
        <v/>
      </c>
      <c r="I628" s="489" t="str">
        <f t="shared" si="22"/>
        <v/>
      </c>
    </row>
    <row r="629" spans="3:9" ht="12.5">
      <c r="C629" s="486" t="str">
        <f>IFERROR(VLOOKUP(A629,Transaksi!$A$11:$C$1000,3,FALSE),"")</f>
        <v/>
      </c>
      <c r="D629" s="487" t="str">
        <f>IFERROR(VLOOKUP(A629,Transaksi!$A$11:$D$1000,4,FALSE),"")</f>
        <v/>
      </c>
      <c r="E629" s="488" t="str">
        <f>IFERROR(VLOOKUP(A629,Transaksi!$A$11:$E$1000,5,FALSE),"")</f>
        <v/>
      </c>
      <c r="F629" s="209" t="str">
        <f>IFERROR(VLOOKUP(A629,Transaksi!$A$11:$F$1000,6,FALSE),"")</f>
        <v/>
      </c>
      <c r="G629" s="489" t="str">
        <f>IFERROR(VLOOKUP(A629,Transaksi!$A$11:$G$1000,7,FALSE),"")</f>
        <v/>
      </c>
      <c r="H629" s="489" t="str">
        <f>IFERROR(VLOOKUP(A629,Transaksi!$A$11:$H$1000,8,FALSE),"")</f>
        <v/>
      </c>
      <c r="I629" s="489" t="str">
        <f t="shared" si="22"/>
        <v/>
      </c>
    </row>
    <row r="630" spans="3:9" ht="12.5">
      <c r="C630" s="486" t="str">
        <f>IFERROR(VLOOKUP(A630,Transaksi!$A$11:$C$1000,3,FALSE),"")</f>
        <v/>
      </c>
      <c r="D630" s="487" t="str">
        <f>IFERROR(VLOOKUP(A630,Transaksi!$A$11:$D$1000,4,FALSE),"")</f>
        <v/>
      </c>
      <c r="E630" s="488" t="str">
        <f>IFERROR(VLOOKUP(A630,Transaksi!$A$11:$E$1000,5,FALSE),"")</f>
        <v/>
      </c>
      <c r="F630" s="209" t="str">
        <f>IFERROR(VLOOKUP(A630,Transaksi!$A$11:$F$1000,6,FALSE),"")</f>
        <v/>
      </c>
      <c r="G630" s="489" t="str">
        <f>IFERROR(VLOOKUP(A630,Transaksi!$A$11:$G$1000,7,FALSE),"")</f>
        <v/>
      </c>
      <c r="H630" s="489" t="str">
        <f>IFERROR(VLOOKUP(A630,Transaksi!$A$11:$H$1000,8,FALSE),"")</f>
        <v/>
      </c>
      <c r="I630" s="489" t="str">
        <f t="shared" si="22"/>
        <v/>
      </c>
    </row>
    <row r="631" spans="3:9" ht="12.5">
      <c r="C631" s="486" t="str">
        <f>IFERROR(VLOOKUP(A631,Transaksi!$A$11:$C$1000,3,FALSE),"")</f>
        <v/>
      </c>
      <c r="D631" s="487" t="str">
        <f>IFERROR(VLOOKUP(A631,Transaksi!$A$11:$D$1000,4,FALSE),"")</f>
        <v/>
      </c>
      <c r="E631" s="488" t="str">
        <f>IFERROR(VLOOKUP(A631,Transaksi!$A$11:$E$1000,5,FALSE),"")</f>
        <v/>
      </c>
      <c r="F631" s="209" t="str">
        <f>IFERROR(VLOOKUP(A631,Transaksi!$A$11:$F$1000,6,FALSE),"")</f>
        <v/>
      </c>
      <c r="G631" s="489" t="str">
        <f>IFERROR(VLOOKUP(A631,Transaksi!$A$11:$G$1000,7,FALSE),"")</f>
        <v/>
      </c>
      <c r="H631" s="489" t="str">
        <f>IFERROR(VLOOKUP(A631,Transaksi!$A$11:$H$1000,8,FALSE),"")</f>
        <v/>
      </c>
      <c r="I631" s="489" t="str">
        <f t="shared" si="22"/>
        <v/>
      </c>
    </row>
    <row r="632" spans="3:9" ht="12.5">
      <c r="C632" s="486" t="str">
        <f>IFERROR(VLOOKUP(A632,Transaksi!$A$11:$C$1000,3,FALSE),"")</f>
        <v/>
      </c>
      <c r="D632" s="487" t="str">
        <f>IFERROR(VLOOKUP(A632,Transaksi!$A$11:$D$1000,4,FALSE),"")</f>
        <v/>
      </c>
      <c r="E632" s="488" t="str">
        <f>IFERROR(VLOOKUP(A632,Transaksi!$A$11:$E$1000,5,FALSE),"")</f>
        <v/>
      </c>
      <c r="F632" s="209" t="str">
        <f>IFERROR(VLOOKUP(A632,Transaksi!$A$11:$F$1000,6,FALSE),"")</f>
        <v/>
      </c>
      <c r="G632" s="489" t="str">
        <f>IFERROR(VLOOKUP(A632,Transaksi!$A$11:$G$1000,7,FALSE),"")</f>
        <v/>
      </c>
      <c r="H632" s="489" t="str">
        <f>IFERROR(VLOOKUP(A632,Transaksi!$A$11:$H$1000,8,FALSE),"")</f>
        <v/>
      </c>
      <c r="I632" s="489" t="str">
        <f t="shared" si="22"/>
        <v/>
      </c>
    </row>
    <row r="633" spans="3:9" ht="12.5">
      <c r="C633" s="486" t="str">
        <f>IFERROR(VLOOKUP(A633,Transaksi!$A$11:$C$1000,3,FALSE),"")</f>
        <v/>
      </c>
      <c r="D633" s="487" t="str">
        <f>IFERROR(VLOOKUP(A633,Transaksi!$A$11:$D$1000,4,FALSE),"")</f>
        <v/>
      </c>
      <c r="E633" s="488" t="str">
        <f>IFERROR(VLOOKUP(A633,Transaksi!$A$11:$E$1000,5,FALSE),"")</f>
        <v/>
      </c>
      <c r="F633" s="209" t="str">
        <f>IFERROR(VLOOKUP(A633,Transaksi!$A$11:$F$1000,6,FALSE),"")</f>
        <v/>
      </c>
      <c r="G633" s="489" t="str">
        <f>IFERROR(VLOOKUP(A633,Transaksi!$A$11:$G$1000,7,FALSE),"")</f>
        <v/>
      </c>
      <c r="H633" s="489" t="str">
        <f>IFERROR(VLOOKUP(A633,Transaksi!$A$11:$H$1000,8,FALSE),"")</f>
        <v/>
      </c>
      <c r="I633" s="489" t="str">
        <f t="shared" si="22"/>
        <v/>
      </c>
    </row>
    <row r="634" spans="3:9" ht="12.5">
      <c r="C634" s="486" t="str">
        <f>IFERROR(VLOOKUP(A634,Transaksi!$A$11:$C$1000,3,FALSE),"")</f>
        <v/>
      </c>
      <c r="D634" s="487" t="str">
        <f>IFERROR(VLOOKUP(A634,Transaksi!$A$11:$D$1000,4,FALSE),"")</f>
        <v/>
      </c>
      <c r="E634" s="488" t="str">
        <f>IFERROR(VLOOKUP(A634,Transaksi!$A$11:$E$1000,5,FALSE),"")</f>
        <v/>
      </c>
      <c r="F634" s="209" t="str">
        <f>IFERROR(VLOOKUP(A634,Transaksi!$A$11:$F$1000,6,FALSE),"")</f>
        <v/>
      </c>
      <c r="G634" s="489" t="str">
        <f>IFERROR(VLOOKUP(A634,Transaksi!$A$11:$G$1000,7,FALSE),"")</f>
        <v/>
      </c>
      <c r="H634" s="489" t="str">
        <f>IFERROR(VLOOKUP(A634,Transaksi!$A$11:$H$1000,8,FALSE),"")</f>
        <v/>
      </c>
      <c r="I634" s="489" t="str">
        <f t="shared" si="22"/>
        <v/>
      </c>
    </row>
    <row r="635" spans="3:9" ht="12.5">
      <c r="C635" s="486" t="str">
        <f>IFERROR(VLOOKUP(A635,Transaksi!$A$11:$C$1000,3,FALSE),"")</f>
        <v/>
      </c>
      <c r="D635" s="487" t="str">
        <f>IFERROR(VLOOKUP(A635,Transaksi!$A$11:$D$1000,4,FALSE),"")</f>
        <v/>
      </c>
      <c r="E635" s="488" t="str">
        <f>IFERROR(VLOOKUP(A635,Transaksi!$A$11:$E$1000,5,FALSE),"")</f>
        <v/>
      </c>
      <c r="F635" s="209" t="str">
        <f>IFERROR(VLOOKUP(A635,Transaksi!$A$11:$F$1000,6,FALSE),"")</f>
        <v/>
      </c>
      <c r="G635" s="489" t="str">
        <f>IFERROR(VLOOKUP(A635,Transaksi!$A$11:$G$1000,7,FALSE),"")</f>
        <v/>
      </c>
      <c r="H635" s="489" t="str">
        <f>IFERROR(VLOOKUP(A635,Transaksi!$A$11:$H$1000,8,FALSE),"")</f>
        <v/>
      </c>
      <c r="I635" s="489" t="str">
        <f t="shared" si="22"/>
        <v/>
      </c>
    </row>
    <row r="636" spans="3:9" ht="12.5">
      <c r="C636" s="486" t="str">
        <f>IFERROR(VLOOKUP(A636,Transaksi!$A$11:$C$1000,3,FALSE),"")</f>
        <v/>
      </c>
      <c r="D636" s="487" t="str">
        <f>IFERROR(VLOOKUP(A636,Transaksi!$A$11:$D$1000,4,FALSE),"")</f>
        <v/>
      </c>
      <c r="E636" s="488" t="str">
        <f>IFERROR(VLOOKUP(A636,Transaksi!$A$11:$E$1000,5,FALSE),"")</f>
        <v/>
      </c>
      <c r="F636" s="209" t="str">
        <f>IFERROR(VLOOKUP(A636,Transaksi!$A$11:$F$1000,6,FALSE),"")</f>
        <v/>
      </c>
      <c r="G636" s="489" t="str">
        <f>IFERROR(VLOOKUP(A636,Transaksi!$A$11:$G$1000,7,FALSE),"")</f>
        <v/>
      </c>
      <c r="H636" s="489" t="str">
        <f>IFERROR(VLOOKUP(A636,Transaksi!$A$11:$H$1000,8,FALSE),"")</f>
        <v/>
      </c>
      <c r="I636" s="489" t="str">
        <f t="shared" si="22"/>
        <v/>
      </c>
    </row>
    <row r="637" spans="3:9" ht="12.5">
      <c r="C637" s="486" t="str">
        <f>IFERROR(VLOOKUP(A637,Transaksi!$A$11:$C$1000,3,FALSE),"")</f>
        <v/>
      </c>
      <c r="D637" s="487" t="str">
        <f>IFERROR(VLOOKUP(A637,Transaksi!$A$11:$D$1000,4,FALSE),"")</f>
        <v/>
      </c>
      <c r="E637" s="488" t="str">
        <f>IFERROR(VLOOKUP(A637,Transaksi!$A$11:$E$1000,5,FALSE),"")</f>
        <v/>
      </c>
      <c r="F637" s="209" t="str">
        <f>IFERROR(VLOOKUP(A637,Transaksi!$A$11:$F$1000,6,FALSE),"")</f>
        <v/>
      </c>
      <c r="G637" s="489" t="str">
        <f>IFERROR(VLOOKUP(A637,Transaksi!$A$11:$G$1000,7,FALSE),"")</f>
        <v/>
      </c>
      <c r="H637" s="489" t="str">
        <f>IFERROR(VLOOKUP(A637,Transaksi!$A$11:$H$1000,8,FALSE),"")</f>
        <v/>
      </c>
      <c r="I637" s="489" t="str">
        <f t="shared" si="22"/>
        <v/>
      </c>
    </row>
    <row r="638" spans="3:9" ht="12.5">
      <c r="C638" s="486" t="str">
        <f>IFERROR(VLOOKUP(A638,Transaksi!$A$11:$C$1000,3,FALSE),"")</f>
        <v/>
      </c>
      <c r="D638" s="487" t="str">
        <f>IFERROR(VLOOKUP(A638,Transaksi!$A$11:$D$1000,4,FALSE),"")</f>
        <v/>
      </c>
      <c r="E638" s="488" t="str">
        <f>IFERROR(VLOOKUP(A638,Transaksi!$A$11:$E$1000,5,FALSE),"")</f>
        <v/>
      </c>
      <c r="F638" s="209" t="str">
        <f>IFERROR(VLOOKUP(A638,Transaksi!$A$11:$F$1000,6,FALSE),"")</f>
        <v/>
      </c>
      <c r="G638" s="489" t="str">
        <f>IFERROR(VLOOKUP(A638,Transaksi!$A$11:$G$1000,7,FALSE),"")</f>
        <v/>
      </c>
      <c r="H638" s="489" t="str">
        <f>IFERROR(VLOOKUP(A638,Transaksi!$A$11:$H$1000,8,FALSE),"")</f>
        <v/>
      </c>
      <c r="I638" s="489" t="str">
        <f t="shared" si="22"/>
        <v/>
      </c>
    </row>
    <row r="639" spans="3:9" ht="12.5">
      <c r="C639" s="486" t="str">
        <f>IFERROR(VLOOKUP(A639,Transaksi!$A$11:$C$1000,3,FALSE),"")</f>
        <v/>
      </c>
      <c r="D639" s="487" t="str">
        <f>IFERROR(VLOOKUP(A639,Transaksi!$A$11:$D$1000,4,FALSE),"")</f>
        <v/>
      </c>
      <c r="E639" s="488" t="str">
        <f>IFERROR(VLOOKUP(A639,Transaksi!$A$11:$E$1000,5,FALSE),"")</f>
        <v/>
      </c>
      <c r="F639" s="209" t="str">
        <f>IFERROR(VLOOKUP(A639,Transaksi!$A$11:$F$1000,6,FALSE),"")</f>
        <v/>
      </c>
      <c r="G639" s="489" t="str">
        <f>IFERROR(VLOOKUP(A639,Transaksi!$A$11:$G$1000,7,FALSE),"")</f>
        <v/>
      </c>
      <c r="H639" s="489" t="str">
        <f>IFERROR(VLOOKUP(A639,Transaksi!$A$11:$H$1000,8,FALSE),"")</f>
        <v/>
      </c>
      <c r="I639" s="489" t="str">
        <f t="shared" si="22"/>
        <v/>
      </c>
    </row>
    <row r="640" spans="3:9" ht="12.5">
      <c r="C640" s="486" t="str">
        <f>IFERROR(VLOOKUP(A640,Transaksi!$A$11:$C$1000,3,FALSE),"")</f>
        <v/>
      </c>
      <c r="D640" s="487" t="str">
        <f>IFERROR(VLOOKUP(A640,Transaksi!$A$11:$D$1000,4,FALSE),"")</f>
        <v/>
      </c>
      <c r="E640" s="488" t="str">
        <f>IFERROR(VLOOKUP(A640,Transaksi!$A$11:$E$1000,5,FALSE),"")</f>
        <v/>
      </c>
      <c r="F640" s="209" t="str">
        <f>IFERROR(VLOOKUP(A640,Transaksi!$A$11:$F$1000,6,FALSE),"")</f>
        <v/>
      </c>
      <c r="G640" s="489" t="str">
        <f>IFERROR(VLOOKUP(A640,Transaksi!$A$11:$G$1000,7,FALSE),"")</f>
        <v/>
      </c>
      <c r="H640" s="489" t="str">
        <f>IFERROR(VLOOKUP(A640,Transaksi!$A$11:$H$1000,8,FALSE),"")</f>
        <v/>
      </c>
      <c r="I640" s="489" t="str">
        <f t="shared" si="22"/>
        <v/>
      </c>
    </row>
    <row r="641" spans="3:9" ht="12.5">
      <c r="C641" s="486" t="str">
        <f>IFERROR(VLOOKUP(A641,Transaksi!$A$11:$C$1000,3,FALSE),"")</f>
        <v/>
      </c>
      <c r="D641" s="487" t="str">
        <f>IFERROR(VLOOKUP(A641,Transaksi!$A$11:$D$1000,4,FALSE),"")</f>
        <v/>
      </c>
      <c r="E641" s="488" t="str">
        <f>IFERROR(VLOOKUP(A641,Transaksi!$A$11:$E$1000,5,FALSE),"")</f>
        <v/>
      </c>
      <c r="F641" s="209" t="str">
        <f>IFERROR(VLOOKUP(A641,Transaksi!$A$11:$F$1000,6,FALSE),"")</f>
        <v/>
      </c>
      <c r="G641" s="489" t="str">
        <f>IFERROR(VLOOKUP(A641,Transaksi!$A$11:$G$1000,7,FALSE),"")</f>
        <v/>
      </c>
      <c r="H641" s="489" t="str">
        <f>IFERROR(VLOOKUP(A641,Transaksi!$A$11:$H$1000,8,FALSE),"")</f>
        <v/>
      </c>
      <c r="I641" s="489" t="str">
        <f t="shared" si="22"/>
        <v/>
      </c>
    </row>
    <row r="642" spans="3:9" ht="12.5">
      <c r="C642" s="486" t="str">
        <f>IFERROR(VLOOKUP(A642,Transaksi!$A$11:$C$1000,3,FALSE),"")</f>
        <v/>
      </c>
      <c r="D642" s="487" t="str">
        <f>IFERROR(VLOOKUP(A642,Transaksi!$A$11:$D$1000,4,FALSE),"")</f>
        <v/>
      </c>
      <c r="E642" s="488" t="str">
        <f>IFERROR(VLOOKUP(A642,Transaksi!$A$11:$E$1000,5,FALSE),"")</f>
        <v/>
      </c>
      <c r="F642" s="209" t="str">
        <f>IFERROR(VLOOKUP(A642,Transaksi!$A$11:$F$1000,6,FALSE),"")</f>
        <v/>
      </c>
      <c r="G642" s="489" t="str">
        <f>IFERROR(VLOOKUP(A642,Transaksi!$A$11:$G$1000,7,FALSE),"")</f>
        <v/>
      </c>
      <c r="H642" s="489" t="str">
        <f>IFERROR(VLOOKUP(A642,Transaksi!$A$11:$H$1000,8,FALSE),"")</f>
        <v/>
      </c>
      <c r="I642" s="489" t="str">
        <f t="shared" si="22"/>
        <v/>
      </c>
    </row>
    <row r="643" spans="3:9" ht="12.5">
      <c r="C643" s="486" t="str">
        <f>IFERROR(VLOOKUP(A643,Transaksi!$A$11:$C$1000,3,FALSE),"")</f>
        <v/>
      </c>
      <c r="D643" s="487" t="str">
        <f>IFERROR(VLOOKUP(A643,Transaksi!$A$11:$D$1000,4,FALSE),"")</f>
        <v/>
      </c>
      <c r="E643" s="488" t="str">
        <f>IFERROR(VLOOKUP(A643,Transaksi!$A$11:$E$1000,5,FALSE),"")</f>
        <v/>
      </c>
      <c r="F643" s="209" t="str">
        <f>IFERROR(VLOOKUP(A643,Transaksi!$A$11:$F$1000,6,FALSE),"")</f>
        <v/>
      </c>
      <c r="G643" s="489" t="str">
        <f>IFERROR(VLOOKUP(A643,Transaksi!$A$11:$G$1000,7,FALSE),"")</f>
        <v/>
      </c>
      <c r="H643" s="489" t="str">
        <f>IFERROR(VLOOKUP(A643,Transaksi!$A$11:$H$1000,8,FALSE),"")</f>
        <v/>
      </c>
      <c r="I643" s="489" t="str">
        <f t="shared" si="22"/>
        <v/>
      </c>
    </row>
    <row r="644" spans="3:9" ht="12.5">
      <c r="C644" s="486" t="str">
        <f>IFERROR(VLOOKUP(A644,Transaksi!$A$11:$C$1000,3,FALSE),"")</f>
        <v/>
      </c>
      <c r="D644" s="487" t="str">
        <f>IFERROR(VLOOKUP(A644,Transaksi!$A$11:$D$1000,4,FALSE),"")</f>
        <v/>
      </c>
      <c r="E644" s="488" t="str">
        <f>IFERROR(VLOOKUP(A644,Transaksi!$A$11:$E$1000,5,FALSE),"")</f>
        <v/>
      </c>
      <c r="F644" s="209" t="str">
        <f>IFERROR(VLOOKUP(A644,Transaksi!$A$11:$F$1000,6,FALSE),"")</f>
        <v/>
      </c>
      <c r="G644" s="489" t="str">
        <f>IFERROR(VLOOKUP(A644,Transaksi!$A$11:$G$1000,7,FALSE),"")</f>
        <v/>
      </c>
      <c r="H644" s="489" t="str">
        <f>IFERROR(VLOOKUP(A644,Transaksi!$A$11:$H$1000,8,FALSE),"")</f>
        <v/>
      </c>
      <c r="I644" s="489" t="str">
        <f t="shared" si="22"/>
        <v/>
      </c>
    </row>
    <row r="645" spans="3:9" ht="12.5">
      <c r="C645" s="486" t="str">
        <f>IFERROR(VLOOKUP(A645,Transaksi!$A$11:$C$1000,3,FALSE),"")</f>
        <v/>
      </c>
      <c r="D645" s="487" t="str">
        <f>IFERROR(VLOOKUP(A645,Transaksi!$A$11:$D$1000,4,FALSE),"")</f>
        <v/>
      </c>
      <c r="E645" s="488" t="str">
        <f>IFERROR(VLOOKUP(A645,Transaksi!$A$11:$E$1000,5,FALSE),"")</f>
        <v/>
      </c>
      <c r="F645" s="209" t="str">
        <f>IFERROR(VLOOKUP(A645,Transaksi!$A$11:$F$1000,6,FALSE),"")</f>
        <v/>
      </c>
      <c r="G645" s="489" t="str">
        <f>IFERROR(VLOOKUP(A645,Transaksi!$A$11:$G$1000,7,FALSE),"")</f>
        <v/>
      </c>
      <c r="H645" s="489" t="str">
        <f>IFERROR(VLOOKUP(A645,Transaksi!$A$11:$H$1000,8,FALSE),"")</f>
        <v/>
      </c>
      <c r="I645" s="489" t="str">
        <f t="shared" si="22"/>
        <v/>
      </c>
    </row>
    <row r="646" spans="3:9" ht="12.5">
      <c r="C646" s="486" t="str">
        <f>IFERROR(VLOOKUP(A646,Transaksi!$A$11:$C$1000,3,FALSE),"")</f>
        <v/>
      </c>
      <c r="D646" s="487" t="str">
        <f>IFERROR(VLOOKUP(A646,Transaksi!$A$11:$D$1000,4,FALSE),"")</f>
        <v/>
      </c>
      <c r="E646" s="488" t="str">
        <f>IFERROR(VLOOKUP(A646,Transaksi!$A$11:$E$1000,5,FALSE),"")</f>
        <v/>
      </c>
      <c r="F646" s="209" t="str">
        <f>IFERROR(VLOOKUP(A646,Transaksi!$A$11:$F$1000,6,FALSE),"")</f>
        <v/>
      </c>
      <c r="G646" s="489" t="str">
        <f>IFERROR(VLOOKUP(A646,Transaksi!$A$11:$G$1000,7,FALSE),"")</f>
        <v/>
      </c>
      <c r="H646" s="489" t="str">
        <f>IFERROR(VLOOKUP(A646,Transaksi!$A$11:$H$1000,8,FALSE),"")</f>
        <v/>
      </c>
      <c r="I646" s="489" t="str">
        <f t="shared" si="22"/>
        <v/>
      </c>
    </row>
    <row r="647" spans="3:9" ht="12.5">
      <c r="C647" s="486" t="str">
        <f>IFERROR(VLOOKUP(A647,Transaksi!$A$11:$C$1000,3,FALSE),"")</f>
        <v/>
      </c>
      <c r="D647" s="487" t="str">
        <f>IFERROR(VLOOKUP(A647,Transaksi!$A$11:$D$1000,4,FALSE),"")</f>
        <v/>
      </c>
      <c r="E647" s="488" t="str">
        <f>IFERROR(VLOOKUP(A647,Transaksi!$A$11:$E$1000,5,FALSE),"")</f>
        <v/>
      </c>
      <c r="F647" s="209" t="str">
        <f>IFERROR(VLOOKUP(A647,Transaksi!$A$11:$F$1000,6,FALSE),"")</f>
        <v/>
      </c>
      <c r="G647" s="489" t="str">
        <f>IFERROR(VLOOKUP(A647,Transaksi!$A$11:$G$1000,7,FALSE),"")</f>
        <v/>
      </c>
      <c r="H647" s="489" t="str">
        <f>IFERROR(VLOOKUP(A647,Transaksi!$A$11:$H$1000,8,FALSE),"")</f>
        <v/>
      </c>
      <c r="I647" s="489" t="str">
        <f t="shared" si="22"/>
        <v/>
      </c>
    </row>
    <row r="648" spans="3:9" ht="12.5">
      <c r="C648" s="486" t="str">
        <f>IFERROR(VLOOKUP(A648,Transaksi!$A$11:$C$1000,3,FALSE),"")</f>
        <v/>
      </c>
      <c r="D648" s="487" t="str">
        <f>IFERROR(VLOOKUP(A648,Transaksi!$A$11:$D$1000,4,FALSE),"")</f>
        <v/>
      </c>
      <c r="E648" s="488" t="str">
        <f>IFERROR(VLOOKUP(A648,Transaksi!$A$11:$E$1000,5,FALSE),"")</f>
        <v/>
      </c>
      <c r="F648" s="209" t="str">
        <f>IFERROR(VLOOKUP(A648,Transaksi!$A$11:$F$1000,6,FALSE),"")</f>
        <v/>
      </c>
      <c r="G648" s="489" t="str">
        <f>IFERROR(VLOOKUP(A648,Transaksi!$A$11:$G$1000,7,FALSE),"")</f>
        <v/>
      </c>
      <c r="H648" s="489" t="str">
        <f>IFERROR(VLOOKUP(A648,Transaksi!$A$11:$H$1000,8,FALSE),"")</f>
        <v/>
      </c>
      <c r="I648" s="489" t="str">
        <f t="shared" si="22"/>
        <v/>
      </c>
    </row>
    <row r="649" spans="3:9" ht="12.5">
      <c r="C649" s="486" t="str">
        <f>IFERROR(VLOOKUP(A649,Transaksi!$A$11:$C$1000,3,FALSE),"")</f>
        <v/>
      </c>
      <c r="D649" s="487" t="str">
        <f>IFERROR(VLOOKUP(A649,Transaksi!$A$11:$D$1000,4,FALSE),"")</f>
        <v/>
      </c>
      <c r="E649" s="488" t="str">
        <f>IFERROR(VLOOKUP(A649,Transaksi!$A$11:$E$1000,5,FALSE),"")</f>
        <v/>
      </c>
      <c r="F649" s="209" t="str">
        <f>IFERROR(VLOOKUP(A649,Transaksi!$A$11:$F$1000,6,FALSE),"")</f>
        <v/>
      </c>
      <c r="G649" s="489" t="str">
        <f>IFERROR(VLOOKUP(A649,Transaksi!$A$11:$G$1000,7,FALSE),"")</f>
        <v/>
      </c>
      <c r="H649" s="489" t="str">
        <f>IFERROR(VLOOKUP(A649,Transaksi!$A$11:$H$1000,8,FALSE),"")</f>
        <v/>
      </c>
      <c r="I649" s="489" t="str">
        <f t="shared" si="22"/>
        <v/>
      </c>
    </row>
    <row r="650" spans="3:9" ht="12.5">
      <c r="C650" s="486" t="str">
        <f>IFERROR(VLOOKUP(A650,Transaksi!$A$11:$C$1000,3,FALSE),"")</f>
        <v/>
      </c>
      <c r="D650" s="487" t="str">
        <f>IFERROR(VLOOKUP(A650,Transaksi!$A$11:$D$1000,4,FALSE),"")</f>
        <v/>
      </c>
      <c r="E650" s="488" t="str">
        <f>IFERROR(VLOOKUP(A650,Transaksi!$A$11:$E$1000,5,FALSE),"")</f>
        <v/>
      </c>
      <c r="F650" s="209" t="str">
        <f>IFERROR(VLOOKUP(A650,Transaksi!$A$11:$F$1000,6,FALSE),"")</f>
        <v/>
      </c>
      <c r="G650" s="489" t="str">
        <f>IFERROR(VLOOKUP(A650,Transaksi!$A$11:$G$1000,7,FALSE),"")</f>
        <v/>
      </c>
      <c r="H650" s="489" t="str">
        <f>IFERROR(VLOOKUP(A650,Transaksi!$A$11:$H$1000,8,FALSE),"")</f>
        <v/>
      </c>
      <c r="I650" s="489" t="str">
        <f t="shared" si="22"/>
        <v/>
      </c>
    </row>
    <row r="651" spans="3:9" ht="12.5">
      <c r="C651" s="486" t="str">
        <f>IFERROR(VLOOKUP(A651,Transaksi!$A$11:$C$1000,3,FALSE),"")</f>
        <v/>
      </c>
      <c r="D651" s="487" t="str">
        <f>IFERROR(VLOOKUP(A651,Transaksi!$A$11:$D$1000,4,FALSE),"")</f>
        <v/>
      </c>
      <c r="E651" s="488" t="str">
        <f>IFERROR(VLOOKUP(A651,Transaksi!$A$11:$E$1000,5,FALSE),"")</f>
        <v/>
      </c>
      <c r="F651" s="209" t="str">
        <f>IFERROR(VLOOKUP(A651,Transaksi!$A$11:$F$1000,6,FALSE),"")</f>
        <v/>
      </c>
      <c r="G651" s="489" t="str">
        <f>IFERROR(VLOOKUP(A651,Transaksi!$A$11:$G$1000,7,FALSE),"")</f>
        <v/>
      </c>
      <c r="H651" s="489" t="str">
        <f>IFERROR(VLOOKUP(A651,Transaksi!$A$11:$H$1000,8,FALSE),"")</f>
        <v/>
      </c>
      <c r="I651" s="489" t="str">
        <f t="shared" si="22"/>
        <v/>
      </c>
    </row>
    <row r="652" spans="3:9" ht="12.5">
      <c r="C652" s="486" t="str">
        <f>IFERROR(VLOOKUP(A652,Transaksi!$A$11:$C$1000,3,FALSE),"")</f>
        <v/>
      </c>
      <c r="D652" s="487" t="str">
        <f>IFERROR(VLOOKUP(A652,Transaksi!$A$11:$D$1000,4,FALSE),"")</f>
        <v/>
      </c>
      <c r="E652" s="488" t="str">
        <f>IFERROR(VLOOKUP(A652,Transaksi!$A$11:$E$1000,5,FALSE),"")</f>
        <v/>
      </c>
      <c r="F652" s="209" t="str">
        <f>IFERROR(VLOOKUP(A652,Transaksi!$A$11:$F$1000,6,FALSE),"")</f>
        <v/>
      </c>
      <c r="G652" s="489" t="str">
        <f>IFERROR(VLOOKUP(A652,Transaksi!$A$11:$G$1000,7,FALSE),"")</f>
        <v/>
      </c>
      <c r="H652" s="489" t="str">
        <f>IFERROR(VLOOKUP(A652,Transaksi!$A$11:$H$1000,8,FALSE),"")</f>
        <v/>
      </c>
      <c r="I652" s="489" t="str">
        <f t="shared" si="22"/>
        <v/>
      </c>
    </row>
    <row r="653" spans="3:9" ht="12.5">
      <c r="C653" s="486" t="str">
        <f>IFERROR(VLOOKUP(A653,Transaksi!$A$11:$C$1000,3,FALSE),"")</f>
        <v/>
      </c>
      <c r="D653" s="487" t="str">
        <f>IFERROR(VLOOKUP(A653,Transaksi!$A$11:$D$1000,4,FALSE),"")</f>
        <v/>
      </c>
      <c r="E653" s="488" t="str">
        <f>IFERROR(VLOOKUP(A653,Transaksi!$A$11:$E$1000,5,FALSE),"")</f>
        <v/>
      </c>
      <c r="F653" s="209" t="str">
        <f>IFERROR(VLOOKUP(A653,Transaksi!$A$11:$F$1000,6,FALSE),"")</f>
        <v/>
      </c>
      <c r="G653" s="489" t="str">
        <f>IFERROR(VLOOKUP(A653,Transaksi!$A$11:$G$1000,7,FALSE),"")</f>
        <v/>
      </c>
      <c r="H653" s="489" t="str">
        <f>IFERROR(VLOOKUP(A653,Transaksi!$A$11:$H$1000,8,FALSE),"")</f>
        <v/>
      </c>
      <c r="I653" s="489" t="str">
        <f t="shared" si="22"/>
        <v/>
      </c>
    </row>
    <row r="654" spans="3:9" ht="12.5">
      <c r="C654" s="486" t="str">
        <f>IFERROR(VLOOKUP(A654,Transaksi!$A$11:$C$1000,3,FALSE),"")</f>
        <v/>
      </c>
      <c r="D654" s="487" t="str">
        <f>IFERROR(VLOOKUP(A654,Transaksi!$A$11:$D$1000,4,FALSE),"")</f>
        <v/>
      </c>
      <c r="E654" s="488" t="str">
        <f>IFERROR(VLOOKUP(A654,Transaksi!$A$11:$E$1000,5,FALSE),"")</f>
        <v/>
      </c>
      <c r="F654" s="209" t="str">
        <f>IFERROR(VLOOKUP(A654,Transaksi!$A$11:$F$1000,6,FALSE),"")</f>
        <v/>
      </c>
      <c r="G654" s="489" t="str">
        <f>IFERROR(VLOOKUP(A654,Transaksi!$A$11:$G$1000,7,FALSE),"")</f>
        <v/>
      </c>
      <c r="H654" s="489" t="str">
        <f>IFERROR(VLOOKUP(A654,Transaksi!$A$11:$H$1000,8,FALSE),"")</f>
        <v/>
      </c>
      <c r="I654" s="489" t="str">
        <f t="shared" si="22"/>
        <v/>
      </c>
    </row>
    <row r="655" spans="3:9" ht="12.5">
      <c r="C655" s="486" t="str">
        <f>IFERROR(VLOOKUP(A655,Transaksi!$A$11:$C$1000,3,FALSE),"")</f>
        <v/>
      </c>
      <c r="D655" s="487" t="str">
        <f>IFERROR(VLOOKUP(A655,Transaksi!$A$11:$D$1000,4,FALSE),"")</f>
        <v/>
      </c>
      <c r="E655" s="488" t="str">
        <f>IFERROR(VLOOKUP(A655,Transaksi!$A$11:$E$1000,5,FALSE),"")</f>
        <v/>
      </c>
      <c r="F655" s="209" t="str">
        <f>IFERROR(VLOOKUP(A655,Transaksi!$A$11:$F$1000,6,FALSE),"")</f>
        <v/>
      </c>
      <c r="G655" s="489" t="str">
        <f>IFERROR(VLOOKUP(A655,Transaksi!$A$11:$G$1000,7,FALSE),"")</f>
        <v/>
      </c>
      <c r="H655" s="489" t="str">
        <f>IFERROR(VLOOKUP(A655,Transaksi!$A$11:$H$1000,8,FALSE),"")</f>
        <v/>
      </c>
      <c r="I655" s="489" t="str">
        <f t="shared" si="22"/>
        <v/>
      </c>
    </row>
    <row r="656" spans="3:9" ht="12.5">
      <c r="C656" s="486" t="str">
        <f>IFERROR(VLOOKUP(A656,Transaksi!$A$11:$C$1000,3,FALSE),"")</f>
        <v/>
      </c>
      <c r="D656" s="487" t="str">
        <f>IFERROR(VLOOKUP(A656,Transaksi!$A$11:$D$1000,4,FALSE),"")</f>
        <v/>
      </c>
      <c r="E656" s="488" t="str">
        <f>IFERROR(VLOOKUP(A656,Transaksi!$A$11:$E$1000,5,FALSE),"")</f>
        <v/>
      </c>
      <c r="F656" s="209" t="str">
        <f>IFERROR(VLOOKUP(A656,Transaksi!$A$11:$F$1000,6,FALSE),"")</f>
        <v/>
      </c>
      <c r="G656" s="489" t="str">
        <f>IFERROR(VLOOKUP(A656,Transaksi!$A$11:$G$1000,7,FALSE),"")</f>
        <v/>
      </c>
      <c r="H656" s="489" t="str">
        <f>IFERROR(VLOOKUP(A656,Transaksi!$A$11:$H$1000,8,FALSE),"")</f>
        <v/>
      </c>
      <c r="I656" s="489" t="str">
        <f t="shared" si="22"/>
        <v/>
      </c>
    </row>
    <row r="657" spans="3:9" ht="12.5">
      <c r="C657" s="486" t="str">
        <f>IFERROR(VLOOKUP(A657,Transaksi!$A$11:$C$1000,3,FALSE),"")</f>
        <v/>
      </c>
      <c r="D657" s="487" t="str">
        <f>IFERROR(VLOOKUP(A657,Transaksi!$A$11:$D$1000,4,FALSE),"")</f>
        <v/>
      </c>
      <c r="E657" s="488" t="str">
        <f>IFERROR(VLOOKUP(A657,Transaksi!$A$11:$E$1000,5,FALSE),"")</f>
        <v/>
      </c>
      <c r="F657" s="209" t="str">
        <f>IFERROR(VLOOKUP(A657,Transaksi!$A$11:$F$1000,6,FALSE),"")</f>
        <v/>
      </c>
      <c r="G657" s="489" t="str">
        <f>IFERROR(VLOOKUP(A657,Transaksi!$A$11:$G$1000,7,FALSE),"")</f>
        <v/>
      </c>
      <c r="H657" s="489" t="str">
        <f>IFERROR(VLOOKUP(A657,Transaksi!$A$11:$H$1000,8,FALSE),"")</f>
        <v/>
      </c>
      <c r="I657" s="489" t="str">
        <f t="shared" si="22"/>
        <v/>
      </c>
    </row>
    <row r="658" spans="3:9" ht="12.5">
      <c r="C658" s="486" t="str">
        <f>IFERROR(VLOOKUP(A658,Transaksi!$A$11:$C$1000,3,FALSE),"")</f>
        <v/>
      </c>
      <c r="D658" s="487" t="str">
        <f>IFERROR(VLOOKUP(A658,Transaksi!$A$11:$D$1000,4,FALSE),"")</f>
        <v/>
      </c>
      <c r="E658" s="488" t="str">
        <f>IFERROR(VLOOKUP(A658,Transaksi!$A$11:$E$1000,5,FALSE),"")</f>
        <v/>
      </c>
      <c r="F658" s="209" t="str">
        <f>IFERROR(VLOOKUP(A658,Transaksi!$A$11:$F$1000,6,FALSE),"")</f>
        <v/>
      </c>
      <c r="G658" s="489" t="str">
        <f>IFERROR(VLOOKUP(A658,Transaksi!$A$11:$G$1000,7,FALSE),"")</f>
        <v/>
      </c>
      <c r="H658" s="489" t="str">
        <f>IFERROR(VLOOKUP(A658,Transaksi!$A$11:$H$1000,8,FALSE),"")</f>
        <v/>
      </c>
      <c r="I658" s="489" t="str">
        <f t="shared" si="22"/>
        <v/>
      </c>
    </row>
    <row r="659" spans="3:9" ht="12.5">
      <c r="C659" s="486" t="str">
        <f>IFERROR(VLOOKUP(A659,Transaksi!$A$11:$C$1000,3,FALSE),"")</f>
        <v/>
      </c>
      <c r="D659" s="487" t="str">
        <f>IFERROR(VLOOKUP(A659,Transaksi!$A$11:$D$1000,4,FALSE),"")</f>
        <v/>
      </c>
      <c r="E659" s="488" t="str">
        <f>IFERROR(VLOOKUP(A659,Transaksi!$A$11:$E$1000,5,FALSE),"")</f>
        <v/>
      </c>
      <c r="F659" s="209" t="str">
        <f>IFERROR(VLOOKUP(A659,Transaksi!$A$11:$F$1000,6,FALSE),"")</f>
        <v/>
      </c>
      <c r="G659" s="489" t="str">
        <f>IFERROR(VLOOKUP(A659,Transaksi!$A$11:$G$1000,7,FALSE),"")</f>
        <v/>
      </c>
      <c r="H659" s="489" t="str">
        <f>IFERROR(VLOOKUP(A659,Transaksi!$A$11:$H$1000,8,FALSE),"")</f>
        <v/>
      </c>
      <c r="I659" s="489" t="str">
        <f t="shared" si="22"/>
        <v/>
      </c>
    </row>
    <row r="660" spans="3:9" ht="12.5">
      <c r="C660" s="486" t="str">
        <f>IFERROR(VLOOKUP(A660,Transaksi!$A$11:$C$1000,3,FALSE),"")</f>
        <v/>
      </c>
      <c r="D660" s="487" t="str">
        <f>IFERROR(VLOOKUP(A660,Transaksi!$A$11:$D$1000,4,FALSE),"")</f>
        <v/>
      </c>
      <c r="E660" s="488" t="str">
        <f>IFERROR(VLOOKUP(A660,Transaksi!$A$11:$E$1000,5,FALSE),"")</f>
        <v/>
      </c>
      <c r="F660" s="209" t="str">
        <f>IFERROR(VLOOKUP(A660,Transaksi!$A$11:$F$1000,6,FALSE),"")</f>
        <v/>
      </c>
      <c r="G660" s="489" t="str">
        <f>IFERROR(VLOOKUP(A660,Transaksi!$A$11:$G$1000,7,FALSE),"")</f>
        <v/>
      </c>
      <c r="H660" s="489" t="str">
        <f>IFERROR(VLOOKUP(A660,Transaksi!$A$11:$H$1000,8,FALSE),"")</f>
        <v/>
      </c>
      <c r="I660" s="489" t="str">
        <f t="shared" si="22"/>
        <v/>
      </c>
    </row>
    <row r="661" spans="3:9" ht="12.5">
      <c r="C661" s="486" t="str">
        <f>IFERROR(VLOOKUP(A661,Transaksi!$A$11:$C$1000,3,FALSE),"")</f>
        <v/>
      </c>
      <c r="D661" s="487" t="str">
        <f>IFERROR(VLOOKUP(A661,Transaksi!$A$11:$D$1000,4,FALSE),"")</f>
        <v/>
      </c>
      <c r="E661" s="488" t="str">
        <f>IFERROR(VLOOKUP(A661,Transaksi!$A$11:$E$1000,5,FALSE),"")</f>
        <v/>
      </c>
      <c r="F661" s="209" t="str">
        <f>IFERROR(VLOOKUP(A661,Transaksi!$A$11:$F$1000,6,FALSE),"")</f>
        <v/>
      </c>
      <c r="G661" s="489" t="str">
        <f>IFERROR(VLOOKUP(A661,Transaksi!$A$11:$G$1000,7,FALSE),"")</f>
        <v/>
      </c>
      <c r="H661" s="489" t="str">
        <f>IFERROR(VLOOKUP(A661,Transaksi!$A$11:$H$1000,8,FALSE),"")</f>
        <v/>
      </c>
      <c r="I661" s="489" t="str">
        <f t="shared" si="22"/>
        <v/>
      </c>
    </row>
    <row r="662" spans="3:9" ht="12.5">
      <c r="C662" s="486" t="str">
        <f>IFERROR(VLOOKUP(A662,Transaksi!$A$11:$C$1000,3,FALSE),"")</f>
        <v/>
      </c>
      <c r="D662" s="487" t="str">
        <f>IFERROR(VLOOKUP(A662,Transaksi!$A$11:$D$1000,4,FALSE),"")</f>
        <v/>
      </c>
      <c r="E662" s="488" t="str">
        <f>IFERROR(VLOOKUP(A662,Transaksi!$A$11:$E$1000,5,FALSE),"")</f>
        <v/>
      </c>
      <c r="F662" s="209" t="str">
        <f>IFERROR(VLOOKUP(A662,Transaksi!$A$11:$F$1000,6,FALSE),"")</f>
        <v/>
      </c>
      <c r="G662" s="489" t="str">
        <f>IFERROR(VLOOKUP(A662,Transaksi!$A$11:$G$1000,7,FALSE),"")</f>
        <v/>
      </c>
      <c r="H662" s="489" t="str">
        <f>IFERROR(VLOOKUP(A662,Transaksi!$A$11:$H$1000,8,FALSE),"")</f>
        <v/>
      </c>
      <c r="I662" s="489" t="str">
        <f t="shared" si="22"/>
        <v/>
      </c>
    </row>
    <row r="663" spans="3:9" ht="12.5">
      <c r="C663" s="486" t="str">
        <f>IFERROR(VLOOKUP(A663,Transaksi!$A$11:$C$1000,3,FALSE),"")</f>
        <v/>
      </c>
      <c r="D663" s="487" t="str">
        <f>IFERROR(VLOOKUP(A663,Transaksi!$A$11:$D$1000,4,FALSE),"")</f>
        <v/>
      </c>
      <c r="E663" s="488" t="str">
        <f>IFERROR(VLOOKUP(A663,Transaksi!$A$11:$E$1000,5,FALSE),"")</f>
        <v/>
      </c>
      <c r="F663" s="209" t="str">
        <f>IFERROR(VLOOKUP(A663,Transaksi!$A$11:$F$1000,6,FALSE),"")</f>
        <v/>
      </c>
      <c r="G663" s="489" t="str">
        <f>IFERROR(VLOOKUP(A663,Transaksi!$A$11:$G$1000,7,FALSE),"")</f>
        <v/>
      </c>
      <c r="H663" s="489" t="str">
        <f>IFERROR(VLOOKUP(A663,Transaksi!$A$11:$H$1000,8,FALSE),"")</f>
        <v/>
      </c>
      <c r="I663" s="489" t="str">
        <f t="shared" si="22"/>
        <v/>
      </c>
    </row>
    <row r="664" spans="3:9" ht="12.5">
      <c r="C664" s="486" t="str">
        <f>IFERROR(VLOOKUP(A664,Transaksi!$A$11:$C$1000,3,FALSE),"")</f>
        <v/>
      </c>
      <c r="D664" s="487" t="str">
        <f>IFERROR(VLOOKUP(A664,Transaksi!$A$11:$D$1000,4,FALSE),"")</f>
        <v/>
      </c>
      <c r="E664" s="488" t="str">
        <f>IFERROR(VLOOKUP(A664,Transaksi!$A$11:$E$1000,5,FALSE),"")</f>
        <v/>
      </c>
      <c r="F664" s="209" t="str">
        <f>IFERROR(VLOOKUP(A664,Transaksi!$A$11:$F$1000,6,FALSE),"")</f>
        <v/>
      </c>
      <c r="G664" s="489" t="str">
        <f>IFERROR(VLOOKUP(A664,Transaksi!$A$11:$G$1000,7,FALSE),"")</f>
        <v/>
      </c>
      <c r="H664" s="489" t="str">
        <f>IFERROR(VLOOKUP(A664,Transaksi!$A$11:$H$1000,8,FALSE),"")</f>
        <v/>
      </c>
      <c r="I664" s="489" t="str">
        <f t="shared" ref="I664:I727" si="23">IF(F664="","",I663+G664-H664)</f>
        <v/>
      </c>
    </row>
    <row r="665" spans="3:9" ht="12.5">
      <c r="C665" s="486" t="str">
        <f>IFERROR(VLOOKUP(A665,Transaksi!$A$11:$C$1000,3,FALSE),"")</f>
        <v/>
      </c>
      <c r="D665" s="487" t="str">
        <f>IFERROR(VLOOKUP(A665,Transaksi!$A$11:$D$1000,4,FALSE),"")</f>
        <v/>
      </c>
      <c r="E665" s="488" t="str">
        <f>IFERROR(VLOOKUP(A665,Transaksi!$A$11:$E$1000,5,FALSE),"")</f>
        <v/>
      </c>
      <c r="F665" s="209" t="str">
        <f>IFERROR(VLOOKUP(A665,Transaksi!$A$11:$F$1000,6,FALSE),"")</f>
        <v/>
      </c>
      <c r="G665" s="489" t="str">
        <f>IFERROR(VLOOKUP(A665,Transaksi!$A$11:$G$1000,7,FALSE),"")</f>
        <v/>
      </c>
      <c r="H665" s="489" t="str">
        <f>IFERROR(VLOOKUP(A665,Transaksi!$A$11:$H$1000,8,FALSE),"")</f>
        <v/>
      </c>
      <c r="I665" s="489" t="str">
        <f t="shared" si="23"/>
        <v/>
      </c>
    </row>
    <row r="666" spans="3:9" ht="12.5">
      <c r="C666" s="486" t="str">
        <f>IFERROR(VLOOKUP(A666,Transaksi!$A$11:$C$1000,3,FALSE),"")</f>
        <v/>
      </c>
      <c r="D666" s="487" t="str">
        <f>IFERROR(VLOOKUP(A666,Transaksi!$A$11:$D$1000,4,FALSE),"")</f>
        <v/>
      </c>
      <c r="E666" s="488" t="str">
        <f>IFERROR(VLOOKUP(A666,Transaksi!$A$11:$E$1000,5,FALSE),"")</f>
        <v/>
      </c>
      <c r="F666" s="209" t="str">
        <f>IFERROR(VLOOKUP(A666,Transaksi!$A$11:$F$1000,6,FALSE),"")</f>
        <v/>
      </c>
      <c r="G666" s="489" t="str">
        <f>IFERROR(VLOOKUP(A666,Transaksi!$A$11:$G$1000,7,FALSE),"")</f>
        <v/>
      </c>
      <c r="H666" s="489" t="str">
        <f>IFERROR(VLOOKUP(A666,Transaksi!$A$11:$H$1000,8,FALSE),"")</f>
        <v/>
      </c>
      <c r="I666" s="489" t="str">
        <f t="shared" si="23"/>
        <v/>
      </c>
    </row>
    <row r="667" spans="3:9" ht="12.5">
      <c r="C667" s="486" t="str">
        <f>IFERROR(VLOOKUP(A667,Transaksi!$A$11:$C$1000,3,FALSE),"")</f>
        <v/>
      </c>
      <c r="D667" s="487" t="str">
        <f>IFERROR(VLOOKUP(A667,Transaksi!$A$11:$D$1000,4,FALSE),"")</f>
        <v/>
      </c>
      <c r="E667" s="488" t="str">
        <f>IFERROR(VLOOKUP(A667,Transaksi!$A$11:$E$1000,5,FALSE),"")</f>
        <v/>
      </c>
      <c r="F667" s="209" t="str">
        <f>IFERROR(VLOOKUP(A667,Transaksi!$A$11:$F$1000,6,FALSE),"")</f>
        <v/>
      </c>
      <c r="G667" s="489" t="str">
        <f>IFERROR(VLOOKUP(A667,Transaksi!$A$11:$G$1000,7,FALSE),"")</f>
        <v/>
      </c>
      <c r="H667" s="489" t="str">
        <f>IFERROR(VLOOKUP(A667,Transaksi!$A$11:$H$1000,8,FALSE),"")</f>
        <v/>
      </c>
      <c r="I667" s="489" t="str">
        <f t="shared" si="23"/>
        <v/>
      </c>
    </row>
    <row r="668" spans="3:9" ht="12.5">
      <c r="C668" s="486" t="str">
        <f>IFERROR(VLOOKUP(A668,Transaksi!$A$11:$C$1000,3,FALSE),"")</f>
        <v/>
      </c>
      <c r="D668" s="487" t="str">
        <f>IFERROR(VLOOKUP(A668,Transaksi!$A$11:$D$1000,4,FALSE),"")</f>
        <v/>
      </c>
      <c r="E668" s="488" t="str">
        <f>IFERROR(VLOOKUP(A668,Transaksi!$A$11:$E$1000,5,FALSE),"")</f>
        <v/>
      </c>
      <c r="F668" s="209" t="str">
        <f>IFERROR(VLOOKUP(A668,Transaksi!$A$11:$F$1000,6,FALSE),"")</f>
        <v/>
      </c>
      <c r="G668" s="489" t="str">
        <f>IFERROR(VLOOKUP(A668,Transaksi!$A$11:$G$1000,7,FALSE),"")</f>
        <v/>
      </c>
      <c r="H668" s="489" t="str">
        <f>IFERROR(VLOOKUP(A668,Transaksi!$A$11:$H$1000,8,FALSE),"")</f>
        <v/>
      </c>
      <c r="I668" s="489" t="str">
        <f t="shared" si="23"/>
        <v/>
      </c>
    </row>
    <row r="669" spans="3:9" ht="12.5">
      <c r="C669" s="486" t="str">
        <f>IFERROR(VLOOKUP(A669,Transaksi!$A$11:$C$1000,3,FALSE),"")</f>
        <v/>
      </c>
      <c r="D669" s="487" t="str">
        <f>IFERROR(VLOOKUP(A669,Transaksi!$A$11:$D$1000,4,FALSE),"")</f>
        <v/>
      </c>
      <c r="E669" s="488" t="str">
        <f>IFERROR(VLOOKUP(A669,Transaksi!$A$11:$E$1000,5,FALSE),"")</f>
        <v/>
      </c>
      <c r="F669" s="209" t="str">
        <f>IFERROR(VLOOKUP(A669,Transaksi!$A$11:$F$1000,6,FALSE),"")</f>
        <v/>
      </c>
      <c r="G669" s="489" t="str">
        <f>IFERROR(VLOOKUP(A669,Transaksi!$A$11:$G$1000,7,FALSE),"")</f>
        <v/>
      </c>
      <c r="H669" s="489" t="str">
        <f>IFERROR(VLOOKUP(A669,Transaksi!$A$11:$H$1000,8,FALSE),"")</f>
        <v/>
      </c>
      <c r="I669" s="489" t="str">
        <f t="shared" si="23"/>
        <v/>
      </c>
    </row>
    <row r="670" spans="3:9" ht="12.5">
      <c r="C670" s="486" t="str">
        <f>IFERROR(VLOOKUP(A670,Transaksi!$A$11:$C$1000,3,FALSE),"")</f>
        <v/>
      </c>
      <c r="D670" s="487" t="str">
        <f>IFERROR(VLOOKUP(A670,Transaksi!$A$11:$D$1000,4,FALSE),"")</f>
        <v/>
      </c>
      <c r="E670" s="488" t="str">
        <f>IFERROR(VLOOKUP(A670,Transaksi!$A$11:$E$1000,5,FALSE),"")</f>
        <v/>
      </c>
      <c r="F670" s="209" t="str">
        <f>IFERROR(VLOOKUP(A670,Transaksi!$A$11:$F$1000,6,FALSE),"")</f>
        <v/>
      </c>
      <c r="G670" s="489" t="str">
        <f>IFERROR(VLOOKUP(A670,Transaksi!$A$11:$G$1000,7,FALSE),"")</f>
        <v/>
      </c>
      <c r="H670" s="489" t="str">
        <f>IFERROR(VLOOKUP(A670,Transaksi!$A$11:$H$1000,8,FALSE),"")</f>
        <v/>
      </c>
      <c r="I670" s="489" t="str">
        <f t="shared" si="23"/>
        <v/>
      </c>
    </row>
    <row r="671" spans="3:9" ht="12.5">
      <c r="C671" s="486" t="str">
        <f>IFERROR(VLOOKUP(A671,Transaksi!$A$11:$C$1000,3,FALSE),"")</f>
        <v/>
      </c>
      <c r="D671" s="487" t="str">
        <f>IFERROR(VLOOKUP(A671,Transaksi!$A$11:$D$1000,4,FALSE),"")</f>
        <v/>
      </c>
      <c r="E671" s="488" t="str">
        <f>IFERROR(VLOOKUP(A671,Transaksi!$A$11:$E$1000,5,FALSE),"")</f>
        <v/>
      </c>
      <c r="F671" s="209" t="str">
        <f>IFERROR(VLOOKUP(A671,Transaksi!$A$11:$F$1000,6,FALSE),"")</f>
        <v/>
      </c>
      <c r="G671" s="489" t="str">
        <f>IFERROR(VLOOKUP(A671,Transaksi!$A$11:$G$1000,7,FALSE),"")</f>
        <v/>
      </c>
      <c r="H671" s="489" t="str">
        <f>IFERROR(VLOOKUP(A671,Transaksi!$A$11:$H$1000,8,FALSE),"")</f>
        <v/>
      </c>
      <c r="I671" s="489" t="str">
        <f t="shared" si="23"/>
        <v/>
      </c>
    </row>
    <row r="672" spans="3:9" ht="12.5">
      <c r="C672" s="486" t="str">
        <f>IFERROR(VLOOKUP(A672,Transaksi!$A$11:$C$1000,3,FALSE),"")</f>
        <v/>
      </c>
      <c r="D672" s="487" t="str">
        <f>IFERROR(VLOOKUP(A672,Transaksi!$A$11:$D$1000,4,FALSE),"")</f>
        <v/>
      </c>
      <c r="E672" s="488" t="str">
        <f>IFERROR(VLOOKUP(A672,Transaksi!$A$11:$E$1000,5,FALSE),"")</f>
        <v/>
      </c>
      <c r="F672" s="209" t="str">
        <f>IFERROR(VLOOKUP(A672,Transaksi!$A$11:$F$1000,6,FALSE),"")</f>
        <v/>
      </c>
      <c r="G672" s="489" t="str">
        <f>IFERROR(VLOOKUP(A672,Transaksi!$A$11:$G$1000,7,FALSE),"")</f>
        <v/>
      </c>
      <c r="H672" s="489" t="str">
        <f>IFERROR(VLOOKUP(A672,Transaksi!$A$11:$H$1000,8,FALSE),"")</f>
        <v/>
      </c>
      <c r="I672" s="489" t="str">
        <f t="shared" si="23"/>
        <v/>
      </c>
    </row>
    <row r="673" spans="3:9" ht="12.5">
      <c r="C673" s="486" t="str">
        <f>IFERROR(VLOOKUP(A673,Transaksi!$A$11:$C$1000,3,FALSE),"")</f>
        <v/>
      </c>
      <c r="D673" s="487" t="str">
        <f>IFERROR(VLOOKUP(A673,Transaksi!$A$11:$D$1000,4,FALSE),"")</f>
        <v/>
      </c>
      <c r="E673" s="488" t="str">
        <f>IFERROR(VLOOKUP(A673,Transaksi!$A$11:$E$1000,5,FALSE),"")</f>
        <v/>
      </c>
      <c r="F673" s="209" t="str">
        <f>IFERROR(VLOOKUP(A673,Transaksi!$A$11:$F$1000,6,FALSE),"")</f>
        <v/>
      </c>
      <c r="G673" s="489" t="str">
        <f>IFERROR(VLOOKUP(A673,Transaksi!$A$11:$G$1000,7,FALSE),"")</f>
        <v/>
      </c>
      <c r="H673" s="489" t="str">
        <f>IFERROR(VLOOKUP(A673,Transaksi!$A$11:$H$1000,8,FALSE),"")</f>
        <v/>
      </c>
      <c r="I673" s="489" t="str">
        <f t="shared" si="23"/>
        <v/>
      </c>
    </row>
    <row r="674" spans="3:9" ht="12.5">
      <c r="C674" s="486" t="str">
        <f>IFERROR(VLOOKUP(A674,Transaksi!$A$11:$C$1000,3,FALSE),"")</f>
        <v/>
      </c>
      <c r="D674" s="487" t="str">
        <f>IFERROR(VLOOKUP(A674,Transaksi!$A$11:$D$1000,4,FALSE),"")</f>
        <v/>
      </c>
      <c r="E674" s="488" t="str">
        <f>IFERROR(VLOOKUP(A674,Transaksi!$A$11:$E$1000,5,FALSE),"")</f>
        <v/>
      </c>
      <c r="F674" s="209" t="str">
        <f>IFERROR(VLOOKUP(A674,Transaksi!$A$11:$F$1000,6,FALSE),"")</f>
        <v/>
      </c>
      <c r="G674" s="489" t="str">
        <f>IFERROR(VLOOKUP(A674,Transaksi!$A$11:$G$1000,7,FALSE),"")</f>
        <v/>
      </c>
      <c r="H674" s="489" t="str">
        <f>IFERROR(VLOOKUP(A674,Transaksi!$A$11:$H$1000,8,FALSE),"")</f>
        <v/>
      </c>
      <c r="I674" s="489" t="str">
        <f t="shared" si="23"/>
        <v/>
      </c>
    </row>
    <row r="675" spans="3:9" ht="12.5">
      <c r="C675" s="486" t="str">
        <f>IFERROR(VLOOKUP(A675,Transaksi!$A$11:$C$1000,3,FALSE),"")</f>
        <v/>
      </c>
      <c r="D675" s="487" t="str">
        <f>IFERROR(VLOOKUP(A675,Transaksi!$A$11:$D$1000,4,FALSE),"")</f>
        <v/>
      </c>
      <c r="E675" s="488" t="str">
        <f>IFERROR(VLOOKUP(A675,Transaksi!$A$11:$E$1000,5,FALSE),"")</f>
        <v/>
      </c>
      <c r="F675" s="209" t="str">
        <f>IFERROR(VLOOKUP(A675,Transaksi!$A$11:$F$1000,6,FALSE),"")</f>
        <v/>
      </c>
      <c r="G675" s="489" t="str">
        <f>IFERROR(VLOOKUP(A675,Transaksi!$A$11:$G$1000,7,FALSE),"")</f>
        <v/>
      </c>
      <c r="H675" s="489" t="str">
        <f>IFERROR(VLOOKUP(A675,Transaksi!$A$11:$H$1000,8,FALSE),"")</f>
        <v/>
      </c>
      <c r="I675" s="489" t="str">
        <f t="shared" si="23"/>
        <v/>
      </c>
    </row>
    <row r="676" spans="3:9" ht="12.5">
      <c r="C676" s="486" t="str">
        <f>IFERROR(VLOOKUP(A676,Transaksi!$A$11:$C$1000,3,FALSE),"")</f>
        <v/>
      </c>
      <c r="D676" s="487" t="str">
        <f>IFERROR(VLOOKUP(A676,Transaksi!$A$11:$D$1000,4,FALSE),"")</f>
        <v/>
      </c>
      <c r="E676" s="488" t="str">
        <f>IFERROR(VLOOKUP(A676,Transaksi!$A$11:$E$1000,5,FALSE),"")</f>
        <v/>
      </c>
      <c r="F676" s="209" t="str">
        <f>IFERROR(VLOOKUP(A676,Transaksi!$A$11:$F$1000,6,FALSE),"")</f>
        <v/>
      </c>
      <c r="G676" s="489" t="str">
        <f>IFERROR(VLOOKUP(A676,Transaksi!$A$11:$G$1000,7,FALSE),"")</f>
        <v/>
      </c>
      <c r="H676" s="489" t="str">
        <f>IFERROR(VLOOKUP(A676,Transaksi!$A$11:$H$1000,8,FALSE),"")</f>
        <v/>
      </c>
      <c r="I676" s="489" t="str">
        <f t="shared" si="23"/>
        <v/>
      </c>
    </row>
    <row r="677" spans="3:9" ht="12.5">
      <c r="C677" s="486" t="str">
        <f>IFERROR(VLOOKUP(A677,Transaksi!$A$11:$C$1000,3,FALSE),"")</f>
        <v/>
      </c>
      <c r="D677" s="487" t="str">
        <f>IFERROR(VLOOKUP(A677,Transaksi!$A$11:$D$1000,4,FALSE),"")</f>
        <v/>
      </c>
      <c r="E677" s="488" t="str">
        <f>IFERROR(VLOOKUP(A677,Transaksi!$A$11:$E$1000,5,FALSE),"")</f>
        <v/>
      </c>
      <c r="F677" s="209" t="str">
        <f>IFERROR(VLOOKUP(A677,Transaksi!$A$11:$F$1000,6,FALSE),"")</f>
        <v/>
      </c>
      <c r="G677" s="489" t="str">
        <f>IFERROR(VLOOKUP(A677,Transaksi!$A$11:$G$1000,7,FALSE),"")</f>
        <v/>
      </c>
      <c r="H677" s="489" t="str">
        <f>IFERROR(VLOOKUP(A677,Transaksi!$A$11:$H$1000,8,FALSE),"")</f>
        <v/>
      </c>
      <c r="I677" s="489" t="str">
        <f t="shared" si="23"/>
        <v/>
      </c>
    </row>
    <row r="678" spans="3:9" ht="12.5">
      <c r="C678" s="486" t="str">
        <f>IFERROR(VLOOKUP(A678,Transaksi!$A$11:$C$1000,3,FALSE),"")</f>
        <v/>
      </c>
      <c r="D678" s="487" t="str">
        <f>IFERROR(VLOOKUP(A678,Transaksi!$A$11:$D$1000,4,FALSE),"")</f>
        <v/>
      </c>
      <c r="E678" s="488" t="str">
        <f>IFERROR(VLOOKUP(A678,Transaksi!$A$11:$E$1000,5,FALSE),"")</f>
        <v/>
      </c>
      <c r="F678" s="209" t="str">
        <f>IFERROR(VLOOKUP(A678,Transaksi!$A$11:$F$1000,6,FALSE),"")</f>
        <v/>
      </c>
      <c r="G678" s="489" t="str">
        <f>IFERROR(VLOOKUP(A678,Transaksi!$A$11:$G$1000,7,FALSE),"")</f>
        <v/>
      </c>
      <c r="H678" s="489" t="str">
        <f>IFERROR(VLOOKUP(A678,Transaksi!$A$11:$H$1000,8,FALSE),"")</f>
        <v/>
      </c>
      <c r="I678" s="489" t="str">
        <f t="shared" si="23"/>
        <v/>
      </c>
    </row>
    <row r="679" spans="3:9" ht="12.5">
      <c r="C679" s="486" t="str">
        <f>IFERROR(VLOOKUP(A679,Transaksi!$A$11:$C$1000,3,FALSE),"")</f>
        <v/>
      </c>
      <c r="D679" s="487" t="str">
        <f>IFERROR(VLOOKUP(A679,Transaksi!$A$11:$D$1000,4,FALSE),"")</f>
        <v/>
      </c>
      <c r="E679" s="488" t="str">
        <f>IFERROR(VLOOKUP(A679,Transaksi!$A$11:$E$1000,5,FALSE),"")</f>
        <v/>
      </c>
      <c r="F679" s="209" t="str">
        <f>IFERROR(VLOOKUP(A679,Transaksi!$A$11:$F$1000,6,FALSE),"")</f>
        <v/>
      </c>
      <c r="G679" s="489" t="str">
        <f>IFERROR(VLOOKUP(A679,Transaksi!$A$11:$G$1000,7,FALSE),"")</f>
        <v/>
      </c>
      <c r="H679" s="489" t="str">
        <f>IFERROR(VLOOKUP(A679,Transaksi!$A$11:$H$1000,8,FALSE),"")</f>
        <v/>
      </c>
      <c r="I679" s="489" t="str">
        <f t="shared" si="23"/>
        <v/>
      </c>
    </row>
    <row r="680" spans="3:9" ht="12.5">
      <c r="C680" s="486" t="str">
        <f>IFERROR(VLOOKUP(A680,Transaksi!$A$11:$C$1000,3,FALSE),"")</f>
        <v/>
      </c>
      <c r="D680" s="487" t="str">
        <f>IFERROR(VLOOKUP(A680,Transaksi!$A$11:$D$1000,4,FALSE),"")</f>
        <v/>
      </c>
      <c r="E680" s="488" t="str">
        <f>IFERROR(VLOOKUP(A680,Transaksi!$A$11:$E$1000,5,FALSE),"")</f>
        <v/>
      </c>
      <c r="F680" s="209" t="str">
        <f>IFERROR(VLOOKUP(A680,Transaksi!$A$11:$F$1000,6,FALSE),"")</f>
        <v/>
      </c>
      <c r="G680" s="489" t="str">
        <f>IFERROR(VLOOKUP(A680,Transaksi!$A$11:$G$1000,7,FALSE),"")</f>
        <v/>
      </c>
      <c r="H680" s="489" t="str">
        <f>IFERROR(VLOOKUP(A680,Transaksi!$A$11:$H$1000,8,FALSE),"")</f>
        <v/>
      </c>
      <c r="I680" s="489" t="str">
        <f t="shared" si="23"/>
        <v/>
      </c>
    </row>
    <row r="681" spans="3:9" ht="12.5">
      <c r="C681" s="486" t="str">
        <f>IFERROR(VLOOKUP(A681,Transaksi!$A$11:$C$1000,3,FALSE),"")</f>
        <v/>
      </c>
      <c r="D681" s="487" t="str">
        <f>IFERROR(VLOOKUP(A681,Transaksi!$A$11:$D$1000,4,FALSE),"")</f>
        <v/>
      </c>
      <c r="E681" s="488" t="str">
        <f>IFERROR(VLOOKUP(A681,Transaksi!$A$11:$E$1000,5,FALSE),"")</f>
        <v/>
      </c>
      <c r="F681" s="209" t="str">
        <f>IFERROR(VLOOKUP(A681,Transaksi!$A$11:$F$1000,6,FALSE),"")</f>
        <v/>
      </c>
      <c r="G681" s="489" t="str">
        <f>IFERROR(VLOOKUP(A681,Transaksi!$A$11:$G$1000,7,FALSE),"")</f>
        <v/>
      </c>
      <c r="H681" s="489" t="str">
        <f>IFERROR(VLOOKUP(A681,Transaksi!$A$11:$H$1000,8,FALSE),"")</f>
        <v/>
      </c>
      <c r="I681" s="489" t="str">
        <f t="shared" si="23"/>
        <v/>
      </c>
    </row>
    <row r="682" spans="3:9" ht="12.5">
      <c r="C682" s="486" t="str">
        <f>IFERROR(VLOOKUP(A682,Transaksi!$A$11:$C$1000,3,FALSE),"")</f>
        <v/>
      </c>
      <c r="D682" s="487" t="str">
        <f>IFERROR(VLOOKUP(A682,Transaksi!$A$11:$D$1000,4,FALSE),"")</f>
        <v/>
      </c>
      <c r="E682" s="488" t="str">
        <f>IFERROR(VLOOKUP(A682,Transaksi!$A$11:$E$1000,5,FALSE),"")</f>
        <v/>
      </c>
      <c r="F682" s="209" t="str">
        <f>IFERROR(VLOOKUP(A682,Transaksi!$A$11:$F$1000,6,FALSE),"")</f>
        <v/>
      </c>
      <c r="G682" s="489" t="str">
        <f>IFERROR(VLOOKUP(A682,Transaksi!$A$11:$G$1000,7,FALSE),"")</f>
        <v/>
      </c>
      <c r="H682" s="489" t="str">
        <f>IFERROR(VLOOKUP(A682,Transaksi!$A$11:$H$1000,8,FALSE),"")</f>
        <v/>
      </c>
      <c r="I682" s="489" t="str">
        <f t="shared" si="23"/>
        <v/>
      </c>
    </row>
    <row r="683" spans="3:9" ht="12.5">
      <c r="C683" s="486" t="str">
        <f>IFERROR(VLOOKUP(A683,Transaksi!$A$11:$C$1000,3,FALSE),"")</f>
        <v/>
      </c>
      <c r="D683" s="487" t="str">
        <f>IFERROR(VLOOKUP(A683,Transaksi!$A$11:$D$1000,4,FALSE),"")</f>
        <v/>
      </c>
      <c r="E683" s="488" t="str">
        <f>IFERROR(VLOOKUP(A683,Transaksi!$A$11:$E$1000,5,FALSE),"")</f>
        <v/>
      </c>
      <c r="F683" s="209" t="str">
        <f>IFERROR(VLOOKUP(A683,Transaksi!$A$11:$F$1000,6,FALSE),"")</f>
        <v/>
      </c>
      <c r="G683" s="489" t="str">
        <f>IFERROR(VLOOKUP(A683,Transaksi!$A$11:$G$1000,7,FALSE),"")</f>
        <v/>
      </c>
      <c r="H683" s="489" t="str">
        <f>IFERROR(VLOOKUP(A683,Transaksi!$A$11:$H$1000,8,FALSE),"")</f>
        <v/>
      </c>
      <c r="I683" s="489" t="str">
        <f t="shared" si="23"/>
        <v/>
      </c>
    </row>
    <row r="684" spans="3:9" ht="12.5">
      <c r="C684" s="486" t="str">
        <f>IFERROR(VLOOKUP(A684,Transaksi!$A$11:$C$1000,3,FALSE),"")</f>
        <v/>
      </c>
      <c r="D684" s="487" t="str">
        <f>IFERROR(VLOOKUP(A684,Transaksi!$A$11:$D$1000,4,FALSE),"")</f>
        <v/>
      </c>
      <c r="E684" s="488" t="str">
        <f>IFERROR(VLOOKUP(A684,Transaksi!$A$11:$E$1000,5,FALSE),"")</f>
        <v/>
      </c>
      <c r="F684" s="209" t="str">
        <f>IFERROR(VLOOKUP(A684,Transaksi!$A$11:$F$1000,6,FALSE),"")</f>
        <v/>
      </c>
      <c r="G684" s="489" t="str">
        <f>IFERROR(VLOOKUP(A684,Transaksi!$A$11:$G$1000,7,FALSE),"")</f>
        <v/>
      </c>
      <c r="H684" s="489" t="str">
        <f>IFERROR(VLOOKUP(A684,Transaksi!$A$11:$H$1000,8,FALSE),"")</f>
        <v/>
      </c>
      <c r="I684" s="489" t="str">
        <f t="shared" si="23"/>
        <v/>
      </c>
    </row>
    <row r="685" spans="3:9" ht="12.5">
      <c r="C685" s="486" t="str">
        <f>IFERROR(VLOOKUP(A685,Transaksi!$A$11:$C$1000,3,FALSE),"")</f>
        <v/>
      </c>
      <c r="D685" s="487" t="str">
        <f>IFERROR(VLOOKUP(A685,Transaksi!$A$11:$D$1000,4,FALSE),"")</f>
        <v/>
      </c>
      <c r="E685" s="488" t="str">
        <f>IFERROR(VLOOKUP(A685,Transaksi!$A$11:$E$1000,5,FALSE),"")</f>
        <v/>
      </c>
      <c r="F685" s="209" t="str">
        <f>IFERROR(VLOOKUP(A685,Transaksi!$A$11:$F$1000,6,FALSE),"")</f>
        <v/>
      </c>
      <c r="G685" s="489" t="str">
        <f>IFERROR(VLOOKUP(A685,Transaksi!$A$11:$G$1000,7,FALSE),"")</f>
        <v/>
      </c>
      <c r="H685" s="489" t="str">
        <f>IFERROR(VLOOKUP(A685,Transaksi!$A$11:$H$1000,8,FALSE),"")</f>
        <v/>
      </c>
      <c r="I685" s="489" t="str">
        <f t="shared" si="23"/>
        <v/>
      </c>
    </row>
    <row r="686" spans="3:9" ht="12.5">
      <c r="C686" s="486" t="str">
        <f>IFERROR(VLOOKUP(A686,Transaksi!$A$11:$C$1000,3,FALSE),"")</f>
        <v/>
      </c>
      <c r="D686" s="487" t="str">
        <f>IFERROR(VLOOKUP(A686,Transaksi!$A$11:$D$1000,4,FALSE),"")</f>
        <v/>
      </c>
      <c r="E686" s="488" t="str">
        <f>IFERROR(VLOOKUP(A686,Transaksi!$A$11:$E$1000,5,FALSE),"")</f>
        <v/>
      </c>
      <c r="F686" s="209" t="str">
        <f>IFERROR(VLOOKUP(A686,Transaksi!$A$11:$F$1000,6,FALSE),"")</f>
        <v/>
      </c>
      <c r="G686" s="489" t="str">
        <f>IFERROR(VLOOKUP(A686,Transaksi!$A$11:$G$1000,7,FALSE),"")</f>
        <v/>
      </c>
      <c r="H686" s="489" t="str">
        <f>IFERROR(VLOOKUP(A686,Transaksi!$A$11:$H$1000,8,FALSE),"")</f>
        <v/>
      </c>
      <c r="I686" s="489" t="str">
        <f t="shared" si="23"/>
        <v/>
      </c>
    </row>
    <row r="687" spans="3:9" ht="12.5">
      <c r="C687" s="486" t="str">
        <f>IFERROR(VLOOKUP(A687,Transaksi!$A$11:$C$1000,3,FALSE),"")</f>
        <v/>
      </c>
      <c r="D687" s="487" t="str">
        <f>IFERROR(VLOOKUP(A687,Transaksi!$A$11:$D$1000,4,FALSE),"")</f>
        <v/>
      </c>
      <c r="E687" s="488" t="str">
        <f>IFERROR(VLOOKUP(A687,Transaksi!$A$11:$E$1000,5,FALSE),"")</f>
        <v/>
      </c>
      <c r="F687" s="209" t="str">
        <f>IFERROR(VLOOKUP(A687,Transaksi!$A$11:$F$1000,6,FALSE),"")</f>
        <v/>
      </c>
      <c r="G687" s="489" t="str">
        <f>IFERROR(VLOOKUP(A687,Transaksi!$A$11:$G$1000,7,FALSE),"")</f>
        <v/>
      </c>
      <c r="H687" s="489" t="str">
        <f>IFERROR(VLOOKUP(A687,Transaksi!$A$11:$H$1000,8,FALSE),"")</f>
        <v/>
      </c>
      <c r="I687" s="489" t="str">
        <f t="shared" si="23"/>
        <v/>
      </c>
    </row>
    <row r="688" spans="3:9" ht="12.5">
      <c r="C688" s="486" t="str">
        <f>IFERROR(VLOOKUP(A688,Transaksi!$A$11:$C$1000,3,FALSE),"")</f>
        <v/>
      </c>
      <c r="D688" s="487" t="str">
        <f>IFERROR(VLOOKUP(A688,Transaksi!$A$11:$D$1000,4,FALSE),"")</f>
        <v/>
      </c>
      <c r="E688" s="488" t="str">
        <f>IFERROR(VLOOKUP(A688,Transaksi!$A$11:$E$1000,5,FALSE),"")</f>
        <v/>
      </c>
      <c r="F688" s="209" t="str">
        <f>IFERROR(VLOOKUP(A688,Transaksi!$A$11:$F$1000,6,FALSE),"")</f>
        <v/>
      </c>
      <c r="G688" s="489" t="str">
        <f>IFERROR(VLOOKUP(A688,Transaksi!$A$11:$G$1000,7,FALSE),"")</f>
        <v/>
      </c>
      <c r="H688" s="489" t="str">
        <f>IFERROR(VLOOKUP(A688,Transaksi!$A$11:$H$1000,8,FALSE),"")</f>
        <v/>
      </c>
      <c r="I688" s="489" t="str">
        <f t="shared" si="23"/>
        <v/>
      </c>
    </row>
    <row r="689" spans="3:9" ht="12.5">
      <c r="C689" s="486" t="str">
        <f>IFERROR(VLOOKUP(A689,Transaksi!$A$11:$C$1000,3,FALSE),"")</f>
        <v/>
      </c>
      <c r="D689" s="487" t="str">
        <f>IFERROR(VLOOKUP(A689,Transaksi!$A$11:$D$1000,4,FALSE),"")</f>
        <v/>
      </c>
      <c r="E689" s="488" t="str">
        <f>IFERROR(VLOOKUP(A689,Transaksi!$A$11:$E$1000,5,FALSE),"")</f>
        <v/>
      </c>
      <c r="F689" s="209" t="str">
        <f>IFERROR(VLOOKUP(A689,Transaksi!$A$11:$F$1000,6,FALSE),"")</f>
        <v/>
      </c>
      <c r="G689" s="489" t="str">
        <f>IFERROR(VLOOKUP(A689,Transaksi!$A$11:$G$1000,7,FALSE),"")</f>
        <v/>
      </c>
      <c r="H689" s="489" t="str">
        <f>IFERROR(VLOOKUP(A689,Transaksi!$A$11:$H$1000,8,FALSE),"")</f>
        <v/>
      </c>
      <c r="I689" s="489" t="str">
        <f t="shared" si="23"/>
        <v/>
      </c>
    </row>
    <row r="690" spans="3:9" ht="12.5">
      <c r="C690" s="486" t="str">
        <f>IFERROR(VLOOKUP(A690,Transaksi!$A$11:$C$1000,3,FALSE),"")</f>
        <v/>
      </c>
      <c r="D690" s="487" t="str">
        <f>IFERROR(VLOOKUP(A690,Transaksi!$A$11:$D$1000,4,FALSE),"")</f>
        <v/>
      </c>
      <c r="E690" s="488" t="str">
        <f>IFERROR(VLOOKUP(A690,Transaksi!$A$11:$E$1000,5,FALSE),"")</f>
        <v/>
      </c>
      <c r="F690" s="209" t="str">
        <f>IFERROR(VLOOKUP(A690,Transaksi!$A$11:$F$1000,6,FALSE),"")</f>
        <v/>
      </c>
      <c r="G690" s="489" t="str">
        <f>IFERROR(VLOOKUP(A690,Transaksi!$A$11:$G$1000,7,FALSE),"")</f>
        <v/>
      </c>
      <c r="H690" s="489" t="str">
        <f>IFERROR(VLOOKUP(A690,Transaksi!$A$11:$H$1000,8,FALSE),"")</f>
        <v/>
      </c>
      <c r="I690" s="489" t="str">
        <f t="shared" si="23"/>
        <v/>
      </c>
    </row>
    <row r="691" spans="3:9" ht="12.5">
      <c r="C691" s="486" t="str">
        <f>IFERROR(VLOOKUP(A691,Transaksi!$A$11:$C$1000,3,FALSE),"")</f>
        <v/>
      </c>
      <c r="D691" s="487" t="str">
        <f>IFERROR(VLOOKUP(A691,Transaksi!$A$11:$D$1000,4,FALSE),"")</f>
        <v/>
      </c>
      <c r="E691" s="488" t="str">
        <f>IFERROR(VLOOKUP(A691,Transaksi!$A$11:$E$1000,5,FALSE),"")</f>
        <v/>
      </c>
      <c r="F691" s="209" t="str">
        <f>IFERROR(VLOOKUP(A691,Transaksi!$A$11:$F$1000,6,FALSE),"")</f>
        <v/>
      </c>
      <c r="G691" s="489" t="str">
        <f>IFERROR(VLOOKUP(A691,Transaksi!$A$11:$G$1000,7,FALSE),"")</f>
        <v/>
      </c>
      <c r="H691" s="489" t="str">
        <f>IFERROR(VLOOKUP(A691,Transaksi!$A$11:$H$1000,8,FALSE),"")</f>
        <v/>
      </c>
      <c r="I691" s="489" t="str">
        <f t="shared" si="23"/>
        <v/>
      </c>
    </row>
    <row r="692" spans="3:9" ht="12.5">
      <c r="C692" s="486" t="str">
        <f>IFERROR(VLOOKUP(A692,Transaksi!$A$11:$C$1000,3,FALSE),"")</f>
        <v/>
      </c>
      <c r="D692" s="487" t="str">
        <f>IFERROR(VLOOKUP(A692,Transaksi!$A$11:$D$1000,4,FALSE),"")</f>
        <v/>
      </c>
      <c r="E692" s="488" t="str">
        <f>IFERROR(VLOOKUP(A692,Transaksi!$A$11:$E$1000,5,FALSE),"")</f>
        <v/>
      </c>
      <c r="F692" s="209" t="str">
        <f>IFERROR(VLOOKUP(A692,Transaksi!$A$11:$F$1000,6,FALSE),"")</f>
        <v/>
      </c>
      <c r="G692" s="489" t="str">
        <f>IFERROR(VLOOKUP(A692,Transaksi!$A$11:$G$1000,7,FALSE),"")</f>
        <v/>
      </c>
      <c r="H692" s="489" t="str">
        <f>IFERROR(VLOOKUP(A692,Transaksi!$A$11:$H$1000,8,FALSE),"")</f>
        <v/>
      </c>
      <c r="I692" s="489" t="str">
        <f t="shared" si="23"/>
        <v/>
      </c>
    </row>
    <row r="693" spans="3:9" ht="12.5">
      <c r="C693" s="486" t="str">
        <f>IFERROR(VLOOKUP(A693,Transaksi!$A$11:$C$1000,3,FALSE),"")</f>
        <v/>
      </c>
      <c r="D693" s="487" t="str">
        <f>IFERROR(VLOOKUP(A693,Transaksi!$A$11:$D$1000,4,FALSE),"")</f>
        <v/>
      </c>
      <c r="E693" s="488" t="str">
        <f>IFERROR(VLOOKUP(A693,Transaksi!$A$11:$E$1000,5,FALSE),"")</f>
        <v/>
      </c>
      <c r="F693" s="209" t="str">
        <f>IFERROR(VLOOKUP(A693,Transaksi!$A$11:$F$1000,6,FALSE),"")</f>
        <v/>
      </c>
      <c r="G693" s="489" t="str">
        <f>IFERROR(VLOOKUP(A693,Transaksi!$A$11:$G$1000,7,FALSE),"")</f>
        <v/>
      </c>
      <c r="H693" s="489" t="str">
        <f>IFERROR(VLOOKUP(A693,Transaksi!$A$11:$H$1000,8,FALSE),"")</f>
        <v/>
      </c>
      <c r="I693" s="489" t="str">
        <f t="shared" si="23"/>
        <v/>
      </c>
    </row>
    <row r="694" spans="3:9" ht="12.5">
      <c r="C694" s="486" t="str">
        <f>IFERROR(VLOOKUP(A694,Transaksi!$A$11:$C$1000,3,FALSE),"")</f>
        <v/>
      </c>
      <c r="D694" s="487" t="str">
        <f>IFERROR(VLOOKUP(A694,Transaksi!$A$11:$D$1000,4,FALSE),"")</f>
        <v/>
      </c>
      <c r="E694" s="488" t="str">
        <f>IFERROR(VLOOKUP(A694,Transaksi!$A$11:$E$1000,5,FALSE),"")</f>
        <v/>
      </c>
      <c r="F694" s="209" t="str">
        <f>IFERROR(VLOOKUP(A694,Transaksi!$A$11:$F$1000,6,FALSE),"")</f>
        <v/>
      </c>
      <c r="G694" s="489" t="str">
        <f>IFERROR(VLOOKUP(A694,Transaksi!$A$11:$G$1000,7,FALSE),"")</f>
        <v/>
      </c>
      <c r="H694" s="489" t="str">
        <f>IFERROR(VLOOKUP(A694,Transaksi!$A$11:$H$1000,8,FALSE),"")</f>
        <v/>
      </c>
      <c r="I694" s="489" t="str">
        <f t="shared" si="23"/>
        <v/>
      </c>
    </row>
    <row r="695" spans="3:9" ht="12.5">
      <c r="C695" s="486" t="str">
        <f>IFERROR(VLOOKUP(A695,Transaksi!$A$11:$C$1000,3,FALSE),"")</f>
        <v/>
      </c>
      <c r="D695" s="487" t="str">
        <f>IFERROR(VLOOKUP(A695,Transaksi!$A$11:$D$1000,4,FALSE),"")</f>
        <v/>
      </c>
      <c r="E695" s="488" t="str">
        <f>IFERROR(VLOOKUP(A695,Transaksi!$A$11:$E$1000,5,FALSE),"")</f>
        <v/>
      </c>
      <c r="F695" s="209" t="str">
        <f>IFERROR(VLOOKUP(A695,Transaksi!$A$11:$F$1000,6,FALSE),"")</f>
        <v/>
      </c>
      <c r="G695" s="489" t="str">
        <f>IFERROR(VLOOKUP(A695,Transaksi!$A$11:$G$1000,7,FALSE),"")</f>
        <v/>
      </c>
      <c r="H695" s="489" t="str">
        <f>IFERROR(VLOOKUP(A695,Transaksi!$A$11:$H$1000,8,FALSE),"")</f>
        <v/>
      </c>
      <c r="I695" s="489" t="str">
        <f t="shared" si="23"/>
        <v/>
      </c>
    </row>
    <row r="696" spans="3:9" ht="12.5">
      <c r="C696" s="486" t="str">
        <f>IFERROR(VLOOKUP(A696,Transaksi!$A$11:$C$1000,3,FALSE),"")</f>
        <v/>
      </c>
      <c r="D696" s="487" t="str">
        <f>IFERROR(VLOOKUP(A696,Transaksi!$A$11:$D$1000,4,FALSE),"")</f>
        <v/>
      </c>
      <c r="E696" s="488" t="str">
        <f>IFERROR(VLOOKUP(A696,Transaksi!$A$11:$E$1000,5,FALSE),"")</f>
        <v/>
      </c>
      <c r="F696" s="209" t="str">
        <f>IFERROR(VLOOKUP(A696,Transaksi!$A$11:$F$1000,6,FALSE),"")</f>
        <v/>
      </c>
      <c r="G696" s="489" t="str">
        <f>IFERROR(VLOOKUP(A696,Transaksi!$A$11:$G$1000,7,FALSE),"")</f>
        <v/>
      </c>
      <c r="H696" s="489" t="str">
        <f>IFERROR(VLOOKUP(A696,Transaksi!$A$11:$H$1000,8,FALSE),"")</f>
        <v/>
      </c>
      <c r="I696" s="489" t="str">
        <f t="shared" si="23"/>
        <v/>
      </c>
    </row>
    <row r="697" spans="3:9" ht="12.5">
      <c r="C697" s="486" t="str">
        <f>IFERROR(VLOOKUP(A697,Transaksi!$A$11:$C$1000,3,FALSE),"")</f>
        <v/>
      </c>
      <c r="D697" s="487" t="str">
        <f>IFERROR(VLOOKUP(A697,Transaksi!$A$11:$D$1000,4,FALSE),"")</f>
        <v/>
      </c>
      <c r="E697" s="488" t="str">
        <f>IFERROR(VLOOKUP(A697,Transaksi!$A$11:$E$1000,5,FALSE),"")</f>
        <v/>
      </c>
      <c r="F697" s="209" t="str">
        <f>IFERROR(VLOOKUP(A697,Transaksi!$A$11:$F$1000,6,FALSE),"")</f>
        <v/>
      </c>
      <c r="G697" s="489" t="str">
        <f>IFERROR(VLOOKUP(A697,Transaksi!$A$11:$G$1000,7,FALSE),"")</f>
        <v/>
      </c>
      <c r="H697" s="489" t="str">
        <f>IFERROR(VLOOKUP(A697,Transaksi!$A$11:$H$1000,8,FALSE),"")</f>
        <v/>
      </c>
      <c r="I697" s="489" t="str">
        <f t="shared" si="23"/>
        <v/>
      </c>
    </row>
    <row r="698" spans="3:9" ht="12.5">
      <c r="C698" s="486" t="str">
        <f>IFERROR(VLOOKUP(A698,Transaksi!$A$11:$C$1000,3,FALSE),"")</f>
        <v/>
      </c>
      <c r="D698" s="487" t="str">
        <f>IFERROR(VLOOKUP(A698,Transaksi!$A$11:$D$1000,4,FALSE),"")</f>
        <v/>
      </c>
      <c r="E698" s="488" t="str">
        <f>IFERROR(VLOOKUP(A698,Transaksi!$A$11:$E$1000,5,FALSE),"")</f>
        <v/>
      </c>
      <c r="F698" s="209" t="str">
        <f>IFERROR(VLOOKUP(A698,Transaksi!$A$11:$F$1000,6,FALSE),"")</f>
        <v/>
      </c>
      <c r="G698" s="489" t="str">
        <f>IFERROR(VLOOKUP(A698,Transaksi!$A$11:$G$1000,7,FALSE),"")</f>
        <v/>
      </c>
      <c r="H698" s="489" t="str">
        <f>IFERROR(VLOOKUP(A698,Transaksi!$A$11:$H$1000,8,FALSE),"")</f>
        <v/>
      </c>
      <c r="I698" s="489" t="str">
        <f t="shared" si="23"/>
        <v/>
      </c>
    </row>
    <row r="699" spans="3:9" ht="12.5">
      <c r="C699" s="486" t="str">
        <f>IFERROR(VLOOKUP(A699,Transaksi!$A$11:$C$1000,3,FALSE),"")</f>
        <v/>
      </c>
      <c r="D699" s="487" t="str">
        <f>IFERROR(VLOOKUP(A699,Transaksi!$A$11:$D$1000,4,FALSE),"")</f>
        <v/>
      </c>
      <c r="E699" s="488" t="str">
        <f>IFERROR(VLOOKUP(A699,Transaksi!$A$11:$E$1000,5,FALSE),"")</f>
        <v/>
      </c>
      <c r="F699" s="209" t="str">
        <f>IFERROR(VLOOKUP(A699,Transaksi!$A$11:$F$1000,6,FALSE),"")</f>
        <v/>
      </c>
      <c r="G699" s="489" t="str">
        <f>IFERROR(VLOOKUP(A699,Transaksi!$A$11:$G$1000,7,FALSE),"")</f>
        <v/>
      </c>
      <c r="H699" s="489" t="str">
        <f>IFERROR(VLOOKUP(A699,Transaksi!$A$11:$H$1000,8,FALSE),"")</f>
        <v/>
      </c>
      <c r="I699" s="489" t="str">
        <f t="shared" si="23"/>
        <v/>
      </c>
    </row>
    <row r="700" spans="3:9" ht="12.5">
      <c r="C700" s="486" t="str">
        <f>IFERROR(VLOOKUP(A700,Transaksi!$A$11:$C$1000,3,FALSE),"")</f>
        <v/>
      </c>
      <c r="D700" s="487" t="str">
        <f>IFERROR(VLOOKUP(A700,Transaksi!$A$11:$D$1000,4,FALSE),"")</f>
        <v/>
      </c>
      <c r="E700" s="488" t="str">
        <f>IFERROR(VLOOKUP(A700,Transaksi!$A$11:$E$1000,5,FALSE),"")</f>
        <v/>
      </c>
      <c r="F700" s="209" t="str">
        <f>IFERROR(VLOOKUP(A700,Transaksi!$A$11:$F$1000,6,FALSE),"")</f>
        <v/>
      </c>
      <c r="G700" s="489" t="str">
        <f>IFERROR(VLOOKUP(A700,Transaksi!$A$11:$G$1000,7,FALSE),"")</f>
        <v/>
      </c>
      <c r="H700" s="489" t="str">
        <f>IFERROR(VLOOKUP(A700,Transaksi!$A$11:$H$1000,8,FALSE),"")</f>
        <v/>
      </c>
      <c r="I700" s="489" t="str">
        <f t="shared" si="23"/>
        <v/>
      </c>
    </row>
    <row r="701" spans="3:9" ht="12.5">
      <c r="C701" s="486" t="str">
        <f>IFERROR(VLOOKUP(A701,Transaksi!$A$11:$C$1000,3,FALSE),"")</f>
        <v/>
      </c>
      <c r="D701" s="487" t="str">
        <f>IFERROR(VLOOKUP(A701,Transaksi!$A$11:$D$1000,4,FALSE),"")</f>
        <v/>
      </c>
      <c r="E701" s="488" t="str">
        <f>IFERROR(VLOOKUP(A701,Transaksi!$A$11:$E$1000,5,FALSE),"")</f>
        <v/>
      </c>
      <c r="F701" s="209" t="str">
        <f>IFERROR(VLOOKUP(A701,Transaksi!$A$11:$F$1000,6,FALSE),"")</f>
        <v/>
      </c>
      <c r="G701" s="489" t="str">
        <f>IFERROR(VLOOKUP(A701,Transaksi!$A$11:$G$1000,7,FALSE),"")</f>
        <v/>
      </c>
      <c r="H701" s="489" t="str">
        <f>IFERROR(VLOOKUP(A701,Transaksi!$A$11:$H$1000,8,FALSE),"")</f>
        <v/>
      </c>
      <c r="I701" s="489" t="str">
        <f t="shared" si="23"/>
        <v/>
      </c>
    </row>
    <row r="702" spans="3:9" ht="12.5">
      <c r="C702" s="486" t="str">
        <f>IFERROR(VLOOKUP(A702,Transaksi!$A$11:$C$1000,3,FALSE),"")</f>
        <v/>
      </c>
      <c r="D702" s="487" t="str">
        <f>IFERROR(VLOOKUP(A702,Transaksi!$A$11:$D$1000,4,FALSE),"")</f>
        <v/>
      </c>
      <c r="E702" s="488" t="str">
        <f>IFERROR(VLOOKUP(A702,Transaksi!$A$11:$E$1000,5,FALSE),"")</f>
        <v/>
      </c>
      <c r="F702" s="209" t="str">
        <f>IFERROR(VLOOKUP(A702,Transaksi!$A$11:$F$1000,6,FALSE),"")</f>
        <v/>
      </c>
      <c r="G702" s="489" t="str">
        <f>IFERROR(VLOOKUP(A702,Transaksi!$A$11:$G$1000,7,FALSE),"")</f>
        <v/>
      </c>
      <c r="H702" s="489" t="str">
        <f>IFERROR(VLOOKUP(A702,Transaksi!$A$11:$H$1000,8,FALSE),"")</f>
        <v/>
      </c>
      <c r="I702" s="489" t="str">
        <f t="shared" si="23"/>
        <v/>
      </c>
    </row>
    <row r="703" spans="3:9" ht="12.5">
      <c r="C703" s="486" t="str">
        <f>IFERROR(VLOOKUP(A703,Transaksi!$A$11:$C$1000,3,FALSE),"")</f>
        <v/>
      </c>
      <c r="D703" s="487" t="str">
        <f>IFERROR(VLOOKUP(A703,Transaksi!$A$11:$D$1000,4,FALSE),"")</f>
        <v/>
      </c>
      <c r="E703" s="488" t="str">
        <f>IFERROR(VLOOKUP(A703,Transaksi!$A$11:$E$1000,5,FALSE),"")</f>
        <v/>
      </c>
      <c r="F703" s="209" t="str">
        <f>IFERROR(VLOOKUP(A703,Transaksi!$A$11:$F$1000,6,FALSE),"")</f>
        <v/>
      </c>
      <c r="G703" s="489" t="str">
        <f>IFERROR(VLOOKUP(A703,Transaksi!$A$11:$G$1000,7,FALSE),"")</f>
        <v/>
      </c>
      <c r="H703" s="489" t="str">
        <f>IFERROR(VLOOKUP(A703,Transaksi!$A$11:$H$1000,8,FALSE),"")</f>
        <v/>
      </c>
      <c r="I703" s="489" t="str">
        <f t="shared" si="23"/>
        <v/>
      </c>
    </row>
    <row r="704" spans="3:9" ht="12.5">
      <c r="C704" s="486" t="str">
        <f>IFERROR(VLOOKUP(A704,Transaksi!$A$11:$C$1000,3,FALSE),"")</f>
        <v/>
      </c>
      <c r="D704" s="487" t="str">
        <f>IFERROR(VLOOKUP(A704,Transaksi!$A$11:$D$1000,4,FALSE),"")</f>
        <v/>
      </c>
      <c r="E704" s="488" t="str">
        <f>IFERROR(VLOOKUP(A704,Transaksi!$A$11:$E$1000,5,FALSE),"")</f>
        <v/>
      </c>
      <c r="F704" s="209" t="str">
        <f>IFERROR(VLOOKUP(A704,Transaksi!$A$11:$F$1000,6,FALSE),"")</f>
        <v/>
      </c>
      <c r="G704" s="489" t="str">
        <f>IFERROR(VLOOKUP(A704,Transaksi!$A$11:$G$1000,7,FALSE),"")</f>
        <v/>
      </c>
      <c r="H704" s="489" t="str">
        <f>IFERROR(VLOOKUP(A704,Transaksi!$A$11:$H$1000,8,FALSE),"")</f>
        <v/>
      </c>
      <c r="I704" s="489" t="str">
        <f t="shared" si="23"/>
        <v/>
      </c>
    </row>
    <row r="705" spans="3:9" ht="12.5">
      <c r="C705" s="486" t="str">
        <f>IFERROR(VLOOKUP(A705,Transaksi!$A$11:$C$1000,3,FALSE),"")</f>
        <v/>
      </c>
      <c r="D705" s="487" t="str">
        <f>IFERROR(VLOOKUP(A705,Transaksi!$A$11:$D$1000,4,FALSE),"")</f>
        <v/>
      </c>
      <c r="E705" s="488" t="str">
        <f>IFERROR(VLOOKUP(A705,Transaksi!$A$11:$E$1000,5,FALSE),"")</f>
        <v/>
      </c>
      <c r="F705" s="209" t="str">
        <f>IFERROR(VLOOKUP(A705,Transaksi!$A$11:$F$1000,6,FALSE),"")</f>
        <v/>
      </c>
      <c r="G705" s="489" t="str">
        <f>IFERROR(VLOOKUP(A705,Transaksi!$A$11:$G$1000,7,FALSE),"")</f>
        <v/>
      </c>
      <c r="H705" s="489" t="str">
        <f>IFERROR(VLOOKUP(A705,Transaksi!$A$11:$H$1000,8,FALSE),"")</f>
        <v/>
      </c>
      <c r="I705" s="489" t="str">
        <f t="shared" si="23"/>
        <v/>
      </c>
    </row>
    <row r="706" spans="3:9" ht="12.5">
      <c r="C706" s="486" t="str">
        <f>IFERROR(VLOOKUP(A706,Transaksi!$A$11:$C$1000,3,FALSE),"")</f>
        <v/>
      </c>
      <c r="D706" s="487" t="str">
        <f>IFERROR(VLOOKUP(A706,Transaksi!$A$11:$D$1000,4,FALSE),"")</f>
        <v/>
      </c>
      <c r="E706" s="488" t="str">
        <f>IFERROR(VLOOKUP(A706,Transaksi!$A$11:$E$1000,5,FALSE),"")</f>
        <v/>
      </c>
      <c r="F706" s="209" t="str">
        <f>IFERROR(VLOOKUP(A706,Transaksi!$A$11:$F$1000,6,FALSE),"")</f>
        <v/>
      </c>
      <c r="G706" s="489" t="str">
        <f>IFERROR(VLOOKUP(A706,Transaksi!$A$11:$G$1000,7,FALSE),"")</f>
        <v/>
      </c>
      <c r="H706" s="489" t="str">
        <f>IFERROR(VLOOKUP(A706,Transaksi!$A$11:$H$1000,8,FALSE),"")</f>
        <v/>
      </c>
      <c r="I706" s="489" t="str">
        <f t="shared" si="23"/>
        <v/>
      </c>
    </row>
    <row r="707" spans="3:9" ht="12.5">
      <c r="C707" s="486" t="str">
        <f>IFERROR(VLOOKUP(A707,Transaksi!$A$11:$C$1000,3,FALSE),"")</f>
        <v/>
      </c>
      <c r="D707" s="487" t="str">
        <f>IFERROR(VLOOKUP(A707,Transaksi!$A$11:$D$1000,4,FALSE),"")</f>
        <v/>
      </c>
      <c r="E707" s="488" t="str">
        <f>IFERROR(VLOOKUP(A707,Transaksi!$A$11:$E$1000,5,FALSE),"")</f>
        <v/>
      </c>
      <c r="F707" s="209" t="str">
        <f>IFERROR(VLOOKUP(A707,Transaksi!$A$11:$F$1000,6,FALSE),"")</f>
        <v/>
      </c>
      <c r="G707" s="489" t="str">
        <f>IFERROR(VLOOKUP(A707,Transaksi!$A$11:$G$1000,7,FALSE),"")</f>
        <v/>
      </c>
      <c r="H707" s="489" t="str">
        <f>IFERROR(VLOOKUP(A707,Transaksi!$A$11:$H$1000,8,FALSE),"")</f>
        <v/>
      </c>
      <c r="I707" s="489" t="str">
        <f t="shared" si="23"/>
        <v/>
      </c>
    </row>
    <row r="708" spans="3:9" ht="12.5">
      <c r="C708" s="486" t="str">
        <f>IFERROR(VLOOKUP(A708,Transaksi!$A$11:$C$1000,3,FALSE),"")</f>
        <v/>
      </c>
      <c r="D708" s="487" t="str">
        <f>IFERROR(VLOOKUP(A708,Transaksi!$A$11:$D$1000,4,FALSE),"")</f>
        <v/>
      </c>
      <c r="E708" s="488" t="str">
        <f>IFERROR(VLOOKUP(A708,Transaksi!$A$11:$E$1000,5,FALSE),"")</f>
        <v/>
      </c>
      <c r="F708" s="209" t="str">
        <f>IFERROR(VLOOKUP(A708,Transaksi!$A$11:$F$1000,6,FALSE),"")</f>
        <v/>
      </c>
      <c r="G708" s="489" t="str">
        <f>IFERROR(VLOOKUP(A708,Transaksi!$A$11:$G$1000,7,FALSE),"")</f>
        <v/>
      </c>
      <c r="H708" s="489" t="str">
        <f>IFERROR(VLOOKUP(A708,Transaksi!$A$11:$H$1000,8,FALSE),"")</f>
        <v/>
      </c>
      <c r="I708" s="489" t="str">
        <f t="shared" si="23"/>
        <v/>
      </c>
    </row>
    <row r="709" spans="3:9" ht="12.5">
      <c r="C709" s="486" t="str">
        <f>IFERROR(VLOOKUP(A709,Transaksi!$A$11:$C$1000,3,FALSE),"")</f>
        <v/>
      </c>
      <c r="D709" s="487" t="str">
        <f>IFERROR(VLOOKUP(A709,Transaksi!$A$11:$D$1000,4,FALSE),"")</f>
        <v/>
      </c>
      <c r="E709" s="488" t="str">
        <f>IFERROR(VLOOKUP(A709,Transaksi!$A$11:$E$1000,5,FALSE),"")</f>
        <v/>
      </c>
      <c r="F709" s="209" t="str">
        <f>IFERROR(VLOOKUP(A709,Transaksi!$A$11:$F$1000,6,FALSE),"")</f>
        <v/>
      </c>
      <c r="G709" s="489" t="str">
        <f>IFERROR(VLOOKUP(A709,Transaksi!$A$11:$G$1000,7,FALSE),"")</f>
        <v/>
      </c>
      <c r="H709" s="489" t="str">
        <f>IFERROR(VLOOKUP(A709,Transaksi!$A$11:$H$1000,8,FALSE),"")</f>
        <v/>
      </c>
      <c r="I709" s="489" t="str">
        <f t="shared" si="23"/>
        <v/>
      </c>
    </row>
    <row r="710" spans="3:9" ht="12.5">
      <c r="C710" s="486" t="str">
        <f>IFERROR(VLOOKUP(A710,Transaksi!$A$11:$C$1000,3,FALSE),"")</f>
        <v/>
      </c>
      <c r="D710" s="487" t="str">
        <f>IFERROR(VLOOKUP(A710,Transaksi!$A$11:$D$1000,4,FALSE),"")</f>
        <v/>
      </c>
      <c r="E710" s="488" t="str">
        <f>IFERROR(VLOOKUP(A710,Transaksi!$A$11:$E$1000,5,FALSE),"")</f>
        <v/>
      </c>
      <c r="F710" s="209" t="str">
        <f>IFERROR(VLOOKUP(A710,Transaksi!$A$11:$F$1000,6,FALSE),"")</f>
        <v/>
      </c>
      <c r="G710" s="489" t="str">
        <f>IFERROR(VLOOKUP(A710,Transaksi!$A$11:$G$1000,7,FALSE),"")</f>
        <v/>
      </c>
      <c r="H710" s="489" t="str">
        <f>IFERROR(VLOOKUP(A710,Transaksi!$A$11:$H$1000,8,FALSE),"")</f>
        <v/>
      </c>
      <c r="I710" s="489" t="str">
        <f t="shared" si="23"/>
        <v/>
      </c>
    </row>
    <row r="711" spans="3:9" ht="12.5">
      <c r="C711" s="486" t="str">
        <f>IFERROR(VLOOKUP(A711,Transaksi!$A$11:$C$1000,3,FALSE),"")</f>
        <v/>
      </c>
      <c r="D711" s="487" t="str">
        <f>IFERROR(VLOOKUP(A711,Transaksi!$A$11:$D$1000,4,FALSE),"")</f>
        <v/>
      </c>
      <c r="E711" s="488" t="str">
        <f>IFERROR(VLOOKUP(A711,Transaksi!$A$11:$E$1000,5,FALSE),"")</f>
        <v/>
      </c>
      <c r="F711" s="209" t="str">
        <f>IFERROR(VLOOKUP(A711,Transaksi!$A$11:$F$1000,6,FALSE),"")</f>
        <v/>
      </c>
      <c r="G711" s="489" t="str">
        <f>IFERROR(VLOOKUP(A711,Transaksi!$A$11:$G$1000,7,FALSE),"")</f>
        <v/>
      </c>
      <c r="H711" s="489" t="str">
        <f>IFERROR(VLOOKUP(A711,Transaksi!$A$11:$H$1000,8,FALSE),"")</f>
        <v/>
      </c>
      <c r="I711" s="489" t="str">
        <f t="shared" si="23"/>
        <v/>
      </c>
    </row>
    <row r="712" spans="3:9" ht="12.5">
      <c r="C712" s="486" t="str">
        <f>IFERROR(VLOOKUP(A712,Transaksi!$A$11:$C$1000,3,FALSE),"")</f>
        <v/>
      </c>
      <c r="D712" s="487" t="str">
        <f>IFERROR(VLOOKUP(A712,Transaksi!$A$11:$D$1000,4,FALSE),"")</f>
        <v/>
      </c>
      <c r="E712" s="488" t="str">
        <f>IFERROR(VLOOKUP(A712,Transaksi!$A$11:$E$1000,5,FALSE),"")</f>
        <v/>
      </c>
      <c r="F712" s="209" t="str">
        <f>IFERROR(VLOOKUP(A712,Transaksi!$A$11:$F$1000,6,FALSE),"")</f>
        <v/>
      </c>
      <c r="G712" s="489" t="str">
        <f>IFERROR(VLOOKUP(A712,Transaksi!$A$11:$G$1000,7,FALSE),"")</f>
        <v/>
      </c>
      <c r="H712" s="489" t="str">
        <f>IFERROR(VLOOKUP(A712,Transaksi!$A$11:$H$1000,8,FALSE),"")</f>
        <v/>
      </c>
      <c r="I712" s="489" t="str">
        <f t="shared" si="23"/>
        <v/>
      </c>
    </row>
    <row r="713" spans="3:9" ht="12.5">
      <c r="C713" s="486" t="str">
        <f>IFERROR(VLOOKUP(A713,Transaksi!$A$11:$C$1000,3,FALSE),"")</f>
        <v/>
      </c>
      <c r="D713" s="487" t="str">
        <f>IFERROR(VLOOKUP(A713,Transaksi!$A$11:$D$1000,4,FALSE),"")</f>
        <v/>
      </c>
      <c r="E713" s="488" t="str">
        <f>IFERROR(VLOOKUP(A713,Transaksi!$A$11:$E$1000,5,FALSE),"")</f>
        <v/>
      </c>
      <c r="F713" s="209" t="str">
        <f>IFERROR(VLOOKUP(A713,Transaksi!$A$11:$F$1000,6,FALSE),"")</f>
        <v/>
      </c>
      <c r="G713" s="489" t="str">
        <f>IFERROR(VLOOKUP(A713,Transaksi!$A$11:$G$1000,7,FALSE),"")</f>
        <v/>
      </c>
      <c r="H713" s="489" t="str">
        <f>IFERROR(VLOOKUP(A713,Transaksi!$A$11:$H$1000,8,FALSE),"")</f>
        <v/>
      </c>
      <c r="I713" s="489" t="str">
        <f t="shared" si="23"/>
        <v/>
      </c>
    </row>
    <row r="714" spans="3:9" ht="12.5">
      <c r="C714" s="486" t="str">
        <f>IFERROR(VLOOKUP(A714,Transaksi!$A$11:$C$1000,3,FALSE),"")</f>
        <v/>
      </c>
      <c r="D714" s="487" t="str">
        <f>IFERROR(VLOOKUP(A714,Transaksi!$A$11:$D$1000,4,FALSE),"")</f>
        <v/>
      </c>
      <c r="E714" s="488" t="str">
        <f>IFERROR(VLOOKUP(A714,Transaksi!$A$11:$E$1000,5,FALSE),"")</f>
        <v/>
      </c>
      <c r="F714" s="209" t="str">
        <f>IFERROR(VLOOKUP(A714,Transaksi!$A$11:$F$1000,6,FALSE),"")</f>
        <v/>
      </c>
      <c r="G714" s="489" t="str">
        <f>IFERROR(VLOOKUP(A714,Transaksi!$A$11:$G$1000,7,FALSE),"")</f>
        <v/>
      </c>
      <c r="H714" s="489" t="str">
        <f>IFERROR(VLOOKUP(A714,Transaksi!$A$11:$H$1000,8,FALSE),"")</f>
        <v/>
      </c>
      <c r="I714" s="489" t="str">
        <f t="shared" si="23"/>
        <v/>
      </c>
    </row>
    <row r="715" spans="3:9" ht="12.5">
      <c r="C715" s="486" t="str">
        <f>IFERROR(VLOOKUP(A715,Transaksi!$A$11:$C$1000,3,FALSE),"")</f>
        <v/>
      </c>
      <c r="D715" s="487" t="str">
        <f>IFERROR(VLOOKUP(A715,Transaksi!$A$11:$D$1000,4,FALSE),"")</f>
        <v/>
      </c>
      <c r="E715" s="488" t="str">
        <f>IFERROR(VLOOKUP(A715,Transaksi!$A$11:$E$1000,5,FALSE),"")</f>
        <v/>
      </c>
      <c r="F715" s="209" t="str">
        <f>IFERROR(VLOOKUP(A715,Transaksi!$A$11:$F$1000,6,FALSE),"")</f>
        <v/>
      </c>
      <c r="G715" s="489" t="str">
        <f>IFERROR(VLOOKUP(A715,Transaksi!$A$11:$G$1000,7,FALSE),"")</f>
        <v/>
      </c>
      <c r="H715" s="489" t="str">
        <f>IFERROR(VLOOKUP(A715,Transaksi!$A$11:$H$1000,8,FALSE),"")</f>
        <v/>
      </c>
      <c r="I715" s="489" t="str">
        <f t="shared" si="23"/>
        <v/>
      </c>
    </row>
    <row r="716" spans="3:9" ht="12.5">
      <c r="C716" s="486" t="str">
        <f>IFERROR(VLOOKUP(A716,Transaksi!$A$11:$C$1000,3,FALSE),"")</f>
        <v/>
      </c>
      <c r="D716" s="487" t="str">
        <f>IFERROR(VLOOKUP(A716,Transaksi!$A$11:$D$1000,4,FALSE),"")</f>
        <v/>
      </c>
      <c r="E716" s="488" t="str">
        <f>IFERROR(VLOOKUP(A716,Transaksi!$A$11:$E$1000,5,FALSE),"")</f>
        <v/>
      </c>
      <c r="F716" s="209" t="str">
        <f>IFERROR(VLOOKUP(A716,Transaksi!$A$11:$F$1000,6,FALSE),"")</f>
        <v/>
      </c>
      <c r="G716" s="489" t="str">
        <f>IFERROR(VLOOKUP(A716,Transaksi!$A$11:$G$1000,7,FALSE),"")</f>
        <v/>
      </c>
      <c r="H716" s="489" t="str">
        <f>IFERROR(VLOOKUP(A716,Transaksi!$A$11:$H$1000,8,FALSE),"")</f>
        <v/>
      </c>
      <c r="I716" s="489" t="str">
        <f t="shared" si="23"/>
        <v/>
      </c>
    </row>
    <row r="717" spans="3:9" ht="12.5">
      <c r="C717" s="486" t="str">
        <f>IFERROR(VLOOKUP(A717,Transaksi!$A$11:$C$1000,3,FALSE),"")</f>
        <v/>
      </c>
      <c r="D717" s="487" t="str">
        <f>IFERROR(VLOOKUP(A717,Transaksi!$A$11:$D$1000,4,FALSE),"")</f>
        <v/>
      </c>
      <c r="E717" s="488" t="str">
        <f>IFERROR(VLOOKUP(A717,Transaksi!$A$11:$E$1000,5,FALSE),"")</f>
        <v/>
      </c>
      <c r="F717" s="209" t="str">
        <f>IFERROR(VLOOKUP(A717,Transaksi!$A$11:$F$1000,6,FALSE),"")</f>
        <v/>
      </c>
      <c r="G717" s="489" t="str">
        <f>IFERROR(VLOOKUP(A717,Transaksi!$A$11:$G$1000,7,FALSE),"")</f>
        <v/>
      </c>
      <c r="H717" s="489" t="str">
        <f>IFERROR(VLOOKUP(A717,Transaksi!$A$11:$H$1000,8,FALSE),"")</f>
        <v/>
      </c>
      <c r="I717" s="489" t="str">
        <f t="shared" si="23"/>
        <v/>
      </c>
    </row>
    <row r="718" spans="3:9" ht="12.5">
      <c r="C718" s="486" t="str">
        <f>IFERROR(VLOOKUP(A718,Transaksi!$A$11:$C$1000,3,FALSE),"")</f>
        <v/>
      </c>
      <c r="D718" s="487" t="str">
        <f>IFERROR(VLOOKUP(A718,Transaksi!$A$11:$D$1000,4,FALSE),"")</f>
        <v/>
      </c>
      <c r="E718" s="488" t="str">
        <f>IFERROR(VLOOKUP(A718,Transaksi!$A$11:$E$1000,5,FALSE),"")</f>
        <v/>
      </c>
      <c r="F718" s="209" t="str">
        <f>IFERROR(VLOOKUP(A718,Transaksi!$A$11:$F$1000,6,FALSE),"")</f>
        <v/>
      </c>
      <c r="G718" s="489" t="str">
        <f>IFERROR(VLOOKUP(A718,Transaksi!$A$11:$G$1000,7,FALSE),"")</f>
        <v/>
      </c>
      <c r="H718" s="489" t="str">
        <f>IFERROR(VLOOKUP(A718,Transaksi!$A$11:$H$1000,8,FALSE),"")</f>
        <v/>
      </c>
      <c r="I718" s="489" t="str">
        <f t="shared" si="23"/>
        <v/>
      </c>
    </row>
    <row r="719" spans="3:9" ht="12.5">
      <c r="C719" s="486" t="str">
        <f>IFERROR(VLOOKUP(A719,Transaksi!$A$11:$C$1000,3,FALSE),"")</f>
        <v/>
      </c>
      <c r="D719" s="487" t="str">
        <f>IFERROR(VLOOKUP(A719,Transaksi!$A$11:$D$1000,4,FALSE),"")</f>
        <v/>
      </c>
      <c r="E719" s="488" t="str">
        <f>IFERROR(VLOOKUP(A719,Transaksi!$A$11:$E$1000,5,FALSE),"")</f>
        <v/>
      </c>
      <c r="F719" s="209" t="str">
        <f>IFERROR(VLOOKUP(A719,Transaksi!$A$11:$F$1000,6,FALSE),"")</f>
        <v/>
      </c>
      <c r="G719" s="489" t="str">
        <f>IFERROR(VLOOKUP(A719,Transaksi!$A$11:$G$1000,7,FALSE),"")</f>
        <v/>
      </c>
      <c r="H719" s="489" t="str">
        <f>IFERROR(VLOOKUP(A719,Transaksi!$A$11:$H$1000,8,FALSE),"")</f>
        <v/>
      </c>
      <c r="I719" s="489" t="str">
        <f t="shared" si="23"/>
        <v/>
      </c>
    </row>
    <row r="720" spans="3:9" ht="12.5">
      <c r="C720" s="486" t="str">
        <f>IFERROR(VLOOKUP(A720,Transaksi!$A$11:$C$1000,3,FALSE),"")</f>
        <v/>
      </c>
      <c r="D720" s="487" t="str">
        <f>IFERROR(VLOOKUP(A720,Transaksi!$A$11:$D$1000,4,FALSE),"")</f>
        <v/>
      </c>
      <c r="E720" s="488" t="str">
        <f>IFERROR(VLOOKUP(A720,Transaksi!$A$11:$E$1000,5,FALSE),"")</f>
        <v/>
      </c>
      <c r="F720" s="209" t="str">
        <f>IFERROR(VLOOKUP(A720,Transaksi!$A$11:$F$1000,6,FALSE),"")</f>
        <v/>
      </c>
      <c r="G720" s="489" t="str">
        <f>IFERROR(VLOOKUP(A720,Transaksi!$A$11:$G$1000,7,FALSE),"")</f>
        <v/>
      </c>
      <c r="H720" s="489" t="str">
        <f>IFERROR(VLOOKUP(A720,Transaksi!$A$11:$H$1000,8,FALSE),"")</f>
        <v/>
      </c>
      <c r="I720" s="489" t="str">
        <f t="shared" si="23"/>
        <v/>
      </c>
    </row>
    <row r="721" spans="3:9" ht="12.5">
      <c r="C721" s="486" t="str">
        <f>IFERROR(VLOOKUP(A721,Transaksi!$A$11:$C$1000,3,FALSE),"")</f>
        <v/>
      </c>
      <c r="D721" s="487" t="str">
        <f>IFERROR(VLOOKUP(A721,Transaksi!$A$11:$D$1000,4,FALSE),"")</f>
        <v/>
      </c>
      <c r="E721" s="488" t="str">
        <f>IFERROR(VLOOKUP(A721,Transaksi!$A$11:$E$1000,5,FALSE),"")</f>
        <v/>
      </c>
      <c r="F721" s="209" t="str">
        <f>IFERROR(VLOOKUP(A721,Transaksi!$A$11:$F$1000,6,FALSE),"")</f>
        <v/>
      </c>
      <c r="G721" s="489" t="str">
        <f>IFERROR(VLOOKUP(A721,Transaksi!$A$11:$G$1000,7,FALSE),"")</f>
        <v/>
      </c>
      <c r="H721" s="489" t="str">
        <f>IFERROR(VLOOKUP(A721,Transaksi!$A$11:$H$1000,8,FALSE),"")</f>
        <v/>
      </c>
      <c r="I721" s="489" t="str">
        <f t="shared" si="23"/>
        <v/>
      </c>
    </row>
    <row r="722" spans="3:9" ht="12.5">
      <c r="C722" s="486" t="str">
        <f>IFERROR(VLOOKUP(A722,Transaksi!$A$11:$C$1000,3,FALSE),"")</f>
        <v/>
      </c>
      <c r="D722" s="487" t="str">
        <f>IFERROR(VLOOKUP(A722,Transaksi!$A$11:$D$1000,4,FALSE),"")</f>
        <v/>
      </c>
      <c r="E722" s="488" t="str">
        <f>IFERROR(VLOOKUP(A722,Transaksi!$A$11:$E$1000,5,FALSE),"")</f>
        <v/>
      </c>
      <c r="F722" s="209" t="str">
        <f>IFERROR(VLOOKUP(A722,Transaksi!$A$11:$F$1000,6,FALSE),"")</f>
        <v/>
      </c>
      <c r="G722" s="489" t="str">
        <f>IFERROR(VLOOKUP(A722,Transaksi!$A$11:$G$1000,7,FALSE),"")</f>
        <v/>
      </c>
      <c r="H722" s="489" t="str">
        <f>IFERROR(VLOOKUP(A722,Transaksi!$A$11:$H$1000,8,FALSE),"")</f>
        <v/>
      </c>
      <c r="I722" s="489" t="str">
        <f t="shared" si="23"/>
        <v/>
      </c>
    </row>
    <row r="723" spans="3:9" ht="12.5">
      <c r="C723" s="486" t="str">
        <f>IFERROR(VLOOKUP(A723,Transaksi!$A$11:$C$1000,3,FALSE),"")</f>
        <v/>
      </c>
      <c r="D723" s="487" t="str">
        <f>IFERROR(VLOOKUP(A723,Transaksi!$A$11:$D$1000,4,FALSE),"")</f>
        <v/>
      </c>
      <c r="E723" s="488" t="str">
        <f>IFERROR(VLOOKUP(A723,Transaksi!$A$11:$E$1000,5,FALSE),"")</f>
        <v/>
      </c>
      <c r="F723" s="209" t="str">
        <f>IFERROR(VLOOKUP(A723,Transaksi!$A$11:$F$1000,6,FALSE),"")</f>
        <v/>
      </c>
      <c r="G723" s="489" t="str">
        <f>IFERROR(VLOOKUP(A723,Transaksi!$A$11:$G$1000,7,FALSE),"")</f>
        <v/>
      </c>
      <c r="H723" s="489" t="str">
        <f>IFERROR(VLOOKUP(A723,Transaksi!$A$11:$H$1000,8,FALSE),"")</f>
        <v/>
      </c>
      <c r="I723" s="489" t="str">
        <f t="shared" si="23"/>
        <v/>
      </c>
    </row>
    <row r="724" spans="3:9" ht="12.5">
      <c r="C724" s="486" t="str">
        <f>IFERROR(VLOOKUP(A724,Transaksi!$A$11:$C$1000,3,FALSE),"")</f>
        <v/>
      </c>
      <c r="D724" s="487" t="str">
        <f>IFERROR(VLOOKUP(A724,Transaksi!$A$11:$D$1000,4,FALSE),"")</f>
        <v/>
      </c>
      <c r="E724" s="488" t="str">
        <f>IFERROR(VLOOKUP(A724,Transaksi!$A$11:$E$1000,5,FALSE),"")</f>
        <v/>
      </c>
      <c r="F724" s="209" t="str">
        <f>IFERROR(VLOOKUP(A724,Transaksi!$A$11:$F$1000,6,FALSE),"")</f>
        <v/>
      </c>
      <c r="G724" s="489" t="str">
        <f>IFERROR(VLOOKUP(A724,Transaksi!$A$11:$G$1000,7,FALSE),"")</f>
        <v/>
      </c>
      <c r="H724" s="489" t="str">
        <f>IFERROR(VLOOKUP(A724,Transaksi!$A$11:$H$1000,8,FALSE),"")</f>
        <v/>
      </c>
      <c r="I724" s="489" t="str">
        <f t="shared" si="23"/>
        <v/>
      </c>
    </row>
    <row r="725" spans="3:9" ht="12.5">
      <c r="C725" s="486" t="str">
        <f>IFERROR(VLOOKUP(A725,Transaksi!$A$11:$C$1000,3,FALSE),"")</f>
        <v/>
      </c>
      <c r="D725" s="487" t="str">
        <f>IFERROR(VLOOKUP(A725,Transaksi!$A$11:$D$1000,4,FALSE),"")</f>
        <v/>
      </c>
      <c r="E725" s="488" t="str">
        <f>IFERROR(VLOOKUP(A725,Transaksi!$A$11:$E$1000,5,FALSE),"")</f>
        <v/>
      </c>
      <c r="F725" s="209" t="str">
        <f>IFERROR(VLOOKUP(A725,Transaksi!$A$11:$F$1000,6,FALSE),"")</f>
        <v/>
      </c>
      <c r="G725" s="489" t="str">
        <f>IFERROR(VLOOKUP(A725,Transaksi!$A$11:$G$1000,7,FALSE),"")</f>
        <v/>
      </c>
      <c r="H725" s="489" t="str">
        <f>IFERROR(VLOOKUP(A725,Transaksi!$A$11:$H$1000,8,FALSE),"")</f>
        <v/>
      </c>
      <c r="I725" s="489" t="str">
        <f t="shared" si="23"/>
        <v/>
      </c>
    </row>
    <row r="726" spans="3:9" ht="12.5">
      <c r="C726" s="486" t="str">
        <f>IFERROR(VLOOKUP(A726,Transaksi!$A$11:$C$1000,3,FALSE),"")</f>
        <v/>
      </c>
      <c r="D726" s="487" t="str">
        <f>IFERROR(VLOOKUP(A726,Transaksi!$A$11:$D$1000,4,FALSE),"")</f>
        <v/>
      </c>
      <c r="E726" s="488" t="str">
        <f>IFERROR(VLOOKUP(A726,Transaksi!$A$11:$E$1000,5,FALSE),"")</f>
        <v/>
      </c>
      <c r="F726" s="209" t="str">
        <f>IFERROR(VLOOKUP(A726,Transaksi!$A$11:$F$1000,6,FALSE),"")</f>
        <v/>
      </c>
      <c r="G726" s="489" t="str">
        <f>IFERROR(VLOOKUP(A726,Transaksi!$A$11:$G$1000,7,FALSE),"")</f>
        <v/>
      </c>
      <c r="H726" s="489" t="str">
        <f>IFERROR(VLOOKUP(A726,Transaksi!$A$11:$H$1000,8,FALSE),"")</f>
        <v/>
      </c>
      <c r="I726" s="489" t="str">
        <f t="shared" si="23"/>
        <v/>
      </c>
    </row>
    <row r="727" spans="3:9" ht="12.5">
      <c r="C727" s="486" t="str">
        <f>IFERROR(VLOOKUP(A727,Transaksi!$A$11:$C$1000,3,FALSE),"")</f>
        <v/>
      </c>
      <c r="D727" s="487" t="str">
        <f>IFERROR(VLOOKUP(A727,Transaksi!$A$11:$D$1000,4,FALSE),"")</f>
        <v/>
      </c>
      <c r="E727" s="488" t="str">
        <f>IFERROR(VLOOKUP(A727,Transaksi!$A$11:$E$1000,5,FALSE),"")</f>
        <v/>
      </c>
      <c r="F727" s="209" t="str">
        <f>IFERROR(VLOOKUP(A727,Transaksi!$A$11:$F$1000,6,FALSE),"")</f>
        <v/>
      </c>
      <c r="G727" s="489" t="str">
        <f>IFERROR(VLOOKUP(A727,Transaksi!$A$11:$G$1000,7,FALSE),"")</f>
        <v/>
      </c>
      <c r="H727" s="489" t="str">
        <f>IFERROR(VLOOKUP(A727,Transaksi!$A$11:$H$1000,8,FALSE),"")</f>
        <v/>
      </c>
      <c r="I727" s="489" t="str">
        <f t="shared" si="23"/>
        <v/>
      </c>
    </row>
    <row r="728" spans="3:9" ht="12.5">
      <c r="C728" s="486" t="str">
        <f>IFERROR(VLOOKUP(A728,Transaksi!$A$11:$C$1000,3,FALSE),"")</f>
        <v/>
      </c>
      <c r="D728" s="487" t="str">
        <f>IFERROR(VLOOKUP(A728,Transaksi!$A$11:$D$1000,4,FALSE),"")</f>
        <v/>
      </c>
      <c r="E728" s="488" t="str">
        <f>IFERROR(VLOOKUP(A728,Transaksi!$A$11:$E$1000,5,FALSE),"")</f>
        <v/>
      </c>
      <c r="F728" s="209" t="str">
        <f>IFERROR(VLOOKUP(A728,Transaksi!$A$11:$F$1000,6,FALSE),"")</f>
        <v/>
      </c>
      <c r="G728" s="489" t="str">
        <f>IFERROR(VLOOKUP(A728,Transaksi!$A$11:$G$1000,7,FALSE),"")</f>
        <v/>
      </c>
      <c r="H728" s="489" t="str">
        <f>IFERROR(VLOOKUP(A728,Transaksi!$A$11:$H$1000,8,FALSE),"")</f>
        <v/>
      </c>
      <c r="I728" s="489" t="str">
        <f t="shared" ref="I728:I791" si="24">IF(F728="","",I727+G728-H728)</f>
        <v/>
      </c>
    </row>
    <row r="729" spans="3:9" ht="12.5">
      <c r="C729" s="486" t="str">
        <f>IFERROR(VLOOKUP(A729,Transaksi!$A$11:$C$1000,3,FALSE),"")</f>
        <v/>
      </c>
      <c r="D729" s="487" t="str">
        <f>IFERROR(VLOOKUP(A729,Transaksi!$A$11:$D$1000,4,FALSE),"")</f>
        <v/>
      </c>
      <c r="E729" s="488" t="str">
        <f>IFERROR(VLOOKUP(A729,Transaksi!$A$11:$E$1000,5,FALSE),"")</f>
        <v/>
      </c>
      <c r="F729" s="209" t="str">
        <f>IFERROR(VLOOKUP(A729,Transaksi!$A$11:$F$1000,6,FALSE),"")</f>
        <v/>
      </c>
      <c r="G729" s="489" t="str">
        <f>IFERROR(VLOOKUP(A729,Transaksi!$A$11:$G$1000,7,FALSE),"")</f>
        <v/>
      </c>
      <c r="H729" s="489" t="str">
        <f>IFERROR(VLOOKUP(A729,Transaksi!$A$11:$H$1000,8,FALSE),"")</f>
        <v/>
      </c>
      <c r="I729" s="489" t="str">
        <f t="shared" si="24"/>
        <v/>
      </c>
    </row>
    <row r="730" spans="3:9" ht="12.5">
      <c r="C730" s="486" t="str">
        <f>IFERROR(VLOOKUP(A730,Transaksi!$A$11:$C$1000,3,FALSE),"")</f>
        <v/>
      </c>
      <c r="D730" s="487" t="str">
        <f>IFERROR(VLOOKUP(A730,Transaksi!$A$11:$D$1000,4,FALSE),"")</f>
        <v/>
      </c>
      <c r="E730" s="488" t="str">
        <f>IFERROR(VLOOKUP(A730,Transaksi!$A$11:$E$1000,5,FALSE),"")</f>
        <v/>
      </c>
      <c r="F730" s="209" t="str">
        <f>IFERROR(VLOOKUP(A730,Transaksi!$A$11:$F$1000,6,FALSE),"")</f>
        <v/>
      </c>
      <c r="G730" s="489" t="str">
        <f>IFERROR(VLOOKUP(A730,Transaksi!$A$11:$G$1000,7,FALSE),"")</f>
        <v/>
      </c>
      <c r="H730" s="489" t="str">
        <f>IFERROR(VLOOKUP(A730,Transaksi!$A$11:$H$1000,8,FALSE),"")</f>
        <v/>
      </c>
      <c r="I730" s="489" t="str">
        <f t="shared" si="24"/>
        <v/>
      </c>
    </row>
    <row r="731" spans="3:9" ht="12.5">
      <c r="C731" s="486" t="str">
        <f>IFERROR(VLOOKUP(A731,Transaksi!$A$11:$C$1000,3,FALSE),"")</f>
        <v/>
      </c>
      <c r="D731" s="487" t="str">
        <f>IFERROR(VLOOKUP(A731,Transaksi!$A$11:$D$1000,4,FALSE),"")</f>
        <v/>
      </c>
      <c r="E731" s="488" t="str">
        <f>IFERROR(VLOOKUP(A731,Transaksi!$A$11:$E$1000,5,FALSE),"")</f>
        <v/>
      </c>
      <c r="F731" s="209" t="str">
        <f>IFERROR(VLOOKUP(A731,Transaksi!$A$11:$F$1000,6,FALSE),"")</f>
        <v/>
      </c>
      <c r="G731" s="489" t="str">
        <f>IFERROR(VLOOKUP(A731,Transaksi!$A$11:$G$1000,7,FALSE),"")</f>
        <v/>
      </c>
      <c r="H731" s="489" t="str">
        <f>IFERROR(VLOOKUP(A731,Transaksi!$A$11:$H$1000,8,FALSE),"")</f>
        <v/>
      </c>
      <c r="I731" s="489" t="str">
        <f t="shared" si="24"/>
        <v/>
      </c>
    </row>
    <row r="732" spans="3:9" ht="12.5">
      <c r="C732" s="486" t="str">
        <f>IFERROR(VLOOKUP(A732,Transaksi!$A$11:$C$1000,3,FALSE),"")</f>
        <v/>
      </c>
      <c r="D732" s="487" t="str">
        <f>IFERROR(VLOOKUP(A732,Transaksi!$A$11:$D$1000,4,FALSE),"")</f>
        <v/>
      </c>
      <c r="E732" s="488" t="str">
        <f>IFERROR(VLOOKUP(A732,Transaksi!$A$11:$E$1000,5,FALSE),"")</f>
        <v/>
      </c>
      <c r="F732" s="209" t="str">
        <f>IFERROR(VLOOKUP(A732,Transaksi!$A$11:$F$1000,6,FALSE),"")</f>
        <v/>
      </c>
      <c r="G732" s="489" t="str">
        <f>IFERROR(VLOOKUP(A732,Transaksi!$A$11:$G$1000,7,FALSE),"")</f>
        <v/>
      </c>
      <c r="H732" s="489" t="str">
        <f>IFERROR(VLOOKUP(A732,Transaksi!$A$11:$H$1000,8,FALSE),"")</f>
        <v/>
      </c>
      <c r="I732" s="489" t="str">
        <f t="shared" si="24"/>
        <v/>
      </c>
    </row>
    <row r="733" spans="3:9" ht="12.5">
      <c r="C733" s="486" t="str">
        <f>IFERROR(VLOOKUP(A733,Transaksi!$A$11:$C$1000,3,FALSE),"")</f>
        <v/>
      </c>
      <c r="D733" s="487" t="str">
        <f>IFERROR(VLOOKUP(A733,Transaksi!$A$11:$D$1000,4,FALSE),"")</f>
        <v/>
      </c>
      <c r="E733" s="488" t="str">
        <f>IFERROR(VLOOKUP(A733,Transaksi!$A$11:$E$1000,5,FALSE),"")</f>
        <v/>
      </c>
      <c r="F733" s="209" t="str">
        <f>IFERROR(VLOOKUP(A733,Transaksi!$A$11:$F$1000,6,FALSE),"")</f>
        <v/>
      </c>
      <c r="G733" s="489" t="str">
        <f>IFERROR(VLOOKUP(A733,Transaksi!$A$11:$G$1000,7,FALSE),"")</f>
        <v/>
      </c>
      <c r="H733" s="489" t="str">
        <f>IFERROR(VLOOKUP(A733,Transaksi!$A$11:$H$1000,8,FALSE),"")</f>
        <v/>
      </c>
      <c r="I733" s="489" t="str">
        <f t="shared" si="24"/>
        <v/>
      </c>
    </row>
    <row r="734" spans="3:9" ht="12.5">
      <c r="C734" s="486" t="str">
        <f>IFERROR(VLOOKUP(A734,Transaksi!$A$11:$C$1000,3,FALSE),"")</f>
        <v/>
      </c>
      <c r="D734" s="487" t="str">
        <f>IFERROR(VLOOKUP(A734,Transaksi!$A$11:$D$1000,4,FALSE),"")</f>
        <v/>
      </c>
      <c r="E734" s="488" t="str">
        <f>IFERROR(VLOOKUP(A734,Transaksi!$A$11:$E$1000,5,FALSE),"")</f>
        <v/>
      </c>
      <c r="F734" s="209" t="str">
        <f>IFERROR(VLOOKUP(A734,Transaksi!$A$11:$F$1000,6,FALSE),"")</f>
        <v/>
      </c>
      <c r="G734" s="489" t="str">
        <f>IFERROR(VLOOKUP(A734,Transaksi!$A$11:$G$1000,7,FALSE),"")</f>
        <v/>
      </c>
      <c r="H734" s="489" t="str">
        <f>IFERROR(VLOOKUP(A734,Transaksi!$A$11:$H$1000,8,FALSE),"")</f>
        <v/>
      </c>
      <c r="I734" s="489" t="str">
        <f t="shared" si="24"/>
        <v/>
      </c>
    </row>
    <row r="735" spans="3:9" ht="12.5">
      <c r="C735" s="486" t="str">
        <f>IFERROR(VLOOKUP(A735,Transaksi!$A$11:$C$1000,3,FALSE),"")</f>
        <v/>
      </c>
      <c r="D735" s="487" t="str">
        <f>IFERROR(VLOOKUP(A735,Transaksi!$A$11:$D$1000,4,FALSE),"")</f>
        <v/>
      </c>
      <c r="E735" s="488" t="str">
        <f>IFERROR(VLOOKUP(A735,Transaksi!$A$11:$E$1000,5,FALSE),"")</f>
        <v/>
      </c>
      <c r="F735" s="209" t="str">
        <f>IFERROR(VLOOKUP(A735,Transaksi!$A$11:$F$1000,6,FALSE),"")</f>
        <v/>
      </c>
      <c r="G735" s="489" t="str">
        <f>IFERROR(VLOOKUP(A735,Transaksi!$A$11:$G$1000,7,FALSE),"")</f>
        <v/>
      </c>
      <c r="H735" s="489" t="str">
        <f>IFERROR(VLOOKUP(A735,Transaksi!$A$11:$H$1000,8,FALSE),"")</f>
        <v/>
      </c>
      <c r="I735" s="489" t="str">
        <f t="shared" si="24"/>
        <v/>
      </c>
    </row>
    <row r="736" spans="3:9" ht="12.5">
      <c r="C736" s="486" t="str">
        <f>IFERROR(VLOOKUP(A736,Transaksi!$A$11:$C$1000,3,FALSE),"")</f>
        <v/>
      </c>
      <c r="D736" s="487" t="str">
        <f>IFERROR(VLOOKUP(A736,Transaksi!$A$11:$D$1000,4,FALSE),"")</f>
        <v/>
      </c>
      <c r="E736" s="488" t="str">
        <f>IFERROR(VLOOKUP(A736,Transaksi!$A$11:$E$1000,5,FALSE),"")</f>
        <v/>
      </c>
      <c r="F736" s="209" t="str">
        <f>IFERROR(VLOOKUP(A736,Transaksi!$A$11:$F$1000,6,FALSE),"")</f>
        <v/>
      </c>
      <c r="G736" s="489" t="str">
        <f>IFERROR(VLOOKUP(A736,Transaksi!$A$11:$G$1000,7,FALSE),"")</f>
        <v/>
      </c>
      <c r="H736" s="489" t="str">
        <f>IFERROR(VLOOKUP(A736,Transaksi!$A$11:$H$1000,8,FALSE),"")</f>
        <v/>
      </c>
      <c r="I736" s="489" t="str">
        <f t="shared" si="24"/>
        <v/>
      </c>
    </row>
    <row r="737" spans="3:9" ht="12.5">
      <c r="C737" s="486" t="str">
        <f>IFERROR(VLOOKUP(A737,Transaksi!$A$11:$C$1000,3,FALSE),"")</f>
        <v/>
      </c>
      <c r="D737" s="487" t="str">
        <f>IFERROR(VLOOKUP(A737,Transaksi!$A$11:$D$1000,4,FALSE),"")</f>
        <v/>
      </c>
      <c r="E737" s="488" t="str">
        <f>IFERROR(VLOOKUP(A737,Transaksi!$A$11:$E$1000,5,FALSE),"")</f>
        <v/>
      </c>
      <c r="F737" s="209" t="str">
        <f>IFERROR(VLOOKUP(A737,Transaksi!$A$11:$F$1000,6,FALSE),"")</f>
        <v/>
      </c>
      <c r="G737" s="489" t="str">
        <f>IFERROR(VLOOKUP(A737,Transaksi!$A$11:$G$1000,7,FALSE),"")</f>
        <v/>
      </c>
      <c r="H737" s="489" t="str">
        <f>IFERROR(VLOOKUP(A737,Transaksi!$A$11:$H$1000,8,FALSE),"")</f>
        <v/>
      </c>
      <c r="I737" s="489" t="str">
        <f t="shared" si="24"/>
        <v/>
      </c>
    </row>
    <row r="738" spans="3:9" ht="12.5">
      <c r="C738" s="486" t="str">
        <f>IFERROR(VLOOKUP(A738,Transaksi!$A$11:$C$1000,3,FALSE),"")</f>
        <v/>
      </c>
      <c r="D738" s="487" t="str">
        <f>IFERROR(VLOOKUP(A738,Transaksi!$A$11:$D$1000,4,FALSE),"")</f>
        <v/>
      </c>
      <c r="E738" s="488" t="str">
        <f>IFERROR(VLOOKUP(A738,Transaksi!$A$11:$E$1000,5,FALSE),"")</f>
        <v/>
      </c>
      <c r="F738" s="209" t="str">
        <f>IFERROR(VLOOKUP(A738,Transaksi!$A$11:$F$1000,6,FALSE),"")</f>
        <v/>
      </c>
      <c r="G738" s="489" t="str">
        <f>IFERROR(VLOOKUP(A738,Transaksi!$A$11:$G$1000,7,FALSE),"")</f>
        <v/>
      </c>
      <c r="H738" s="489" t="str">
        <f>IFERROR(VLOOKUP(A738,Transaksi!$A$11:$H$1000,8,FALSE),"")</f>
        <v/>
      </c>
      <c r="I738" s="489" t="str">
        <f t="shared" si="24"/>
        <v/>
      </c>
    </row>
    <row r="739" spans="3:9" ht="12.5">
      <c r="C739" s="486" t="str">
        <f>IFERROR(VLOOKUP(A739,Transaksi!$A$11:$C$1000,3,FALSE),"")</f>
        <v/>
      </c>
      <c r="D739" s="487" t="str">
        <f>IFERROR(VLOOKUP(A739,Transaksi!$A$11:$D$1000,4,FALSE),"")</f>
        <v/>
      </c>
      <c r="E739" s="488" t="str">
        <f>IFERROR(VLOOKUP(A739,Transaksi!$A$11:$E$1000,5,FALSE),"")</f>
        <v/>
      </c>
      <c r="F739" s="209" t="str">
        <f>IFERROR(VLOOKUP(A739,Transaksi!$A$11:$F$1000,6,FALSE),"")</f>
        <v/>
      </c>
      <c r="G739" s="489" t="str">
        <f>IFERROR(VLOOKUP(A739,Transaksi!$A$11:$G$1000,7,FALSE),"")</f>
        <v/>
      </c>
      <c r="H739" s="489" t="str">
        <f>IFERROR(VLOOKUP(A739,Transaksi!$A$11:$H$1000,8,FALSE),"")</f>
        <v/>
      </c>
      <c r="I739" s="489" t="str">
        <f t="shared" si="24"/>
        <v/>
      </c>
    </row>
    <row r="740" spans="3:9" ht="12.5">
      <c r="C740" s="486" t="str">
        <f>IFERROR(VLOOKUP(A740,Transaksi!$A$11:$C$1000,3,FALSE),"")</f>
        <v/>
      </c>
      <c r="D740" s="487" t="str">
        <f>IFERROR(VLOOKUP(A740,Transaksi!$A$11:$D$1000,4,FALSE),"")</f>
        <v/>
      </c>
      <c r="E740" s="488" t="str">
        <f>IFERROR(VLOOKUP(A740,Transaksi!$A$11:$E$1000,5,FALSE),"")</f>
        <v/>
      </c>
      <c r="F740" s="209" t="str">
        <f>IFERROR(VLOOKUP(A740,Transaksi!$A$11:$F$1000,6,FALSE),"")</f>
        <v/>
      </c>
      <c r="G740" s="489" t="str">
        <f>IFERROR(VLOOKUP(A740,Transaksi!$A$11:$G$1000,7,FALSE),"")</f>
        <v/>
      </c>
      <c r="H740" s="489" t="str">
        <f>IFERROR(VLOOKUP(A740,Transaksi!$A$11:$H$1000,8,FALSE),"")</f>
        <v/>
      </c>
      <c r="I740" s="489" t="str">
        <f t="shared" si="24"/>
        <v/>
      </c>
    </row>
    <row r="741" spans="3:9" ht="12.5">
      <c r="C741" s="486" t="str">
        <f>IFERROR(VLOOKUP(A741,Transaksi!$A$11:$C$1000,3,FALSE),"")</f>
        <v/>
      </c>
      <c r="D741" s="487" t="str">
        <f>IFERROR(VLOOKUP(A741,Transaksi!$A$11:$D$1000,4,FALSE),"")</f>
        <v/>
      </c>
      <c r="E741" s="488" t="str">
        <f>IFERROR(VLOOKUP(A741,Transaksi!$A$11:$E$1000,5,FALSE),"")</f>
        <v/>
      </c>
      <c r="F741" s="209" t="str">
        <f>IFERROR(VLOOKUP(A741,Transaksi!$A$11:$F$1000,6,FALSE),"")</f>
        <v/>
      </c>
      <c r="G741" s="489" t="str">
        <f>IFERROR(VLOOKUP(A741,Transaksi!$A$11:$G$1000,7,FALSE),"")</f>
        <v/>
      </c>
      <c r="H741" s="489" t="str">
        <f>IFERROR(VLOOKUP(A741,Transaksi!$A$11:$H$1000,8,FALSE),"")</f>
        <v/>
      </c>
      <c r="I741" s="489" t="str">
        <f t="shared" si="24"/>
        <v/>
      </c>
    </row>
    <row r="742" spans="3:9" ht="12.5">
      <c r="C742" s="486" t="str">
        <f>IFERROR(VLOOKUP(A742,Transaksi!$A$11:$C$1000,3,FALSE),"")</f>
        <v/>
      </c>
      <c r="D742" s="487" t="str">
        <f>IFERROR(VLOOKUP(A742,Transaksi!$A$11:$D$1000,4,FALSE),"")</f>
        <v/>
      </c>
      <c r="E742" s="488" t="str">
        <f>IFERROR(VLOOKUP(A742,Transaksi!$A$11:$E$1000,5,FALSE),"")</f>
        <v/>
      </c>
      <c r="F742" s="209" t="str">
        <f>IFERROR(VLOOKUP(A742,Transaksi!$A$11:$F$1000,6,FALSE),"")</f>
        <v/>
      </c>
      <c r="G742" s="489" t="str">
        <f>IFERROR(VLOOKUP(A742,Transaksi!$A$11:$G$1000,7,FALSE),"")</f>
        <v/>
      </c>
      <c r="H742" s="489" t="str">
        <f>IFERROR(VLOOKUP(A742,Transaksi!$A$11:$H$1000,8,FALSE),"")</f>
        <v/>
      </c>
      <c r="I742" s="489" t="str">
        <f t="shared" si="24"/>
        <v/>
      </c>
    </row>
    <row r="743" spans="3:9" ht="12.5">
      <c r="C743" s="486" t="str">
        <f>IFERROR(VLOOKUP(A743,Transaksi!$A$11:$C$1000,3,FALSE),"")</f>
        <v/>
      </c>
      <c r="D743" s="487" t="str">
        <f>IFERROR(VLOOKUP(A743,Transaksi!$A$11:$D$1000,4,FALSE),"")</f>
        <v/>
      </c>
      <c r="E743" s="488" t="str">
        <f>IFERROR(VLOOKUP(A743,Transaksi!$A$11:$E$1000,5,FALSE),"")</f>
        <v/>
      </c>
      <c r="F743" s="209" t="str">
        <f>IFERROR(VLOOKUP(A743,Transaksi!$A$11:$F$1000,6,FALSE),"")</f>
        <v/>
      </c>
      <c r="G743" s="489" t="str">
        <f>IFERROR(VLOOKUP(A743,Transaksi!$A$11:$G$1000,7,FALSE),"")</f>
        <v/>
      </c>
      <c r="H743" s="489" t="str">
        <f>IFERROR(VLOOKUP(A743,Transaksi!$A$11:$H$1000,8,FALSE),"")</f>
        <v/>
      </c>
      <c r="I743" s="489" t="str">
        <f t="shared" si="24"/>
        <v/>
      </c>
    </row>
    <row r="744" spans="3:9" ht="12.5">
      <c r="C744" s="486" t="str">
        <f>IFERROR(VLOOKUP(A744,Transaksi!$A$11:$C$1000,3,FALSE),"")</f>
        <v/>
      </c>
      <c r="D744" s="487" t="str">
        <f>IFERROR(VLOOKUP(A744,Transaksi!$A$11:$D$1000,4,FALSE),"")</f>
        <v/>
      </c>
      <c r="E744" s="488" t="str">
        <f>IFERROR(VLOOKUP(A744,Transaksi!$A$11:$E$1000,5,FALSE),"")</f>
        <v/>
      </c>
      <c r="F744" s="209" t="str">
        <f>IFERROR(VLOOKUP(A744,Transaksi!$A$11:$F$1000,6,FALSE),"")</f>
        <v/>
      </c>
      <c r="G744" s="489" t="str">
        <f>IFERROR(VLOOKUP(A744,Transaksi!$A$11:$G$1000,7,FALSE),"")</f>
        <v/>
      </c>
      <c r="H744" s="489" t="str">
        <f>IFERROR(VLOOKUP(A744,Transaksi!$A$11:$H$1000,8,FALSE),"")</f>
        <v/>
      </c>
      <c r="I744" s="489" t="str">
        <f t="shared" si="24"/>
        <v/>
      </c>
    </row>
    <row r="745" spans="3:9" ht="12.5">
      <c r="C745" s="486" t="str">
        <f>IFERROR(VLOOKUP(A745,Transaksi!$A$11:$C$1000,3,FALSE),"")</f>
        <v/>
      </c>
      <c r="D745" s="487" t="str">
        <f>IFERROR(VLOOKUP(A745,Transaksi!$A$11:$D$1000,4,FALSE),"")</f>
        <v/>
      </c>
      <c r="E745" s="488" t="str">
        <f>IFERROR(VLOOKUP(A745,Transaksi!$A$11:$E$1000,5,FALSE),"")</f>
        <v/>
      </c>
      <c r="F745" s="209" t="str">
        <f>IFERROR(VLOOKUP(A745,Transaksi!$A$11:$F$1000,6,FALSE),"")</f>
        <v/>
      </c>
      <c r="G745" s="489" t="str">
        <f>IFERROR(VLOOKUP(A745,Transaksi!$A$11:$G$1000,7,FALSE),"")</f>
        <v/>
      </c>
      <c r="H745" s="489" t="str">
        <f>IFERROR(VLOOKUP(A745,Transaksi!$A$11:$H$1000,8,FALSE),"")</f>
        <v/>
      </c>
      <c r="I745" s="489" t="str">
        <f t="shared" si="24"/>
        <v/>
      </c>
    </row>
    <row r="746" spans="3:9" ht="12.5">
      <c r="C746" s="486" t="str">
        <f>IFERROR(VLOOKUP(A746,Transaksi!$A$11:$C$1000,3,FALSE),"")</f>
        <v/>
      </c>
      <c r="D746" s="487" t="str">
        <f>IFERROR(VLOOKUP(A746,Transaksi!$A$11:$D$1000,4,FALSE),"")</f>
        <v/>
      </c>
      <c r="E746" s="488" t="str">
        <f>IFERROR(VLOOKUP(A746,Transaksi!$A$11:$E$1000,5,FALSE),"")</f>
        <v/>
      </c>
      <c r="F746" s="209" t="str">
        <f>IFERROR(VLOOKUP(A746,Transaksi!$A$11:$F$1000,6,FALSE),"")</f>
        <v/>
      </c>
      <c r="G746" s="489" t="str">
        <f>IFERROR(VLOOKUP(A746,Transaksi!$A$11:$G$1000,7,FALSE),"")</f>
        <v/>
      </c>
      <c r="H746" s="489" t="str">
        <f>IFERROR(VLOOKUP(A746,Transaksi!$A$11:$H$1000,8,FALSE),"")</f>
        <v/>
      </c>
      <c r="I746" s="489" t="str">
        <f t="shared" si="24"/>
        <v/>
      </c>
    </row>
    <row r="747" spans="3:9" ht="12.5">
      <c r="C747" s="486" t="str">
        <f>IFERROR(VLOOKUP(A747,Transaksi!$A$11:$C$1000,3,FALSE),"")</f>
        <v/>
      </c>
      <c r="D747" s="487" t="str">
        <f>IFERROR(VLOOKUP(A747,Transaksi!$A$11:$D$1000,4,FALSE),"")</f>
        <v/>
      </c>
      <c r="E747" s="488" t="str">
        <f>IFERROR(VLOOKUP(A747,Transaksi!$A$11:$E$1000,5,FALSE),"")</f>
        <v/>
      </c>
      <c r="F747" s="209" t="str">
        <f>IFERROR(VLOOKUP(A747,Transaksi!$A$11:$F$1000,6,FALSE),"")</f>
        <v/>
      </c>
      <c r="G747" s="489" t="str">
        <f>IFERROR(VLOOKUP(A747,Transaksi!$A$11:$G$1000,7,FALSE),"")</f>
        <v/>
      </c>
      <c r="H747" s="489" t="str">
        <f>IFERROR(VLOOKUP(A747,Transaksi!$A$11:$H$1000,8,FALSE),"")</f>
        <v/>
      </c>
      <c r="I747" s="489" t="str">
        <f t="shared" si="24"/>
        <v/>
      </c>
    </row>
    <row r="748" spans="3:9" ht="12.5">
      <c r="C748" s="486" t="str">
        <f>IFERROR(VLOOKUP(A748,Transaksi!$A$11:$C$1000,3,FALSE),"")</f>
        <v/>
      </c>
      <c r="D748" s="487" t="str">
        <f>IFERROR(VLOOKUP(A748,Transaksi!$A$11:$D$1000,4,FALSE),"")</f>
        <v/>
      </c>
      <c r="E748" s="488" t="str">
        <f>IFERROR(VLOOKUP(A748,Transaksi!$A$11:$E$1000,5,FALSE),"")</f>
        <v/>
      </c>
      <c r="F748" s="209" t="str">
        <f>IFERROR(VLOOKUP(A748,Transaksi!$A$11:$F$1000,6,FALSE),"")</f>
        <v/>
      </c>
      <c r="G748" s="489" t="str">
        <f>IFERROR(VLOOKUP(A748,Transaksi!$A$11:$G$1000,7,FALSE),"")</f>
        <v/>
      </c>
      <c r="H748" s="489" t="str">
        <f>IFERROR(VLOOKUP(A748,Transaksi!$A$11:$H$1000,8,FALSE),"")</f>
        <v/>
      </c>
      <c r="I748" s="489" t="str">
        <f t="shared" si="24"/>
        <v/>
      </c>
    </row>
    <row r="749" spans="3:9" ht="12.5">
      <c r="C749" s="486" t="str">
        <f>IFERROR(VLOOKUP(A749,Transaksi!$A$11:$C$1000,3,FALSE),"")</f>
        <v/>
      </c>
      <c r="D749" s="487" t="str">
        <f>IFERROR(VLOOKUP(A749,Transaksi!$A$11:$D$1000,4,FALSE),"")</f>
        <v/>
      </c>
      <c r="E749" s="488" t="str">
        <f>IFERROR(VLOOKUP(A749,Transaksi!$A$11:$E$1000,5,FALSE),"")</f>
        <v/>
      </c>
      <c r="F749" s="209" t="str">
        <f>IFERROR(VLOOKUP(A749,Transaksi!$A$11:$F$1000,6,FALSE),"")</f>
        <v/>
      </c>
      <c r="G749" s="489" t="str">
        <f>IFERROR(VLOOKUP(A749,Transaksi!$A$11:$G$1000,7,FALSE),"")</f>
        <v/>
      </c>
      <c r="H749" s="489" t="str">
        <f>IFERROR(VLOOKUP(A749,Transaksi!$A$11:$H$1000,8,FALSE),"")</f>
        <v/>
      </c>
      <c r="I749" s="489" t="str">
        <f t="shared" si="24"/>
        <v/>
      </c>
    </row>
    <row r="750" spans="3:9" ht="12.5">
      <c r="C750" s="486" t="str">
        <f>IFERROR(VLOOKUP(A750,Transaksi!$A$11:$C$1000,3,FALSE),"")</f>
        <v/>
      </c>
      <c r="D750" s="487" t="str">
        <f>IFERROR(VLOOKUP(A750,Transaksi!$A$11:$D$1000,4,FALSE),"")</f>
        <v/>
      </c>
      <c r="E750" s="488" t="str">
        <f>IFERROR(VLOOKUP(A750,Transaksi!$A$11:$E$1000,5,FALSE),"")</f>
        <v/>
      </c>
      <c r="F750" s="209" t="str">
        <f>IFERROR(VLOOKUP(A750,Transaksi!$A$11:$F$1000,6,FALSE),"")</f>
        <v/>
      </c>
      <c r="G750" s="489" t="str">
        <f>IFERROR(VLOOKUP(A750,Transaksi!$A$11:$G$1000,7,FALSE),"")</f>
        <v/>
      </c>
      <c r="H750" s="489" t="str">
        <f>IFERROR(VLOOKUP(A750,Transaksi!$A$11:$H$1000,8,FALSE),"")</f>
        <v/>
      </c>
      <c r="I750" s="489" t="str">
        <f t="shared" si="24"/>
        <v/>
      </c>
    </row>
    <row r="751" spans="3:9" ht="12.5">
      <c r="C751" s="486" t="str">
        <f>IFERROR(VLOOKUP(A751,Transaksi!$A$11:$C$1000,3,FALSE),"")</f>
        <v/>
      </c>
      <c r="D751" s="487" t="str">
        <f>IFERROR(VLOOKUP(A751,Transaksi!$A$11:$D$1000,4,FALSE),"")</f>
        <v/>
      </c>
      <c r="E751" s="488" t="str">
        <f>IFERROR(VLOOKUP(A751,Transaksi!$A$11:$E$1000,5,FALSE),"")</f>
        <v/>
      </c>
      <c r="F751" s="209" t="str">
        <f>IFERROR(VLOOKUP(A751,Transaksi!$A$11:$F$1000,6,FALSE),"")</f>
        <v/>
      </c>
      <c r="G751" s="489" t="str">
        <f>IFERROR(VLOOKUP(A751,Transaksi!$A$11:$G$1000,7,FALSE),"")</f>
        <v/>
      </c>
      <c r="H751" s="489" t="str">
        <f>IFERROR(VLOOKUP(A751,Transaksi!$A$11:$H$1000,8,FALSE),"")</f>
        <v/>
      </c>
      <c r="I751" s="489" t="str">
        <f t="shared" si="24"/>
        <v/>
      </c>
    </row>
    <row r="752" spans="3:9" ht="12.5">
      <c r="C752" s="486" t="str">
        <f>IFERROR(VLOOKUP(A752,Transaksi!$A$11:$C$1000,3,FALSE),"")</f>
        <v/>
      </c>
      <c r="D752" s="487" t="str">
        <f>IFERROR(VLOOKUP(A752,Transaksi!$A$11:$D$1000,4,FALSE),"")</f>
        <v/>
      </c>
      <c r="E752" s="488" t="str">
        <f>IFERROR(VLOOKUP(A752,Transaksi!$A$11:$E$1000,5,FALSE),"")</f>
        <v/>
      </c>
      <c r="F752" s="209" t="str">
        <f>IFERROR(VLOOKUP(A752,Transaksi!$A$11:$F$1000,6,FALSE),"")</f>
        <v/>
      </c>
      <c r="G752" s="489" t="str">
        <f>IFERROR(VLOOKUP(A752,Transaksi!$A$11:$G$1000,7,FALSE),"")</f>
        <v/>
      </c>
      <c r="H752" s="489" t="str">
        <f>IFERROR(VLOOKUP(A752,Transaksi!$A$11:$H$1000,8,FALSE),"")</f>
        <v/>
      </c>
      <c r="I752" s="489" t="str">
        <f t="shared" si="24"/>
        <v/>
      </c>
    </row>
    <row r="753" spans="3:9" ht="12.5">
      <c r="C753" s="486" t="str">
        <f>IFERROR(VLOOKUP(A753,Transaksi!$A$11:$C$1000,3,FALSE),"")</f>
        <v/>
      </c>
      <c r="D753" s="487" t="str">
        <f>IFERROR(VLOOKUP(A753,Transaksi!$A$11:$D$1000,4,FALSE),"")</f>
        <v/>
      </c>
      <c r="E753" s="488" t="str">
        <f>IFERROR(VLOOKUP(A753,Transaksi!$A$11:$E$1000,5,FALSE),"")</f>
        <v/>
      </c>
      <c r="F753" s="209" t="str">
        <f>IFERROR(VLOOKUP(A753,Transaksi!$A$11:$F$1000,6,FALSE),"")</f>
        <v/>
      </c>
      <c r="G753" s="489" t="str">
        <f>IFERROR(VLOOKUP(A753,Transaksi!$A$11:$G$1000,7,FALSE),"")</f>
        <v/>
      </c>
      <c r="H753" s="489" t="str">
        <f>IFERROR(VLOOKUP(A753,Transaksi!$A$11:$H$1000,8,FALSE),"")</f>
        <v/>
      </c>
      <c r="I753" s="489" t="str">
        <f t="shared" si="24"/>
        <v/>
      </c>
    </row>
    <row r="754" spans="3:9" ht="12.5">
      <c r="C754" s="486" t="str">
        <f>IFERROR(VLOOKUP(A754,Transaksi!$A$11:$C$1000,3,FALSE),"")</f>
        <v/>
      </c>
      <c r="D754" s="487" t="str">
        <f>IFERROR(VLOOKUP(A754,Transaksi!$A$11:$D$1000,4,FALSE),"")</f>
        <v/>
      </c>
      <c r="E754" s="488" t="str">
        <f>IFERROR(VLOOKUP(A754,Transaksi!$A$11:$E$1000,5,FALSE),"")</f>
        <v/>
      </c>
      <c r="F754" s="209" t="str">
        <f>IFERROR(VLOOKUP(A754,Transaksi!$A$11:$F$1000,6,FALSE),"")</f>
        <v/>
      </c>
      <c r="G754" s="489" t="str">
        <f>IFERROR(VLOOKUP(A754,Transaksi!$A$11:$G$1000,7,FALSE),"")</f>
        <v/>
      </c>
      <c r="H754" s="489" t="str">
        <f>IFERROR(VLOOKUP(A754,Transaksi!$A$11:$H$1000,8,FALSE),"")</f>
        <v/>
      </c>
      <c r="I754" s="489" t="str">
        <f t="shared" si="24"/>
        <v/>
      </c>
    </row>
    <row r="755" spans="3:9" ht="12.5">
      <c r="C755" s="486" t="str">
        <f>IFERROR(VLOOKUP(A755,Transaksi!$A$11:$C$1000,3,FALSE),"")</f>
        <v/>
      </c>
      <c r="D755" s="487" t="str">
        <f>IFERROR(VLOOKUP(A755,Transaksi!$A$11:$D$1000,4,FALSE),"")</f>
        <v/>
      </c>
      <c r="E755" s="488" t="str">
        <f>IFERROR(VLOOKUP(A755,Transaksi!$A$11:$E$1000,5,FALSE),"")</f>
        <v/>
      </c>
      <c r="F755" s="209" t="str">
        <f>IFERROR(VLOOKUP(A755,Transaksi!$A$11:$F$1000,6,FALSE),"")</f>
        <v/>
      </c>
      <c r="G755" s="489" t="str">
        <f>IFERROR(VLOOKUP(A755,Transaksi!$A$11:$G$1000,7,FALSE),"")</f>
        <v/>
      </c>
      <c r="H755" s="489" t="str">
        <f>IFERROR(VLOOKUP(A755,Transaksi!$A$11:$H$1000,8,FALSE),"")</f>
        <v/>
      </c>
      <c r="I755" s="489" t="str">
        <f t="shared" si="24"/>
        <v/>
      </c>
    </row>
    <row r="756" spans="3:9" ht="12.5">
      <c r="C756" s="486" t="str">
        <f>IFERROR(VLOOKUP(A756,Transaksi!$A$11:$C$1000,3,FALSE),"")</f>
        <v/>
      </c>
      <c r="D756" s="487" t="str">
        <f>IFERROR(VLOOKUP(A756,Transaksi!$A$11:$D$1000,4,FALSE),"")</f>
        <v/>
      </c>
      <c r="E756" s="488" t="str">
        <f>IFERROR(VLOOKUP(A756,Transaksi!$A$11:$E$1000,5,FALSE),"")</f>
        <v/>
      </c>
      <c r="F756" s="209" t="str">
        <f>IFERROR(VLOOKUP(A756,Transaksi!$A$11:$F$1000,6,FALSE),"")</f>
        <v/>
      </c>
      <c r="G756" s="489" t="str">
        <f>IFERROR(VLOOKUP(A756,Transaksi!$A$11:$G$1000,7,FALSE),"")</f>
        <v/>
      </c>
      <c r="H756" s="489" t="str">
        <f>IFERROR(VLOOKUP(A756,Transaksi!$A$11:$H$1000,8,FALSE),"")</f>
        <v/>
      </c>
      <c r="I756" s="489" t="str">
        <f t="shared" si="24"/>
        <v/>
      </c>
    </row>
    <row r="757" spans="3:9" ht="12.5">
      <c r="C757" s="486" t="str">
        <f>IFERROR(VLOOKUP(A757,Transaksi!$A$11:$C$1000,3,FALSE),"")</f>
        <v/>
      </c>
      <c r="D757" s="487" t="str">
        <f>IFERROR(VLOOKUP(A757,Transaksi!$A$11:$D$1000,4,FALSE),"")</f>
        <v/>
      </c>
      <c r="E757" s="488" t="str">
        <f>IFERROR(VLOOKUP(A757,Transaksi!$A$11:$E$1000,5,FALSE),"")</f>
        <v/>
      </c>
      <c r="F757" s="209" t="str">
        <f>IFERROR(VLOOKUP(A757,Transaksi!$A$11:$F$1000,6,FALSE),"")</f>
        <v/>
      </c>
      <c r="G757" s="489" t="str">
        <f>IFERROR(VLOOKUP(A757,Transaksi!$A$11:$G$1000,7,FALSE),"")</f>
        <v/>
      </c>
      <c r="H757" s="489" t="str">
        <f>IFERROR(VLOOKUP(A757,Transaksi!$A$11:$H$1000,8,FALSE),"")</f>
        <v/>
      </c>
      <c r="I757" s="489" t="str">
        <f t="shared" si="24"/>
        <v/>
      </c>
    </row>
    <row r="758" spans="3:9" ht="12.5">
      <c r="C758" s="486" t="str">
        <f>IFERROR(VLOOKUP(A758,Transaksi!$A$11:$C$1000,3,FALSE),"")</f>
        <v/>
      </c>
      <c r="D758" s="487" t="str">
        <f>IFERROR(VLOOKUP(A758,Transaksi!$A$11:$D$1000,4,FALSE),"")</f>
        <v/>
      </c>
      <c r="E758" s="488" t="str">
        <f>IFERROR(VLOOKUP(A758,Transaksi!$A$11:$E$1000,5,FALSE),"")</f>
        <v/>
      </c>
      <c r="F758" s="209" t="str">
        <f>IFERROR(VLOOKUP(A758,Transaksi!$A$11:$F$1000,6,FALSE),"")</f>
        <v/>
      </c>
      <c r="G758" s="489" t="str">
        <f>IFERROR(VLOOKUP(A758,Transaksi!$A$11:$G$1000,7,FALSE),"")</f>
        <v/>
      </c>
      <c r="H758" s="489" t="str">
        <f>IFERROR(VLOOKUP(A758,Transaksi!$A$11:$H$1000,8,FALSE),"")</f>
        <v/>
      </c>
      <c r="I758" s="489" t="str">
        <f t="shared" si="24"/>
        <v/>
      </c>
    </row>
    <row r="759" spans="3:9" ht="12.5">
      <c r="C759" s="486" t="str">
        <f>IFERROR(VLOOKUP(A759,Transaksi!$A$11:$C$1000,3,FALSE),"")</f>
        <v/>
      </c>
      <c r="D759" s="487" t="str">
        <f>IFERROR(VLOOKUP(A759,Transaksi!$A$11:$D$1000,4,FALSE),"")</f>
        <v/>
      </c>
      <c r="E759" s="488" t="str">
        <f>IFERROR(VLOOKUP(A759,Transaksi!$A$11:$E$1000,5,FALSE),"")</f>
        <v/>
      </c>
      <c r="F759" s="209" t="str">
        <f>IFERROR(VLOOKUP(A759,Transaksi!$A$11:$F$1000,6,FALSE),"")</f>
        <v/>
      </c>
      <c r="G759" s="489" t="str">
        <f>IFERROR(VLOOKUP(A759,Transaksi!$A$11:$G$1000,7,FALSE),"")</f>
        <v/>
      </c>
      <c r="H759" s="489" t="str">
        <f>IFERROR(VLOOKUP(A759,Transaksi!$A$11:$H$1000,8,FALSE),"")</f>
        <v/>
      </c>
      <c r="I759" s="489" t="str">
        <f t="shared" si="24"/>
        <v/>
      </c>
    </row>
    <row r="760" spans="3:9" ht="12.5">
      <c r="C760" s="486" t="str">
        <f>IFERROR(VLOOKUP(A760,Transaksi!$A$11:$C$1000,3,FALSE),"")</f>
        <v/>
      </c>
      <c r="D760" s="487" t="str">
        <f>IFERROR(VLOOKUP(A760,Transaksi!$A$11:$D$1000,4,FALSE),"")</f>
        <v/>
      </c>
      <c r="E760" s="488" t="str">
        <f>IFERROR(VLOOKUP(A760,Transaksi!$A$11:$E$1000,5,FALSE),"")</f>
        <v/>
      </c>
      <c r="F760" s="209" t="str">
        <f>IFERROR(VLOOKUP(A760,Transaksi!$A$11:$F$1000,6,FALSE),"")</f>
        <v/>
      </c>
      <c r="G760" s="489" t="str">
        <f>IFERROR(VLOOKUP(A760,Transaksi!$A$11:$G$1000,7,FALSE),"")</f>
        <v/>
      </c>
      <c r="H760" s="489" t="str">
        <f>IFERROR(VLOOKUP(A760,Transaksi!$A$11:$H$1000,8,FALSE),"")</f>
        <v/>
      </c>
      <c r="I760" s="489" t="str">
        <f t="shared" si="24"/>
        <v/>
      </c>
    </row>
    <row r="761" spans="3:9" ht="12.5">
      <c r="C761" s="486" t="str">
        <f>IFERROR(VLOOKUP(A761,Transaksi!$A$11:$C$1000,3,FALSE),"")</f>
        <v/>
      </c>
      <c r="D761" s="487" t="str">
        <f>IFERROR(VLOOKUP(A761,Transaksi!$A$11:$D$1000,4,FALSE),"")</f>
        <v/>
      </c>
      <c r="E761" s="488" t="str">
        <f>IFERROR(VLOOKUP(A761,Transaksi!$A$11:$E$1000,5,FALSE),"")</f>
        <v/>
      </c>
      <c r="F761" s="209" t="str">
        <f>IFERROR(VLOOKUP(A761,Transaksi!$A$11:$F$1000,6,FALSE),"")</f>
        <v/>
      </c>
      <c r="G761" s="489" t="str">
        <f>IFERROR(VLOOKUP(A761,Transaksi!$A$11:$G$1000,7,FALSE),"")</f>
        <v/>
      </c>
      <c r="H761" s="489" t="str">
        <f>IFERROR(VLOOKUP(A761,Transaksi!$A$11:$H$1000,8,FALSE),"")</f>
        <v/>
      </c>
      <c r="I761" s="489" t="str">
        <f t="shared" si="24"/>
        <v/>
      </c>
    </row>
    <row r="762" spans="3:9" ht="12.5">
      <c r="C762" s="486" t="str">
        <f>IFERROR(VLOOKUP(A762,Transaksi!$A$11:$C$1000,3,FALSE),"")</f>
        <v/>
      </c>
      <c r="D762" s="487" t="str">
        <f>IFERROR(VLOOKUP(A762,Transaksi!$A$11:$D$1000,4,FALSE),"")</f>
        <v/>
      </c>
      <c r="E762" s="488" t="str">
        <f>IFERROR(VLOOKUP(A762,Transaksi!$A$11:$E$1000,5,FALSE),"")</f>
        <v/>
      </c>
      <c r="F762" s="209" t="str">
        <f>IFERROR(VLOOKUP(A762,Transaksi!$A$11:$F$1000,6,FALSE),"")</f>
        <v/>
      </c>
      <c r="G762" s="489" t="str">
        <f>IFERROR(VLOOKUP(A762,Transaksi!$A$11:$G$1000,7,FALSE),"")</f>
        <v/>
      </c>
      <c r="H762" s="489" t="str">
        <f>IFERROR(VLOOKUP(A762,Transaksi!$A$11:$H$1000,8,FALSE),"")</f>
        <v/>
      </c>
      <c r="I762" s="489" t="str">
        <f t="shared" si="24"/>
        <v/>
      </c>
    </row>
    <row r="763" spans="3:9" ht="12.5">
      <c r="C763" s="486" t="str">
        <f>IFERROR(VLOOKUP(A763,Transaksi!$A$11:$C$1000,3,FALSE),"")</f>
        <v/>
      </c>
      <c r="D763" s="487" t="str">
        <f>IFERROR(VLOOKUP(A763,Transaksi!$A$11:$D$1000,4,FALSE),"")</f>
        <v/>
      </c>
      <c r="E763" s="488" t="str">
        <f>IFERROR(VLOOKUP(A763,Transaksi!$A$11:$E$1000,5,FALSE),"")</f>
        <v/>
      </c>
      <c r="F763" s="209" t="str">
        <f>IFERROR(VLOOKUP(A763,Transaksi!$A$11:$F$1000,6,FALSE),"")</f>
        <v/>
      </c>
      <c r="G763" s="489" t="str">
        <f>IFERROR(VLOOKUP(A763,Transaksi!$A$11:$G$1000,7,FALSE),"")</f>
        <v/>
      </c>
      <c r="H763" s="489" t="str">
        <f>IFERROR(VLOOKUP(A763,Transaksi!$A$11:$H$1000,8,FALSE),"")</f>
        <v/>
      </c>
      <c r="I763" s="489" t="str">
        <f t="shared" si="24"/>
        <v/>
      </c>
    </row>
    <row r="764" spans="3:9" ht="12.5">
      <c r="C764" s="486" t="str">
        <f>IFERROR(VLOOKUP(A764,Transaksi!$A$11:$C$1000,3,FALSE),"")</f>
        <v/>
      </c>
      <c r="D764" s="487" t="str">
        <f>IFERROR(VLOOKUP(A764,Transaksi!$A$11:$D$1000,4,FALSE),"")</f>
        <v/>
      </c>
      <c r="E764" s="488" t="str">
        <f>IFERROR(VLOOKUP(A764,Transaksi!$A$11:$E$1000,5,FALSE),"")</f>
        <v/>
      </c>
      <c r="F764" s="209" t="str">
        <f>IFERROR(VLOOKUP(A764,Transaksi!$A$11:$F$1000,6,FALSE),"")</f>
        <v/>
      </c>
      <c r="G764" s="489" t="str">
        <f>IFERROR(VLOOKUP(A764,Transaksi!$A$11:$G$1000,7,FALSE),"")</f>
        <v/>
      </c>
      <c r="H764" s="489" t="str">
        <f>IFERROR(VLOOKUP(A764,Transaksi!$A$11:$H$1000,8,FALSE),"")</f>
        <v/>
      </c>
      <c r="I764" s="489" t="str">
        <f t="shared" si="24"/>
        <v/>
      </c>
    </row>
    <row r="765" spans="3:9" ht="12.5">
      <c r="C765" s="486" t="str">
        <f>IFERROR(VLOOKUP(A765,Transaksi!$A$11:$C$1000,3,FALSE),"")</f>
        <v/>
      </c>
      <c r="D765" s="487" t="str">
        <f>IFERROR(VLOOKUP(A765,Transaksi!$A$11:$D$1000,4,FALSE),"")</f>
        <v/>
      </c>
      <c r="E765" s="488" t="str">
        <f>IFERROR(VLOOKUP(A765,Transaksi!$A$11:$E$1000,5,FALSE),"")</f>
        <v/>
      </c>
      <c r="F765" s="209" t="str">
        <f>IFERROR(VLOOKUP(A765,Transaksi!$A$11:$F$1000,6,FALSE),"")</f>
        <v/>
      </c>
      <c r="G765" s="489" t="str">
        <f>IFERROR(VLOOKUP(A765,Transaksi!$A$11:$G$1000,7,FALSE),"")</f>
        <v/>
      </c>
      <c r="H765" s="489" t="str">
        <f>IFERROR(VLOOKUP(A765,Transaksi!$A$11:$H$1000,8,FALSE),"")</f>
        <v/>
      </c>
      <c r="I765" s="489" t="str">
        <f t="shared" si="24"/>
        <v/>
      </c>
    </row>
    <row r="766" spans="3:9" ht="12.5">
      <c r="C766" s="486" t="str">
        <f>IFERROR(VLOOKUP(A766,Transaksi!$A$11:$C$1000,3,FALSE),"")</f>
        <v/>
      </c>
      <c r="D766" s="487" t="str">
        <f>IFERROR(VLOOKUP(A766,Transaksi!$A$11:$D$1000,4,FALSE),"")</f>
        <v/>
      </c>
      <c r="E766" s="488" t="str">
        <f>IFERROR(VLOOKUP(A766,Transaksi!$A$11:$E$1000,5,FALSE),"")</f>
        <v/>
      </c>
      <c r="F766" s="209" t="str">
        <f>IFERROR(VLOOKUP(A766,Transaksi!$A$11:$F$1000,6,FALSE),"")</f>
        <v/>
      </c>
      <c r="G766" s="489" t="str">
        <f>IFERROR(VLOOKUP(A766,Transaksi!$A$11:$G$1000,7,FALSE),"")</f>
        <v/>
      </c>
      <c r="H766" s="489" t="str">
        <f>IFERROR(VLOOKUP(A766,Transaksi!$A$11:$H$1000,8,FALSE),"")</f>
        <v/>
      </c>
      <c r="I766" s="489" t="str">
        <f t="shared" si="24"/>
        <v/>
      </c>
    </row>
    <row r="767" spans="3:9" ht="12.5">
      <c r="C767" s="486" t="str">
        <f>IFERROR(VLOOKUP(A767,Transaksi!$A$11:$C$1000,3,FALSE),"")</f>
        <v/>
      </c>
      <c r="D767" s="487" t="str">
        <f>IFERROR(VLOOKUP(A767,Transaksi!$A$11:$D$1000,4,FALSE),"")</f>
        <v/>
      </c>
      <c r="E767" s="488" t="str">
        <f>IFERROR(VLOOKUP(A767,Transaksi!$A$11:$E$1000,5,FALSE),"")</f>
        <v/>
      </c>
      <c r="F767" s="209" t="str">
        <f>IFERROR(VLOOKUP(A767,Transaksi!$A$11:$F$1000,6,FALSE),"")</f>
        <v/>
      </c>
      <c r="G767" s="489" t="str">
        <f>IFERROR(VLOOKUP(A767,Transaksi!$A$11:$G$1000,7,FALSE),"")</f>
        <v/>
      </c>
      <c r="H767" s="489" t="str">
        <f>IFERROR(VLOOKUP(A767,Transaksi!$A$11:$H$1000,8,FALSE),"")</f>
        <v/>
      </c>
      <c r="I767" s="489" t="str">
        <f t="shared" si="24"/>
        <v/>
      </c>
    </row>
    <row r="768" spans="3:9" ht="12.5">
      <c r="C768" s="486" t="str">
        <f>IFERROR(VLOOKUP(A768,Transaksi!$A$11:$C$1000,3,FALSE),"")</f>
        <v/>
      </c>
      <c r="D768" s="487" t="str">
        <f>IFERROR(VLOOKUP(A768,Transaksi!$A$11:$D$1000,4,FALSE),"")</f>
        <v/>
      </c>
      <c r="E768" s="488" t="str">
        <f>IFERROR(VLOOKUP(A768,Transaksi!$A$11:$E$1000,5,FALSE),"")</f>
        <v/>
      </c>
      <c r="F768" s="209" t="str">
        <f>IFERROR(VLOOKUP(A768,Transaksi!$A$11:$F$1000,6,FALSE),"")</f>
        <v/>
      </c>
      <c r="G768" s="489" t="str">
        <f>IFERROR(VLOOKUP(A768,Transaksi!$A$11:$G$1000,7,FALSE),"")</f>
        <v/>
      </c>
      <c r="H768" s="489" t="str">
        <f>IFERROR(VLOOKUP(A768,Transaksi!$A$11:$H$1000,8,FALSE),"")</f>
        <v/>
      </c>
      <c r="I768" s="489" t="str">
        <f t="shared" si="24"/>
        <v/>
      </c>
    </row>
    <row r="769" spans="3:9" ht="12.5">
      <c r="C769" s="486" t="str">
        <f>IFERROR(VLOOKUP(A769,Transaksi!$A$11:$C$1000,3,FALSE),"")</f>
        <v/>
      </c>
      <c r="D769" s="487" t="str">
        <f>IFERROR(VLOOKUP(A769,Transaksi!$A$11:$D$1000,4,FALSE),"")</f>
        <v/>
      </c>
      <c r="E769" s="488" t="str">
        <f>IFERROR(VLOOKUP(A769,Transaksi!$A$11:$E$1000,5,FALSE),"")</f>
        <v/>
      </c>
      <c r="F769" s="209" t="str">
        <f>IFERROR(VLOOKUP(A769,Transaksi!$A$11:$F$1000,6,FALSE),"")</f>
        <v/>
      </c>
      <c r="G769" s="489" t="str">
        <f>IFERROR(VLOOKUP(A769,Transaksi!$A$11:$G$1000,7,FALSE),"")</f>
        <v/>
      </c>
      <c r="H769" s="489" t="str">
        <f>IFERROR(VLOOKUP(A769,Transaksi!$A$11:$H$1000,8,FALSE),"")</f>
        <v/>
      </c>
      <c r="I769" s="489" t="str">
        <f t="shared" si="24"/>
        <v/>
      </c>
    </row>
    <row r="770" spans="3:9" ht="12.5">
      <c r="C770" s="486" t="str">
        <f>IFERROR(VLOOKUP(A770,Transaksi!$A$11:$C$1000,3,FALSE),"")</f>
        <v/>
      </c>
      <c r="D770" s="487" t="str">
        <f>IFERROR(VLOOKUP(A770,Transaksi!$A$11:$D$1000,4,FALSE),"")</f>
        <v/>
      </c>
      <c r="E770" s="488" t="str">
        <f>IFERROR(VLOOKUP(A770,Transaksi!$A$11:$E$1000,5,FALSE),"")</f>
        <v/>
      </c>
      <c r="F770" s="209" t="str">
        <f>IFERROR(VLOOKUP(A770,Transaksi!$A$11:$F$1000,6,FALSE),"")</f>
        <v/>
      </c>
      <c r="G770" s="489" t="str">
        <f>IFERROR(VLOOKUP(A770,Transaksi!$A$11:$G$1000,7,FALSE),"")</f>
        <v/>
      </c>
      <c r="H770" s="489" t="str">
        <f>IFERROR(VLOOKUP(A770,Transaksi!$A$11:$H$1000,8,FALSE),"")</f>
        <v/>
      </c>
      <c r="I770" s="489" t="str">
        <f t="shared" si="24"/>
        <v/>
      </c>
    </row>
    <row r="771" spans="3:9" ht="12.5">
      <c r="C771" s="486" t="str">
        <f>IFERROR(VLOOKUP(A771,Transaksi!$A$11:$C$1000,3,FALSE),"")</f>
        <v/>
      </c>
      <c r="D771" s="487" t="str">
        <f>IFERROR(VLOOKUP(A771,Transaksi!$A$11:$D$1000,4,FALSE),"")</f>
        <v/>
      </c>
      <c r="E771" s="488" t="str">
        <f>IFERROR(VLOOKUP(A771,Transaksi!$A$11:$E$1000,5,FALSE),"")</f>
        <v/>
      </c>
      <c r="F771" s="209" t="str">
        <f>IFERROR(VLOOKUP(A771,Transaksi!$A$11:$F$1000,6,FALSE),"")</f>
        <v/>
      </c>
      <c r="G771" s="489" t="str">
        <f>IFERROR(VLOOKUP(A771,Transaksi!$A$11:$G$1000,7,FALSE),"")</f>
        <v/>
      </c>
      <c r="H771" s="489" t="str">
        <f>IFERROR(VLOOKUP(A771,Transaksi!$A$11:$H$1000,8,FALSE),"")</f>
        <v/>
      </c>
      <c r="I771" s="489" t="str">
        <f t="shared" si="24"/>
        <v/>
      </c>
    </row>
    <row r="772" spans="3:9" ht="12.5">
      <c r="C772" s="486" t="str">
        <f>IFERROR(VLOOKUP(A772,Transaksi!$A$11:$C$1000,3,FALSE),"")</f>
        <v/>
      </c>
      <c r="D772" s="487" t="str">
        <f>IFERROR(VLOOKUP(A772,Transaksi!$A$11:$D$1000,4,FALSE),"")</f>
        <v/>
      </c>
      <c r="E772" s="488" t="str">
        <f>IFERROR(VLOOKUP(A772,Transaksi!$A$11:$E$1000,5,FALSE),"")</f>
        <v/>
      </c>
      <c r="F772" s="209" t="str">
        <f>IFERROR(VLOOKUP(A772,Transaksi!$A$11:$F$1000,6,FALSE),"")</f>
        <v/>
      </c>
      <c r="G772" s="489" t="str">
        <f>IFERROR(VLOOKUP(A772,Transaksi!$A$11:$G$1000,7,FALSE),"")</f>
        <v/>
      </c>
      <c r="H772" s="489" t="str">
        <f>IFERROR(VLOOKUP(A772,Transaksi!$A$11:$H$1000,8,FALSE),"")</f>
        <v/>
      </c>
      <c r="I772" s="489" t="str">
        <f t="shared" si="24"/>
        <v/>
      </c>
    </row>
    <row r="773" spans="3:9" ht="12.5">
      <c r="C773" s="486" t="str">
        <f>IFERROR(VLOOKUP(A773,Transaksi!$A$11:$C$1000,3,FALSE),"")</f>
        <v/>
      </c>
      <c r="D773" s="487" t="str">
        <f>IFERROR(VLOOKUP(A773,Transaksi!$A$11:$D$1000,4,FALSE),"")</f>
        <v/>
      </c>
      <c r="E773" s="488" t="str">
        <f>IFERROR(VLOOKUP(A773,Transaksi!$A$11:$E$1000,5,FALSE),"")</f>
        <v/>
      </c>
      <c r="F773" s="209" t="str">
        <f>IFERROR(VLOOKUP(A773,Transaksi!$A$11:$F$1000,6,FALSE),"")</f>
        <v/>
      </c>
      <c r="G773" s="489" t="str">
        <f>IFERROR(VLOOKUP(A773,Transaksi!$A$11:$G$1000,7,FALSE),"")</f>
        <v/>
      </c>
      <c r="H773" s="489" t="str">
        <f>IFERROR(VLOOKUP(A773,Transaksi!$A$11:$H$1000,8,FALSE),"")</f>
        <v/>
      </c>
      <c r="I773" s="489" t="str">
        <f t="shared" si="24"/>
        <v/>
      </c>
    </row>
    <row r="774" spans="3:9" ht="12.5">
      <c r="C774" s="486" t="str">
        <f>IFERROR(VLOOKUP(A774,Transaksi!$A$11:$C$1000,3,FALSE),"")</f>
        <v/>
      </c>
      <c r="D774" s="487" t="str">
        <f>IFERROR(VLOOKUP(A774,Transaksi!$A$11:$D$1000,4,FALSE),"")</f>
        <v/>
      </c>
      <c r="E774" s="488" t="str">
        <f>IFERROR(VLOOKUP(A774,Transaksi!$A$11:$E$1000,5,FALSE),"")</f>
        <v/>
      </c>
      <c r="F774" s="209" t="str">
        <f>IFERROR(VLOOKUP(A774,Transaksi!$A$11:$F$1000,6,FALSE),"")</f>
        <v/>
      </c>
      <c r="G774" s="489" t="str">
        <f>IFERROR(VLOOKUP(A774,Transaksi!$A$11:$G$1000,7,FALSE),"")</f>
        <v/>
      </c>
      <c r="H774" s="489" t="str">
        <f>IFERROR(VLOOKUP(A774,Transaksi!$A$11:$H$1000,8,FALSE),"")</f>
        <v/>
      </c>
      <c r="I774" s="489" t="str">
        <f t="shared" si="24"/>
        <v/>
      </c>
    </row>
    <row r="775" spans="3:9" ht="12.5">
      <c r="C775" s="486" t="str">
        <f>IFERROR(VLOOKUP(A775,Transaksi!$A$11:$C$1000,3,FALSE),"")</f>
        <v/>
      </c>
      <c r="D775" s="487" t="str">
        <f>IFERROR(VLOOKUP(A775,Transaksi!$A$11:$D$1000,4,FALSE),"")</f>
        <v/>
      </c>
      <c r="E775" s="488" t="str">
        <f>IFERROR(VLOOKUP(A775,Transaksi!$A$11:$E$1000,5,FALSE),"")</f>
        <v/>
      </c>
      <c r="F775" s="209" t="str">
        <f>IFERROR(VLOOKUP(A775,Transaksi!$A$11:$F$1000,6,FALSE),"")</f>
        <v/>
      </c>
      <c r="G775" s="489" t="str">
        <f>IFERROR(VLOOKUP(A775,Transaksi!$A$11:$G$1000,7,FALSE),"")</f>
        <v/>
      </c>
      <c r="H775" s="489" t="str">
        <f>IFERROR(VLOOKUP(A775,Transaksi!$A$11:$H$1000,8,FALSE),"")</f>
        <v/>
      </c>
      <c r="I775" s="489" t="str">
        <f t="shared" si="24"/>
        <v/>
      </c>
    </row>
    <row r="776" spans="3:9" ht="12.5">
      <c r="C776" s="486" t="str">
        <f>IFERROR(VLOOKUP(A776,Transaksi!$A$11:$C$1000,3,FALSE),"")</f>
        <v/>
      </c>
      <c r="D776" s="487" t="str">
        <f>IFERROR(VLOOKUP(A776,Transaksi!$A$11:$D$1000,4,FALSE),"")</f>
        <v/>
      </c>
      <c r="E776" s="488" t="str">
        <f>IFERROR(VLOOKUP(A776,Transaksi!$A$11:$E$1000,5,FALSE),"")</f>
        <v/>
      </c>
      <c r="F776" s="209" t="str">
        <f>IFERROR(VLOOKUP(A776,Transaksi!$A$11:$F$1000,6,FALSE),"")</f>
        <v/>
      </c>
      <c r="G776" s="489" t="str">
        <f>IFERROR(VLOOKUP(A776,Transaksi!$A$11:$G$1000,7,FALSE),"")</f>
        <v/>
      </c>
      <c r="H776" s="489" t="str">
        <f>IFERROR(VLOOKUP(A776,Transaksi!$A$11:$H$1000,8,FALSE),"")</f>
        <v/>
      </c>
      <c r="I776" s="489" t="str">
        <f t="shared" si="24"/>
        <v/>
      </c>
    </row>
    <row r="777" spans="3:9" ht="12.5">
      <c r="C777" s="486" t="str">
        <f>IFERROR(VLOOKUP(A777,Transaksi!$A$11:$C$1000,3,FALSE),"")</f>
        <v/>
      </c>
      <c r="D777" s="487" t="str">
        <f>IFERROR(VLOOKUP(A777,Transaksi!$A$11:$D$1000,4,FALSE),"")</f>
        <v/>
      </c>
      <c r="E777" s="488" t="str">
        <f>IFERROR(VLOOKUP(A777,Transaksi!$A$11:$E$1000,5,FALSE),"")</f>
        <v/>
      </c>
      <c r="F777" s="209" t="str">
        <f>IFERROR(VLOOKUP(A777,Transaksi!$A$11:$F$1000,6,FALSE),"")</f>
        <v/>
      </c>
      <c r="G777" s="489" t="str">
        <f>IFERROR(VLOOKUP(A777,Transaksi!$A$11:$G$1000,7,FALSE),"")</f>
        <v/>
      </c>
      <c r="H777" s="489" t="str">
        <f>IFERROR(VLOOKUP(A777,Transaksi!$A$11:$H$1000,8,FALSE),"")</f>
        <v/>
      </c>
      <c r="I777" s="489" t="str">
        <f t="shared" si="24"/>
        <v/>
      </c>
    </row>
    <row r="778" spans="3:9" ht="12.5">
      <c r="C778" s="486" t="str">
        <f>IFERROR(VLOOKUP(A778,Transaksi!$A$11:$C$1000,3,FALSE),"")</f>
        <v/>
      </c>
      <c r="D778" s="487" t="str">
        <f>IFERROR(VLOOKUP(A778,Transaksi!$A$11:$D$1000,4,FALSE),"")</f>
        <v/>
      </c>
      <c r="E778" s="488" t="str">
        <f>IFERROR(VLOOKUP(A778,Transaksi!$A$11:$E$1000,5,FALSE),"")</f>
        <v/>
      </c>
      <c r="F778" s="209" t="str">
        <f>IFERROR(VLOOKUP(A778,Transaksi!$A$11:$F$1000,6,FALSE),"")</f>
        <v/>
      </c>
      <c r="G778" s="489" t="str">
        <f>IFERROR(VLOOKUP(A778,Transaksi!$A$11:$G$1000,7,FALSE),"")</f>
        <v/>
      </c>
      <c r="H778" s="489" t="str">
        <f>IFERROR(VLOOKUP(A778,Transaksi!$A$11:$H$1000,8,FALSE),"")</f>
        <v/>
      </c>
      <c r="I778" s="489" t="str">
        <f t="shared" si="24"/>
        <v/>
      </c>
    </row>
    <row r="779" spans="3:9" ht="12.5">
      <c r="C779" s="486" t="str">
        <f>IFERROR(VLOOKUP(A779,Transaksi!$A$11:$C$1000,3,FALSE),"")</f>
        <v/>
      </c>
      <c r="D779" s="487" t="str">
        <f>IFERROR(VLOOKUP(A779,Transaksi!$A$11:$D$1000,4,FALSE),"")</f>
        <v/>
      </c>
      <c r="E779" s="488" t="str">
        <f>IFERROR(VLOOKUP(A779,Transaksi!$A$11:$E$1000,5,FALSE),"")</f>
        <v/>
      </c>
      <c r="F779" s="209" t="str">
        <f>IFERROR(VLOOKUP(A779,Transaksi!$A$11:$F$1000,6,FALSE),"")</f>
        <v/>
      </c>
      <c r="G779" s="489" t="str">
        <f>IFERROR(VLOOKUP(A779,Transaksi!$A$11:$G$1000,7,FALSE),"")</f>
        <v/>
      </c>
      <c r="H779" s="489" t="str">
        <f>IFERROR(VLOOKUP(A779,Transaksi!$A$11:$H$1000,8,FALSE),"")</f>
        <v/>
      </c>
      <c r="I779" s="489" t="str">
        <f t="shared" si="24"/>
        <v/>
      </c>
    </row>
    <row r="780" spans="3:9" ht="12.5">
      <c r="C780" s="486" t="str">
        <f>IFERROR(VLOOKUP(A780,Transaksi!$A$11:$C$1000,3,FALSE),"")</f>
        <v/>
      </c>
      <c r="D780" s="487" t="str">
        <f>IFERROR(VLOOKUP(A780,Transaksi!$A$11:$D$1000,4,FALSE),"")</f>
        <v/>
      </c>
      <c r="E780" s="488" t="str">
        <f>IFERROR(VLOOKUP(A780,Transaksi!$A$11:$E$1000,5,FALSE),"")</f>
        <v/>
      </c>
      <c r="F780" s="209" t="str">
        <f>IFERROR(VLOOKUP(A780,Transaksi!$A$11:$F$1000,6,FALSE),"")</f>
        <v/>
      </c>
      <c r="G780" s="489" t="str">
        <f>IFERROR(VLOOKUP(A780,Transaksi!$A$11:$G$1000,7,FALSE),"")</f>
        <v/>
      </c>
      <c r="H780" s="489" t="str">
        <f>IFERROR(VLOOKUP(A780,Transaksi!$A$11:$H$1000,8,FALSE),"")</f>
        <v/>
      </c>
      <c r="I780" s="489" t="str">
        <f t="shared" si="24"/>
        <v/>
      </c>
    </row>
    <row r="781" spans="3:9" ht="12.5">
      <c r="C781" s="486" t="str">
        <f>IFERROR(VLOOKUP(A781,Transaksi!$A$11:$C$1000,3,FALSE),"")</f>
        <v/>
      </c>
      <c r="D781" s="487" t="str">
        <f>IFERROR(VLOOKUP(A781,Transaksi!$A$11:$D$1000,4,FALSE),"")</f>
        <v/>
      </c>
      <c r="E781" s="488" t="str">
        <f>IFERROR(VLOOKUP(A781,Transaksi!$A$11:$E$1000,5,FALSE),"")</f>
        <v/>
      </c>
      <c r="F781" s="209" t="str">
        <f>IFERROR(VLOOKUP(A781,Transaksi!$A$11:$F$1000,6,FALSE),"")</f>
        <v/>
      </c>
      <c r="G781" s="489" t="str">
        <f>IFERROR(VLOOKUP(A781,Transaksi!$A$11:$G$1000,7,FALSE),"")</f>
        <v/>
      </c>
      <c r="H781" s="489" t="str">
        <f>IFERROR(VLOOKUP(A781,Transaksi!$A$11:$H$1000,8,FALSE),"")</f>
        <v/>
      </c>
      <c r="I781" s="489" t="str">
        <f t="shared" si="24"/>
        <v/>
      </c>
    </row>
    <row r="782" spans="3:9" ht="12.5">
      <c r="C782" s="486" t="str">
        <f>IFERROR(VLOOKUP(A782,Transaksi!$A$11:$C$1000,3,FALSE),"")</f>
        <v/>
      </c>
      <c r="D782" s="487" t="str">
        <f>IFERROR(VLOOKUP(A782,Transaksi!$A$11:$D$1000,4,FALSE),"")</f>
        <v/>
      </c>
      <c r="E782" s="488" t="str">
        <f>IFERROR(VLOOKUP(A782,Transaksi!$A$11:$E$1000,5,FALSE),"")</f>
        <v/>
      </c>
      <c r="F782" s="209" t="str">
        <f>IFERROR(VLOOKUP(A782,Transaksi!$A$11:$F$1000,6,FALSE),"")</f>
        <v/>
      </c>
      <c r="G782" s="489" t="str">
        <f>IFERROR(VLOOKUP(A782,Transaksi!$A$11:$G$1000,7,FALSE),"")</f>
        <v/>
      </c>
      <c r="H782" s="489" t="str">
        <f>IFERROR(VLOOKUP(A782,Transaksi!$A$11:$H$1000,8,FALSE),"")</f>
        <v/>
      </c>
      <c r="I782" s="489" t="str">
        <f t="shared" si="24"/>
        <v/>
      </c>
    </row>
    <row r="783" spans="3:9" ht="12.5">
      <c r="C783" s="486" t="str">
        <f>IFERROR(VLOOKUP(A783,Transaksi!$A$11:$C$1000,3,FALSE),"")</f>
        <v/>
      </c>
      <c r="D783" s="487" t="str">
        <f>IFERROR(VLOOKUP(A783,Transaksi!$A$11:$D$1000,4,FALSE),"")</f>
        <v/>
      </c>
      <c r="E783" s="488" t="str">
        <f>IFERROR(VLOOKUP(A783,Transaksi!$A$11:$E$1000,5,FALSE),"")</f>
        <v/>
      </c>
      <c r="F783" s="209" t="str">
        <f>IFERROR(VLOOKUP(A783,Transaksi!$A$11:$F$1000,6,FALSE),"")</f>
        <v/>
      </c>
      <c r="G783" s="489" t="str">
        <f>IFERROR(VLOOKUP(A783,Transaksi!$A$11:$G$1000,7,FALSE),"")</f>
        <v/>
      </c>
      <c r="H783" s="489" t="str">
        <f>IFERROR(VLOOKUP(A783,Transaksi!$A$11:$H$1000,8,FALSE),"")</f>
        <v/>
      </c>
      <c r="I783" s="489" t="str">
        <f t="shared" si="24"/>
        <v/>
      </c>
    </row>
    <row r="784" spans="3:9" ht="12.5">
      <c r="C784" s="486" t="str">
        <f>IFERROR(VLOOKUP(A784,Transaksi!$A$11:$C$1000,3,FALSE),"")</f>
        <v/>
      </c>
      <c r="D784" s="487" t="str">
        <f>IFERROR(VLOOKUP(A784,Transaksi!$A$11:$D$1000,4,FALSE),"")</f>
        <v/>
      </c>
      <c r="E784" s="488" t="str">
        <f>IFERROR(VLOOKUP(A784,Transaksi!$A$11:$E$1000,5,FALSE),"")</f>
        <v/>
      </c>
      <c r="F784" s="209" t="str">
        <f>IFERROR(VLOOKUP(A784,Transaksi!$A$11:$F$1000,6,FALSE),"")</f>
        <v/>
      </c>
      <c r="G784" s="489" t="str">
        <f>IFERROR(VLOOKUP(A784,Transaksi!$A$11:$G$1000,7,FALSE),"")</f>
        <v/>
      </c>
      <c r="H784" s="489" t="str">
        <f>IFERROR(VLOOKUP(A784,Transaksi!$A$11:$H$1000,8,FALSE),"")</f>
        <v/>
      </c>
      <c r="I784" s="489" t="str">
        <f t="shared" si="24"/>
        <v/>
      </c>
    </row>
    <row r="785" spans="3:9" ht="12.5">
      <c r="C785" s="486" t="str">
        <f>IFERROR(VLOOKUP(A785,Transaksi!$A$11:$C$1000,3,FALSE),"")</f>
        <v/>
      </c>
      <c r="D785" s="487" t="str">
        <f>IFERROR(VLOOKUP(A785,Transaksi!$A$11:$D$1000,4,FALSE),"")</f>
        <v/>
      </c>
      <c r="E785" s="488" t="str">
        <f>IFERROR(VLOOKUP(A785,Transaksi!$A$11:$E$1000,5,FALSE),"")</f>
        <v/>
      </c>
      <c r="F785" s="209" t="str">
        <f>IFERROR(VLOOKUP(A785,Transaksi!$A$11:$F$1000,6,FALSE),"")</f>
        <v/>
      </c>
      <c r="G785" s="489" t="str">
        <f>IFERROR(VLOOKUP(A785,Transaksi!$A$11:$G$1000,7,FALSE),"")</f>
        <v/>
      </c>
      <c r="H785" s="489" t="str">
        <f>IFERROR(VLOOKUP(A785,Transaksi!$A$11:$H$1000,8,FALSE),"")</f>
        <v/>
      </c>
      <c r="I785" s="489" t="str">
        <f t="shared" si="24"/>
        <v/>
      </c>
    </row>
    <row r="786" spans="3:9" ht="12.5">
      <c r="C786" s="486" t="str">
        <f>IFERROR(VLOOKUP(A786,Transaksi!$A$11:$C$1000,3,FALSE),"")</f>
        <v/>
      </c>
      <c r="D786" s="487" t="str">
        <f>IFERROR(VLOOKUP(A786,Transaksi!$A$11:$D$1000,4,FALSE),"")</f>
        <v/>
      </c>
      <c r="E786" s="488" t="str">
        <f>IFERROR(VLOOKUP(A786,Transaksi!$A$11:$E$1000,5,FALSE),"")</f>
        <v/>
      </c>
      <c r="F786" s="209" t="str">
        <f>IFERROR(VLOOKUP(A786,Transaksi!$A$11:$F$1000,6,FALSE),"")</f>
        <v/>
      </c>
      <c r="G786" s="489" t="str">
        <f>IFERROR(VLOOKUP(A786,Transaksi!$A$11:$G$1000,7,FALSE),"")</f>
        <v/>
      </c>
      <c r="H786" s="489" t="str">
        <f>IFERROR(VLOOKUP(A786,Transaksi!$A$11:$H$1000,8,FALSE),"")</f>
        <v/>
      </c>
      <c r="I786" s="489" t="str">
        <f t="shared" si="24"/>
        <v/>
      </c>
    </row>
    <row r="787" spans="3:9" ht="12.5">
      <c r="C787" s="486" t="str">
        <f>IFERROR(VLOOKUP(A787,Transaksi!$A$11:$C$1000,3,FALSE),"")</f>
        <v/>
      </c>
      <c r="D787" s="487" t="str">
        <f>IFERROR(VLOOKUP(A787,Transaksi!$A$11:$D$1000,4,FALSE),"")</f>
        <v/>
      </c>
      <c r="E787" s="488" t="str">
        <f>IFERROR(VLOOKUP(A787,Transaksi!$A$11:$E$1000,5,FALSE),"")</f>
        <v/>
      </c>
      <c r="F787" s="209" t="str">
        <f>IFERROR(VLOOKUP(A787,Transaksi!$A$11:$F$1000,6,FALSE),"")</f>
        <v/>
      </c>
      <c r="G787" s="489" t="str">
        <f>IFERROR(VLOOKUP(A787,Transaksi!$A$11:$G$1000,7,FALSE),"")</f>
        <v/>
      </c>
      <c r="H787" s="489" t="str">
        <f>IFERROR(VLOOKUP(A787,Transaksi!$A$11:$H$1000,8,FALSE),"")</f>
        <v/>
      </c>
      <c r="I787" s="489" t="str">
        <f t="shared" si="24"/>
        <v/>
      </c>
    </row>
    <row r="788" spans="3:9" ht="12.5">
      <c r="C788" s="486" t="str">
        <f>IFERROR(VLOOKUP(A788,Transaksi!$A$11:$C$1000,3,FALSE),"")</f>
        <v/>
      </c>
      <c r="D788" s="487" t="str">
        <f>IFERROR(VLOOKUP(A788,Transaksi!$A$11:$D$1000,4,FALSE),"")</f>
        <v/>
      </c>
      <c r="E788" s="488" t="str">
        <f>IFERROR(VLOOKUP(A788,Transaksi!$A$11:$E$1000,5,FALSE),"")</f>
        <v/>
      </c>
      <c r="F788" s="209" t="str">
        <f>IFERROR(VLOOKUP(A788,Transaksi!$A$11:$F$1000,6,FALSE),"")</f>
        <v/>
      </c>
      <c r="G788" s="489" t="str">
        <f>IFERROR(VLOOKUP(A788,Transaksi!$A$11:$G$1000,7,FALSE),"")</f>
        <v/>
      </c>
      <c r="H788" s="489" t="str">
        <f>IFERROR(VLOOKUP(A788,Transaksi!$A$11:$H$1000,8,FALSE),"")</f>
        <v/>
      </c>
      <c r="I788" s="489" t="str">
        <f t="shared" si="24"/>
        <v/>
      </c>
    </row>
    <row r="789" spans="3:9" ht="12.5">
      <c r="C789" s="486" t="str">
        <f>IFERROR(VLOOKUP(A789,Transaksi!$A$11:$C$1000,3,FALSE),"")</f>
        <v/>
      </c>
      <c r="D789" s="487" t="str">
        <f>IFERROR(VLOOKUP(A789,Transaksi!$A$11:$D$1000,4,FALSE),"")</f>
        <v/>
      </c>
      <c r="E789" s="488" t="str">
        <f>IFERROR(VLOOKUP(A789,Transaksi!$A$11:$E$1000,5,FALSE),"")</f>
        <v/>
      </c>
      <c r="F789" s="209" t="str">
        <f>IFERROR(VLOOKUP(A789,Transaksi!$A$11:$F$1000,6,FALSE),"")</f>
        <v/>
      </c>
      <c r="G789" s="489" t="str">
        <f>IFERROR(VLOOKUP(A789,Transaksi!$A$11:$G$1000,7,FALSE),"")</f>
        <v/>
      </c>
      <c r="H789" s="489" t="str">
        <f>IFERROR(VLOOKUP(A789,Transaksi!$A$11:$H$1000,8,FALSE),"")</f>
        <v/>
      </c>
      <c r="I789" s="489" t="str">
        <f t="shared" si="24"/>
        <v/>
      </c>
    </row>
    <row r="790" spans="3:9" ht="12.5">
      <c r="C790" s="486" t="str">
        <f>IFERROR(VLOOKUP(A790,Transaksi!$A$11:$C$1000,3,FALSE),"")</f>
        <v/>
      </c>
      <c r="D790" s="487" t="str">
        <f>IFERROR(VLOOKUP(A790,Transaksi!$A$11:$D$1000,4,FALSE),"")</f>
        <v/>
      </c>
      <c r="E790" s="488" t="str">
        <f>IFERROR(VLOOKUP(A790,Transaksi!$A$11:$E$1000,5,FALSE),"")</f>
        <v/>
      </c>
      <c r="F790" s="209" t="str">
        <f>IFERROR(VLOOKUP(A790,Transaksi!$A$11:$F$1000,6,FALSE),"")</f>
        <v/>
      </c>
      <c r="G790" s="489" t="str">
        <f>IFERROR(VLOOKUP(A790,Transaksi!$A$11:$G$1000,7,FALSE),"")</f>
        <v/>
      </c>
      <c r="H790" s="489" t="str">
        <f>IFERROR(VLOOKUP(A790,Transaksi!$A$11:$H$1000,8,FALSE),"")</f>
        <v/>
      </c>
      <c r="I790" s="489" t="str">
        <f t="shared" si="24"/>
        <v/>
      </c>
    </row>
    <row r="791" spans="3:9" ht="12.5">
      <c r="C791" s="486" t="str">
        <f>IFERROR(VLOOKUP(A791,Transaksi!$A$11:$C$1000,3,FALSE),"")</f>
        <v/>
      </c>
      <c r="D791" s="487" t="str">
        <f>IFERROR(VLOOKUP(A791,Transaksi!$A$11:$D$1000,4,FALSE),"")</f>
        <v/>
      </c>
      <c r="E791" s="488" t="str">
        <f>IFERROR(VLOOKUP(A791,Transaksi!$A$11:$E$1000,5,FALSE),"")</f>
        <v/>
      </c>
      <c r="F791" s="209" t="str">
        <f>IFERROR(VLOOKUP(A791,Transaksi!$A$11:$F$1000,6,FALSE),"")</f>
        <v/>
      </c>
      <c r="G791" s="489" t="str">
        <f>IFERROR(VLOOKUP(A791,Transaksi!$A$11:$G$1000,7,FALSE),"")</f>
        <v/>
      </c>
      <c r="H791" s="489" t="str">
        <f>IFERROR(VLOOKUP(A791,Transaksi!$A$11:$H$1000,8,FALSE),"")</f>
        <v/>
      </c>
      <c r="I791" s="489" t="str">
        <f t="shared" si="24"/>
        <v/>
      </c>
    </row>
    <row r="792" spans="3:9" ht="12.5">
      <c r="C792" s="486" t="str">
        <f>IFERROR(VLOOKUP(A792,Transaksi!$A$11:$C$1000,3,FALSE),"")</f>
        <v/>
      </c>
      <c r="D792" s="487" t="str">
        <f>IFERROR(VLOOKUP(A792,Transaksi!$A$11:$D$1000,4,FALSE),"")</f>
        <v/>
      </c>
      <c r="E792" s="488" t="str">
        <f>IFERROR(VLOOKUP(A792,Transaksi!$A$11:$E$1000,5,FALSE),"")</f>
        <v/>
      </c>
      <c r="F792" s="209" t="str">
        <f>IFERROR(VLOOKUP(A792,Transaksi!$A$11:$F$1000,6,FALSE),"")</f>
        <v/>
      </c>
      <c r="G792" s="489" t="str">
        <f>IFERROR(VLOOKUP(A792,Transaksi!$A$11:$G$1000,7,FALSE),"")</f>
        <v/>
      </c>
      <c r="H792" s="489" t="str">
        <f>IFERROR(VLOOKUP(A792,Transaksi!$A$11:$H$1000,8,FALSE),"")</f>
        <v/>
      </c>
      <c r="I792" s="489" t="str">
        <f t="shared" ref="I792:I855" si="25">IF(F792="","",I791+G792-H792)</f>
        <v/>
      </c>
    </row>
    <row r="793" spans="3:9" ht="12.5">
      <c r="C793" s="486" t="str">
        <f>IFERROR(VLOOKUP(A793,Transaksi!$A$11:$C$1000,3,FALSE),"")</f>
        <v/>
      </c>
      <c r="D793" s="487" t="str">
        <f>IFERROR(VLOOKUP(A793,Transaksi!$A$11:$D$1000,4,FALSE),"")</f>
        <v/>
      </c>
      <c r="E793" s="488" t="str">
        <f>IFERROR(VLOOKUP(A793,Transaksi!$A$11:$E$1000,5,FALSE),"")</f>
        <v/>
      </c>
      <c r="F793" s="209" t="str">
        <f>IFERROR(VLOOKUP(A793,Transaksi!$A$11:$F$1000,6,FALSE),"")</f>
        <v/>
      </c>
      <c r="G793" s="489" t="str">
        <f>IFERROR(VLOOKUP(A793,Transaksi!$A$11:$G$1000,7,FALSE),"")</f>
        <v/>
      </c>
      <c r="H793" s="489" t="str">
        <f>IFERROR(VLOOKUP(A793,Transaksi!$A$11:$H$1000,8,FALSE),"")</f>
        <v/>
      </c>
      <c r="I793" s="489" t="str">
        <f t="shared" si="25"/>
        <v/>
      </c>
    </row>
    <row r="794" spans="3:9" ht="12.5">
      <c r="C794" s="486" t="str">
        <f>IFERROR(VLOOKUP(A794,Transaksi!$A$11:$C$1000,3,FALSE),"")</f>
        <v/>
      </c>
      <c r="D794" s="487" t="str">
        <f>IFERROR(VLOOKUP(A794,Transaksi!$A$11:$D$1000,4,FALSE),"")</f>
        <v/>
      </c>
      <c r="E794" s="488" t="str">
        <f>IFERROR(VLOOKUP(A794,Transaksi!$A$11:$E$1000,5,FALSE),"")</f>
        <v/>
      </c>
      <c r="F794" s="209" t="str">
        <f>IFERROR(VLOOKUP(A794,Transaksi!$A$11:$F$1000,6,FALSE),"")</f>
        <v/>
      </c>
      <c r="G794" s="489" t="str">
        <f>IFERROR(VLOOKUP(A794,Transaksi!$A$11:$G$1000,7,FALSE),"")</f>
        <v/>
      </c>
      <c r="H794" s="489" t="str">
        <f>IFERROR(VLOOKUP(A794,Transaksi!$A$11:$H$1000,8,FALSE),"")</f>
        <v/>
      </c>
      <c r="I794" s="489" t="str">
        <f t="shared" si="25"/>
        <v/>
      </c>
    </row>
    <row r="795" spans="3:9" ht="12.5">
      <c r="C795" s="486" t="str">
        <f>IFERROR(VLOOKUP(A795,Transaksi!$A$11:$C$1000,3,FALSE),"")</f>
        <v/>
      </c>
      <c r="D795" s="487" t="str">
        <f>IFERROR(VLOOKUP(A795,Transaksi!$A$11:$D$1000,4,FALSE),"")</f>
        <v/>
      </c>
      <c r="E795" s="488" t="str">
        <f>IFERROR(VLOOKUP(A795,Transaksi!$A$11:$E$1000,5,FALSE),"")</f>
        <v/>
      </c>
      <c r="F795" s="209" t="str">
        <f>IFERROR(VLOOKUP(A795,Transaksi!$A$11:$F$1000,6,FALSE),"")</f>
        <v/>
      </c>
      <c r="G795" s="489" t="str">
        <f>IFERROR(VLOOKUP(A795,Transaksi!$A$11:$G$1000,7,FALSE),"")</f>
        <v/>
      </c>
      <c r="H795" s="489" t="str">
        <f>IFERROR(VLOOKUP(A795,Transaksi!$A$11:$H$1000,8,FALSE),"")</f>
        <v/>
      </c>
      <c r="I795" s="489" t="str">
        <f t="shared" si="25"/>
        <v/>
      </c>
    </row>
    <row r="796" spans="3:9" ht="12.5">
      <c r="C796" s="486" t="str">
        <f>IFERROR(VLOOKUP(A796,Transaksi!$A$11:$C$1000,3,FALSE),"")</f>
        <v/>
      </c>
      <c r="D796" s="487" t="str">
        <f>IFERROR(VLOOKUP(A796,Transaksi!$A$11:$D$1000,4,FALSE),"")</f>
        <v/>
      </c>
      <c r="E796" s="488" t="str">
        <f>IFERROR(VLOOKUP(A796,Transaksi!$A$11:$E$1000,5,FALSE),"")</f>
        <v/>
      </c>
      <c r="F796" s="209" t="str">
        <f>IFERROR(VLOOKUP(A796,Transaksi!$A$11:$F$1000,6,FALSE),"")</f>
        <v/>
      </c>
      <c r="G796" s="489" t="str">
        <f>IFERROR(VLOOKUP(A796,Transaksi!$A$11:$G$1000,7,FALSE),"")</f>
        <v/>
      </c>
      <c r="H796" s="489" t="str">
        <f>IFERROR(VLOOKUP(A796,Transaksi!$A$11:$H$1000,8,FALSE),"")</f>
        <v/>
      </c>
      <c r="I796" s="489" t="str">
        <f t="shared" si="25"/>
        <v/>
      </c>
    </row>
    <row r="797" spans="3:9" ht="12.5">
      <c r="C797" s="486" t="str">
        <f>IFERROR(VLOOKUP(A797,Transaksi!$A$11:$C$1000,3,FALSE),"")</f>
        <v/>
      </c>
      <c r="D797" s="487" t="str">
        <f>IFERROR(VLOOKUP(A797,Transaksi!$A$11:$D$1000,4,FALSE),"")</f>
        <v/>
      </c>
      <c r="E797" s="488" t="str">
        <f>IFERROR(VLOOKUP(A797,Transaksi!$A$11:$E$1000,5,FALSE),"")</f>
        <v/>
      </c>
      <c r="F797" s="209" t="str">
        <f>IFERROR(VLOOKUP(A797,Transaksi!$A$11:$F$1000,6,FALSE),"")</f>
        <v/>
      </c>
      <c r="G797" s="489" t="str">
        <f>IFERROR(VLOOKUP(A797,Transaksi!$A$11:$G$1000,7,FALSE),"")</f>
        <v/>
      </c>
      <c r="H797" s="489" t="str">
        <f>IFERROR(VLOOKUP(A797,Transaksi!$A$11:$H$1000,8,FALSE),"")</f>
        <v/>
      </c>
      <c r="I797" s="489" t="str">
        <f t="shared" si="25"/>
        <v/>
      </c>
    </row>
    <row r="798" spans="3:9" ht="12.5">
      <c r="C798" s="486" t="str">
        <f>IFERROR(VLOOKUP(A798,Transaksi!$A$11:$C$1000,3,FALSE),"")</f>
        <v/>
      </c>
      <c r="D798" s="487" t="str">
        <f>IFERROR(VLOOKUP(A798,Transaksi!$A$11:$D$1000,4,FALSE),"")</f>
        <v/>
      </c>
      <c r="E798" s="488" t="str">
        <f>IFERROR(VLOOKUP(A798,Transaksi!$A$11:$E$1000,5,FALSE),"")</f>
        <v/>
      </c>
      <c r="F798" s="209" t="str">
        <f>IFERROR(VLOOKUP(A798,Transaksi!$A$11:$F$1000,6,FALSE),"")</f>
        <v/>
      </c>
      <c r="G798" s="489" t="str">
        <f>IFERROR(VLOOKUP(A798,Transaksi!$A$11:$G$1000,7,FALSE),"")</f>
        <v/>
      </c>
      <c r="H798" s="489" t="str">
        <f>IFERROR(VLOOKUP(A798,Transaksi!$A$11:$H$1000,8,FALSE),"")</f>
        <v/>
      </c>
      <c r="I798" s="489" t="str">
        <f t="shared" si="25"/>
        <v/>
      </c>
    </row>
    <row r="799" spans="3:9" ht="12.5">
      <c r="C799" s="486" t="str">
        <f>IFERROR(VLOOKUP(A799,Transaksi!$A$11:$C$1000,3,FALSE),"")</f>
        <v/>
      </c>
      <c r="D799" s="487" t="str">
        <f>IFERROR(VLOOKUP(A799,Transaksi!$A$11:$D$1000,4,FALSE),"")</f>
        <v/>
      </c>
      <c r="E799" s="488" t="str">
        <f>IFERROR(VLOOKUP(A799,Transaksi!$A$11:$E$1000,5,FALSE),"")</f>
        <v/>
      </c>
      <c r="F799" s="209" t="str">
        <f>IFERROR(VLOOKUP(A799,Transaksi!$A$11:$F$1000,6,FALSE),"")</f>
        <v/>
      </c>
      <c r="G799" s="489" t="str">
        <f>IFERROR(VLOOKUP(A799,Transaksi!$A$11:$G$1000,7,FALSE),"")</f>
        <v/>
      </c>
      <c r="H799" s="489" t="str">
        <f>IFERROR(VLOOKUP(A799,Transaksi!$A$11:$H$1000,8,FALSE),"")</f>
        <v/>
      </c>
      <c r="I799" s="489" t="str">
        <f t="shared" si="25"/>
        <v/>
      </c>
    </row>
    <row r="800" spans="3:9" ht="12.5">
      <c r="C800" s="486" t="str">
        <f>IFERROR(VLOOKUP(A800,Transaksi!$A$11:$C$1000,3,FALSE),"")</f>
        <v/>
      </c>
      <c r="D800" s="487" t="str">
        <f>IFERROR(VLOOKUP(A800,Transaksi!$A$11:$D$1000,4,FALSE),"")</f>
        <v/>
      </c>
      <c r="E800" s="488" t="str">
        <f>IFERROR(VLOOKUP(A800,Transaksi!$A$11:$E$1000,5,FALSE),"")</f>
        <v/>
      </c>
      <c r="F800" s="209" t="str">
        <f>IFERROR(VLOOKUP(A800,Transaksi!$A$11:$F$1000,6,FALSE),"")</f>
        <v/>
      </c>
      <c r="G800" s="489" t="str">
        <f>IFERROR(VLOOKUP(A800,Transaksi!$A$11:$G$1000,7,FALSE),"")</f>
        <v/>
      </c>
      <c r="H800" s="489" t="str">
        <f>IFERROR(VLOOKUP(A800,Transaksi!$A$11:$H$1000,8,FALSE),"")</f>
        <v/>
      </c>
      <c r="I800" s="489" t="str">
        <f t="shared" si="25"/>
        <v/>
      </c>
    </row>
    <row r="801" spans="3:9" ht="12.5">
      <c r="C801" s="486" t="str">
        <f>IFERROR(VLOOKUP(A801,Transaksi!$A$11:$C$1000,3,FALSE),"")</f>
        <v/>
      </c>
      <c r="D801" s="487" t="str">
        <f>IFERROR(VLOOKUP(A801,Transaksi!$A$11:$D$1000,4,FALSE),"")</f>
        <v/>
      </c>
      <c r="E801" s="488" t="str">
        <f>IFERROR(VLOOKUP(A801,Transaksi!$A$11:$E$1000,5,FALSE),"")</f>
        <v/>
      </c>
      <c r="F801" s="209" t="str">
        <f>IFERROR(VLOOKUP(A801,Transaksi!$A$11:$F$1000,6,FALSE),"")</f>
        <v/>
      </c>
      <c r="G801" s="489" t="str">
        <f>IFERROR(VLOOKUP(A801,Transaksi!$A$11:$G$1000,7,FALSE),"")</f>
        <v/>
      </c>
      <c r="H801" s="489" t="str">
        <f>IFERROR(VLOOKUP(A801,Transaksi!$A$11:$H$1000,8,FALSE),"")</f>
        <v/>
      </c>
      <c r="I801" s="489" t="str">
        <f t="shared" si="25"/>
        <v/>
      </c>
    </row>
    <row r="802" spans="3:9" ht="12.5">
      <c r="C802" s="486" t="str">
        <f>IFERROR(VLOOKUP(A802,Transaksi!$A$11:$C$1000,3,FALSE),"")</f>
        <v/>
      </c>
      <c r="D802" s="487" t="str">
        <f>IFERROR(VLOOKUP(A802,Transaksi!$A$11:$D$1000,4,FALSE),"")</f>
        <v/>
      </c>
      <c r="E802" s="488" t="str">
        <f>IFERROR(VLOOKUP(A802,Transaksi!$A$11:$E$1000,5,FALSE),"")</f>
        <v/>
      </c>
      <c r="F802" s="209" t="str">
        <f>IFERROR(VLOOKUP(A802,Transaksi!$A$11:$F$1000,6,FALSE),"")</f>
        <v/>
      </c>
      <c r="G802" s="489" t="str">
        <f>IFERROR(VLOOKUP(A802,Transaksi!$A$11:$G$1000,7,FALSE),"")</f>
        <v/>
      </c>
      <c r="H802" s="489" t="str">
        <f>IFERROR(VLOOKUP(A802,Transaksi!$A$11:$H$1000,8,FALSE),"")</f>
        <v/>
      </c>
      <c r="I802" s="489" t="str">
        <f t="shared" si="25"/>
        <v/>
      </c>
    </row>
    <row r="803" spans="3:9" ht="12.5">
      <c r="C803" s="486" t="str">
        <f>IFERROR(VLOOKUP(A803,Transaksi!$A$11:$C$1000,3,FALSE),"")</f>
        <v/>
      </c>
      <c r="D803" s="487" t="str">
        <f>IFERROR(VLOOKUP(A803,Transaksi!$A$11:$D$1000,4,FALSE),"")</f>
        <v/>
      </c>
      <c r="E803" s="488" t="str">
        <f>IFERROR(VLOOKUP(A803,Transaksi!$A$11:$E$1000,5,FALSE),"")</f>
        <v/>
      </c>
      <c r="F803" s="209" t="str">
        <f>IFERROR(VLOOKUP(A803,Transaksi!$A$11:$F$1000,6,FALSE),"")</f>
        <v/>
      </c>
      <c r="G803" s="489" t="str">
        <f>IFERROR(VLOOKUP(A803,Transaksi!$A$11:$G$1000,7,FALSE),"")</f>
        <v/>
      </c>
      <c r="H803" s="489" t="str">
        <f>IFERROR(VLOOKUP(A803,Transaksi!$A$11:$H$1000,8,FALSE),"")</f>
        <v/>
      </c>
      <c r="I803" s="489" t="str">
        <f t="shared" si="25"/>
        <v/>
      </c>
    </row>
    <row r="804" spans="3:9" ht="12.5">
      <c r="C804" s="486" t="str">
        <f>IFERROR(VLOOKUP(A804,Transaksi!$A$11:$C$1000,3,FALSE),"")</f>
        <v/>
      </c>
      <c r="D804" s="487" t="str">
        <f>IFERROR(VLOOKUP(A804,Transaksi!$A$11:$D$1000,4,FALSE),"")</f>
        <v/>
      </c>
      <c r="E804" s="488" t="str">
        <f>IFERROR(VLOOKUP(A804,Transaksi!$A$11:$E$1000,5,FALSE),"")</f>
        <v/>
      </c>
      <c r="F804" s="209" t="str">
        <f>IFERROR(VLOOKUP(A804,Transaksi!$A$11:$F$1000,6,FALSE),"")</f>
        <v/>
      </c>
      <c r="G804" s="489" t="str">
        <f>IFERROR(VLOOKUP(A804,Transaksi!$A$11:$G$1000,7,FALSE),"")</f>
        <v/>
      </c>
      <c r="H804" s="489" t="str">
        <f>IFERROR(VLOOKUP(A804,Transaksi!$A$11:$H$1000,8,FALSE),"")</f>
        <v/>
      </c>
      <c r="I804" s="489" t="str">
        <f t="shared" si="25"/>
        <v/>
      </c>
    </row>
    <row r="805" spans="3:9" ht="12.5">
      <c r="C805" s="486" t="str">
        <f>IFERROR(VLOOKUP(A805,Transaksi!$A$11:$C$1000,3,FALSE),"")</f>
        <v/>
      </c>
      <c r="D805" s="487" t="str">
        <f>IFERROR(VLOOKUP(A805,Transaksi!$A$11:$D$1000,4,FALSE),"")</f>
        <v/>
      </c>
      <c r="E805" s="488" t="str">
        <f>IFERROR(VLOOKUP(A805,Transaksi!$A$11:$E$1000,5,FALSE),"")</f>
        <v/>
      </c>
      <c r="F805" s="209" t="str">
        <f>IFERROR(VLOOKUP(A805,Transaksi!$A$11:$F$1000,6,FALSE),"")</f>
        <v/>
      </c>
      <c r="G805" s="489" t="str">
        <f>IFERROR(VLOOKUP(A805,Transaksi!$A$11:$G$1000,7,FALSE),"")</f>
        <v/>
      </c>
      <c r="H805" s="489" t="str">
        <f>IFERROR(VLOOKUP(A805,Transaksi!$A$11:$H$1000,8,FALSE),"")</f>
        <v/>
      </c>
      <c r="I805" s="489" t="str">
        <f t="shared" si="25"/>
        <v/>
      </c>
    </row>
    <row r="806" spans="3:9" ht="12.5">
      <c r="C806" s="486" t="str">
        <f>IFERROR(VLOOKUP(A806,Transaksi!$A$11:$C$1000,3,FALSE),"")</f>
        <v/>
      </c>
      <c r="D806" s="487" t="str">
        <f>IFERROR(VLOOKUP(A806,Transaksi!$A$11:$D$1000,4,FALSE),"")</f>
        <v/>
      </c>
      <c r="E806" s="488" t="str">
        <f>IFERROR(VLOOKUP(A806,Transaksi!$A$11:$E$1000,5,FALSE),"")</f>
        <v/>
      </c>
      <c r="F806" s="209" t="str">
        <f>IFERROR(VLOOKUP(A806,Transaksi!$A$11:$F$1000,6,FALSE),"")</f>
        <v/>
      </c>
      <c r="G806" s="489" t="str">
        <f>IFERROR(VLOOKUP(A806,Transaksi!$A$11:$G$1000,7,FALSE),"")</f>
        <v/>
      </c>
      <c r="H806" s="489" t="str">
        <f>IFERROR(VLOOKUP(A806,Transaksi!$A$11:$H$1000,8,FALSE),"")</f>
        <v/>
      </c>
      <c r="I806" s="489" t="str">
        <f t="shared" si="25"/>
        <v/>
      </c>
    </row>
    <row r="807" spans="3:9" ht="12.5">
      <c r="C807" s="486" t="str">
        <f>IFERROR(VLOOKUP(A807,Transaksi!$A$11:$C$1000,3,FALSE),"")</f>
        <v/>
      </c>
      <c r="D807" s="487" t="str">
        <f>IFERROR(VLOOKUP(A807,Transaksi!$A$11:$D$1000,4,FALSE),"")</f>
        <v/>
      </c>
      <c r="E807" s="488" t="str">
        <f>IFERROR(VLOOKUP(A807,Transaksi!$A$11:$E$1000,5,FALSE),"")</f>
        <v/>
      </c>
      <c r="F807" s="209" t="str">
        <f>IFERROR(VLOOKUP(A807,Transaksi!$A$11:$F$1000,6,FALSE),"")</f>
        <v/>
      </c>
      <c r="G807" s="489" t="str">
        <f>IFERROR(VLOOKUP(A807,Transaksi!$A$11:$G$1000,7,FALSE),"")</f>
        <v/>
      </c>
      <c r="H807" s="489" t="str">
        <f>IFERROR(VLOOKUP(A807,Transaksi!$A$11:$H$1000,8,FALSE),"")</f>
        <v/>
      </c>
      <c r="I807" s="489" t="str">
        <f t="shared" si="25"/>
        <v/>
      </c>
    </row>
    <row r="808" spans="3:9" ht="12.5">
      <c r="C808" s="486" t="str">
        <f>IFERROR(VLOOKUP(A808,Transaksi!$A$11:$C$1000,3,FALSE),"")</f>
        <v/>
      </c>
      <c r="D808" s="487" t="str">
        <f>IFERROR(VLOOKUP(A808,Transaksi!$A$11:$D$1000,4,FALSE),"")</f>
        <v/>
      </c>
      <c r="E808" s="488" t="str">
        <f>IFERROR(VLOOKUP(A808,Transaksi!$A$11:$E$1000,5,FALSE),"")</f>
        <v/>
      </c>
      <c r="F808" s="209" t="str">
        <f>IFERROR(VLOOKUP(A808,Transaksi!$A$11:$F$1000,6,FALSE),"")</f>
        <v/>
      </c>
      <c r="G808" s="489" t="str">
        <f>IFERROR(VLOOKUP(A808,Transaksi!$A$11:$G$1000,7,FALSE),"")</f>
        <v/>
      </c>
      <c r="H808" s="489" t="str">
        <f>IFERROR(VLOOKUP(A808,Transaksi!$A$11:$H$1000,8,FALSE),"")</f>
        <v/>
      </c>
      <c r="I808" s="489" t="str">
        <f t="shared" si="25"/>
        <v/>
      </c>
    </row>
    <row r="809" spans="3:9" ht="12.5">
      <c r="C809" s="486" t="str">
        <f>IFERROR(VLOOKUP(A809,Transaksi!$A$11:$C$1000,3,FALSE),"")</f>
        <v/>
      </c>
      <c r="D809" s="487" t="str">
        <f>IFERROR(VLOOKUP(A809,Transaksi!$A$11:$D$1000,4,FALSE),"")</f>
        <v/>
      </c>
      <c r="E809" s="488" t="str">
        <f>IFERROR(VLOOKUP(A809,Transaksi!$A$11:$E$1000,5,FALSE),"")</f>
        <v/>
      </c>
      <c r="F809" s="209" t="str">
        <f>IFERROR(VLOOKUP(A809,Transaksi!$A$11:$F$1000,6,FALSE),"")</f>
        <v/>
      </c>
      <c r="G809" s="489" t="str">
        <f>IFERROR(VLOOKUP(A809,Transaksi!$A$11:$G$1000,7,FALSE),"")</f>
        <v/>
      </c>
      <c r="H809" s="489" t="str">
        <f>IFERROR(VLOOKUP(A809,Transaksi!$A$11:$H$1000,8,FALSE),"")</f>
        <v/>
      </c>
      <c r="I809" s="489" t="str">
        <f t="shared" si="25"/>
        <v/>
      </c>
    </row>
    <row r="810" spans="3:9" ht="12.5">
      <c r="C810" s="486" t="str">
        <f>IFERROR(VLOOKUP(A810,Transaksi!$A$11:$C$1000,3,FALSE),"")</f>
        <v/>
      </c>
      <c r="D810" s="487" t="str">
        <f>IFERROR(VLOOKUP(A810,Transaksi!$A$11:$D$1000,4,FALSE),"")</f>
        <v/>
      </c>
      <c r="E810" s="488" t="str">
        <f>IFERROR(VLOOKUP(A810,Transaksi!$A$11:$E$1000,5,FALSE),"")</f>
        <v/>
      </c>
      <c r="F810" s="209" t="str">
        <f>IFERROR(VLOOKUP(A810,Transaksi!$A$11:$F$1000,6,FALSE),"")</f>
        <v/>
      </c>
      <c r="G810" s="489" t="str">
        <f>IFERROR(VLOOKUP(A810,Transaksi!$A$11:$G$1000,7,FALSE),"")</f>
        <v/>
      </c>
      <c r="H810" s="489" t="str">
        <f>IFERROR(VLOOKUP(A810,Transaksi!$A$11:$H$1000,8,FALSE),"")</f>
        <v/>
      </c>
      <c r="I810" s="489" t="str">
        <f t="shared" si="25"/>
        <v/>
      </c>
    </row>
    <row r="811" spans="3:9" ht="12.5">
      <c r="C811" s="486" t="str">
        <f>IFERROR(VLOOKUP(A811,Transaksi!$A$11:$C$1000,3,FALSE),"")</f>
        <v/>
      </c>
      <c r="D811" s="487" t="str">
        <f>IFERROR(VLOOKUP(A811,Transaksi!$A$11:$D$1000,4,FALSE),"")</f>
        <v/>
      </c>
      <c r="E811" s="488" t="str">
        <f>IFERROR(VLOOKUP(A811,Transaksi!$A$11:$E$1000,5,FALSE),"")</f>
        <v/>
      </c>
      <c r="F811" s="209" t="str">
        <f>IFERROR(VLOOKUP(A811,Transaksi!$A$11:$F$1000,6,FALSE),"")</f>
        <v/>
      </c>
      <c r="G811" s="489" t="str">
        <f>IFERROR(VLOOKUP(A811,Transaksi!$A$11:$G$1000,7,FALSE),"")</f>
        <v/>
      </c>
      <c r="H811" s="489" t="str">
        <f>IFERROR(VLOOKUP(A811,Transaksi!$A$11:$H$1000,8,FALSE),"")</f>
        <v/>
      </c>
      <c r="I811" s="489" t="str">
        <f t="shared" si="25"/>
        <v/>
      </c>
    </row>
    <row r="812" spans="3:9" ht="12.5">
      <c r="C812" s="486" t="str">
        <f>IFERROR(VLOOKUP(A812,Transaksi!$A$11:$C$1000,3,FALSE),"")</f>
        <v/>
      </c>
      <c r="D812" s="487" t="str">
        <f>IFERROR(VLOOKUP(A812,Transaksi!$A$11:$D$1000,4,FALSE),"")</f>
        <v/>
      </c>
      <c r="E812" s="488" t="str">
        <f>IFERROR(VLOOKUP(A812,Transaksi!$A$11:$E$1000,5,FALSE),"")</f>
        <v/>
      </c>
      <c r="F812" s="209" t="str">
        <f>IFERROR(VLOOKUP(A812,Transaksi!$A$11:$F$1000,6,FALSE),"")</f>
        <v/>
      </c>
      <c r="G812" s="489" t="str">
        <f>IFERROR(VLOOKUP(A812,Transaksi!$A$11:$G$1000,7,FALSE),"")</f>
        <v/>
      </c>
      <c r="H812" s="489" t="str">
        <f>IFERROR(VLOOKUP(A812,Transaksi!$A$11:$H$1000,8,FALSE),"")</f>
        <v/>
      </c>
      <c r="I812" s="489" t="str">
        <f t="shared" si="25"/>
        <v/>
      </c>
    </row>
    <row r="813" spans="3:9" ht="12.5">
      <c r="C813" s="486" t="str">
        <f>IFERROR(VLOOKUP(A813,Transaksi!$A$11:$C$1000,3,FALSE),"")</f>
        <v/>
      </c>
      <c r="D813" s="487" t="str">
        <f>IFERROR(VLOOKUP(A813,Transaksi!$A$11:$D$1000,4,FALSE),"")</f>
        <v/>
      </c>
      <c r="E813" s="488" t="str">
        <f>IFERROR(VLOOKUP(A813,Transaksi!$A$11:$E$1000,5,FALSE),"")</f>
        <v/>
      </c>
      <c r="F813" s="209" t="str">
        <f>IFERROR(VLOOKUP(A813,Transaksi!$A$11:$F$1000,6,FALSE),"")</f>
        <v/>
      </c>
      <c r="G813" s="489" t="str">
        <f>IFERROR(VLOOKUP(A813,Transaksi!$A$11:$G$1000,7,FALSE),"")</f>
        <v/>
      </c>
      <c r="H813" s="489" t="str">
        <f>IFERROR(VLOOKUP(A813,Transaksi!$A$11:$H$1000,8,FALSE),"")</f>
        <v/>
      </c>
      <c r="I813" s="489" t="str">
        <f t="shared" si="25"/>
        <v/>
      </c>
    </row>
    <row r="814" spans="3:9" ht="12.5">
      <c r="C814" s="486" t="str">
        <f>IFERROR(VLOOKUP(A814,Transaksi!$A$11:$C$1000,3,FALSE),"")</f>
        <v/>
      </c>
      <c r="D814" s="487" t="str">
        <f>IFERROR(VLOOKUP(A814,Transaksi!$A$11:$D$1000,4,FALSE),"")</f>
        <v/>
      </c>
      <c r="E814" s="488" t="str">
        <f>IFERROR(VLOOKUP(A814,Transaksi!$A$11:$E$1000,5,FALSE),"")</f>
        <v/>
      </c>
      <c r="F814" s="209" t="str">
        <f>IFERROR(VLOOKUP(A814,Transaksi!$A$11:$F$1000,6,FALSE),"")</f>
        <v/>
      </c>
      <c r="G814" s="489" t="str">
        <f>IFERROR(VLOOKUP(A814,Transaksi!$A$11:$G$1000,7,FALSE),"")</f>
        <v/>
      </c>
      <c r="H814" s="489" t="str">
        <f>IFERROR(VLOOKUP(A814,Transaksi!$A$11:$H$1000,8,FALSE),"")</f>
        <v/>
      </c>
      <c r="I814" s="489" t="str">
        <f t="shared" si="25"/>
        <v/>
      </c>
    </row>
    <row r="815" spans="3:9" ht="12.5">
      <c r="C815" s="486" t="str">
        <f>IFERROR(VLOOKUP(A815,Transaksi!$A$11:$C$1000,3,FALSE),"")</f>
        <v/>
      </c>
      <c r="D815" s="487" t="str">
        <f>IFERROR(VLOOKUP(A815,Transaksi!$A$11:$D$1000,4,FALSE),"")</f>
        <v/>
      </c>
      <c r="E815" s="488" t="str">
        <f>IFERROR(VLOOKUP(A815,Transaksi!$A$11:$E$1000,5,FALSE),"")</f>
        <v/>
      </c>
      <c r="F815" s="209" t="str">
        <f>IFERROR(VLOOKUP(A815,Transaksi!$A$11:$F$1000,6,FALSE),"")</f>
        <v/>
      </c>
      <c r="G815" s="489" t="str">
        <f>IFERROR(VLOOKUP(A815,Transaksi!$A$11:$G$1000,7,FALSE),"")</f>
        <v/>
      </c>
      <c r="H815" s="489" t="str">
        <f>IFERROR(VLOOKUP(A815,Transaksi!$A$11:$H$1000,8,FALSE),"")</f>
        <v/>
      </c>
      <c r="I815" s="489" t="str">
        <f t="shared" si="25"/>
        <v/>
      </c>
    </row>
    <row r="816" spans="3:9" ht="12.5">
      <c r="C816" s="486" t="str">
        <f>IFERROR(VLOOKUP(A816,Transaksi!$A$11:$C$1000,3,FALSE),"")</f>
        <v/>
      </c>
      <c r="D816" s="487" t="str">
        <f>IFERROR(VLOOKUP(A816,Transaksi!$A$11:$D$1000,4,FALSE),"")</f>
        <v/>
      </c>
      <c r="E816" s="488" t="str">
        <f>IFERROR(VLOOKUP(A816,Transaksi!$A$11:$E$1000,5,FALSE),"")</f>
        <v/>
      </c>
      <c r="F816" s="209" t="str">
        <f>IFERROR(VLOOKUP(A816,Transaksi!$A$11:$F$1000,6,FALSE),"")</f>
        <v/>
      </c>
      <c r="G816" s="489" t="str">
        <f>IFERROR(VLOOKUP(A816,Transaksi!$A$11:$G$1000,7,FALSE),"")</f>
        <v/>
      </c>
      <c r="H816" s="489" t="str">
        <f>IFERROR(VLOOKUP(A816,Transaksi!$A$11:$H$1000,8,FALSE),"")</f>
        <v/>
      </c>
      <c r="I816" s="489" t="str">
        <f t="shared" si="25"/>
        <v/>
      </c>
    </row>
    <row r="817" spans="3:9" ht="12.5">
      <c r="C817" s="486" t="str">
        <f>IFERROR(VLOOKUP(A817,Transaksi!$A$11:$C$1000,3,FALSE),"")</f>
        <v/>
      </c>
      <c r="D817" s="487" t="str">
        <f>IFERROR(VLOOKUP(A817,Transaksi!$A$11:$D$1000,4,FALSE),"")</f>
        <v/>
      </c>
      <c r="E817" s="488" t="str">
        <f>IFERROR(VLOOKUP(A817,Transaksi!$A$11:$E$1000,5,FALSE),"")</f>
        <v/>
      </c>
      <c r="F817" s="209" t="str">
        <f>IFERROR(VLOOKUP(A817,Transaksi!$A$11:$F$1000,6,FALSE),"")</f>
        <v/>
      </c>
      <c r="G817" s="489" t="str">
        <f>IFERROR(VLOOKUP(A817,Transaksi!$A$11:$G$1000,7,FALSE),"")</f>
        <v/>
      </c>
      <c r="H817" s="489" t="str">
        <f>IFERROR(VLOOKUP(A817,Transaksi!$A$11:$H$1000,8,FALSE),"")</f>
        <v/>
      </c>
      <c r="I817" s="489" t="str">
        <f t="shared" si="25"/>
        <v/>
      </c>
    </row>
    <row r="818" spans="3:9" ht="12.5">
      <c r="C818" s="486" t="str">
        <f>IFERROR(VLOOKUP(A818,Transaksi!$A$11:$C$1000,3,FALSE),"")</f>
        <v/>
      </c>
      <c r="D818" s="487" t="str">
        <f>IFERROR(VLOOKUP(A818,Transaksi!$A$11:$D$1000,4,FALSE),"")</f>
        <v/>
      </c>
      <c r="E818" s="488" t="str">
        <f>IFERROR(VLOOKUP(A818,Transaksi!$A$11:$E$1000,5,FALSE),"")</f>
        <v/>
      </c>
      <c r="F818" s="209" t="str">
        <f>IFERROR(VLOOKUP(A818,Transaksi!$A$11:$F$1000,6,FALSE),"")</f>
        <v/>
      </c>
      <c r="G818" s="489" t="str">
        <f>IFERROR(VLOOKUP(A818,Transaksi!$A$11:$G$1000,7,FALSE),"")</f>
        <v/>
      </c>
      <c r="H818" s="489" t="str">
        <f>IFERROR(VLOOKUP(A818,Transaksi!$A$11:$H$1000,8,FALSE),"")</f>
        <v/>
      </c>
      <c r="I818" s="489" t="str">
        <f t="shared" si="25"/>
        <v/>
      </c>
    </row>
    <row r="819" spans="3:9" ht="12.5">
      <c r="C819" s="486" t="str">
        <f>IFERROR(VLOOKUP(A819,Transaksi!$A$11:$C$1000,3,FALSE),"")</f>
        <v/>
      </c>
      <c r="D819" s="487" t="str">
        <f>IFERROR(VLOOKUP(A819,Transaksi!$A$11:$D$1000,4,FALSE),"")</f>
        <v/>
      </c>
      <c r="E819" s="488" t="str">
        <f>IFERROR(VLOOKUP(A819,Transaksi!$A$11:$E$1000,5,FALSE),"")</f>
        <v/>
      </c>
      <c r="F819" s="209" t="str">
        <f>IFERROR(VLOOKUP(A819,Transaksi!$A$11:$F$1000,6,FALSE),"")</f>
        <v/>
      </c>
      <c r="G819" s="489" t="str">
        <f>IFERROR(VLOOKUP(A819,Transaksi!$A$11:$G$1000,7,FALSE),"")</f>
        <v/>
      </c>
      <c r="H819" s="489" t="str">
        <f>IFERROR(VLOOKUP(A819,Transaksi!$A$11:$H$1000,8,FALSE),"")</f>
        <v/>
      </c>
      <c r="I819" s="489" t="str">
        <f t="shared" si="25"/>
        <v/>
      </c>
    </row>
    <row r="820" spans="3:9" ht="12.5">
      <c r="C820" s="486" t="str">
        <f>IFERROR(VLOOKUP(A820,Transaksi!$A$11:$C$1000,3,FALSE),"")</f>
        <v/>
      </c>
      <c r="D820" s="487" t="str">
        <f>IFERROR(VLOOKUP(A820,Transaksi!$A$11:$D$1000,4,FALSE),"")</f>
        <v/>
      </c>
      <c r="E820" s="488" t="str">
        <f>IFERROR(VLOOKUP(A820,Transaksi!$A$11:$E$1000,5,FALSE),"")</f>
        <v/>
      </c>
      <c r="F820" s="209" t="str">
        <f>IFERROR(VLOOKUP(A820,Transaksi!$A$11:$F$1000,6,FALSE),"")</f>
        <v/>
      </c>
      <c r="G820" s="489" t="str">
        <f>IFERROR(VLOOKUP(A820,Transaksi!$A$11:$G$1000,7,FALSE),"")</f>
        <v/>
      </c>
      <c r="H820" s="489" t="str">
        <f>IFERROR(VLOOKUP(A820,Transaksi!$A$11:$H$1000,8,FALSE),"")</f>
        <v/>
      </c>
      <c r="I820" s="489" t="str">
        <f t="shared" si="25"/>
        <v/>
      </c>
    </row>
    <row r="821" spans="3:9" ht="12.5">
      <c r="C821" s="486" t="str">
        <f>IFERROR(VLOOKUP(A821,Transaksi!$A$11:$C$1000,3,FALSE),"")</f>
        <v/>
      </c>
      <c r="D821" s="487" t="str">
        <f>IFERROR(VLOOKUP(A821,Transaksi!$A$11:$D$1000,4,FALSE),"")</f>
        <v/>
      </c>
      <c r="E821" s="488" t="str">
        <f>IFERROR(VLOOKUP(A821,Transaksi!$A$11:$E$1000,5,FALSE),"")</f>
        <v/>
      </c>
      <c r="F821" s="209" t="str">
        <f>IFERROR(VLOOKUP(A821,Transaksi!$A$11:$F$1000,6,FALSE),"")</f>
        <v/>
      </c>
      <c r="G821" s="489" t="str">
        <f>IFERROR(VLOOKUP(A821,Transaksi!$A$11:$G$1000,7,FALSE),"")</f>
        <v/>
      </c>
      <c r="H821" s="489" t="str">
        <f>IFERROR(VLOOKUP(A821,Transaksi!$A$11:$H$1000,8,FALSE),"")</f>
        <v/>
      </c>
      <c r="I821" s="489" t="str">
        <f t="shared" si="25"/>
        <v/>
      </c>
    </row>
    <row r="822" spans="3:9" ht="12.5">
      <c r="C822" s="486" t="str">
        <f>IFERROR(VLOOKUP(A822,Transaksi!$A$11:$C$1000,3,FALSE),"")</f>
        <v/>
      </c>
      <c r="D822" s="487" t="str">
        <f>IFERROR(VLOOKUP(A822,Transaksi!$A$11:$D$1000,4,FALSE),"")</f>
        <v/>
      </c>
      <c r="E822" s="488" t="str">
        <f>IFERROR(VLOOKUP(A822,Transaksi!$A$11:$E$1000,5,FALSE),"")</f>
        <v/>
      </c>
      <c r="F822" s="209" t="str">
        <f>IFERROR(VLOOKUP(A822,Transaksi!$A$11:$F$1000,6,FALSE),"")</f>
        <v/>
      </c>
      <c r="G822" s="489" t="str">
        <f>IFERROR(VLOOKUP(A822,Transaksi!$A$11:$G$1000,7,FALSE),"")</f>
        <v/>
      </c>
      <c r="H822" s="489" t="str">
        <f>IFERROR(VLOOKUP(A822,Transaksi!$A$11:$H$1000,8,FALSE),"")</f>
        <v/>
      </c>
      <c r="I822" s="489" t="str">
        <f t="shared" si="25"/>
        <v/>
      </c>
    </row>
    <row r="823" spans="3:9" ht="12.5">
      <c r="C823" s="486" t="str">
        <f>IFERROR(VLOOKUP(A823,Transaksi!$A$11:$C$1000,3,FALSE),"")</f>
        <v/>
      </c>
      <c r="D823" s="487" t="str">
        <f>IFERROR(VLOOKUP(A823,Transaksi!$A$11:$D$1000,4,FALSE),"")</f>
        <v/>
      </c>
      <c r="E823" s="488" t="str">
        <f>IFERROR(VLOOKUP(A823,Transaksi!$A$11:$E$1000,5,FALSE),"")</f>
        <v/>
      </c>
      <c r="F823" s="209" t="str">
        <f>IFERROR(VLOOKUP(A823,Transaksi!$A$11:$F$1000,6,FALSE),"")</f>
        <v/>
      </c>
      <c r="G823" s="489" t="str">
        <f>IFERROR(VLOOKUP(A823,Transaksi!$A$11:$G$1000,7,FALSE),"")</f>
        <v/>
      </c>
      <c r="H823" s="489" t="str">
        <f>IFERROR(VLOOKUP(A823,Transaksi!$A$11:$H$1000,8,FALSE),"")</f>
        <v/>
      </c>
      <c r="I823" s="489" t="str">
        <f t="shared" si="25"/>
        <v/>
      </c>
    </row>
    <row r="824" spans="3:9" ht="12.5">
      <c r="C824" s="486" t="str">
        <f>IFERROR(VLOOKUP(A824,Transaksi!$A$11:$C$1000,3,FALSE),"")</f>
        <v/>
      </c>
      <c r="D824" s="487" t="str">
        <f>IFERROR(VLOOKUP(A824,Transaksi!$A$11:$D$1000,4,FALSE),"")</f>
        <v/>
      </c>
      <c r="E824" s="488" t="str">
        <f>IFERROR(VLOOKUP(A824,Transaksi!$A$11:$E$1000,5,FALSE),"")</f>
        <v/>
      </c>
      <c r="F824" s="209" t="str">
        <f>IFERROR(VLOOKUP(A824,Transaksi!$A$11:$F$1000,6,FALSE),"")</f>
        <v/>
      </c>
      <c r="G824" s="489" t="str">
        <f>IFERROR(VLOOKUP(A824,Transaksi!$A$11:$G$1000,7,FALSE),"")</f>
        <v/>
      </c>
      <c r="H824" s="489" t="str">
        <f>IFERROR(VLOOKUP(A824,Transaksi!$A$11:$H$1000,8,FALSE),"")</f>
        <v/>
      </c>
      <c r="I824" s="489" t="str">
        <f t="shared" si="25"/>
        <v/>
      </c>
    </row>
    <row r="825" spans="3:9" ht="12.5">
      <c r="C825" s="486" t="str">
        <f>IFERROR(VLOOKUP(A825,Transaksi!$A$11:$C$1000,3,FALSE),"")</f>
        <v/>
      </c>
      <c r="D825" s="487" t="str">
        <f>IFERROR(VLOOKUP(A825,Transaksi!$A$11:$D$1000,4,FALSE),"")</f>
        <v/>
      </c>
      <c r="E825" s="488" t="str">
        <f>IFERROR(VLOOKUP(A825,Transaksi!$A$11:$E$1000,5,FALSE),"")</f>
        <v/>
      </c>
      <c r="F825" s="209" t="str">
        <f>IFERROR(VLOOKUP(A825,Transaksi!$A$11:$F$1000,6,FALSE),"")</f>
        <v/>
      </c>
      <c r="G825" s="489" t="str">
        <f>IFERROR(VLOOKUP(A825,Transaksi!$A$11:$G$1000,7,FALSE),"")</f>
        <v/>
      </c>
      <c r="H825" s="489" t="str">
        <f>IFERROR(VLOOKUP(A825,Transaksi!$A$11:$H$1000,8,FALSE),"")</f>
        <v/>
      </c>
      <c r="I825" s="489" t="str">
        <f t="shared" si="25"/>
        <v/>
      </c>
    </row>
    <row r="826" spans="3:9" ht="12.5">
      <c r="C826" s="486" t="str">
        <f>IFERROR(VLOOKUP(A826,Transaksi!$A$11:$C$1000,3,FALSE),"")</f>
        <v/>
      </c>
      <c r="D826" s="487" t="str">
        <f>IFERROR(VLOOKUP(A826,Transaksi!$A$11:$D$1000,4,FALSE),"")</f>
        <v/>
      </c>
      <c r="E826" s="488" t="str">
        <f>IFERROR(VLOOKUP(A826,Transaksi!$A$11:$E$1000,5,FALSE),"")</f>
        <v/>
      </c>
      <c r="F826" s="209" t="str">
        <f>IFERROR(VLOOKUP(A826,Transaksi!$A$11:$F$1000,6,FALSE),"")</f>
        <v/>
      </c>
      <c r="G826" s="489" t="str">
        <f>IFERROR(VLOOKUP(A826,Transaksi!$A$11:$G$1000,7,FALSE),"")</f>
        <v/>
      </c>
      <c r="H826" s="489" t="str">
        <f>IFERROR(VLOOKUP(A826,Transaksi!$A$11:$H$1000,8,FALSE),"")</f>
        <v/>
      </c>
      <c r="I826" s="489" t="str">
        <f t="shared" si="25"/>
        <v/>
      </c>
    </row>
    <row r="827" spans="3:9" ht="12.5">
      <c r="C827" s="486" t="str">
        <f>IFERROR(VLOOKUP(A827,Transaksi!$A$11:$C$1000,3,FALSE),"")</f>
        <v/>
      </c>
      <c r="D827" s="487" t="str">
        <f>IFERROR(VLOOKUP(A827,Transaksi!$A$11:$D$1000,4,FALSE),"")</f>
        <v/>
      </c>
      <c r="E827" s="488" t="str">
        <f>IFERROR(VLOOKUP(A827,Transaksi!$A$11:$E$1000,5,FALSE),"")</f>
        <v/>
      </c>
      <c r="F827" s="209" t="str">
        <f>IFERROR(VLOOKUP(A827,Transaksi!$A$11:$F$1000,6,FALSE),"")</f>
        <v/>
      </c>
      <c r="G827" s="489" t="str">
        <f>IFERROR(VLOOKUP(A827,Transaksi!$A$11:$G$1000,7,FALSE),"")</f>
        <v/>
      </c>
      <c r="H827" s="489" t="str">
        <f>IFERROR(VLOOKUP(A827,Transaksi!$A$11:$H$1000,8,FALSE),"")</f>
        <v/>
      </c>
      <c r="I827" s="489" t="str">
        <f t="shared" si="25"/>
        <v/>
      </c>
    </row>
    <row r="828" spans="3:9" ht="12.5">
      <c r="C828" s="486" t="str">
        <f>IFERROR(VLOOKUP(A828,Transaksi!$A$11:$C$1000,3,FALSE),"")</f>
        <v/>
      </c>
      <c r="D828" s="487" t="str">
        <f>IFERROR(VLOOKUP(A828,Transaksi!$A$11:$D$1000,4,FALSE),"")</f>
        <v/>
      </c>
      <c r="E828" s="488" t="str">
        <f>IFERROR(VLOOKUP(A828,Transaksi!$A$11:$E$1000,5,FALSE),"")</f>
        <v/>
      </c>
      <c r="F828" s="209" t="str">
        <f>IFERROR(VLOOKUP(A828,Transaksi!$A$11:$F$1000,6,FALSE),"")</f>
        <v/>
      </c>
      <c r="G828" s="489" t="str">
        <f>IFERROR(VLOOKUP(A828,Transaksi!$A$11:$G$1000,7,FALSE),"")</f>
        <v/>
      </c>
      <c r="H828" s="489" t="str">
        <f>IFERROR(VLOOKUP(A828,Transaksi!$A$11:$H$1000,8,FALSE),"")</f>
        <v/>
      </c>
      <c r="I828" s="489" t="str">
        <f t="shared" si="25"/>
        <v/>
      </c>
    </row>
    <row r="829" spans="3:9" ht="12.5">
      <c r="C829" s="486" t="str">
        <f>IFERROR(VLOOKUP(A829,Transaksi!$A$11:$C$1000,3,FALSE),"")</f>
        <v/>
      </c>
      <c r="D829" s="487" t="str">
        <f>IFERROR(VLOOKUP(A829,Transaksi!$A$11:$D$1000,4,FALSE),"")</f>
        <v/>
      </c>
      <c r="E829" s="488" t="str">
        <f>IFERROR(VLOOKUP(A829,Transaksi!$A$11:$E$1000,5,FALSE),"")</f>
        <v/>
      </c>
      <c r="F829" s="209" t="str">
        <f>IFERROR(VLOOKUP(A829,Transaksi!$A$11:$F$1000,6,FALSE),"")</f>
        <v/>
      </c>
      <c r="G829" s="489" t="str">
        <f>IFERROR(VLOOKUP(A829,Transaksi!$A$11:$G$1000,7,FALSE),"")</f>
        <v/>
      </c>
      <c r="H829" s="489" t="str">
        <f>IFERROR(VLOOKUP(A829,Transaksi!$A$11:$H$1000,8,FALSE),"")</f>
        <v/>
      </c>
      <c r="I829" s="489" t="str">
        <f t="shared" si="25"/>
        <v/>
      </c>
    </row>
    <row r="830" spans="3:9" ht="12.5">
      <c r="C830" s="486" t="str">
        <f>IFERROR(VLOOKUP(A830,Transaksi!$A$11:$C$1000,3,FALSE),"")</f>
        <v/>
      </c>
      <c r="D830" s="487" t="str">
        <f>IFERROR(VLOOKUP(A830,Transaksi!$A$11:$D$1000,4,FALSE),"")</f>
        <v/>
      </c>
      <c r="E830" s="488" t="str">
        <f>IFERROR(VLOOKUP(A830,Transaksi!$A$11:$E$1000,5,FALSE),"")</f>
        <v/>
      </c>
      <c r="F830" s="209" t="str">
        <f>IFERROR(VLOOKUP(A830,Transaksi!$A$11:$F$1000,6,FALSE),"")</f>
        <v/>
      </c>
      <c r="G830" s="489" t="str">
        <f>IFERROR(VLOOKUP(A830,Transaksi!$A$11:$G$1000,7,FALSE),"")</f>
        <v/>
      </c>
      <c r="H830" s="489" t="str">
        <f>IFERROR(VLOOKUP(A830,Transaksi!$A$11:$H$1000,8,FALSE),"")</f>
        <v/>
      </c>
      <c r="I830" s="489" t="str">
        <f t="shared" si="25"/>
        <v/>
      </c>
    </row>
    <row r="831" spans="3:9" ht="12.5">
      <c r="C831" s="486" t="str">
        <f>IFERROR(VLOOKUP(A831,Transaksi!$A$11:$C$1000,3,FALSE),"")</f>
        <v/>
      </c>
      <c r="D831" s="487" t="str">
        <f>IFERROR(VLOOKUP(A831,Transaksi!$A$11:$D$1000,4,FALSE),"")</f>
        <v/>
      </c>
      <c r="E831" s="488" t="str">
        <f>IFERROR(VLOOKUP(A831,Transaksi!$A$11:$E$1000,5,FALSE),"")</f>
        <v/>
      </c>
      <c r="F831" s="209" t="str">
        <f>IFERROR(VLOOKUP(A831,Transaksi!$A$11:$F$1000,6,FALSE),"")</f>
        <v/>
      </c>
      <c r="G831" s="489" t="str">
        <f>IFERROR(VLOOKUP(A831,Transaksi!$A$11:$G$1000,7,FALSE),"")</f>
        <v/>
      </c>
      <c r="H831" s="489" t="str">
        <f>IFERROR(VLOOKUP(A831,Transaksi!$A$11:$H$1000,8,FALSE),"")</f>
        <v/>
      </c>
      <c r="I831" s="489" t="str">
        <f t="shared" si="25"/>
        <v/>
      </c>
    </row>
    <row r="832" spans="3:9" ht="12.5">
      <c r="C832" s="486" t="str">
        <f>IFERROR(VLOOKUP(A832,Transaksi!$A$11:$C$1000,3,FALSE),"")</f>
        <v/>
      </c>
      <c r="D832" s="487" t="str">
        <f>IFERROR(VLOOKUP(A832,Transaksi!$A$11:$D$1000,4,FALSE),"")</f>
        <v/>
      </c>
      <c r="E832" s="488" t="str">
        <f>IFERROR(VLOOKUP(A832,Transaksi!$A$11:$E$1000,5,FALSE),"")</f>
        <v/>
      </c>
      <c r="F832" s="209" t="str">
        <f>IFERROR(VLOOKUP(A832,Transaksi!$A$11:$F$1000,6,FALSE),"")</f>
        <v/>
      </c>
      <c r="G832" s="489" t="str">
        <f>IFERROR(VLOOKUP(A832,Transaksi!$A$11:$G$1000,7,FALSE),"")</f>
        <v/>
      </c>
      <c r="H832" s="489" t="str">
        <f>IFERROR(VLOOKUP(A832,Transaksi!$A$11:$H$1000,8,FALSE),"")</f>
        <v/>
      </c>
      <c r="I832" s="489" t="str">
        <f t="shared" si="25"/>
        <v/>
      </c>
    </row>
    <row r="833" spans="3:9" ht="12.5">
      <c r="C833" s="486" t="str">
        <f>IFERROR(VLOOKUP(A833,Transaksi!$A$11:$C$1000,3,FALSE),"")</f>
        <v/>
      </c>
      <c r="D833" s="487" t="str">
        <f>IFERROR(VLOOKUP(A833,Transaksi!$A$11:$D$1000,4,FALSE),"")</f>
        <v/>
      </c>
      <c r="E833" s="488" t="str">
        <f>IFERROR(VLOOKUP(A833,Transaksi!$A$11:$E$1000,5,FALSE),"")</f>
        <v/>
      </c>
      <c r="F833" s="209" t="str">
        <f>IFERROR(VLOOKUP(A833,Transaksi!$A$11:$F$1000,6,FALSE),"")</f>
        <v/>
      </c>
      <c r="G833" s="489" t="str">
        <f>IFERROR(VLOOKUP(A833,Transaksi!$A$11:$G$1000,7,FALSE),"")</f>
        <v/>
      </c>
      <c r="H833" s="489" t="str">
        <f>IFERROR(VLOOKUP(A833,Transaksi!$A$11:$H$1000,8,FALSE),"")</f>
        <v/>
      </c>
      <c r="I833" s="489" t="str">
        <f t="shared" si="25"/>
        <v/>
      </c>
    </row>
    <row r="834" spans="3:9" ht="12.5">
      <c r="C834" s="486" t="str">
        <f>IFERROR(VLOOKUP(A834,Transaksi!$A$11:$C$1000,3,FALSE),"")</f>
        <v/>
      </c>
      <c r="D834" s="487" t="str">
        <f>IFERROR(VLOOKUP(A834,Transaksi!$A$11:$D$1000,4,FALSE),"")</f>
        <v/>
      </c>
      <c r="E834" s="488" t="str">
        <f>IFERROR(VLOOKUP(A834,Transaksi!$A$11:$E$1000,5,FALSE),"")</f>
        <v/>
      </c>
      <c r="F834" s="209" t="str">
        <f>IFERROR(VLOOKUP(A834,Transaksi!$A$11:$F$1000,6,FALSE),"")</f>
        <v/>
      </c>
      <c r="G834" s="489" t="str">
        <f>IFERROR(VLOOKUP(A834,Transaksi!$A$11:$G$1000,7,FALSE),"")</f>
        <v/>
      </c>
      <c r="H834" s="489" t="str">
        <f>IFERROR(VLOOKUP(A834,Transaksi!$A$11:$H$1000,8,FALSE),"")</f>
        <v/>
      </c>
      <c r="I834" s="489" t="str">
        <f t="shared" si="25"/>
        <v/>
      </c>
    </row>
    <row r="835" spans="3:9" ht="12.5">
      <c r="C835" s="486" t="str">
        <f>IFERROR(VLOOKUP(A835,Transaksi!$A$11:$C$1000,3,FALSE),"")</f>
        <v/>
      </c>
      <c r="D835" s="487" t="str">
        <f>IFERROR(VLOOKUP(A835,Transaksi!$A$11:$D$1000,4,FALSE),"")</f>
        <v/>
      </c>
      <c r="E835" s="488" t="str">
        <f>IFERROR(VLOOKUP(A835,Transaksi!$A$11:$E$1000,5,FALSE),"")</f>
        <v/>
      </c>
      <c r="F835" s="209" t="str">
        <f>IFERROR(VLOOKUP(A835,Transaksi!$A$11:$F$1000,6,FALSE),"")</f>
        <v/>
      </c>
      <c r="G835" s="489" t="str">
        <f>IFERROR(VLOOKUP(A835,Transaksi!$A$11:$G$1000,7,FALSE),"")</f>
        <v/>
      </c>
      <c r="H835" s="489" t="str">
        <f>IFERROR(VLOOKUP(A835,Transaksi!$A$11:$H$1000,8,FALSE),"")</f>
        <v/>
      </c>
      <c r="I835" s="489" t="str">
        <f t="shared" si="25"/>
        <v/>
      </c>
    </row>
    <row r="836" spans="3:9" ht="12.5">
      <c r="C836" s="486" t="str">
        <f>IFERROR(VLOOKUP(A836,Transaksi!$A$11:$C$1000,3,FALSE),"")</f>
        <v/>
      </c>
      <c r="D836" s="487" t="str">
        <f>IFERROR(VLOOKUP(A836,Transaksi!$A$11:$D$1000,4,FALSE),"")</f>
        <v/>
      </c>
      <c r="E836" s="488" t="str">
        <f>IFERROR(VLOOKUP(A836,Transaksi!$A$11:$E$1000,5,FALSE),"")</f>
        <v/>
      </c>
      <c r="F836" s="209" t="str">
        <f>IFERROR(VLOOKUP(A836,Transaksi!$A$11:$F$1000,6,FALSE),"")</f>
        <v/>
      </c>
      <c r="G836" s="489" t="str">
        <f>IFERROR(VLOOKUP(A836,Transaksi!$A$11:$G$1000,7,FALSE),"")</f>
        <v/>
      </c>
      <c r="H836" s="489" t="str">
        <f>IFERROR(VLOOKUP(A836,Transaksi!$A$11:$H$1000,8,FALSE),"")</f>
        <v/>
      </c>
      <c r="I836" s="489" t="str">
        <f t="shared" si="25"/>
        <v/>
      </c>
    </row>
    <row r="837" spans="3:9" ht="12.5">
      <c r="C837" s="486" t="str">
        <f>IFERROR(VLOOKUP(A837,Transaksi!$A$11:$C$1000,3,FALSE),"")</f>
        <v/>
      </c>
      <c r="D837" s="487" t="str">
        <f>IFERROR(VLOOKUP(A837,Transaksi!$A$11:$D$1000,4,FALSE),"")</f>
        <v/>
      </c>
      <c r="E837" s="488" t="str">
        <f>IFERROR(VLOOKUP(A837,Transaksi!$A$11:$E$1000,5,FALSE),"")</f>
        <v/>
      </c>
      <c r="F837" s="209" t="str">
        <f>IFERROR(VLOOKUP(A837,Transaksi!$A$11:$F$1000,6,FALSE),"")</f>
        <v/>
      </c>
      <c r="G837" s="489" t="str">
        <f>IFERROR(VLOOKUP(A837,Transaksi!$A$11:$G$1000,7,FALSE),"")</f>
        <v/>
      </c>
      <c r="H837" s="489" t="str">
        <f>IFERROR(VLOOKUP(A837,Transaksi!$A$11:$H$1000,8,FALSE),"")</f>
        <v/>
      </c>
      <c r="I837" s="489" t="str">
        <f t="shared" si="25"/>
        <v/>
      </c>
    </row>
    <row r="838" spans="3:9" ht="12.5">
      <c r="C838" s="486" t="str">
        <f>IFERROR(VLOOKUP(A838,Transaksi!$A$11:$C$1000,3,FALSE),"")</f>
        <v/>
      </c>
      <c r="D838" s="487" t="str">
        <f>IFERROR(VLOOKUP(A838,Transaksi!$A$11:$D$1000,4,FALSE),"")</f>
        <v/>
      </c>
      <c r="E838" s="488" t="str">
        <f>IFERROR(VLOOKUP(A838,Transaksi!$A$11:$E$1000,5,FALSE),"")</f>
        <v/>
      </c>
      <c r="F838" s="209" t="str">
        <f>IFERROR(VLOOKUP(A838,Transaksi!$A$11:$F$1000,6,FALSE),"")</f>
        <v/>
      </c>
      <c r="G838" s="489" t="str">
        <f>IFERROR(VLOOKUP(A838,Transaksi!$A$11:$G$1000,7,FALSE),"")</f>
        <v/>
      </c>
      <c r="H838" s="489" t="str">
        <f>IFERROR(VLOOKUP(A838,Transaksi!$A$11:$H$1000,8,FALSE),"")</f>
        <v/>
      </c>
      <c r="I838" s="489" t="str">
        <f t="shared" si="25"/>
        <v/>
      </c>
    </row>
    <row r="839" spans="3:9" ht="12.5">
      <c r="C839" s="486" t="str">
        <f>IFERROR(VLOOKUP(A839,Transaksi!$A$11:$C$1000,3,FALSE),"")</f>
        <v/>
      </c>
      <c r="D839" s="487" t="str">
        <f>IFERROR(VLOOKUP(A839,Transaksi!$A$11:$D$1000,4,FALSE),"")</f>
        <v/>
      </c>
      <c r="E839" s="488" t="str">
        <f>IFERROR(VLOOKUP(A839,Transaksi!$A$11:$E$1000,5,FALSE),"")</f>
        <v/>
      </c>
      <c r="F839" s="209" t="str">
        <f>IFERROR(VLOOKUP(A839,Transaksi!$A$11:$F$1000,6,FALSE),"")</f>
        <v/>
      </c>
      <c r="G839" s="489" t="str">
        <f>IFERROR(VLOOKUP(A839,Transaksi!$A$11:$G$1000,7,FALSE),"")</f>
        <v/>
      </c>
      <c r="H839" s="489" t="str">
        <f>IFERROR(VLOOKUP(A839,Transaksi!$A$11:$H$1000,8,FALSE),"")</f>
        <v/>
      </c>
      <c r="I839" s="489" t="str">
        <f t="shared" si="25"/>
        <v/>
      </c>
    </row>
    <row r="840" spans="3:9" ht="12.5">
      <c r="C840" s="486" t="str">
        <f>IFERROR(VLOOKUP(A840,Transaksi!$A$11:$C$1000,3,FALSE),"")</f>
        <v/>
      </c>
      <c r="D840" s="487" t="str">
        <f>IFERROR(VLOOKUP(A840,Transaksi!$A$11:$D$1000,4,FALSE),"")</f>
        <v/>
      </c>
      <c r="E840" s="488" t="str">
        <f>IFERROR(VLOOKUP(A840,Transaksi!$A$11:$E$1000,5,FALSE),"")</f>
        <v/>
      </c>
      <c r="F840" s="209" t="str">
        <f>IFERROR(VLOOKUP(A840,Transaksi!$A$11:$F$1000,6,FALSE),"")</f>
        <v/>
      </c>
      <c r="G840" s="489" t="str">
        <f>IFERROR(VLOOKUP(A840,Transaksi!$A$11:$G$1000,7,FALSE),"")</f>
        <v/>
      </c>
      <c r="H840" s="489" t="str">
        <f>IFERROR(VLOOKUP(A840,Transaksi!$A$11:$H$1000,8,FALSE),"")</f>
        <v/>
      </c>
      <c r="I840" s="489" t="str">
        <f t="shared" si="25"/>
        <v/>
      </c>
    </row>
    <row r="841" spans="3:9" ht="12.5">
      <c r="C841" s="486" t="str">
        <f>IFERROR(VLOOKUP(A841,Transaksi!$A$11:$C$1000,3,FALSE),"")</f>
        <v/>
      </c>
      <c r="D841" s="487" t="str">
        <f>IFERROR(VLOOKUP(A841,Transaksi!$A$11:$D$1000,4,FALSE),"")</f>
        <v/>
      </c>
      <c r="E841" s="488" t="str">
        <f>IFERROR(VLOOKUP(A841,Transaksi!$A$11:$E$1000,5,FALSE),"")</f>
        <v/>
      </c>
      <c r="F841" s="209" t="str">
        <f>IFERROR(VLOOKUP(A841,Transaksi!$A$11:$F$1000,6,FALSE),"")</f>
        <v/>
      </c>
      <c r="G841" s="489" t="str">
        <f>IFERROR(VLOOKUP(A841,Transaksi!$A$11:$G$1000,7,FALSE),"")</f>
        <v/>
      </c>
      <c r="H841" s="489" t="str">
        <f>IFERROR(VLOOKUP(A841,Transaksi!$A$11:$H$1000,8,FALSE),"")</f>
        <v/>
      </c>
      <c r="I841" s="489" t="str">
        <f t="shared" si="25"/>
        <v/>
      </c>
    </row>
    <row r="842" spans="3:9" ht="12.5">
      <c r="C842" s="486" t="str">
        <f>IFERROR(VLOOKUP(A842,Transaksi!$A$11:$C$1000,3,FALSE),"")</f>
        <v/>
      </c>
      <c r="D842" s="487" t="str">
        <f>IFERROR(VLOOKUP(A842,Transaksi!$A$11:$D$1000,4,FALSE),"")</f>
        <v/>
      </c>
      <c r="E842" s="488" t="str">
        <f>IFERROR(VLOOKUP(A842,Transaksi!$A$11:$E$1000,5,FALSE),"")</f>
        <v/>
      </c>
      <c r="F842" s="209" t="str">
        <f>IFERROR(VLOOKUP(A842,Transaksi!$A$11:$F$1000,6,FALSE),"")</f>
        <v/>
      </c>
      <c r="G842" s="489" t="str">
        <f>IFERROR(VLOOKUP(A842,Transaksi!$A$11:$G$1000,7,FALSE),"")</f>
        <v/>
      </c>
      <c r="H842" s="489" t="str">
        <f>IFERROR(VLOOKUP(A842,Transaksi!$A$11:$H$1000,8,FALSE),"")</f>
        <v/>
      </c>
      <c r="I842" s="489" t="str">
        <f t="shared" si="25"/>
        <v/>
      </c>
    </row>
    <row r="843" spans="3:9" ht="12.5">
      <c r="C843" s="486" t="str">
        <f>IFERROR(VLOOKUP(A843,Transaksi!$A$11:$C$1000,3,FALSE),"")</f>
        <v/>
      </c>
      <c r="D843" s="487" t="str">
        <f>IFERROR(VLOOKUP(A843,Transaksi!$A$11:$D$1000,4,FALSE),"")</f>
        <v/>
      </c>
      <c r="E843" s="488" t="str">
        <f>IFERROR(VLOOKUP(A843,Transaksi!$A$11:$E$1000,5,FALSE),"")</f>
        <v/>
      </c>
      <c r="F843" s="209" t="str">
        <f>IFERROR(VLOOKUP(A843,Transaksi!$A$11:$F$1000,6,FALSE),"")</f>
        <v/>
      </c>
      <c r="G843" s="489" t="str">
        <f>IFERROR(VLOOKUP(A843,Transaksi!$A$11:$G$1000,7,FALSE),"")</f>
        <v/>
      </c>
      <c r="H843" s="489" t="str">
        <f>IFERROR(VLOOKUP(A843,Transaksi!$A$11:$H$1000,8,FALSE),"")</f>
        <v/>
      </c>
      <c r="I843" s="489" t="str">
        <f t="shared" si="25"/>
        <v/>
      </c>
    </row>
    <row r="844" spans="3:9" ht="12.5">
      <c r="C844" s="486" t="str">
        <f>IFERROR(VLOOKUP(A844,Transaksi!$A$11:$C$1000,3,FALSE),"")</f>
        <v/>
      </c>
      <c r="D844" s="487" t="str">
        <f>IFERROR(VLOOKUP(A844,Transaksi!$A$11:$D$1000,4,FALSE),"")</f>
        <v/>
      </c>
      <c r="E844" s="488" t="str">
        <f>IFERROR(VLOOKUP(A844,Transaksi!$A$11:$E$1000,5,FALSE),"")</f>
        <v/>
      </c>
      <c r="F844" s="209" t="str">
        <f>IFERROR(VLOOKUP(A844,Transaksi!$A$11:$F$1000,6,FALSE),"")</f>
        <v/>
      </c>
      <c r="G844" s="489" t="str">
        <f>IFERROR(VLOOKUP(A844,Transaksi!$A$11:$G$1000,7,FALSE),"")</f>
        <v/>
      </c>
      <c r="H844" s="489" t="str">
        <f>IFERROR(VLOOKUP(A844,Transaksi!$A$11:$H$1000,8,FALSE),"")</f>
        <v/>
      </c>
      <c r="I844" s="489" t="str">
        <f t="shared" si="25"/>
        <v/>
      </c>
    </row>
    <row r="845" spans="3:9" ht="12.5">
      <c r="C845" s="486" t="str">
        <f>IFERROR(VLOOKUP(A845,Transaksi!$A$11:$C$1000,3,FALSE),"")</f>
        <v/>
      </c>
      <c r="D845" s="487" t="str">
        <f>IFERROR(VLOOKUP(A845,Transaksi!$A$11:$D$1000,4,FALSE),"")</f>
        <v/>
      </c>
      <c r="E845" s="488" t="str">
        <f>IFERROR(VLOOKUP(A845,Transaksi!$A$11:$E$1000,5,FALSE),"")</f>
        <v/>
      </c>
      <c r="F845" s="209" t="str">
        <f>IFERROR(VLOOKUP(A845,Transaksi!$A$11:$F$1000,6,FALSE),"")</f>
        <v/>
      </c>
      <c r="G845" s="489" t="str">
        <f>IFERROR(VLOOKUP(A845,Transaksi!$A$11:$G$1000,7,FALSE),"")</f>
        <v/>
      </c>
      <c r="H845" s="489" t="str">
        <f>IFERROR(VLOOKUP(A845,Transaksi!$A$11:$H$1000,8,FALSE),"")</f>
        <v/>
      </c>
      <c r="I845" s="489" t="str">
        <f t="shared" si="25"/>
        <v/>
      </c>
    </row>
    <row r="846" spans="3:9" ht="12.5">
      <c r="C846" s="486" t="str">
        <f>IFERROR(VLOOKUP(A846,Transaksi!$A$11:$C$1000,3,FALSE),"")</f>
        <v/>
      </c>
      <c r="D846" s="487" t="str">
        <f>IFERROR(VLOOKUP(A846,Transaksi!$A$11:$D$1000,4,FALSE),"")</f>
        <v/>
      </c>
      <c r="E846" s="488" t="str">
        <f>IFERROR(VLOOKUP(A846,Transaksi!$A$11:$E$1000,5,FALSE),"")</f>
        <v/>
      </c>
      <c r="F846" s="209" t="str">
        <f>IFERROR(VLOOKUP(A846,Transaksi!$A$11:$F$1000,6,FALSE),"")</f>
        <v/>
      </c>
      <c r="G846" s="489" t="str">
        <f>IFERROR(VLOOKUP(A846,Transaksi!$A$11:$G$1000,7,FALSE),"")</f>
        <v/>
      </c>
      <c r="H846" s="489" t="str">
        <f>IFERROR(VLOOKUP(A846,Transaksi!$A$11:$H$1000,8,FALSE),"")</f>
        <v/>
      </c>
      <c r="I846" s="489" t="str">
        <f t="shared" si="25"/>
        <v/>
      </c>
    </row>
    <row r="847" spans="3:9" ht="12.5">
      <c r="C847" s="486" t="str">
        <f>IFERROR(VLOOKUP(A847,Transaksi!$A$11:$C$1000,3,FALSE),"")</f>
        <v/>
      </c>
      <c r="D847" s="487" t="str">
        <f>IFERROR(VLOOKUP(A847,Transaksi!$A$11:$D$1000,4,FALSE),"")</f>
        <v/>
      </c>
      <c r="E847" s="488" t="str">
        <f>IFERROR(VLOOKUP(A847,Transaksi!$A$11:$E$1000,5,FALSE),"")</f>
        <v/>
      </c>
      <c r="F847" s="209" t="str">
        <f>IFERROR(VLOOKUP(A847,Transaksi!$A$11:$F$1000,6,FALSE),"")</f>
        <v/>
      </c>
      <c r="G847" s="489" t="str">
        <f>IFERROR(VLOOKUP(A847,Transaksi!$A$11:$G$1000,7,FALSE),"")</f>
        <v/>
      </c>
      <c r="H847" s="489" t="str">
        <f>IFERROR(VLOOKUP(A847,Transaksi!$A$11:$H$1000,8,FALSE),"")</f>
        <v/>
      </c>
      <c r="I847" s="489" t="str">
        <f t="shared" si="25"/>
        <v/>
      </c>
    </row>
    <row r="848" spans="3:9" ht="12.5">
      <c r="C848" s="486" t="str">
        <f>IFERROR(VLOOKUP(A848,Transaksi!$A$11:$C$1000,3,FALSE),"")</f>
        <v/>
      </c>
      <c r="D848" s="487" t="str">
        <f>IFERROR(VLOOKUP(A848,Transaksi!$A$11:$D$1000,4,FALSE),"")</f>
        <v/>
      </c>
      <c r="E848" s="488" t="str">
        <f>IFERROR(VLOOKUP(A848,Transaksi!$A$11:$E$1000,5,FALSE),"")</f>
        <v/>
      </c>
      <c r="F848" s="209" t="str">
        <f>IFERROR(VLOOKUP(A848,Transaksi!$A$11:$F$1000,6,FALSE),"")</f>
        <v/>
      </c>
      <c r="G848" s="489" t="str">
        <f>IFERROR(VLOOKUP(A848,Transaksi!$A$11:$G$1000,7,FALSE),"")</f>
        <v/>
      </c>
      <c r="H848" s="489" t="str">
        <f>IFERROR(VLOOKUP(A848,Transaksi!$A$11:$H$1000,8,FALSE),"")</f>
        <v/>
      </c>
      <c r="I848" s="489" t="str">
        <f t="shared" si="25"/>
        <v/>
      </c>
    </row>
    <row r="849" spans="3:9" ht="12.5">
      <c r="C849" s="486" t="str">
        <f>IFERROR(VLOOKUP(A849,Transaksi!$A$11:$C$1000,3,FALSE),"")</f>
        <v/>
      </c>
      <c r="D849" s="487" t="str">
        <f>IFERROR(VLOOKUP(A849,Transaksi!$A$11:$D$1000,4,FALSE),"")</f>
        <v/>
      </c>
      <c r="E849" s="488" t="str">
        <f>IFERROR(VLOOKUP(A849,Transaksi!$A$11:$E$1000,5,FALSE),"")</f>
        <v/>
      </c>
      <c r="F849" s="209" t="str">
        <f>IFERROR(VLOOKUP(A849,Transaksi!$A$11:$F$1000,6,FALSE),"")</f>
        <v/>
      </c>
      <c r="G849" s="489" t="str">
        <f>IFERROR(VLOOKUP(A849,Transaksi!$A$11:$G$1000,7,FALSE),"")</f>
        <v/>
      </c>
      <c r="H849" s="489" t="str">
        <f>IFERROR(VLOOKUP(A849,Transaksi!$A$11:$H$1000,8,FALSE),"")</f>
        <v/>
      </c>
      <c r="I849" s="489" t="str">
        <f t="shared" si="25"/>
        <v/>
      </c>
    </row>
    <row r="850" spans="3:9" ht="12.5">
      <c r="C850" s="486" t="str">
        <f>IFERROR(VLOOKUP(A850,Transaksi!$A$11:$C$1000,3,FALSE),"")</f>
        <v/>
      </c>
      <c r="D850" s="487" t="str">
        <f>IFERROR(VLOOKUP(A850,Transaksi!$A$11:$D$1000,4,FALSE),"")</f>
        <v/>
      </c>
      <c r="E850" s="488" t="str">
        <f>IFERROR(VLOOKUP(A850,Transaksi!$A$11:$E$1000,5,FALSE),"")</f>
        <v/>
      </c>
      <c r="F850" s="209" t="str">
        <f>IFERROR(VLOOKUP(A850,Transaksi!$A$11:$F$1000,6,FALSE),"")</f>
        <v/>
      </c>
      <c r="G850" s="489" t="str">
        <f>IFERROR(VLOOKUP(A850,Transaksi!$A$11:$G$1000,7,FALSE),"")</f>
        <v/>
      </c>
      <c r="H850" s="489" t="str">
        <f>IFERROR(VLOOKUP(A850,Transaksi!$A$11:$H$1000,8,FALSE),"")</f>
        <v/>
      </c>
      <c r="I850" s="489" t="str">
        <f t="shared" si="25"/>
        <v/>
      </c>
    </row>
    <row r="851" spans="3:9" ht="12.5">
      <c r="C851" s="486" t="str">
        <f>IFERROR(VLOOKUP(A851,Transaksi!$A$11:$C$1000,3,FALSE),"")</f>
        <v/>
      </c>
      <c r="D851" s="487" t="str">
        <f>IFERROR(VLOOKUP(A851,Transaksi!$A$11:$D$1000,4,FALSE),"")</f>
        <v/>
      </c>
      <c r="E851" s="488" t="str">
        <f>IFERROR(VLOOKUP(A851,Transaksi!$A$11:$E$1000,5,FALSE),"")</f>
        <v/>
      </c>
      <c r="F851" s="209" t="str">
        <f>IFERROR(VLOOKUP(A851,Transaksi!$A$11:$F$1000,6,FALSE),"")</f>
        <v/>
      </c>
      <c r="G851" s="489" t="str">
        <f>IFERROR(VLOOKUP(A851,Transaksi!$A$11:$G$1000,7,FALSE),"")</f>
        <v/>
      </c>
      <c r="H851" s="489" t="str">
        <f>IFERROR(VLOOKUP(A851,Transaksi!$A$11:$H$1000,8,FALSE),"")</f>
        <v/>
      </c>
      <c r="I851" s="489" t="str">
        <f t="shared" si="25"/>
        <v/>
      </c>
    </row>
    <row r="852" spans="3:9" ht="12.5">
      <c r="C852" s="486" t="str">
        <f>IFERROR(VLOOKUP(A852,Transaksi!$A$11:$C$1000,3,FALSE),"")</f>
        <v/>
      </c>
      <c r="D852" s="487" t="str">
        <f>IFERROR(VLOOKUP(A852,Transaksi!$A$11:$D$1000,4,FALSE),"")</f>
        <v/>
      </c>
      <c r="E852" s="488" t="str">
        <f>IFERROR(VLOOKUP(A852,Transaksi!$A$11:$E$1000,5,FALSE),"")</f>
        <v/>
      </c>
      <c r="F852" s="209" t="str">
        <f>IFERROR(VLOOKUP(A852,Transaksi!$A$11:$F$1000,6,FALSE),"")</f>
        <v/>
      </c>
      <c r="G852" s="489" t="str">
        <f>IFERROR(VLOOKUP(A852,Transaksi!$A$11:$G$1000,7,FALSE),"")</f>
        <v/>
      </c>
      <c r="H852" s="489" t="str">
        <f>IFERROR(VLOOKUP(A852,Transaksi!$A$11:$H$1000,8,FALSE),"")</f>
        <v/>
      </c>
      <c r="I852" s="489" t="str">
        <f t="shared" si="25"/>
        <v/>
      </c>
    </row>
    <row r="853" spans="3:9" ht="12.5">
      <c r="C853" s="486" t="str">
        <f>IFERROR(VLOOKUP(A853,Transaksi!$A$11:$C$1000,3,FALSE),"")</f>
        <v/>
      </c>
      <c r="D853" s="487" t="str">
        <f>IFERROR(VLOOKUP(A853,Transaksi!$A$11:$D$1000,4,FALSE),"")</f>
        <v/>
      </c>
      <c r="E853" s="488" t="str">
        <f>IFERROR(VLOOKUP(A853,Transaksi!$A$11:$E$1000,5,FALSE),"")</f>
        <v/>
      </c>
      <c r="F853" s="209" t="str">
        <f>IFERROR(VLOOKUP(A853,Transaksi!$A$11:$F$1000,6,FALSE),"")</f>
        <v/>
      </c>
      <c r="G853" s="489" t="str">
        <f>IFERROR(VLOOKUP(A853,Transaksi!$A$11:$G$1000,7,FALSE),"")</f>
        <v/>
      </c>
      <c r="H853" s="489" t="str">
        <f>IFERROR(VLOOKUP(A853,Transaksi!$A$11:$H$1000,8,FALSE),"")</f>
        <v/>
      </c>
      <c r="I853" s="489" t="str">
        <f t="shared" si="25"/>
        <v/>
      </c>
    </row>
    <row r="854" spans="3:9" ht="12.5">
      <c r="C854" s="486" t="str">
        <f>IFERROR(VLOOKUP(A854,Transaksi!$A$11:$C$1000,3,FALSE),"")</f>
        <v/>
      </c>
      <c r="D854" s="487" t="str">
        <f>IFERROR(VLOOKUP(A854,Transaksi!$A$11:$D$1000,4,FALSE),"")</f>
        <v/>
      </c>
      <c r="E854" s="488" t="str">
        <f>IFERROR(VLOOKUP(A854,Transaksi!$A$11:$E$1000,5,FALSE),"")</f>
        <v/>
      </c>
      <c r="F854" s="209" t="str">
        <f>IFERROR(VLOOKUP(A854,Transaksi!$A$11:$F$1000,6,FALSE),"")</f>
        <v/>
      </c>
      <c r="G854" s="489" t="str">
        <f>IFERROR(VLOOKUP(A854,Transaksi!$A$11:$G$1000,7,FALSE),"")</f>
        <v/>
      </c>
      <c r="H854" s="489" t="str">
        <f>IFERROR(VLOOKUP(A854,Transaksi!$A$11:$H$1000,8,FALSE),"")</f>
        <v/>
      </c>
      <c r="I854" s="489" t="str">
        <f t="shared" si="25"/>
        <v/>
      </c>
    </row>
    <row r="855" spans="3:9" ht="12.5">
      <c r="C855" s="486" t="str">
        <f>IFERROR(VLOOKUP(A855,Transaksi!$A$11:$C$1000,3,FALSE),"")</f>
        <v/>
      </c>
      <c r="D855" s="487" t="str">
        <f>IFERROR(VLOOKUP(A855,Transaksi!$A$11:$D$1000,4,FALSE),"")</f>
        <v/>
      </c>
      <c r="E855" s="488" t="str">
        <f>IFERROR(VLOOKUP(A855,Transaksi!$A$11:$E$1000,5,FALSE),"")</f>
        <v/>
      </c>
      <c r="F855" s="209" t="str">
        <f>IFERROR(VLOOKUP(A855,Transaksi!$A$11:$F$1000,6,FALSE),"")</f>
        <v/>
      </c>
      <c r="G855" s="489" t="str">
        <f>IFERROR(VLOOKUP(A855,Transaksi!$A$11:$G$1000,7,FALSE),"")</f>
        <v/>
      </c>
      <c r="H855" s="489" t="str">
        <f>IFERROR(VLOOKUP(A855,Transaksi!$A$11:$H$1000,8,FALSE),"")</f>
        <v/>
      </c>
      <c r="I855" s="489" t="str">
        <f t="shared" si="25"/>
        <v/>
      </c>
    </row>
    <row r="856" spans="3:9" ht="12.5">
      <c r="C856" s="486" t="str">
        <f>IFERROR(VLOOKUP(A856,Transaksi!$A$11:$C$1000,3,FALSE),"")</f>
        <v/>
      </c>
      <c r="D856" s="487" t="str">
        <f>IFERROR(VLOOKUP(A856,Transaksi!$A$11:$D$1000,4,FALSE),"")</f>
        <v/>
      </c>
      <c r="E856" s="488" t="str">
        <f>IFERROR(VLOOKUP(A856,Transaksi!$A$11:$E$1000,5,FALSE),"")</f>
        <v/>
      </c>
      <c r="F856" s="209" t="str">
        <f>IFERROR(VLOOKUP(A856,Transaksi!$A$11:$F$1000,6,FALSE),"")</f>
        <v/>
      </c>
      <c r="G856" s="489" t="str">
        <f>IFERROR(VLOOKUP(A856,Transaksi!$A$11:$G$1000,7,FALSE),"")</f>
        <v/>
      </c>
      <c r="H856" s="489" t="str">
        <f>IFERROR(VLOOKUP(A856,Transaksi!$A$11:$H$1000,8,FALSE),"")</f>
        <v/>
      </c>
      <c r="I856" s="489" t="str">
        <f t="shared" ref="I856:I919" si="26">IF(F856="","",I855+G856-H856)</f>
        <v/>
      </c>
    </row>
    <row r="857" spans="3:9" ht="12.5">
      <c r="C857" s="486" t="str">
        <f>IFERROR(VLOOKUP(A857,Transaksi!$A$11:$C$1000,3,FALSE),"")</f>
        <v/>
      </c>
      <c r="D857" s="487" t="str">
        <f>IFERROR(VLOOKUP(A857,Transaksi!$A$11:$D$1000,4,FALSE),"")</f>
        <v/>
      </c>
      <c r="E857" s="488" t="str">
        <f>IFERROR(VLOOKUP(A857,Transaksi!$A$11:$E$1000,5,FALSE),"")</f>
        <v/>
      </c>
      <c r="F857" s="209" t="str">
        <f>IFERROR(VLOOKUP(A857,Transaksi!$A$11:$F$1000,6,FALSE),"")</f>
        <v/>
      </c>
      <c r="G857" s="489" t="str">
        <f>IFERROR(VLOOKUP(A857,Transaksi!$A$11:$G$1000,7,FALSE),"")</f>
        <v/>
      </c>
      <c r="H857" s="489" t="str">
        <f>IFERROR(VLOOKUP(A857,Transaksi!$A$11:$H$1000,8,FALSE),"")</f>
        <v/>
      </c>
      <c r="I857" s="489" t="str">
        <f t="shared" si="26"/>
        <v/>
      </c>
    </row>
    <row r="858" spans="3:9" ht="12.5">
      <c r="C858" s="486" t="str">
        <f>IFERROR(VLOOKUP(A858,Transaksi!$A$11:$C$1000,3,FALSE),"")</f>
        <v/>
      </c>
      <c r="D858" s="487" t="str">
        <f>IFERROR(VLOOKUP(A858,Transaksi!$A$11:$D$1000,4,FALSE),"")</f>
        <v/>
      </c>
      <c r="E858" s="488" t="str">
        <f>IFERROR(VLOOKUP(A858,Transaksi!$A$11:$E$1000,5,FALSE),"")</f>
        <v/>
      </c>
      <c r="F858" s="209" t="str">
        <f>IFERROR(VLOOKUP(A858,Transaksi!$A$11:$F$1000,6,FALSE),"")</f>
        <v/>
      </c>
      <c r="G858" s="489" t="str">
        <f>IFERROR(VLOOKUP(A858,Transaksi!$A$11:$G$1000,7,FALSE),"")</f>
        <v/>
      </c>
      <c r="H858" s="489" t="str">
        <f>IFERROR(VLOOKUP(A858,Transaksi!$A$11:$H$1000,8,FALSE),"")</f>
        <v/>
      </c>
      <c r="I858" s="489" t="str">
        <f t="shared" si="26"/>
        <v/>
      </c>
    </row>
    <row r="859" spans="3:9" ht="12.5">
      <c r="C859" s="486" t="str">
        <f>IFERROR(VLOOKUP(A859,Transaksi!$A$11:$C$1000,3,FALSE),"")</f>
        <v/>
      </c>
      <c r="D859" s="487" t="str">
        <f>IFERROR(VLOOKUP(A859,Transaksi!$A$11:$D$1000,4,FALSE),"")</f>
        <v/>
      </c>
      <c r="E859" s="488" t="str">
        <f>IFERROR(VLOOKUP(A859,Transaksi!$A$11:$E$1000,5,FALSE),"")</f>
        <v/>
      </c>
      <c r="F859" s="209" t="str">
        <f>IFERROR(VLOOKUP(A859,Transaksi!$A$11:$F$1000,6,FALSE),"")</f>
        <v/>
      </c>
      <c r="G859" s="489" t="str">
        <f>IFERROR(VLOOKUP(A859,Transaksi!$A$11:$G$1000,7,FALSE),"")</f>
        <v/>
      </c>
      <c r="H859" s="489" t="str">
        <f>IFERROR(VLOOKUP(A859,Transaksi!$A$11:$H$1000,8,FALSE),"")</f>
        <v/>
      </c>
      <c r="I859" s="489" t="str">
        <f t="shared" si="26"/>
        <v/>
      </c>
    </row>
    <row r="860" spans="3:9" ht="12.5">
      <c r="C860" s="486" t="str">
        <f>IFERROR(VLOOKUP(A860,Transaksi!$A$11:$C$1000,3,FALSE),"")</f>
        <v/>
      </c>
      <c r="D860" s="487" t="str">
        <f>IFERROR(VLOOKUP(A860,Transaksi!$A$11:$D$1000,4,FALSE),"")</f>
        <v/>
      </c>
      <c r="E860" s="488" t="str">
        <f>IFERROR(VLOOKUP(A860,Transaksi!$A$11:$E$1000,5,FALSE),"")</f>
        <v/>
      </c>
      <c r="F860" s="209" t="str">
        <f>IFERROR(VLOOKUP(A860,Transaksi!$A$11:$F$1000,6,FALSE),"")</f>
        <v/>
      </c>
      <c r="G860" s="489" t="str">
        <f>IFERROR(VLOOKUP(A860,Transaksi!$A$11:$G$1000,7,FALSE),"")</f>
        <v/>
      </c>
      <c r="H860" s="489" t="str">
        <f>IFERROR(VLOOKUP(A860,Transaksi!$A$11:$H$1000,8,FALSE),"")</f>
        <v/>
      </c>
      <c r="I860" s="489" t="str">
        <f t="shared" si="26"/>
        <v/>
      </c>
    </row>
    <row r="861" spans="3:9" ht="12.5">
      <c r="C861" s="486" t="str">
        <f>IFERROR(VLOOKUP(A861,Transaksi!$A$11:$C$1000,3,FALSE),"")</f>
        <v/>
      </c>
      <c r="D861" s="487" t="str">
        <f>IFERROR(VLOOKUP(A861,Transaksi!$A$11:$D$1000,4,FALSE),"")</f>
        <v/>
      </c>
      <c r="E861" s="488" t="str">
        <f>IFERROR(VLOOKUP(A861,Transaksi!$A$11:$E$1000,5,FALSE),"")</f>
        <v/>
      </c>
      <c r="F861" s="209" t="str">
        <f>IFERROR(VLOOKUP(A861,Transaksi!$A$11:$F$1000,6,FALSE),"")</f>
        <v/>
      </c>
      <c r="G861" s="489" t="str">
        <f>IFERROR(VLOOKUP(A861,Transaksi!$A$11:$G$1000,7,FALSE),"")</f>
        <v/>
      </c>
      <c r="H861" s="489" t="str">
        <f>IFERROR(VLOOKUP(A861,Transaksi!$A$11:$H$1000,8,FALSE),"")</f>
        <v/>
      </c>
      <c r="I861" s="489" t="str">
        <f t="shared" si="26"/>
        <v/>
      </c>
    </row>
    <row r="862" spans="3:9" ht="12.5">
      <c r="C862" s="486" t="str">
        <f>IFERROR(VLOOKUP(A862,Transaksi!$A$11:$C$1000,3,FALSE),"")</f>
        <v/>
      </c>
      <c r="D862" s="487" t="str">
        <f>IFERROR(VLOOKUP(A862,Transaksi!$A$11:$D$1000,4,FALSE),"")</f>
        <v/>
      </c>
      <c r="E862" s="488" t="str">
        <f>IFERROR(VLOOKUP(A862,Transaksi!$A$11:$E$1000,5,FALSE),"")</f>
        <v/>
      </c>
      <c r="F862" s="209" t="str">
        <f>IFERROR(VLOOKUP(A862,Transaksi!$A$11:$F$1000,6,FALSE),"")</f>
        <v/>
      </c>
      <c r="G862" s="489" t="str">
        <f>IFERROR(VLOOKUP(A862,Transaksi!$A$11:$G$1000,7,FALSE),"")</f>
        <v/>
      </c>
      <c r="H862" s="489" t="str">
        <f>IFERROR(VLOOKUP(A862,Transaksi!$A$11:$H$1000,8,FALSE),"")</f>
        <v/>
      </c>
      <c r="I862" s="489" t="str">
        <f t="shared" si="26"/>
        <v/>
      </c>
    </row>
    <row r="863" spans="3:9" ht="12.5">
      <c r="C863" s="486" t="str">
        <f>IFERROR(VLOOKUP(A863,Transaksi!$A$11:$C$1000,3,FALSE),"")</f>
        <v/>
      </c>
      <c r="D863" s="487" t="str">
        <f>IFERROR(VLOOKUP(A863,Transaksi!$A$11:$D$1000,4,FALSE),"")</f>
        <v/>
      </c>
      <c r="E863" s="488" t="str">
        <f>IFERROR(VLOOKUP(A863,Transaksi!$A$11:$E$1000,5,FALSE),"")</f>
        <v/>
      </c>
      <c r="F863" s="209" t="str">
        <f>IFERROR(VLOOKUP(A863,Transaksi!$A$11:$F$1000,6,FALSE),"")</f>
        <v/>
      </c>
      <c r="G863" s="489" t="str">
        <f>IFERROR(VLOOKUP(A863,Transaksi!$A$11:$G$1000,7,FALSE),"")</f>
        <v/>
      </c>
      <c r="H863" s="489" t="str">
        <f>IFERROR(VLOOKUP(A863,Transaksi!$A$11:$H$1000,8,FALSE),"")</f>
        <v/>
      </c>
      <c r="I863" s="489" t="str">
        <f t="shared" si="26"/>
        <v/>
      </c>
    </row>
    <row r="864" spans="3:9" ht="12.5">
      <c r="C864" s="486" t="str">
        <f>IFERROR(VLOOKUP(A864,Transaksi!$A$11:$C$1000,3,FALSE),"")</f>
        <v/>
      </c>
      <c r="D864" s="487" t="str">
        <f>IFERROR(VLOOKUP(A864,Transaksi!$A$11:$D$1000,4,FALSE),"")</f>
        <v/>
      </c>
      <c r="E864" s="488" t="str">
        <f>IFERROR(VLOOKUP(A864,Transaksi!$A$11:$E$1000,5,FALSE),"")</f>
        <v/>
      </c>
      <c r="F864" s="209" t="str">
        <f>IFERROR(VLOOKUP(A864,Transaksi!$A$11:$F$1000,6,FALSE),"")</f>
        <v/>
      </c>
      <c r="G864" s="489" t="str">
        <f>IFERROR(VLOOKUP(A864,Transaksi!$A$11:$G$1000,7,FALSE),"")</f>
        <v/>
      </c>
      <c r="H864" s="489" t="str">
        <f>IFERROR(VLOOKUP(A864,Transaksi!$A$11:$H$1000,8,FALSE),"")</f>
        <v/>
      </c>
      <c r="I864" s="489" t="str">
        <f t="shared" si="26"/>
        <v/>
      </c>
    </row>
    <row r="865" spans="3:9" ht="12.5">
      <c r="C865" s="486" t="str">
        <f>IFERROR(VLOOKUP(A865,Transaksi!$A$11:$C$1000,3,FALSE),"")</f>
        <v/>
      </c>
      <c r="D865" s="487" t="str">
        <f>IFERROR(VLOOKUP(A865,Transaksi!$A$11:$D$1000,4,FALSE),"")</f>
        <v/>
      </c>
      <c r="E865" s="488" t="str">
        <f>IFERROR(VLOOKUP(A865,Transaksi!$A$11:$E$1000,5,FALSE),"")</f>
        <v/>
      </c>
      <c r="F865" s="209" t="str">
        <f>IFERROR(VLOOKUP(A865,Transaksi!$A$11:$F$1000,6,FALSE),"")</f>
        <v/>
      </c>
      <c r="G865" s="489" t="str">
        <f>IFERROR(VLOOKUP(A865,Transaksi!$A$11:$G$1000,7,FALSE),"")</f>
        <v/>
      </c>
      <c r="H865" s="489" t="str">
        <f>IFERROR(VLOOKUP(A865,Transaksi!$A$11:$H$1000,8,FALSE),"")</f>
        <v/>
      </c>
      <c r="I865" s="489" t="str">
        <f t="shared" si="26"/>
        <v/>
      </c>
    </row>
    <row r="866" spans="3:9" ht="12.5">
      <c r="C866" s="486" t="str">
        <f>IFERROR(VLOOKUP(A866,Transaksi!$A$11:$C$1000,3,FALSE),"")</f>
        <v/>
      </c>
      <c r="D866" s="487" t="str">
        <f>IFERROR(VLOOKUP(A866,Transaksi!$A$11:$D$1000,4,FALSE),"")</f>
        <v/>
      </c>
      <c r="E866" s="488" t="str">
        <f>IFERROR(VLOOKUP(A866,Transaksi!$A$11:$E$1000,5,FALSE),"")</f>
        <v/>
      </c>
      <c r="F866" s="209" t="str">
        <f>IFERROR(VLOOKUP(A866,Transaksi!$A$11:$F$1000,6,FALSE),"")</f>
        <v/>
      </c>
      <c r="G866" s="489" t="str">
        <f>IFERROR(VLOOKUP(A866,Transaksi!$A$11:$G$1000,7,FALSE),"")</f>
        <v/>
      </c>
      <c r="H866" s="489" t="str">
        <f>IFERROR(VLOOKUP(A866,Transaksi!$A$11:$H$1000,8,FALSE),"")</f>
        <v/>
      </c>
      <c r="I866" s="489" t="str">
        <f t="shared" si="26"/>
        <v/>
      </c>
    </row>
    <row r="867" spans="3:9" ht="12.5">
      <c r="C867" s="486" t="str">
        <f>IFERROR(VLOOKUP(A867,Transaksi!$A$11:$C$1000,3,FALSE),"")</f>
        <v/>
      </c>
      <c r="D867" s="487" t="str">
        <f>IFERROR(VLOOKUP(A867,Transaksi!$A$11:$D$1000,4,FALSE),"")</f>
        <v/>
      </c>
      <c r="E867" s="488" t="str">
        <f>IFERROR(VLOOKUP(A867,Transaksi!$A$11:$E$1000,5,FALSE),"")</f>
        <v/>
      </c>
      <c r="F867" s="209" t="str">
        <f>IFERROR(VLOOKUP(A867,Transaksi!$A$11:$F$1000,6,FALSE),"")</f>
        <v/>
      </c>
      <c r="G867" s="489" t="str">
        <f>IFERROR(VLOOKUP(A867,Transaksi!$A$11:$G$1000,7,FALSE),"")</f>
        <v/>
      </c>
      <c r="H867" s="489" t="str">
        <f>IFERROR(VLOOKUP(A867,Transaksi!$A$11:$H$1000,8,FALSE),"")</f>
        <v/>
      </c>
      <c r="I867" s="489" t="str">
        <f t="shared" si="26"/>
        <v/>
      </c>
    </row>
    <row r="868" spans="3:9" ht="12.5">
      <c r="C868" s="486" t="str">
        <f>IFERROR(VLOOKUP(A868,Transaksi!$A$11:$C$1000,3,FALSE),"")</f>
        <v/>
      </c>
      <c r="D868" s="487" t="str">
        <f>IFERROR(VLOOKUP(A868,Transaksi!$A$11:$D$1000,4,FALSE),"")</f>
        <v/>
      </c>
      <c r="E868" s="488" t="str">
        <f>IFERROR(VLOOKUP(A868,Transaksi!$A$11:$E$1000,5,FALSE),"")</f>
        <v/>
      </c>
      <c r="F868" s="209" t="str">
        <f>IFERROR(VLOOKUP(A868,Transaksi!$A$11:$F$1000,6,FALSE),"")</f>
        <v/>
      </c>
      <c r="G868" s="489" t="str">
        <f>IFERROR(VLOOKUP(A868,Transaksi!$A$11:$G$1000,7,FALSE),"")</f>
        <v/>
      </c>
      <c r="H868" s="489" t="str">
        <f>IFERROR(VLOOKUP(A868,Transaksi!$A$11:$H$1000,8,FALSE),"")</f>
        <v/>
      </c>
      <c r="I868" s="489" t="str">
        <f t="shared" si="26"/>
        <v/>
      </c>
    </row>
    <row r="869" spans="3:9" ht="12.5">
      <c r="C869" s="486" t="str">
        <f>IFERROR(VLOOKUP(A869,Transaksi!$A$11:$C$1000,3,FALSE),"")</f>
        <v/>
      </c>
      <c r="D869" s="487" t="str">
        <f>IFERROR(VLOOKUP(A869,Transaksi!$A$11:$D$1000,4,FALSE),"")</f>
        <v/>
      </c>
      <c r="E869" s="488" t="str">
        <f>IFERROR(VLOOKUP(A869,Transaksi!$A$11:$E$1000,5,FALSE),"")</f>
        <v/>
      </c>
      <c r="F869" s="209" t="str">
        <f>IFERROR(VLOOKUP(A869,Transaksi!$A$11:$F$1000,6,FALSE),"")</f>
        <v/>
      </c>
      <c r="G869" s="489" t="str">
        <f>IFERROR(VLOOKUP(A869,Transaksi!$A$11:$G$1000,7,FALSE),"")</f>
        <v/>
      </c>
      <c r="H869" s="489" t="str">
        <f>IFERROR(VLOOKUP(A869,Transaksi!$A$11:$H$1000,8,FALSE),"")</f>
        <v/>
      </c>
      <c r="I869" s="489" t="str">
        <f t="shared" si="26"/>
        <v/>
      </c>
    </row>
    <row r="870" spans="3:9" ht="12.5">
      <c r="C870" s="486" t="str">
        <f>IFERROR(VLOOKUP(A870,Transaksi!$A$11:$C$1000,3,FALSE),"")</f>
        <v/>
      </c>
      <c r="D870" s="487" t="str">
        <f>IFERROR(VLOOKUP(A870,Transaksi!$A$11:$D$1000,4,FALSE),"")</f>
        <v/>
      </c>
      <c r="E870" s="488" t="str">
        <f>IFERROR(VLOOKUP(A870,Transaksi!$A$11:$E$1000,5,FALSE),"")</f>
        <v/>
      </c>
      <c r="F870" s="209" t="str">
        <f>IFERROR(VLOOKUP(A870,Transaksi!$A$11:$F$1000,6,FALSE),"")</f>
        <v/>
      </c>
      <c r="G870" s="489" t="str">
        <f>IFERROR(VLOOKUP(A870,Transaksi!$A$11:$G$1000,7,FALSE),"")</f>
        <v/>
      </c>
      <c r="H870" s="489" t="str">
        <f>IFERROR(VLOOKUP(A870,Transaksi!$A$11:$H$1000,8,FALSE),"")</f>
        <v/>
      </c>
      <c r="I870" s="489" t="str">
        <f t="shared" si="26"/>
        <v/>
      </c>
    </row>
    <row r="871" spans="3:9" ht="12.5">
      <c r="C871" s="486" t="str">
        <f>IFERROR(VLOOKUP(A871,Transaksi!$A$11:$C$1000,3,FALSE),"")</f>
        <v/>
      </c>
      <c r="D871" s="487" t="str">
        <f>IFERROR(VLOOKUP(A871,Transaksi!$A$11:$D$1000,4,FALSE),"")</f>
        <v/>
      </c>
      <c r="E871" s="488" t="str">
        <f>IFERROR(VLOOKUP(A871,Transaksi!$A$11:$E$1000,5,FALSE),"")</f>
        <v/>
      </c>
      <c r="F871" s="209" t="str">
        <f>IFERROR(VLOOKUP(A871,Transaksi!$A$11:$F$1000,6,FALSE),"")</f>
        <v/>
      </c>
      <c r="G871" s="489" t="str">
        <f>IFERROR(VLOOKUP(A871,Transaksi!$A$11:$G$1000,7,FALSE),"")</f>
        <v/>
      </c>
      <c r="H871" s="489" t="str">
        <f>IFERROR(VLOOKUP(A871,Transaksi!$A$11:$H$1000,8,FALSE),"")</f>
        <v/>
      </c>
      <c r="I871" s="489" t="str">
        <f t="shared" si="26"/>
        <v/>
      </c>
    </row>
    <row r="872" spans="3:9" ht="12.5">
      <c r="C872" s="486" t="str">
        <f>IFERROR(VLOOKUP(A872,Transaksi!$A$11:$C$1000,3,FALSE),"")</f>
        <v/>
      </c>
      <c r="D872" s="487" t="str">
        <f>IFERROR(VLOOKUP(A872,Transaksi!$A$11:$D$1000,4,FALSE),"")</f>
        <v/>
      </c>
      <c r="E872" s="488" t="str">
        <f>IFERROR(VLOOKUP(A872,Transaksi!$A$11:$E$1000,5,FALSE),"")</f>
        <v/>
      </c>
      <c r="F872" s="209" t="str">
        <f>IFERROR(VLOOKUP(A872,Transaksi!$A$11:$F$1000,6,FALSE),"")</f>
        <v/>
      </c>
      <c r="G872" s="489" t="str">
        <f>IFERROR(VLOOKUP(A872,Transaksi!$A$11:$G$1000,7,FALSE),"")</f>
        <v/>
      </c>
      <c r="H872" s="489" t="str">
        <f>IFERROR(VLOOKUP(A872,Transaksi!$A$11:$H$1000,8,FALSE),"")</f>
        <v/>
      </c>
      <c r="I872" s="489" t="str">
        <f t="shared" si="26"/>
        <v/>
      </c>
    </row>
    <row r="873" spans="3:9" ht="12.5">
      <c r="C873" s="486" t="str">
        <f>IFERROR(VLOOKUP(A873,Transaksi!$A$11:$C$1000,3,FALSE),"")</f>
        <v/>
      </c>
      <c r="D873" s="487" t="str">
        <f>IFERROR(VLOOKUP(A873,Transaksi!$A$11:$D$1000,4,FALSE),"")</f>
        <v/>
      </c>
      <c r="E873" s="488" t="str">
        <f>IFERROR(VLOOKUP(A873,Transaksi!$A$11:$E$1000,5,FALSE),"")</f>
        <v/>
      </c>
      <c r="F873" s="209" t="str">
        <f>IFERROR(VLOOKUP(A873,Transaksi!$A$11:$F$1000,6,FALSE),"")</f>
        <v/>
      </c>
      <c r="G873" s="489" t="str">
        <f>IFERROR(VLOOKUP(A873,Transaksi!$A$11:$G$1000,7,FALSE),"")</f>
        <v/>
      </c>
      <c r="H873" s="489" t="str">
        <f>IFERROR(VLOOKUP(A873,Transaksi!$A$11:$H$1000,8,FALSE),"")</f>
        <v/>
      </c>
      <c r="I873" s="489" t="str">
        <f t="shared" si="26"/>
        <v/>
      </c>
    </row>
    <row r="874" spans="3:9" ht="12.5">
      <c r="C874" s="486" t="str">
        <f>IFERROR(VLOOKUP(A874,Transaksi!$A$11:$C$1000,3,FALSE),"")</f>
        <v/>
      </c>
      <c r="D874" s="487" t="str">
        <f>IFERROR(VLOOKUP(A874,Transaksi!$A$11:$D$1000,4,FALSE),"")</f>
        <v/>
      </c>
      <c r="E874" s="488" t="str">
        <f>IFERROR(VLOOKUP(A874,Transaksi!$A$11:$E$1000,5,FALSE),"")</f>
        <v/>
      </c>
      <c r="F874" s="209" t="str">
        <f>IFERROR(VLOOKUP(A874,Transaksi!$A$11:$F$1000,6,FALSE),"")</f>
        <v/>
      </c>
      <c r="G874" s="489" t="str">
        <f>IFERROR(VLOOKUP(A874,Transaksi!$A$11:$G$1000,7,FALSE),"")</f>
        <v/>
      </c>
      <c r="H874" s="489" t="str">
        <f>IFERROR(VLOOKUP(A874,Transaksi!$A$11:$H$1000,8,FALSE),"")</f>
        <v/>
      </c>
      <c r="I874" s="489" t="str">
        <f t="shared" si="26"/>
        <v/>
      </c>
    </row>
    <row r="875" spans="3:9" ht="12.5">
      <c r="C875" s="486" t="str">
        <f>IFERROR(VLOOKUP(A875,Transaksi!$A$11:$C$1000,3,FALSE),"")</f>
        <v/>
      </c>
      <c r="D875" s="487" t="str">
        <f>IFERROR(VLOOKUP(A875,Transaksi!$A$11:$D$1000,4,FALSE),"")</f>
        <v/>
      </c>
      <c r="E875" s="488" t="str">
        <f>IFERROR(VLOOKUP(A875,Transaksi!$A$11:$E$1000,5,FALSE),"")</f>
        <v/>
      </c>
      <c r="F875" s="209" t="str">
        <f>IFERROR(VLOOKUP(A875,Transaksi!$A$11:$F$1000,6,FALSE),"")</f>
        <v/>
      </c>
      <c r="G875" s="489" t="str">
        <f>IFERROR(VLOOKUP(A875,Transaksi!$A$11:$G$1000,7,FALSE),"")</f>
        <v/>
      </c>
      <c r="H875" s="489" t="str">
        <f>IFERROR(VLOOKUP(A875,Transaksi!$A$11:$H$1000,8,FALSE),"")</f>
        <v/>
      </c>
      <c r="I875" s="489" t="str">
        <f t="shared" si="26"/>
        <v/>
      </c>
    </row>
    <row r="876" spans="3:9" ht="12.5">
      <c r="C876" s="486" t="str">
        <f>IFERROR(VLOOKUP(A876,Transaksi!$A$11:$C$1000,3,FALSE),"")</f>
        <v/>
      </c>
      <c r="D876" s="487" t="str">
        <f>IFERROR(VLOOKUP(A876,Transaksi!$A$11:$D$1000,4,FALSE),"")</f>
        <v/>
      </c>
      <c r="E876" s="488" t="str">
        <f>IFERROR(VLOOKUP(A876,Transaksi!$A$11:$E$1000,5,FALSE),"")</f>
        <v/>
      </c>
      <c r="F876" s="209" t="str">
        <f>IFERROR(VLOOKUP(A876,Transaksi!$A$11:$F$1000,6,FALSE),"")</f>
        <v/>
      </c>
      <c r="G876" s="489" t="str">
        <f>IFERROR(VLOOKUP(A876,Transaksi!$A$11:$G$1000,7,FALSE),"")</f>
        <v/>
      </c>
      <c r="H876" s="489" t="str">
        <f>IFERROR(VLOOKUP(A876,Transaksi!$A$11:$H$1000,8,FALSE),"")</f>
        <v/>
      </c>
      <c r="I876" s="489" t="str">
        <f t="shared" si="26"/>
        <v/>
      </c>
    </row>
    <row r="877" spans="3:9" ht="12.5">
      <c r="C877" s="486" t="str">
        <f>IFERROR(VLOOKUP(A877,Transaksi!$A$11:$C$1000,3,FALSE),"")</f>
        <v/>
      </c>
      <c r="D877" s="487" t="str">
        <f>IFERROR(VLOOKUP(A877,Transaksi!$A$11:$D$1000,4,FALSE),"")</f>
        <v/>
      </c>
      <c r="E877" s="488" t="str">
        <f>IFERROR(VLOOKUP(A877,Transaksi!$A$11:$E$1000,5,FALSE),"")</f>
        <v/>
      </c>
      <c r="F877" s="209" t="str">
        <f>IFERROR(VLOOKUP(A877,Transaksi!$A$11:$F$1000,6,FALSE),"")</f>
        <v/>
      </c>
      <c r="G877" s="489" t="str">
        <f>IFERROR(VLOOKUP(A877,Transaksi!$A$11:$G$1000,7,FALSE),"")</f>
        <v/>
      </c>
      <c r="H877" s="489" t="str">
        <f>IFERROR(VLOOKUP(A877,Transaksi!$A$11:$H$1000,8,FALSE),"")</f>
        <v/>
      </c>
      <c r="I877" s="489" t="str">
        <f t="shared" si="26"/>
        <v/>
      </c>
    </row>
    <row r="878" spans="3:9" ht="12.5">
      <c r="C878" s="486" t="str">
        <f>IFERROR(VLOOKUP(A878,Transaksi!$A$11:$C$1000,3,FALSE),"")</f>
        <v/>
      </c>
      <c r="D878" s="487" t="str">
        <f>IFERROR(VLOOKUP(A878,Transaksi!$A$11:$D$1000,4,FALSE),"")</f>
        <v/>
      </c>
      <c r="E878" s="488" t="str">
        <f>IFERROR(VLOOKUP(A878,Transaksi!$A$11:$E$1000,5,FALSE),"")</f>
        <v/>
      </c>
      <c r="F878" s="209" t="str">
        <f>IFERROR(VLOOKUP(A878,Transaksi!$A$11:$F$1000,6,FALSE),"")</f>
        <v/>
      </c>
      <c r="G878" s="489" t="str">
        <f>IFERROR(VLOOKUP(A878,Transaksi!$A$11:$G$1000,7,FALSE),"")</f>
        <v/>
      </c>
      <c r="H878" s="489" t="str">
        <f>IFERROR(VLOOKUP(A878,Transaksi!$A$11:$H$1000,8,FALSE),"")</f>
        <v/>
      </c>
      <c r="I878" s="489" t="str">
        <f t="shared" si="26"/>
        <v/>
      </c>
    </row>
    <row r="879" spans="3:9" ht="12.5">
      <c r="C879" s="486" t="str">
        <f>IFERROR(VLOOKUP(A879,Transaksi!$A$11:$C$1000,3,FALSE),"")</f>
        <v/>
      </c>
      <c r="D879" s="487" t="str">
        <f>IFERROR(VLOOKUP(A879,Transaksi!$A$11:$D$1000,4,FALSE),"")</f>
        <v/>
      </c>
      <c r="E879" s="488" t="str">
        <f>IFERROR(VLOOKUP(A879,Transaksi!$A$11:$E$1000,5,FALSE),"")</f>
        <v/>
      </c>
      <c r="F879" s="209" t="str">
        <f>IFERROR(VLOOKUP(A879,Transaksi!$A$11:$F$1000,6,FALSE),"")</f>
        <v/>
      </c>
      <c r="G879" s="489" t="str">
        <f>IFERROR(VLOOKUP(A879,Transaksi!$A$11:$G$1000,7,FALSE),"")</f>
        <v/>
      </c>
      <c r="H879" s="489" t="str">
        <f>IFERROR(VLOOKUP(A879,Transaksi!$A$11:$H$1000,8,FALSE),"")</f>
        <v/>
      </c>
      <c r="I879" s="489" t="str">
        <f t="shared" si="26"/>
        <v/>
      </c>
    </row>
    <row r="880" spans="3:9" ht="12.5">
      <c r="C880" s="486" t="str">
        <f>IFERROR(VLOOKUP(A880,Transaksi!$A$11:$C$1000,3,FALSE),"")</f>
        <v/>
      </c>
      <c r="D880" s="487" t="str">
        <f>IFERROR(VLOOKUP(A880,Transaksi!$A$11:$D$1000,4,FALSE),"")</f>
        <v/>
      </c>
      <c r="E880" s="488" t="str">
        <f>IFERROR(VLOOKUP(A880,Transaksi!$A$11:$E$1000,5,FALSE),"")</f>
        <v/>
      </c>
      <c r="F880" s="209" t="str">
        <f>IFERROR(VLOOKUP(A880,Transaksi!$A$11:$F$1000,6,FALSE),"")</f>
        <v/>
      </c>
      <c r="G880" s="489" t="str">
        <f>IFERROR(VLOOKUP(A880,Transaksi!$A$11:$G$1000,7,FALSE),"")</f>
        <v/>
      </c>
      <c r="H880" s="489" t="str">
        <f>IFERROR(VLOOKUP(A880,Transaksi!$A$11:$H$1000,8,FALSE),"")</f>
        <v/>
      </c>
      <c r="I880" s="489" t="str">
        <f t="shared" si="26"/>
        <v/>
      </c>
    </row>
    <row r="881" spans="3:9" ht="12.5">
      <c r="C881" s="486" t="str">
        <f>IFERROR(VLOOKUP(A881,Transaksi!$A$11:$C$1000,3,FALSE),"")</f>
        <v/>
      </c>
      <c r="D881" s="487" t="str">
        <f>IFERROR(VLOOKUP(A881,Transaksi!$A$11:$D$1000,4,FALSE),"")</f>
        <v/>
      </c>
      <c r="E881" s="488" t="str">
        <f>IFERROR(VLOOKUP(A881,Transaksi!$A$11:$E$1000,5,FALSE),"")</f>
        <v/>
      </c>
      <c r="F881" s="209" t="str">
        <f>IFERROR(VLOOKUP(A881,Transaksi!$A$11:$F$1000,6,FALSE),"")</f>
        <v/>
      </c>
      <c r="G881" s="489" t="str">
        <f>IFERROR(VLOOKUP(A881,Transaksi!$A$11:$G$1000,7,FALSE),"")</f>
        <v/>
      </c>
      <c r="H881" s="489" t="str">
        <f>IFERROR(VLOOKUP(A881,Transaksi!$A$11:$H$1000,8,FALSE),"")</f>
        <v/>
      </c>
      <c r="I881" s="489" t="str">
        <f t="shared" si="26"/>
        <v/>
      </c>
    </row>
    <row r="882" spans="3:9" ht="12.5">
      <c r="C882" s="486" t="str">
        <f>IFERROR(VLOOKUP(A882,Transaksi!$A$11:$C$1000,3,FALSE),"")</f>
        <v/>
      </c>
      <c r="D882" s="487" t="str">
        <f>IFERROR(VLOOKUP(A882,Transaksi!$A$11:$D$1000,4,FALSE),"")</f>
        <v/>
      </c>
      <c r="E882" s="488" t="str">
        <f>IFERROR(VLOOKUP(A882,Transaksi!$A$11:$E$1000,5,FALSE),"")</f>
        <v/>
      </c>
      <c r="F882" s="209" t="str">
        <f>IFERROR(VLOOKUP(A882,Transaksi!$A$11:$F$1000,6,FALSE),"")</f>
        <v/>
      </c>
      <c r="G882" s="489" t="str">
        <f>IFERROR(VLOOKUP(A882,Transaksi!$A$11:$G$1000,7,FALSE),"")</f>
        <v/>
      </c>
      <c r="H882" s="489" t="str">
        <f>IFERROR(VLOOKUP(A882,Transaksi!$A$11:$H$1000,8,FALSE),"")</f>
        <v/>
      </c>
      <c r="I882" s="489" t="str">
        <f t="shared" si="26"/>
        <v/>
      </c>
    </row>
    <row r="883" spans="3:9" ht="12.5">
      <c r="C883" s="486" t="str">
        <f>IFERROR(VLOOKUP(A883,Transaksi!$A$11:$C$1000,3,FALSE),"")</f>
        <v/>
      </c>
      <c r="D883" s="487" t="str">
        <f>IFERROR(VLOOKUP(A883,Transaksi!$A$11:$D$1000,4,FALSE),"")</f>
        <v/>
      </c>
      <c r="E883" s="488" t="str">
        <f>IFERROR(VLOOKUP(A883,Transaksi!$A$11:$E$1000,5,FALSE),"")</f>
        <v/>
      </c>
      <c r="F883" s="209" t="str">
        <f>IFERROR(VLOOKUP(A883,Transaksi!$A$11:$F$1000,6,FALSE),"")</f>
        <v/>
      </c>
      <c r="G883" s="489" t="str">
        <f>IFERROR(VLOOKUP(A883,Transaksi!$A$11:$G$1000,7,FALSE),"")</f>
        <v/>
      </c>
      <c r="H883" s="489" t="str">
        <f>IFERROR(VLOOKUP(A883,Transaksi!$A$11:$H$1000,8,FALSE),"")</f>
        <v/>
      </c>
      <c r="I883" s="489" t="str">
        <f t="shared" si="26"/>
        <v/>
      </c>
    </row>
    <row r="884" spans="3:9" ht="12.5">
      <c r="C884" s="486" t="str">
        <f>IFERROR(VLOOKUP(A884,Transaksi!$A$11:$C$1000,3,FALSE),"")</f>
        <v/>
      </c>
      <c r="D884" s="487" t="str">
        <f>IFERROR(VLOOKUP(A884,Transaksi!$A$11:$D$1000,4,FALSE),"")</f>
        <v/>
      </c>
      <c r="E884" s="488" t="str">
        <f>IFERROR(VLOOKUP(A884,Transaksi!$A$11:$E$1000,5,FALSE),"")</f>
        <v/>
      </c>
      <c r="F884" s="209" t="str">
        <f>IFERROR(VLOOKUP(A884,Transaksi!$A$11:$F$1000,6,FALSE),"")</f>
        <v/>
      </c>
      <c r="G884" s="489" t="str">
        <f>IFERROR(VLOOKUP(A884,Transaksi!$A$11:$G$1000,7,FALSE),"")</f>
        <v/>
      </c>
      <c r="H884" s="489" t="str">
        <f>IFERROR(VLOOKUP(A884,Transaksi!$A$11:$H$1000,8,FALSE),"")</f>
        <v/>
      </c>
      <c r="I884" s="489" t="str">
        <f t="shared" si="26"/>
        <v/>
      </c>
    </row>
    <row r="885" spans="3:9" ht="12.5">
      <c r="C885" s="486" t="str">
        <f>IFERROR(VLOOKUP(A885,Transaksi!$A$11:$C$1000,3,FALSE),"")</f>
        <v/>
      </c>
      <c r="D885" s="487" t="str">
        <f>IFERROR(VLOOKUP(A885,Transaksi!$A$11:$D$1000,4,FALSE),"")</f>
        <v/>
      </c>
      <c r="E885" s="488" t="str">
        <f>IFERROR(VLOOKUP(A885,Transaksi!$A$11:$E$1000,5,FALSE),"")</f>
        <v/>
      </c>
      <c r="F885" s="209" t="str">
        <f>IFERROR(VLOOKUP(A885,Transaksi!$A$11:$F$1000,6,FALSE),"")</f>
        <v/>
      </c>
      <c r="G885" s="489" t="str">
        <f>IFERROR(VLOOKUP(A885,Transaksi!$A$11:$G$1000,7,FALSE),"")</f>
        <v/>
      </c>
      <c r="H885" s="489" t="str">
        <f>IFERROR(VLOOKUP(A885,Transaksi!$A$11:$H$1000,8,FALSE),"")</f>
        <v/>
      </c>
      <c r="I885" s="489" t="str">
        <f t="shared" si="26"/>
        <v/>
      </c>
    </row>
    <row r="886" spans="3:9" ht="12.5">
      <c r="C886" s="486" t="str">
        <f>IFERROR(VLOOKUP(A886,Transaksi!$A$11:$C$1000,3,FALSE),"")</f>
        <v/>
      </c>
      <c r="D886" s="487" t="str">
        <f>IFERROR(VLOOKUP(A886,Transaksi!$A$11:$D$1000,4,FALSE),"")</f>
        <v/>
      </c>
      <c r="E886" s="488" t="str">
        <f>IFERROR(VLOOKUP(A886,Transaksi!$A$11:$E$1000,5,FALSE),"")</f>
        <v/>
      </c>
      <c r="F886" s="209" t="str">
        <f>IFERROR(VLOOKUP(A886,Transaksi!$A$11:$F$1000,6,FALSE),"")</f>
        <v/>
      </c>
      <c r="G886" s="489" t="str">
        <f>IFERROR(VLOOKUP(A886,Transaksi!$A$11:$G$1000,7,FALSE),"")</f>
        <v/>
      </c>
      <c r="H886" s="489" t="str">
        <f>IFERROR(VLOOKUP(A886,Transaksi!$A$11:$H$1000,8,FALSE),"")</f>
        <v/>
      </c>
      <c r="I886" s="489" t="str">
        <f t="shared" si="26"/>
        <v/>
      </c>
    </row>
    <row r="887" spans="3:9" ht="12.5">
      <c r="C887" s="486" t="str">
        <f>IFERROR(VLOOKUP(A887,Transaksi!$A$11:$C$1000,3,FALSE),"")</f>
        <v/>
      </c>
      <c r="D887" s="487" t="str">
        <f>IFERROR(VLOOKUP(A887,Transaksi!$A$11:$D$1000,4,FALSE),"")</f>
        <v/>
      </c>
      <c r="E887" s="488" t="str">
        <f>IFERROR(VLOOKUP(A887,Transaksi!$A$11:$E$1000,5,FALSE),"")</f>
        <v/>
      </c>
      <c r="F887" s="209" t="str">
        <f>IFERROR(VLOOKUP(A887,Transaksi!$A$11:$F$1000,6,FALSE),"")</f>
        <v/>
      </c>
      <c r="G887" s="489" t="str">
        <f>IFERROR(VLOOKUP(A887,Transaksi!$A$11:$G$1000,7,FALSE),"")</f>
        <v/>
      </c>
      <c r="H887" s="489" t="str">
        <f>IFERROR(VLOOKUP(A887,Transaksi!$A$11:$H$1000,8,FALSE),"")</f>
        <v/>
      </c>
      <c r="I887" s="489" t="str">
        <f t="shared" si="26"/>
        <v/>
      </c>
    </row>
    <row r="888" spans="3:9" ht="12.5">
      <c r="C888" s="486" t="str">
        <f>IFERROR(VLOOKUP(A888,Transaksi!$A$11:$C$1000,3,FALSE),"")</f>
        <v/>
      </c>
      <c r="D888" s="487" t="str">
        <f>IFERROR(VLOOKUP(A888,Transaksi!$A$11:$D$1000,4,FALSE),"")</f>
        <v/>
      </c>
      <c r="E888" s="488" t="str">
        <f>IFERROR(VLOOKUP(A888,Transaksi!$A$11:$E$1000,5,FALSE),"")</f>
        <v/>
      </c>
      <c r="F888" s="209" t="str">
        <f>IFERROR(VLOOKUP(A888,Transaksi!$A$11:$F$1000,6,FALSE),"")</f>
        <v/>
      </c>
      <c r="G888" s="489" t="str">
        <f>IFERROR(VLOOKUP(A888,Transaksi!$A$11:$G$1000,7,FALSE),"")</f>
        <v/>
      </c>
      <c r="H888" s="489" t="str">
        <f>IFERROR(VLOOKUP(A888,Transaksi!$A$11:$H$1000,8,FALSE),"")</f>
        <v/>
      </c>
      <c r="I888" s="489" t="str">
        <f t="shared" si="26"/>
        <v/>
      </c>
    </row>
    <row r="889" spans="3:9" ht="12.5">
      <c r="C889" s="486" t="str">
        <f>IFERROR(VLOOKUP(A889,Transaksi!$A$11:$C$1000,3,FALSE),"")</f>
        <v/>
      </c>
      <c r="D889" s="487" t="str">
        <f>IFERROR(VLOOKUP(A889,Transaksi!$A$11:$D$1000,4,FALSE),"")</f>
        <v/>
      </c>
      <c r="E889" s="488" t="str">
        <f>IFERROR(VLOOKUP(A889,Transaksi!$A$11:$E$1000,5,FALSE),"")</f>
        <v/>
      </c>
      <c r="F889" s="209" t="str">
        <f>IFERROR(VLOOKUP(A889,Transaksi!$A$11:$F$1000,6,FALSE),"")</f>
        <v/>
      </c>
      <c r="G889" s="489" t="str">
        <f>IFERROR(VLOOKUP(A889,Transaksi!$A$11:$G$1000,7,FALSE),"")</f>
        <v/>
      </c>
      <c r="H889" s="489" t="str">
        <f>IFERROR(VLOOKUP(A889,Transaksi!$A$11:$H$1000,8,FALSE),"")</f>
        <v/>
      </c>
      <c r="I889" s="489" t="str">
        <f t="shared" si="26"/>
        <v/>
      </c>
    </row>
    <row r="890" spans="3:9" ht="12.5">
      <c r="C890" s="486" t="str">
        <f>IFERROR(VLOOKUP(A890,Transaksi!$A$11:$C$1000,3,FALSE),"")</f>
        <v/>
      </c>
      <c r="D890" s="487" t="str">
        <f>IFERROR(VLOOKUP(A890,Transaksi!$A$11:$D$1000,4,FALSE),"")</f>
        <v/>
      </c>
      <c r="E890" s="488" t="str">
        <f>IFERROR(VLOOKUP(A890,Transaksi!$A$11:$E$1000,5,FALSE),"")</f>
        <v/>
      </c>
      <c r="F890" s="209" t="str">
        <f>IFERROR(VLOOKUP(A890,Transaksi!$A$11:$F$1000,6,FALSE),"")</f>
        <v/>
      </c>
      <c r="G890" s="489" t="str">
        <f>IFERROR(VLOOKUP(A890,Transaksi!$A$11:$G$1000,7,FALSE),"")</f>
        <v/>
      </c>
      <c r="H890" s="489" t="str">
        <f>IFERROR(VLOOKUP(A890,Transaksi!$A$11:$H$1000,8,FALSE),"")</f>
        <v/>
      </c>
      <c r="I890" s="489" t="str">
        <f t="shared" si="26"/>
        <v/>
      </c>
    </row>
    <row r="891" spans="3:9" ht="12.5">
      <c r="C891" s="486" t="str">
        <f>IFERROR(VLOOKUP(A891,Transaksi!$A$11:$C$1000,3,FALSE),"")</f>
        <v/>
      </c>
      <c r="D891" s="487" t="str">
        <f>IFERROR(VLOOKUP(A891,Transaksi!$A$11:$D$1000,4,FALSE),"")</f>
        <v/>
      </c>
      <c r="E891" s="488" t="str">
        <f>IFERROR(VLOOKUP(A891,Transaksi!$A$11:$E$1000,5,FALSE),"")</f>
        <v/>
      </c>
      <c r="F891" s="209" t="str">
        <f>IFERROR(VLOOKUP(A891,Transaksi!$A$11:$F$1000,6,FALSE),"")</f>
        <v/>
      </c>
      <c r="G891" s="489" t="str">
        <f>IFERROR(VLOOKUP(A891,Transaksi!$A$11:$G$1000,7,FALSE),"")</f>
        <v/>
      </c>
      <c r="H891" s="489" t="str">
        <f>IFERROR(VLOOKUP(A891,Transaksi!$A$11:$H$1000,8,FALSE),"")</f>
        <v/>
      </c>
      <c r="I891" s="489" t="str">
        <f t="shared" si="26"/>
        <v/>
      </c>
    </row>
    <row r="892" spans="3:9" ht="12.5">
      <c r="C892" s="486" t="str">
        <f>IFERROR(VLOOKUP(A892,Transaksi!$A$11:$C$1000,3,FALSE),"")</f>
        <v/>
      </c>
      <c r="D892" s="487" t="str">
        <f>IFERROR(VLOOKUP(A892,Transaksi!$A$11:$D$1000,4,FALSE),"")</f>
        <v/>
      </c>
      <c r="E892" s="488" t="str">
        <f>IFERROR(VLOOKUP(A892,Transaksi!$A$11:$E$1000,5,FALSE),"")</f>
        <v/>
      </c>
      <c r="F892" s="209" t="str">
        <f>IFERROR(VLOOKUP(A892,Transaksi!$A$11:$F$1000,6,FALSE),"")</f>
        <v/>
      </c>
      <c r="G892" s="489" t="str">
        <f>IFERROR(VLOOKUP(A892,Transaksi!$A$11:$G$1000,7,FALSE),"")</f>
        <v/>
      </c>
      <c r="H892" s="489" t="str">
        <f>IFERROR(VLOOKUP(A892,Transaksi!$A$11:$H$1000,8,FALSE),"")</f>
        <v/>
      </c>
      <c r="I892" s="489" t="str">
        <f t="shared" si="26"/>
        <v/>
      </c>
    </row>
    <row r="893" spans="3:9" ht="12.5">
      <c r="C893" s="486" t="str">
        <f>IFERROR(VLOOKUP(A893,Transaksi!$A$11:$C$1000,3,FALSE),"")</f>
        <v/>
      </c>
      <c r="D893" s="487" t="str">
        <f>IFERROR(VLOOKUP(A893,Transaksi!$A$11:$D$1000,4,FALSE),"")</f>
        <v/>
      </c>
      <c r="E893" s="488" t="str">
        <f>IFERROR(VLOOKUP(A893,Transaksi!$A$11:$E$1000,5,FALSE),"")</f>
        <v/>
      </c>
      <c r="F893" s="209" t="str">
        <f>IFERROR(VLOOKUP(A893,Transaksi!$A$11:$F$1000,6,FALSE),"")</f>
        <v/>
      </c>
      <c r="G893" s="489" t="str">
        <f>IFERROR(VLOOKUP(A893,Transaksi!$A$11:$G$1000,7,FALSE),"")</f>
        <v/>
      </c>
      <c r="H893" s="489" t="str">
        <f>IFERROR(VLOOKUP(A893,Transaksi!$A$11:$H$1000,8,FALSE),"")</f>
        <v/>
      </c>
      <c r="I893" s="489" t="str">
        <f t="shared" si="26"/>
        <v/>
      </c>
    </row>
    <row r="894" spans="3:9" ht="12.5">
      <c r="C894" s="486" t="str">
        <f>IFERROR(VLOOKUP(A894,Transaksi!$A$11:$C$1000,3,FALSE),"")</f>
        <v/>
      </c>
      <c r="D894" s="487" t="str">
        <f>IFERROR(VLOOKUP(A894,Transaksi!$A$11:$D$1000,4,FALSE),"")</f>
        <v/>
      </c>
      <c r="E894" s="488" t="str">
        <f>IFERROR(VLOOKUP(A894,Transaksi!$A$11:$E$1000,5,FALSE),"")</f>
        <v/>
      </c>
      <c r="F894" s="209" t="str">
        <f>IFERROR(VLOOKUP(A894,Transaksi!$A$11:$F$1000,6,FALSE),"")</f>
        <v/>
      </c>
      <c r="G894" s="489" t="str">
        <f>IFERROR(VLOOKUP(A894,Transaksi!$A$11:$G$1000,7,FALSE),"")</f>
        <v/>
      </c>
      <c r="H894" s="489" t="str">
        <f>IFERROR(VLOOKUP(A894,Transaksi!$A$11:$H$1000,8,FALSE),"")</f>
        <v/>
      </c>
      <c r="I894" s="489" t="str">
        <f t="shared" si="26"/>
        <v/>
      </c>
    </row>
    <row r="895" spans="3:9" ht="12.5">
      <c r="C895" s="486" t="str">
        <f>IFERROR(VLOOKUP(A895,Transaksi!$A$11:$C$1000,3,FALSE),"")</f>
        <v/>
      </c>
      <c r="D895" s="487" t="str">
        <f>IFERROR(VLOOKUP(A895,Transaksi!$A$11:$D$1000,4,FALSE),"")</f>
        <v/>
      </c>
      <c r="E895" s="488" t="str">
        <f>IFERROR(VLOOKUP(A895,Transaksi!$A$11:$E$1000,5,FALSE),"")</f>
        <v/>
      </c>
      <c r="F895" s="209" t="str">
        <f>IFERROR(VLOOKUP(A895,Transaksi!$A$11:$F$1000,6,FALSE),"")</f>
        <v/>
      </c>
      <c r="G895" s="489" t="str">
        <f>IFERROR(VLOOKUP(A895,Transaksi!$A$11:$G$1000,7,FALSE),"")</f>
        <v/>
      </c>
      <c r="H895" s="489" t="str">
        <f>IFERROR(VLOOKUP(A895,Transaksi!$A$11:$H$1000,8,FALSE),"")</f>
        <v/>
      </c>
      <c r="I895" s="489" t="str">
        <f t="shared" si="26"/>
        <v/>
      </c>
    </row>
    <row r="896" spans="3:9" ht="12.5">
      <c r="C896" s="486" t="str">
        <f>IFERROR(VLOOKUP(A896,Transaksi!$A$11:$C$1000,3,FALSE),"")</f>
        <v/>
      </c>
      <c r="D896" s="487" t="str">
        <f>IFERROR(VLOOKUP(A896,Transaksi!$A$11:$D$1000,4,FALSE),"")</f>
        <v/>
      </c>
      <c r="E896" s="488" t="str">
        <f>IFERROR(VLOOKUP(A896,Transaksi!$A$11:$E$1000,5,FALSE),"")</f>
        <v/>
      </c>
      <c r="F896" s="209" t="str">
        <f>IFERROR(VLOOKUP(A896,Transaksi!$A$11:$F$1000,6,FALSE),"")</f>
        <v/>
      </c>
      <c r="G896" s="489" t="str">
        <f>IFERROR(VLOOKUP(A896,Transaksi!$A$11:$G$1000,7,FALSE),"")</f>
        <v/>
      </c>
      <c r="H896" s="489" t="str">
        <f>IFERROR(VLOOKUP(A896,Transaksi!$A$11:$H$1000,8,FALSE),"")</f>
        <v/>
      </c>
      <c r="I896" s="489" t="str">
        <f t="shared" si="26"/>
        <v/>
      </c>
    </row>
    <row r="897" spans="3:9" ht="12.5">
      <c r="C897" s="486" t="str">
        <f>IFERROR(VLOOKUP(A897,Transaksi!$A$11:$C$1000,3,FALSE),"")</f>
        <v/>
      </c>
      <c r="D897" s="487" t="str">
        <f>IFERROR(VLOOKUP(A897,Transaksi!$A$11:$D$1000,4,FALSE),"")</f>
        <v/>
      </c>
      <c r="E897" s="488" t="str">
        <f>IFERROR(VLOOKUP(A897,Transaksi!$A$11:$E$1000,5,FALSE),"")</f>
        <v/>
      </c>
      <c r="F897" s="209" t="str">
        <f>IFERROR(VLOOKUP(A897,Transaksi!$A$11:$F$1000,6,FALSE),"")</f>
        <v/>
      </c>
      <c r="G897" s="489" t="str">
        <f>IFERROR(VLOOKUP(A897,Transaksi!$A$11:$G$1000,7,FALSE),"")</f>
        <v/>
      </c>
      <c r="H897" s="489" t="str">
        <f>IFERROR(VLOOKUP(A897,Transaksi!$A$11:$H$1000,8,FALSE),"")</f>
        <v/>
      </c>
      <c r="I897" s="489" t="str">
        <f t="shared" si="26"/>
        <v/>
      </c>
    </row>
    <row r="898" spans="3:9" ht="12.5">
      <c r="C898" s="486" t="str">
        <f>IFERROR(VLOOKUP(A898,Transaksi!$A$11:$C$1000,3,FALSE),"")</f>
        <v/>
      </c>
      <c r="D898" s="487" t="str">
        <f>IFERROR(VLOOKUP(A898,Transaksi!$A$11:$D$1000,4,FALSE),"")</f>
        <v/>
      </c>
      <c r="E898" s="488" t="str">
        <f>IFERROR(VLOOKUP(A898,Transaksi!$A$11:$E$1000,5,FALSE),"")</f>
        <v/>
      </c>
      <c r="F898" s="209" t="str">
        <f>IFERROR(VLOOKUP(A898,Transaksi!$A$11:$F$1000,6,FALSE),"")</f>
        <v/>
      </c>
      <c r="G898" s="489" t="str">
        <f>IFERROR(VLOOKUP(A898,Transaksi!$A$11:$G$1000,7,FALSE),"")</f>
        <v/>
      </c>
      <c r="H898" s="489" t="str">
        <f>IFERROR(VLOOKUP(A898,Transaksi!$A$11:$H$1000,8,FALSE),"")</f>
        <v/>
      </c>
      <c r="I898" s="489" t="str">
        <f t="shared" si="26"/>
        <v/>
      </c>
    </row>
    <row r="899" spans="3:9" ht="12.5">
      <c r="C899" s="486" t="str">
        <f>IFERROR(VLOOKUP(A899,Transaksi!$A$11:$C$1000,3,FALSE),"")</f>
        <v/>
      </c>
      <c r="D899" s="487" t="str">
        <f>IFERROR(VLOOKUP(A899,Transaksi!$A$11:$D$1000,4,FALSE),"")</f>
        <v/>
      </c>
      <c r="E899" s="488" t="str">
        <f>IFERROR(VLOOKUP(A899,Transaksi!$A$11:$E$1000,5,FALSE),"")</f>
        <v/>
      </c>
      <c r="F899" s="209" t="str">
        <f>IFERROR(VLOOKUP(A899,Transaksi!$A$11:$F$1000,6,FALSE),"")</f>
        <v/>
      </c>
      <c r="G899" s="489" t="str">
        <f>IFERROR(VLOOKUP(A899,Transaksi!$A$11:$G$1000,7,FALSE),"")</f>
        <v/>
      </c>
      <c r="H899" s="489" t="str">
        <f>IFERROR(VLOOKUP(A899,Transaksi!$A$11:$H$1000,8,FALSE),"")</f>
        <v/>
      </c>
      <c r="I899" s="489" t="str">
        <f t="shared" si="26"/>
        <v/>
      </c>
    </row>
    <row r="900" spans="3:9" ht="12.5">
      <c r="C900" s="486" t="str">
        <f>IFERROR(VLOOKUP(A900,Transaksi!$A$11:$C$1000,3,FALSE),"")</f>
        <v/>
      </c>
      <c r="D900" s="487" t="str">
        <f>IFERROR(VLOOKUP(A900,Transaksi!$A$11:$D$1000,4,FALSE),"")</f>
        <v/>
      </c>
      <c r="E900" s="488" t="str">
        <f>IFERROR(VLOOKUP(A900,Transaksi!$A$11:$E$1000,5,FALSE),"")</f>
        <v/>
      </c>
      <c r="F900" s="209" t="str">
        <f>IFERROR(VLOOKUP(A900,Transaksi!$A$11:$F$1000,6,FALSE),"")</f>
        <v/>
      </c>
      <c r="G900" s="489" t="str">
        <f>IFERROR(VLOOKUP(A900,Transaksi!$A$11:$G$1000,7,FALSE),"")</f>
        <v/>
      </c>
      <c r="H900" s="489" t="str">
        <f>IFERROR(VLOOKUP(A900,Transaksi!$A$11:$H$1000,8,FALSE),"")</f>
        <v/>
      </c>
      <c r="I900" s="489" t="str">
        <f t="shared" si="26"/>
        <v/>
      </c>
    </row>
    <row r="901" spans="3:9" ht="12.5">
      <c r="C901" s="486" t="str">
        <f>IFERROR(VLOOKUP(A901,Transaksi!$A$11:$C$1000,3,FALSE),"")</f>
        <v/>
      </c>
      <c r="D901" s="487" t="str">
        <f>IFERROR(VLOOKUP(A901,Transaksi!$A$11:$D$1000,4,FALSE),"")</f>
        <v/>
      </c>
      <c r="E901" s="488" t="str">
        <f>IFERROR(VLOOKUP(A901,Transaksi!$A$11:$E$1000,5,FALSE),"")</f>
        <v/>
      </c>
      <c r="F901" s="209" t="str">
        <f>IFERROR(VLOOKUP(A901,Transaksi!$A$11:$F$1000,6,FALSE),"")</f>
        <v/>
      </c>
      <c r="G901" s="489" t="str">
        <f>IFERROR(VLOOKUP(A901,Transaksi!$A$11:$G$1000,7,FALSE),"")</f>
        <v/>
      </c>
      <c r="H901" s="489" t="str">
        <f>IFERROR(VLOOKUP(A901,Transaksi!$A$11:$H$1000,8,FALSE),"")</f>
        <v/>
      </c>
      <c r="I901" s="489" t="str">
        <f t="shared" si="26"/>
        <v/>
      </c>
    </row>
    <row r="902" spans="3:9" ht="12.5">
      <c r="C902" s="486" t="str">
        <f>IFERROR(VLOOKUP(A902,Transaksi!$A$11:$C$1000,3,FALSE),"")</f>
        <v/>
      </c>
      <c r="D902" s="487" t="str">
        <f>IFERROR(VLOOKUP(A902,Transaksi!$A$11:$D$1000,4,FALSE),"")</f>
        <v/>
      </c>
      <c r="E902" s="488" t="str">
        <f>IFERROR(VLOOKUP(A902,Transaksi!$A$11:$E$1000,5,FALSE),"")</f>
        <v/>
      </c>
      <c r="F902" s="209" t="str">
        <f>IFERROR(VLOOKUP(A902,Transaksi!$A$11:$F$1000,6,FALSE),"")</f>
        <v/>
      </c>
      <c r="G902" s="489" t="str">
        <f>IFERROR(VLOOKUP(A902,Transaksi!$A$11:$G$1000,7,FALSE),"")</f>
        <v/>
      </c>
      <c r="H902" s="489" t="str">
        <f>IFERROR(VLOOKUP(A902,Transaksi!$A$11:$H$1000,8,FALSE),"")</f>
        <v/>
      </c>
      <c r="I902" s="489" t="str">
        <f t="shared" si="26"/>
        <v/>
      </c>
    </row>
    <row r="903" spans="3:9" ht="12.5">
      <c r="C903" s="486" t="str">
        <f>IFERROR(VLOOKUP(A903,Transaksi!$A$11:$C$1000,3,FALSE),"")</f>
        <v/>
      </c>
      <c r="D903" s="487" t="str">
        <f>IFERROR(VLOOKUP(A903,Transaksi!$A$11:$D$1000,4,FALSE),"")</f>
        <v/>
      </c>
      <c r="E903" s="488" t="str">
        <f>IFERROR(VLOOKUP(A903,Transaksi!$A$11:$E$1000,5,FALSE),"")</f>
        <v/>
      </c>
      <c r="F903" s="209" t="str">
        <f>IFERROR(VLOOKUP(A903,Transaksi!$A$11:$F$1000,6,FALSE),"")</f>
        <v/>
      </c>
      <c r="G903" s="489" t="str">
        <f>IFERROR(VLOOKUP(A903,Transaksi!$A$11:$G$1000,7,FALSE),"")</f>
        <v/>
      </c>
      <c r="H903" s="489" t="str">
        <f>IFERROR(VLOOKUP(A903,Transaksi!$A$11:$H$1000,8,FALSE),"")</f>
        <v/>
      </c>
      <c r="I903" s="489" t="str">
        <f t="shared" si="26"/>
        <v/>
      </c>
    </row>
    <row r="904" spans="3:9" ht="12.5">
      <c r="C904" s="486" t="str">
        <f>IFERROR(VLOOKUP(A904,Transaksi!$A$11:$C$1000,3,FALSE),"")</f>
        <v/>
      </c>
      <c r="D904" s="487" t="str">
        <f>IFERROR(VLOOKUP(A904,Transaksi!$A$11:$D$1000,4,FALSE),"")</f>
        <v/>
      </c>
      <c r="E904" s="488" t="str">
        <f>IFERROR(VLOOKUP(A904,Transaksi!$A$11:$E$1000,5,FALSE),"")</f>
        <v/>
      </c>
      <c r="F904" s="209" t="str">
        <f>IFERROR(VLOOKUP(A904,Transaksi!$A$11:$F$1000,6,FALSE),"")</f>
        <v/>
      </c>
      <c r="G904" s="489" t="str">
        <f>IFERROR(VLOOKUP(A904,Transaksi!$A$11:$G$1000,7,FALSE),"")</f>
        <v/>
      </c>
      <c r="H904" s="489" t="str">
        <f>IFERROR(VLOOKUP(A904,Transaksi!$A$11:$H$1000,8,FALSE),"")</f>
        <v/>
      </c>
      <c r="I904" s="489" t="str">
        <f t="shared" si="26"/>
        <v/>
      </c>
    </row>
    <row r="905" spans="3:9" ht="12.5">
      <c r="C905" s="486" t="str">
        <f>IFERROR(VLOOKUP(A905,Transaksi!$A$11:$C$1000,3,FALSE),"")</f>
        <v/>
      </c>
      <c r="D905" s="487" t="str">
        <f>IFERROR(VLOOKUP(A905,Transaksi!$A$11:$D$1000,4,FALSE),"")</f>
        <v/>
      </c>
      <c r="E905" s="488" t="str">
        <f>IFERROR(VLOOKUP(A905,Transaksi!$A$11:$E$1000,5,FALSE),"")</f>
        <v/>
      </c>
      <c r="F905" s="209" t="str">
        <f>IFERROR(VLOOKUP(A905,Transaksi!$A$11:$F$1000,6,FALSE),"")</f>
        <v/>
      </c>
      <c r="G905" s="489" t="str">
        <f>IFERROR(VLOOKUP(A905,Transaksi!$A$11:$G$1000,7,FALSE),"")</f>
        <v/>
      </c>
      <c r="H905" s="489" t="str">
        <f>IFERROR(VLOOKUP(A905,Transaksi!$A$11:$H$1000,8,FALSE),"")</f>
        <v/>
      </c>
      <c r="I905" s="489" t="str">
        <f t="shared" si="26"/>
        <v/>
      </c>
    </row>
    <row r="906" spans="3:9" ht="12.5">
      <c r="C906" s="486" t="str">
        <f>IFERROR(VLOOKUP(A906,Transaksi!$A$11:$C$1000,3,FALSE),"")</f>
        <v/>
      </c>
      <c r="D906" s="487" t="str">
        <f>IFERROR(VLOOKUP(A906,Transaksi!$A$11:$D$1000,4,FALSE),"")</f>
        <v/>
      </c>
      <c r="E906" s="488" t="str">
        <f>IFERROR(VLOOKUP(A906,Transaksi!$A$11:$E$1000,5,FALSE),"")</f>
        <v/>
      </c>
      <c r="F906" s="209" t="str">
        <f>IFERROR(VLOOKUP(A906,Transaksi!$A$11:$F$1000,6,FALSE),"")</f>
        <v/>
      </c>
      <c r="G906" s="489" t="str">
        <f>IFERROR(VLOOKUP(A906,Transaksi!$A$11:$G$1000,7,FALSE),"")</f>
        <v/>
      </c>
      <c r="H906" s="489" t="str">
        <f>IFERROR(VLOOKUP(A906,Transaksi!$A$11:$H$1000,8,FALSE),"")</f>
        <v/>
      </c>
      <c r="I906" s="489" t="str">
        <f t="shared" si="26"/>
        <v/>
      </c>
    </row>
    <row r="907" spans="3:9" ht="12.5">
      <c r="C907" s="486" t="str">
        <f>IFERROR(VLOOKUP(A907,Transaksi!$A$11:$C$1000,3,FALSE),"")</f>
        <v/>
      </c>
      <c r="D907" s="487" t="str">
        <f>IFERROR(VLOOKUP(A907,Transaksi!$A$11:$D$1000,4,FALSE),"")</f>
        <v/>
      </c>
      <c r="E907" s="488" t="str">
        <f>IFERROR(VLOOKUP(A907,Transaksi!$A$11:$E$1000,5,FALSE),"")</f>
        <v/>
      </c>
      <c r="F907" s="209" t="str">
        <f>IFERROR(VLOOKUP(A907,Transaksi!$A$11:$F$1000,6,FALSE),"")</f>
        <v/>
      </c>
      <c r="G907" s="489" t="str">
        <f>IFERROR(VLOOKUP(A907,Transaksi!$A$11:$G$1000,7,FALSE),"")</f>
        <v/>
      </c>
      <c r="H907" s="489" t="str">
        <f>IFERROR(VLOOKUP(A907,Transaksi!$A$11:$H$1000,8,FALSE),"")</f>
        <v/>
      </c>
      <c r="I907" s="489" t="str">
        <f t="shared" si="26"/>
        <v/>
      </c>
    </row>
    <row r="908" spans="3:9" ht="12.5">
      <c r="C908" s="486" t="str">
        <f>IFERROR(VLOOKUP(A908,Transaksi!$A$11:$C$1000,3,FALSE),"")</f>
        <v/>
      </c>
      <c r="D908" s="487" t="str">
        <f>IFERROR(VLOOKUP(A908,Transaksi!$A$11:$D$1000,4,FALSE),"")</f>
        <v/>
      </c>
      <c r="E908" s="488" t="str">
        <f>IFERROR(VLOOKUP(A908,Transaksi!$A$11:$E$1000,5,FALSE),"")</f>
        <v/>
      </c>
      <c r="F908" s="209" t="str">
        <f>IFERROR(VLOOKUP(A908,Transaksi!$A$11:$F$1000,6,FALSE),"")</f>
        <v/>
      </c>
      <c r="G908" s="489" t="str">
        <f>IFERROR(VLOOKUP(A908,Transaksi!$A$11:$G$1000,7,FALSE),"")</f>
        <v/>
      </c>
      <c r="H908" s="489" t="str">
        <f>IFERROR(VLOOKUP(A908,Transaksi!$A$11:$H$1000,8,FALSE),"")</f>
        <v/>
      </c>
      <c r="I908" s="489" t="str">
        <f t="shared" si="26"/>
        <v/>
      </c>
    </row>
    <row r="909" spans="3:9" ht="12.5">
      <c r="C909" s="486" t="str">
        <f>IFERROR(VLOOKUP(A909,Transaksi!$A$11:$C$1000,3,FALSE),"")</f>
        <v/>
      </c>
      <c r="D909" s="487" t="str">
        <f>IFERROR(VLOOKUP(A909,Transaksi!$A$11:$D$1000,4,FALSE),"")</f>
        <v/>
      </c>
      <c r="E909" s="488" t="str">
        <f>IFERROR(VLOOKUP(A909,Transaksi!$A$11:$E$1000,5,FALSE),"")</f>
        <v/>
      </c>
      <c r="F909" s="209" t="str">
        <f>IFERROR(VLOOKUP(A909,Transaksi!$A$11:$F$1000,6,FALSE),"")</f>
        <v/>
      </c>
      <c r="G909" s="489" t="str">
        <f>IFERROR(VLOOKUP(A909,Transaksi!$A$11:$G$1000,7,FALSE),"")</f>
        <v/>
      </c>
      <c r="H909" s="489" t="str">
        <f>IFERROR(VLOOKUP(A909,Transaksi!$A$11:$H$1000,8,FALSE),"")</f>
        <v/>
      </c>
      <c r="I909" s="489" t="str">
        <f t="shared" si="26"/>
        <v/>
      </c>
    </row>
    <row r="910" spans="3:9" ht="12.5">
      <c r="C910" s="486" t="str">
        <f>IFERROR(VLOOKUP(A910,Transaksi!$A$11:$C$1000,3,FALSE),"")</f>
        <v/>
      </c>
      <c r="D910" s="487" t="str">
        <f>IFERROR(VLOOKUP(A910,Transaksi!$A$11:$D$1000,4,FALSE),"")</f>
        <v/>
      </c>
      <c r="E910" s="488" t="str">
        <f>IFERROR(VLOOKUP(A910,Transaksi!$A$11:$E$1000,5,FALSE),"")</f>
        <v/>
      </c>
      <c r="F910" s="209" t="str">
        <f>IFERROR(VLOOKUP(A910,Transaksi!$A$11:$F$1000,6,FALSE),"")</f>
        <v/>
      </c>
      <c r="G910" s="489" t="str">
        <f>IFERROR(VLOOKUP(A910,Transaksi!$A$11:$G$1000,7,FALSE),"")</f>
        <v/>
      </c>
      <c r="H910" s="489" t="str">
        <f>IFERROR(VLOOKUP(A910,Transaksi!$A$11:$H$1000,8,FALSE),"")</f>
        <v/>
      </c>
      <c r="I910" s="489" t="str">
        <f t="shared" si="26"/>
        <v/>
      </c>
    </row>
    <row r="911" spans="3:9" ht="12.5">
      <c r="C911" s="486" t="str">
        <f>IFERROR(VLOOKUP(A911,Transaksi!$A$11:$C$1000,3,FALSE),"")</f>
        <v/>
      </c>
      <c r="D911" s="487" t="str">
        <f>IFERROR(VLOOKUP(A911,Transaksi!$A$11:$D$1000,4,FALSE),"")</f>
        <v/>
      </c>
      <c r="E911" s="488" t="str">
        <f>IFERROR(VLOOKUP(A911,Transaksi!$A$11:$E$1000,5,FALSE),"")</f>
        <v/>
      </c>
      <c r="F911" s="209" t="str">
        <f>IFERROR(VLOOKUP(A911,Transaksi!$A$11:$F$1000,6,FALSE),"")</f>
        <v/>
      </c>
      <c r="G911" s="489" t="str">
        <f>IFERROR(VLOOKUP(A911,Transaksi!$A$11:$G$1000,7,FALSE),"")</f>
        <v/>
      </c>
      <c r="H911" s="489" t="str">
        <f>IFERROR(VLOOKUP(A911,Transaksi!$A$11:$H$1000,8,FALSE),"")</f>
        <v/>
      </c>
      <c r="I911" s="489" t="str">
        <f t="shared" si="26"/>
        <v/>
      </c>
    </row>
    <row r="912" spans="3:9" ht="12.5">
      <c r="C912" s="486" t="str">
        <f>IFERROR(VLOOKUP(A912,Transaksi!$A$11:$C$1000,3,FALSE),"")</f>
        <v/>
      </c>
      <c r="D912" s="487" t="str">
        <f>IFERROR(VLOOKUP(A912,Transaksi!$A$11:$D$1000,4,FALSE),"")</f>
        <v/>
      </c>
      <c r="E912" s="488" t="str">
        <f>IFERROR(VLOOKUP(A912,Transaksi!$A$11:$E$1000,5,FALSE),"")</f>
        <v/>
      </c>
      <c r="F912" s="209" t="str">
        <f>IFERROR(VLOOKUP(A912,Transaksi!$A$11:$F$1000,6,FALSE),"")</f>
        <v/>
      </c>
      <c r="G912" s="489" t="str">
        <f>IFERROR(VLOOKUP(A912,Transaksi!$A$11:$G$1000,7,FALSE),"")</f>
        <v/>
      </c>
      <c r="H912" s="489" t="str">
        <f>IFERROR(VLOOKUP(A912,Transaksi!$A$11:$H$1000,8,FALSE),"")</f>
        <v/>
      </c>
      <c r="I912" s="489" t="str">
        <f t="shared" si="26"/>
        <v/>
      </c>
    </row>
    <row r="913" spans="3:9" ht="12.5">
      <c r="C913" s="486" t="str">
        <f>IFERROR(VLOOKUP(A913,Transaksi!$A$11:$C$1000,3,FALSE),"")</f>
        <v/>
      </c>
      <c r="D913" s="487" t="str">
        <f>IFERROR(VLOOKUP(A913,Transaksi!$A$11:$D$1000,4,FALSE),"")</f>
        <v/>
      </c>
      <c r="E913" s="488" t="str">
        <f>IFERROR(VLOOKUP(A913,Transaksi!$A$11:$E$1000,5,FALSE),"")</f>
        <v/>
      </c>
      <c r="F913" s="209" t="str">
        <f>IFERROR(VLOOKUP(A913,Transaksi!$A$11:$F$1000,6,FALSE),"")</f>
        <v/>
      </c>
      <c r="G913" s="489" t="str">
        <f>IFERROR(VLOOKUP(A913,Transaksi!$A$11:$G$1000,7,FALSE),"")</f>
        <v/>
      </c>
      <c r="H913" s="489" t="str">
        <f>IFERROR(VLOOKUP(A913,Transaksi!$A$11:$H$1000,8,FALSE),"")</f>
        <v/>
      </c>
      <c r="I913" s="489" t="str">
        <f t="shared" si="26"/>
        <v/>
      </c>
    </row>
    <row r="914" spans="3:9" ht="12.5">
      <c r="C914" s="486" t="str">
        <f>IFERROR(VLOOKUP(A914,Transaksi!$A$11:$C$1000,3,FALSE),"")</f>
        <v/>
      </c>
      <c r="D914" s="487" t="str">
        <f>IFERROR(VLOOKUP(A914,Transaksi!$A$11:$D$1000,4,FALSE),"")</f>
        <v/>
      </c>
      <c r="E914" s="488" t="str">
        <f>IFERROR(VLOOKUP(A914,Transaksi!$A$11:$E$1000,5,FALSE),"")</f>
        <v/>
      </c>
      <c r="F914" s="209" t="str">
        <f>IFERROR(VLOOKUP(A914,Transaksi!$A$11:$F$1000,6,FALSE),"")</f>
        <v/>
      </c>
      <c r="G914" s="489" t="str">
        <f>IFERROR(VLOOKUP(A914,Transaksi!$A$11:$G$1000,7,FALSE),"")</f>
        <v/>
      </c>
      <c r="H914" s="489" t="str">
        <f>IFERROR(VLOOKUP(A914,Transaksi!$A$11:$H$1000,8,FALSE),"")</f>
        <v/>
      </c>
      <c r="I914" s="489" t="str">
        <f t="shared" si="26"/>
        <v/>
      </c>
    </row>
    <row r="915" spans="3:9" ht="12.5">
      <c r="C915" s="486" t="str">
        <f>IFERROR(VLOOKUP(A915,Transaksi!$A$11:$C$1000,3,FALSE),"")</f>
        <v/>
      </c>
      <c r="D915" s="487" t="str">
        <f>IFERROR(VLOOKUP(A915,Transaksi!$A$11:$D$1000,4,FALSE),"")</f>
        <v/>
      </c>
      <c r="E915" s="488" t="str">
        <f>IFERROR(VLOOKUP(A915,Transaksi!$A$11:$E$1000,5,FALSE),"")</f>
        <v/>
      </c>
      <c r="F915" s="209" t="str">
        <f>IFERROR(VLOOKUP(A915,Transaksi!$A$11:$F$1000,6,FALSE),"")</f>
        <v/>
      </c>
      <c r="G915" s="489" t="str">
        <f>IFERROR(VLOOKUP(A915,Transaksi!$A$11:$G$1000,7,FALSE),"")</f>
        <v/>
      </c>
      <c r="H915" s="489" t="str">
        <f>IFERROR(VLOOKUP(A915,Transaksi!$A$11:$H$1000,8,FALSE),"")</f>
        <v/>
      </c>
      <c r="I915" s="489" t="str">
        <f t="shared" si="26"/>
        <v/>
      </c>
    </row>
    <row r="916" spans="3:9" ht="12.5">
      <c r="C916" s="486" t="str">
        <f>IFERROR(VLOOKUP(A916,Transaksi!$A$11:$C$1000,3,FALSE),"")</f>
        <v/>
      </c>
      <c r="D916" s="487" t="str">
        <f>IFERROR(VLOOKUP(A916,Transaksi!$A$11:$D$1000,4,FALSE),"")</f>
        <v/>
      </c>
      <c r="E916" s="488" t="str">
        <f>IFERROR(VLOOKUP(A916,Transaksi!$A$11:$E$1000,5,FALSE),"")</f>
        <v/>
      </c>
      <c r="F916" s="209" t="str">
        <f>IFERROR(VLOOKUP(A916,Transaksi!$A$11:$F$1000,6,FALSE),"")</f>
        <v/>
      </c>
      <c r="G916" s="489" t="str">
        <f>IFERROR(VLOOKUP(A916,Transaksi!$A$11:$G$1000,7,FALSE),"")</f>
        <v/>
      </c>
      <c r="H916" s="489" t="str">
        <f>IFERROR(VLOOKUP(A916,Transaksi!$A$11:$H$1000,8,FALSE),"")</f>
        <v/>
      </c>
      <c r="I916" s="489" t="str">
        <f t="shared" si="26"/>
        <v/>
      </c>
    </row>
    <row r="917" spans="3:9" ht="12.5">
      <c r="C917" s="486" t="str">
        <f>IFERROR(VLOOKUP(A917,Transaksi!$A$11:$C$1000,3,FALSE),"")</f>
        <v/>
      </c>
      <c r="D917" s="487" t="str">
        <f>IFERROR(VLOOKUP(A917,Transaksi!$A$11:$D$1000,4,FALSE),"")</f>
        <v/>
      </c>
      <c r="E917" s="488" t="str">
        <f>IFERROR(VLOOKUP(A917,Transaksi!$A$11:$E$1000,5,FALSE),"")</f>
        <v/>
      </c>
      <c r="F917" s="209" t="str">
        <f>IFERROR(VLOOKUP(A917,Transaksi!$A$11:$F$1000,6,FALSE),"")</f>
        <v/>
      </c>
      <c r="G917" s="489" t="str">
        <f>IFERROR(VLOOKUP(A917,Transaksi!$A$11:$G$1000,7,FALSE),"")</f>
        <v/>
      </c>
      <c r="H917" s="489" t="str">
        <f>IFERROR(VLOOKUP(A917,Transaksi!$A$11:$H$1000,8,FALSE),"")</f>
        <v/>
      </c>
      <c r="I917" s="489" t="str">
        <f t="shared" si="26"/>
        <v/>
      </c>
    </row>
    <row r="918" spans="3:9" ht="12.5">
      <c r="C918" s="486" t="str">
        <f>IFERROR(VLOOKUP(A918,Transaksi!$A$11:$C$1000,3,FALSE),"")</f>
        <v/>
      </c>
      <c r="D918" s="487" t="str">
        <f>IFERROR(VLOOKUP(A918,Transaksi!$A$11:$D$1000,4,FALSE),"")</f>
        <v/>
      </c>
      <c r="E918" s="488" t="str">
        <f>IFERROR(VLOOKUP(A918,Transaksi!$A$11:$E$1000,5,FALSE),"")</f>
        <v/>
      </c>
      <c r="F918" s="209" t="str">
        <f>IFERROR(VLOOKUP(A918,Transaksi!$A$11:$F$1000,6,FALSE),"")</f>
        <v/>
      </c>
      <c r="G918" s="489" t="str">
        <f>IFERROR(VLOOKUP(A918,Transaksi!$A$11:$G$1000,7,FALSE),"")</f>
        <v/>
      </c>
      <c r="H918" s="489" t="str">
        <f>IFERROR(VLOOKUP(A918,Transaksi!$A$11:$H$1000,8,FALSE),"")</f>
        <v/>
      </c>
      <c r="I918" s="489" t="str">
        <f t="shared" si="26"/>
        <v/>
      </c>
    </row>
    <row r="919" spans="3:9" ht="12.5">
      <c r="C919" s="486" t="str">
        <f>IFERROR(VLOOKUP(A919,Transaksi!$A$11:$C$1000,3,FALSE),"")</f>
        <v/>
      </c>
      <c r="D919" s="487" t="str">
        <f>IFERROR(VLOOKUP(A919,Transaksi!$A$11:$D$1000,4,FALSE),"")</f>
        <v/>
      </c>
      <c r="E919" s="488" t="str">
        <f>IFERROR(VLOOKUP(A919,Transaksi!$A$11:$E$1000,5,FALSE),"")</f>
        <v/>
      </c>
      <c r="F919" s="209" t="str">
        <f>IFERROR(VLOOKUP(A919,Transaksi!$A$11:$F$1000,6,FALSE),"")</f>
        <v/>
      </c>
      <c r="G919" s="489" t="str">
        <f>IFERROR(VLOOKUP(A919,Transaksi!$A$11:$G$1000,7,FALSE),"")</f>
        <v/>
      </c>
      <c r="H919" s="489" t="str">
        <f>IFERROR(VLOOKUP(A919,Transaksi!$A$11:$H$1000,8,FALSE),"")</f>
        <v/>
      </c>
      <c r="I919" s="489" t="str">
        <f t="shared" si="26"/>
        <v/>
      </c>
    </row>
    <row r="920" spans="3:9" ht="12.5">
      <c r="C920" s="486" t="str">
        <f>IFERROR(VLOOKUP(A920,Transaksi!$A$11:$C$1000,3,FALSE),"")</f>
        <v/>
      </c>
      <c r="D920" s="487" t="str">
        <f>IFERROR(VLOOKUP(A920,Transaksi!$A$11:$D$1000,4,FALSE),"")</f>
        <v/>
      </c>
      <c r="E920" s="488" t="str">
        <f>IFERROR(VLOOKUP(A920,Transaksi!$A$11:$E$1000,5,FALSE),"")</f>
        <v/>
      </c>
      <c r="F920" s="209" t="str">
        <f>IFERROR(VLOOKUP(A920,Transaksi!$A$11:$F$1000,6,FALSE),"")</f>
        <v/>
      </c>
      <c r="G920" s="489" t="str">
        <f>IFERROR(VLOOKUP(A920,Transaksi!$A$11:$G$1000,7,FALSE),"")</f>
        <v/>
      </c>
      <c r="H920" s="489" t="str">
        <f>IFERROR(VLOOKUP(A920,Transaksi!$A$11:$H$1000,8,FALSE),"")</f>
        <v/>
      </c>
      <c r="I920" s="489" t="str">
        <f t="shared" ref="I920:I983" si="27">IF(F920="","",I919+G920-H920)</f>
        <v/>
      </c>
    </row>
    <row r="921" spans="3:9" ht="12.5">
      <c r="C921" s="486" t="str">
        <f>IFERROR(VLOOKUP(A921,Transaksi!$A$11:$C$1000,3,FALSE),"")</f>
        <v/>
      </c>
      <c r="D921" s="487" t="str">
        <f>IFERROR(VLOOKUP(A921,Transaksi!$A$11:$D$1000,4,FALSE),"")</f>
        <v/>
      </c>
      <c r="E921" s="488" t="str">
        <f>IFERROR(VLOOKUP(A921,Transaksi!$A$11:$E$1000,5,FALSE),"")</f>
        <v/>
      </c>
      <c r="F921" s="209" t="str">
        <f>IFERROR(VLOOKUP(A921,Transaksi!$A$11:$F$1000,6,FALSE),"")</f>
        <v/>
      </c>
      <c r="G921" s="489" t="str">
        <f>IFERROR(VLOOKUP(A921,Transaksi!$A$11:$G$1000,7,FALSE),"")</f>
        <v/>
      </c>
      <c r="H921" s="489" t="str">
        <f>IFERROR(VLOOKUP(A921,Transaksi!$A$11:$H$1000,8,FALSE),"")</f>
        <v/>
      </c>
      <c r="I921" s="489" t="str">
        <f t="shared" si="27"/>
        <v/>
      </c>
    </row>
    <row r="922" spans="3:9" ht="12.5">
      <c r="C922" s="486" t="str">
        <f>IFERROR(VLOOKUP(A922,Transaksi!$A$11:$C$1000,3,FALSE),"")</f>
        <v/>
      </c>
      <c r="D922" s="487" t="str">
        <f>IFERROR(VLOOKUP(A922,Transaksi!$A$11:$D$1000,4,FALSE),"")</f>
        <v/>
      </c>
      <c r="E922" s="488" t="str">
        <f>IFERROR(VLOOKUP(A922,Transaksi!$A$11:$E$1000,5,FALSE),"")</f>
        <v/>
      </c>
      <c r="F922" s="209" t="str">
        <f>IFERROR(VLOOKUP(A922,Transaksi!$A$11:$F$1000,6,FALSE),"")</f>
        <v/>
      </c>
      <c r="G922" s="489" t="str">
        <f>IFERROR(VLOOKUP(A922,Transaksi!$A$11:$G$1000,7,FALSE),"")</f>
        <v/>
      </c>
      <c r="H922" s="489" t="str">
        <f>IFERROR(VLOOKUP(A922,Transaksi!$A$11:$H$1000,8,FALSE),"")</f>
        <v/>
      </c>
      <c r="I922" s="489" t="str">
        <f t="shared" si="27"/>
        <v/>
      </c>
    </row>
    <row r="923" spans="3:9" ht="12.5">
      <c r="C923" s="486" t="str">
        <f>IFERROR(VLOOKUP(A923,Transaksi!$A$11:$C$1000,3,FALSE),"")</f>
        <v/>
      </c>
      <c r="D923" s="487" t="str">
        <f>IFERROR(VLOOKUP(A923,Transaksi!$A$11:$D$1000,4,FALSE),"")</f>
        <v/>
      </c>
      <c r="E923" s="488" t="str">
        <f>IFERROR(VLOOKUP(A923,Transaksi!$A$11:$E$1000,5,FALSE),"")</f>
        <v/>
      </c>
      <c r="F923" s="209" t="str">
        <f>IFERROR(VLOOKUP(A923,Transaksi!$A$11:$F$1000,6,FALSE),"")</f>
        <v/>
      </c>
      <c r="G923" s="489" t="str">
        <f>IFERROR(VLOOKUP(A923,Transaksi!$A$11:$G$1000,7,FALSE),"")</f>
        <v/>
      </c>
      <c r="H923" s="489" t="str">
        <f>IFERROR(VLOOKUP(A923,Transaksi!$A$11:$H$1000,8,FALSE),"")</f>
        <v/>
      </c>
      <c r="I923" s="489" t="str">
        <f t="shared" si="27"/>
        <v/>
      </c>
    </row>
    <row r="924" spans="3:9" ht="12.5">
      <c r="C924" s="486" t="str">
        <f>IFERROR(VLOOKUP(A924,Transaksi!$A$11:$C$1000,3,FALSE),"")</f>
        <v/>
      </c>
      <c r="D924" s="487" t="str">
        <f>IFERROR(VLOOKUP(A924,Transaksi!$A$11:$D$1000,4,FALSE),"")</f>
        <v/>
      </c>
      <c r="E924" s="488" t="str">
        <f>IFERROR(VLOOKUP(A924,Transaksi!$A$11:$E$1000,5,FALSE),"")</f>
        <v/>
      </c>
      <c r="F924" s="209" t="str">
        <f>IFERROR(VLOOKUP(A924,Transaksi!$A$11:$F$1000,6,FALSE),"")</f>
        <v/>
      </c>
      <c r="G924" s="489" t="str">
        <f>IFERROR(VLOOKUP(A924,Transaksi!$A$11:$G$1000,7,FALSE),"")</f>
        <v/>
      </c>
      <c r="H924" s="489" t="str">
        <f>IFERROR(VLOOKUP(A924,Transaksi!$A$11:$H$1000,8,FALSE),"")</f>
        <v/>
      </c>
      <c r="I924" s="489" t="str">
        <f t="shared" si="27"/>
        <v/>
      </c>
    </row>
    <row r="925" spans="3:9" ht="12.5">
      <c r="C925" s="486" t="str">
        <f>IFERROR(VLOOKUP(A925,Transaksi!$A$11:$C$1000,3,FALSE),"")</f>
        <v/>
      </c>
      <c r="D925" s="487" t="str">
        <f>IFERROR(VLOOKUP(A925,Transaksi!$A$11:$D$1000,4,FALSE),"")</f>
        <v/>
      </c>
      <c r="E925" s="488" t="str">
        <f>IFERROR(VLOOKUP(A925,Transaksi!$A$11:$E$1000,5,FALSE),"")</f>
        <v/>
      </c>
      <c r="F925" s="209" t="str">
        <f>IFERROR(VLOOKUP(A925,Transaksi!$A$11:$F$1000,6,FALSE),"")</f>
        <v/>
      </c>
      <c r="G925" s="489" t="str">
        <f>IFERROR(VLOOKUP(A925,Transaksi!$A$11:$G$1000,7,FALSE),"")</f>
        <v/>
      </c>
      <c r="H925" s="489" t="str">
        <f>IFERROR(VLOOKUP(A925,Transaksi!$A$11:$H$1000,8,FALSE),"")</f>
        <v/>
      </c>
      <c r="I925" s="489" t="str">
        <f t="shared" si="27"/>
        <v/>
      </c>
    </row>
    <row r="926" spans="3:9" ht="12.5">
      <c r="C926" s="486" t="str">
        <f>IFERROR(VLOOKUP(A926,Transaksi!$A$11:$C$1000,3,FALSE),"")</f>
        <v/>
      </c>
      <c r="D926" s="487" t="str">
        <f>IFERROR(VLOOKUP(A926,Transaksi!$A$11:$D$1000,4,FALSE),"")</f>
        <v/>
      </c>
      <c r="E926" s="488" t="str">
        <f>IFERROR(VLOOKUP(A926,Transaksi!$A$11:$E$1000,5,FALSE),"")</f>
        <v/>
      </c>
      <c r="F926" s="209" t="str">
        <f>IFERROR(VLOOKUP(A926,Transaksi!$A$11:$F$1000,6,FALSE),"")</f>
        <v/>
      </c>
      <c r="G926" s="489" t="str">
        <f>IFERROR(VLOOKUP(A926,Transaksi!$A$11:$G$1000,7,FALSE),"")</f>
        <v/>
      </c>
      <c r="H926" s="489" t="str">
        <f>IFERROR(VLOOKUP(A926,Transaksi!$A$11:$H$1000,8,FALSE),"")</f>
        <v/>
      </c>
      <c r="I926" s="489" t="str">
        <f t="shared" si="27"/>
        <v/>
      </c>
    </row>
    <row r="927" spans="3:9" ht="12.5">
      <c r="C927" s="486" t="str">
        <f>IFERROR(VLOOKUP(A927,Transaksi!$A$11:$C$1000,3,FALSE),"")</f>
        <v/>
      </c>
      <c r="D927" s="487" t="str">
        <f>IFERROR(VLOOKUP(A927,Transaksi!$A$11:$D$1000,4,FALSE),"")</f>
        <v/>
      </c>
      <c r="E927" s="488" t="str">
        <f>IFERROR(VLOOKUP(A927,Transaksi!$A$11:$E$1000,5,FALSE),"")</f>
        <v/>
      </c>
      <c r="F927" s="209" t="str">
        <f>IFERROR(VLOOKUP(A927,Transaksi!$A$11:$F$1000,6,FALSE),"")</f>
        <v/>
      </c>
      <c r="G927" s="489" t="str">
        <f>IFERROR(VLOOKUP(A927,Transaksi!$A$11:$G$1000,7,FALSE),"")</f>
        <v/>
      </c>
      <c r="H927" s="489" t="str">
        <f>IFERROR(VLOOKUP(A927,Transaksi!$A$11:$H$1000,8,FALSE),"")</f>
        <v/>
      </c>
      <c r="I927" s="489" t="str">
        <f t="shared" si="27"/>
        <v/>
      </c>
    </row>
    <row r="928" spans="3:9" ht="12.5">
      <c r="C928" s="486" t="str">
        <f>IFERROR(VLOOKUP(A928,Transaksi!$A$11:$C$1000,3,FALSE),"")</f>
        <v/>
      </c>
      <c r="D928" s="487" t="str">
        <f>IFERROR(VLOOKUP(A928,Transaksi!$A$11:$D$1000,4,FALSE),"")</f>
        <v/>
      </c>
      <c r="E928" s="488" t="str">
        <f>IFERROR(VLOOKUP(A928,Transaksi!$A$11:$E$1000,5,FALSE),"")</f>
        <v/>
      </c>
      <c r="F928" s="209" t="str">
        <f>IFERROR(VLOOKUP(A928,Transaksi!$A$11:$F$1000,6,FALSE),"")</f>
        <v/>
      </c>
      <c r="G928" s="489" t="str">
        <f>IFERROR(VLOOKUP(A928,Transaksi!$A$11:$G$1000,7,FALSE),"")</f>
        <v/>
      </c>
      <c r="H928" s="489" t="str">
        <f>IFERROR(VLOOKUP(A928,Transaksi!$A$11:$H$1000,8,FALSE),"")</f>
        <v/>
      </c>
      <c r="I928" s="489" t="str">
        <f t="shared" si="27"/>
        <v/>
      </c>
    </row>
    <row r="929" spans="3:9" ht="12.5">
      <c r="C929" s="486" t="str">
        <f>IFERROR(VLOOKUP(A929,Transaksi!$A$11:$C$1000,3,FALSE),"")</f>
        <v/>
      </c>
      <c r="D929" s="487" t="str">
        <f>IFERROR(VLOOKUP(A929,Transaksi!$A$11:$D$1000,4,FALSE),"")</f>
        <v/>
      </c>
      <c r="E929" s="488" t="str">
        <f>IFERROR(VLOOKUP(A929,Transaksi!$A$11:$E$1000,5,FALSE),"")</f>
        <v/>
      </c>
      <c r="F929" s="209" t="str">
        <f>IFERROR(VLOOKUP(A929,Transaksi!$A$11:$F$1000,6,FALSE),"")</f>
        <v/>
      </c>
      <c r="G929" s="489" t="str">
        <f>IFERROR(VLOOKUP(A929,Transaksi!$A$11:$G$1000,7,FALSE),"")</f>
        <v/>
      </c>
      <c r="H929" s="489" t="str">
        <f>IFERROR(VLOOKUP(A929,Transaksi!$A$11:$H$1000,8,FALSE),"")</f>
        <v/>
      </c>
      <c r="I929" s="489" t="str">
        <f t="shared" si="27"/>
        <v/>
      </c>
    </row>
    <row r="930" spans="3:9" ht="12.5">
      <c r="C930" s="486" t="str">
        <f>IFERROR(VLOOKUP(A930,Transaksi!$A$11:$C$1000,3,FALSE),"")</f>
        <v/>
      </c>
      <c r="D930" s="487" t="str">
        <f>IFERROR(VLOOKUP(A930,Transaksi!$A$11:$D$1000,4,FALSE),"")</f>
        <v/>
      </c>
      <c r="E930" s="488" t="str">
        <f>IFERROR(VLOOKUP(A930,Transaksi!$A$11:$E$1000,5,FALSE),"")</f>
        <v/>
      </c>
      <c r="F930" s="209" t="str">
        <f>IFERROR(VLOOKUP(A930,Transaksi!$A$11:$F$1000,6,FALSE),"")</f>
        <v/>
      </c>
      <c r="G930" s="489" t="str">
        <f>IFERROR(VLOOKUP(A930,Transaksi!$A$11:$G$1000,7,FALSE),"")</f>
        <v/>
      </c>
      <c r="H930" s="489" t="str">
        <f>IFERROR(VLOOKUP(A930,Transaksi!$A$11:$H$1000,8,FALSE),"")</f>
        <v/>
      </c>
      <c r="I930" s="489" t="str">
        <f t="shared" si="27"/>
        <v/>
      </c>
    </row>
    <row r="931" spans="3:9" ht="12.5">
      <c r="C931" s="486" t="str">
        <f>IFERROR(VLOOKUP(A931,Transaksi!$A$11:$C$1000,3,FALSE),"")</f>
        <v/>
      </c>
      <c r="D931" s="487" t="str">
        <f>IFERROR(VLOOKUP(A931,Transaksi!$A$11:$D$1000,4,FALSE),"")</f>
        <v/>
      </c>
      <c r="E931" s="488" t="str">
        <f>IFERROR(VLOOKUP(A931,Transaksi!$A$11:$E$1000,5,FALSE),"")</f>
        <v/>
      </c>
      <c r="F931" s="209" t="str">
        <f>IFERROR(VLOOKUP(A931,Transaksi!$A$11:$F$1000,6,FALSE),"")</f>
        <v/>
      </c>
      <c r="G931" s="489" t="str">
        <f>IFERROR(VLOOKUP(A931,Transaksi!$A$11:$G$1000,7,FALSE),"")</f>
        <v/>
      </c>
      <c r="H931" s="489" t="str">
        <f>IFERROR(VLOOKUP(A931,Transaksi!$A$11:$H$1000,8,FALSE),"")</f>
        <v/>
      </c>
      <c r="I931" s="489" t="str">
        <f t="shared" si="27"/>
        <v/>
      </c>
    </row>
    <row r="932" spans="3:9" ht="12.5">
      <c r="C932" s="486" t="str">
        <f>IFERROR(VLOOKUP(A932,Transaksi!$A$11:$C$1000,3,FALSE),"")</f>
        <v/>
      </c>
      <c r="D932" s="487" t="str">
        <f>IFERROR(VLOOKUP(A932,Transaksi!$A$11:$D$1000,4,FALSE),"")</f>
        <v/>
      </c>
      <c r="E932" s="488" t="str">
        <f>IFERROR(VLOOKUP(A932,Transaksi!$A$11:$E$1000,5,FALSE),"")</f>
        <v/>
      </c>
      <c r="F932" s="209" t="str">
        <f>IFERROR(VLOOKUP(A932,Transaksi!$A$11:$F$1000,6,FALSE),"")</f>
        <v/>
      </c>
      <c r="G932" s="489" t="str">
        <f>IFERROR(VLOOKUP(A932,Transaksi!$A$11:$G$1000,7,FALSE),"")</f>
        <v/>
      </c>
      <c r="H932" s="489" t="str">
        <f>IFERROR(VLOOKUP(A932,Transaksi!$A$11:$H$1000,8,FALSE),"")</f>
        <v/>
      </c>
      <c r="I932" s="489" t="str">
        <f t="shared" si="27"/>
        <v/>
      </c>
    </row>
    <row r="933" spans="3:9" ht="12.5">
      <c r="C933" s="486" t="str">
        <f>IFERROR(VLOOKUP(A933,Transaksi!$A$11:$C$1000,3,FALSE),"")</f>
        <v/>
      </c>
      <c r="D933" s="487" t="str">
        <f>IFERROR(VLOOKUP(A933,Transaksi!$A$11:$D$1000,4,FALSE),"")</f>
        <v/>
      </c>
      <c r="E933" s="488" t="str">
        <f>IFERROR(VLOOKUP(A933,Transaksi!$A$11:$E$1000,5,FALSE),"")</f>
        <v/>
      </c>
      <c r="F933" s="209" t="str">
        <f>IFERROR(VLOOKUP(A933,Transaksi!$A$11:$F$1000,6,FALSE),"")</f>
        <v/>
      </c>
      <c r="G933" s="489" t="str">
        <f>IFERROR(VLOOKUP(A933,Transaksi!$A$11:$G$1000,7,FALSE),"")</f>
        <v/>
      </c>
      <c r="H933" s="489" t="str">
        <f>IFERROR(VLOOKUP(A933,Transaksi!$A$11:$H$1000,8,FALSE),"")</f>
        <v/>
      </c>
      <c r="I933" s="489" t="str">
        <f t="shared" si="27"/>
        <v/>
      </c>
    </row>
    <row r="934" spans="3:9" ht="12.5">
      <c r="C934" s="486" t="str">
        <f>IFERROR(VLOOKUP(A934,Transaksi!$A$11:$C$1000,3,FALSE),"")</f>
        <v/>
      </c>
      <c r="D934" s="487" t="str">
        <f>IFERROR(VLOOKUP(A934,Transaksi!$A$11:$D$1000,4,FALSE),"")</f>
        <v/>
      </c>
      <c r="E934" s="488" t="str">
        <f>IFERROR(VLOOKUP(A934,Transaksi!$A$11:$E$1000,5,FALSE),"")</f>
        <v/>
      </c>
      <c r="F934" s="209" t="str">
        <f>IFERROR(VLOOKUP(A934,Transaksi!$A$11:$F$1000,6,FALSE),"")</f>
        <v/>
      </c>
      <c r="G934" s="489" t="str">
        <f>IFERROR(VLOOKUP(A934,Transaksi!$A$11:$G$1000,7,FALSE),"")</f>
        <v/>
      </c>
      <c r="H934" s="489" t="str">
        <f>IFERROR(VLOOKUP(A934,Transaksi!$A$11:$H$1000,8,FALSE),"")</f>
        <v/>
      </c>
      <c r="I934" s="489" t="str">
        <f t="shared" si="27"/>
        <v/>
      </c>
    </row>
    <row r="935" spans="3:9" ht="12.5">
      <c r="C935" s="486" t="str">
        <f>IFERROR(VLOOKUP(A935,Transaksi!$A$11:$C$1000,3,FALSE),"")</f>
        <v/>
      </c>
      <c r="D935" s="487" t="str">
        <f>IFERROR(VLOOKUP(A935,Transaksi!$A$11:$D$1000,4,FALSE),"")</f>
        <v/>
      </c>
      <c r="E935" s="488" t="str">
        <f>IFERROR(VLOOKUP(A935,Transaksi!$A$11:$E$1000,5,FALSE),"")</f>
        <v/>
      </c>
      <c r="F935" s="209" t="str">
        <f>IFERROR(VLOOKUP(A935,Transaksi!$A$11:$F$1000,6,FALSE),"")</f>
        <v/>
      </c>
      <c r="G935" s="489" t="str">
        <f>IFERROR(VLOOKUP(A935,Transaksi!$A$11:$G$1000,7,FALSE),"")</f>
        <v/>
      </c>
      <c r="H935" s="489" t="str">
        <f>IFERROR(VLOOKUP(A935,Transaksi!$A$11:$H$1000,8,FALSE),"")</f>
        <v/>
      </c>
      <c r="I935" s="489" t="str">
        <f t="shared" si="27"/>
        <v/>
      </c>
    </row>
    <row r="936" spans="3:9" ht="12.5">
      <c r="C936" s="486" t="str">
        <f>IFERROR(VLOOKUP(A936,Transaksi!$A$11:$C$1000,3,FALSE),"")</f>
        <v/>
      </c>
      <c r="D936" s="487" t="str">
        <f>IFERROR(VLOOKUP(A936,Transaksi!$A$11:$D$1000,4,FALSE),"")</f>
        <v/>
      </c>
      <c r="E936" s="488" t="str">
        <f>IFERROR(VLOOKUP(A936,Transaksi!$A$11:$E$1000,5,FALSE),"")</f>
        <v/>
      </c>
      <c r="F936" s="209" t="str">
        <f>IFERROR(VLOOKUP(A936,Transaksi!$A$11:$F$1000,6,FALSE),"")</f>
        <v/>
      </c>
      <c r="G936" s="489" t="str">
        <f>IFERROR(VLOOKUP(A936,Transaksi!$A$11:$G$1000,7,FALSE),"")</f>
        <v/>
      </c>
      <c r="H936" s="489" t="str">
        <f>IFERROR(VLOOKUP(A936,Transaksi!$A$11:$H$1000,8,FALSE),"")</f>
        <v/>
      </c>
      <c r="I936" s="489" t="str">
        <f t="shared" si="27"/>
        <v/>
      </c>
    </row>
    <row r="937" spans="3:9" ht="12.5">
      <c r="C937" s="486" t="str">
        <f>IFERROR(VLOOKUP(A937,Transaksi!$A$11:$C$1000,3,FALSE),"")</f>
        <v/>
      </c>
      <c r="D937" s="487" t="str">
        <f>IFERROR(VLOOKUP(A937,Transaksi!$A$11:$D$1000,4,FALSE),"")</f>
        <v/>
      </c>
      <c r="E937" s="488" t="str">
        <f>IFERROR(VLOOKUP(A937,Transaksi!$A$11:$E$1000,5,FALSE),"")</f>
        <v/>
      </c>
      <c r="F937" s="209" t="str">
        <f>IFERROR(VLOOKUP(A937,Transaksi!$A$11:$F$1000,6,FALSE),"")</f>
        <v/>
      </c>
      <c r="G937" s="489" t="str">
        <f>IFERROR(VLOOKUP(A937,Transaksi!$A$11:$G$1000,7,FALSE),"")</f>
        <v/>
      </c>
      <c r="H937" s="489" t="str">
        <f>IFERROR(VLOOKUP(A937,Transaksi!$A$11:$H$1000,8,FALSE),"")</f>
        <v/>
      </c>
      <c r="I937" s="489" t="str">
        <f t="shared" si="27"/>
        <v/>
      </c>
    </row>
    <row r="938" spans="3:9" ht="12.5">
      <c r="C938" s="486" t="str">
        <f>IFERROR(VLOOKUP(A938,Transaksi!$A$11:$C$1000,3,FALSE),"")</f>
        <v/>
      </c>
      <c r="D938" s="487" t="str">
        <f>IFERROR(VLOOKUP(A938,Transaksi!$A$11:$D$1000,4,FALSE),"")</f>
        <v/>
      </c>
      <c r="E938" s="488" t="str">
        <f>IFERROR(VLOOKUP(A938,Transaksi!$A$11:$E$1000,5,FALSE),"")</f>
        <v/>
      </c>
      <c r="F938" s="209" t="str">
        <f>IFERROR(VLOOKUP(A938,Transaksi!$A$11:$F$1000,6,FALSE),"")</f>
        <v/>
      </c>
      <c r="G938" s="489" t="str">
        <f>IFERROR(VLOOKUP(A938,Transaksi!$A$11:$G$1000,7,FALSE),"")</f>
        <v/>
      </c>
      <c r="H938" s="489" t="str">
        <f>IFERROR(VLOOKUP(A938,Transaksi!$A$11:$H$1000,8,FALSE),"")</f>
        <v/>
      </c>
      <c r="I938" s="489" t="str">
        <f t="shared" si="27"/>
        <v/>
      </c>
    </row>
    <row r="939" spans="3:9" ht="12.5">
      <c r="C939" s="486" t="str">
        <f>IFERROR(VLOOKUP(A939,Transaksi!$A$11:$C$1000,3,FALSE),"")</f>
        <v/>
      </c>
      <c r="D939" s="487" t="str">
        <f>IFERROR(VLOOKUP(A939,Transaksi!$A$11:$D$1000,4,FALSE),"")</f>
        <v/>
      </c>
      <c r="E939" s="488" t="str">
        <f>IFERROR(VLOOKUP(A939,Transaksi!$A$11:$E$1000,5,FALSE),"")</f>
        <v/>
      </c>
      <c r="F939" s="209" t="str">
        <f>IFERROR(VLOOKUP(A939,Transaksi!$A$11:$F$1000,6,FALSE),"")</f>
        <v/>
      </c>
      <c r="G939" s="489" t="str">
        <f>IFERROR(VLOOKUP(A939,Transaksi!$A$11:$G$1000,7,FALSE),"")</f>
        <v/>
      </c>
      <c r="H939" s="489" t="str">
        <f>IFERROR(VLOOKUP(A939,Transaksi!$A$11:$H$1000,8,FALSE),"")</f>
        <v/>
      </c>
      <c r="I939" s="489" t="str">
        <f t="shared" si="27"/>
        <v/>
      </c>
    </row>
    <row r="940" spans="3:9" ht="12.5">
      <c r="C940" s="486" t="str">
        <f>IFERROR(VLOOKUP(A940,Transaksi!$A$11:$C$1000,3,FALSE),"")</f>
        <v/>
      </c>
      <c r="D940" s="487" t="str">
        <f>IFERROR(VLOOKUP(A940,Transaksi!$A$11:$D$1000,4,FALSE),"")</f>
        <v/>
      </c>
      <c r="E940" s="488" t="str">
        <f>IFERROR(VLOOKUP(A940,Transaksi!$A$11:$E$1000,5,FALSE),"")</f>
        <v/>
      </c>
      <c r="F940" s="209" t="str">
        <f>IFERROR(VLOOKUP(A940,Transaksi!$A$11:$F$1000,6,FALSE),"")</f>
        <v/>
      </c>
      <c r="G940" s="489" t="str">
        <f>IFERROR(VLOOKUP(A940,Transaksi!$A$11:$G$1000,7,FALSE),"")</f>
        <v/>
      </c>
      <c r="H940" s="489" t="str">
        <f>IFERROR(VLOOKUP(A940,Transaksi!$A$11:$H$1000,8,FALSE),"")</f>
        <v/>
      </c>
      <c r="I940" s="489" t="str">
        <f t="shared" si="27"/>
        <v/>
      </c>
    </row>
    <row r="941" spans="3:9" ht="12.5">
      <c r="C941" s="486" t="str">
        <f>IFERROR(VLOOKUP(A941,Transaksi!$A$11:$C$1000,3,FALSE),"")</f>
        <v/>
      </c>
      <c r="D941" s="487" t="str">
        <f>IFERROR(VLOOKUP(A941,Transaksi!$A$11:$D$1000,4,FALSE),"")</f>
        <v/>
      </c>
      <c r="E941" s="488" t="str">
        <f>IFERROR(VLOOKUP(A941,Transaksi!$A$11:$E$1000,5,FALSE),"")</f>
        <v/>
      </c>
      <c r="F941" s="209" t="str">
        <f>IFERROR(VLOOKUP(A941,Transaksi!$A$11:$F$1000,6,FALSE),"")</f>
        <v/>
      </c>
      <c r="G941" s="489" t="str">
        <f>IFERROR(VLOOKUP(A941,Transaksi!$A$11:$G$1000,7,FALSE),"")</f>
        <v/>
      </c>
      <c r="H941" s="489" t="str">
        <f>IFERROR(VLOOKUP(A941,Transaksi!$A$11:$H$1000,8,FALSE),"")</f>
        <v/>
      </c>
      <c r="I941" s="489" t="str">
        <f t="shared" si="27"/>
        <v/>
      </c>
    </row>
    <row r="942" spans="3:9" ht="12.5">
      <c r="C942" s="486" t="str">
        <f>IFERROR(VLOOKUP(A942,Transaksi!$A$11:$C$1000,3,FALSE),"")</f>
        <v/>
      </c>
      <c r="D942" s="487" t="str">
        <f>IFERROR(VLOOKUP(A942,Transaksi!$A$11:$D$1000,4,FALSE),"")</f>
        <v/>
      </c>
      <c r="E942" s="488" t="str">
        <f>IFERROR(VLOOKUP(A942,Transaksi!$A$11:$E$1000,5,FALSE),"")</f>
        <v/>
      </c>
      <c r="F942" s="209" t="str">
        <f>IFERROR(VLOOKUP(A942,Transaksi!$A$11:$F$1000,6,FALSE),"")</f>
        <v/>
      </c>
      <c r="G942" s="489" t="str">
        <f>IFERROR(VLOOKUP(A942,Transaksi!$A$11:$G$1000,7,FALSE),"")</f>
        <v/>
      </c>
      <c r="H942" s="489" t="str">
        <f>IFERROR(VLOOKUP(A942,Transaksi!$A$11:$H$1000,8,FALSE),"")</f>
        <v/>
      </c>
      <c r="I942" s="489" t="str">
        <f t="shared" si="27"/>
        <v/>
      </c>
    </row>
    <row r="943" spans="3:9" ht="12.5">
      <c r="C943" s="486" t="str">
        <f>IFERROR(VLOOKUP(A943,Transaksi!$A$11:$C$1000,3,FALSE),"")</f>
        <v/>
      </c>
      <c r="D943" s="487" t="str">
        <f>IFERROR(VLOOKUP(A943,Transaksi!$A$11:$D$1000,4,FALSE),"")</f>
        <v/>
      </c>
      <c r="E943" s="488" t="str">
        <f>IFERROR(VLOOKUP(A943,Transaksi!$A$11:$E$1000,5,FALSE),"")</f>
        <v/>
      </c>
      <c r="F943" s="209" t="str">
        <f>IFERROR(VLOOKUP(A943,Transaksi!$A$11:$F$1000,6,FALSE),"")</f>
        <v/>
      </c>
      <c r="G943" s="489" t="str">
        <f>IFERROR(VLOOKUP(A943,Transaksi!$A$11:$G$1000,7,FALSE),"")</f>
        <v/>
      </c>
      <c r="H943" s="489" t="str">
        <f>IFERROR(VLOOKUP(A943,Transaksi!$A$11:$H$1000,8,FALSE),"")</f>
        <v/>
      </c>
      <c r="I943" s="489" t="str">
        <f t="shared" si="27"/>
        <v/>
      </c>
    </row>
    <row r="944" spans="3:9" ht="12.5">
      <c r="C944" s="486" t="str">
        <f>IFERROR(VLOOKUP(A944,Transaksi!$A$11:$C$1000,3,FALSE),"")</f>
        <v/>
      </c>
      <c r="D944" s="487" t="str">
        <f>IFERROR(VLOOKUP(A944,Transaksi!$A$11:$D$1000,4,FALSE),"")</f>
        <v/>
      </c>
      <c r="E944" s="488" t="str">
        <f>IFERROR(VLOOKUP(A944,Transaksi!$A$11:$E$1000,5,FALSE),"")</f>
        <v/>
      </c>
      <c r="F944" s="209" t="str">
        <f>IFERROR(VLOOKUP(A944,Transaksi!$A$11:$F$1000,6,FALSE),"")</f>
        <v/>
      </c>
      <c r="G944" s="489" t="str">
        <f>IFERROR(VLOOKUP(A944,Transaksi!$A$11:$G$1000,7,FALSE),"")</f>
        <v/>
      </c>
      <c r="H944" s="489" t="str">
        <f>IFERROR(VLOOKUP(A944,Transaksi!$A$11:$H$1000,8,FALSE),"")</f>
        <v/>
      </c>
      <c r="I944" s="489" t="str">
        <f t="shared" si="27"/>
        <v/>
      </c>
    </row>
    <row r="945" spans="3:9" ht="12.5">
      <c r="C945" s="486" t="str">
        <f>IFERROR(VLOOKUP(A945,Transaksi!$A$11:$C$1000,3,FALSE),"")</f>
        <v/>
      </c>
      <c r="D945" s="487" t="str">
        <f>IFERROR(VLOOKUP(A945,Transaksi!$A$11:$D$1000,4,FALSE),"")</f>
        <v/>
      </c>
      <c r="E945" s="488" t="str">
        <f>IFERROR(VLOOKUP(A945,Transaksi!$A$11:$E$1000,5,FALSE),"")</f>
        <v/>
      </c>
      <c r="F945" s="209" t="str">
        <f>IFERROR(VLOOKUP(A945,Transaksi!$A$11:$F$1000,6,FALSE),"")</f>
        <v/>
      </c>
      <c r="G945" s="489" t="str">
        <f>IFERROR(VLOOKUP(A945,Transaksi!$A$11:$G$1000,7,FALSE),"")</f>
        <v/>
      </c>
      <c r="H945" s="489" t="str">
        <f>IFERROR(VLOOKUP(A945,Transaksi!$A$11:$H$1000,8,FALSE),"")</f>
        <v/>
      </c>
      <c r="I945" s="489" t="str">
        <f t="shared" si="27"/>
        <v/>
      </c>
    </row>
    <row r="946" spans="3:9" ht="12.5">
      <c r="C946" s="486" t="str">
        <f>IFERROR(VLOOKUP(A946,Transaksi!$A$11:$C$1000,3,FALSE),"")</f>
        <v/>
      </c>
      <c r="D946" s="487" t="str">
        <f>IFERROR(VLOOKUP(A946,Transaksi!$A$11:$D$1000,4,FALSE),"")</f>
        <v/>
      </c>
      <c r="E946" s="488" t="str">
        <f>IFERROR(VLOOKUP(A946,Transaksi!$A$11:$E$1000,5,FALSE),"")</f>
        <v/>
      </c>
      <c r="F946" s="209" t="str">
        <f>IFERROR(VLOOKUP(A946,Transaksi!$A$11:$F$1000,6,FALSE),"")</f>
        <v/>
      </c>
      <c r="G946" s="489" t="str">
        <f>IFERROR(VLOOKUP(A946,Transaksi!$A$11:$G$1000,7,FALSE),"")</f>
        <v/>
      </c>
      <c r="H946" s="489" t="str">
        <f>IFERROR(VLOOKUP(A946,Transaksi!$A$11:$H$1000,8,FALSE),"")</f>
        <v/>
      </c>
      <c r="I946" s="489" t="str">
        <f t="shared" si="27"/>
        <v/>
      </c>
    </row>
    <row r="947" spans="3:9" ht="12.5">
      <c r="C947" s="486" t="str">
        <f>IFERROR(VLOOKUP(A947,Transaksi!$A$11:$C$1000,3,FALSE),"")</f>
        <v/>
      </c>
      <c r="D947" s="487" t="str">
        <f>IFERROR(VLOOKUP(A947,Transaksi!$A$11:$D$1000,4,FALSE),"")</f>
        <v/>
      </c>
      <c r="E947" s="488" t="str">
        <f>IFERROR(VLOOKUP(A947,Transaksi!$A$11:$E$1000,5,FALSE),"")</f>
        <v/>
      </c>
      <c r="F947" s="209" t="str">
        <f>IFERROR(VLOOKUP(A947,Transaksi!$A$11:$F$1000,6,FALSE),"")</f>
        <v/>
      </c>
      <c r="G947" s="489" t="str">
        <f>IFERROR(VLOOKUP(A947,Transaksi!$A$11:$G$1000,7,FALSE),"")</f>
        <v/>
      </c>
      <c r="H947" s="489" t="str">
        <f>IFERROR(VLOOKUP(A947,Transaksi!$A$11:$H$1000,8,FALSE),"")</f>
        <v/>
      </c>
      <c r="I947" s="489" t="str">
        <f t="shared" si="27"/>
        <v/>
      </c>
    </row>
    <row r="948" spans="3:9" ht="12.5">
      <c r="C948" s="486" t="str">
        <f>IFERROR(VLOOKUP(A948,Transaksi!$A$11:$C$1000,3,FALSE),"")</f>
        <v/>
      </c>
      <c r="D948" s="487" t="str">
        <f>IFERROR(VLOOKUP(A948,Transaksi!$A$11:$D$1000,4,FALSE),"")</f>
        <v/>
      </c>
      <c r="E948" s="488" t="str">
        <f>IFERROR(VLOOKUP(A948,Transaksi!$A$11:$E$1000,5,FALSE),"")</f>
        <v/>
      </c>
      <c r="F948" s="209" t="str">
        <f>IFERROR(VLOOKUP(A948,Transaksi!$A$11:$F$1000,6,FALSE),"")</f>
        <v/>
      </c>
      <c r="G948" s="489" t="str">
        <f>IFERROR(VLOOKUP(A948,Transaksi!$A$11:$G$1000,7,FALSE),"")</f>
        <v/>
      </c>
      <c r="H948" s="489" t="str">
        <f>IFERROR(VLOOKUP(A948,Transaksi!$A$11:$H$1000,8,FALSE),"")</f>
        <v/>
      </c>
      <c r="I948" s="489" t="str">
        <f t="shared" si="27"/>
        <v/>
      </c>
    </row>
    <row r="949" spans="3:9" ht="12.5">
      <c r="C949" s="486" t="str">
        <f>IFERROR(VLOOKUP(A949,Transaksi!$A$11:$C$1000,3,FALSE),"")</f>
        <v/>
      </c>
      <c r="D949" s="487" t="str">
        <f>IFERROR(VLOOKUP(A949,Transaksi!$A$11:$D$1000,4,FALSE),"")</f>
        <v/>
      </c>
      <c r="E949" s="488" t="str">
        <f>IFERROR(VLOOKUP(A949,Transaksi!$A$11:$E$1000,5,FALSE),"")</f>
        <v/>
      </c>
      <c r="F949" s="209" t="str">
        <f>IFERROR(VLOOKUP(A949,Transaksi!$A$11:$F$1000,6,FALSE),"")</f>
        <v/>
      </c>
      <c r="G949" s="489" t="str">
        <f>IFERROR(VLOOKUP(A949,Transaksi!$A$11:$G$1000,7,FALSE),"")</f>
        <v/>
      </c>
      <c r="H949" s="489" t="str">
        <f>IFERROR(VLOOKUP(A949,Transaksi!$A$11:$H$1000,8,FALSE),"")</f>
        <v/>
      </c>
      <c r="I949" s="489" t="str">
        <f t="shared" si="27"/>
        <v/>
      </c>
    </row>
    <row r="950" spans="3:9" ht="12.5">
      <c r="C950" s="486" t="str">
        <f>IFERROR(VLOOKUP(A950,Transaksi!$A$11:$C$1000,3,FALSE),"")</f>
        <v/>
      </c>
      <c r="D950" s="487" t="str">
        <f>IFERROR(VLOOKUP(A950,Transaksi!$A$11:$D$1000,4,FALSE),"")</f>
        <v/>
      </c>
      <c r="E950" s="488" t="str">
        <f>IFERROR(VLOOKUP(A950,Transaksi!$A$11:$E$1000,5,FALSE),"")</f>
        <v/>
      </c>
      <c r="F950" s="209" t="str">
        <f>IFERROR(VLOOKUP(A950,Transaksi!$A$11:$F$1000,6,FALSE),"")</f>
        <v/>
      </c>
      <c r="G950" s="489" t="str">
        <f>IFERROR(VLOOKUP(A950,Transaksi!$A$11:$G$1000,7,FALSE),"")</f>
        <v/>
      </c>
      <c r="H950" s="489" t="str">
        <f>IFERROR(VLOOKUP(A950,Transaksi!$A$11:$H$1000,8,FALSE),"")</f>
        <v/>
      </c>
      <c r="I950" s="489" t="str">
        <f t="shared" si="27"/>
        <v/>
      </c>
    </row>
    <row r="951" spans="3:9" ht="12.5">
      <c r="C951" s="486" t="str">
        <f>IFERROR(VLOOKUP(A951,Transaksi!$A$11:$C$1000,3,FALSE),"")</f>
        <v/>
      </c>
      <c r="D951" s="487" t="str">
        <f>IFERROR(VLOOKUP(A951,Transaksi!$A$11:$D$1000,4,FALSE),"")</f>
        <v/>
      </c>
      <c r="E951" s="488" t="str">
        <f>IFERROR(VLOOKUP(A951,Transaksi!$A$11:$E$1000,5,FALSE),"")</f>
        <v/>
      </c>
      <c r="F951" s="209" t="str">
        <f>IFERROR(VLOOKUP(A951,Transaksi!$A$11:$F$1000,6,FALSE),"")</f>
        <v/>
      </c>
      <c r="G951" s="489" t="str">
        <f>IFERROR(VLOOKUP(A951,Transaksi!$A$11:$G$1000,7,FALSE),"")</f>
        <v/>
      </c>
      <c r="H951" s="489" t="str">
        <f>IFERROR(VLOOKUP(A951,Transaksi!$A$11:$H$1000,8,FALSE),"")</f>
        <v/>
      </c>
      <c r="I951" s="489" t="str">
        <f t="shared" si="27"/>
        <v/>
      </c>
    </row>
    <row r="952" spans="3:9" ht="12.5">
      <c r="C952" s="486" t="str">
        <f>IFERROR(VLOOKUP(A952,Transaksi!$A$11:$C$1000,3,FALSE),"")</f>
        <v/>
      </c>
      <c r="D952" s="487" t="str">
        <f>IFERROR(VLOOKUP(A952,Transaksi!$A$11:$D$1000,4,FALSE),"")</f>
        <v/>
      </c>
      <c r="E952" s="488" t="str">
        <f>IFERROR(VLOOKUP(A952,Transaksi!$A$11:$E$1000,5,FALSE),"")</f>
        <v/>
      </c>
      <c r="F952" s="209" t="str">
        <f>IFERROR(VLOOKUP(A952,Transaksi!$A$11:$F$1000,6,FALSE),"")</f>
        <v/>
      </c>
      <c r="G952" s="489" t="str">
        <f>IFERROR(VLOOKUP(A952,Transaksi!$A$11:$G$1000,7,FALSE),"")</f>
        <v/>
      </c>
      <c r="H952" s="489" t="str">
        <f>IFERROR(VLOOKUP(A952,Transaksi!$A$11:$H$1000,8,FALSE),"")</f>
        <v/>
      </c>
      <c r="I952" s="489" t="str">
        <f t="shared" si="27"/>
        <v/>
      </c>
    </row>
    <row r="953" spans="3:9" ht="12.5">
      <c r="C953" s="486" t="str">
        <f>IFERROR(VLOOKUP(A953,Transaksi!$A$11:$C$1000,3,FALSE),"")</f>
        <v/>
      </c>
      <c r="D953" s="487" t="str">
        <f>IFERROR(VLOOKUP(A953,Transaksi!$A$11:$D$1000,4,FALSE),"")</f>
        <v/>
      </c>
      <c r="E953" s="488" t="str">
        <f>IFERROR(VLOOKUP(A953,Transaksi!$A$11:$E$1000,5,FALSE),"")</f>
        <v/>
      </c>
      <c r="F953" s="209" t="str">
        <f>IFERROR(VLOOKUP(A953,Transaksi!$A$11:$F$1000,6,FALSE),"")</f>
        <v/>
      </c>
      <c r="G953" s="489" t="str">
        <f>IFERROR(VLOOKUP(A953,Transaksi!$A$11:$G$1000,7,FALSE),"")</f>
        <v/>
      </c>
      <c r="H953" s="489" t="str">
        <f>IFERROR(VLOOKUP(A953,Transaksi!$A$11:$H$1000,8,FALSE),"")</f>
        <v/>
      </c>
      <c r="I953" s="489" t="str">
        <f t="shared" si="27"/>
        <v/>
      </c>
    </row>
    <row r="954" spans="3:9" ht="12.5">
      <c r="C954" s="486" t="str">
        <f>IFERROR(VLOOKUP(A954,Transaksi!$A$11:$C$1000,3,FALSE),"")</f>
        <v/>
      </c>
      <c r="D954" s="487" t="str">
        <f>IFERROR(VLOOKUP(A954,Transaksi!$A$11:$D$1000,4,FALSE),"")</f>
        <v/>
      </c>
      <c r="E954" s="488" t="str">
        <f>IFERROR(VLOOKUP(A954,Transaksi!$A$11:$E$1000,5,FALSE),"")</f>
        <v/>
      </c>
      <c r="F954" s="209" t="str">
        <f>IFERROR(VLOOKUP(A954,Transaksi!$A$11:$F$1000,6,FALSE),"")</f>
        <v/>
      </c>
      <c r="G954" s="489" t="str">
        <f>IFERROR(VLOOKUP(A954,Transaksi!$A$11:$G$1000,7,FALSE),"")</f>
        <v/>
      </c>
      <c r="H954" s="489" t="str">
        <f>IFERROR(VLOOKUP(A954,Transaksi!$A$11:$H$1000,8,FALSE),"")</f>
        <v/>
      </c>
      <c r="I954" s="489" t="str">
        <f t="shared" si="27"/>
        <v/>
      </c>
    </row>
    <row r="955" spans="3:9" ht="12.5">
      <c r="C955" s="486" t="str">
        <f>IFERROR(VLOOKUP(A955,Transaksi!$A$11:$C$1000,3,FALSE),"")</f>
        <v/>
      </c>
      <c r="D955" s="487" t="str">
        <f>IFERROR(VLOOKUP(A955,Transaksi!$A$11:$D$1000,4,FALSE),"")</f>
        <v/>
      </c>
      <c r="E955" s="488" t="str">
        <f>IFERROR(VLOOKUP(A955,Transaksi!$A$11:$E$1000,5,FALSE),"")</f>
        <v/>
      </c>
      <c r="F955" s="209" t="str">
        <f>IFERROR(VLOOKUP(A955,Transaksi!$A$11:$F$1000,6,FALSE),"")</f>
        <v/>
      </c>
      <c r="G955" s="489" t="str">
        <f>IFERROR(VLOOKUP(A955,Transaksi!$A$11:$G$1000,7,FALSE),"")</f>
        <v/>
      </c>
      <c r="H955" s="489" t="str">
        <f>IFERROR(VLOOKUP(A955,Transaksi!$A$11:$H$1000,8,FALSE),"")</f>
        <v/>
      </c>
      <c r="I955" s="489" t="str">
        <f t="shared" si="27"/>
        <v/>
      </c>
    </row>
    <row r="956" spans="3:9" ht="12.5">
      <c r="C956" s="486" t="str">
        <f>IFERROR(VLOOKUP(A956,Transaksi!$A$11:$C$1000,3,FALSE),"")</f>
        <v/>
      </c>
      <c r="D956" s="487" t="str">
        <f>IFERROR(VLOOKUP(A956,Transaksi!$A$11:$D$1000,4,FALSE),"")</f>
        <v/>
      </c>
      <c r="E956" s="488" t="str">
        <f>IFERROR(VLOOKUP(A956,Transaksi!$A$11:$E$1000,5,FALSE),"")</f>
        <v/>
      </c>
      <c r="F956" s="209" t="str">
        <f>IFERROR(VLOOKUP(A956,Transaksi!$A$11:$F$1000,6,FALSE),"")</f>
        <v/>
      </c>
      <c r="G956" s="489" t="str">
        <f>IFERROR(VLOOKUP(A956,Transaksi!$A$11:$G$1000,7,FALSE),"")</f>
        <v/>
      </c>
      <c r="H956" s="489" t="str">
        <f>IFERROR(VLOOKUP(A956,Transaksi!$A$11:$H$1000,8,FALSE),"")</f>
        <v/>
      </c>
      <c r="I956" s="489" t="str">
        <f t="shared" si="27"/>
        <v/>
      </c>
    </row>
    <row r="957" spans="3:9" ht="12.5">
      <c r="C957" s="486" t="str">
        <f>IFERROR(VLOOKUP(A957,Transaksi!$A$11:$C$1000,3,FALSE),"")</f>
        <v/>
      </c>
      <c r="D957" s="487" t="str">
        <f>IFERROR(VLOOKUP(A957,Transaksi!$A$11:$D$1000,4,FALSE),"")</f>
        <v/>
      </c>
      <c r="E957" s="488" t="str">
        <f>IFERROR(VLOOKUP(A957,Transaksi!$A$11:$E$1000,5,FALSE),"")</f>
        <v/>
      </c>
      <c r="F957" s="209" t="str">
        <f>IFERROR(VLOOKUP(A957,Transaksi!$A$11:$F$1000,6,FALSE),"")</f>
        <v/>
      </c>
      <c r="G957" s="489" t="str">
        <f>IFERROR(VLOOKUP(A957,Transaksi!$A$11:$G$1000,7,FALSE),"")</f>
        <v/>
      </c>
      <c r="H957" s="489" t="str">
        <f>IFERROR(VLOOKUP(A957,Transaksi!$A$11:$H$1000,8,FALSE),"")</f>
        <v/>
      </c>
      <c r="I957" s="489" t="str">
        <f t="shared" si="27"/>
        <v/>
      </c>
    </row>
    <row r="958" spans="3:9" ht="12.5">
      <c r="C958" s="486" t="str">
        <f>IFERROR(VLOOKUP(A958,Transaksi!$A$11:$C$1000,3,FALSE),"")</f>
        <v/>
      </c>
      <c r="D958" s="487" t="str">
        <f>IFERROR(VLOOKUP(A958,Transaksi!$A$11:$D$1000,4,FALSE),"")</f>
        <v/>
      </c>
      <c r="E958" s="488" t="str">
        <f>IFERROR(VLOOKUP(A958,Transaksi!$A$11:$E$1000,5,FALSE),"")</f>
        <v/>
      </c>
      <c r="F958" s="209" t="str">
        <f>IFERROR(VLOOKUP(A958,Transaksi!$A$11:$F$1000,6,FALSE),"")</f>
        <v/>
      </c>
      <c r="G958" s="489" t="str">
        <f>IFERROR(VLOOKUP(A958,Transaksi!$A$11:$G$1000,7,FALSE),"")</f>
        <v/>
      </c>
      <c r="H958" s="489" t="str">
        <f>IFERROR(VLOOKUP(A958,Transaksi!$A$11:$H$1000,8,FALSE),"")</f>
        <v/>
      </c>
      <c r="I958" s="489" t="str">
        <f t="shared" si="27"/>
        <v/>
      </c>
    </row>
    <row r="959" spans="3:9" ht="12.5">
      <c r="C959" s="486" t="str">
        <f>IFERROR(VLOOKUP(A959,Transaksi!$A$11:$C$1000,3,FALSE),"")</f>
        <v/>
      </c>
      <c r="D959" s="487" t="str">
        <f>IFERROR(VLOOKUP(A959,Transaksi!$A$11:$D$1000,4,FALSE),"")</f>
        <v/>
      </c>
      <c r="E959" s="488" t="str">
        <f>IFERROR(VLOOKUP(A959,Transaksi!$A$11:$E$1000,5,FALSE),"")</f>
        <v/>
      </c>
      <c r="F959" s="209" t="str">
        <f>IFERROR(VLOOKUP(A959,Transaksi!$A$11:$F$1000,6,FALSE),"")</f>
        <v/>
      </c>
      <c r="G959" s="489" t="str">
        <f>IFERROR(VLOOKUP(A959,Transaksi!$A$11:$G$1000,7,FALSE),"")</f>
        <v/>
      </c>
      <c r="H959" s="489" t="str">
        <f>IFERROR(VLOOKUP(A959,Transaksi!$A$11:$H$1000,8,FALSE),"")</f>
        <v/>
      </c>
      <c r="I959" s="489" t="str">
        <f t="shared" si="27"/>
        <v/>
      </c>
    </row>
    <row r="960" spans="3:9" ht="12.5">
      <c r="C960" s="486" t="str">
        <f>IFERROR(VLOOKUP(A960,Transaksi!$A$11:$C$1000,3,FALSE),"")</f>
        <v/>
      </c>
      <c r="D960" s="487" t="str">
        <f>IFERROR(VLOOKUP(A960,Transaksi!$A$11:$D$1000,4,FALSE),"")</f>
        <v/>
      </c>
      <c r="E960" s="488" t="str">
        <f>IFERROR(VLOOKUP(A960,Transaksi!$A$11:$E$1000,5,FALSE),"")</f>
        <v/>
      </c>
      <c r="F960" s="209" t="str">
        <f>IFERROR(VLOOKUP(A960,Transaksi!$A$11:$F$1000,6,FALSE),"")</f>
        <v/>
      </c>
      <c r="G960" s="489" t="str">
        <f>IFERROR(VLOOKUP(A960,Transaksi!$A$11:$G$1000,7,FALSE),"")</f>
        <v/>
      </c>
      <c r="H960" s="489" t="str">
        <f>IFERROR(VLOOKUP(A960,Transaksi!$A$11:$H$1000,8,FALSE),"")</f>
        <v/>
      </c>
      <c r="I960" s="489" t="str">
        <f t="shared" si="27"/>
        <v/>
      </c>
    </row>
    <row r="961" spans="3:9" ht="12.5">
      <c r="C961" s="486" t="str">
        <f>IFERROR(VLOOKUP(A961,Transaksi!$A$11:$C$1000,3,FALSE),"")</f>
        <v/>
      </c>
      <c r="D961" s="487" t="str">
        <f>IFERROR(VLOOKUP(A961,Transaksi!$A$11:$D$1000,4,FALSE),"")</f>
        <v/>
      </c>
      <c r="E961" s="488" t="str">
        <f>IFERROR(VLOOKUP(A961,Transaksi!$A$11:$E$1000,5,FALSE),"")</f>
        <v/>
      </c>
      <c r="F961" s="209" t="str">
        <f>IFERROR(VLOOKUP(A961,Transaksi!$A$11:$F$1000,6,FALSE),"")</f>
        <v/>
      </c>
      <c r="G961" s="489" t="str">
        <f>IFERROR(VLOOKUP(A961,Transaksi!$A$11:$G$1000,7,FALSE),"")</f>
        <v/>
      </c>
      <c r="H961" s="489" t="str">
        <f>IFERROR(VLOOKUP(A961,Transaksi!$A$11:$H$1000,8,FALSE),"")</f>
        <v/>
      </c>
      <c r="I961" s="489" t="str">
        <f t="shared" si="27"/>
        <v/>
      </c>
    </row>
    <row r="962" spans="3:9" ht="12.5">
      <c r="C962" s="486" t="str">
        <f>IFERROR(VLOOKUP(A962,Transaksi!$A$11:$C$1000,3,FALSE),"")</f>
        <v/>
      </c>
      <c r="D962" s="487" t="str">
        <f>IFERROR(VLOOKUP(A962,Transaksi!$A$11:$D$1000,4,FALSE),"")</f>
        <v/>
      </c>
      <c r="E962" s="488" t="str">
        <f>IFERROR(VLOOKUP(A962,Transaksi!$A$11:$E$1000,5,FALSE),"")</f>
        <v/>
      </c>
      <c r="F962" s="209" t="str">
        <f>IFERROR(VLOOKUP(A962,Transaksi!$A$11:$F$1000,6,FALSE),"")</f>
        <v/>
      </c>
      <c r="G962" s="489" t="str">
        <f>IFERROR(VLOOKUP(A962,Transaksi!$A$11:$G$1000,7,FALSE),"")</f>
        <v/>
      </c>
      <c r="H962" s="489" t="str">
        <f>IFERROR(VLOOKUP(A962,Transaksi!$A$11:$H$1000,8,FALSE),"")</f>
        <v/>
      </c>
      <c r="I962" s="489" t="str">
        <f t="shared" si="27"/>
        <v/>
      </c>
    </row>
    <row r="963" spans="3:9" ht="12.5">
      <c r="C963" s="486" t="str">
        <f>IFERROR(VLOOKUP(A963,Transaksi!$A$11:$C$1000,3,FALSE),"")</f>
        <v/>
      </c>
      <c r="D963" s="487" t="str">
        <f>IFERROR(VLOOKUP(A963,Transaksi!$A$11:$D$1000,4,FALSE),"")</f>
        <v/>
      </c>
      <c r="E963" s="488" t="str">
        <f>IFERROR(VLOOKUP(A963,Transaksi!$A$11:$E$1000,5,FALSE),"")</f>
        <v/>
      </c>
      <c r="F963" s="209" t="str">
        <f>IFERROR(VLOOKUP(A963,Transaksi!$A$11:$F$1000,6,FALSE),"")</f>
        <v/>
      </c>
      <c r="G963" s="489" t="str">
        <f>IFERROR(VLOOKUP(A963,Transaksi!$A$11:$G$1000,7,FALSE),"")</f>
        <v/>
      </c>
      <c r="H963" s="489" t="str">
        <f>IFERROR(VLOOKUP(A963,Transaksi!$A$11:$H$1000,8,FALSE),"")</f>
        <v/>
      </c>
      <c r="I963" s="489" t="str">
        <f t="shared" si="27"/>
        <v/>
      </c>
    </row>
    <row r="964" spans="3:9" ht="12.5">
      <c r="C964" s="486" t="str">
        <f>IFERROR(VLOOKUP(A964,Transaksi!$A$11:$C$1000,3,FALSE),"")</f>
        <v/>
      </c>
      <c r="D964" s="487" t="str">
        <f>IFERROR(VLOOKUP(A964,Transaksi!$A$11:$D$1000,4,FALSE),"")</f>
        <v/>
      </c>
      <c r="E964" s="488" t="str">
        <f>IFERROR(VLOOKUP(A964,Transaksi!$A$11:$E$1000,5,FALSE),"")</f>
        <v/>
      </c>
      <c r="F964" s="209" t="str">
        <f>IFERROR(VLOOKUP(A964,Transaksi!$A$11:$F$1000,6,FALSE),"")</f>
        <v/>
      </c>
      <c r="G964" s="489" t="str">
        <f>IFERROR(VLOOKUP(A964,Transaksi!$A$11:$G$1000,7,FALSE),"")</f>
        <v/>
      </c>
      <c r="H964" s="489" t="str">
        <f>IFERROR(VLOOKUP(A964,Transaksi!$A$11:$H$1000,8,FALSE),"")</f>
        <v/>
      </c>
      <c r="I964" s="489" t="str">
        <f t="shared" si="27"/>
        <v/>
      </c>
    </row>
    <row r="965" spans="3:9" ht="12.5">
      <c r="C965" s="486" t="str">
        <f>IFERROR(VLOOKUP(A965,Transaksi!$A$11:$C$1000,3,FALSE),"")</f>
        <v/>
      </c>
      <c r="D965" s="487" t="str">
        <f>IFERROR(VLOOKUP(A965,Transaksi!$A$11:$D$1000,4,FALSE),"")</f>
        <v/>
      </c>
      <c r="E965" s="488" t="str">
        <f>IFERROR(VLOOKUP(A965,Transaksi!$A$11:$E$1000,5,FALSE),"")</f>
        <v/>
      </c>
      <c r="F965" s="209" t="str">
        <f>IFERROR(VLOOKUP(A965,Transaksi!$A$11:$F$1000,6,FALSE),"")</f>
        <v/>
      </c>
      <c r="G965" s="489" t="str">
        <f>IFERROR(VLOOKUP(A965,Transaksi!$A$11:$G$1000,7,FALSE),"")</f>
        <v/>
      </c>
      <c r="H965" s="489" t="str">
        <f>IFERROR(VLOOKUP(A965,Transaksi!$A$11:$H$1000,8,FALSE),"")</f>
        <v/>
      </c>
      <c r="I965" s="489" t="str">
        <f t="shared" si="27"/>
        <v/>
      </c>
    </row>
    <row r="966" spans="3:9" ht="12.5">
      <c r="C966" s="486" t="str">
        <f>IFERROR(VLOOKUP(A966,Transaksi!$A$11:$C$1000,3,FALSE),"")</f>
        <v/>
      </c>
      <c r="D966" s="487" t="str">
        <f>IFERROR(VLOOKUP(A966,Transaksi!$A$11:$D$1000,4,FALSE),"")</f>
        <v/>
      </c>
      <c r="E966" s="488" t="str">
        <f>IFERROR(VLOOKUP(A966,Transaksi!$A$11:$E$1000,5,FALSE),"")</f>
        <v/>
      </c>
      <c r="F966" s="209" t="str">
        <f>IFERROR(VLOOKUP(A966,Transaksi!$A$11:$F$1000,6,FALSE),"")</f>
        <v/>
      </c>
      <c r="G966" s="489" t="str">
        <f>IFERROR(VLOOKUP(A966,Transaksi!$A$11:$G$1000,7,FALSE),"")</f>
        <v/>
      </c>
      <c r="H966" s="489" t="str">
        <f>IFERROR(VLOOKUP(A966,Transaksi!$A$11:$H$1000,8,FALSE),"")</f>
        <v/>
      </c>
      <c r="I966" s="489" t="str">
        <f t="shared" si="27"/>
        <v/>
      </c>
    </row>
    <row r="967" spans="3:9" ht="12.5">
      <c r="C967" s="486" t="str">
        <f>IFERROR(VLOOKUP(A967,Transaksi!$A$11:$C$1000,3,FALSE),"")</f>
        <v/>
      </c>
      <c r="D967" s="487" t="str">
        <f>IFERROR(VLOOKUP(A967,Transaksi!$A$11:$D$1000,4,FALSE),"")</f>
        <v/>
      </c>
      <c r="E967" s="488" t="str">
        <f>IFERROR(VLOOKUP(A967,Transaksi!$A$11:$E$1000,5,FALSE),"")</f>
        <v/>
      </c>
      <c r="F967" s="209" t="str">
        <f>IFERROR(VLOOKUP(A967,Transaksi!$A$11:$F$1000,6,FALSE),"")</f>
        <v/>
      </c>
      <c r="G967" s="489" t="str">
        <f>IFERROR(VLOOKUP(A967,Transaksi!$A$11:$G$1000,7,FALSE),"")</f>
        <v/>
      </c>
      <c r="H967" s="489" t="str">
        <f>IFERROR(VLOOKUP(A967,Transaksi!$A$11:$H$1000,8,FALSE),"")</f>
        <v/>
      </c>
      <c r="I967" s="489" t="str">
        <f t="shared" si="27"/>
        <v/>
      </c>
    </row>
    <row r="968" spans="3:9" ht="12.5">
      <c r="C968" s="486" t="str">
        <f>IFERROR(VLOOKUP(A968,Transaksi!$A$11:$C$1000,3,FALSE),"")</f>
        <v/>
      </c>
      <c r="D968" s="487" t="str">
        <f>IFERROR(VLOOKUP(A968,Transaksi!$A$11:$D$1000,4,FALSE),"")</f>
        <v/>
      </c>
      <c r="E968" s="488" t="str">
        <f>IFERROR(VLOOKUP(A968,Transaksi!$A$11:$E$1000,5,FALSE),"")</f>
        <v/>
      </c>
      <c r="F968" s="209" t="str">
        <f>IFERROR(VLOOKUP(A968,Transaksi!$A$11:$F$1000,6,FALSE),"")</f>
        <v/>
      </c>
      <c r="G968" s="489" t="str">
        <f>IFERROR(VLOOKUP(A968,Transaksi!$A$11:$G$1000,7,FALSE),"")</f>
        <v/>
      </c>
      <c r="H968" s="489" t="str">
        <f>IFERROR(VLOOKUP(A968,Transaksi!$A$11:$H$1000,8,FALSE),"")</f>
        <v/>
      </c>
      <c r="I968" s="489" t="str">
        <f t="shared" si="27"/>
        <v/>
      </c>
    </row>
    <row r="969" spans="3:9" ht="12.5">
      <c r="C969" s="486" t="str">
        <f>IFERROR(VLOOKUP(A969,Transaksi!$A$11:$C$1000,3,FALSE),"")</f>
        <v/>
      </c>
      <c r="D969" s="487" t="str">
        <f>IFERROR(VLOOKUP(A969,Transaksi!$A$11:$D$1000,4,FALSE),"")</f>
        <v/>
      </c>
      <c r="E969" s="488" t="str">
        <f>IFERROR(VLOOKUP(A969,Transaksi!$A$11:$E$1000,5,FALSE),"")</f>
        <v/>
      </c>
      <c r="F969" s="209" t="str">
        <f>IFERROR(VLOOKUP(A969,Transaksi!$A$11:$F$1000,6,FALSE),"")</f>
        <v/>
      </c>
      <c r="G969" s="489" t="str">
        <f>IFERROR(VLOOKUP(A969,Transaksi!$A$11:$G$1000,7,FALSE),"")</f>
        <v/>
      </c>
      <c r="H969" s="489" t="str">
        <f>IFERROR(VLOOKUP(A969,Transaksi!$A$11:$H$1000,8,FALSE),"")</f>
        <v/>
      </c>
      <c r="I969" s="489" t="str">
        <f t="shared" si="27"/>
        <v/>
      </c>
    </row>
    <row r="970" spans="3:9" ht="12.5">
      <c r="C970" s="486" t="str">
        <f>IFERROR(VLOOKUP(A970,Transaksi!$A$11:$C$1000,3,FALSE),"")</f>
        <v/>
      </c>
      <c r="D970" s="487" t="str">
        <f>IFERROR(VLOOKUP(A970,Transaksi!$A$11:$D$1000,4,FALSE),"")</f>
        <v/>
      </c>
      <c r="E970" s="488" t="str">
        <f>IFERROR(VLOOKUP(A970,Transaksi!$A$11:$E$1000,5,FALSE),"")</f>
        <v/>
      </c>
      <c r="F970" s="209" t="str">
        <f>IFERROR(VLOOKUP(A970,Transaksi!$A$11:$F$1000,6,FALSE),"")</f>
        <v/>
      </c>
      <c r="G970" s="489" t="str">
        <f>IFERROR(VLOOKUP(A970,Transaksi!$A$11:$G$1000,7,FALSE),"")</f>
        <v/>
      </c>
      <c r="H970" s="489" t="str">
        <f>IFERROR(VLOOKUP(A970,Transaksi!$A$11:$H$1000,8,FALSE),"")</f>
        <v/>
      </c>
      <c r="I970" s="489" t="str">
        <f t="shared" si="27"/>
        <v/>
      </c>
    </row>
    <row r="971" spans="3:9" ht="12.5">
      <c r="C971" s="486" t="str">
        <f>IFERROR(VLOOKUP(A971,Transaksi!$A$11:$C$1000,3,FALSE),"")</f>
        <v/>
      </c>
      <c r="D971" s="487" t="str">
        <f>IFERROR(VLOOKUP(A971,Transaksi!$A$11:$D$1000,4,FALSE),"")</f>
        <v/>
      </c>
      <c r="E971" s="488" t="str">
        <f>IFERROR(VLOOKUP(A971,Transaksi!$A$11:$E$1000,5,FALSE),"")</f>
        <v/>
      </c>
      <c r="F971" s="209" t="str">
        <f>IFERROR(VLOOKUP(A971,Transaksi!$A$11:$F$1000,6,FALSE),"")</f>
        <v/>
      </c>
      <c r="G971" s="489" t="str">
        <f>IFERROR(VLOOKUP(A971,Transaksi!$A$11:$G$1000,7,FALSE),"")</f>
        <v/>
      </c>
      <c r="H971" s="489" t="str">
        <f>IFERROR(VLOOKUP(A971,Transaksi!$A$11:$H$1000,8,FALSE),"")</f>
        <v/>
      </c>
      <c r="I971" s="489" t="str">
        <f t="shared" si="27"/>
        <v/>
      </c>
    </row>
    <row r="972" spans="3:9" ht="12.5">
      <c r="C972" s="486" t="str">
        <f>IFERROR(VLOOKUP(A972,Transaksi!$A$11:$C$1000,3,FALSE),"")</f>
        <v/>
      </c>
      <c r="D972" s="487" t="str">
        <f>IFERROR(VLOOKUP(A972,Transaksi!$A$11:$D$1000,4,FALSE),"")</f>
        <v/>
      </c>
      <c r="E972" s="488" t="str">
        <f>IFERROR(VLOOKUP(A972,Transaksi!$A$11:$E$1000,5,FALSE),"")</f>
        <v/>
      </c>
      <c r="F972" s="209" t="str">
        <f>IFERROR(VLOOKUP(A972,Transaksi!$A$11:$F$1000,6,FALSE),"")</f>
        <v/>
      </c>
      <c r="G972" s="489" t="str">
        <f>IFERROR(VLOOKUP(A972,Transaksi!$A$11:$G$1000,7,FALSE),"")</f>
        <v/>
      </c>
      <c r="H972" s="489" t="str">
        <f>IFERROR(VLOOKUP(A972,Transaksi!$A$11:$H$1000,8,FALSE),"")</f>
        <v/>
      </c>
      <c r="I972" s="489" t="str">
        <f t="shared" si="27"/>
        <v/>
      </c>
    </row>
    <row r="973" spans="3:9" ht="12.5">
      <c r="C973" s="486" t="str">
        <f>IFERROR(VLOOKUP(A973,Transaksi!$A$11:$C$1000,3,FALSE),"")</f>
        <v/>
      </c>
      <c r="D973" s="487" t="str">
        <f>IFERROR(VLOOKUP(A973,Transaksi!$A$11:$D$1000,4,FALSE),"")</f>
        <v/>
      </c>
      <c r="E973" s="488" t="str">
        <f>IFERROR(VLOOKUP(A973,Transaksi!$A$11:$E$1000,5,FALSE),"")</f>
        <v/>
      </c>
      <c r="F973" s="209" t="str">
        <f>IFERROR(VLOOKUP(A973,Transaksi!$A$11:$F$1000,6,FALSE),"")</f>
        <v/>
      </c>
      <c r="G973" s="489" t="str">
        <f>IFERROR(VLOOKUP(A973,Transaksi!$A$11:$G$1000,7,FALSE),"")</f>
        <v/>
      </c>
      <c r="H973" s="489" t="str">
        <f>IFERROR(VLOOKUP(A973,Transaksi!$A$11:$H$1000,8,FALSE),"")</f>
        <v/>
      </c>
      <c r="I973" s="489" t="str">
        <f t="shared" si="27"/>
        <v/>
      </c>
    </row>
    <row r="974" spans="3:9" ht="12.5">
      <c r="C974" s="486" t="str">
        <f>IFERROR(VLOOKUP(A974,Transaksi!$A$11:$C$1000,3,FALSE),"")</f>
        <v/>
      </c>
      <c r="D974" s="487" t="str">
        <f>IFERROR(VLOOKUP(A974,Transaksi!$A$11:$D$1000,4,FALSE),"")</f>
        <v/>
      </c>
      <c r="E974" s="488" t="str">
        <f>IFERROR(VLOOKUP(A974,Transaksi!$A$11:$E$1000,5,FALSE),"")</f>
        <v/>
      </c>
      <c r="F974" s="209" t="str">
        <f>IFERROR(VLOOKUP(A974,Transaksi!$A$11:$F$1000,6,FALSE),"")</f>
        <v/>
      </c>
      <c r="G974" s="489" t="str">
        <f>IFERROR(VLOOKUP(A974,Transaksi!$A$11:$G$1000,7,FALSE),"")</f>
        <v/>
      </c>
      <c r="H974" s="489" t="str">
        <f>IFERROR(VLOOKUP(A974,Transaksi!$A$11:$H$1000,8,FALSE),"")</f>
        <v/>
      </c>
      <c r="I974" s="489" t="str">
        <f t="shared" si="27"/>
        <v/>
      </c>
    </row>
    <row r="975" spans="3:9" ht="12.5">
      <c r="C975" s="486" t="str">
        <f>IFERROR(VLOOKUP(A975,Transaksi!$A$11:$C$1000,3,FALSE),"")</f>
        <v/>
      </c>
      <c r="D975" s="487" t="str">
        <f>IFERROR(VLOOKUP(A975,Transaksi!$A$11:$D$1000,4,FALSE),"")</f>
        <v/>
      </c>
      <c r="E975" s="488" t="str">
        <f>IFERROR(VLOOKUP(A975,Transaksi!$A$11:$E$1000,5,FALSE),"")</f>
        <v/>
      </c>
      <c r="F975" s="209" t="str">
        <f>IFERROR(VLOOKUP(A975,Transaksi!$A$11:$F$1000,6,FALSE),"")</f>
        <v/>
      </c>
      <c r="G975" s="489" t="str">
        <f>IFERROR(VLOOKUP(A975,Transaksi!$A$11:$G$1000,7,FALSE),"")</f>
        <v/>
      </c>
      <c r="H975" s="489" t="str">
        <f>IFERROR(VLOOKUP(A975,Transaksi!$A$11:$H$1000,8,FALSE),"")</f>
        <v/>
      </c>
      <c r="I975" s="489" t="str">
        <f t="shared" si="27"/>
        <v/>
      </c>
    </row>
    <row r="976" spans="3:9" ht="12.5">
      <c r="C976" s="486" t="str">
        <f>IFERROR(VLOOKUP(A976,Transaksi!$A$11:$C$1000,3,FALSE),"")</f>
        <v/>
      </c>
      <c r="D976" s="487" t="str">
        <f>IFERROR(VLOOKUP(A976,Transaksi!$A$11:$D$1000,4,FALSE),"")</f>
        <v/>
      </c>
      <c r="E976" s="488" t="str">
        <f>IFERROR(VLOOKUP(A976,Transaksi!$A$11:$E$1000,5,FALSE),"")</f>
        <v/>
      </c>
      <c r="F976" s="209" t="str">
        <f>IFERROR(VLOOKUP(A976,Transaksi!$A$11:$F$1000,6,FALSE),"")</f>
        <v/>
      </c>
      <c r="G976" s="489" t="str">
        <f>IFERROR(VLOOKUP(A976,Transaksi!$A$11:$G$1000,7,FALSE),"")</f>
        <v/>
      </c>
      <c r="H976" s="489" t="str">
        <f>IFERROR(VLOOKUP(A976,Transaksi!$A$11:$H$1000,8,FALSE),"")</f>
        <v/>
      </c>
      <c r="I976" s="489" t="str">
        <f t="shared" si="27"/>
        <v/>
      </c>
    </row>
    <row r="977" spans="3:9" ht="12.5">
      <c r="C977" s="486" t="str">
        <f>IFERROR(VLOOKUP(A977,Transaksi!$A$11:$C$1000,3,FALSE),"")</f>
        <v/>
      </c>
      <c r="D977" s="487" t="str">
        <f>IFERROR(VLOOKUP(A977,Transaksi!$A$11:$D$1000,4,FALSE),"")</f>
        <v/>
      </c>
      <c r="E977" s="488" t="str">
        <f>IFERROR(VLOOKUP(A977,Transaksi!$A$11:$E$1000,5,FALSE),"")</f>
        <v/>
      </c>
      <c r="F977" s="209" t="str">
        <f>IFERROR(VLOOKUP(A977,Transaksi!$A$11:$F$1000,6,FALSE),"")</f>
        <v/>
      </c>
      <c r="G977" s="489" t="str">
        <f>IFERROR(VLOOKUP(A977,Transaksi!$A$11:$G$1000,7,FALSE),"")</f>
        <v/>
      </c>
      <c r="H977" s="489" t="str">
        <f>IFERROR(VLOOKUP(A977,Transaksi!$A$11:$H$1000,8,FALSE),"")</f>
        <v/>
      </c>
      <c r="I977" s="489" t="str">
        <f t="shared" si="27"/>
        <v/>
      </c>
    </row>
    <row r="978" spans="3:9" ht="12.5">
      <c r="C978" s="486" t="str">
        <f>IFERROR(VLOOKUP(A978,Transaksi!$A$11:$C$1000,3,FALSE),"")</f>
        <v/>
      </c>
      <c r="D978" s="487" t="str">
        <f>IFERROR(VLOOKUP(A978,Transaksi!$A$11:$D$1000,4,FALSE),"")</f>
        <v/>
      </c>
      <c r="E978" s="488" t="str">
        <f>IFERROR(VLOOKUP(A978,Transaksi!$A$11:$E$1000,5,FALSE),"")</f>
        <v/>
      </c>
      <c r="F978" s="209" t="str">
        <f>IFERROR(VLOOKUP(A978,Transaksi!$A$11:$F$1000,6,FALSE),"")</f>
        <v/>
      </c>
      <c r="G978" s="489" t="str">
        <f>IFERROR(VLOOKUP(A978,Transaksi!$A$11:$G$1000,7,FALSE),"")</f>
        <v/>
      </c>
      <c r="H978" s="489" t="str">
        <f>IFERROR(VLOOKUP(A978,Transaksi!$A$11:$H$1000,8,FALSE),"")</f>
        <v/>
      </c>
      <c r="I978" s="489" t="str">
        <f t="shared" si="27"/>
        <v/>
      </c>
    </row>
    <row r="979" spans="3:9" ht="12.5">
      <c r="C979" s="486" t="str">
        <f>IFERROR(VLOOKUP(A979,Transaksi!$A$11:$C$1000,3,FALSE),"")</f>
        <v/>
      </c>
      <c r="D979" s="487" t="str">
        <f>IFERROR(VLOOKUP(A979,Transaksi!$A$11:$D$1000,4,FALSE),"")</f>
        <v/>
      </c>
      <c r="E979" s="488" t="str">
        <f>IFERROR(VLOOKUP(A979,Transaksi!$A$11:$E$1000,5,FALSE),"")</f>
        <v/>
      </c>
      <c r="F979" s="209" t="str">
        <f>IFERROR(VLOOKUP(A979,Transaksi!$A$11:$F$1000,6,FALSE),"")</f>
        <v/>
      </c>
      <c r="G979" s="489" t="str">
        <f>IFERROR(VLOOKUP(A979,Transaksi!$A$11:$G$1000,7,FALSE),"")</f>
        <v/>
      </c>
      <c r="H979" s="489" t="str">
        <f>IFERROR(VLOOKUP(A979,Transaksi!$A$11:$H$1000,8,FALSE),"")</f>
        <v/>
      </c>
      <c r="I979" s="489" t="str">
        <f t="shared" si="27"/>
        <v/>
      </c>
    </row>
    <row r="980" spans="3:9" ht="12.5">
      <c r="C980" s="486" t="str">
        <f>IFERROR(VLOOKUP(A980,Transaksi!$A$11:$C$1000,3,FALSE),"")</f>
        <v/>
      </c>
      <c r="D980" s="487" t="str">
        <f>IFERROR(VLOOKUP(A980,Transaksi!$A$11:$D$1000,4,FALSE),"")</f>
        <v/>
      </c>
      <c r="E980" s="488" t="str">
        <f>IFERROR(VLOOKUP(A980,Transaksi!$A$11:$E$1000,5,FALSE),"")</f>
        <v/>
      </c>
      <c r="F980" s="209" t="str">
        <f>IFERROR(VLOOKUP(A980,Transaksi!$A$11:$F$1000,6,FALSE),"")</f>
        <v/>
      </c>
      <c r="G980" s="489" t="str">
        <f>IFERROR(VLOOKUP(A980,Transaksi!$A$11:$G$1000,7,FALSE),"")</f>
        <v/>
      </c>
      <c r="H980" s="489" t="str">
        <f>IFERROR(VLOOKUP(A980,Transaksi!$A$11:$H$1000,8,FALSE),"")</f>
        <v/>
      </c>
      <c r="I980" s="489" t="str">
        <f t="shared" si="27"/>
        <v/>
      </c>
    </row>
    <row r="981" spans="3:9" ht="12.5">
      <c r="C981" s="486" t="str">
        <f>IFERROR(VLOOKUP(A981,Transaksi!$A$11:$C$1000,3,FALSE),"")</f>
        <v/>
      </c>
      <c r="D981" s="487" t="str">
        <f>IFERROR(VLOOKUP(A981,Transaksi!$A$11:$D$1000,4,FALSE),"")</f>
        <v/>
      </c>
      <c r="E981" s="488" t="str">
        <f>IFERROR(VLOOKUP(A981,Transaksi!$A$11:$E$1000,5,FALSE),"")</f>
        <v/>
      </c>
      <c r="F981" s="209" t="str">
        <f>IFERROR(VLOOKUP(A981,Transaksi!$A$11:$F$1000,6,FALSE),"")</f>
        <v/>
      </c>
      <c r="G981" s="489" t="str">
        <f>IFERROR(VLOOKUP(A981,Transaksi!$A$11:$G$1000,7,FALSE),"")</f>
        <v/>
      </c>
      <c r="H981" s="489" t="str">
        <f>IFERROR(VLOOKUP(A981,Transaksi!$A$11:$H$1000,8,FALSE),"")</f>
        <v/>
      </c>
      <c r="I981" s="489" t="str">
        <f t="shared" si="27"/>
        <v/>
      </c>
    </row>
    <row r="982" spans="3:9" ht="12.5">
      <c r="C982" s="486" t="str">
        <f>IFERROR(VLOOKUP(A982,Transaksi!$A$11:$C$1000,3,FALSE),"")</f>
        <v/>
      </c>
      <c r="D982" s="487" t="str">
        <f>IFERROR(VLOOKUP(A982,Transaksi!$A$11:$D$1000,4,FALSE),"")</f>
        <v/>
      </c>
      <c r="E982" s="488" t="str">
        <f>IFERROR(VLOOKUP(A982,Transaksi!$A$11:$E$1000,5,FALSE),"")</f>
        <v/>
      </c>
      <c r="F982" s="209" t="str">
        <f>IFERROR(VLOOKUP(A982,Transaksi!$A$11:$F$1000,6,FALSE),"")</f>
        <v/>
      </c>
      <c r="G982" s="489" t="str">
        <f>IFERROR(VLOOKUP(A982,Transaksi!$A$11:$G$1000,7,FALSE),"")</f>
        <v/>
      </c>
      <c r="H982" s="489" t="str">
        <f>IFERROR(VLOOKUP(A982,Transaksi!$A$11:$H$1000,8,FALSE),"")</f>
        <v/>
      </c>
      <c r="I982" s="489" t="str">
        <f t="shared" si="27"/>
        <v/>
      </c>
    </row>
    <row r="983" spans="3:9" ht="12.5">
      <c r="C983" s="486" t="str">
        <f>IFERROR(VLOOKUP(A983,Transaksi!$A$11:$C$1000,3,FALSE),"")</f>
        <v/>
      </c>
      <c r="D983" s="487" t="str">
        <f>IFERROR(VLOOKUP(A983,Transaksi!$A$11:$D$1000,4,FALSE),"")</f>
        <v/>
      </c>
      <c r="E983" s="488" t="str">
        <f>IFERROR(VLOOKUP(A983,Transaksi!$A$11:$E$1000,5,FALSE),"")</f>
        <v/>
      </c>
      <c r="F983" s="209" t="str">
        <f>IFERROR(VLOOKUP(A983,Transaksi!$A$11:$F$1000,6,FALSE),"")</f>
        <v/>
      </c>
      <c r="G983" s="489" t="str">
        <f>IFERROR(VLOOKUP(A983,Transaksi!$A$11:$G$1000,7,FALSE),"")</f>
        <v/>
      </c>
      <c r="H983" s="489" t="str">
        <f>IFERROR(VLOOKUP(A983,Transaksi!$A$11:$H$1000,8,FALSE),"")</f>
        <v/>
      </c>
      <c r="I983" s="489" t="str">
        <f t="shared" si="27"/>
        <v/>
      </c>
    </row>
    <row r="984" spans="3:9" ht="12.5">
      <c r="C984" s="486" t="str">
        <f>IFERROR(VLOOKUP(A984,Transaksi!$A$11:$C$1000,3,FALSE),"")</f>
        <v/>
      </c>
      <c r="D984" s="487" t="str">
        <f>IFERROR(VLOOKUP(A984,Transaksi!$A$11:$D$1000,4,FALSE),"")</f>
        <v/>
      </c>
      <c r="E984" s="488" t="str">
        <f>IFERROR(VLOOKUP(A984,Transaksi!$A$11:$E$1000,5,FALSE),"")</f>
        <v/>
      </c>
      <c r="F984" s="209" t="str">
        <f>IFERROR(VLOOKUP(A984,Transaksi!$A$11:$F$1000,6,FALSE),"")</f>
        <v/>
      </c>
      <c r="G984" s="489" t="str">
        <f>IFERROR(VLOOKUP(A984,Transaksi!$A$11:$G$1000,7,FALSE),"")</f>
        <v/>
      </c>
      <c r="H984" s="489" t="str">
        <f>IFERROR(VLOOKUP(A984,Transaksi!$A$11:$H$1000,8,FALSE),"")</f>
        <v/>
      </c>
      <c r="I984" s="489" t="str">
        <f t="shared" ref="I984:I1047" si="28">IF(F984="","",I983+G984-H984)</f>
        <v/>
      </c>
    </row>
    <row r="985" spans="3:9" ht="12.5">
      <c r="C985" s="486" t="str">
        <f>IFERROR(VLOOKUP(A985,Transaksi!$A$11:$C$1000,3,FALSE),"")</f>
        <v/>
      </c>
      <c r="D985" s="487" t="str">
        <f>IFERROR(VLOOKUP(A985,Transaksi!$A$11:$D$1000,4,FALSE),"")</f>
        <v/>
      </c>
      <c r="E985" s="488" t="str">
        <f>IFERROR(VLOOKUP(A985,Transaksi!$A$11:$E$1000,5,FALSE),"")</f>
        <v/>
      </c>
      <c r="F985" s="209" t="str">
        <f>IFERROR(VLOOKUP(A985,Transaksi!$A$11:$F$1000,6,FALSE),"")</f>
        <v/>
      </c>
      <c r="G985" s="489" t="str">
        <f>IFERROR(VLOOKUP(A985,Transaksi!$A$11:$G$1000,7,FALSE),"")</f>
        <v/>
      </c>
      <c r="H985" s="489" t="str">
        <f>IFERROR(VLOOKUP(A985,Transaksi!$A$11:$H$1000,8,FALSE),"")</f>
        <v/>
      </c>
      <c r="I985" s="489" t="str">
        <f t="shared" si="28"/>
        <v/>
      </c>
    </row>
    <row r="986" spans="3:9" ht="12.5">
      <c r="C986" s="486" t="str">
        <f>IFERROR(VLOOKUP(A986,Transaksi!$A$11:$C$1000,3,FALSE),"")</f>
        <v/>
      </c>
      <c r="D986" s="487" t="str">
        <f>IFERROR(VLOOKUP(A986,Transaksi!$A$11:$D$1000,4,FALSE),"")</f>
        <v/>
      </c>
      <c r="E986" s="488" t="str">
        <f>IFERROR(VLOOKUP(A986,Transaksi!$A$11:$E$1000,5,FALSE),"")</f>
        <v/>
      </c>
      <c r="F986" s="209" t="str">
        <f>IFERROR(VLOOKUP(A986,Transaksi!$A$11:$F$1000,6,FALSE),"")</f>
        <v/>
      </c>
      <c r="G986" s="489" t="str">
        <f>IFERROR(VLOOKUP(A986,Transaksi!$A$11:$G$1000,7,FALSE),"")</f>
        <v/>
      </c>
      <c r="H986" s="489" t="str">
        <f>IFERROR(VLOOKUP(A986,Transaksi!$A$11:$H$1000,8,FALSE),"")</f>
        <v/>
      </c>
      <c r="I986" s="489" t="str">
        <f t="shared" si="28"/>
        <v/>
      </c>
    </row>
    <row r="987" spans="3:9" ht="12.5">
      <c r="C987" s="486" t="str">
        <f>IFERROR(VLOOKUP(A987,Transaksi!$A$11:$C$1000,3,FALSE),"")</f>
        <v/>
      </c>
      <c r="D987" s="487" t="str">
        <f>IFERROR(VLOOKUP(A987,Transaksi!$A$11:$D$1000,4,FALSE),"")</f>
        <v/>
      </c>
      <c r="E987" s="488" t="str">
        <f>IFERROR(VLOOKUP(A987,Transaksi!$A$11:$E$1000,5,FALSE),"")</f>
        <v/>
      </c>
      <c r="F987" s="209" t="str">
        <f>IFERROR(VLOOKUP(A987,Transaksi!$A$11:$F$1000,6,FALSE),"")</f>
        <v/>
      </c>
      <c r="G987" s="489" t="str">
        <f>IFERROR(VLOOKUP(A987,Transaksi!$A$11:$G$1000,7,FALSE),"")</f>
        <v/>
      </c>
      <c r="H987" s="489" t="str">
        <f>IFERROR(VLOOKUP(A987,Transaksi!$A$11:$H$1000,8,FALSE),"")</f>
        <v/>
      </c>
      <c r="I987" s="489" t="str">
        <f t="shared" si="28"/>
        <v/>
      </c>
    </row>
    <row r="988" spans="3:9" ht="12.5">
      <c r="C988" s="486" t="str">
        <f>IFERROR(VLOOKUP(A988,Transaksi!$A$11:$C$1000,3,FALSE),"")</f>
        <v/>
      </c>
      <c r="D988" s="487" t="str">
        <f>IFERROR(VLOOKUP(A988,Transaksi!$A$11:$D$1000,4,FALSE),"")</f>
        <v/>
      </c>
      <c r="E988" s="488" t="str">
        <f>IFERROR(VLOOKUP(A988,Transaksi!$A$11:$E$1000,5,FALSE),"")</f>
        <v/>
      </c>
      <c r="F988" s="209" t="str">
        <f>IFERROR(VLOOKUP(A988,Transaksi!$A$11:$F$1000,6,FALSE),"")</f>
        <v/>
      </c>
      <c r="G988" s="489" t="str">
        <f>IFERROR(VLOOKUP(A988,Transaksi!$A$11:$G$1000,7,FALSE),"")</f>
        <v/>
      </c>
      <c r="H988" s="489" t="str">
        <f>IFERROR(VLOOKUP(A988,Transaksi!$A$11:$H$1000,8,FALSE),"")</f>
        <v/>
      </c>
      <c r="I988" s="489" t="str">
        <f t="shared" si="28"/>
        <v/>
      </c>
    </row>
    <row r="989" spans="3:9" ht="12.5">
      <c r="C989" s="486" t="str">
        <f>IFERROR(VLOOKUP(A989,Transaksi!$A$11:$C$1000,3,FALSE),"")</f>
        <v/>
      </c>
      <c r="D989" s="487" t="str">
        <f>IFERROR(VLOOKUP(A989,Transaksi!$A$11:$D$1000,4,FALSE),"")</f>
        <v/>
      </c>
      <c r="E989" s="488" t="str">
        <f>IFERROR(VLOOKUP(A989,Transaksi!$A$11:$E$1000,5,FALSE),"")</f>
        <v/>
      </c>
      <c r="F989" s="209" t="str">
        <f>IFERROR(VLOOKUP(A989,Transaksi!$A$11:$F$1000,6,FALSE),"")</f>
        <v/>
      </c>
      <c r="G989" s="489" t="str">
        <f>IFERROR(VLOOKUP(A989,Transaksi!$A$11:$G$1000,7,FALSE),"")</f>
        <v/>
      </c>
      <c r="H989" s="489" t="str">
        <f>IFERROR(VLOOKUP(A989,Transaksi!$A$11:$H$1000,8,FALSE),"")</f>
        <v/>
      </c>
      <c r="I989" s="489" t="str">
        <f t="shared" si="28"/>
        <v/>
      </c>
    </row>
    <row r="990" spans="3:9" ht="12.5">
      <c r="C990" s="486" t="str">
        <f>IFERROR(VLOOKUP(A990,Transaksi!$A$11:$C$1000,3,FALSE),"")</f>
        <v/>
      </c>
      <c r="D990" s="487" t="str">
        <f>IFERROR(VLOOKUP(A990,Transaksi!$A$11:$D$1000,4,FALSE),"")</f>
        <v/>
      </c>
      <c r="E990" s="488" t="str">
        <f>IFERROR(VLOOKUP(A990,Transaksi!$A$11:$E$1000,5,FALSE),"")</f>
        <v/>
      </c>
      <c r="F990" s="209" t="str">
        <f>IFERROR(VLOOKUP(A990,Transaksi!$A$11:$F$1000,6,FALSE),"")</f>
        <v/>
      </c>
      <c r="G990" s="489" t="str">
        <f>IFERROR(VLOOKUP(A990,Transaksi!$A$11:$G$1000,7,FALSE),"")</f>
        <v/>
      </c>
      <c r="H990" s="489" t="str">
        <f>IFERROR(VLOOKUP(A990,Transaksi!$A$11:$H$1000,8,FALSE),"")</f>
        <v/>
      </c>
      <c r="I990" s="489" t="str">
        <f t="shared" si="28"/>
        <v/>
      </c>
    </row>
    <row r="991" spans="3:9" ht="12.5">
      <c r="C991" s="486" t="str">
        <f>IFERROR(VLOOKUP(A991,Transaksi!$A$11:$C$1000,3,FALSE),"")</f>
        <v/>
      </c>
      <c r="D991" s="487" t="str">
        <f>IFERROR(VLOOKUP(A991,Transaksi!$A$11:$D$1000,4,FALSE),"")</f>
        <v/>
      </c>
      <c r="E991" s="488" t="str">
        <f>IFERROR(VLOOKUP(A991,Transaksi!$A$11:$E$1000,5,FALSE),"")</f>
        <v/>
      </c>
      <c r="F991" s="209" t="str">
        <f>IFERROR(VLOOKUP(A991,Transaksi!$A$11:$F$1000,6,FALSE),"")</f>
        <v/>
      </c>
      <c r="G991" s="489" t="str">
        <f>IFERROR(VLOOKUP(A991,Transaksi!$A$11:$G$1000,7,FALSE),"")</f>
        <v/>
      </c>
      <c r="H991" s="489" t="str">
        <f>IFERROR(VLOOKUP(A991,Transaksi!$A$11:$H$1000,8,FALSE),"")</f>
        <v/>
      </c>
      <c r="I991" s="489" t="str">
        <f t="shared" si="28"/>
        <v/>
      </c>
    </row>
    <row r="992" spans="3:9" ht="12.5">
      <c r="C992" s="486" t="str">
        <f>IFERROR(VLOOKUP(A992,Transaksi!$A$11:$C$1000,3,FALSE),"")</f>
        <v/>
      </c>
      <c r="D992" s="487" t="str">
        <f>IFERROR(VLOOKUP(A992,Transaksi!$A$11:$D$1000,4,FALSE),"")</f>
        <v/>
      </c>
      <c r="E992" s="488" t="str">
        <f>IFERROR(VLOOKUP(A992,Transaksi!$A$11:$E$1000,5,FALSE),"")</f>
        <v/>
      </c>
      <c r="F992" s="209" t="str">
        <f>IFERROR(VLOOKUP(A992,Transaksi!$A$11:$F$1000,6,FALSE),"")</f>
        <v/>
      </c>
      <c r="G992" s="489" t="str">
        <f>IFERROR(VLOOKUP(A992,Transaksi!$A$11:$G$1000,7,FALSE),"")</f>
        <v/>
      </c>
      <c r="H992" s="489" t="str">
        <f>IFERROR(VLOOKUP(A992,Transaksi!$A$11:$H$1000,8,FALSE),"")</f>
        <v/>
      </c>
      <c r="I992" s="489" t="str">
        <f t="shared" si="28"/>
        <v/>
      </c>
    </row>
    <row r="993" spans="3:9" ht="12.5">
      <c r="C993" s="486" t="str">
        <f>IFERROR(VLOOKUP(A993,Transaksi!$A$11:$C$1000,3,FALSE),"")</f>
        <v/>
      </c>
      <c r="D993" s="487" t="str">
        <f>IFERROR(VLOOKUP(A993,Transaksi!$A$11:$D$1000,4,FALSE),"")</f>
        <v/>
      </c>
      <c r="E993" s="488" t="str">
        <f>IFERROR(VLOOKUP(A993,Transaksi!$A$11:$E$1000,5,FALSE),"")</f>
        <v/>
      </c>
      <c r="F993" s="209" t="str">
        <f>IFERROR(VLOOKUP(A993,Transaksi!$A$11:$F$1000,6,FALSE),"")</f>
        <v/>
      </c>
      <c r="G993" s="489" t="str">
        <f>IFERROR(VLOOKUP(A993,Transaksi!$A$11:$G$1000,7,FALSE),"")</f>
        <v/>
      </c>
      <c r="H993" s="489" t="str">
        <f>IFERROR(VLOOKUP(A993,Transaksi!$A$11:$H$1000,8,FALSE),"")</f>
        <v/>
      </c>
      <c r="I993" s="489" t="str">
        <f t="shared" si="28"/>
        <v/>
      </c>
    </row>
    <row r="994" spans="3:9" ht="12.5">
      <c r="C994" s="486" t="str">
        <f>IFERROR(VLOOKUP(A994,Transaksi!$A$11:$C$1000,3,FALSE),"")</f>
        <v/>
      </c>
      <c r="D994" s="487" t="str">
        <f>IFERROR(VLOOKUP(A994,Transaksi!$A$11:$D$1000,4,FALSE),"")</f>
        <v/>
      </c>
      <c r="E994" s="488" t="str">
        <f>IFERROR(VLOOKUP(A994,Transaksi!$A$11:$E$1000,5,FALSE),"")</f>
        <v/>
      </c>
      <c r="F994" s="209" t="str">
        <f>IFERROR(VLOOKUP(A994,Transaksi!$A$11:$F$1000,6,FALSE),"")</f>
        <v/>
      </c>
      <c r="G994" s="489" t="str">
        <f>IFERROR(VLOOKUP(A994,Transaksi!$A$11:$G$1000,7,FALSE),"")</f>
        <v/>
      </c>
      <c r="H994" s="489" t="str">
        <f>IFERROR(VLOOKUP(A994,Transaksi!$A$11:$H$1000,8,FALSE),"")</f>
        <v/>
      </c>
      <c r="I994" s="489" t="str">
        <f t="shared" si="28"/>
        <v/>
      </c>
    </row>
    <row r="995" spans="3:9" ht="12.5">
      <c r="C995" s="486" t="str">
        <f>IFERROR(VLOOKUP(A995,Transaksi!$A$11:$C$1000,3,FALSE),"")</f>
        <v/>
      </c>
      <c r="D995" s="487" t="str">
        <f>IFERROR(VLOOKUP(A995,Transaksi!$A$11:$D$1000,4,FALSE),"")</f>
        <v/>
      </c>
      <c r="E995" s="488" t="str">
        <f>IFERROR(VLOOKUP(A995,Transaksi!$A$11:$E$1000,5,FALSE),"")</f>
        <v/>
      </c>
      <c r="F995" s="209" t="str">
        <f>IFERROR(VLOOKUP(A995,Transaksi!$A$11:$F$1000,6,FALSE),"")</f>
        <v/>
      </c>
      <c r="G995" s="489" t="str">
        <f>IFERROR(VLOOKUP(A995,Transaksi!$A$11:$G$1000,7,FALSE),"")</f>
        <v/>
      </c>
      <c r="H995" s="489" t="str">
        <f>IFERROR(VLOOKUP(A995,Transaksi!$A$11:$H$1000,8,FALSE),"")</f>
        <v/>
      </c>
      <c r="I995" s="489" t="str">
        <f t="shared" si="28"/>
        <v/>
      </c>
    </row>
    <row r="996" spans="3:9" ht="12.5">
      <c r="C996" s="486" t="str">
        <f>IFERROR(VLOOKUP(A996,Transaksi!$A$11:$C$1000,3,FALSE),"")</f>
        <v/>
      </c>
      <c r="D996" s="487" t="str">
        <f>IFERROR(VLOOKUP(A996,Transaksi!$A$11:$D$1000,4,FALSE),"")</f>
        <v/>
      </c>
      <c r="E996" s="488" t="str">
        <f>IFERROR(VLOOKUP(A996,Transaksi!$A$11:$E$1000,5,FALSE),"")</f>
        <v/>
      </c>
      <c r="F996" s="209" t="str">
        <f>IFERROR(VLOOKUP(A996,Transaksi!$A$11:$F$1000,6,FALSE),"")</f>
        <v/>
      </c>
      <c r="G996" s="489" t="str">
        <f>IFERROR(VLOOKUP(A996,Transaksi!$A$11:$G$1000,7,FALSE),"")</f>
        <v/>
      </c>
      <c r="H996" s="489" t="str">
        <f>IFERROR(VLOOKUP(A996,Transaksi!$A$11:$H$1000,8,FALSE),"")</f>
        <v/>
      </c>
      <c r="I996" s="489" t="str">
        <f t="shared" si="28"/>
        <v/>
      </c>
    </row>
    <row r="997" spans="3:9" ht="12.5">
      <c r="C997" s="486" t="str">
        <f>IFERROR(VLOOKUP(A997,Transaksi!$A$11:$C$1000,3,FALSE),"")</f>
        <v/>
      </c>
      <c r="D997" s="487" t="str">
        <f>IFERROR(VLOOKUP(A997,Transaksi!$A$11:$D$1000,4,FALSE),"")</f>
        <v/>
      </c>
      <c r="E997" s="488" t="str">
        <f>IFERROR(VLOOKUP(A997,Transaksi!$A$11:$E$1000,5,FALSE),"")</f>
        <v/>
      </c>
      <c r="F997" s="209" t="str">
        <f>IFERROR(VLOOKUP(A997,Transaksi!$A$11:$F$1000,6,FALSE),"")</f>
        <v/>
      </c>
      <c r="G997" s="489" t="str">
        <f>IFERROR(VLOOKUP(A997,Transaksi!$A$11:$G$1000,7,FALSE),"")</f>
        <v/>
      </c>
      <c r="H997" s="489" t="str">
        <f>IFERROR(VLOOKUP(A997,Transaksi!$A$11:$H$1000,8,FALSE),"")</f>
        <v/>
      </c>
      <c r="I997" s="489" t="str">
        <f t="shared" si="28"/>
        <v/>
      </c>
    </row>
    <row r="998" spans="3:9" ht="12.5">
      <c r="C998" s="486" t="str">
        <f>IFERROR(VLOOKUP(A998,Transaksi!$A$11:$C$1000,3,FALSE),"")</f>
        <v/>
      </c>
      <c r="D998" s="487" t="str">
        <f>IFERROR(VLOOKUP(A998,Transaksi!$A$11:$D$1000,4,FALSE),"")</f>
        <v/>
      </c>
      <c r="E998" s="488" t="str">
        <f>IFERROR(VLOOKUP(A998,Transaksi!$A$11:$E$1000,5,FALSE),"")</f>
        <v/>
      </c>
      <c r="F998" s="209" t="str">
        <f>IFERROR(VLOOKUP(A998,Transaksi!$A$11:$F$1000,6,FALSE),"")</f>
        <v/>
      </c>
      <c r="G998" s="489" t="str">
        <f>IFERROR(VLOOKUP(A998,Transaksi!$A$11:$G$1000,7,FALSE),"")</f>
        <v/>
      </c>
      <c r="H998" s="489" t="str">
        <f>IFERROR(VLOOKUP(A998,Transaksi!$A$11:$H$1000,8,FALSE),"")</f>
        <v/>
      </c>
      <c r="I998" s="489" t="str">
        <f t="shared" si="28"/>
        <v/>
      </c>
    </row>
    <row r="999" spans="3:9" ht="12.5">
      <c r="C999" s="486" t="str">
        <f>IFERROR(VLOOKUP(A999,Transaksi!$A$11:$C$1000,3,FALSE),"")</f>
        <v/>
      </c>
      <c r="D999" s="487" t="str">
        <f>IFERROR(VLOOKUP(A999,Transaksi!$A$11:$D$1000,4,FALSE),"")</f>
        <v/>
      </c>
      <c r="E999" s="488" t="str">
        <f>IFERROR(VLOOKUP(A999,Transaksi!$A$11:$E$1000,5,FALSE),"")</f>
        <v/>
      </c>
      <c r="F999" s="209" t="str">
        <f>IFERROR(VLOOKUP(A999,Transaksi!$A$11:$F$1000,6,FALSE),"")</f>
        <v/>
      </c>
      <c r="G999" s="489" t="str">
        <f>IFERROR(VLOOKUP(A999,Transaksi!$A$11:$G$1000,7,FALSE),"")</f>
        <v/>
      </c>
      <c r="H999" s="489" t="str">
        <f>IFERROR(VLOOKUP(A999,Transaksi!$A$11:$H$1000,8,FALSE),"")</f>
        <v/>
      </c>
      <c r="I999" s="489" t="str">
        <f t="shared" si="28"/>
        <v/>
      </c>
    </row>
    <row r="1000" spans="3:9" ht="12.5">
      <c r="C1000" s="486" t="str">
        <f>IFERROR(VLOOKUP(A1000,Transaksi!$A$11:$C$1000,3,FALSE),"")</f>
        <v/>
      </c>
      <c r="D1000" s="487" t="str">
        <f>IFERROR(VLOOKUP(A1000,Transaksi!$A$11:$D$1000,4,FALSE),"")</f>
        <v/>
      </c>
      <c r="E1000" s="488" t="str">
        <f>IFERROR(VLOOKUP(A1000,Transaksi!$A$11:$E$1000,5,FALSE),"")</f>
        <v/>
      </c>
      <c r="F1000" s="209" t="str">
        <f>IFERROR(VLOOKUP(A1000,Transaksi!$A$11:$F$1000,6,FALSE),"")</f>
        <v/>
      </c>
      <c r="G1000" s="489" t="str">
        <f>IFERROR(VLOOKUP(A1000,Transaksi!$A$11:$G$1000,7,FALSE),"")</f>
        <v/>
      </c>
      <c r="H1000" s="489" t="str">
        <f>IFERROR(VLOOKUP(A1000,Transaksi!$A$11:$H$1000,8,FALSE),"")</f>
        <v/>
      </c>
      <c r="I1000" s="489" t="str">
        <f t="shared" si="28"/>
        <v/>
      </c>
    </row>
    <row r="1001" spans="3:9" ht="12.5">
      <c r="C1001" s="486" t="str">
        <f>IFERROR(VLOOKUP(A1001,Transaksi!$A$11:$C$1000,3,FALSE),"")</f>
        <v/>
      </c>
      <c r="D1001" s="487" t="str">
        <f>IFERROR(VLOOKUP(A1001,Transaksi!$A$11:$D$1000,4,FALSE),"")</f>
        <v/>
      </c>
      <c r="E1001" s="488" t="str">
        <f>IFERROR(VLOOKUP(A1001,Transaksi!$A$11:$E$1000,5,FALSE),"")</f>
        <v/>
      </c>
      <c r="F1001" s="209" t="str">
        <f>IFERROR(VLOOKUP(A1001,Transaksi!$A$11:$F$1000,6,FALSE),"")</f>
        <v/>
      </c>
      <c r="G1001" s="489" t="str">
        <f>IFERROR(VLOOKUP(A1001,Transaksi!$A$11:$G$1000,7,FALSE),"")</f>
        <v/>
      </c>
      <c r="H1001" s="489" t="str">
        <f>IFERROR(VLOOKUP(A1001,Transaksi!$A$11:$H$1000,8,FALSE),"")</f>
        <v/>
      </c>
      <c r="I1001" s="489" t="str">
        <f t="shared" si="28"/>
        <v/>
      </c>
    </row>
    <row r="1002" spans="3:9" ht="12.5">
      <c r="C1002" s="486" t="str">
        <f>IFERROR(VLOOKUP(A1002,Transaksi!$A$11:$C$1000,3,FALSE),"")</f>
        <v/>
      </c>
      <c r="D1002" s="487" t="str">
        <f>IFERROR(VLOOKUP(A1002,Transaksi!$A$11:$D$1000,4,FALSE),"")</f>
        <v/>
      </c>
      <c r="E1002" s="488" t="str">
        <f>IFERROR(VLOOKUP(A1002,Transaksi!$A$11:$E$1000,5,FALSE),"")</f>
        <v/>
      </c>
      <c r="F1002" s="209" t="str">
        <f>IFERROR(VLOOKUP(A1002,Transaksi!$A$11:$F$1000,6,FALSE),"")</f>
        <v/>
      </c>
      <c r="G1002" s="489" t="str">
        <f>IFERROR(VLOOKUP(A1002,Transaksi!$A$11:$G$1000,7,FALSE),"")</f>
        <v/>
      </c>
      <c r="H1002" s="489" t="str">
        <f>IFERROR(VLOOKUP(A1002,Transaksi!$A$11:$H$1000,8,FALSE),"")</f>
        <v/>
      </c>
      <c r="I1002" s="489" t="str">
        <f t="shared" si="28"/>
        <v/>
      </c>
    </row>
    <row r="1003" spans="3:9" ht="12.5">
      <c r="C1003" s="486" t="str">
        <f>IFERROR(VLOOKUP(A1003,Transaksi!$A$11:$C$1000,3,FALSE),"")</f>
        <v/>
      </c>
      <c r="D1003" s="487" t="str">
        <f>IFERROR(VLOOKUP(A1003,Transaksi!$A$11:$D$1000,4,FALSE),"")</f>
        <v/>
      </c>
      <c r="E1003" s="488" t="str">
        <f>IFERROR(VLOOKUP(A1003,Transaksi!$A$11:$E$1000,5,FALSE),"")</f>
        <v/>
      </c>
      <c r="F1003" s="209" t="str">
        <f>IFERROR(VLOOKUP(A1003,Transaksi!$A$11:$F$1000,6,FALSE),"")</f>
        <v/>
      </c>
      <c r="G1003" s="489" t="str">
        <f>IFERROR(VLOOKUP(A1003,Transaksi!$A$11:$G$1000,7,FALSE),"")</f>
        <v/>
      </c>
      <c r="H1003" s="489" t="str">
        <f>IFERROR(VLOOKUP(A1003,Transaksi!$A$11:$H$1000,8,FALSE),"")</f>
        <v/>
      </c>
      <c r="I1003" s="489" t="str">
        <f t="shared" si="28"/>
        <v/>
      </c>
    </row>
    <row r="1004" spans="3:9" ht="12.5">
      <c r="C1004" s="486" t="str">
        <f>IFERROR(VLOOKUP(A1004,Transaksi!$A$11:$C$1000,3,FALSE),"")</f>
        <v/>
      </c>
      <c r="D1004" s="487" t="str">
        <f>IFERROR(VLOOKUP(A1004,Transaksi!$A$11:$D$1000,4,FALSE),"")</f>
        <v/>
      </c>
      <c r="E1004" s="488" t="str">
        <f>IFERROR(VLOOKUP(A1004,Transaksi!$A$11:$E$1000,5,FALSE),"")</f>
        <v/>
      </c>
      <c r="F1004" s="209" t="str">
        <f>IFERROR(VLOOKUP(A1004,Transaksi!$A$11:$F$1000,6,FALSE),"")</f>
        <v/>
      </c>
      <c r="G1004" s="489" t="str">
        <f>IFERROR(VLOOKUP(A1004,Transaksi!$A$11:$G$1000,7,FALSE),"")</f>
        <v/>
      </c>
      <c r="H1004" s="489" t="str">
        <f>IFERROR(VLOOKUP(A1004,Transaksi!$A$11:$H$1000,8,FALSE),"")</f>
        <v/>
      </c>
      <c r="I1004" s="489" t="str">
        <f t="shared" si="28"/>
        <v/>
      </c>
    </row>
    <row r="1005" spans="3:9" ht="12.5">
      <c r="C1005" s="486" t="str">
        <f>IFERROR(VLOOKUP(A1005,Transaksi!$A$11:$C$1000,3,FALSE),"")</f>
        <v/>
      </c>
      <c r="D1005" s="487" t="str">
        <f>IFERROR(VLOOKUP(A1005,Transaksi!$A$11:$D$1000,4,FALSE),"")</f>
        <v/>
      </c>
      <c r="E1005" s="488" t="str">
        <f>IFERROR(VLOOKUP(A1005,Transaksi!$A$11:$E$1000,5,FALSE),"")</f>
        <v/>
      </c>
      <c r="F1005" s="209" t="str">
        <f>IFERROR(VLOOKUP(A1005,Transaksi!$A$11:$F$1000,6,FALSE),"")</f>
        <v/>
      </c>
      <c r="G1005" s="489" t="str">
        <f>IFERROR(VLOOKUP(A1005,Transaksi!$A$11:$G$1000,7,FALSE),"")</f>
        <v/>
      </c>
      <c r="H1005" s="489" t="str">
        <f>IFERROR(VLOOKUP(A1005,Transaksi!$A$11:$H$1000,8,FALSE),"")</f>
        <v/>
      </c>
      <c r="I1005" s="489" t="str">
        <f t="shared" si="28"/>
        <v/>
      </c>
    </row>
    <row r="1006" spans="3:9" ht="12.5">
      <c r="C1006" s="486" t="str">
        <f>IFERROR(VLOOKUP(A1006,Transaksi!$A$11:$C$1000,3,FALSE),"")</f>
        <v/>
      </c>
      <c r="D1006" s="487" t="str">
        <f>IFERROR(VLOOKUP(A1006,Transaksi!$A$11:$D$1000,4,FALSE),"")</f>
        <v/>
      </c>
      <c r="E1006" s="488" t="str">
        <f>IFERROR(VLOOKUP(A1006,Transaksi!$A$11:$E$1000,5,FALSE),"")</f>
        <v/>
      </c>
      <c r="F1006" s="209" t="str">
        <f>IFERROR(VLOOKUP(A1006,Transaksi!$A$11:$F$1000,6,FALSE),"")</f>
        <v/>
      </c>
      <c r="G1006" s="489" t="str">
        <f>IFERROR(VLOOKUP(A1006,Transaksi!$A$11:$G$1000,7,FALSE),"")</f>
        <v/>
      </c>
      <c r="H1006" s="489" t="str">
        <f>IFERROR(VLOOKUP(A1006,Transaksi!$A$11:$H$1000,8,FALSE),"")</f>
        <v/>
      </c>
      <c r="I1006" s="489" t="str">
        <f t="shared" si="28"/>
        <v/>
      </c>
    </row>
    <row r="1007" spans="3:9" ht="12.5">
      <c r="C1007" s="486" t="str">
        <f>IFERROR(VLOOKUP(A1007,Transaksi!$A$11:$C$1000,3,FALSE),"")</f>
        <v/>
      </c>
      <c r="D1007" s="487" t="str">
        <f>IFERROR(VLOOKUP(A1007,Transaksi!$A$11:$D$1000,4,FALSE),"")</f>
        <v/>
      </c>
      <c r="E1007" s="488" t="str">
        <f>IFERROR(VLOOKUP(A1007,Transaksi!$A$11:$E$1000,5,FALSE),"")</f>
        <v/>
      </c>
      <c r="F1007" s="209" t="str">
        <f>IFERROR(VLOOKUP(A1007,Transaksi!$A$11:$F$1000,6,FALSE),"")</f>
        <v/>
      </c>
      <c r="G1007" s="489" t="str">
        <f>IFERROR(VLOOKUP(A1007,Transaksi!$A$11:$G$1000,7,FALSE),"")</f>
        <v/>
      </c>
      <c r="H1007" s="489" t="str">
        <f>IFERROR(VLOOKUP(A1007,Transaksi!$A$11:$H$1000,8,FALSE),"")</f>
        <v/>
      </c>
      <c r="I1007" s="489" t="str">
        <f t="shared" si="28"/>
        <v/>
      </c>
    </row>
    <row r="1008" spans="3:9" ht="12.5">
      <c r="C1008" s="486" t="str">
        <f>IFERROR(VLOOKUP(A1008,Transaksi!$A$11:$C$1000,3,FALSE),"")</f>
        <v/>
      </c>
      <c r="D1008" s="487" t="str">
        <f>IFERROR(VLOOKUP(A1008,Transaksi!$A$11:$D$1000,4,FALSE),"")</f>
        <v/>
      </c>
      <c r="E1008" s="488" t="str">
        <f>IFERROR(VLOOKUP(A1008,Transaksi!$A$11:$E$1000,5,FALSE),"")</f>
        <v/>
      </c>
      <c r="F1008" s="209" t="str">
        <f>IFERROR(VLOOKUP(A1008,Transaksi!$A$11:$F$1000,6,FALSE),"")</f>
        <v/>
      </c>
      <c r="G1008" s="489" t="str">
        <f>IFERROR(VLOOKUP(A1008,Transaksi!$A$11:$G$1000,7,FALSE),"")</f>
        <v/>
      </c>
      <c r="H1008" s="489" t="str">
        <f>IFERROR(VLOOKUP(A1008,Transaksi!$A$11:$H$1000,8,FALSE),"")</f>
        <v/>
      </c>
      <c r="I1008" s="489" t="str">
        <f t="shared" si="28"/>
        <v/>
      </c>
    </row>
    <row r="1009" spans="3:9" ht="12.5">
      <c r="C1009" s="486" t="str">
        <f>IFERROR(VLOOKUP(A1009,Transaksi!$A$11:$C$1000,3,FALSE),"")</f>
        <v/>
      </c>
      <c r="D1009" s="487" t="str">
        <f>IFERROR(VLOOKUP(A1009,Transaksi!$A$11:$D$1000,4,FALSE),"")</f>
        <v/>
      </c>
      <c r="E1009" s="488" t="str">
        <f>IFERROR(VLOOKUP(A1009,Transaksi!$A$11:$E$1000,5,FALSE),"")</f>
        <v/>
      </c>
      <c r="F1009" s="209" t="str">
        <f>IFERROR(VLOOKUP(A1009,Transaksi!$A$11:$F$1000,6,FALSE),"")</f>
        <v/>
      </c>
      <c r="G1009" s="489" t="str">
        <f>IFERROR(VLOOKUP(A1009,Transaksi!$A$11:$G$1000,7,FALSE),"")</f>
        <v/>
      </c>
      <c r="H1009" s="489" t="str">
        <f>IFERROR(VLOOKUP(A1009,Transaksi!$A$11:$H$1000,8,FALSE),"")</f>
        <v/>
      </c>
      <c r="I1009" s="489" t="str">
        <f t="shared" si="28"/>
        <v/>
      </c>
    </row>
    <row r="1010" spans="3:9" ht="12.5">
      <c r="C1010" s="486" t="str">
        <f>IFERROR(VLOOKUP(A1010,Transaksi!$A$11:$C$1000,3,FALSE),"")</f>
        <v/>
      </c>
      <c r="D1010" s="487" t="str">
        <f>IFERROR(VLOOKUP(A1010,Transaksi!$A$11:$D$1000,4,FALSE),"")</f>
        <v/>
      </c>
      <c r="E1010" s="488" t="str">
        <f>IFERROR(VLOOKUP(A1010,Transaksi!$A$11:$E$1000,5,FALSE),"")</f>
        <v/>
      </c>
      <c r="F1010" s="209" t="str">
        <f>IFERROR(VLOOKUP(A1010,Transaksi!$A$11:$F$1000,6,FALSE),"")</f>
        <v/>
      </c>
      <c r="G1010" s="489" t="str">
        <f>IFERROR(VLOOKUP(A1010,Transaksi!$A$11:$G$1000,7,FALSE),"")</f>
        <v/>
      </c>
      <c r="H1010" s="489" t="str">
        <f>IFERROR(VLOOKUP(A1010,Transaksi!$A$11:$H$1000,8,FALSE),"")</f>
        <v/>
      </c>
      <c r="I1010" s="489" t="str">
        <f t="shared" si="28"/>
        <v/>
      </c>
    </row>
    <row r="1011" spans="3:9" ht="12.5">
      <c r="C1011" s="486" t="str">
        <f>IFERROR(VLOOKUP(A1011,Transaksi!$A$11:$C$1000,3,FALSE),"")</f>
        <v/>
      </c>
      <c r="D1011" s="487" t="str">
        <f>IFERROR(VLOOKUP(A1011,Transaksi!$A$11:$D$1000,4,FALSE),"")</f>
        <v/>
      </c>
      <c r="E1011" s="488" t="str">
        <f>IFERROR(VLOOKUP(A1011,Transaksi!$A$11:$E$1000,5,FALSE),"")</f>
        <v/>
      </c>
      <c r="F1011" s="209" t="str">
        <f>IFERROR(VLOOKUP(A1011,Transaksi!$A$11:$F$1000,6,FALSE),"")</f>
        <v/>
      </c>
      <c r="G1011" s="489" t="str">
        <f>IFERROR(VLOOKUP(A1011,Transaksi!$A$11:$G$1000,7,FALSE),"")</f>
        <v/>
      </c>
      <c r="H1011" s="489" t="str">
        <f>IFERROR(VLOOKUP(A1011,Transaksi!$A$11:$H$1000,8,FALSE),"")</f>
        <v/>
      </c>
      <c r="I1011" s="489" t="str">
        <f t="shared" si="28"/>
        <v/>
      </c>
    </row>
    <row r="1012" spans="3:9" ht="12.5">
      <c r="C1012" s="486" t="str">
        <f>IFERROR(VLOOKUP(A1012,Transaksi!$A$11:$C$1000,3,FALSE),"")</f>
        <v/>
      </c>
      <c r="D1012" s="487" t="str">
        <f>IFERROR(VLOOKUP(A1012,Transaksi!$A$11:$D$1000,4,FALSE),"")</f>
        <v/>
      </c>
      <c r="E1012" s="488" t="str">
        <f>IFERROR(VLOOKUP(A1012,Transaksi!$A$11:$E$1000,5,FALSE),"")</f>
        <v/>
      </c>
      <c r="F1012" s="209" t="str">
        <f>IFERROR(VLOOKUP(A1012,Transaksi!$A$11:$F$1000,6,FALSE),"")</f>
        <v/>
      </c>
      <c r="G1012" s="489" t="str">
        <f>IFERROR(VLOOKUP(A1012,Transaksi!$A$11:$G$1000,7,FALSE),"")</f>
        <v/>
      </c>
      <c r="H1012" s="489" t="str">
        <f>IFERROR(VLOOKUP(A1012,Transaksi!$A$11:$H$1000,8,FALSE),"")</f>
        <v/>
      </c>
      <c r="I1012" s="489" t="str">
        <f t="shared" si="28"/>
        <v/>
      </c>
    </row>
    <row r="1013" spans="3:9" ht="12.5">
      <c r="C1013" s="486" t="str">
        <f>IFERROR(VLOOKUP(A1013,Transaksi!$A$11:$C$1000,3,FALSE),"")</f>
        <v/>
      </c>
      <c r="D1013" s="487" t="str">
        <f>IFERROR(VLOOKUP(A1013,Transaksi!$A$11:$D$1000,4,FALSE),"")</f>
        <v/>
      </c>
      <c r="E1013" s="488" t="str">
        <f>IFERROR(VLOOKUP(A1013,Transaksi!$A$11:$E$1000,5,FALSE),"")</f>
        <v/>
      </c>
      <c r="F1013" s="209" t="str">
        <f>IFERROR(VLOOKUP(A1013,Transaksi!$A$11:$F$1000,6,FALSE),"")</f>
        <v/>
      </c>
      <c r="G1013" s="489" t="str">
        <f>IFERROR(VLOOKUP(A1013,Transaksi!$A$11:$G$1000,7,FALSE),"")</f>
        <v/>
      </c>
      <c r="H1013" s="489" t="str">
        <f>IFERROR(VLOOKUP(A1013,Transaksi!$A$11:$H$1000,8,FALSE),"")</f>
        <v/>
      </c>
      <c r="I1013" s="489" t="str">
        <f t="shared" si="28"/>
        <v/>
      </c>
    </row>
    <row r="1014" spans="3:9" ht="12.5">
      <c r="C1014" s="486" t="str">
        <f>IFERROR(VLOOKUP(A1014,Transaksi!$A$11:$C$1000,3,FALSE),"")</f>
        <v/>
      </c>
      <c r="D1014" s="487" t="str">
        <f>IFERROR(VLOOKUP(A1014,Transaksi!$A$11:$D$1000,4,FALSE),"")</f>
        <v/>
      </c>
      <c r="E1014" s="488" t="str">
        <f>IFERROR(VLOOKUP(A1014,Transaksi!$A$11:$E$1000,5,FALSE),"")</f>
        <v/>
      </c>
      <c r="F1014" s="209" t="str">
        <f>IFERROR(VLOOKUP(A1014,Transaksi!$A$11:$F$1000,6,FALSE),"")</f>
        <v/>
      </c>
      <c r="G1014" s="489" t="str">
        <f>IFERROR(VLOOKUP(A1014,Transaksi!$A$11:$G$1000,7,FALSE),"")</f>
        <v/>
      </c>
      <c r="H1014" s="489" t="str">
        <f>IFERROR(VLOOKUP(A1014,Transaksi!$A$11:$H$1000,8,FALSE),"")</f>
        <v/>
      </c>
      <c r="I1014" s="489" t="str">
        <f t="shared" si="28"/>
        <v/>
      </c>
    </row>
    <row r="1015" spans="3:9" ht="12.5">
      <c r="C1015" s="486" t="str">
        <f>IFERROR(VLOOKUP(A1015,Transaksi!$A$11:$C$1000,3,FALSE),"")</f>
        <v/>
      </c>
      <c r="D1015" s="487" t="str">
        <f>IFERROR(VLOOKUP(A1015,Transaksi!$A$11:$D$1000,4,FALSE),"")</f>
        <v/>
      </c>
      <c r="E1015" s="488" t="str">
        <f>IFERROR(VLOOKUP(A1015,Transaksi!$A$11:$E$1000,5,FALSE),"")</f>
        <v/>
      </c>
      <c r="F1015" s="209" t="str">
        <f>IFERROR(VLOOKUP(A1015,Transaksi!$A$11:$F$1000,6,FALSE),"")</f>
        <v/>
      </c>
      <c r="G1015" s="489" t="str">
        <f>IFERROR(VLOOKUP(A1015,Transaksi!$A$11:$G$1000,7,FALSE),"")</f>
        <v/>
      </c>
      <c r="H1015" s="489" t="str">
        <f>IFERROR(VLOOKUP(A1015,Transaksi!$A$11:$H$1000,8,FALSE),"")</f>
        <v/>
      </c>
      <c r="I1015" s="489" t="str">
        <f t="shared" si="28"/>
        <v/>
      </c>
    </row>
    <row r="1016" spans="3:9" ht="12.5">
      <c r="C1016" s="486" t="str">
        <f>IFERROR(VLOOKUP(A1016,Transaksi!$A$11:$C$1000,3,FALSE),"")</f>
        <v/>
      </c>
      <c r="D1016" s="487" t="str">
        <f>IFERROR(VLOOKUP(A1016,Transaksi!$A$11:$D$1000,4,FALSE),"")</f>
        <v/>
      </c>
      <c r="E1016" s="488" t="str">
        <f>IFERROR(VLOOKUP(A1016,Transaksi!$A$11:$E$1000,5,FALSE),"")</f>
        <v/>
      </c>
      <c r="F1016" s="209" t="str">
        <f>IFERROR(VLOOKUP(A1016,Transaksi!$A$11:$F$1000,6,FALSE),"")</f>
        <v/>
      </c>
      <c r="G1016" s="489" t="str">
        <f>IFERROR(VLOOKUP(A1016,Transaksi!$A$11:$G$1000,7,FALSE),"")</f>
        <v/>
      </c>
      <c r="H1016" s="489" t="str">
        <f>IFERROR(VLOOKUP(A1016,Transaksi!$A$11:$H$1000,8,FALSE),"")</f>
        <v/>
      </c>
      <c r="I1016" s="489" t="str">
        <f t="shared" si="28"/>
        <v/>
      </c>
    </row>
    <row r="1017" spans="3:9" ht="12.5">
      <c r="C1017" s="486" t="str">
        <f>IFERROR(VLOOKUP(A1017,Transaksi!$A$11:$C$1000,3,FALSE),"")</f>
        <v/>
      </c>
      <c r="D1017" s="487" t="str">
        <f>IFERROR(VLOOKUP(A1017,Transaksi!$A$11:$D$1000,4,FALSE),"")</f>
        <v/>
      </c>
      <c r="E1017" s="488" t="str">
        <f>IFERROR(VLOOKUP(A1017,Transaksi!$A$11:$E$1000,5,FALSE),"")</f>
        <v/>
      </c>
      <c r="F1017" s="209" t="str">
        <f>IFERROR(VLOOKUP(A1017,Transaksi!$A$11:$F$1000,6,FALSE),"")</f>
        <v/>
      </c>
      <c r="G1017" s="489" t="str">
        <f>IFERROR(VLOOKUP(A1017,Transaksi!$A$11:$G$1000,7,FALSE),"")</f>
        <v/>
      </c>
      <c r="H1017" s="489" t="str">
        <f>IFERROR(VLOOKUP(A1017,Transaksi!$A$11:$H$1000,8,FALSE),"")</f>
        <v/>
      </c>
      <c r="I1017" s="489" t="str">
        <f t="shared" si="28"/>
        <v/>
      </c>
    </row>
    <row r="1018" spans="3:9" ht="12.5">
      <c r="C1018" s="486" t="str">
        <f>IFERROR(VLOOKUP(A1018,Transaksi!$A$11:$C$1000,3,FALSE),"")</f>
        <v/>
      </c>
      <c r="D1018" s="487" t="str">
        <f>IFERROR(VLOOKUP(A1018,Transaksi!$A$11:$D$1000,4,FALSE),"")</f>
        <v/>
      </c>
      <c r="E1018" s="488" t="str">
        <f>IFERROR(VLOOKUP(A1018,Transaksi!$A$11:$E$1000,5,FALSE),"")</f>
        <v/>
      </c>
      <c r="F1018" s="209" t="str">
        <f>IFERROR(VLOOKUP(A1018,Transaksi!$A$11:$F$1000,6,FALSE),"")</f>
        <v/>
      </c>
      <c r="G1018" s="489" t="str">
        <f>IFERROR(VLOOKUP(A1018,Transaksi!$A$11:$G$1000,7,FALSE),"")</f>
        <v/>
      </c>
      <c r="H1018" s="489" t="str">
        <f>IFERROR(VLOOKUP(A1018,Transaksi!$A$11:$H$1000,8,FALSE),"")</f>
        <v/>
      </c>
      <c r="I1018" s="489" t="str">
        <f t="shared" si="28"/>
        <v/>
      </c>
    </row>
    <row r="1019" spans="3:9" ht="12.5">
      <c r="C1019" s="486" t="str">
        <f>IFERROR(VLOOKUP(A1019,Transaksi!$A$11:$C$1000,3,FALSE),"")</f>
        <v/>
      </c>
      <c r="D1019" s="487" t="str">
        <f>IFERROR(VLOOKUP(A1019,Transaksi!$A$11:$D$1000,4,FALSE),"")</f>
        <v/>
      </c>
      <c r="E1019" s="488" t="str">
        <f>IFERROR(VLOOKUP(A1019,Transaksi!$A$11:$E$1000,5,FALSE),"")</f>
        <v/>
      </c>
      <c r="F1019" s="209" t="str">
        <f>IFERROR(VLOOKUP(A1019,Transaksi!$A$11:$F$1000,6,FALSE),"")</f>
        <v/>
      </c>
      <c r="G1019" s="489" t="str">
        <f>IFERROR(VLOOKUP(A1019,Transaksi!$A$11:$G$1000,7,FALSE),"")</f>
        <v/>
      </c>
      <c r="H1019" s="489" t="str">
        <f>IFERROR(VLOOKUP(A1019,Transaksi!$A$11:$H$1000,8,FALSE),"")</f>
        <v/>
      </c>
      <c r="I1019" s="489" t="str">
        <f t="shared" si="28"/>
        <v/>
      </c>
    </row>
    <row r="1020" spans="3:9" ht="12.5">
      <c r="C1020" s="486" t="str">
        <f>IFERROR(VLOOKUP(A1020,Transaksi!$A$11:$C$1000,3,FALSE),"")</f>
        <v/>
      </c>
      <c r="D1020" s="487" t="str">
        <f>IFERROR(VLOOKUP(A1020,Transaksi!$A$11:$D$1000,4,FALSE),"")</f>
        <v/>
      </c>
      <c r="E1020" s="488" t="str">
        <f>IFERROR(VLOOKUP(A1020,Transaksi!$A$11:$E$1000,5,FALSE),"")</f>
        <v/>
      </c>
      <c r="F1020" s="209" t="str">
        <f>IFERROR(VLOOKUP(A1020,Transaksi!$A$11:$F$1000,6,FALSE),"")</f>
        <v/>
      </c>
      <c r="G1020" s="489" t="str">
        <f>IFERROR(VLOOKUP(A1020,Transaksi!$A$11:$G$1000,7,FALSE),"")</f>
        <v/>
      </c>
      <c r="H1020" s="489" t="str">
        <f>IFERROR(VLOOKUP(A1020,Transaksi!$A$11:$H$1000,8,FALSE),"")</f>
        <v/>
      </c>
      <c r="I1020" s="489" t="str">
        <f t="shared" si="28"/>
        <v/>
      </c>
    </row>
    <row r="1021" spans="3:9" ht="12.5">
      <c r="C1021" s="486" t="str">
        <f>IFERROR(VLOOKUP(A1021,Transaksi!$A$11:$C$1000,3,FALSE),"")</f>
        <v/>
      </c>
      <c r="D1021" s="487" t="str">
        <f>IFERROR(VLOOKUP(A1021,Transaksi!$A$11:$D$1000,4,FALSE),"")</f>
        <v/>
      </c>
      <c r="E1021" s="488" t="str">
        <f>IFERROR(VLOOKUP(A1021,Transaksi!$A$11:$E$1000,5,FALSE),"")</f>
        <v/>
      </c>
      <c r="F1021" s="209" t="str">
        <f>IFERROR(VLOOKUP(A1021,Transaksi!$A$11:$F$1000,6,FALSE),"")</f>
        <v/>
      </c>
      <c r="G1021" s="489" t="str">
        <f>IFERROR(VLOOKUP(A1021,Transaksi!$A$11:$G$1000,7,FALSE),"")</f>
        <v/>
      </c>
      <c r="H1021" s="489" t="str">
        <f>IFERROR(VLOOKUP(A1021,Transaksi!$A$11:$H$1000,8,FALSE),"")</f>
        <v/>
      </c>
      <c r="I1021" s="489" t="str">
        <f t="shared" si="28"/>
        <v/>
      </c>
    </row>
    <row r="1022" spans="3:9" ht="12.5">
      <c r="C1022" s="486" t="str">
        <f>IFERROR(VLOOKUP(A1022,Transaksi!$A$11:$C$1000,3,FALSE),"")</f>
        <v/>
      </c>
      <c r="D1022" s="487" t="str">
        <f>IFERROR(VLOOKUP(A1022,Transaksi!$A$11:$D$1000,4,FALSE),"")</f>
        <v/>
      </c>
      <c r="E1022" s="488" t="str">
        <f>IFERROR(VLOOKUP(A1022,Transaksi!$A$11:$E$1000,5,FALSE),"")</f>
        <v/>
      </c>
      <c r="F1022" s="209" t="str">
        <f>IFERROR(VLOOKUP(A1022,Transaksi!$A$11:$F$1000,6,FALSE),"")</f>
        <v/>
      </c>
      <c r="G1022" s="489" t="str">
        <f>IFERROR(VLOOKUP(A1022,Transaksi!$A$11:$G$1000,7,FALSE),"")</f>
        <v/>
      </c>
      <c r="H1022" s="489" t="str">
        <f>IFERROR(VLOOKUP(A1022,Transaksi!$A$11:$H$1000,8,FALSE),"")</f>
        <v/>
      </c>
      <c r="I1022" s="489" t="str">
        <f t="shared" si="28"/>
        <v/>
      </c>
    </row>
    <row r="1023" spans="3:9" ht="12.5">
      <c r="C1023" s="486" t="str">
        <f>IFERROR(VLOOKUP(A1023,Transaksi!$A$11:$C$1000,3,FALSE),"")</f>
        <v/>
      </c>
      <c r="D1023" s="487" t="str">
        <f>IFERROR(VLOOKUP(A1023,Transaksi!$A$11:$D$1000,4,FALSE),"")</f>
        <v/>
      </c>
      <c r="E1023" s="488" t="str">
        <f>IFERROR(VLOOKUP(A1023,Transaksi!$A$11:$E$1000,5,FALSE),"")</f>
        <v/>
      </c>
      <c r="F1023" s="209" t="str">
        <f>IFERROR(VLOOKUP(A1023,Transaksi!$A$11:$F$1000,6,FALSE),"")</f>
        <v/>
      </c>
      <c r="G1023" s="489" t="str">
        <f>IFERROR(VLOOKUP(A1023,Transaksi!$A$11:$G$1000,7,FALSE),"")</f>
        <v/>
      </c>
      <c r="H1023" s="489" t="str">
        <f>IFERROR(VLOOKUP(A1023,Transaksi!$A$11:$H$1000,8,FALSE),"")</f>
        <v/>
      </c>
      <c r="I1023" s="489" t="str">
        <f t="shared" si="28"/>
        <v/>
      </c>
    </row>
    <row r="1024" spans="3:9" ht="12.5">
      <c r="C1024" s="486" t="str">
        <f>IFERROR(VLOOKUP(A1024,Transaksi!$A$11:$C$1000,3,FALSE),"")</f>
        <v/>
      </c>
      <c r="D1024" s="487" t="str">
        <f>IFERROR(VLOOKUP(A1024,Transaksi!$A$11:$D$1000,4,FALSE),"")</f>
        <v/>
      </c>
      <c r="E1024" s="488" t="str">
        <f>IFERROR(VLOOKUP(A1024,Transaksi!$A$11:$E$1000,5,FALSE),"")</f>
        <v/>
      </c>
      <c r="F1024" s="209" t="str">
        <f>IFERROR(VLOOKUP(A1024,Transaksi!$A$11:$F$1000,6,FALSE),"")</f>
        <v/>
      </c>
      <c r="G1024" s="489" t="str">
        <f>IFERROR(VLOOKUP(A1024,Transaksi!$A$11:$G$1000,7,FALSE),"")</f>
        <v/>
      </c>
      <c r="H1024" s="489" t="str">
        <f>IFERROR(VLOOKUP(A1024,Transaksi!$A$11:$H$1000,8,FALSE),"")</f>
        <v/>
      </c>
      <c r="I1024" s="489" t="str">
        <f t="shared" si="28"/>
        <v/>
      </c>
    </row>
    <row r="1025" spans="3:9" ht="12.5">
      <c r="C1025" s="486" t="str">
        <f>IFERROR(VLOOKUP(A1025,Transaksi!$A$11:$C$1000,3,FALSE),"")</f>
        <v/>
      </c>
      <c r="D1025" s="487" t="str">
        <f>IFERROR(VLOOKUP(A1025,Transaksi!$A$11:$D$1000,4,FALSE),"")</f>
        <v/>
      </c>
      <c r="E1025" s="488" t="str">
        <f>IFERROR(VLOOKUP(A1025,Transaksi!$A$11:$E$1000,5,FALSE),"")</f>
        <v/>
      </c>
      <c r="F1025" s="209" t="str">
        <f>IFERROR(VLOOKUP(A1025,Transaksi!$A$11:$F$1000,6,FALSE),"")</f>
        <v/>
      </c>
      <c r="G1025" s="489" t="str">
        <f>IFERROR(VLOOKUP(A1025,Transaksi!$A$11:$G$1000,7,FALSE),"")</f>
        <v/>
      </c>
      <c r="H1025" s="489" t="str">
        <f>IFERROR(VLOOKUP(A1025,Transaksi!$A$11:$H$1000,8,FALSE),"")</f>
        <v/>
      </c>
      <c r="I1025" s="489" t="str">
        <f t="shared" si="28"/>
        <v/>
      </c>
    </row>
    <row r="1026" spans="3:9" ht="12.5">
      <c r="C1026" s="486" t="str">
        <f>IFERROR(VLOOKUP(A1026,Transaksi!$A$11:$C$1000,3,FALSE),"")</f>
        <v/>
      </c>
      <c r="D1026" s="487" t="str">
        <f>IFERROR(VLOOKUP(A1026,Transaksi!$A$11:$D$1000,4,FALSE),"")</f>
        <v/>
      </c>
      <c r="E1026" s="488" t="str">
        <f>IFERROR(VLOOKUP(A1026,Transaksi!$A$11:$E$1000,5,FALSE),"")</f>
        <v/>
      </c>
      <c r="F1026" s="209" t="str">
        <f>IFERROR(VLOOKUP(A1026,Transaksi!$A$11:$F$1000,6,FALSE),"")</f>
        <v/>
      </c>
      <c r="G1026" s="489" t="str">
        <f>IFERROR(VLOOKUP(A1026,Transaksi!$A$11:$G$1000,7,FALSE),"")</f>
        <v/>
      </c>
      <c r="H1026" s="489" t="str">
        <f>IFERROR(VLOOKUP(A1026,Transaksi!$A$11:$H$1000,8,FALSE),"")</f>
        <v/>
      </c>
      <c r="I1026" s="489" t="str">
        <f t="shared" si="28"/>
        <v/>
      </c>
    </row>
    <row r="1027" spans="3:9" ht="12.5">
      <c r="C1027" s="486" t="str">
        <f>IFERROR(VLOOKUP(A1027,Transaksi!$A$11:$C$1000,3,FALSE),"")</f>
        <v/>
      </c>
      <c r="D1027" s="487" t="str">
        <f>IFERROR(VLOOKUP(A1027,Transaksi!$A$11:$D$1000,4,FALSE),"")</f>
        <v/>
      </c>
      <c r="E1027" s="488" t="str">
        <f>IFERROR(VLOOKUP(A1027,Transaksi!$A$11:$E$1000,5,FALSE),"")</f>
        <v/>
      </c>
      <c r="F1027" s="209" t="str">
        <f>IFERROR(VLOOKUP(A1027,Transaksi!$A$11:$F$1000,6,FALSE),"")</f>
        <v/>
      </c>
      <c r="G1027" s="489" t="str">
        <f>IFERROR(VLOOKUP(A1027,Transaksi!$A$11:$G$1000,7,FALSE),"")</f>
        <v/>
      </c>
      <c r="H1027" s="489" t="str">
        <f>IFERROR(VLOOKUP(A1027,Transaksi!$A$11:$H$1000,8,FALSE),"")</f>
        <v/>
      </c>
      <c r="I1027" s="489" t="str">
        <f t="shared" si="28"/>
        <v/>
      </c>
    </row>
    <row r="1028" spans="3:9" ht="12.5">
      <c r="C1028" s="486" t="str">
        <f>IFERROR(VLOOKUP(A1028,Transaksi!$A$11:$C$1000,3,FALSE),"")</f>
        <v/>
      </c>
      <c r="D1028" s="487" t="str">
        <f>IFERROR(VLOOKUP(A1028,Transaksi!$A$11:$D$1000,4,FALSE),"")</f>
        <v/>
      </c>
      <c r="E1028" s="488" t="str">
        <f>IFERROR(VLOOKUP(A1028,Transaksi!$A$11:$E$1000,5,FALSE),"")</f>
        <v/>
      </c>
      <c r="F1028" s="209" t="str">
        <f>IFERROR(VLOOKUP(A1028,Transaksi!$A$11:$F$1000,6,FALSE),"")</f>
        <v/>
      </c>
      <c r="G1028" s="489" t="str">
        <f>IFERROR(VLOOKUP(A1028,Transaksi!$A$11:$G$1000,7,FALSE),"")</f>
        <v/>
      </c>
      <c r="H1028" s="489" t="str">
        <f>IFERROR(VLOOKUP(A1028,Transaksi!$A$11:$H$1000,8,FALSE),"")</f>
        <v/>
      </c>
      <c r="I1028" s="489" t="str">
        <f t="shared" si="28"/>
        <v/>
      </c>
    </row>
    <row r="1029" spans="3:9" ht="12.5">
      <c r="C1029" s="486" t="str">
        <f>IFERROR(VLOOKUP(A1029,Transaksi!$A$11:$C$1000,3,FALSE),"")</f>
        <v/>
      </c>
      <c r="D1029" s="487" t="str">
        <f>IFERROR(VLOOKUP(A1029,Transaksi!$A$11:$D$1000,4,FALSE),"")</f>
        <v/>
      </c>
      <c r="E1029" s="488" t="str">
        <f>IFERROR(VLOOKUP(A1029,Transaksi!$A$11:$E$1000,5,FALSE),"")</f>
        <v/>
      </c>
      <c r="F1029" s="209" t="str">
        <f>IFERROR(VLOOKUP(A1029,Transaksi!$A$11:$F$1000,6,FALSE),"")</f>
        <v/>
      </c>
      <c r="G1029" s="489" t="str">
        <f>IFERROR(VLOOKUP(A1029,Transaksi!$A$11:$G$1000,7,FALSE),"")</f>
        <v/>
      </c>
      <c r="H1029" s="489" t="str">
        <f>IFERROR(VLOOKUP(A1029,Transaksi!$A$11:$H$1000,8,FALSE),"")</f>
        <v/>
      </c>
      <c r="I1029" s="489" t="str">
        <f t="shared" si="28"/>
        <v/>
      </c>
    </row>
    <row r="1030" spans="3:9" ht="12.5">
      <c r="C1030" s="486" t="str">
        <f>IFERROR(VLOOKUP(A1030,Transaksi!$A$11:$C$1000,3,FALSE),"")</f>
        <v/>
      </c>
      <c r="D1030" s="487" t="str">
        <f>IFERROR(VLOOKUP(A1030,Transaksi!$A$11:$D$1000,4,FALSE),"")</f>
        <v/>
      </c>
      <c r="E1030" s="488" t="str">
        <f>IFERROR(VLOOKUP(A1030,Transaksi!$A$11:$E$1000,5,FALSE),"")</f>
        <v/>
      </c>
      <c r="F1030" s="209" t="str">
        <f>IFERROR(VLOOKUP(A1030,Transaksi!$A$11:$F$1000,6,FALSE),"")</f>
        <v/>
      </c>
      <c r="G1030" s="489" t="str">
        <f>IFERROR(VLOOKUP(A1030,Transaksi!$A$11:$G$1000,7,FALSE),"")</f>
        <v/>
      </c>
      <c r="H1030" s="489" t="str">
        <f>IFERROR(VLOOKUP(A1030,Transaksi!$A$11:$H$1000,8,FALSE),"")</f>
        <v/>
      </c>
      <c r="I1030" s="489" t="str">
        <f t="shared" si="28"/>
        <v/>
      </c>
    </row>
    <row r="1031" spans="3:9" ht="12.5">
      <c r="C1031" s="486" t="str">
        <f>IFERROR(VLOOKUP(A1031,Transaksi!$A$11:$C$1000,3,FALSE),"")</f>
        <v/>
      </c>
      <c r="D1031" s="487" t="str">
        <f>IFERROR(VLOOKUP(A1031,Transaksi!$A$11:$D$1000,4,FALSE),"")</f>
        <v/>
      </c>
      <c r="E1031" s="488" t="str">
        <f>IFERROR(VLOOKUP(A1031,Transaksi!$A$11:$E$1000,5,FALSE),"")</f>
        <v/>
      </c>
      <c r="F1031" s="209" t="str">
        <f>IFERROR(VLOOKUP(A1031,Transaksi!$A$11:$F$1000,6,FALSE),"")</f>
        <v/>
      </c>
      <c r="G1031" s="489" t="str">
        <f>IFERROR(VLOOKUP(A1031,Transaksi!$A$11:$G$1000,7,FALSE),"")</f>
        <v/>
      </c>
      <c r="H1031" s="489" t="str">
        <f>IFERROR(VLOOKUP(A1031,Transaksi!$A$11:$H$1000,8,FALSE),"")</f>
        <v/>
      </c>
      <c r="I1031" s="489" t="str">
        <f t="shared" si="28"/>
        <v/>
      </c>
    </row>
    <row r="1032" spans="3:9" ht="12.5">
      <c r="C1032" s="486" t="str">
        <f>IFERROR(VLOOKUP(A1032,Transaksi!$A$11:$C$1000,3,FALSE),"")</f>
        <v/>
      </c>
      <c r="D1032" s="487" t="str">
        <f>IFERROR(VLOOKUP(A1032,Transaksi!$A$11:$D$1000,4,FALSE),"")</f>
        <v/>
      </c>
      <c r="E1032" s="488" t="str">
        <f>IFERROR(VLOOKUP(A1032,Transaksi!$A$11:$E$1000,5,FALSE),"")</f>
        <v/>
      </c>
      <c r="F1032" s="209" t="str">
        <f>IFERROR(VLOOKUP(A1032,Transaksi!$A$11:$F$1000,6,FALSE),"")</f>
        <v/>
      </c>
      <c r="G1032" s="489" t="str">
        <f>IFERROR(VLOOKUP(A1032,Transaksi!$A$11:$G$1000,7,FALSE),"")</f>
        <v/>
      </c>
      <c r="H1032" s="489" t="str">
        <f>IFERROR(VLOOKUP(A1032,Transaksi!$A$11:$H$1000,8,FALSE),"")</f>
        <v/>
      </c>
      <c r="I1032" s="489" t="str">
        <f t="shared" si="28"/>
        <v/>
      </c>
    </row>
    <row r="1033" spans="3:9" ht="12.5">
      <c r="C1033" s="486" t="str">
        <f>IFERROR(VLOOKUP(A1033,Transaksi!$A$11:$C$1000,3,FALSE),"")</f>
        <v/>
      </c>
      <c r="D1033" s="487" t="str">
        <f>IFERROR(VLOOKUP(A1033,Transaksi!$A$11:$D$1000,4,FALSE),"")</f>
        <v/>
      </c>
      <c r="E1033" s="488" t="str">
        <f>IFERROR(VLOOKUP(A1033,Transaksi!$A$11:$E$1000,5,FALSE),"")</f>
        <v/>
      </c>
      <c r="F1033" s="209" t="str">
        <f>IFERROR(VLOOKUP(A1033,Transaksi!$A$11:$F$1000,6,FALSE),"")</f>
        <v/>
      </c>
      <c r="G1033" s="489" t="str">
        <f>IFERROR(VLOOKUP(A1033,Transaksi!$A$11:$G$1000,7,FALSE),"")</f>
        <v/>
      </c>
      <c r="H1033" s="489" t="str">
        <f>IFERROR(VLOOKUP(A1033,Transaksi!$A$11:$H$1000,8,FALSE),"")</f>
        <v/>
      </c>
      <c r="I1033" s="489" t="str">
        <f t="shared" si="28"/>
        <v/>
      </c>
    </row>
    <row r="1034" spans="3:9" ht="12.5">
      <c r="C1034" s="486" t="str">
        <f>IFERROR(VLOOKUP(A1034,Transaksi!$A$11:$C$1000,3,FALSE),"")</f>
        <v/>
      </c>
      <c r="D1034" s="487" t="str">
        <f>IFERROR(VLOOKUP(A1034,Transaksi!$A$11:$D$1000,4,FALSE),"")</f>
        <v/>
      </c>
      <c r="E1034" s="488" t="str">
        <f>IFERROR(VLOOKUP(A1034,Transaksi!$A$11:$E$1000,5,FALSE),"")</f>
        <v/>
      </c>
      <c r="F1034" s="209" t="str">
        <f>IFERROR(VLOOKUP(A1034,Transaksi!$A$11:$F$1000,6,FALSE),"")</f>
        <v/>
      </c>
      <c r="G1034" s="489" t="str">
        <f>IFERROR(VLOOKUP(A1034,Transaksi!$A$11:$G$1000,7,FALSE),"")</f>
        <v/>
      </c>
      <c r="H1034" s="489" t="str">
        <f>IFERROR(VLOOKUP(A1034,Transaksi!$A$11:$H$1000,8,FALSE),"")</f>
        <v/>
      </c>
      <c r="I1034" s="489" t="str">
        <f t="shared" si="28"/>
        <v/>
      </c>
    </row>
    <row r="1035" spans="3:9" ht="12.5">
      <c r="C1035" s="486" t="str">
        <f>IFERROR(VLOOKUP(A1035,Transaksi!$A$11:$C$1000,3,FALSE),"")</f>
        <v/>
      </c>
      <c r="D1035" s="487" t="str">
        <f>IFERROR(VLOOKUP(A1035,Transaksi!$A$11:$D$1000,4,FALSE),"")</f>
        <v/>
      </c>
      <c r="E1035" s="488" t="str">
        <f>IFERROR(VLOOKUP(A1035,Transaksi!$A$11:$E$1000,5,FALSE),"")</f>
        <v/>
      </c>
      <c r="F1035" s="209" t="str">
        <f>IFERROR(VLOOKUP(A1035,Transaksi!$A$11:$F$1000,6,FALSE),"")</f>
        <v/>
      </c>
      <c r="G1035" s="489" t="str">
        <f>IFERROR(VLOOKUP(A1035,Transaksi!$A$11:$G$1000,7,FALSE),"")</f>
        <v/>
      </c>
      <c r="H1035" s="489" t="str">
        <f>IFERROR(VLOOKUP(A1035,Transaksi!$A$11:$H$1000,8,FALSE),"")</f>
        <v/>
      </c>
      <c r="I1035" s="489" t="str">
        <f t="shared" si="28"/>
        <v/>
      </c>
    </row>
    <row r="1036" spans="3:9" ht="12.5">
      <c r="C1036" s="486" t="str">
        <f>IFERROR(VLOOKUP(A1036,Transaksi!$A$11:$C$1000,3,FALSE),"")</f>
        <v/>
      </c>
      <c r="D1036" s="487" t="str">
        <f>IFERROR(VLOOKUP(A1036,Transaksi!$A$11:$D$1000,4,FALSE),"")</f>
        <v/>
      </c>
      <c r="E1036" s="488" t="str">
        <f>IFERROR(VLOOKUP(A1036,Transaksi!$A$11:$E$1000,5,FALSE),"")</f>
        <v/>
      </c>
      <c r="F1036" s="209" t="str">
        <f>IFERROR(VLOOKUP(A1036,Transaksi!$A$11:$F$1000,6,FALSE),"")</f>
        <v/>
      </c>
      <c r="G1036" s="489" t="str">
        <f>IFERROR(VLOOKUP(A1036,Transaksi!$A$11:$G$1000,7,FALSE),"")</f>
        <v/>
      </c>
      <c r="H1036" s="489" t="str">
        <f>IFERROR(VLOOKUP(A1036,Transaksi!$A$11:$H$1000,8,FALSE),"")</f>
        <v/>
      </c>
      <c r="I1036" s="489" t="str">
        <f t="shared" si="28"/>
        <v/>
      </c>
    </row>
    <row r="1037" spans="3:9" ht="12.5">
      <c r="C1037" s="486" t="str">
        <f>IFERROR(VLOOKUP(A1037,Transaksi!$A$11:$C$1000,3,FALSE),"")</f>
        <v/>
      </c>
      <c r="D1037" s="487" t="str">
        <f>IFERROR(VLOOKUP(A1037,Transaksi!$A$11:$D$1000,4,FALSE),"")</f>
        <v/>
      </c>
      <c r="E1037" s="488" t="str">
        <f>IFERROR(VLOOKUP(A1037,Transaksi!$A$11:$E$1000,5,FALSE),"")</f>
        <v/>
      </c>
      <c r="F1037" s="209" t="str">
        <f>IFERROR(VLOOKUP(A1037,Transaksi!$A$11:$F$1000,6,FALSE),"")</f>
        <v/>
      </c>
      <c r="G1037" s="489" t="str">
        <f>IFERROR(VLOOKUP(A1037,Transaksi!$A$11:$G$1000,7,FALSE),"")</f>
        <v/>
      </c>
      <c r="H1037" s="489" t="str">
        <f>IFERROR(VLOOKUP(A1037,Transaksi!$A$11:$H$1000,8,FALSE),"")</f>
        <v/>
      </c>
      <c r="I1037" s="489" t="str">
        <f t="shared" si="28"/>
        <v/>
      </c>
    </row>
    <row r="1038" spans="3:9" ht="12.5">
      <c r="C1038" s="486" t="str">
        <f>IFERROR(VLOOKUP(A1038,Transaksi!$A$11:$C$1000,3,FALSE),"")</f>
        <v/>
      </c>
      <c r="D1038" s="487" t="str">
        <f>IFERROR(VLOOKUP(A1038,Transaksi!$A$11:$D$1000,4,FALSE),"")</f>
        <v/>
      </c>
      <c r="E1038" s="488" t="str">
        <f>IFERROR(VLOOKUP(A1038,Transaksi!$A$11:$E$1000,5,FALSE),"")</f>
        <v/>
      </c>
      <c r="F1038" s="209" t="str">
        <f>IFERROR(VLOOKUP(A1038,Transaksi!$A$11:$F$1000,6,FALSE),"")</f>
        <v/>
      </c>
      <c r="G1038" s="489" t="str">
        <f>IFERROR(VLOOKUP(A1038,Transaksi!$A$11:$G$1000,7,FALSE),"")</f>
        <v/>
      </c>
      <c r="H1038" s="489" t="str">
        <f>IFERROR(VLOOKUP(A1038,Transaksi!$A$11:$H$1000,8,FALSE),"")</f>
        <v/>
      </c>
      <c r="I1038" s="489" t="str">
        <f t="shared" si="28"/>
        <v/>
      </c>
    </row>
    <row r="1039" spans="3:9" ht="12.5">
      <c r="C1039" s="486" t="str">
        <f>IFERROR(VLOOKUP(A1039,Transaksi!$A$11:$C$1000,3,FALSE),"")</f>
        <v/>
      </c>
      <c r="D1039" s="487" t="str">
        <f>IFERROR(VLOOKUP(A1039,Transaksi!$A$11:$D$1000,4,FALSE),"")</f>
        <v/>
      </c>
      <c r="E1039" s="488" t="str">
        <f>IFERROR(VLOOKUP(A1039,Transaksi!$A$11:$E$1000,5,FALSE),"")</f>
        <v/>
      </c>
      <c r="F1039" s="209" t="str">
        <f>IFERROR(VLOOKUP(A1039,Transaksi!$A$11:$F$1000,6,FALSE),"")</f>
        <v/>
      </c>
      <c r="G1039" s="489" t="str">
        <f>IFERROR(VLOOKUP(A1039,Transaksi!$A$11:$G$1000,7,FALSE),"")</f>
        <v/>
      </c>
      <c r="H1039" s="489" t="str">
        <f>IFERROR(VLOOKUP(A1039,Transaksi!$A$11:$H$1000,8,FALSE),"")</f>
        <v/>
      </c>
      <c r="I1039" s="489" t="str">
        <f t="shared" si="28"/>
        <v/>
      </c>
    </row>
    <row r="1040" spans="3:9" ht="12.5">
      <c r="C1040" s="486" t="str">
        <f>IFERROR(VLOOKUP(A1040,Transaksi!$A$11:$C$1000,3,FALSE),"")</f>
        <v/>
      </c>
      <c r="D1040" s="487" t="str">
        <f>IFERROR(VLOOKUP(A1040,Transaksi!$A$11:$D$1000,4,FALSE),"")</f>
        <v/>
      </c>
      <c r="E1040" s="488" t="str">
        <f>IFERROR(VLOOKUP(A1040,Transaksi!$A$11:$E$1000,5,FALSE),"")</f>
        <v/>
      </c>
      <c r="F1040" s="209" t="str">
        <f>IFERROR(VLOOKUP(A1040,Transaksi!$A$11:$F$1000,6,FALSE),"")</f>
        <v/>
      </c>
      <c r="G1040" s="489" t="str">
        <f>IFERROR(VLOOKUP(A1040,Transaksi!$A$11:$G$1000,7,FALSE),"")</f>
        <v/>
      </c>
      <c r="H1040" s="489" t="str">
        <f>IFERROR(VLOOKUP(A1040,Transaksi!$A$11:$H$1000,8,FALSE),"")</f>
        <v/>
      </c>
      <c r="I1040" s="489" t="str">
        <f t="shared" si="28"/>
        <v/>
      </c>
    </row>
    <row r="1041" spans="3:9" ht="12.5">
      <c r="C1041" s="486" t="str">
        <f>IFERROR(VLOOKUP(A1041,Transaksi!$A$11:$C$1000,3,FALSE),"")</f>
        <v/>
      </c>
      <c r="D1041" s="487" t="str">
        <f>IFERROR(VLOOKUP(A1041,Transaksi!$A$11:$D$1000,4,FALSE),"")</f>
        <v/>
      </c>
      <c r="E1041" s="488" t="str">
        <f>IFERROR(VLOOKUP(A1041,Transaksi!$A$11:$E$1000,5,FALSE),"")</f>
        <v/>
      </c>
      <c r="F1041" s="209" t="str">
        <f>IFERROR(VLOOKUP(A1041,Transaksi!$A$11:$F$1000,6,FALSE),"")</f>
        <v/>
      </c>
      <c r="G1041" s="489" t="str">
        <f>IFERROR(VLOOKUP(A1041,Transaksi!$A$11:$G$1000,7,FALSE),"")</f>
        <v/>
      </c>
      <c r="H1041" s="489" t="str">
        <f>IFERROR(VLOOKUP(A1041,Transaksi!$A$11:$H$1000,8,FALSE),"")</f>
        <v/>
      </c>
      <c r="I1041" s="489" t="str">
        <f t="shared" si="28"/>
        <v/>
      </c>
    </row>
    <row r="1042" spans="3:9" ht="12.5">
      <c r="C1042" s="486" t="str">
        <f>IFERROR(VLOOKUP(A1042,Transaksi!$A$11:$C$1000,3,FALSE),"")</f>
        <v/>
      </c>
      <c r="D1042" s="487" t="str">
        <f>IFERROR(VLOOKUP(A1042,Transaksi!$A$11:$D$1000,4,FALSE),"")</f>
        <v/>
      </c>
      <c r="E1042" s="488" t="str">
        <f>IFERROR(VLOOKUP(A1042,Transaksi!$A$11:$E$1000,5,FALSE),"")</f>
        <v/>
      </c>
      <c r="F1042" s="209" t="str">
        <f>IFERROR(VLOOKUP(A1042,Transaksi!$A$11:$F$1000,6,FALSE),"")</f>
        <v/>
      </c>
      <c r="G1042" s="489" t="str">
        <f>IFERROR(VLOOKUP(A1042,Transaksi!$A$11:$G$1000,7,FALSE),"")</f>
        <v/>
      </c>
      <c r="H1042" s="489" t="str">
        <f>IFERROR(VLOOKUP(A1042,Transaksi!$A$11:$H$1000,8,FALSE),"")</f>
        <v/>
      </c>
      <c r="I1042" s="489" t="str">
        <f t="shared" si="28"/>
        <v/>
      </c>
    </row>
    <row r="1043" spans="3:9" ht="12.5">
      <c r="C1043" s="486" t="str">
        <f>IFERROR(VLOOKUP(A1043,Transaksi!$A$11:$C$1000,3,FALSE),"")</f>
        <v/>
      </c>
      <c r="D1043" s="487" t="str">
        <f>IFERROR(VLOOKUP(A1043,Transaksi!$A$11:$D$1000,4,FALSE),"")</f>
        <v/>
      </c>
      <c r="E1043" s="488" t="str">
        <f>IFERROR(VLOOKUP(A1043,Transaksi!$A$11:$E$1000,5,FALSE),"")</f>
        <v/>
      </c>
      <c r="F1043" s="209" t="str">
        <f>IFERROR(VLOOKUP(A1043,Transaksi!$A$11:$F$1000,6,FALSE),"")</f>
        <v/>
      </c>
      <c r="G1043" s="489" t="str">
        <f>IFERROR(VLOOKUP(A1043,Transaksi!$A$11:$G$1000,7,FALSE),"")</f>
        <v/>
      </c>
      <c r="H1043" s="489" t="str">
        <f>IFERROR(VLOOKUP(A1043,Transaksi!$A$11:$H$1000,8,FALSE),"")</f>
        <v/>
      </c>
      <c r="I1043" s="489" t="str">
        <f t="shared" si="28"/>
        <v/>
      </c>
    </row>
    <row r="1044" spans="3:9" ht="12.5">
      <c r="C1044" s="486" t="str">
        <f>IFERROR(VLOOKUP(A1044,Transaksi!$A$11:$C$1000,3,FALSE),"")</f>
        <v/>
      </c>
      <c r="D1044" s="487" t="str">
        <f>IFERROR(VLOOKUP(A1044,Transaksi!$A$11:$D$1000,4,FALSE),"")</f>
        <v/>
      </c>
      <c r="E1044" s="488" t="str">
        <f>IFERROR(VLOOKUP(A1044,Transaksi!$A$11:$E$1000,5,FALSE),"")</f>
        <v/>
      </c>
      <c r="F1044" s="209" t="str">
        <f>IFERROR(VLOOKUP(A1044,Transaksi!$A$11:$F$1000,6,FALSE),"")</f>
        <v/>
      </c>
      <c r="G1044" s="489" t="str">
        <f>IFERROR(VLOOKUP(A1044,Transaksi!$A$11:$G$1000,7,FALSE),"")</f>
        <v/>
      </c>
      <c r="H1044" s="489" t="str">
        <f>IFERROR(VLOOKUP(A1044,Transaksi!$A$11:$H$1000,8,FALSE),"")</f>
        <v/>
      </c>
      <c r="I1044" s="489" t="str">
        <f t="shared" si="28"/>
        <v/>
      </c>
    </row>
    <row r="1045" spans="3:9" ht="12.5">
      <c r="C1045" s="486" t="str">
        <f>IFERROR(VLOOKUP(A1045,Transaksi!$A$11:$C$1000,3,FALSE),"")</f>
        <v/>
      </c>
      <c r="D1045" s="487" t="str">
        <f>IFERROR(VLOOKUP(A1045,Transaksi!$A$11:$D$1000,4,FALSE),"")</f>
        <v/>
      </c>
      <c r="E1045" s="488" t="str">
        <f>IFERROR(VLOOKUP(A1045,Transaksi!$A$11:$E$1000,5,FALSE),"")</f>
        <v/>
      </c>
      <c r="F1045" s="209" t="str">
        <f>IFERROR(VLOOKUP(A1045,Transaksi!$A$11:$F$1000,6,FALSE),"")</f>
        <v/>
      </c>
      <c r="G1045" s="489" t="str">
        <f>IFERROR(VLOOKUP(A1045,Transaksi!$A$11:$G$1000,7,FALSE),"")</f>
        <v/>
      </c>
      <c r="H1045" s="489" t="str">
        <f>IFERROR(VLOOKUP(A1045,Transaksi!$A$11:$H$1000,8,FALSE),"")</f>
        <v/>
      </c>
      <c r="I1045" s="489" t="str">
        <f t="shared" si="28"/>
        <v/>
      </c>
    </row>
    <row r="1046" spans="3:9" ht="12.5">
      <c r="C1046" s="486" t="str">
        <f>IFERROR(VLOOKUP(A1046,Transaksi!$A$11:$C$1000,3,FALSE),"")</f>
        <v/>
      </c>
      <c r="D1046" s="487" t="str">
        <f>IFERROR(VLOOKUP(A1046,Transaksi!$A$11:$D$1000,4,FALSE),"")</f>
        <v/>
      </c>
      <c r="E1046" s="488" t="str">
        <f>IFERROR(VLOOKUP(A1046,Transaksi!$A$11:$E$1000,5,FALSE),"")</f>
        <v/>
      </c>
      <c r="F1046" s="209" t="str">
        <f>IFERROR(VLOOKUP(A1046,Transaksi!$A$11:$F$1000,6,FALSE),"")</f>
        <v/>
      </c>
      <c r="G1046" s="489" t="str">
        <f>IFERROR(VLOOKUP(A1046,Transaksi!$A$11:$G$1000,7,FALSE),"")</f>
        <v/>
      </c>
      <c r="H1046" s="489" t="str">
        <f>IFERROR(VLOOKUP(A1046,Transaksi!$A$11:$H$1000,8,FALSE),"")</f>
        <v/>
      </c>
      <c r="I1046" s="489" t="str">
        <f t="shared" si="28"/>
        <v/>
      </c>
    </row>
    <row r="1047" spans="3:9" ht="12.5">
      <c r="C1047" s="486" t="str">
        <f>IFERROR(VLOOKUP(A1047,Transaksi!$A$11:$C$1000,3,FALSE),"")</f>
        <v/>
      </c>
      <c r="D1047" s="487" t="str">
        <f>IFERROR(VLOOKUP(A1047,Transaksi!$A$11:$D$1000,4,FALSE),"")</f>
        <v/>
      </c>
      <c r="E1047" s="488" t="str">
        <f>IFERROR(VLOOKUP(A1047,Transaksi!$A$11:$E$1000,5,FALSE),"")</f>
        <v/>
      </c>
      <c r="F1047" s="209" t="str">
        <f>IFERROR(VLOOKUP(A1047,Transaksi!$A$11:$F$1000,6,FALSE),"")</f>
        <v/>
      </c>
      <c r="G1047" s="489" t="str">
        <f>IFERROR(VLOOKUP(A1047,Transaksi!$A$11:$G$1000,7,FALSE),"")</f>
        <v/>
      </c>
      <c r="H1047" s="489" t="str">
        <f>IFERROR(VLOOKUP(A1047,Transaksi!$A$11:$H$1000,8,FALSE),"")</f>
        <v/>
      </c>
      <c r="I1047" s="489" t="str">
        <f t="shared" si="28"/>
        <v/>
      </c>
    </row>
    <row r="1048" spans="3:9" ht="12.5">
      <c r="C1048" s="486" t="str">
        <f>IFERROR(VLOOKUP(A1048,Transaksi!$A$11:$C$1000,3,FALSE),"")</f>
        <v/>
      </c>
      <c r="D1048" s="487" t="str">
        <f>IFERROR(VLOOKUP(A1048,Transaksi!$A$11:$D$1000,4,FALSE),"")</f>
        <v/>
      </c>
      <c r="E1048" s="488" t="str">
        <f>IFERROR(VLOOKUP(A1048,Transaksi!$A$11:$E$1000,5,FALSE),"")</f>
        <v/>
      </c>
      <c r="F1048" s="209" t="str">
        <f>IFERROR(VLOOKUP(A1048,Transaksi!$A$11:$F$1000,6,FALSE),"")</f>
        <v/>
      </c>
      <c r="G1048" s="489" t="str">
        <f>IFERROR(VLOOKUP(A1048,Transaksi!$A$11:$G$1000,7,FALSE),"")</f>
        <v/>
      </c>
      <c r="H1048" s="489" t="str">
        <f>IFERROR(VLOOKUP(A1048,Transaksi!$A$11:$H$1000,8,FALSE),"")</f>
        <v/>
      </c>
      <c r="I1048" s="489" t="str">
        <f t="shared" ref="I1048:I1111" si="29">IF(F1048="","",I1047+G1048-H1048)</f>
        <v/>
      </c>
    </row>
    <row r="1049" spans="3:9" ht="12.5">
      <c r="C1049" s="486" t="str">
        <f>IFERROR(VLOOKUP(A1049,Transaksi!$A$11:$C$1000,3,FALSE),"")</f>
        <v/>
      </c>
      <c r="D1049" s="487" t="str">
        <f>IFERROR(VLOOKUP(A1049,Transaksi!$A$11:$D$1000,4,FALSE),"")</f>
        <v/>
      </c>
      <c r="E1049" s="488" t="str">
        <f>IFERROR(VLOOKUP(A1049,Transaksi!$A$11:$E$1000,5,FALSE),"")</f>
        <v/>
      </c>
      <c r="F1049" s="209" t="str">
        <f>IFERROR(VLOOKUP(A1049,Transaksi!$A$11:$F$1000,6,FALSE),"")</f>
        <v/>
      </c>
      <c r="G1049" s="489" t="str">
        <f>IFERROR(VLOOKUP(A1049,Transaksi!$A$11:$G$1000,7,FALSE),"")</f>
        <v/>
      </c>
      <c r="H1049" s="489" t="str">
        <f>IFERROR(VLOOKUP(A1049,Transaksi!$A$11:$H$1000,8,FALSE),"")</f>
        <v/>
      </c>
      <c r="I1049" s="489" t="str">
        <f t="shared" si="29"/>
        <v/>
      </c>
    </row>
    <row r="1050" spans="3:9" ht="12.5">
      <c r="C1050" s="486" t="str">
        <f>IFERROR(VLOOKUP(A1050,Transaksi!$A$11:$C$1000,3,FALSE),"")</f>
        <v/>
      </c>
      <c r="D1050" s="487" t="str">
        <f>IFERROR(VLOOKUP(A1050,Transaksi!$A$11:$D$1000,4,FALSE),"")</f>
        <v/>
      </c>
      <c r="E1050" s="488" t="str">
        <f>IFERROR(VLOOKUP(A1050,Transaksi!$A$11:$E$1000,5,FALSE),"")</f>
        <v/>
      </c>
      <c r="F1050" s="209" t="str">
        <f>IFERROR(VLOOKUP(A1050,Transaksi!$A$11:$F$1000,6,FALSE),"")</f>
        <v/>
      </c>
      <c r="G1050" s="489" t="str">
        <f>IFERROR(VLOOKUP(A1050,Transaksi!$A$11:$G$1000,7,FALSE),"")</f>
        <v/>
      </c>
      <c r="H1050" s="489" t="str">
        <f>IFERROR(VLOOKUP(A1050,Transaksi!$A$11:$H$1000,8,FALSE),"")</f>
        <v/>
      </c>
      <c r="I1050" s="489" t="str">
        <f t="shared" si="29"/>
        <v/>
      </c>
    </row>
    <row r="1051" spans="3:9" ht="12.5">
      <c r="C1051" s="486" t="str">
        <f>IFERROR(VLOOKUP(A1051,Transaksi!$A$11:$C$1000,3,FALSE),"")</f>
        <v/>
      </c>
      <c r="D1051" s="487" t="str">
        <f>IFERROR(VLOOKUP(A1051,Transaksi!$A$11:$D$1000,4,FALSE),"")</f>
        <v/>
      </c>
      <c r="E1051" s="488" t="str">
        <f>IFERROR(VLOOKUP(A1051,Transaksi!$A$11:$E$1000,5,FALSE),"")</f>
        <v/>
      </c>
      <c r="F1051" s="209" t="str">
        <f>IFERROR(VLOOKUP(A1051,Transaksi!$A$11:$F$1000,6,FALSE),"")</f>
        <v/>
      </c>
      <c r="G1051" s="489" t="str">
        <f>IFERROR(VLOOKUP(A1051,Transaksi!$A$11:$G$1000,7,FALSE),"")</f>
        <v/>
      </c>
      <c r="H1051" s="489" t="str">
        <f>IFERROR(VLOOKUP(A1051,Transaksi!$A$11:$H$1000,8,FALSE),"")</f>
        <v/>
      </c>
      <c r="I1051" s="489" t="str">
        <f t="shared" si="29"/>
        <v/>
      </c>
    </row>
    <row r="1052" spans="3:9" ht="12.5">
      <c r="C1052" s="486" t="str">
        <f>IFERROR(VLOOKUP(A1052,Transaksi!$A$11:$C$1000,3,FALSE),"")</f>
        <v/>
      </c>
      <c r="D1052" s="487" t="str">
        <f>IFERROR(VLOOKUP(A1052,Transaksi!$A$11:$D$1000,4,FALSE),"")</f>
        <v/>
      </c>
      <c r="E1052" s="488" t="str">
        <f>IFERROR(VLOOKUP(A1052,Transaksi!$A$11:$E$1000,5,FALSE),"")</f>
        <v/>
      </c>
      <c r="F1052" s="209" t="str">
        <f>IFERROR(VLOOKUP(A1052,Transaksi!$A$11:$F$1000,6,FALSE),"")</f>
        <v/>
      </c>
      <c r="G1052" s="489" t="str">
        <f>IFERROR(VLOOKUP(A1052,Transaksi!$A$11:$G$1000,7,FALSE),"")</f>
        <v/>
      </c>
      <c r="H1052" s="489" t="str">
        <f>IFERROR(VLOOKUP(A1052,Transaksi!$A$11:$H$1000,8,FALSE),"")</f>
        <v/>
      </c>
      <c r="I1052" s="489" t="str">
        <f t="shared" si="29"/>
        <v/>
      </c>
    </row>
    <row r="1053" spans="3:9" ht="12.5">
      <c r="C1053" s="486" t="str">
        <f>IFERROR(VLOOKUP(A1053,Transaksi!$A$11:$C$1000,3,FALSE),"")</f>
        <v/>
      </c>
      <c r="D1053" s="487" t="str">
        <f>IFERROR(VLOOKUP(A1053,Transaksi!$A$11:$D$1000,4,FALSE),"")</f>
        <v/>
      </c>
      <c r="E1053" s="488" t="str">
        <f>IFERROR(VLOOKUP(A1053,Transaksi!$A$11:$E$1000,5,FALSE),"")</f>
        <v/>
      </c>
      <c r="F1053" s="209" t="str">
        <f>IFERROR(VLOOKUP(A1053,Transaksi!$A$11:$F$1000,6,FALSE),"")</f>
        <v/>
      </c>
      <c r="G1053" s="489" t="str">
        <f>IFERROR(VLOOKUP(A1053,Transaksi!$A$11:$G$1000,7,FALSE),"")</f>
        <v/>
      </c>
      <c r="H1053" s="489" t="str">
        <f>IFERROR(VLOOKUP(A1053,Transaksi!$A$11:$H$1000,8,FALSE),"")</f>
        <v/>
      </c>
      <c r="I1053" s="489" t="str">
        <f t="shared" si="29"/>
        <v/>
      </c>
    </row>
    <row r="1054" spans="3:9" ht="12.5">
      <c r="C1054" s="486" t="str">
        <f>IFERROR(VLOOKUP(A1054,Transaksi!$A$11:$C$1000,3,FALSE),"")</f>
        <v/>
      </c>
      <c r="D1054" s="487" t="str">
        <f>IFERROR(VLOOKUP(A1054,Transaksi!$A$11:$D$1000,4,FALSE),"")</f>
        <v/>
      </c>
      <c r="E1054" s="488" t="str">
        <f>IFERROR(VLOOKUP(A1054,Transaksi!$A$11:$E$1000,5,FALSE),"")</f>
        <v/>
      </c>
      <c r="F1054" s="209" t="str">
        <f>IFERROR(VLOOKUP(A1054,Transaksi!$A$11:$F$1000,6,FALSE),"")</f>
        <v/>
      </c>
      <c r="G1054" s="489" t="str">
        <f>IFERROR(VLOOKUP(A1054,Transaksi!$A$11:$G$1000,7,FALSE),"")</f>
        <v/>
      </c>
      <c r="H1054" s="489" t="str">
        <f>IFERROR(VLOOKUP(A1054,Transaksi!$A$11:$H$1000,8,FALSE),"")</f>
        <v/>
      </c>
      <c r="I1054" s="489" t="str">
        <f t="shared" si="29"/>
        <v/>
      </c>
    </row>
    <row r="1055" spans="3:9" ht="12.5">
      <c r="C1055" s="486" t="str">
        <f>IFERROR(VLOOKUP(A1055,Transaksi!$A$11:$C$1000,3,FALSE),"")</f>
        <v/>
      </c>
      <c r="D1055" s="487" t="str">
        <f>IFERROR(VLOOKUP(A1055,Transaksi!$A$11:$D$1000,4,FALSE),"")</f>
        <v/>
      </c>
      <c r="E1055" s="488" t="str">
        <f>IFERROR(VLOOKUP(A1055,Transaksi!$A$11:$E$1000,5,FALSE),"")</f>
        <v/>
      </c>
      <c r="F1055" s="209" t="str">
        <f>IFERROR(VLOOKUP(A1055,Transaksi!$A$11:$F$1000,6,FALSE),"")</f>
        <v/>
      </c>
      <c r="G1055" s="489" t="str">
        <f>IFERROR(VLOOKUP(A1055,Transaksi!$A$11:$G$1000,7,FALSE),"")</f>
        <v/>
      </c>
      <c r="H1055" s="489" t="str">
        <f>IFERROR(VLOOKUP(A1055,Transaksi!$A$11:$H$1000,8,FALSE),"")</f>
        <v/>
      </c>
      <c r="I1055" s="489" t="str">
        <f t="shared" si="29"/>
        <v/>
      </c>
    </row>
    <row r="1056" spans="3:9" ht="12.5">
      <c r="C1056" s="486" t="str">
        <f>IFERROR(VLOOKUP(A1056,Transaksi!$A$11:$C$1000,3,FALSE),"")</f>
        <v/>
      </c>
      <c r="D1056" s="487" t="str">
        <f>IFERROR(VLOOKUP(A1056,Transaksi!$A$11:$D$1000,4,FALSE),"")</f>
        <v/>
      </c>
      <c r="E1056" s="488" t="str">
        <f>IFERROR(VLOOKUP(A1056,Transaksi!$A$11:$E$1000,5,FALSE),"")</f>
        <v/>
      </c>
      <c r="F1056" s="209" t="str">
        <f>IFERROR(VLOOKUP(A1056,Transaksi!$A$11:$F$1000,6,FALSE),"")</f>
        <v/>
      </c>
      <c r="G1056" s="489" t="str">
        <f>IFERROR(VLOOKUP(A1056,Transaksi!$A$11:$G$1000,7,FALSE),"")</f>
        <v/>
      </c>
      <c r="H1056" s="489" t="str">
        <f>IFERROR(VLOOKUP(A1056,Transaksi!$A$11:$H$1000,8,FALSE),"")</f>
        <v/>
      </c>
      <c r="I1056" s="489" t="str">
        <f t="shared" si="29"/>
        <v/>
      </c>
    </row>
    <row r="1057" spans="3:9" ht="12.5">
      <c r="C1057" s="486" t="str">
        <f>IFERROR(VLOOKUP(A1057,Transaksi!$A$11:$C$1000,3,FALSE),"")</f>
        <v/>
      </c>
      <c r="D1057" s="487" t="str">
        <f>IFERROR(VLOOKUP(A1057,Transaksi!$A$11:$D$1000,4,FALSE),"")</f>
        <v/>
      </c>
      <c r="E1057" s="488" t="str">
        <f>IFERROR(VLOOKUP(A1057,Transaksi!$A$11:$E$1000,5,FALSE),"")</f>
        <v/>
      </c>
      <c r="F1057" s="209" t="str">
        <f>IFERROR(VLOOKUP(A1057,Transaksi!$A$11:$F$1000,6,FALSE),"")</f>
        <v/>
      </c>
      <c r="G1057" s="489" t="str">
        <f>IFERROR(VLOOKUP(A1057,Transaksi!$A$11:$G$1000,7,FALSE),"")</f>
        <v/>
      </c>
      <c r="H1057" s="489" t="str">
        <f>IFERROR(VLOOKUP(A1057,Transaksi!$A$11:$H$1000,8,FALSE),"")</f>
        <v/>
      </c>
      <c r="I1057" s="489" t="str">
        <f t="shared" si="29"/>
        <v/>
      </c>
    </row>
    <row r="1058" spans="3:9" ht="12.5">
      <c r="C1058" s="486" t="str">
        <f>IFERROR(VLOOKUP(A1058,Transaksi!$A$11:$C$1000,3,FALSE),"")</f>
        <v/>
      </c>
      <c r="D1058" s="487" t="str">
        <f>IFERROR(VLOOKUP(A1058,Transaksi!$A$11:$D$1000,4,FALSE),"")</f>
        <v/>
      </c>
      <c r="E1058" s="488" t="str">
        <f>IFERROR(VLOOKUP(A1058,Transaksi!$A$11:$E$1000,5,FALSE),"")</f>
        <v/>
      </c>
      <c r="F1058" s="209" t="str">
        <f>IFERROR(VLOOKUP(A1058,Transaksi!$A$11:$F$1000,6,FALSE),"")</f>
        <v/>
      </c>
      <c r="G1058" s="489" t="str">
        <f>IFERROR(VLOOKUP(A1058,Transaksi!$A$11:$G$1000,7,FALSE),"")</f>
        <v/>
      </c>
      <c r="H1058" s="489" t="str">
        <f>IFERROR(VLOOKUP(A1058,Transaksi!$A$11:$H$1000,8,FALSE),"")</f>
        <v/>
      </c>
      <c r="I1058" s="489" t="str">
        <f t="shared" si="29"/>
        <v/>
      </c>
    </row>
    <row r="1059" spans="3:9" ht="12.5">
      <c r="C1059" s="486" t="str">
        <f>IFERROR(VLOOKUP(A1059,Transaksi!$A$11:$C$1000,3,FALSE),"")</f>
        <v/>
      </c>
      <c r="D1059" s="487" t="str">
        <f>IFERROR(VLOOKUP(A1059,Transaksi!$A$11:$D$1000,4,FALSE),"")</f>
        <v/>
      </c>
      <c r="E1059" s="488" t="str">
        <f>IFERROR(VLOOKUP(A1059,Transaksi!$A$11:$E$1000,5,FALSE),"")</f>
        <v/>
      </c>
      <c r="F1059" s="209" t="str">
        <f>IFERROR(VLOOKUP(A1059,Transaksi!$A$11:$F$1000,6,FALSE),"")</f>
        <v/>
      </c>
      <c r="G1059" s="489" t="str">
        <f>IFERROR(VLOOKUP(A1059,Transaksi!$A$11:$G$1000,7,FALSE),"")</f>
        <v/>
      </c>
      <c r="H1059" s="489" t="str">
        <f>IFERROR(VLOOKUP(A1059,Transaksi!$A$11:$H$1000,8,FALSE),"")</f>
        <v/>
      </c>
      <c r="I1059" s="489" t="str">
        <f t="shared" si="29"/>
        <v/>
      </c>
    </row>
    <row r="1060" spans="3:9" ht="12.5">
      <c r="C1060" s="486" t="str">
        <f>IFERROR(VLOOKUP(A1060,Transaksi!$A$11:$C$1000,3,FALSE),"")</f>
        <v/>
      </c>
      <c r="D1060" s="487" t="str">
        <f>IFERROR(VLOOKUP(A1060,Transaksi!$A$11:$D$1000,4,FALSE),"")</f>
        <v/>
      </c>
      <c r="E1060" s="488" t="str">
        <f>IFERROR(VLOOKUP(A1060,Transaksi!$A$11:$E$1000,5,FALSE),"")</f>
        <v/>
      </c>
      <c r="F1060" s="209" t="str">
        <f>IFERROR(VLOOKUP(A1060,Transaksi!$A$11:$F$1000,6,FALSE),"")</f>
        <v/>
      </c>
      <c r="G1060" s="489" t="str">
        <f>IFERROR(VLOOKUP(A1060,Transaksi!$A$11:$G$1000,7,FALSE),"")</f>
        <v/>
      </c>
      <c r="H1060" s="489" t="str">
        <f>IFERROR(VLOOKUP(A1060,Transaksi!$A$11:$H$1000,8,FALSE),"")</f>
        <v/>
      </c>
      <c r="I1060" s="489" t="str">
        <f t="shared" si="29"/>
        <v/>
      </c>
    </row>
    <row r="1061" spans="3:9" ht="12.5">
      <c r="C1061" s="486" t="str">
        <f>IFERROR(VLOOKUP(A1061,Transaksi!$A$11:$C$1000,3,FALSE),"")</f>
        <v/>
      </c>
      <c r="D1061" s="487" t="str">
        <f>IFERROR(VLOOKUP(A1061,Transaksi!$A$11:$D$1000,4,FALSE),"")</f>
        <v/>
      </c>
      <c r="E1061" s="488" t="str">
        <f>IFERROR(VLOOKUP(A1061,Transaksi!$A$11:$E$1000,5,FALSE),"")</f>
        <v/>
      </c>
      <c r="F1061" s="209" t="str">
        <f>IFERROR(VLOOKUP(A1061,Transaksi!$A$11:$F$1000,6,FALSE),"")</f>
        <v/>
      </c>
      <c r="G1061" s="489" t="str">
        <f>IFERROR(VLOOKUP(A1061,Transaksi!$A$11:$G$1000,7,FALSE),"")</f>
        <v/>
      </c>
      <c r="H1061" s="489" t="str">
        <f>IFERROR(VLOOKUP(A1061,Transaksi!$A$11:$H$1000,8,FALSE),"")</f>
        <v/>
      </c>
      <c r="I1061" s="489" t="str">
        <f t="shared" si="29"/>
        <v/>
      </c>
    </row>
    <row r="1062" spans="3:9" ht="12.5">
      <c r="C1062" s="486" t="str">
        <f>IFERROR(VLOOKUP(A1062,Transaksi!$A$11:$C$1000,3,FALSE),"")</f>
        <v/>
      </c>
      <c r="D1062" s="487" t="str">
        <f>IFERROR(VLOOKUP(A1062,Transaksi!$A$11:$D$1000,4,FALSE),"")</f>
        <v/>
      </c>
      <c r="E1062" s="488" t="str">
        <f>IFERROR(VLOOKUP(A1062,Transaksi!$A$11:$E$1000,5,FALSE),"")</f>
        <v/>
      </c>
      <c r="F1062" s="209" t="str">
        <f>IFERROR(VLOOKUP(A1062,Transaksi!$A$11:$F$1000,6,FALSE),"")</f>
        <v/>
      </c>
      <c r="G1062" s="489" t="str">
        <f>IFERROR(VLOOKUP(A1062,Transaksi!$A$11:$G$1000,7,FALSE),"")</f>
        <v/>
      </c>
      <c r="H1062" s="489" t="str">
        <f>IFERROR(VLOOKUP(A1062,Transaksi!$A$11:$H$1000,8,FALSE),"")</f>
        <v/>
      </c>
      <c r="I1062" s="489" t="str">
        <f t="shared" si="29"/>
        <v/>
      </c>
    </row>
    <row r="1063" spans="3:9" ht="12.5">
      <c r="C1063" s="486" t="str">
        <f>IFERROR(VLOOKUP(A1063,Transaksi!$A$11:$C$1000,3,FALSE),"")</f>
        <v/>
      </c>
      <c r="D1063" s="487" t="str">
        <f>IFERROR(VLOOKUP(A1063,Transaksi!$A$11:$D$1000,4,FALSE),"")</f>
        <v/>
      </c>
      <c r="E1063" s="488" t="str">
        <f>IFERROR(VLOOKUP(A1063,Transaksi!$A$11:$E$1000,5,FALSE),"")</f>
        <v/>
      </c>
      <c r="F1063" s="209" t="str">
        <f>IFERROR(VLOOKUP(A1063,Transaksi!$A$11:$F$1000,6,FALSE),"")</f>
        <v/>
      </c>
      <c r="G1063" s="489" t="str">
        <f>IFERROR(VLOOKUP(A1063,Transaksi!$A$11:$G$1000,7,FALSE),"")</f>
        <v/>
      </c>
      <c r="H1063" s="489" t="str">
        <f>IFERROR(VLOOKUP(A1063,Transaksi!$A$11:$H$1000,8,FALSE),"")</f>
        <v/>
      </c>
      <c r="I1063" s="489" t="str">
        <f t="shared" si="29"/>
        <v/>
      </c>
    </row>
    <row r="1064" spans="3:9" ht="12.5">
      <c r="C1064" s="486" t="str">
        <f>IFERROR(VLOOKUP(A1064,Transaksi!$A$11:$C$1000,3,FALSE),"")</f>
        <v/>
      </c>
      <c r="D1064" s="487" t="str">
        <f>IFERROR(VLOOKUP(A1064,Transaksi!$A$11:$D$1000,4,FALSE),"")</f>
        <v/>
      </c>
      <c r="E1064" s="488" t="str">
        <f>IFERROR(VLOOKUP(A1064,Transaksi!$A$11:$E$1000,5,FALSE),"")</f>
        <v/>
      </c>
      <c r="F1064" s="209" t="str">
        <f>IFERROR(VLOOKUP(A1064,Transaksi!$A$11:$F$1000,6,FALSE),"")</f>
        <v/>
      </c>
      <c r="G1064" s="489" t="str">
        <f>IFERROR(VLOOKUP(A1064,Transaksi!$A$11:$G$1000,7,FALSE),"")</f>
        <v/>
      </c>
      <c r="H1064" s="489" t="str">
        <f>IFERROR(VLOOKUP(A1064,Transaksi!$A$11:$H$1000,8,FALSE),"")</f>
        <v/>
      </c>
      <c r="I1064" s="489" t="str">
        <f t="shared" si="29"/>
        <v/>
      </c>
    </row>
    <row r="1065" spans="3:9" ht="12.5">
      <c r="C1065" s="486" t="str">
        <f>IFERROR(VLOOKUP(A1065,Transaksi!$A$11:$C$1000,3,FALSE),"")</f>
        <v/>
      </c>
      <c r="D1065" s="487" t="str">
        <f>IFERROR(VLOOKUP(A1065,Transaksi!$A$11:$D$1000,4,FALSE),"")</f>
        <v/>
      </c>
      <c r="E1065" s="488" t="str">
        <f>IFERROR(VLOOKUP(A1065,Transaksi!$A$11:$E$1000,5,FALSE),"")</f>
        <v/>
      </c>
      <c r="F1065" s="209" t="str">
        <f>IFERROR(VLOOKUP(A1065,Transaksi!$A$11:$F$1000,6,FALSE),"")</f>
        <v/>
      </c>
      <c r="G1065" s="489" t="str">
        <f>IFERROR(VLOOKUP(A1065,Transaksi!$A$11:$G$1000,7,FALSE),"")</f>
        <v/>
      </c>
      <c r="H1065" s="489" t="str">
        <f>IFERROR(VLOOKUP(A1065,Transaksi!$A$11:$H$1000,8,FALSE),"")</f>
        <v/>
      </c>
      <c r="I1065" s="489" t="str">
        <f t="shared" si="29"/>
        <v/>
      </c>
    </row>
    <row r="1066" spans="3:9" ht="12.5">
      <c r="C1066" s="486" t="str">
        <f>IFERROR(VLOOKUP(A1066,Transaksi!$A$11:$C$1000,3,FALSE),"")</f>
        <v/>
      </c>
      <c r="D1066" s="487" t="str">
        <f>IFERROR(VLOOKUP(A1066,Transaksi!$A$11:$D$1000,4,FALSE),"")</f>
        <v/>
      </c>
      <c r="E1066" s="488" t="str">
        <f>IFERROR(VLOOKUP(A1066,Transaksi!$A$11:$E$1000,5,FALSE),"")</f>
        <v/>
      </c>
      <c r="F1066" s="209" t="str">
        <f>IFERROR(VLOOKUP(A1066,Transaksi!$A$11:$F$1000,6,FALSE),"")</f>
        <v/>
      </c>
      <c r="G1066" s="489" t="str">
        <f>IFERROR(VLOOKUP(A1066,Transaksi!$A$11:$G$1000,7,FALSE),"")</f>
        <v/>
      </c>
      <c r="H1066" s="489" t="str">
        <f>IFERROR(VLOOKUP(A1066,Transaksi!$A$11:$H$1000,8,FALSE),"")</f>
        <v/>
      </c>
      <c r="I1066" s="489" t="str">
        <f t="shared" si="29"/>
        <v/>
      </c>
    </row>
    <row r="1067" spans="3:9" ht="12.5">
      <c r="C1067" s="486" t="str">
        <f>IFERROR(VLOOKUP(A1067,Transaksi!$A$11:$C$1000,3,FALSE),"")</f>
        <v/>
      </c>
      <c r="D1067" s="487" t="str">
        <f>IFERROR(VLOOKUP(A1067,Transaksi!$A$11:$D$1000,4,FALSE),"")</f>
        <v/>
      </c>
      <c r="E1067" s="488" t="str">
        <f>IFERROR(VLOOKUP(A1067,Transaksi!$A$11:$E$1000,5,FALSE),"")</f>
        <v/>
      </c>
      <c r="F1067" s="209" t="str">
        <f>IFERROR(VLOOKUP(A1067,Transaksi!$A$11:$F$1000,6,FALSE),"")</f>
        <v/>
      </c>
      <c r="G1067" s="489" t="str">
        <f>IFERROR(VLOOKUP(A1067,Transaksi!$A$11:$G$1000,7,FALSE),"")</f>
        <v/>
      </c>
      <c r="H1067" s="489" t="str">
        <f>IFERROR(VLOOKUP(A1067,Transaksi!$A$11:$H$1000,8,FALSE),"")</f>
        <v/>
      </c>
      <c r="I1067" s="489" t="str">
        <f t="shared" si="29"/>
        <v/>
      </c>
    </row>
    <row r="1068" spans="3:9" ht="12.5">
      <c r="C1068" s="486" t="str">
        <f>IFERROR(VLOOKUP(A1068,Transaksi!$A$11:$C$1000,3,FALSE),"")</f>
        <v/>
      </c>
      <c r="D1068" s="487" t="str">
        <f>IFERROR(VLOOKUP(A1068,Transaksi!$A$11:$D$1000,4,FALSE),"")</f>
        <v/>
      </c>
      <c r="E1068" s="488" t="str">
        <f>IFERROR(VLOOKUP(A1068,Transaksi!$A$11:$E$1000,5,FALSE),"")</f>
        <v/>
      </c>
      <c r="F1068" s="209" t="str">
        <f>IFERROR(VLOOKUP(A1068,Transaksi!$A$11:$F$1000,6,FALSE),"")</f>
        <v/>
      </c>
      <c r="G1068" s="489" t="str">
        <f>IFERROR(VLOOKUP(A1068,Transaksi!$A$11:$G$1000,7,FALSE),"")</f>
        <v/>
      </c>
      <c r="H1068" s="489" t="str">
        <f>IFERROR(VLOOKUP(A1068,Transaksi!$A$11:$H$1000,8,FALSE),"")</f>
        <v/>
      </c>
      <c r="I1068" s="489" t="str">
        <f t="shared" si="29"/>
        <v/>
      </c>
    </row>
    <row r="1069" spans="3:9" ht="12.5">
      <c r="C1069" s="486" t="str">
        <f>IFERROR(VLOOKUP(A1069,Transaksi!$A$11:$C$1000,3,FALSE),"")</f>
        <v/>
      </c>
      <c r="D1069" s="487" t="str">
        <f>IFERROR(VLOOKUP(A1069,Transaksi!$A$11:$D$1000,4,FALSE),"")</f>
        <v/>
      </c>
      <c r="E1069" s="488" t="str">
        <f>IFERROR(VLOOKUP(A1069,Transaksi!$A$11:$E$1000,5,FALSE),"")</f>
        <v/>
      </c>
      <c r="F1069" s="209" t="str">
        <f>IFERROR(VLOOKUP(A1069,Transaksi!$A$11:$F$1000,6,FALSE),"")</f>
        <v/>
      </c>
      <c r="G1069" s="489" t="str">
        <f>IFERROR(VLOOKUP(A1069,Transaksi!$A$11:$G$1000,7,FALSE),"")</f>
        <v/>
      </c>
      <c r="H1069" s="489" t="str">
        <f>IFERROR(VLOOKUP(A1069,Transaksi!$A$11:$H$1000,8,FALSE),"")</f>
        <v/>
      </c>
      <c r="I1069" s="489" t="str">
        <f t="shared" si="29"/>
        <v/>
      </c>
    </row>
    <row r="1070" spans="3:9" ht="12.5">
      <c r="C1070" s="486" t="str">
        <f>IFERROR(VLOOKUP(A1070,Transaksi!$A$11:$C$1000,3,FALSE),"")</f>
        <v/>
      </c>
      <c r="D1070" s="487" t="str">
        <f>IFERROR(VLOOKUP(A1070,Transaksi!$A$11:$D$1000,4,FALSE),"")</f>
        <v/>
      </c>
      <c r="E1070" s="488" t="str">
        <f>IFERROR(VLOOKUP(A1070,Transaksi!$A$11:$E$1000,5,FALSE),"")</f>
        <v/>
      </c>
      <c r="F1070" s="209" t="str">
        <f>IFERROR(VLOOKUP(A1070,Transaksi!$A$11:$F$1000,6,FALSE),"")</f>
        <v/>
      </c>
      <c r="G1070" s="489" t="str">
        <f>IFERROR(VLOOKUP(A1070,Transaksi!$A$11:$G$1000,7,FALSE),"")</f>
        <v/>
      </c>
      <c r="H1070" s="489" t="str">
        <f>IFERROR(VLOOKUP(A1070,Transaksi!$A$11:$H$1000,8,FALSE),"")</f>
        <v/>
      </c>
      <c r="I1070" s="489" t="str">
        <f t="shared" si="29"/>
        <v/>
      </c>
    </row>
    <row r="1071" spans="3:9" ht="12.5">
      <c r="C1071" s="486" t="str">
        <f>IFERROR(VLOOKUP(A1071,Transaksi!$A$11:$C$1000,3,FALSE),"")</f>
        <v/>
      </c>
      <c r="D1071" s="487" t="str">
        <f>IFERROR(VLOOKUP(A1071,Transaksi!$A$11:$D$1000,4,FALSE),"")</f>
        <v/>
      </c>
      <c r="E1071" s="488" t="str">
        <f>IFERROR(VLOOKUP(A1071,Transaksi!$A$11:$E$1000,5,FALSE),"")</f>
        <v/>
      </c>
      <c r="F1071" s="209" t="str">
        <f>IFERROR(VLOOKUP(A1071,Transaksi!$A$11:$F$1000,6,FALSE),"")</f>
        <v/>
      </c>
      <c r="G1071" s="489" t="str">
        <f>IFERROR(VLOOKUP(A1071,Transaksi!$A$11:$G$1000,7,FALSE),"")</f>
        <v/>
      </c>
      <c r="H1071" s="489" t="str">
        <f>IFERROR(VLOOKUP(A1071,Transaksi!$A$11:$H$1000,8,FALSE),"")</f>
        <v/>
      </c>
      <c r="I1071" s="489" t="str">
        <f t="shared" si="29"/>
        <v/>
      </c>
    </row>
    <row r="1072" spans="3:9" ht="12.5">
      <c r="C1072" s="486" t="str">
        <f>IFERROR(VLOOKUP(A1072,Transaksi!$A$11:$C$1000,3,FALSE),"")</f>
        <v/>
      </c>
      <c r="D1072" s="487" t="str">
        <f>IFERROR(VLOOKUP(A1072,Transaksi!$A$11:$D$1000,4,FALSE),"")</f>
        <v/>
      </c>
      <c r="E1072" s="488" t="str">
        <f>IFERROR(VLOOKUP(A1072,Transaksi!$A$11:$E$1000,5,FALSE),"")</f>
        <v/>
      </c>
      <c r="F1072" s="209" t="str">
        <f>IFERROR(VLOOKUP(A1072,Transaksi!$A$11:$F$1000,6,FALSE),"")</f>
        <v/>
      </c>
      <c r="G1072" s="489" t="str">
        <f>IFERROR(VLOOKUP(A1072,Transaksi!$A$11:$G$1000,7,FALSE),"")</f>
        <v/>
      </c>
      <c r="H1072" s="489" t="str">
        <f>IFERROR(VLOOKUP(A1072,Transaksi!$A$11:$H$1000,8,FALSE),"")</f>
        <v/>
      </c>
      <c r="I1072" s="489" t="str">
        <f t="shared" si="29"/>
        <v/>
      </c>
    </row>
    <row r="1073" spans="3:9" ht="12.5">
      <c r="C1073" s="486" t="str">
        <f>IFERROR(VLOOKUP(A1073,Transaksi!$A$11:$C$1000,3,FALSE),"")</f>
        <v/>
      </c>
      <c r="D1073" s="487" t="str">
        <f>IFERROR(VLOOKUP(A1073,Transaksi!$A$11:$D$1000,4,FALSE),"")</f>
        <v/>
      </c>
      <c r="E1073" s="488" t="str">
        <f>IFERROR(VLOOKUP(A1073,Transaksi!$A$11:$E$1000,5,FALSE),"")</f>
        <v/>
      </c>
      <c r="F1073" s="209" t="str">
        <f>IFERROR(VLOOKUP(A1073,Transaksi!$A$11:$F$1000,6,FALSE),"")</f>
        <v/>
      </c>
      <c r="G1073" s="489" t="str">
        <f>IFERROR(VLOOKUP(A1073,Transaksi!$A$11:$G$1000,7,FALSE),"")</f>
        <v/>
      </c>
      <c r="H1073" s="489" t="str">
        <f>IFERROR(VLOOKUP(A1073,Transaksi!$A$11:$H$1000,8,FALSE),"")</f>
        <v/>
      </c>
      <c r="I1073" s="489" t="str">
        <f t="shared" si="29"/>
        <v/>
      </c>
    </row>
    <row r="1074" spans="3:9" ht="12.5">
      <c r="C1074" s="486" t="str">
        <f>IFERROR(VLOOKUP(A1074,Transaksi!$A$11:$C$1000,3,FALSE),"")</f>
        <v/>
      </c>
      <c r="D1074" s="487" t="str">
        <f>IFERROR(VLOOKUP(A1074,Transaksi!$A$11:$D$1000,4,FALSE),"")</f>
        <v/>
      </c>
      <c r="E1074" s="488" t="str">
        <f>IFERROR(VLOOKUP(A1074,Transaksi!$A$11:$E$1000,5,FALSE),"")</f>
        <v/>
      </c>
      <c r="F1074" s="209" t="str">
        <f>IFERROR(VLOOKUP(A1074,Transaksi!$A$11:$F$1000,6,FALSE),"")</f>
        <v/>
      </c>
      <c r="G1074" s="489" t="str">
        <f>IFERROR(VLOOKUP(A1074,Transaksi!$A$11:$G$1000,7,FALSE),"")</f>
        <v/>
      </c>
      <c r="H1074" s="489" t="str">
        <f>IFERROR(VLOOKUP(A1074,Transaksi!$A$11:$H$1000,8,FALSE),"")</f>
        <v/>
      </c>
      <c r="I1074" s="489" t="str">
        <f t="shared" si="29"/>
        <v/>
      </c>
    </row>
    <row r="1075" spans="3:9" ht="12.5">
      <c r="C1075" s="486" t="str">
        <f>IFERROR(VLOOKUP(A1075,Transaksi!$A$11:$C$1000,3,FALSE),"")</f>
        <v/>
      </c>
      <c r="D1075" s="487" t="str">
        <f>IFERROR(VLOOKUP(A1075,Transaksi!$A$11:$D$1000,4,FALSE),"")</f>
        <v/>
      </c>
      <c r="E1075" s="488" t="str">
        <f>IFERROR(VLOOKUP(A1075,Transaksi!$A$11:$E$1000,5,FALSE),"")</f>
        <v/>
      </c>
      <c r="F1075" s="209" t="str">
        <f>IFERROR(VLOOKUP(A1075,Transaksi!$A$11:$F$1000,6,FALSE),"")</f>
        <v/>
      </c>
      <c r="G1075" s="489" t="str">
        <f>IFERROR(VLOOKUP(A1075,Transaksi!$A$11:$G$1000,7,FALSE),"")</f>
        <v/>
      </c>
      <c r="H1075" s="489" t="str">
        <f>IFERROR(VLOOKUP(A1075,Transaksi!$A$11:$H$1000,8,FALSE),"")</f>
        <v/>
      </c>
      <c r="I1075" s="489" t="str">
        <f t="shared" si="29"/>
        <v/>
      </c>
    </row>
    <row r="1076" spans="3:9" ht="12.5">
      <c r="C1076" s="486" t="str">
        <f>IFERROR(VLOOKUP(A1076,Transaksi!$A$11:$C$1000,3,FALSE),"")</f>
        <v/>
      </c>
      <c r="D1076" s="487" t="str">
        <f>IFERROR(VLOOKUP(A1076,Transaksi!$A$11:$D$1000,4,FALSE),"")</f>
        <v/>
      </c>
      <c r="E1076" s="488" t="str">
        <f>IFERROR(VLOOKUP(A1076,Transaksi!$A$11:$E$1000,5,FALSE),"")</f>
        <v/>
      </c>
      <c r="F1076" s="209" t="str">
        <f>IFERROR(VLOOKUP(A1076,Transaksi!$A$11:$F$1000,6,FALSE),"")</f>
        <v/>
      </c>
      <c r="G1076" s="489" t="str">
        <f>IFERROR(VLOOKUP(A1076,Transaksi!$A$11:$G$1000,7,FALSE),"")</f>
        <v/>
      </c>
      <c r="H1076" s="489" t="str">
        <f>IFERROR(VLOOKUP(A1076,Transaksi!$A$11:$H$1000,8,FALSE),"")</f>
        <v/>
      </c>
      <c r="I1076" s="489" t="str">
        <f t="shared" si="29"/>
        <v/>
      </c>
    </row>
    <row r="1077" spans="3:9" ht="12.5">
      <c r="C1077" s="486" t="str">
        <f>IFERROR(VLOOKUP(A1077,Transaksi!$A$11:$C$1000,3,FALSE),"")</f>
        <v/>
      </c>
      <c r="D1077" s="487" t="str">
        <f>IFERROR(VLOOKUP(A1077,Transaksi!$A$11:$D$1000,4,FALSE),"")</f>
        <v/>
      </c>
      <c r="E1077" s="488" t="str">
        <f>IFERROR(VLOOKUP(A1077,Transaksi!$A$11:$E$1000,5,FALSE),"")</f>
        <v/>
      </c>
      <c r="F1077" s="209" t="str">
        <f>IFERROR(VLOOKUP(A1077,Transaksi!$A$11:$F$1000,6,FALSE),"")</f>
        <v/>
      </c>
      <c r="G1077" s="489" t="str">
        <f>IFERROR(VLOOKUP(A1077,Transaksi!$A$11:$G$1000,7,FALSE),"")</f>
        <v/>
      </c>
      <c r="H1077" s="489" t="str">
        <f>IFERROR(VLOOKUP(A1077,Transaksi!$A$11:$H$1000,8,FALSE),"")</f>
        <v/>
      </c>
      <c r="I1077" s="489" t="str">
        <f t="shared" si="29"/>
        <v/>
      </c>
    </row>
    <row r="1078" spans="3:9" ht="12.5">
      <c r="C1078" s="486" t="str">
        <f>IFERROR(VLOOKUP(A1078,Transaksi!$A$11:$C$1000,3,FALSE),"")</f>
        <v/>
      </c>
      <c r="D1078" s="487" t="str">
        <f>IFERROR(VLOOKUP(A1078,Transaksi!$A$11:$D$1000,4,FALSE),"")</f>
        <v/>
      </c>
      <c r="E1078" s="488" t="str">
        <f>IFERROR(VLOOKUP(A1078,Transaksi!$A$11:$E$1000,5,FALSE),"")</f>
        <v/>
      </c>
      <c r="F1078" s="209" t="str">
        <f>IFERROR(VLOOKUP(A1078,Transaksi!$A$11:$F$1000,6,FALSE),"")</f>
        <v/>
      </c>
      <c r="G1078" s="489" t="str">
        <f>IFERROR(VLOOKUP(A1078,Transaksi!$A$11:$G$1000,7,FALSE),"")</f>
        <v/>
      </c>
      <c r="H1078" s="489" t="str">
        <f>IFERROR(VLOOKUP(A1078,Transaksi!$A$11:$H$1000,8,FALSE),"")</f>
        <v/>
      </c>
      <c r="I1078" s="489" t="str">
        <f t="shared" si="29"/>
        <v/>
      </c>
    </row>
    <row r="1079" spans="3:9" ht="12.5">
      <c r="C1079" s="486" t="str">
        <f>IFERROR(VLOOKUP(A1079,Transaksi!$A$11:$C$1000,3,FALSE),"")</f>
        <v/>
      </c>
      <c r="D1079" s="487" t="str">
        <f>IFERROR(VLOOKUP(A1079,Transaksi!$A$11:$D$1000,4,FALSE),"")</f>
        <v/>
      </c>
      <c r="E1079" s="488" t="str">
        <f>IFERROR(VLOOKUP(A1079,Transaksi!$A$11:$E$1000,5,FALSE),"")</f>
        <v/>
      </c>
      <c r="F1079" s="209" t="str">
        <f>IFERROR(VLOOKUP(A1079,Transaksi!$A$11:$F$1000,6,FALSE),"")</f>
        <v/>
      </c>
      <c r="G1079" s="489" t="str">
        <f>IFERROR(VLOOKUP(A1079,Transaksi!$A$11:$G$1000,7,FALSE),"")</f>
        <v/>
      </c>
      <c r="H1079" s="489" t="str">
        <f>IFERROR(VLOOKUP(A1079,Transaksi!$A$11:$H$1000,8,FALSE),"")</f>
        <v/>
      </c>
      <c r="I1079" s="489" t="str">
        <f t="shared" si="29"/>
        <v/>
      </c>
    </row>
    <row r="1080" spans="3:9" ht="12.5">
      <c r="C1080" s="486" t="str">
        <f>IFERROR(VLOOKUP(A1080,Transaksi!$A$11:$C$1000,3,FALSE),"")</f>
        <v/>
      </c>
      <c r="D1080" s="487" t="str">
        <f>IFERROR(VLOOKUP(A1080,Transaksi!$A$11:$D$1000,4,FALSE),"")</f>
        <v/>
      </c>
      <c r="E1080" s="488" t="str">
        <f>IFERROR(VLOOKUP(A1080,Transaksi!$A$11:$E$1000,5,FALSE),"")</f>
        <v/>
      </c>
      <c r="F1080" s="209" t="str">
        <f>IFERROR(VLOOKUP(A1080,Transaksi!$A$11:$F$1000,6,FALSE),"")</f>
        <v/>
      </c>
      <c r="G1080" s="489" t="str">
        <f>IFERROR(VLOOKUP(A1080,Transaksi!$A$11:$G$1000,7,FALSE),"")</f>
        <v/>
      </c>
      <c r="H1080" s="489" t="str">
        <f>IFERROR(VLOOKUP(A1080,Transaksi!$A$11:$H$1000,8,FALSE),"")</f>
        <v/>
      </c>
      <c r="I1080" s="489" t="str">
        <f t="shared" si="29"/>
        <v/>
      </c>
    </row>
    <row r="1081" spans="3:9" ht="12.5">
      <c r="C1081" s="486" t="str">
        <f>IFERROR(VLOOKUP(A1081,Transaksi!$A$11:$C$1000,3,FALSE),"")</f>
        <v/>
      </c>
      <c r="D1081" s="487" t="str">
        <f>IFERROR(VLOOKUP(A1081,Transaksi!$A$11:$D$1000,4,FALSE),"")</f>
        <v/>
      </c>
      <c r="E1081" s="488" t="str">
        <f>IFERROR(VLOOKUP(A1081,Transaksi!$A$11:$E$1000,5,FALSE),"")</f>
        <v/>
      </c>
      <c r="F1081" s="209" t="str">
        <f>IFERROR(VLOOKUP(A1081,Transaksi!$A$11:$F$1000,6,FALSE),"")</f>
        <v/>
      </c>
      <c r="G1081" s="489" t="str">
        <f>IFERROR(VLOOKUP(A1081,Transaksi!$A$11:$G$1000,7,FALSE),"")</f>
        <v/>
      </c>
      <c r="H1081" s="489" t="str">
        <f>IFERROR(VLOOKUP(A1081,Transaksi!$A$11:$H$1000,8,FALSE),"")</f>
        <v/>
      </c>
      <c r="I1081" s="489" t="str">
        <f t="shared" si="29"/>
        <v/>
      </c>
    </row>
    <row r="1082" spans="3:9" ht="12.5">
      <c r="C1082" s="486" t="str">
        <f>IFERROR(VLOOKUP(A1082,Transaksi!$A$11:$C$1000,3,FALSE),"")</f>
        <v/>
      </c>
      <c r="D1082" s="487" t="str">
        <f>IFERROR(VLOOKUP(A1082,Transaksi!$A$11:$D$1000,4,FALSE),"")</f>
        <v/>
      </c>
      <c r="E1082" s="488" t="str">
        <f>IFERROR(VLOOKUP(A1082,Transaksi!$A$11:$E$1000,5,FALSE),"")</f>
        <v/>
      </c>
      <c r="F1082" s="209" t="str">
        <f>IFERROR(VLOOKUP(A1082,Transaksi!$A$11:$F$1000,6,FALSE),"")</f>
        <v/>
      </c>
      <c r="G1082" s="489" t="str">
        <f>IFERROR(VLOOKUP(A1082,Transaksi!$A$11:$G$1000,7,FALSE),"")</f>
        <v/>
      </c>
      <c r="H1082" s="489" t="str">
        <f>IFERROR(VLOOKUP(A1082,Transaksi!$A$11:$H$1000,8,FALSE),"")</f>
        <v/>
      </c>
      <c r="I1082" s="489" t="str">
        <f t="shared" si="29"/>
        <v/>
      </c>
    </row>
    <row r="1083" spans="3:9" ht="12.5">
      <c r="C1083" s="486" t="str">
        <f>IFERROR(VLOOKUP(A1083,Transaksi!$A$11:$C$1000,3,FALSE),"")</f>
        <v/>
      </c>
      <c r="D1083" s="487" t="str">
        <f>IFERROR(VLOOKUP(A1083,Transaksi!$A$11:$D$1000,4,FALSE),"")</f>
        <v/>
      </c>
      <c r="E1083" s="488" t="str">
        <f>IFERROR(VLOOKUP(A1083,Transaksi!$A$11:$E$1000,5,FALSE),"")</f>
        <v/>
      </c>
      <c r="F1083" s="209" t="str">
        <f>IFERROR(VLOOKUP(A1083,Transaksi!$A$11:$F$1000,6,FALSE),"")</f>
        <v/>
      </c>
      <c r="G1083" s="489" t="str">
        <f>IFERROR(VLOOKUP(A1083,Transaksi!$A$11:$G$1000,7,FALSE),"")</f>
        <v/>
      </c>
      <c r="H1083" s="489" t="str">
        <f>IFERROR(VLOOKUP(A1083,Transaksi!$A$11:$H$1000,8,FALSE),"")</f>
        <v/>
      </c>
      <c r="I1083" s="489" t="str">
        <f t="shared" si="29"/>
        <v/>
      </c>
    </row>
    <row r="1084" spans="3:9" ht="12.5">
      <c r="C1084" s="486" t="str">
        <f>IFERROR(VLOOKUP(A1084,Transaksi!$A$11:$C$1000,3,FALSE),"")</f>
        <v/>
      </c>
      <c r="D1084" s="487" t="str">
        <f>IFERROR(VLOOKUP(A1084,Transaksi!$A$11:$D$1000,4,FALSE),"")</f>
        <v/>
      </c>
      <c r="E1084" s="488" t="str">
        <f>IFERROR(VLOOKUP(A1084,Transaksi!$A$11:$E$1000,5,FALSE),"")</f>
        <v/>
      </c>
      <c r="F1084" s="209" t="str">
        <f>IFERROR(VLOOKUP(A1084,Transaksi!$A$11:$F$1000,6,FALSE),"")</f>
        <v/>
      </c>
      <c r="G1084" s="489" t="str">
        <f>IFERROR(VLOOKUP(A1084,Transaksi!$A$11:$G$1000,7,FALSE),"")</f>
        <v/>
      </c>
      <c r="H1084" s="489" t="str">
        <f>IFERROR(VLOOKUP(A1084,Transaksi!$A$11:$H$1000,8,FALSE),"")</f>
        <v/>
      </c>
      <c r="I1084" s="489" t="str">
        <f t="shared" si="29"/>
        <v/>
      </c>
    </row>
    <row r="1085" spans="3:9" ht="12.5">
      <c r="C1085" s="486" t="str">
        <f>IFERROR(VLOOKUP(A1085,Transaksi!$A$11:$C$1000,3,FALSE),"")</f>
        <v/>
      </c>
      <c r="D1085" s="487" t="str">
        <f>IFERROR(VLOOKUP(A1085,Transaksi!$A$11:$D$1000,4,FALSE),"")</f>
        <v/>
      </c>
      <c r="E1085" s="488" t="str">
        <f>IFERROR(VLOOKUP(A1085,Transaksi!$A$11:$E$1000,5,FALSE),"")</f>
        <v/>
      </c>
      <c r="F1085" s="209" t="str">
        <f>IFERROR(VLOOKUP(A1085,Transaksi!$A$11:$F$1000,6,FALSE),"")</f>
        <v/>
      </c>
      <c r="G1085" s="489" t="str">
        <f>IFERROR(VLOOKUP(A1085,Transaksi!$A$11:$G$1000,7,FALSE),"")</f>
        <v/>
      </c>
      <c r="H1085" s="489" t="str">
        <f>IFERROR(VLOOKUP(A1085,Transaksi!$A$11:$H$1000,8,FALSE),"")</f>
        <v/>
      </c>
      <c r="I1085" s="489" t="str">
        <f t="shared" si="29"/>
        <v/>
      </c>
    </row>
    <row r="1086" spans="3:9" ht="12.5">
      <c r="C1086" s="486" t="str">
        <f>IFERROR(VLOOKUP(A1086,Transaksi!$A$11:$C$1000,3,FALSE),"")</f>
        <v/>
      </c>
      <c r="D1086" s="487" t="str">
        <f>IFERROR(VLOOKUP(A1086,Transaksi!$A$11:$D$1000,4,FALSE),"")</f>
        <v/>
      </c>
      <c r="E1086" s="488" t="str">
        <f>IFERROR(VLOOKUP(A1086,Transaksi!$A$11:$E$1000,5,FALSE),"")</f>
        <v/>
      </c>
      <c r="F1086" s="209" t="str">
        <f>IFERROR(VLOOKUP(A1086,Transaksi!$A$11:$F$1000,6,FALSE),"")</f>
        <v/>
      </c>
      <c r="G1086" s="489" t="str">
        <f>IFERROR(VLOOKUP(A1086,Transaksi!$A$11:$G$1000,7,FALSE),"")</f>
        <v/>
      </c>
      <c r="H1086" s="489" t="str">
        <f>IFERROR(VLOOKUP(A1086,Transaksi!$A$11:$H$1000,8,FALSE),"")</f>
        <v/>
      </c>
      <c r="I1086" s="489" t="str">
        <f t="shared" si="29"/>
        <v/>
      </c>
    </row>
    <row r="1087" spans="3:9" ht="12.5">
      <c r="C1087" s="486" t="str">
        <f>IFERROR(VLOOKUP(A1087,Transaksi!$A$11:$C$1000,3,FALSE),"")</f>
        <v/>
      </c>
      <c r="D1087" s="487" t="str">
        <f>IFERROR(VLOOKUP(A1087,Transaksi!$A$11:$D$1000,4,FALSE),"")</f>
        <v/>
      </c>
      <c r="E1087" s="488" t="str">
        <f>IFERROR(VLOOKUP(A1087,Transaksi!$A$11:$E$1000,5,FALSE),"")</f>
        <v/>
      </c>
      <c r="F1087" s="209" t="str">
        <f>IFERROR(VLOOKUP(A1087,Transaksi!$A$11:$F$1000,6,FALSE),"")</f>
        <v/>
      </c>
      <c r="G1087" s="489" t="str">
        <f>IFERROR(VLOOKUP(A1087,Transaksi!$A$11:$G$1000,7,FALSE),"")</f>
        <v/>
      </c>
      <c r="H1087" s="489" t="str">
        <f>IFERROR(VLOOKUP(A1087,Transaksi!$A$11:$H$1000,8,FALSE),"")</f>
        <v/>
      </c>
      <c r="I1087" s="489" t="str">
        <f t="shared" si="29"/>
        <v/>
      </c>
    </row>
    <row r="1088" spans="3:9" ht="12.5">
      <c r="C1088" s="486" t="str">
        <f>IFERROR(VLOOKUP(A1088,Transaksi!$A$11:$C$1000,3,FALSE),"")</f>
        <v/>
      </c>
      <c r="D1088" s="487" t="str">
        <f>IFERROR(VLOOKUP(A1088,Transaksi!$A$11:$D$1000,4,FALSE),"")</f>
        <v/>
      </c>
      <c r="E1088" s="488" t="str">
        <f>IFERROR(VLOOKUP(A1088,Transaksi!$A$11:$E$1000,5,FALSE),"")</f>
        <v/>
      </c>
      <c r="F1088" s="209" t="str">
        <f>IFERROR(VLOOKUP(A1088,Transaksi!$A$11:$F$1000,6,FALSE),"")</f>
        <v/>
      </c>
      <c r="G1088" s="489" t="str">
        <f>IFERROR(VLOOKUP(A1088,Transaksi!$A$11:$G$1000,7,FALSE),"")</f>
        <v/>
      </c>
      <c r="H1088" s="489" t="str">
        <f>IFERROR(VLOOKUP(A1088,Transaksi!$A$11:$H$1000,8,FALSE),"")</f>
        <v/>
      </c>
      <c r="I1088" s="489" t="str">
        <f t="shared" si="29"/>
        <v/>
      </c>
    </row>
    <row r="1089" spans="3:9" ht="12.5">
      <c r="C1089" s="486" t="str">
        <f>IFERROR(VLOOKUP(A1089,Transaksi!$A$11:$C$1000,3,FALSE),"")</f>
        <v/>
      </c>
      <c r="D1089" s="487" t="str">
        <f>IFERROR(VLOOKUP(A1089,Transaksi!$A$11:$D$1000,4,FALSE),"")</f>
        <v/>
      </c>
      <c r="E1089" s="488" t="str">
        <f>IFERROR(VLOOKUP(A1089,Transaksi!$A$11:$E$1000,5,FALSE),"")</f>
        <v/>
      </c>
      <c r="F1089" s="209" t="str">
        <f>IFERROR(VLOOKUP(A1089,Transaksi!$A$11:$F$1000,6,FALSE),"")</f>
        <v/>
      </c>
      <c r="G1089" s="489" t="str">
        <f>IFERROR(VLOOKUP(A1089,Transaksi!$A$11:$G$1000,7,FALSE),"")</f>
        <v/>
      </c>
      <c r="H1089" s="489" t="str">
        <f>IFERROR(VLOOKUP(A1089,Transaksi!$A$11:$H$1000,8,FALSE),"")</f>
        <v/>
      </c>
      <c r="I1089" s="489" t="str">
        <f t="shared" si="29"/>
        <v/>
      </c>
    </row>
    <row r="1090" spans="3:9" ht="12.5">
      <c r="C1090" s="486" t="str">
        <f>IFERROR(VLOOKUP(A1090,Transaksi!$A$11:$C$1000,3,FALSE),"")</f>
        <v/>
      </c>
      <c r="D1090" s="487" t="str">
        <f>IFERROR(VLOOKUP(A1090,Transaksi!$A$11:$D$1000,4,FALSE),"")</f>
        <v/>
      </c>
      <c r="E1090" s="488" t="str">
        <f>IFERROR(VLOOKUP(A1090,Transaksi!$A$11:$E$1000,5,FALSE),"")</f>
        <v/>
      </c>
      <c r="F1090" s="209" t="str">
        <f>IFERROR(VLOOKUP(A1090,Transaksi!$A$11:$F$1000,6,FALSE),"")</f>
        <v/>
      </c>
      <c r="G1090" s="489" t="str">
        <f>IFERROR(VLOOKUP(A1090,Transaksi!$A$11:$G$1000,7,FALSE),"")</f>
        <v/>
      </c>
      <c r="H1090" s="489" t="str">
        <f>IFERROR(VLOOKUP(A1090,Transaksi!$A$11:$H$1000,8,FALSE),"")</f>
        <v/>
      </c>
      <c r="I1090" s="489" t="str">
        <f t="shared" si="29"/>
        <v/>
      </c>
    </row>
    <row r="1091" spans="3:9" ht="12.5">
      <c r="C1091" s="486" t="str">
        <f>IFERROR(VLOOKUP(A1091,Transaksi!$A$11:$C$1000,3,FALSE),"")</f>
        <v/>
      </c>
      <c r="D1091" s="487" t="str">
        <f>IFERROR(VLOOKUP(A1091,Transaksi!$A$11:$D$1000,4,FALSE),"")</f>
        <v/>
      </c>
      <c r="E1091" s="488" t="str">
        <f>IFERROR(VLOOKUP(A1091,Transaksi!$A$11:$E$1000,5,FALSE),"")</f>
        <v/>
      </c>
      <c r="F1091" s="209" t="str">
        <f>IFERROR(VLOOKUP(A1091,Transaksi!$A$11:$F$1000,6,FALSE),"")</f>
        <v/>
      </c>
      <c r="G1091" s="489" t="str">
        <f>IFERROR(VLOOKUP(A1091,Transaksi!$A$11:$G$1000,7,FALSE),"")</f>
        <v/>
      </c>
      <c r="H1091" s="489" t="str">
        <f>IFERROR(VLOOKUP(A1091,Transaksi!$A$11:$H$1000,8,FALSE),"")</f>
        <v/>
      </c>
      <c r="I1091" s="489" t="str">
        <f t="shared" si="29"/>
        <v/>
      </c>
    </row>
    <row r="1092" spans="3:9" ht="12.5">
      <c r="C1092" s="486" t="str">
        <f>IFERROR(VLOOKUP(A1092,Transaksi!$A$11:$C$1000,3,FALSE),"")</f>
        <v/>
      </c>
      <c r="D1092" s="487" t="str">
        <f>IFERROR(VLOOKUP(A1092,Transaksi!$A$11:$D$1000,4,FALSE),"")</f>
        <v/>
      </c>
      <c r="E1092" s="488" t="str">
        <f>IFERROR(VLOOKUP(A1092,Transaksi!$A$11:$E$1000,5,FALSE),"")</f>
        <v/>
      </c>
      <c r="F1092" s="209" t="str">
        <f>IFERROR(VLOOKUP(A1092,Transaksi!$A$11:$F$1000,6,FALSE),"")</f>
        <v/>
      </c>
      <c r="G1092" s="489" t="str">
        <f>IFERROR(VLOOKUP(A1092,Transaksi!$A$11:$G$1000,7,FALSE),"")</f>
        <v/>
      </c>
      <c r="H1092" s="489" t="str">
        <f>IFERROR(VLOOKUP(A1092,Transaksi!$A$11:$H$1000,8,FALSE),"")</f>
        <v/>
      </c>
      <c r="I1092" s="489" t="str">
        <f t="shared" si="29"/>
        <v/>
      </c>
    </row>
    <row r="1093" spans="3:9" ht="12.5">
      <c r="C1093" s="486" t="str">
        <f>IFERROR(VLOOKUP(A1093,Transaksi!$A$11:$C$1000,3,FALSE),"")</f>
        <v/>
      </c>
      <c r="D1093" s="487" t="str">
        <f>IFERROR(VLOOKUP(A1093,Transaksi!$A$11:$D$1000,4,FALSE),"")</f>
        <v/>
      </c>
      <c r="E1093" s="488" t="str">
        <f>IFERROR(VLOOKUP(A1093,Transaksi!$A$11:$E$1000,5,FALSE),"")</f>
        <v/>
      </c>
      <c r="F1093" s="209" t="str">
        <f>IFERROR(VLOOKUP(A1093,Transaksi!$A$11:$F$1000,6,FALSE),"")</f>
        <v/>
      </c>
      <c r="G1093" s="489" t="str">
        <f>IFERROR(VLOOKUP(A1093,Transaksi!$A$11:$G$1000,7,FALSE),"")</f>
        <v/>
      </c>
      <c r="H1093" s="489" t="str">
        <f>IFERROR(VLOOKUP(A1093,Transaksi!$A$11:$H$1000,8,FALSE),"")</f>
        <v/>
      </c>
      <c r="I1093" s="489" t="str">
        <f t="shared" si="29"/>
        <v/>
      </c>
    </row>
    <row r="1094" spans="3:9" ht="12.5">
      <c r="C1094" s="486" t="str">
        <f>IFERROR(VLOOKUP(A1094,Transaksi!$A$11:$C$1000,3,FALSE),"")</f>
        <v/>
      </c>
      <c r="D1094" s="487" t="str">
        <f>IFERROR(VLOOKUP(A1094,Transaksi!$A$11:$D$1000,4,FALSE),"")</f>
        <v/>
      </c>
      <c r="E1094" s="488" t="str">
        <f>IFERROR(VLOOKUP(A1094,Transaksi!$A$11:$E$1000,5,FALSE),"")</f>
        <v/>
      </c>
      <c r="F1094" s="209" t="str">
        <f>IFERROR(VLOOKUP(A1094,Transaksi!$A$11:$F$1000,6,FALSE),"")</f>
        <v/>
      </c>
      <c r="G1094" s="489" t="str">
        <f>IFERROR(VLOOKUP(A1094,Transaksi!$A$11:$G$1000,7,FALSE),"")</f>
        <v/>
      </c>
      <c r="H1094" s="489" t="str">
        <f>IFERROR(VLOOKUP(A1094,Transaksi!$A$11:$H$1000,8,FALSE),"")</f>
        <v/>
      </c>
      <c r="I1094" s="489" t="str">
        <f t="shared" si="29"/>
        <v/>
      </c>
    </row>
    <row r="1095" spans="3:9" ht="12.5">
      <c r="C1095" s="486" t="str">
        <f>IFERROR(VLOOKUP(A1095,Transaksi!$A$11:$C$1000,3,FALSE),"")</f>
        <v/>
      </c>
      <c r="D1095" s="487" t="str">
        <f>IFERROR(VLOOKUP(A1095,Transaksi!$A$11:$D$1000,4,FALSE),"")</f>
        <v/>
      </c>
      <c r="E1095" s="488" t="str">
        <f>IFERROR(VLOOKUP(A1095,Transaksi!$A$11:$E$1000,5,FALSE),"")</f>
        <v/>
      </c>
      <c r="F1095" s="209" t="str">
        <f>IFERROR(VLOOKUP(A1095,Transaksi!$A$11:$F$1000,6,FALSE),"")</f>
        <v/>
      </c>
      <c r="G1095" s="489" t="str">
        <f>IFERROR(VLOOKUP(A1095,Transaksi!$A$11:$G$1000,7,FALSE),"")</f>
        <v/>
      </c>
      <c r="H1095" s="489" t="str">
        <f>IFERROR(VLOOKUP(A1095,Transaksi!$A$11:$H$1000,8,FALSE),"")</f>
        <v/>
      </c>
      <c r="I1095" s="489" t="str">
        <f t="shared" si="29"/>
        <v/>
      </c>
    </row>
    <row r="1096" spans="3:9" ht="12.5">
      <c r="C1096" s="486" t="str">
        <f>IFERROR(VLOOKUP(A1096,Transaksi!$A$11:$C$1000,3,FALSE),"")</f>
        <v/>
      </c>
      <c r="D1096" s="487" t="str">
        <f>IFERROR(VLOOKUP(A1096,Transaksi!$A$11:$D$1000,4,FALSE),"")</f>
        <v/>
      </c>
      <c r="E1096" s="488" t="str">
        <f>IFERROR(VLOOKUP(A1096,Transaksi!$A$11:$E$1000,5,FALSE),"")</f>
        <v/>
      </c>
      <c r="F1096" s="209" t="str">
        <f>IFERROR(VLOOKUP(A1096,Transaksi!$A$11:$F$1000,6,FALSE),"")</f>
        <v/>
      </c>
      <c r="G1096" s="489" t="str">
        <f>IFERROR(VLOOKUP(A1096,Transaksi!$A$11:$G$1000,7,FALSE),"")</f>
        <v/>
      </c>
      <c r="H1096" s="489" t="str">
        <f>IFERROR(VLOOKUP(A1096,Transaksi!$A$11:$H$1000,8,FALSE),"")</f>
        <v/>
      </c>
      <c r="I1096" s="489" t="str">
        <f t="shared" si="29"/>
        <v/>
      </c>
    </row>
    <row r="1097" spans="3:9" ht="12.5">
      <c r="C1097" s="486" t="str">
        <f>IFERROR(VLOOKUP(A1097,Transaksi!$A$11:$C$1000,3,FALSE),"")</f>
        <v/>
      </c>
      <c r="D1097" s="487" t="str">
        <f>IFERROR(VLOOKUP(A1097,Transaksi!$A$11:$D$1000,4,FALSE),"")</f>
        <v/>
      </c>
      <c r="E1097" s="488" t="str">
        <f>IFERROR(VLOOKUP(A1097,Transaksi!$A$11:$E$1000,5,FALSE),"")</f>
        <v/>
      </c>
      <c r="F1097" s="209" t="str">
        <f>IFERROR(VLOOKUP(A1097,Transaksi!$A$11:$F$1000,6,FALSE),"")</f>
        <v/>
      </c>
      <c r="G1097" s="489" t="str">
        <f>IFERROR(VLOOKUP(A1097,Transaksi!$A$11:$G$1000,7,FALSE),"")</f>
        <v/>
      </c>
      <c r="H1097" s="489" t="str">
        <f>IFERROR(VLOOKUP(A1097,Transaksi!$A$11:$H$1000,8,FALSE),"")</f>
        <v/>
      </c>
      <c r="I1097" s="489" t="str">
        <f t="shared" si="29"/>
        <v/>
      </c>
    </row>
    <row r="1098" spans="3:9" ht="12.5">
      <c r="C1098" s="486" t="str">
        <f>IFERROR(VLOOKUP(A1098,Transaksi!$A$11:$C$1000,3,FALSE),"")</f>
        <v/>
      </c>
      <c r="D1098" s="487" t="str">
        <f>IFERROR(VLOOKUP(A1098,Transaksi!$A$11:$D$1000,4,FALSE),"")</f>
        <v/>
      </c>
      <c r="E1098" s="488" t="str">
        <f>IFERROR(VLOOKUP(A1098,Transaksi!$A$11:$E$1000,5,FALSE),"")</f>
        <v/>
      </c>
      <c r="F1098" s="209" t="str">
        <f>IFERROR(VLOOKUP(A1098,Transaksi!$A$11:$F$1000,6,FALSE),"")</f>
        <v/>
      </c>
      <c r="G1098" s="489" t="str">
        <f>IFERROR(VLOOKUP(A1098,Transaksi!$A$11:$G$1000,7,FALSE),"")</f>
        <v/>
      </c>
      <c r="H1098" s="489" t="str">
        <f>IFERROR(VLOOKUP(A1098,Transaksi!$A$11:$H$1000,8,FALSE),"")</f>
        <v/>
      </c>
      <c r="I1098" s="489" t="str">
        <f t="shared" si="29"/>
        <v/>
      </c>
    </row>
    <row r="1099" spans="3:9" ht="12.5">
      <c r="C1099" s="486" t="str">
        <f>IFERROR(VLOOKUP(A1099,Transaksi!$A$11:$C$1000,3,FALSE),"")</f>
        <v/>
      </c>
      <c r="D1099" s="487" t="str">
        <f>IFERROR(VLOOKUP(A1099,Transaksi!$A$11:$D$1000,4,FALSE),"")</f>
        <v/>
      </c>
      <c r="E1099" s="488" t="str">
        <f>IFERROR(VLOOKUP(A1099,Transaksi!$A$11:$E$1000,5,FALSE),"")</f>
        <v/>
      </c>
      <c r="F1099" s="209" t="str">
        <f>IFERROR(VLOOKUP(A1099,Transaksi!$A$11:$F$1000,6,FALSE),"")</f>
        <v/>
      </c>
      <c r="G1099" s="489" t="str">
        <f>IFERROR(VLOOKUP(A1099,Transaksi!$A$11:$G$1000,7,FALSE),"")</f>
        <v/>
      </c>
      <c r="H1099" s="489" t="str">
        <f>IFERROR(VLOOKUP(A1099,Transaksi!$A$11:$H$1000,8,FALSE),"")</f>
        <v/>
      </c>
      <c r="I1099" s="489" t="str">
        <f t="shared" si="29"/>
        <v/>
      </c>
    </row>
    <row r="1100" spans="3:9" ht="12.5">
      <c r="C1100" s="486" t="str">
        <f>IFERROR(VLOOKUP(A1100,Transaksi!$A$11:$C$1000,3,FALSE),"")</f>
        <v/>
      </c>
      <c r="D1100" s="487" t="str">
        <f>IFERROR(VLOOKUP(A1100,Transaksi!$A$11:$D$1000,4,FALSE),"")</f>
        <v/>
      </c>
      <c r="E1100" s="488" t="str">
        <f>IFERROR(VLOOKUP(A1100,Transaksi!$A$11:$E$1000,5,FALSE),"")</f>
        <v/>
      </c>
      <c r="F1100" s="209" t="str">
        <f>IFERROR(VLOOKUP(A1100,Transaksi!$A$11:$F$1000,6,FALSE),"")</f>
        <v/>
      </c>
      <c r="G1100" s="489" t="str">
        <f>IFERROR(VLOOKUP(A1100,Transaksi!$A$11:$G$1000,7,FALSE),"")</f>
        <v/>
      </c>
      <c r="H1100" s="489" t="str">
        <f>IFERROR(VLOOKUP(A1100,Transaksi!$A$11:$H$1000,8,FALSE),"")</f>
        <v/>
      </c>
      <c r="I1100" s="489" t="str">
        <f t="shared" si="29"/>
        <v/>
      </c>
    </row>
    <row r="1101" spans="3:9" ht="12.5">
      <c r="C1101" s="486" t="str">
        <f>IFERROR(VLOOKUP(A1101,Transaksi!$A$11:$C$1000,3,FALSE),"")</f>
        <v/>
      </c>
      <c r="D1101" s="487" t="str">
        <f>IFERROR(VLOOKUP(A1101,Transaksi!$A$11:$D$1000,4,FALSE),"")</f>
        <v/>
      </c>
      <c r="E1101" s="488" t="str">
        <f>IFERROR(VLOOKUP(A1101,Transaksi!$A$11:$E$1000,5,FALSE),"")</f>
        <v/>
      </c>
      <c r="F1101" s="209" t="str">
        <f>IFERROR(VLOOKUP(A1101,Transaksi!$A$11:$F$1000,6,FALSE),"")</f>
        <v/>
      </c>
      <c r="G1101" s="489" t="str">
        <f>IFERROR(VLOOKUP(A1101,Transaksi!$A$11:$G$1000,7,FALSE),"")</f>
        <v/>
      </c>
      <c r="H1101" s="489" t="str">
        <f>IFERROR(VLOOKUP(A1101,Transaksi!$A$11:$H$1000,8,FALSE),"")</f>
        <v/>
      </c>
      <c r="I1101" s="489" t="str">
        <f t="shared" si="29"/>
        <v/>
      </c>
    </row>
    <row r="1102" spans="3:9" ht="12.5">
      <c r="C1102" s="486" t="str">
        <f>IFERROR(VLOOKUP(A1102,Transaksi!$A$11:$C$1000,3,FALSE),"")</f>
        <v/>
      </c>
      <c r="D1102" s="487" t="str">
        <f>IFERROR(VLOOKUP(A1102,Transaksi!$A$11:$D$1000,4,FALSE),"")</f>
        <v/>
      </c>
      <c r="E1102" s="488" t="str">
        <f>IFERROR(VLOOKUP(A1102,Transaksi!$A$11:$E$1000,5,FALSE),"")</f>
        <v/>
      </c>
      <c r="F1102" s="209" t="str">
        <f>IFERROR(VLOOKUP(A1102,Transaksi!$A$11:$F$1000,6,FALSE),"")</f>
        <v/>
      </c>
      <c r="G1102" s="489" t="str">
        <f>IFERROR(VLOOKUP(A1102,Transaksi!$A$11:$G$1000,7,FALSE),"")</f>
        <v/>
      </c>
      <c r="H1102" s="489" t="str">
        <f>IFERROR(VLOOKUP(A1102,Transaksi!$A$11:$H$1000,8,FALSE),"")</f>
        <v/>
      </c>
      <c r="I1102" s="489" t="str">
        <f t="shared" si="29"/>
        <v/>
      </c>
    </row>
    <row r="1103" spans="3:9" ht="12.5">
      <c r="C1103" s="486" t="str">
        <f>IFERROR(VLOOKUP(A1103,Transaksi!$A$11:$C$1000,3,FALSE),"")</f>
        <v/>
      </c>
      <c r="D1103" s="487" t="str">
        <f>IFERROR(VLOOKUP(A1103,Transaksi!$A$11:$D$1000,4,FALSE),"")</f>
        <v/>
      </c>
      <c r="E1103" s="488" t="str">
        <f>IFERROR(VLOOKUP(A1103,Transaksi!$A$11:$E$1000,5,FALSE),"")</f>
        <v/>
      </c>
      <c r="F1103" s="209" t="str">
        <f>IFERROR(VLOOKUP(A1103,Transaksi!$A$11:$F$1000,6,FALSE),"")</f>
        <v/>
      </c>
      <c r="G1103" s="489" t="str">
        <f>IFERROR(VLOOKUP(A1103,Transaksi!$A$11:$G$1000,7,FALSE),"")</f>
        <v/>
      </c>
      <c r="H1103" s="489" t="str">
        <f>IFERROR(VLOOKUP(A1103,Transaksi!$A$11:$H$1000,8,FALSE),"")</f>
        <v/>
      </c>
      <c r="I1103" s="489" t="str">
        <f t="shared" si="29"/>
        <v/>
      </c>
    </row>
    <row r="1104" spans="3:9" ht="12.5">
      <c r="C1104" s="486" t="str">
        <f>IFERROR(VLOOKUP(A1104,Transaksi!$A$11:$C$1000,3,FALSE),"")</f>
        <v/>
      </c>
      <c r="D1104" s="487" t="str">
        <f>IFERROR(VLOOKUP(A1104,Transaksi!$A$11:$D$1000,4,FALSE),"")</f>
        <v/>
      </c>
      <c r="E1104" s="488" t="str">
        <f>IFERROR(VLOOKUP(A1104,Transaksi!$A$11:$E$1000,5,FALSE),"")</f>
        <v/>
      </c>
      <c r="F1104" s="209" t="str">
        <f>IFERROR(VLOOKUP(A1104,Transaksi!$A$11:$F$1000,6,FALSE),"")</f>
        <v/>
      </c>
      <c r="G1104" s="489" t="str">
        <f>IFERROR(VLOOKUP(A1104,Transaksi!$A$11:$G$1000,7,FALSE),"")</f>
        <v/>
      </c>
      <c r="H1104" s="489" t="str">
        <f>IFERROR(VLOOKUP(A1104,Transaksi!$A$11:$H$1000,8,FALSE),"")</f>
        <v/>
      </c>
      <c r="I1104" s="489" t="str">
        <f t="shared" si="29"/>
        <v/>
      </c>
    </row>
    <row r="1105" spans="3:9" ht="12.5">
      <c r="C1105" s="486" t="str">
        <f>IFERROR(VLOOKUP(A1105,Transaksi!$A$11:$C$1000,3,FALSE),"")</f>
        <v/>
      </c>
      <c r="D1105" s="487" t="str">
        <f>IFERROR(VLOOKUP(A1105,Transaksi!$A$11:$D$1000,4,FALSE),"")</f>
        <v/>
      </c>
      <c r="E1105" s="488" t="str">
        <f>IFERROR(VLOOKUP(A1105,Transaksi!$A$11:$E$1000,5,FALSE),"")</f>
        <v/>
      </c>
      <c r="F1105" s="209" t="str">
        <f>IFERROR(VLOOKUP(A1105,Transaksi!$A$11:$F$1000,6,FALSE),"")</f>
        <v/>
      </c>
      <c r="G1105" s="489" t="str">
        <f>IFERROR(VLOOKUP(A1105,Transaksi!$A$11:$G$1000,7,FALSE),"")</f>
        <v/>
      </c>
      <c r="H1105" s="489" t="str">
        <f>IFERROR(VLOOKUP(A1105,Transaksi!$A$11:$H$1000,8,FALSE),"")</f>
        <v/>
      </c>
      <c r="I1105" s="489" t="str">
        <f t="shared" si="29"/>
        <v/>
      </c>
    </row>
    <row r="1106" spans="3:9" ht="12.5">
      <c r="C1106" s="486" t="str">
        <f>IFERROR(VLOOKUP(A1106,Transaksi!$A$11:$C$1000,3,FALSE),"")</f>
        <v/>
      </c>
      <c r="D1106" s="487" t="str">
        <f>IFERROR(VLOOKUP(A1106,Transaksi!$A$11:$D$1000,4,FALSE),"")</f>
        <v/>
      </c>
      <c r="E1106" s="488" t="str">
        <f>IFERROR(VLOOKUP(A1106,Transaksi!$A$11:$E$1000,5,FALSE),"")</f>
        <v/>
      </c>
      <c r="F1106" s="209" t="str">
        <f>IFERROR(VLOOKUP(A1106,Transaksi!$A$11:$F$1000,6,FALSE),"")</f>
        <v/>
      </c>
      <c r="G1106" s="489" t="str">
        <f>IFERROR(VLOOKUP(A1106,Transaksi!$A$11:$G$1000,7,FALSE),"")</f>
        <v/>
      </c>
      <c r="H1106" s="489" t="str">
        <f>IFERROR(VLOOKUP(A1106,Transaksi!$A$11:$H$1000,8,FALSE),"")</f>
        <v/>
      </c>
      <c r="I1106" s="489" t="str">
        <f t="shared" si="29"/>
        <v/>
      </c>
    </row>
    <row r="1107" spans="3:9" ht="12.5">
      <c r="C1107" s="486" t="str">
        <f>IFERROR(VLOOKUP(A1107,Transaksi!$A$11:$C$1000,3,FALSE),"")</f>
        <v/>
      </c>
      <c r="D1107" s="487" t="str">
        <f>IFERROR(VLOOKUP(A1107,Transaksi!$A$11:$D$1000,4,FALSE),"")</f>
        <v/>
      </c>
      <c r="E1107" s="488" t="str">
        <f>IFERROR(VLOOKUP(A1107,Transaksi!$A$11:$E$1000,5,FALSE),"")</f>
        <v/>
      </c>
      <c r="F1107" s="209" t="str">
        <f>IFERROR(VLOOKUP(A1107,Transaksi!$A$11:$F$1000,6,FALSE),"")</f>
        <v/>
      </c>
      <c r="G1107" s="489" t="str">
        <f>IFERROR(VLOOKUP(A1107,Transaksi!$A$11:$G$1000,7,FALSE),"")</f>
        <v/>
      </c>
      <c r="H1107" s="489" t="str">
        <f>IFERROR(VLOOKUP(A1107,Transaksi!$A$11:$H$1000,8,FALSE),"")</f>
        <v/>
      </c>
      <c r="I1107" s="489" t="str">
        <f t="shared" si="29"/>
        <v/>
      </c>
    </row>
    <row r="1108" spans="3:9" ht="12.5">
      <c r="C1108" s="486" t="str">
        <f>IFERROR(VLOOKUP(A1108,Transaksi!$A$11:$C$1000,3,FALSE),"")</f>
        <v/>
      </c>
      <c r="D1108" s="487" t="str">
        <f>IFERROR(VLOOKUP(A1108,Transaksi!$A$11:$D$1000,4,FALSE),"")</f>
        <v/>
      </c>
      <c r="E1108" s="488" t="str">
        <f>IFERROR(VLOOKUP(A1108,Transaksi!$A$11:$E$1000,5,FALSE),"")</f>
        <v/>
      </c>
      <c r="F1108" s="209" t="str">
        <f>IFERROR(VLOOKUP(A1108,Transaksi!$A$11:$F$1000,6,FALSE),"")</f>
        <v/>
      </c>
      <c r="G1108" s="489" t="str">
        <f>IFERROR(VLOOKUP(A1108,Transaksi!$A$11:$G$1000,7,FALSE),"")</f>
        <v/>
      </c>
      <c r="H1108" s="489" t="str">
        <f>IFERROR(VLOOKUP(A1108,Transaksi!$A$11:$H$1000,8,FALSE),"")</f>
        <v/>
      </c>
      <c r="I1108" s="489" t="str">
        <f t="shared" si="29"/>
        <v/>
      </c>
    </row>
    <row r="1109" spans="3:9" ht="12.5">
      <c r="C1109" s="486" t="str">
        <f>IFERROR(VLOOKUP(A1109,Transaksi!$A$11:$C$1000,3,FALSE),"")</f>
        <v/>
      </c>
      <c r="D1109" s="487" t="str">
        <f>IFERROR(VLOOKUP(A1109,Transaksi!$A$11:$D$1000,4,FALSE),"")</f>
        <v/>
      </c>
      <c r="E1109" s="488" t="str">
        <f>IFERROR(VLOOKUP(A1109,Transaksi!$A$11:$E$1000,5,FALSE),"")</f>
        <v/>
      </c>
      <c r="F1109" s="209" t="str">
        <f>IFERROR(VLOOKUP(A1109,Transaksi!$A$11:$F$1000,6,FALSE),"")</f>
        <v/>
      </c>
      <c r="G1109" s="489" t="str">
        <f>IFERROR(VLOOKUP(A1109,Transaksi!$A$11:$G$1000,7,FALSE),"")</f>
        <v/>
      </c>
      <c r="H1109" s="489" t="str">
        <f>IFERROR(VLOOKUP(A1109,Transaksi!$A$11:$H$1000,8,FALSE),"")</f>
        <v/>
      </c>
      <c r="I1109" s="489" t="str">
        <f t="shared" si="29"/>
        <v/>
      </c>
    </row>
    <row r="1110" spans="3:9" ht="12.5">
      <c r="C1110" s="486" t="str">
        <f>IFERROR(VLOOKUP(A1110,Transaksi!$A$11:$C$1000,3,FALSE),"")</f>
        <v/>
      </c>
      <c r="D1110" s="487" t="str">
        <f>IFERROR(VLOOKUP(A1110,Transaksi!$A$11:$D$1000,4,FALSE),"")</f>
        <v/>
      </c>
      <c r="E1110" s="488" t="str">
        <f>IFERROR(VLOOKUP(A1110,Transaksi!$A$11:$E$1000,5,FALSE),"")</f>
        <v/>
      </c>
      <c r="F1110" s="209" t="str">
        <f>IFERROR(VLOOKUP(A1110,Transaksi!$A$11:$F$1000,6,FALSE),"")</f>
        <v/>
      </c>
      <c r="G1110" s="489" t="str">
        <f>IFERROR(VLOOKUP(A1110,Transaksi!$A$11:$G$1000,7,FALSE),"")</f>
        <v/>
      </c>
      <c r="H1110" s="489" t="str">
        <f>IFERROR(VLOOKUP(A1110,Transaksi!$A$11:$H$1000,8,FALSE),"")</f>
        <v/>
      </c>
      <c r="I1110" s="489" t="str">
        <f t="shared" si="29"/>
        <v/>
      </c>
    </row>
    <row r="1111" spans="3:9" ht="12.5">
      <c r="C1111" s="486" t="str">
        <f>IFERROR(VLOOKUP(A1111,Transaksi!$A$11:$C$1000,3,FALSE),"")</f>
        <v/>
      </c>
      <c r="D1111" s="487" t="str">
        <f>IFERROR(VLOOKUP(A1111,Transaksi!$A$11:$D$1000,4,FALSE),"")</f>
        <v/>
      </c>
      <c r="E1111" s="488" t="str">
        <f>IFERROR(VLOOKUP(A1111,Transaksi!$A$11:$E$1000,5,FALSE),"")</f>
        <v/>
      </c>
      <c r="F1111" s="209" t="str">
        <f>IFERROR(VLOOKUP(A1111,Transaksi!$A$11:$F$1000,6,FALSE),"")</f>
        <v/>
      </c>
      <c r="G1111" s="489" t="str">
        <f>IFERROR(VLOOKUP(A1111,Transaksi!$A$11:$G$1000,7,FALSE),"")</f>
        <v/>
      </c>
      <c r="H1111" s="489" t="str">
        <f>IFERROR(VLOOKUP(A1111,Transaksi!$A$11:$H$1000,8,FALSE),"")</f>
        <v/>
      </c>
      <c r="I1111" s="489" t="str">
        <f t="shared" si="29"/>
        <v/>
      </c>
    </row>
    <row r="1112" spans="3:9" ht="12.5">
      <c r="C1112" s="486" t="str">
        <f>IFERROR(VLOOKUP(A1112,Transaksi!$A$11:$C$1000,3,FALSE),"")</f>
        <v/>
      </c>
      <c r="D1112" s="487" t="str">
        <f>IFERROR(VLOOKUP(A1112,Transaksi!$A$11:$D$1000,4,FALSE),"")</f>
        <v/>
      </c>
      <c r="E1112" s="488" t="str">
        <f>IFERROR(VLOOKUP(A1112,Transaksi!$A$11:$E$1000,5,FALSE),"")</f>
        <v/>
      </c>
      <c r="F1112" s="209" t="str">
        <f>IFERROR(VLOOKUP(A1112,Transaksi!$A$11:$F$1000,6,FALSE),"")</f>
        <v/>
      </c>
      <c r="G1112" s="489" t="str">
        <f>IFERROR(VLOOKUP(A1112,Transaksi!$A$11:$G$1000,7,FALSE),"")</f>
        <v/>
      </c>
      <c r="H1112" s="489" t="str">
        <f>IFERROR(VLOOKUP(A1112,Transaksi!$A$11:$H$1000,8,FALSE),"")</f>
        <v/>
      </c>
      <c r="I1112" s="489" t="str">
        <f t="shared" ref="I1112:I1164" si="30">IF(F1112="","",I1111+G1112-H1112)</f>
        <v/>
      </c>
    </row>
    <row r="1113" spans="3:9" ht="12.5">
      <c r="C1113" s="486" t="str">
        <f>IFERROR(VLOOKUP(A1113,Transaksi!$A$11:$C$1000,3,FALSE),"")</f>
        <v/>
      </c>
      <c r="D1113" s="487" t="str">
        <f>IFERROR(VLOOKUP(A1113,Transaksi!$A$11:$D$1000,4,FALSE),"")</f>
        <v/>
      </c>
      <c r="E1113" s="488" t="str">
        <f>IFERROR(VLOOKUP(A1113,Transaksi!$A$11:$E$1000,5,FALSE),"")</f>
        <v/>
      </c>
      <c r="F1113" s="209" t="str">
        <f>IFERROR(VLOOKUP(A1113,Transaksi!$A$11:$F$1000,6,FALSE),"")</f>
        <v/>
      </c>
      <c r="G1113" s="489" t="str">
        <f>IFERROR(VLOOKUP(A1113,Transaksi!$A$11:$G$1000,7,FALSE),"")</f>
        <v/>
      </c>
      <c r="H1113" s="489" t="str">
        <f>IFERROR(VLOOKUP(A1113,Transaksi!$A$11:$H$1000,8,FALSE),"")</f>
        <v/>
      </c>
      <c r="I1113" s="489" t="str">
        <f t="shared" si="30"/>
        <v/>
      </c>
    </row>
    <row r="1114" spans="3:9" ht="12.5">
      <c r="C1114" s="486" t="str">
        <f>IFERROR(VLOOKUP(A1114,Transaksi!$A$11:$C$1000,3,FALSE),"")</f>
        <v/>
      </c>
      <c r="D1114" s="487" t="str">
        <f>IFERROR(VLOOKUP(A1114,Transaksi!$A$11:$D$1000,4,FALSE),"")</f>
        <v/>
      </c>
      <c r="E1114" s="488" t="str">
        <f>IFERROR(VLOOKUP(A1114,Transaksi!$A$11:$E$1000,5,FALSE),"")</f>
        <v/>
      </c>
      <c r="F1114" s="209" t="str">
        <f>IFERROR(VLOOKUP(A1114,Transaksi!$A$11:$F$1000,6,FALSE),"")</f>
        <v/>
      </c>
      <c r="G1114" s="489" t="str">
        <f>IFERROR(VLOOKUP(A1114,Transaksi!$A$11:$G$1000,7,FALSE),"")</f>
        <v/>
      </c>
      <c r="H1114" s="489" t="str">
        <f>IFERROR(VLOOKUP(A1114,Transaksi!$A$11:$H$1000,8,FALSE),"")</f>
        <v/>
      </c>
      <c r="I1114" s="489" t="str">
        <f t="shared" si="30"/>
        <v/>
      </c>
    </row>
    <row r="1115" spans="3:9" ht="12.5">
      <c r="C1115" s="486" t="str">
        <f>IFERROR(VLOOKUP(A1115,Transaksi!$A$11:$C$1000,3,FALSE),"")</f>
        <v/>
      </c>
      <c r="D1115" s="487" t="str">
        <f>IFERROR(VLOOKUP(A1115,Transaksi!$A$11:$D$1000,4,FALSE),"")</f>
        <v/>
      </c>
      <c r="E1115" s="488" t="str">
        <f>IFERROR(VLOOKUP(A1115,Transaksi!$A$11:$E$1000,5,FALSE),"")</f>
        <v/>
      </c>
      <c r="F1115" s="209" t="str">
        <f>IFERROR(VLOOKUP(A1115,Transaksi!$A$11:$F$1000,6,FALSE),"")</f>
        <v/>
      </c>
      <c r="G1115" s="489" t="str">
        <f>IFERROR(VLOOKUP(A1115,Transaksi!$A$11:$G$1000,7,FALSE),"")</f>
        <v/>
      </c>
      <c r="H1115" s="489" t="str">
        <f>IFERROR(VLOOKUP(A1115,Transaksi!$A$11:$H$1000,8,FALSE),"")</f>
        <v/>
      </c>
      <c r="I1115" s="489" t="str">
        <f t="shared" si="30"/>
        <v/>
      </c>
    </row>
    <row r="1116" spans="3:9" ht="12.5">
      <c r="C1116" s="486" t="str">
        <f>IFERROR(VLOOKUP(A1116,Transaksi!$A$11:$C$1000,3,FALSE),"")</f>
        <v/>
      </c>
      <c r="D1116" s="487" t="str">
        <f>IFERROR(VLOOKUP(A1116,Transaksi!$A$11:$D$1000,4,FALSE),"")</f>
        <v/>
      </c>
      <c r="E1116" s="488" t="str">
        <f>IFERROR(VLOOKUP(A1116,Transaksi!$A$11:$E$1000,5,FALSE),"")</f>
        <v/>
      </c>
      <c r="F1116" s="209" t="str">
        <f>IFERROR(VLOOKUP(A1116,Transaksi!$A$11:$F$1000,6,FALSE),"")</f>
        <v/>
      </c>
      <c r="G1116" s="489" t="str">
        <f>IFERROR(VLOOKUP(A1116,Transaksi!$A$11:$G$1000,7,FALSE),"")</f>
        <v/>
      </c>
      <c r="H1116" s="489" t="str">
        <f>IFERROR(VLOOKUP(A1116,Transaksi!$A$11:$H$1000,8,FALSE),"")</f>
        <v/>
      </c>
      <c r="I1116" s="489" t="str">
        <f t="shared" si="30"/>
        <v/>
      </c>
    </row>
    <row r="1117" spans="3:9" ht="12.5">
      <c r="C1117" s="486" t="str">
        <f>IFERROR(VLOOKUP(A1117,Transaksi!$A$11:$C$1000,3,FALSE),"")</f>
        <v/>
      </c>
      <c r="D1117" s="487" t="str">
        <f>IFERROR(VLOOKUP(A1117,Transaksi!$A$11:$D$1000,4,FALSE),"")</f>
        <v/>
      </c>
      <c r="E1117" s="488" t="str">
        <f>IFERROR(VLOOKUP(A1117,Transaksi!$A$11:$E$1000,5,FALSE),"")</f>
        <v/>
      </c>
      <c r="F1117" s="209" t="str">
        <f>IFERROR(VLOOKUP(A1117,Transaksi!$A$11:$F$1000,6,FALSE),"")</f>
        <v/>
      </c>
      <c r="G1117" s="489" t="str">
        <f>IFERROR(VLOOKUP(A1117,Transaksi!$A$11:$G$1000,7,FALSE),"")</f>
        <v/>
      </c>
      <c r="H1117" s="489" t="str">
        <f>IFERROR(VLOOKUP(A1117,Transaksi!$A$11:$H$1000,8,FALSE),"")</f>
        <v/>
      </c>
      <c r="I1117" s="489" t="str">
        <f t="shared" si="30"/>
        <v/>
      </c>
    </row>
    <row r="1118" spans="3:9" ht="12.5">
      <c r="C1118" s="486" t="str">
        <f>IFERROR(VLOOKUP(A1118,Transaksi!$A$11:$C$1000,3,FALSE),"")</f>
        <v/>
      </c>
      <c r="D1118" s="487" t="str">
        <f>IFERROR(VLOOKUP(A1118,Transaksi!$A$11:$D$1000,4,FALSE),"")</f>
        <v/>
      </c>
      <c r="E1118" s="488" t="str">
        <f>IFERROR(VLOOKUP(A1118,Transaksi!$A$11:$E$1000,5,FALSE),"")</f>
        <v/>
      </c>
      <c r="F1118" s="209" t="str">
        <f>IFERROR(VLOOKUP(A1118,Transaksi!$A$11:$F$1000,6,FALSE),"")</f>
        <v/>
      </c>
      <c r="G1118" s="489" t="str">
        <f>IFERROR(VLOOKUP(A1118,Transaksi!$A$11:$G$1000,7,FALSE),"")</f>
        <v/>
      </c>
      <c r="H1118" s="489" t="str">
        <f>IFERROR(VLOOKUP(A1118,Transaksi!$A$11:$H$1000,8,FALSE),"")</f>
        <v/>
      </c>
      <c r="I1118" s="489" t="str">
        <f t="shared" si="30"/>
        <v/>
      </c>
    </row>
    <row r="1119" spans="3:9" ht="12.5">
      <c r="C1119" s="486" t="str">
        <f>IFERROR(VLOOKUP(A1119,Transaksi!$A$11:$C$1000,3,FALSE),"")</f>
        <v/>
      </c>
      <c r="D1119" s="487" t="str">
        <f>IFERROR(VLOOKUP(A1119,Transaksi!$A$11:$D$1000,4,FALSE),"")</f>
        <v/>
      </c>
      <c r="E1119" s="488" t="str">
        <f>IFERROR(VLOOKUP(A1119,Transaksi!$A$11:$E$1000,5,FALSE),"")</f>
        <v/>
      </c>
      <c r="F1119" s="209" t="str">
        <f>IFERROR(VLOOKUP(A1119,Transaksi!$A$11:$F$1000,6,FALSE),"")</f>
        <v/>
      </c>
      <c r="G1119" s="489" t="str">
        <f>IFERROR(VLOOKUP(A1119,Transaksi!$A$11:$G$1000,7,FALSE),"")</f>
        <v/>
      </c>
      <c r="H1119" s="489" t="str">
        <f>IFERROR(VLOOKUP(A1119,Transaksi!$A$11:$H$1000,8,FALSE),"")</f>
        <v/>
      </c>
      <c r="I1119" s="489" t="str">
        <f t="shared" si="30"/>
        <v/>
      </c>
    </row>
    <row r="1120" spans="3:9" ht="12.5">
      <c r="C1120" s="486" t="str">
        <f>IFERROR(VLOOKUP(A1120,Transaksi!$A$11:$C$1000,3,FALSE),"")</f>
        <v/>
      </c>
      <c r="D1120" s="487" t="str">
        <f>IFERROR(VLOOKUP(A1120,Transaksi!$A$11:$D$1000,4,FALSE),"")</f>
        <v/>
      </c>
      <c r="E1120" s="488" t="str">
        <f>IFERROR(VLOOKUP(A1120,Transaksi!$A$11:$E$1000,5,FALSE),"")</f>
        <v/>
      </c>
      <c r="F1120" s="209" t="str">
        <f>IFERROR(VLOOKUP(A1120,Transaksi!$A$11:$F$1000,6,FALSE),"")</f>
        <v/>
      </c>
      <c r="G1120" s="489" t="str">
        <f>IFERROR(VLOOKUP(A1120,Transaksi!$A$11:$G$1000,7,FALSE),"")</f>
        <v/>
      </c>
      <c r="H1120" s="489" t="str">
        <f>IFERROR(VLOOKUP(A1120,Transaksi!$A$11:$H$1000,8,FALSE),"")</f>
        <v/>
      </c>
      <c r="I1120" s="489" t="str">
        <f t="shared" si="30"/>
        <v/>
      </c>
    </row>
    <row r="1121" spans="3:9" ht="12.5">
      <c r="C1121" s="486" t="str">
        <f>IFERROR(VLOOKUP(A1121,Transaksi!$A$11:$C$1000,3,FALSE),"")</f>
        <v/>
      </c>
      <c r="D1121" s="487" t="str">
        <f>IFERROR(VLOOKUP(A1121,Transaksi!$A$11:$D$1000,4,FALSE),"")</f>
        <v/>
      </c>
      <c r="E1121" s="488" t="str">
        <f>IFERROR(VLOOKUP(A1121,Transaksi!$A$11:$E$1000,5,FALSE),"")</f>
        <v/>
      </c>
      <c r="F1121" s="209" t="str">
        <f>IFERROR(VLOOKUP(A1121,Transaksi!$A$11:$F$1000,6,FALSE),"")</f>
        <v/>
      </c>
      <c r="G1121" s="489" t="str">
        <f>IFERROR(VLOOKUP(A1121,Transaksi!$A$11:$G$1000,7,FALSE),"")</f>
        <v/>
      </c>
      <c r="H1121" s="489" t="str">
        <f>IFERROR(VLOOKUP(A1121,Transaksi!$A$11:$H$1000,8,FALSE),"")</f>
        <v/>
      </c>
      <c r="I1121" s="489" t="str">
        <f t="shared" si="30"/>
        <v/>
      </c>
    </row>
    <row r="1122" spans="3:9" ht="12.5">
      <c r="C1122" s="486" t="str">
        <f>IFERROR(VLOOKUP(A1122,Transaksi!$A$11:$C$1000,3,FALSE),"")</f>
        <v/>
      </c>
      <c r="D1122" s="487" t="str">
        <f>IFERROR(VLOOKUP(A1122,Transaksi!$A$11:$D$1000,4,FALSE),"")</f>
        <v/>
      </c>
      <c r="E1122" s="488" t="str">
        <f>IFERROR(VLOOKUP(A1122,Transaksi!$A$11:$E$1000,5,FALSE),"")</f>
        <v/>
      </c>
      <c r="F1122" s="209" t="str">
        <f>IFERROR(VLOOKUP(A1122,Transaksi!$A$11:$F$1000,6,FALSE),"")</f>
        <v/>
      </c>
      <c r="G1122" s="489" t="str">
        <f>IFERROR(VLOOKUP(A1122,Transaksi!$A$11:$G$1000,7,FALSE),"")</f>
        <v/>
      </c>
      <c r="H1122" s="489" t="str">
        <f>IFERROR(VLOOKUP(A1122,Transaksi!$A$11:$H$1000,8,FALSE),"")</f>
        <v/>
      </c>
      <c r="I1122" s="489" t="str">
        <f t="shared" si="30"/>
        <v/>
      </c>
    </row>
    <row r="1123" spans="3:9" ht="12.5">
      <c r="C1123" s="486" t="str">
        <f>IFERROR(VLOOKUP(A1123,Transaksi!$A$11:$C$1000,3,FALSE),"")</f>
        <v/>
      </c>
      <c r="D1123" s="487" t="str">
        <f>IFERROR(VLOOKUP(A1123,Transaksi!$A$11:$D$1000,4,FALSE),"")</f>
        <v/>
      </c>
      <c r="E1123" s="488" t="str">
        <f>IFERROR(VLOOKUP(A1123,Transaksi!$A$11:$E$1000,5,FALSE),"")</f>
        <v/>
      </c>
      <c r="F1123" s="209" t="str">
        <f>IFERROR(VLOOKUP(A1123,Transaksi!$A$11:$F$1000,6,FALSE),"")</f>
        <v/>
      </c>
      <c r="G1123" s="489" t="str">
        <f>IFERROR(VLOOKUP(A1123,Transaksi!$A$11:$G$1000,7,FALSE),"")</f>
        <v/>
      </c>
      <c r="H1123" s="489" t="str">
        <f>IFERROR(VLOOKUP(A1123,Transaksi!$A$11:$H$1000,8,FALSE),"")</f>
        <v/>
      </c>
      <c r="I1123" s="489" t="str">
        <f t="shared" si="30"/>
        <v/>
      </c>
    </row>
    <row r="1124" spans="3:9" ht="12.5">
      <c r="C1124" s="486" t="str">
        <f>IFERROR(VLOOKUP(A1124,Transaksi!$A$11:$C$1000,3,FALSE),"")</f>
        <v/>
      </c>
      <c r="D1124" s="487" t="str">
        <f>IFERROR(VLOOKUP(A1124,Transaksi!$A$11:$D$1000,4,FALSE),"")</f>
        <v/>
      </c>
      <c r="E1124" s="488" t="str">
        <f>IFERROR(VLOOKUP(A1124,Transaksi!$A$11:$E$1000,5,FALSE),"")</f>
        <v/>
      </c>
      <c r="F1124" s="209" t="str">
        <f>IFERROR(VLOOKUP(A1124,Transaksi!$A$11:$F$1000,6,FALSE),"")</f>
        <v/>
      </c>
      <c r="G1124" s="489" t="str">
        <f>IFERROR(VLOOKUP(A1124,Transaksi!$A$11:$G$1000,7,FALSE),"")</f>
        <v/>
      </c>
      <c r="H1124" s="489" t="str">
        <f>IFERROR(VLOOKUP(A1124,Transaksi!$A$11:$H$1000,8,FALSE),"")</f>
        <v/>
      </c>
      <c r="I1124" s="489" t="str">
        <f t="shared" si="30"/>
        <v/>
      </c>
    </row>
    <row r="1125" spans="3:9" ht="12.5">
      <c r="C1125" s="486" t="str">
        <f>IFERROR(VLOOKUP(A1125,Transaksi!$A$11:$C$1000,3,FALSE),"")</f>
        <v/>
      </c>
      <c r="D1125" s="487" t="str">
        <f>IFERROR(VLOOKUP(A1125,Transaksi!$A$11:$D$1000,4,FALSE),"")</f>
        <v/>
      </c>
      <c r="E1125" s="488" t="str">
        <f>IFERROR(VLOOKUP(A1125,Transaksi!$A$11:$E$1000,5,FALSE),"")</f>
        <v/>
      </c>
      <c r="F1125" s="209" t="str">
        <f>IFERROR(VLOOKUP(A1125,Transaksi!$A$11:$F$1000,6,FALSE),"")</f>
        <v/>
      </c>
      <c r="G1125" s="489" t="str">
        <f>IFERROR(VLOOKUP(A1125,Transaksi!$A$11:$G$1000,7,FALSE),"")</f>
        <v/>
      </c>
      <c r="H1125" s="489" t="str">
        <f>IFERROR(VLOOKUP(A1125,Transaksi!$A$11:$H$1000,8,FALSE),"")</f>
        <v/>
      </c>
      <c r="I1125" s="489" t="str">
        <f t="shared" si="30"/>
        <v/>
      </c>
    </row>
    <row r="1126" spans="3:9" ht="12.5">
      <c r="C1126" s="486" t="str">
        <f>IFERROR(VLOOKUP(A1126,Transaksi!$A$11:$C$1000,3,FALSE),"")</f>
        <v/>
      </c>
      <c r="D1126" s="487" t="str">
        <f>IFERROR(VLOOKUP(A1126,Transaksi!$A$11:$D$1000,4,FALSE),"")</f>
        <v/>
      </c>
      <c r="E1126" s="488" t="str">
        <f>IFERROR(VLOOKUP(A1126,Transaksi!$A$11:$E$1000,5,FALSE),"")</f>
        <v/>
      </c>
      <c r="F1126" s="209" t="str">
        <f>IFERROR(VLOOKUP(A1126,Transaksi!$A$11:$F$1000,6,FALSE),"")</f>
        <v/>
      </c>
      <c r="G1126" s="489" t="str">
        <f>IFERROR(VLOOKUP(A1126,Transaksi!$A$11:$G$1000,7,FALSE),"")</f>
        <v/>
      </c>
      <c r="H1126" s="489" t="str">
        <f>IFERROR(VLOOKUP(A1126,Transaksi!$A$11:$H$1000,8,FALSE),"")</f>
        <v/>
      </c>
      <c r="I1126" s="489" t="str">
        <f t="shared" si="30"/>
        <v/>
      </c>
    </row>
    <row r="1127" spans="3:9" ht="12.5">
      <c r="C1127" s="486" t="str">
        <f>IFERROR(VLOOKUP(A1127,Transaksi!$A$11:$C$1000,3,FALSE),"")</f>
        <v/>
      </c>
      <c r="D1127" s="487" t="str">
        <f>IFERROR(VLOOKUP(A1127,Transaksi!$A$11:$D$1000,4,FALSE),"")</f>
        <v/>
      </c>
      <c r="E1127" s="488" t="str">
        <f>IFERROR(VLOOKUP(A1127,Transaksi!$A$11:$E$1000,5,FALSE),"")</f>
        <v/>
      </c>
      <c r="F1127" s="209" t="str">
        <f>IFERROR(VLOOKUP(A1127,Transaksi!$A$11:$F$1000,6,FALSE),"")</f>
        <v/>
      </c>
      <c r="G1127" s="489" t="str">
        <f>IFERROR(VLOOKUP(A1127,Transaksi!$A$11:$G$1000,7,FALSE),"")</f>
        <v/>
      </c>
      <c r="H1127" s="489" t="str">
        <f>IFERROR(VLOOKUP(A1127,Transaksi!$A$11:$H$1000,8,FALSE),"")</f>
        <v/>
      </c>
      <c r="I1127" s="489" t="str">
        <f t="shared" si="30"/>
        <v/>
      </c>
    </row>
    <row r="1128" spans="3:9" ht="12.5">
      <c r="C1128" s="486" t="str">
        <f>IFERROR(VLOOKUP(A1128,Transaksi!$A$11:$C$1000,3,FALSE),"")</f>
        <v/>
      </c>
      <c r="D1128" s="487" t="str">
        <f>IFERROR(VLOOKUP(A1128,Transaksi!$A$11:$D$1000,4,FALSE),"")</f>
        <v/>
      </c>
      <c r="E1128" s="488" t="str">
        <f>IFERROR(VLOOKUP(A1128,Transaksi!$A$11:$E$1000,5,FALSE),"")</f>
        <v/>
      </c>
      <c r="F1128" s="209" t="str">
        <f>IFERROR(VLOOKUP(A1128,Transaksi!$A$11:$F$1000,6,FALSE),"")</f>
        <v/>
      </c>
      <c r="G1128" s="489" t="str">
        <f>IFERROR(VLOOKUP(A1128,Transaksi!$A$11:$G$1000,7,FALSE),"")</f>
        <v/>
      </c>
      <c r="H1128" s="489" t="str">
        <f>IFERROR(VLOOKUP(A1128,Transaksi!$A$11:$H$1000,8,FALSE),"")</f>
        <v/>
      </c>
      <c r="I1128" s="489" t="str">
        <f t="shared" si="30"/>
        <v/>
      </c>
    </row>
    <row r="1129" spans="3:9" ht="12.5">
      <c r="C1129" s="486" t="str">
        <f>IFERROR(VLOOKUP(A1129,Transaksi!$A$11:$C$1000,3,FALSE),"")</f>
        <v/>
      </c>
      <c r="D1129" s="487" t="str">
        <f>IFERROR(VLOOKUP(A1129,Transaksi!$A$11:$D$1000,4,FALSE),"")</f>
        <v/>
      </c>
      <c r="E1129" s="488" t="str">
        <f>IFERROR(VLOOKUP(A1129,Transaksi!$A$11:$E$1000,5,FALSE),"")</f>
        <v/>
      </c>
      <c r="F1129" s="209" t="str">
        <f>IFERROR(VLOOKUP(A1129,Transaksi!$A$11:$F$1000,6,FALSE),"")</f>
        <v/>
      </c>
      <c r="G1129" s="489" t="str">
        <f>IFERROR(VLOOKUP(A1129,Transaksi!$A$11:$G$1000,7,FALSE),"")</f>
        <v/>
      </c>
      <c r="H1129" s="489" t="str">
        <f>IFERROR(VLOOKUP(A1129,Transaksi!$A$11:$H$1000,8,FALSE),"")</f>
        <v/>
      </c>
      <c r="I1129" s="489" t="str">
        <f t="shared" si="30"/>
        <v/>
      </c>
    </row>
    <row r="1130" spans="3:9" ht="12.5">
      <c r="C1130" s="486" t="str">
        <f>IFERROR(VLOOKUP(A1130,Transaksi!$A$11:$C$1000,3,FALSE),"")</f>
        <v/>
      </c>
      <c r="D1130" s="487" t="str">
        <f>IFERROR(VLOOKUP(A1130,Transaksi!$A$11:$D$1000,4,FALSE),"")</f>
        <v/>
      </c>
      <c r="E1130" s="488" t="str">
        <f>IFERROR(VLOOKUP(A1130,Transaksi!$A$11:$E$1000,5,FALSE),"")</f>
        <v/>
      </c>
      <c r="F1130" s="209" t="str">
        <f>IFERROR(VLOOKUP(A1130,Transaksi!$A$11:$F$1000,6,FALSE),"")</f>
        <v/>
      </c>
      <c r="G1130" s="489" t="str">
        <f>IFERROR(VLOOKUP(A1130,Transaksi!$A$11:$G$1000,7,FALSE),"")</f>
        <v/>
      </c>
      <c r="H1130" s="489" t="str">
        <f>IFERROR(VLOOKUP(A1130,Transaksi!$A$11:$H$1000,8,FALSE),"")</f>
        <v/>
      </c>
      <c r="I1130" s="489" t="str">
        <f t="shared" si="30"/>
        <v/>
      </c>
    </row>
    <row r="1131" spans="3:9" ht="12.5">
      <c r="C1131" s="486" t="str">
        <f>IFERROR(VLOOKUP(A1131,Transaksi!$A$11:$C$1000,3,FALSE),"")</f>
        <v/>
      </c>
      <c r="D1131" s="487" t="str">
        <f>IFERROR(VLOOKUP(A1131,Transaksi!$A$11:$D$1000,4,FALSE),"")</f>
        <v/>
      </c>
      <c r="E1131" s="488" t="str">
        <f>IFERROR(VLOOKUP(A1131,Transaksi!$A$11:$E$1000,5,FALSE),"")</f>
        <v/>
      </c>
      <c r="F1131" s="209" t="str">
        <f>IFERROR(VLOOKUP(A1131,Transaksi!$A$11:$F$1000,6,FALSE),"")</f>
        <v/>
      </c>
      <c r="G1131" s="489" t="str">
        <f>IFERROR(VLOOKUP(A1131,Transaksi!$A$11:$G$1000,7,FALSE),"")</f>
        <v/>
      </c>
      <c r="H1131" s="489" t="str">
        <f>IFERROR(VLOOKUP(A1131,Transaksi!$A$11:$H$1000,8,FALSE),"")</f>
        <v/>
      </c>
      <c r="I1131" s="489" t="str">
        <f t="shared" si="30"/>
        <v/>
      </c>
    </row>
    <row r="1132" spans="3:9" ht="12.5">
      <c r="C1132" s="486" t="str">
        <f>IFERROR(VLOOKUP(A1132,Transaksi!$A$11:$C$1000,3,FALSE),"")</f>
        <v/>
      </c>
      <c r="D1132" s="487" t="str">
        <f>IFERROR(VLOOKUP(A1132,Transaksi!$A$11:$D$1000,4,FALSE),"")</f>
        <v/>
      </c>
      <c r="E1132" s="488" t="str">
        <f>IFERROR(VLOOKUP(A1132,Transaksi!$A$11:$E$1000,5,FALSE),"")</f>
        <v/>
      </c>
      <c r="F1132" s="209" t="str">
        <f>IFERROR(VLOOKUP(A1132,Transaksi!$A$11:$F$1000,6,FALSE),"")</f>
        <v/>
      </c>
      <c r="G1132" s="489" t="str">
        <f>IFERROR(VLOOKUP(A1132,Transaksi!$A$11:$G$1000,7,FALSE),"")</f>
        <v/>
      </c>
      <c r="H1132" s="489" t="str">
        <f>IFERROR(VLOOKUP(A1132,Transaksi!$A$11:$H$1000,8,FALSE),"")</f>
        <v/>
      </c>
      <c r="I1132" s="489" t="str">
        <f t="shared" si="30"/>
        <v/>
      </c>
    </row>
    <row r="1133" spans="3:9" ht="12.5">
      <c r="C1133" s="486" t="str">
        <f>IFERROR(VLOOKUP(A1133,Transaksi!$A$11:$C$1000,3,FALSE),"")</f>
        <v/>
      </c>
      <c r="D1133" s="487" t="str">
        <f>IFERROR(VLOOKUP(A1133,Transaksi!$A$11:$D$1000,4,FALSE),"")</f>
        <v/>
      </c>
      <c r="E1133" s="488" t="str">
        <f>IFERROR(VLOOKUP(A1133,Transaksi!$A$11:$E$1000,5,FALSE),"")</f>
        <v/>
      </c>
      <c r="F1133" s="209" t="str">
        <f>IFERROR(VLOOKUP(A1133,Transaksi!$A$11:$F$1000,6,FALSE),"")</f>
        <v/>
      </c>
      <c r="G1133" s="489" t="str">
        <f>IFERROR(VLOOKUP(A1133,Transaksi!$A$11:$G$1000,7,FALSE),"")</f>
        <v/>
      </c>
      <c r="H1133" s="489" t="str">
        <f>IFERROR(VLOOKUP(A1133,Transaksi!$A$11:$H$1000,8,FALSE),"")</f>
        <v/>
      </c>
      <c r="I1133" s="489" t="str">
        <f t="shared" si="30"/>
        <v/>
      </c>
    </row>
    <row r="1134" spans="3:9" ht="12.5">
      <c r="C1134" s="486" t="str">
        <f>IFERROR(VLOOKUP(A1134,Transaksi!$A$11:$C$1000,3,FALSE),"")</f>
        <v/>
      </c>
      <c r="D1134" s="487" t="str">
        <f>IFERROR(VLOOKUP(A1134,Transaksi!$A$11:$D$1000,4,FALSE),"")</f>
        <v/>
      </c>
      <c r="E1134" s="488" t="str">
        <f>IFERROR(VLOOKUP(A1134,Transaksi!$A$11:$E$1000,5,FALSE),"")</f>
        <v/>
      </c>
      <c r="F1134" s="209" t="str">
        <f>IFERROR(VLOOKUP(A1134,Transaksi!$A$11:$F$1000,6,FALSE),"")</f>
        <v/>
      </c>
      <c r="G1134" s="489" t="str">
        <f>IFERROR(VLOOKUP(A1134,Transaksi!$A$11:$G$1000,7,FALSE),"")</f>
        <v/>
      </c>
      <c r="H1134" s="489" t="str">
        <f>IFERROR(VLOOKUP(A1134,Transaksi!$A$11:$H$1000,8,FALSE),"")</f>
        <v/>
      </c>
      <c r="I1134" s="489" t="str">
        <f t="shared" si="30"/>
        <v/>
      </c>
    </row>
    <row r="1135" spans="3:9" ht="12.5">
      <c r="C1135" s="486" t="str">
        <f>IFERROR(VLOOKUP(A1135,Transaksi!$A$11:$C$1000,3,FALSE),"")</f>
        <v/>
      </c>
      <c r="D1135" s="487" t="str">
        <f>IFERROR(VLOOKUP(A1135,Transaksi!$A$11:$D$1000,4,FALSE),"")</f>
        <v/>
      </c>
      <c r="E1135" s="488" t="str">
        <f>IFERROR(VLOOKUP(A1135,Transaksi!$A$11:$E$1000,5,FALSE),"")</f>
        <v/>
      </c>
      <c r="F1135" s="209" t="str">
        <f>IFERROR(VLOOKUP(A1135,Transaksi!$A$11:$F$1000,6,FALSE),"")</f>
        <v/>
      </c>
      <c r="G1135" s="489" t="str">
        <f>IFERROR(VLOOKUP(A1135,Transaksi!$A$11:$G$1000,7,FALSE),"")</f>
        <v/>
      </c>
      <c r="H1135" s="489" t="str">
        <f>IFERROR(VLOOKUP(A1135,Transaksi!$A$11:$H$1000,8,FALSE),"")</f>
        <v/>
      </c>
      <c r="I1135" s="489" t="str">
        <f t="shared" si="30"/>
        <v/>
      </c>
    </row>
    <row r="1136" spans="3:9" ht="12.5">
      <c r="C1136" s="486" t="str">
        <f>IFERROR(VLOOKUP(A1136,Transaksi!$A$11:$C$1000,3,FALSE),"")</f>
        <v/>
      </c>
      <c r="D1136" s="487" t="str">
        <f>IFERROR(VLOOKUP(A1136,Transaksi!$A$11:$D$1000,4,FALSE),"")</f>
        <v/>
      </c>
      <c r="E1136" s="488" t="str">
        <f>IFERROR(VLOOKUP(A1136,Transaksi!$A$11:$E$1000,5,FALSE),"")</f>
        <v/>
      </c>
      <c r="F1136" s="209" t="str">
        <f>IFERROR(VLOOKUP(A1136,Transaksi!$A$11:$F$1000,6,FALSE),"")</f>
        <v/>
      </c>
      <c r="G1136" s="489" t="str">
        <f>IFERROR(VLOOKUP(A1136,Transaksi!$A$11:$G$1000,7,FALSE),"")</f>
        <v/>
      </c>
      <c r="H1136" s="489" t="str">
        <f>IFERROR(VLOOKUP(A1136,Transaksi!$A$11:$H$1000,8,FALSE),"")</f>
        <v/>
      </c>
      <c r="I1136" s="489" t="str">
        <f t="shared" si="30"/>
        <v/>
      </c>
    </row>
    <row r="1137" spans="3:9" ht="12.5">
      <c r="C1137" s="486" t="str">
        <f>IFERROR(VLOOKUP(A1137,Transaksi!$A$11:$C$1000,3,FALSE),"")</f>
        <v/>
      </c>
      <c r="D1137" s="487" t="str">
        <f>IFERROR(VLOOKUP(A1137,Transaksi!$A$11:$D$1000,4,FALSE),"")</f>
        <v/>
      </c>
      <c r="E1137" s="488" t="str">
        <f>IFERROR(VLOOKUP(A1137,Transaksi!$A$11:$E$1000,5,FALSE),"")</f>
        <v/>
      </c>
      <c r="F1137" s="209" t="str">
        <f>IFERROR(VLOOKUP(A1137,Transaksi!$A$11:$F$1000,6,FALSE),"")</f>
        <v/>
      </c>
      <c r="G1137" s="489" t="str">
        <f>IFERROR(VLOOKUP(A1137,Transaksi!$A$11:$G$1000,7,FALSE),"")</f>
        <v/>
      </c>
      <c r="H1137" s="489" t="str">
        <f>IFERROR(VLOOKUP(A1137,Transaksi!$A$11:$H$1000,8,FALSE),"")</f>
        <v/>
      </c>
      <c r="I1137" s="489" t="str">
        <f t="shared" si="30"/>
        <v/>
      </c>
    </row>
    <row r="1138" spans="3:9" ht="12.5">
      <c r="C1138" s="486" t="str">
        <f>IFERROR(VLOOKUP(A1138,Transaksi!$A$11:$C$1000,3,FALSE),"")</f>
        <v/>
      </c>
      <c r="D1138" s="487" t="str">
        <f>IFERROR(VLOOKUP(A1138,Transaksi!$A$11:$D$1000,4,FALSE),"")</f>
        <v/>
      </c>
      <c r="E1138" s="488" t="str">
        <f>IFERROR(VLOOKUP(A1138,Transaksi!$A$11:$E$1000,5,FALSE),"")</f>
        <v/>
      </c>
      <c r="F1138" s="209" t="str">
        <f>IFERROR(VLOOKUP(A1138,Transaksi!$A$11:$F$1000,6,FALSE),"")</f>
        <v/>
      </c>
      <c r="G1138" s="489" t="str">
        <f>IFERROR(VLOOKUP(A1138,Transaksi!$A$11:$G$1000,7,FALSE),"")</f>
        <v/>
      </c>
      <c r="H1138" s="489" t="str">
        <f>IFERROR(VLOOKUP(A1138,Transaksi!$A$11:$H$1000,8,FALSE),"")</f>
        <v/>
      </c>
      <c r="I1138" s="489" t="str">
        <f t="shared" si="30"/>
        <v/>
      </c>
    </row>
    <row r="1139" spans="3:9" ht="12.5">
      <c r="C1139" s="486" t="str">
        <f>IFERROR(VLOOKUP(A1139,Transaksi!$A$11:$C$1000,3,FALSE),"")</f>
        <v/>
      </c>
      <c r="D1139" s="487" t="str">
        <f>IFERROR(VLOOKUP(A1139,Transaksi!$A$11:$D$1000,4,FALSE),"")</f>
        <v/>
      </c>
      <c r="E1139" s="488" t="str">
        <f>IFERROR(VLOOKUP(A1139,Transaksi!$A$11:$E$1000,5,FALSE),"")</f>
        <v/>
      </c>
      <c r="F1139" s="209" t="str">
        <f>IFERROR(VLOOKUP(A1139,Transaksi!$A$11:$F$1000,6,FALSE),"")</f>
        <v/>
      </c>
      <c r="G1139" s="489" t="str">
        <f>IFERROR(VLOOKUP(A1139,Transaksi!$A$11:$G$1000,7,FALSE),"")</f>
        <v/>
      </c>
      <c r="H1139" s="489" t="str">
        <f>IFERROR(VLOOKUP(A1139,Transaksi!$A$11:$H$1000,8,FALSE),"")</f>
        <v/>
      </c>
      <c r="I1139" s="489" t="str">
        <f t="shared" si="30"/>
        <v/>
      </c>
    </row>
    <row r="1140" spans="3:9" ht="12.5">
      <c r="C1140" s="486" t="str">
        <f>IFERROR(VLOOKUP(A1140,Transaksi!$A$11:$C$1000,3,FALSE),"")</f>
        <v/>
      </c>
      <c r="D1140" s="487" t="str">
        <f>IFERROR(VLOOKUP(A1140,Transaksi!$A$11:$D$1000,4,FALSE),"")</f>
        <v/>
      </c>
      <c r="E1140" s="488" t="str">
        <f>IFERROR(VLOOKUP(A1140,Transaksi!$A$11:$E$1000,5,FALSE),"")</f>
        <v/>
      </c>
      <c r="F1140" s="209" t="str">
        <f>IFERROR(VLOOKUP(A1140,Transaksi!$A$11:$F$1000,6,FALSE),"")</f>
        <v/>
      </c>
      <c r="G1140" s="489" t="str">
        <f>IFERROR(VLOOKUP(A1140,Transaksi!$A$11:$G$1000,7,FALSE),"")</f>
        <v/>
      </c>
      <c r="H1140" s="489" t="str">
        <f>IFERROR(VLOOKUP(A1140,Transaksi!$A$11:$H$1000,8,FALSE),"")</f>
        <v/>
      </c>
      <c r="I1140" s="489" t="str">
        <f t="shared" si="30"/>
        <v/>
      </c>
    </row>
    <row r="1141" spans="3:9" ht="12.5">
      <c r="C1141" s="486" t="str">
        <f>IFERROR(VLOOKUP(A1141,Transaksi!$A$11:$C$1000,3,FALSE),"")</f>
        <v/>
      </c>
      <c r="D1141" s="487" t="str">
        <f>IFERROR(VLOOKUP(A1141,Transaksi!$A$11:$D$1000,4,FALSE),"")</f>
        <v/>
      </c>
      <c r="E1141" s="488" t="str">
        <f>IFERROR(VLOOKUP(A1141,Transaksi!$A$11:$E$1000,5,FALSE),"")</f>
        <v/>
      </c>
      <c r="F1141" s="209" t="str">
        <f>IFERROR(VLOOKUP(A1141,Transaksi!$A$11:$F$1000,6,FALSE),"")</f>
        <v/>
      </c>
      <c r="G1141" s="489" t="str">
        <f>IFERROR(VLOOKUP(A1141,Transaksi!$A$11:$G$1000,7,FALSE),"")</f>
        <v/>
      </c>
      <c r="H1141" s="489" t="str">
        <f>IFERROR(VLOOKUP(A1141,Transaksi!$A$11:$H$1000,8,FALSE),"")</f>
        <v/>
      </c>
      <c r="I1141" s="489" t="str">
        <f t="shared" si="30"/>
        <v/>
      </c>
    </row>
    <row r="1142" spans="3:9" ht="12.5">
      <c r="C1142" s="486" t="str">
        <f>IFERROR(VLOOKUP(A1142,Transaksi!$A$11:$C$1000,3,FALSE),"")</f>
        <v/>
      </c>
      <c r="D1142" s="487" t="str">
        <f>IFERROR(VLOOKUP(A1142,Transaksi!$A$11:$D$1000,4,FALSE),"")</f>
        <v/>
      </c>
      <c r="E1142" s="488" t="str">
        <f>IFERROR(VLOOKUP(A1142,Transaksi!$A$11:$E$1000,5,FALSE),"")</f>
        <v/>
      </c>
      <c r="F1142" s="209" t="str">
        <f>IFERROR(VLOOKUP(A1142,Transaksi!$A$11:$F$1000,6,FALSE),"")</f>
        <v/>
      </c>
      <c r="G1142" s="489" t="str">
        <f>IFERROR(VLOOKUP(A1142,Transaksi!$A$11:$G$1000,7,FALSE),"")</f>
        <v/>
      </c>
      <c r="H1142" s="489" t="str">
        <f>IFERROR(VLOOKUP(A1142,Transaksi!$A$11:$H$1000,8,FALSE),"")</f>
        <v/>
      </c>
      <c r="I1142" s="489" t="str">
        <f t="shared" si="30"/>
        <v/>
      </c>
    </row>
    <row r="1143" spans="3:9" ht="12.5">
      <c r="C1143" s="486" t="str">
        <f>IFERROR(VLOOKUP(A1143,Transaksi!$A$11:$C$1000,3,FALSE),"")</f>
        <v/>
      </c>
      <c r="D1143" s="487" t="str">
        <f>IFERROR(VLOOKUP(A1143,Transaksi!$A$11:$D$1000,4,FALSE),"")</f>
        <v/>
      </c>
      <c r="E1143" s="488" t="str">
        <f>IFERROR(VLOOKUP(A1143,Transaksi!$A$11:$E$1000,5,FALSE),"")</f>
        <v/>
      </c>
      <c r="F1143" s="209" t="str">
        <f>IFERROR(VLOOKUP(A1143,Transaksi!$A$11:$F$1000,6,FALSE),"")</f>
        <v/>
      </c>
      <c r="G1143" s="489" t="str">
        <f>IFERROR(VLOOKUP(A1143,Transaksi!$A$11:$G$1000,7,FALSE),"")</f>
        <v/>
      </c>
      <c r="H1143" s="489" t="str">
        <f>IFERROR(VLOOKUP(A1143,Transaksi!$A$11:$H$1000,8,FALSE),"")</f>
        <v/>
      </c>
      <c r="I1143" s="489" t="str">
        <f t="shared" si="30"/>
        <v/>
      </c>
    </row>
    <row r="1144" spans="3:9" ht="12.5">
      <c r="C1144" s="486" t="str">
        <f>IFERROR(VLOOKUP(A1144,Transaksi!$A$11:$C$1000,3,FALSE),"")</f>
        <v/>
      </c>
      <c r="D1144" s="487" t="str">
        <f>IFERROR(VLOOKUP(A1144,Transaksi!$A$11:$D$1000,4,FALSE),"")</f>
        <v/>
      </c>
      <c r="E1144" s="488" t="str">
        <f>IFERROR(VLOOKUP(A1144,Transaksi!$A$11:$E$1000,5,FALSE),"")</f>
        <v/>
      </c>
      <c r="F1144" s="209" t="str">
        <f>IFERROR(VLOOKUP(A1144,Transaksi!$A$11:$F$1000,6,FALSE),"")</f>
        <v/>
      </c>
      <c r="G1144" s="489" t="str">
        <f>IFERROR(VLOOKUP(A1144,Transaksi!$A$11:$G$1000,7,FALSE),"")</f>
        <v/>
      </c>
      <c r="H1144" s="489" t="str">
        <f>IFERROR(VLOOKUP(A1144,Transaksi!$A$11:$H$1000,8,FALSE),"")</f>
        <v/>
      </c>
      <c r="I1144" s="489" t="str">
        <f t="shared" si="30"/>
        <v/>
      </c>
    </row>
    <row r="1145" spans="3:9" ht="12.5">
      <c r="C1145" s="486" t="str">
        <f>IFERROR(VLOOKUP(A1145,Transaksi!$A$11:$C$1000,3,FALSE),"")</f>
        <v/>
      </c>
      <c r="D1145" s="487" t="str">
        <f>IFERROR(VLOOKUP(A1145,Transaksi!$A$11:$D$1000,4,FALSE),"")</f>
        <v/>
      </c>
      <c r="E1145" s="488" t="str">
        <f>IFERROR(VLOOKUP(A1145,Transaksi!$A$11:$E$1000,5,FALSE),"")</f>
        <v/>
      </c>
      <c r="F1145" s="209" t="str">
        <f>IFERROR(VLOOKUP(A1145,Transaksi!$A$11:$F$1000,6,FALSE),"")</f>
        <v/>
      </c>
      <c r="G1145" s="489" t="str">
        <f>IFERROR(VLOOKUP(A1145,Transaksi!$A$11:$G$1000,7,FALSE),"")</f>
        <v/>
      </c>
      <c r="H1145" s="489" t="str">
        <f>IFERROR(VLOOKUP(A1145,Transaksi!$A$11:$H$1000,8,FALSE),"")</f>
        <v/>
      </c>
      <c r="I1145" s="489" t="str">
        <f t="shared" si="30"/>
        <v/>
      </c>
    </row>
    <row r="1146" spans="3:9" ht="12.5">
      <c r="C1146" s="486" t="str">
        <f>IFERROR(VLOOKUP(A1146,Transaksi!$A$11:$C$1000,3,FALSE),"")</f>
        <v/>
      </c>
      <c r="D1146" s="487" t="str">
        <f>IFERROR(VLOOKUP(A1146,Transaksi!$A$11:$D$1000,4,FALSE),"")</f>
        <v/>
      </c>
      <c r="E1146" s="488" t="str">
        <f>IFERROR(VLOOKUP(A1146,Transaksi!$A$11:$E$1000,5,FALSE),"")</f>
        <v/>
      </c>
      <c r="F1146" s="209" t="str">
        <f>IFERROR(VLOOKUP(A1146,Transaksi!$A$11:$F$1000,6,FALSE),"")</f>
        <v/>
      </c>
      <c r="G1146" s="489" t="str">
        <f>IFERROR(VLOOKUP(A1146,Transaksi!$A$11:$G$1000,7,FALSE),"")</f>
        <v/>
      </c>
      <c r="H1146" s="489" t="str">
        <f>IFERROR(VLOOKUP(A1146,Transaksi!$A$11:$H$1000,8,FALSE),"")</f>
        <v/>
      </c>
      <c r="I1146" s="489" t="str">
        <f t="shared" si="30"/>
        <v/>
      </c>
    </row>
    <row r="1147" spans="3:9" ht="12.5">
      <c r="C1147" s="486" t="str">
        <f>IFERROR(VLOOKUP(A1147,Transaksi!$A$11:$C$1000,3,FALSE),"")</f>
        <v/>
      </c>
      <c r="D1147" s="487" t="str">
        <f>IFERROR(VLOOKUP(A1147,Transaksi!$A$11:$D$1000,4,FALSE),"")</f>
        <v/>
      </c>
      <c r="E1147" s="488" t="str">
        <f>IFERROR(VLOOKUP(A1147,Transaksi!$A$11:$E$1000,5,FALSE),"")</f>
        <v/>
      </c>
      <c r="F1147" s="209" t="str">
        <f>IFERROR(VLOOKUP(A1147,Transaksi!$A$11:$F$1000,6,FALSE),"")</f>
        <v/>
      </c>
      <c r="G1147" s="489" t="str">
        <f>IFERROR(VLOOKUP(A1147,Transaksi!$A$11:$G$1000,7,FALSE),"")</f>
        <v/>
      </c>
      <c r="H1147" s="489" t="str">
        <f>IFERROR(VLOOKUP(A1147,Transaksi!$A$11:$H$1000,8,FALSE),"")</f>
        <v/>
      </c>
      <c r="I1147" s="489" t="str">
        <f t="shared" si="30"/>
        <v/>
      </c>
    </row>
    <row r="1148" spans="3:9" ht="12.5">
      <c r="C1148" s="486" t="str">
        <f>IFERROR(VLOOKUP(A1148,Transaksi!$A$11:$C$1000,3,FALSE),"")</f>
        <v/>
      </c>
      <c r="D1148" s="487" t="str">
        <f>IFERROR(VLOOKUP(A1148,Transaksi!$A$11:$D$1000,4,FALSE),"")</f>
        <v/>
      </c>
      <c r="E1148" s="488" t="str">
        <f>IFERROR(VLOOKUP(A1148,Transaksi!$A$11:$E$1000,5,FALSE),"")</f>
        <v/>
      </c>
      <c r="F1148" s="209" t="str">
        <f>IFERROR(VLOOKUP(A1148,Transaksi!$A$11:$F$1000,6,FALSE),"")</f>
        <v/>
      </c>
      <c r="G1148" s="489" t="str">
        <f>IFERROR(VLOOKUP(A1148,Transaksi!$A$11:$G$1000,7,FALSE),"")</f>
        <v/>
      </c>
      <c r="H1148" s="489" t="str">
        <f>IFERROR(VLOOKUP(A1148,Transaksi!$A$11:$H$1000,8,FALSE),"")</f>
        <v/>
      </c>
      <c r="I1148" s="489" t="str">
        <f t="shared" si="30"/>
        <v/>
      </c>
    </row>
    <row r="1149" spans="3:9" ht="12.5">
      <c r="C1149" s="486" t="str">
        <f>IFERROR(VLOOKUP(A1149,Transaksi!$A$11:$C$1000,3,FALSE),"")</f>
        <v/>
      </c>
      <c r="D1149" s="487" t="str">
        <f>IFERROR(VLOOKUP(A1149,Transaksi!$A$11:$D$1000,4,FALSE),"")</f>
        <v/>
      </c>
      <c r="E1149" s="488" t="str">
        <f>IFERROR(VLOOKUP(A1149,Transaksi!$A$11:$E$1000,5,FALSE),"")</f>
        <v/>
      </c>
      <c r="F1149" s="209" t="str">
        <f>IFERROR(VLOOKUP(A1149,Transaksi!$A$11:$F$1000,6,FALSE),"")</f>
        <v/>
      </c>
      <c r="G1149" s="489" t="str">
        <f>IFERROR(VLOOKUP(A1149,Transaksi!$A$11:$G$1000,7,FALSE),"")</f>
        <v/>
      </c>
      <c r="H1149" s="489" t="str">
        <f>IFERROR(VLOOKUP(A1149,Transaksi!$A$11:$H$1000,8,FALSE),"")</f>
        <v/>
      </c>
      <c r="I1149" s="489" t="str">
        <f t="shared" si="30"/>
        <v/>
      </c>
    </row>
    <row r="1150" spans="3:9" ht="12.5">
      <c r="C1150" s="486" t="str">
        <f>IFERROR(VLOOKUP(A1150,Transaksi!$A$11:$C$1000,3,FALSE),"")</f>
        <v/>
      </c>
      <c r="D1150" s="487" t="str">
        <f>IFERROR(VLOOKUP(A1150,Transaksi!$A$11:$D$1000,4,FALSE),"")</f>
        <v/>
      </c>
      <c r="E1150" s="488" t="str">
        <f>IFERROR(VLOOKUP(A1150,Transaksi!$A$11:$E$1000,5,FALSE),"")</f>
        <v/>
      </c>
      <c r="F1150" s="209" t="str">
        <f>IFERROR(VLOOKUP(A1150,Transaksi!$A$11:$F$1000,6,FALSE),"")</f>
        <v/>
      </c>
      <c r="G1150" s="489" t="str">
        <f>IFERROR(VLOOKUP(A1150,Transaksi!$A$11:$G$1000,7,FALSE),"")</f>
        <v/>
      </c>
      <c r="H1150" s="489" t="str">
        <f>IFERROR(VLOOKUP(A1150,Transaksi!$A$11:$H$1000,8,FALSE),"")</f>
        <v/>
      </c>
      <c r="I1150" s="489" t="str">
        <f t="shared" si="30"/>
        <v/>
      </c>
    </row>
    <row r="1151" spans="3:9" ht="12.5">
      <c r="C1151" s="486" t="str">
        <f>IFERROR(VLOOKUP(A1151,Transaksi!$A$11:$C$1000,3,FALSE),"")</f>
        <v/>
      </c>
      <c r="D1151" s="487" t="str">
        <f>IFERROR(VLOOKUP(A1151,Transaksi!$A$11:$D$1000,4,FALSE),"")</f>
        <v/>
      </c>
      <c r="E1151" s="488" t="str">
        <f>IFERROR(VLOOKUP(A1151,Transaksi!$A$11:$E$1000,5,FALSE),"")</f>
        <v/>
      </c>
      <c r="F1151" s="209" t="str">
        <f>IFERROR(VLOOKUP(A1151,Transaksi!$A$11:$F$1000,6,FALSE),"")</f>
        <v/>
      </c>
      <c r="G1151" s="489" t="str">
        <f>IFERROR(VLOOKUP(A1151,Transaksi!$A$11:$G$1000,7,FALSE),"")</f>
        <v/>
      </c>
      <c r="H1151" s="489" t="str">
        <f>IFERROR(VLOOKUP(A1151,Transaksi!$A$11:$H$1000,8,FALSE),"")</f>
        <v/>
      </c>
      <c r="I1151" s="489" t="str">
        <f t="shared" si="30"/>
        <v/>
      </c>
    </row>
    <row r="1152" spans="3:9" ht="12.5">
      <c r="C1152" s="486" t="str">
        <f>IFERROR(VLOOKUP(A1152,Transaksi!$A$11:$C$1000,3,FALSE),"")</f>
        <v/>
      </c>
      <c r="D1152" s="487" t="str">
        <f>IFERROR(VLOOKUP(A1152,Transaksi!$A$11:$D$1000,4,FALSE),"")</f>
        <v/>
      </c>
      <c r="E1152" s="488" t="str">
        <f>IFERROR(VLOOKUP(A1152,Transaksi!$A$11:$E$1000,5,FALSE),"")</f>
        <v/>
      </c>
      <c r="F1152" s="209" t="str">
        <f>IFERROR(VLOOKUP(A1152,Transaksi!$A$11:$F$1000,6,FALSE),"")</f>
        <v/>
      </c>
      <c r="G1152" s="489" t="str">
        <f>IFERROR(VLOOKUP(A1152,Transaksi!$A$11:$G$1000,7,FALSE),"")</f>
        <v/>
      </c>
      <c r="H1152" s="489" t="str">
        <f>IFERROR(VLOOKUP(A1152,Transaksi!$A$11:$H$1000,8,FALSE),"")</f>
        <v/>
      </c>
      <c r="I1152" s="489" t="str">
        <f t="shared" si="30"/>
        <v/>
      </c>
    </row>
    <row r="1153" spans="3:9" ht="12.5">
      <c r="C1153" s="486" t="str">
        <f>IFERROR(VLOOKUP(A1153,Transaksi!$A$11:$C$1000,3,FALSE),"")</f>
        <v/>
      </c>
      <c r="D1153" s="487" t="str">
        <f>IFERROR(VLOOKUP(A1153,Transaksi!$A$11:$D$1000,4,FALSE),"")</f>
        <v/>
      </c>
      <c r="E1153" s="488" t="str">
        <f>IFERROR(VLOOKUP(A1153,Transaksi!$A$11:$E$1000,5,FALSE),"")</f>
        <v/>
      </c>
      <c r="F1153" s="209" t="str">
        <f>IFERROR(VLOOKUP(A1153,Transaksi!$A$11:$F$1000,6,FALSE),"")</f>
        <v/>
      </c>
      <c r="G1153" s="489" t="str">
        <f>IFERROR(VLOOKUP(A1153,Transaksi!$A$11:$G$1000,7,FALSE),"")</f>
        <v/>
      </c>
      <c r="H1153" s="489" t="str">
        <f>IFERROR(VLOOKUP(A1153,Transaksi!$A$11:$H$1000,8,FALSE),"")</f>
        <v/>
      </c>
      <c r="I1153" s="489" t="str">
        <f t="shared" si="30"/>
        <v/>
      </c>
    </row>
    <row r="1154" spans="3:9" ht="12.5">
      <c r="C1154" s="486" t="str">
        <f>IFERROR(VLOOKUP(A1154,Transaksi!$A$11:$C$1000,3,FALSE),"")</f>
        <v/>
      </c>
      <c r="D1154" s="487" t="str">
        <f>IFERROR(VLOOKUP(A1154,Transaksi!$A$11:$D$1000,4,FALSE),"")</f>
        <v/>
      </c>
      <c r="E1154" s="488" t="str">
        <f>IFERROR(VLOOKUP(A1154,Transaksi!$A$11:$E$1000,5,FALSE),"")</f>
        <v/>
      </c>
      <c r="F1154" s="209" t="str">
        <f>IFERROR(VLOOKUP(A1154,Transaksi!$A$11:$F$1000,6,FALSE),"")</f>
        <v/>
      </c>
      <c r="G1154" s="489" t="str">
        <f>IFERROR(VLOOKUP(A1154,Transaksi!$A$11:$G$1000,7,FALSE),"")</f>
        <v/>
      </c>
      <c r="H1154" s="489" t="str">
        <f>IFERROR(VLOOKUP(A1154,Transaksi!$A$11:$H$1000,8,FALSE),"")</f>
        <v/>
      </c>
      <c r="I1154" s="489" t="str">
        <f t="shared" si="30"/>
        <v/>
      </c>
    </row>
    <row r="1155" spans="3:9" ht="12.5">
      <c r="C1155" s="486" t="str">
        <f>IFERROR(VLOOKUP(A1155,Transaksi!$A$11:$C$1000,3,FALSE),"")</f>
        <v/>
      </c>
      <c r="D1155" s="487" t="str">
        <f>IFERROR(VLOOKUP(A1155,Transaksi!$A$11:$D$1000,4,FALSE),"")</f>
        <v/>
      </c>
      <c r="E1155" s="488" t="str">
        <f>IFERROR(VLOOKUP(A1155,Transaksi!$A$11:$E$1000,5,FALSE),"")</f>
        <v/>
      </c>
      <c r="F1155" s="209" t="str">
        <f>IFERROR(VLOOKUP(A1155,Transaksi!$A$11:$F$1000,6,FALSE),"")</f>
        <v/>
      </c>
      <c r="G1155" s="489" t="str">
        <f>IFERROR(VLOOKUP(A1155,Transaksi!$A$11:$G$1000,7,FALSE),"")</f>
        <v/>
      </c>
      <c r="H1155" s="489" t="str">
        <f>IFERROR(VLOOKUP(A1155,Transaksi!$A$11:$H$1000,8,FALSE),"")</f>
        <v/>
      </c>
      <c r="I1155" s="489" t="str">
        <f t="shared" si="30"/>
        <v/>
      </c>
    </row>
    <row r="1156" spans="3:9" ht="12.5">
      <c r="C1156" s="486" t="str">
        <f>IFERROR(VLOOKUP(A1156,Transaksi!$A$11:$C$1000,3,FALSE),"")</f>
        <v/>
      </c>
      <c r="D1156" s="487" t="str">
        <f>IFERROR(VLOOKUP(A1156,Transaksi!$A$11:$D$1000,4,FALSE),"")</f>
        <v/>
      </c>
      <c r="E1156" s="488" t="str">
        <f>IFERROR(VLOOKUP(A1156,Transaksi!$A$11:$E$1000,5,FALSE),"")</f>
        <v/>
      </c>
      <c r="F1156" s="209" t="str">
        <f>IFERROR(VLOOKUP(A1156,Transaksi!$A$11:$F$1000,6,FALSE),"")</f>
        <v/>
      </c>
      <c r="G1156" s="489" t="str">
        <f>IFERROR(VLOOKUP(A1156,Transaksi!$A$11:$G$1000,7,FALSE),"")</f>
        <v/>
      </c>
      <c r="H1156" s="489" t="str">
        <f>IFERROR(VLOOKUP(A1156,Transaksi!$A$11:$H$1000,8,FALSE),"")</f>
        <v/>
      </c>
      <c r="I1156" s="489" t="str">
        <f t="shared" si="30"/>
        <v/>
      </c>
    </row>
    <row r="1157" spans="3:9" ht="12.5">
      <c r="C1157" s="486" t="str">
        <f>IFERROR(VLOOKUP(A1157,Transaksi!$A$11:$C$1000,3,FALSE),"")</f>
        <v/>
      </c>
      <c r="D1157" s="487" t="str">
        <f>IFERROR(VLOOKUP(A1157,Transaksi!$A$11:$D$1000,4,FALSE),"")</f>
        <v/>
      </c>
      <c r="E1157" s="488" t="str">
        <f>IFERROR(VLOOKUP(A1157,Transaksi!$A$11:$E$1000,5,FALSE),"")</f>
        <v/>
      </c>
      <c r="F1157" s="209" t="str">
        <f>IFERROR(VLOOKUP(A1157,Transaksi!$A$11:$F$1000,6,FALSE),"")</f>
        <v/>
      </c>
      <c r="G1157" s="489" t="str">
        <f>IFERROR(VLOOKUP(A1157,Transaksi!$A$11:$G$1000,7,FALSE),"")</f>
        <v/>
      </c>
      <c r="H1157" s="489" t="str">
        <f>IFERROR(VLOOKUP(A1157,Transaksi!$A$11:$H$1000,8,FALSE),"")</f>
        <v/>
      </c>
      <c r="I1157" s="489" t="str">
        <f t="shared" si="30"/>
        <v/>
      </c>
    </row>
    <row r="1158" spans="3:9" ht="12.5">
      <c r="C1158" s="486" t="str">
        <f>IFERROR(VLOOKUP(A1158,Transaksi!$A$11:$C$1000,3,FALSE),"")</f>
        <v/>
      </c>
      <c r="D1158" s="487" t="str">
        <f>IFERROR(VLOOKUP(A1158,Transaksi!$A$11:$D$1000,4,FALSE),"")</f>
        <v/>
      </c>
      <c r="E1158" s="488" t="str">
        <f>IFERROR(VLOOKUP(A1158,Transaksi!$A$11:$E$1000,5,FALSE),"")</f>
        <v/>
      </c>
      <c r="F1158" s="209" t="str">
        <f>IFERROR(VLOOKUP(A1158,Transaksi!$A$11:$F$1000,6,FALSE),"")</f>
        <v/>
      </c>
      <c r="G1158" s="489" t="str">
        <f>IFERROR(VLOOKUP(A1158,Transaksi!$A$11:$G$1000,7,FALSE),"")</f>
        <v/>
      </c>
      <c r="H1158" s="489" t="str">
        <f>IFERROR(VLOOKUP(A1158,Transaksi!$A$11:$H$1000,8,FALSE),"")</f>
        <v/>
      </c>
      <c r="I1158" s="489" t="str">
        <f t="shared" si="30"/>
        <v/>
      </c>
    </row>
    <row r="1159" spans="3:9" ht="12.5">
      <c r="C1159" s="486" t="str">
        <f>IFERROR(VLOOKUP(A1159,Transaksi!$A$11:$C$1000,3,FALSE),"")</f>
        <v/>
      </c>
      <c r="D1159" s="487" t="str">
        <f>IFERROR(VLOOKUP(A1159,Transaksi!$A$11:$D$1000,4,FALSE),"")</f>
        <v/>
      </c>
      <c r="E1159" s="488" t="str">
        <f>IFERROR(VLOOKUP(A1159,Transaksi!$A$11:$E$1000,5,FALSE),"")</f>
        <v/>
      </c>
      <c r="F1159" s="209" t="str">
        <f>IFERROR(VLOOKUP(A1159,Transaksi!$A$11:$F$1000,6,FALSE),"")</f>
        <v/>
      </c>
      <c r="G1159" s="489" t="str">
        <f>IFERROR(VLOOKUP(A1159,Transaksi!$A$11:$G$1000,7,FALSE),"")</f>
        <v/>
      </c>
      <c r="H1159" s="489" t="str">
        <f>IFERROR(VLOOKUP(A1159,Transaksi!$A$11:$H$1000,8,FALSE),"")</f>
        <v/>
      </c>
      <c r="I1159" s="489" t="str">
        <f t="shared" si="30"/>
        <v/>
      </c>
    </row>
    <row r="1160" spans="3:9" ht="12.5">
      <c r="C1160" s="486" t="str">
        <f>IFERROR(VLOOKUP(A1160,Transaksi!$A$11:$C$1000,3,FALSE),"")</f>
        <v/>
      </c>
      <c r="D1160" s="487" t="str">
        <f>IFERROR(VLOOKUP(A1160,Transaksi!$A$11:$D$1000,4,FALSE),"")</f>
        <v/>
      </c>
      <c r="E1160" s="488" t="str">
        <f>IFERROR(VLOOKUP(A1160,Transaksi!$A$11:$E$1000,5,FALSE),"")</f>
        <v/>
      </c>
      <c r="F1160" s="209" t="str">
        <f>IFERROR(VLOOKUP(A1160,Transaksi!$A$11:$F$1000,6,FALSE),"")</f>
        <v/>
      </c>
      <c r="G1160" s="489" t="str">
        <f>IFERROR(VLOOKUP(A1160,Transaksi!$A$11:$G$1000,7,FALSE),"")</f>
        <v/>
      </c>
      <c r="H1160" s="489" t="str">
        <f>IFERROR(VLOOKUP(A1160,Transaksi!$A$11:$H$1000,8,FALSE),"")</f>
        <v/>
      </c>
      <c r="I1160" s="489" t="str">
        <f t="shared" si="30"/>
        <v/>
      </c>
    </row>
    <row r="1161" spans="3:9" ht="12.5">
      <c r="C1161" s="486" t="str">
        <f>IFERROR(VLOOKUP(A1161,Transaksi!$A$11:$C$1000,3,FALSE),"")</f>
        <v/>
      </c>
      <c r="D1161" s="487" t="str">
        <f>IFERROR(VLOOKUP(A1161,Transaksi!$A$11:$D$1000,4,FALSE),"")</f>
        <v/>
      </c>
      <c r="E1161" s="488" t="str">
        <f>IFERROR(VLOOKUP(A1161,Transaksi!$A$11:$E$1000,5,FALSE),"")</f>
        <v/>
      </c>
      <c r="F1161" s="209" t="str">
        <f>IFERROR(VLOOKUP(A1161,Transaksi!$A$11:$F$1000,6,FALSE),"")</f>
        <v/>
      </c>
      <c r="G1161" s="489" t="str">
        <f>IFERROR(VLOOKUP(A1161,Transaksi!$A$11:$G$1000,7,FALSE),"")</f>
        <v/>
      </c>
      <c r="H1161" s="489" t="str">
        <f>IFERROR(VLOOKUP(A1161,Transaksi!$A$11:$H$1000,8,FALSE),"")</f>
        <v/>
      </c>
      <c r="I1161" s="489" t="str">
        <f t="shared" si="30"/>
        <v/>
      </c>
    </row>
    <row r="1162" spans="3:9" ht="12.5">
      <c r="C1162" s="486" t="str">
        <f>IFERROR(VLOOKUP(A1162,Transaksi!$A$11:$C$1000,3,FALSE),"")</f>
        <v/>
      </c>
      <c r="D1162" s="487" t="str">
        <f>IFERROR(VLOOKUP(A1162,Transaksi!$A$11:$D$1000,4,FALSE),"")</f>
        <v/>
      </c>
      <c r="E1162" s="488" t="str">
        <f>IFERROR(VLOOKUP(A1162,Transaksi!$A$11:$E$1000,5,FALSE),"")</f>
        <v/>
      </c>
      <c r="F1162" s="209" t="str">
        <f>IFERROR(VLOOKUP(A1162,Transaksi!$A$11:$F$1000,6,FALSE),"")</f>
        <v/>
      </c>
      <c r="G1162" s="489" t="str">
        <f>IFERROR(VLOOKUP(A1162,Transaksi!$A$11:$G$1000,7,FALSE),"")</f>
        <v/>
      </c>
      <c r="H1162" s="489" t="str">
        <f>IFERROR(VLOOKUP(A1162,Transaksi!$A$11:$H$1000,8,FALSE),"")</f>
        <v/>
      </c>
      <c r="I1162" s="489" t="str">
        <f t="shared" si="30"/>
        <v/>
      </c>
    </row>
    <row r="1163" spans="3:9" ht="12.5">
      <c r="C1163" s="486" t="str">
        <f>IFERROR(VLOOKUP(A1163,Transaksi!$A$11:$C$1000,3,FALSE),"")</f>
        <v/>
      </c>
      <c r="D1163" s="487" t="str">
        <f>IFERROR(VLOOKUP(A1163,Transaksi!$A$11:$D$1000,4,FALSE),"")</f>
        <v/>
      </c>
      <c r="E1163" s="488" t="str">
        <f>IFERROR(VLOOKUP(A1163,Transaksi!$A$11:$E$1000,5,FALSE),"")</f>
        <v/>
      </c>
      <c r="F1163" s="209" t="str">
        <f>IFERROR(VLOOKUP(A1163,Transaksi!$A$11:$F$1000,6,FALSE),"")</f>
        <v/>
      </c>
      <c r="G1163" s="489" t="str">
        <f>IFERROR(VLOOKUP(A1163,Transaksi!$A$11:$G$1000,7,FALSE),"")</f>
        <v/>
      </c>
      <c r="H1163" s="489" t="str">
        <f>IFERROR(VLOOKUP(A1163,Transaksi!$A$11:$H$1000,8,FALSE),"")</f>
        <v/>
      </c>
      <c r="I1163" s="489" t="str">
        <f t="shared" si="30"/>
        <v/>
      </c>
    </row>
    <row r="1164" spans="3:9" ht="12.5">
      <c r="C1164" s="486" t="str">
        <f>IFERROR(VLOOKUP(A1164,Transaksi!$A$11:$C$1000,3,FALSE),"")</f>
        <v/>
      </c>
      <c r="D1164" s="487" t="str">
        <f>IFERROR(VLOOKUP(A1164,Transaksi!$A$11:$D$1000,4,FALSE),"")</f>
        <v/>
      </c>
      <c r="E1164" s="488" t="str">
        <f>IFERROR(VLOOKUP(A1164,Transaksi!$A$11:$E$1000,5,FALSE),"")</f>
        <v/>
      </c>
      <c r="F1164" s="209" t="str">
        <f>IFERROR(VLOOKUP(A1164,Transaksi!$A$11:$F$1000,6,FALSE),"")</f>
        <v/>
      </c>
      <c r="G1164" s="489" t="str">
        <f>IFERROR(VLOOKUP(A1164,Transaksi!$A$11:$G$1000,7,FALSE),"")</f>
        <v/>
      </c>
      <c r="H1164" s="489" t="str">
        <f>IFERROR(VLOOKUP(A1164,Transaksi!$A$11:$H$1000,8,FALSE),"")</f>
        <v/>
      </c>
      <c r="I1164" s="489" t="str">
        <f t="shared" si="30"/>
        <v/>
      </c>
    </row>
  </sheetData>
  <sheetProtection selectLockedCells="1" autoFilter="0"/>
  <conditionalFormatting sqref="C16:I17">
    <cfRule type="containsText" dxfId="411" priority="3" operator="containsText" text="**">
      <formula>NOT(ISERROR(SEARCH("**",C16)))</formula>
    </cfRule>
  </conditionalFormatting>
  <conditionalFormatting sqref="C18:I212">
    <cfRule type="containsText" dxfId="410" priority="2" operator="containsText" text="**">
      <formula>NOT(ISERROR(SEARCH("**",C18)))</formula>
    </cfRule>
  </conditionalFormatting>
  <conditionalFormatting sqref="C213:I1164">
    <cfRule type="containsText" dxfId="409" priority="1" operator="containsText" text="**">
      <formula>NOT(ISERROR(SEARCH("**",C213)))</formula>
    </cfRule>
  </conditionalFormatting>
  <printOptions horizontalCentered="1"/>
  <pageMargins left="0.15748031496062992" right="0.11811023622047245" top="0.19685039370078741" bottom="0.59055118110236227" header="0.23622047244094491" footer="0.51181102362204722"/>
  <pageSetup paperSize="9" scale="80" orientation="portrait" horizont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0EA3-F2D9-4EC8-8C9D-9F6BA5D16F37}">
  <sheetPr>
    <tabColor rgb="FFFF6600"/>
  </sheetPr>
  <dimension ref="A1:K124"/>
  <sheetViews>
    <sheetView showGridLines="0" topLeftCell="B3" zoomScaleNormal="100" workbookViewId="0">
      <selection activeCell="C14" sqref="C14"/>
    </sheetView>
  </sheetViews>
  <sheetFormatPr defaultColWidth="9.33203125" defaultRowHeight="10"/>
  <cols>
    <col min="1" max="1" width="3.77734375" style="1" hidden="1" customWidth="1"/>
    <col min="2" max="2" width="3.77734375" style="497" customWidth="1"/>
    <col min="3" max="3" width="17.44140625" style="1" bestFit="1" customWidth="1"/>
    <col min="4" max="4" width="8.77734375" style="1" hidden="1" customWidth="1"/>
    <col min="5" max="5" width="15.77734375" style="1" customWidth="1"/>
    <col min="6" max="6" width="65.77734375" style="1" customWidth="1"/>
    <col min="7" max="9" width="18.77734375" style="1" customWidth="1"/>
    <col min="10" max="10" width="1.77734375" style="1" customWidth="1"/>
    <col min="11" max="11" width="9.33203125" style="1"/>
    <col min="12" max="12" width="13.33203125" style="1" bestFit="1" customWidth="1"/>
    <col min="13" max="16384" width="9.33203125" style="1"/>
  </cols>
  <sheetData>
    <row r="1" spans="1:10" hidden="1"/>
    <row r="2" spans="1:10" hidden="1"/>
    <row r="3" spans="1:10" ht="9" customHeight="1">
      <c r="A3" s="9"/>
      <c r="B3" s="498"/>
      <c r="C3" s="9"/>
      <c r="D3" s="9"/>
      <c r="E3" s="9"/>
      <c r="F3" s="9"/>
      <c r="G3" s="38"/>
      <c r="H3" s="38"/>
      <c r="I3" s="38"/>
      <c r="J3" s="9"/>
    </row>
    <row r="4" spans="1:10" ht="17.25" customHeight="1">
      <c r="A4" s="39"/>
      <c r="B4" s="499"/>
      <c r="C4" s="373"/>
      <c r="D4" s="373"/>
      <c r="E4" s="373"/>
      <c r="F4" s="373"/>
      <c r="G4" s="373"/>
      <c r="H4" s="373"/>
      <c r="I4" s="373"/>
      <c r="J4" s="39"/>
    </row>
    <row r="5" spans="1:10" ht="18">
      <c r="A5" s="9"/>
      <c r="B5" s="498"/>
      <c r="C5" s="472" t="s">
        <v>949</v>
      </c>
      <c r="D5" s="472"/>
      <c r="E5" s="472"/>
      <c r="F5" s="472"/>
      <c r="G5" s="472"/>
      <c r="H5" s="472"/>
      <c r="I5" s="472"/>
      <c r="J5" s="9"/>
    </row>
    <row r="6" spans="1:10" ht="12.75" customHeight="1">
      <c r="A6" s="9"/>
      <c r="B6" s="498"/>
      <c r="C6" s="473" t="str">
        <f>Transaksi!C5</f>
        <v>Periode : 05-01-2026 s.d. 17-01-2026</v>
      </c>
      <c r="D6" s="473"/>
      <c r="E6" s="473"/>
      <c r="F6" s="473"/>
      <c r="G6" s="473"/>
      <c r="H6" s="473"/>
      <c r="I6" s="473"/>
      <c r="J6" s="9"/>
    </row>
    <row r="7" spans="1:10" ht="8.15" customHeight="1">
      <c r="A7" s="9"/>
      <c r="B7" s="498"/>
      <c r="C7" s="30"/>
      <c r="D7" s="30"/>
      <c r="E7" s="30"/>
      <c r="F7" s="30"/>
      <c r="G7" s="30"/>
      <c r="H7" s="30"/>
      <c r="I7" s="30"/>
      <c r="J7" s="9"/>
    </row>
    <row r="8" spans="1:10" ht="13">
      <c r="A8" s="9"/>
      <c r="B8" s="498"/>
      <c r="C8" s="45" t="s">
        <v>908</v>
      </c>
      <c r="D8" s="46"/>
      <c r="E8" s="209" t="str">
        <f>":  "&amp;Setup!C6</f>
        <v>:  Input Nama SPPG di sini</v>
      </c>
      <c r="F8" s="47"/>
      <c r="G8" s="30"/>
      <c r="H8" s="30"/>
      <c r="I8" s="30"/>
      <c r="J8" s="9"/>
    </row>
    <row r="9" spans="1:10" ht="13">
      <c r="A9" s="9"/>
      <c r="B9" s="504" t="s">
        <v>143</v>
      </c>
      <c r="C9" s="45" t="s">
        <v>900</v>
      </c>
      <c r="D9" s="46"/>
      <c r="E9" s="209" t="str">
        <f>":  "&amp;Setup!C7</f>
        <v xml:space="preserve">:  </v>
      </c>
      <c r="F9" s="47"/>
      <c r="G9" s="30"/>
      <c r="H9" s="30"/>
      <c r="I9" s="30"/>
      <c r="J9" s="9"/>
    </row>
    <row r="10" spans="1:10" ht="13">
      <c r="A10" s="9"/>
      <c r="B10" s="504" t="s">
        <v>144</v>
      </c>
      <c r="C10" s="45" t="s">
        <v>23</v>
      </c>
      <c r="D10" s="46"/>
      <c r="E10" s="210" t="str">
        <f>":  "&amp;Setup!C8</f>
        <v xml:space="preserve">:  </v>
      </c>
      <c r="F10" s="21"/>
      <c r="G10" s="30"/>
      <c r="H10" s="48" t="s">
        <v>79</v>
      </c>
      <c r="I10" s="49">
        <f>IF(F11="","",VLOOKUP(F11,'Saldo Buku'!C8:D28,2,FALSE))</f>
        <v>0</v>
      </c>
      <c r="J10" s="9"/>
    </row>
    <row r="11" spans="1:10" ht="13">
      <c r="A11" s="9"/>
      <c r="B11" s="504" t="s">
        <v>145</v>
      </c>
      <c r="C11" s="707" t="s">
        <v>916</v>
      </c>
      <c r="D11" s="708"/>
      <c r="E11" s="708"/>
      <c r="F11" s="474" t="s">
        <v>967</v>
      </c>
      <c r="G11" s="30"/>
      <c r="H11" s="50" t="s">
        <v>133</v>
      </c>
      <c r="I11" s="139">
        <f ca="1">I10+SUM(G16:G115)-SUM(H16:H115)</f>
        <v>0</v>
      </c>
      <c r="J11" s="9"/>
    </row>
    <row r="12" spans="1:10" s="21" customFormat="1" ht="8.25" customHeight="1">
      <c r="A12" s="40"/>
      <c r="B12" s="501"/>
      <c r="C12" s="3"/>
      <c r="D12" s="11"/>
      <c r="E12" s="11"/>
      <c r="F12" s="5"/>
      <c r="G12" s="6"/>
      <c r="H12" s="4"/>
      <c r="I12" s="22"/>
      <c r="J12" s="40"/>
    </row>
    <row r="13" spans="1:10" ht="20.149999999999999" customHeight="1">
      <c r="A13" s="41"/>
      <c r="B13" s="502"/>
      <c r="C13" s="51" t="s">
        <v>116</v>
      </c>
      <c r="D13" s="52"/>
      <c r="E13" s="52" t="s">
        <v>134</v>
      </c>
      <c r="F13" s="52" t="s">
        <v>119</v>
      </c>
      <c r="G13" s="53" t="s">
        <v>130</v>
      </c>
      <c r="H13" s="53" t="s">
        <v>131</v>
      </c>
      <c r="I13" s="342" t="s">
        <v>135</v>
      </c>
      <c r="J13" s="41"/>
    </row>
    <row r="14" spans="1:10" ht="16" customHeight="1">
      <c r="A14" s="7"/>
      <c r="B14" s="498"/>
      <c r="C14" s="55">
        <v>1</v>
      </c>
      <c r="D14" s="56"/>
      <c r="E14" s="713" t="s">
        <v>952</v>
      </c>
      <c r="F14" s="714" t="s">
        <v>911</v>
      </c>
      <c r="G14" s="58" t="s">
        <v>136</v>
      </c>
      <c r="H14" s="58" t="s">
        <v>137</v>
      </c>
      <c r="I14" s="343" t="s">
        <v>138</v>
      </c>
      <c r="J14" s="9"/>
    </row>
    <row r="15" spans="1:10" ht="16" customHeight="1">
      <c r="A15" s="7" t="s">
        <v>146</v>
      </c>
      <c r="B15" s="498" t="s">
        <v>147</v>
      </c>
      <c r="C15" s="481" t="s">
        <v>141</v>
      </c>
      <c r="D15" s="482"/>
      <c r="E15" s="483"/>
      <c r="F15" s="484" t="s">
        <v>142</v>
      </c>
      <c r="G15" s="485">
        <f>I10</f>
        <v>0</v>
      </c>
      <c r="H15" s="485">
        <v>0</v>
      </c>
      <c r="I15" s="485">
        <f>I10</f>
        <v>0</v>
      </c>
      <c r="J15" s="9"/>
    </row>
    <row r="16" spans="1:10" ht="16" customHeight="1">
      <c r="A16" s="477" t="str">
        <f>IFERROR(VLOOKUP(F11,Transaksi!J11:W1000,14,FALSE),"")</f>
        <v/>
      </c>
      <c r="B16" s="505" t="str">
        <f>IF(A16="","",A16+1)</f>
        <v/>
      </c>
      <c r="C16" s="486" t="str">
        <f>IFERROR(VLOOKUP(A16,Transaksi!$A$11:$C$1000,3,FALSE),"")</f>
        <v/>
      </c>
      <c r="D16" s="487" t="str">
        <f>IFERROR(VLOOKUP(A16,Transaksi!$A$11:$D$1000,4,FALSE),"")</f>
        <v/>
      </c>
      <c r="E16" s="488" t="str">
        <f>IFERROR(VLOOKUP(A16,Transaksi!$A$11:$E$1000,5,FALSE),"")</f>
        <v/>
      </c>
      <c r="F16" s="209" t="str">
        <f>IFERROR(VLOOKUP(A16,Transaksi!$A$11:$F$1000,6,FALSE),"")</f>
        <v/>
      </c>
      <c r="G16" s="489" t="str">
        <f>IFERROR(VLOOKUP(A16,Transaksi!$A$11:$G$1000,7,FALSE),"")</f>
        <v/>
      </c>
      <c r="H16" s="489" t="str">
        <f>IFERROR(VLOOKUP(A16,Transaksi!$A$11:$H$1000,8,FALSE),"")</f>
        <v/>
      </c>
      <c r="I16" s="489" t="str">
        <f>IF(F16="","",I15+G16-H16)</f>
        <v/>
      </c>
      <c r="J16" s="9"/>
    </row>
    <row r="17" spans="1:10" ht="16" customHeight="1">
      <c r="A17" s="477" t="str">
        <f ca="1">IFERROR(VLOOKUP($F$11,INDIRECT($B$9&amp;$B$10&amp;B16&amp;":"&amp;$B$11),14,FALSE),"")</f>
        <v/>
      </c>
      <c r="B17" s="505" t="str">
        <f t="shared" ref="B17:B80" ca="1" si="0">IF(A17="","",A17+1)</f>
        <v/>
      </c>
      <c r="C17" s="486" t="str">
        <f ca="1">IFERROR(VLOOKUP(A17,Transaksi!$A$11:$C$1000,3,FALSE),"")</f>
        <v/>
      </c>
      <c r="D17" s="487" t="str">
        <f ca="1">IFERROR(VLOOKUP(A17,Transaksi!$A$11:$D$1000,4,FALSE),"")</f>
        <v/>
      </c>
      <c r="E17" s="488" t="str">
        <f ca="1">IFERROR(VLOOKUP(A17,Transaksi!$A$11:$E$1000,5,FALSE),"")</f>
        <v/>
      </c>
      <c r="F17" s="209" t="str">
        <f ca="1">IFERROR(VLOOKUP(A17,Transaksi!$A$11:$F$1000,6,FALSE),"")</f>
        <v/>
      </c>
      <c r="G17" s="489" t="str">
        <f ca="1">IFERROR(VLOOKUP(A17,Transaksi!$A$11:$G$1000,7,FALSE),"")</f>
        <v/>
      </c>
      <c r="H17" s="489" t="str">
        <f ca="1">IFERROR(VLOOKUP(A17,Transaksi!$A$11:$H$1000,8,FALSE),"")</f>
        <v/>
      </c>
      <c r="I17" s="489" t="str">
        <f t="shared" ref="I17:I80" ca="1" si="1">IF(F17="","",I16+G17-H17)</f>
        <v/>
      </c>
      <c r="J17" s="9"/>
    </row>
    <row r="18" spans="1:10" customFormat="1" ht="16" customHeight="1">
      <c r="A18" s="477" t="str">
        <f t="shared" ref="A18:A81" ca="1" si="2">IFERROR(VLOOKUP($F$11,INDIRECT($B$9&amp;$B$10&amp;B17&amp;":"&amp;$B$11),14,FALSE),"")</f>
        <v/>
      </c>
      <c r="B18" s="505" t="str">
        <f t="shared" ca="1" si="0"/>
        <v/>
      </c>
      <c r="C18" s="486" t="str">
        <f ca="1">IFERROR(VLOOKUP(A18,Transaksi!$A$11:$C$1000,3,FALSE),"")</f>
        <v/>
      </c>
      <c r="D18" s="487" t="str">
        <f ca="1">IFERROR(VLOOKUP(A18,Transaksi!$A$11:$D$1000,4,FALSE),"")</f>
        <v/>
      </c>
      <c r="E18" s="488" t="str">
        <f ca="1">IFERROR(VLOOKUP(A18,Transaksi!$A$11:$E$1000,5,FALSE),"")</f>
        <v/>
      </c>
      <c r="F18" s="209" t="str">
        <f ca="1">IFERROR(VLOOKUP(A18,Transaksi!$A$11:$F$1000,6,FALSE),"")</f>
        <v/>
      </c>
      <c r="G18" s="489" t="str">
        <f ca="1">IFERROR(VLOOKUP(A18,Transaksi!$A$11:$G$1000,7,FALSE),"")</f>
        <v/>
      </c>
      <c r="H18" s="489" t="str">
        <f ca="1">IFERROR(VLOOKUP(A18,Transaksi!$A$11:$H$1000,8,FALSE),"")</f>
        <v/>
      </c>
      <c r="I18" s="489" t="str">
        <f t="shared" ca="1" si="1"/>
        <v/>
      </c>
      <c r="J18" s="42"/>
    </row>
    <row r="19" spans="1:10" customFormat="1" ht="16" customHeight="1">
      <c r="A19" s="477" t="str">
        <f t="shared" ca="1" si="2"/>
        <v/>
      </c>
      <c r="B19" s="505" t="str">
        <f t="shared" ca="1" si="0"/>
        <v/>
      </c>
      <c r="C19" s="486" t="str">
        <f ca="1">IFERROR(VLOOKUP(A19,Transaksi!$A$11:$C$1000,3,FALSE),"")</f>
        <v/>
      </c>
      <c r="D19" s="487" t="str">
        <f ca="1">IFERROR(VLOOKUP(A19,Transaksi!$A$11:$D$1000,4,FALSE),"")</f>
        <v/>
      </c>
      <c r="E19" s="488" t="str">
        <f ca="1">IFERROR(VLOOKUP(A19,Transaksi!$A$11:$E$1000,5,FALSE),"")</f>
        <v/>
      </c>
      <c r="F19" s="209" t="str">
        <f ca="1">IFERROR(VLOOKUP(A19,Transaksi!$A$11:$F$1000,6,FALSE),"")</f>
        <v/>
      </c>
      <c r="G19" s="489" t="str">
        <f ca="1">IFERROR(VLOOKUP(A19,Transaksi!$A$11:$G$1000,7,FALSE),"")</f>
        <v/>
      </c>
      <c r="H19" s="489" t="str">
        <f ca="1">IFERROR(VLOOKUP(A19,Transaksi!$A$11:$H$1000,8,FALSE),"")</f>
        <v/>
      </c>
      <c r="I19" s="489" t="str">
        <f t="shared" ca="1" si="1"/>
        <v/>
      </c>
      <c r="J19" s="42"/>
    </row>
    <row r="20" spans="1:10" customFormat="1" ht="16" customHeight="1">
      <c r="A20" s="477" t="str">
        <f t="shared" ca="1" si="2"/>
        <v/>
      </c>
      <c r="B20" s="505" t="str">
        <f t="shared" ca="1" si="0"/>
        <v/>
      </c>
      <c r="C20" s="486" t="str">
        <f ca="1">IFERROR(VLOOKUP(A20,Transaksi!$A$11:$C$1000,3,FALSE),"")</f>
        <v/>
      </c>
      <c r="D20" s="487" t="str">
        <f ca="1">IFERROR(VLOOKUP(A20,Transaksi!$A$11:$D$1000,4,FALSE),"")</f>
        <v/>
      </c>
      <c r="E20" s="488" t="str">
        <f ca="1">IFERROR(VLOOKUP(A20,Transaksi!$A$11:$E$1000,5,FALSE),"")</f>
        <v/>
      </c>
      <c r="F20" s="209" t="str">
        <f ca="1">IFERROR(VLOOKUP(A20,Transaksi!$A$11:$F$1000,6,FALSE),"")</f>
        <v/>
      </c>
      <c r="G20" s="489" t="str">
        <f ca="1">IFERROR(VLOOKUP(A20,Transaksi!$A$11:$G$1000,7,FALSE),"")</f>
        <v/>
      </c>
      <c r="H20" s="489" t="str">
        <f ca="1">IFERROR(VLOOKUP(A20,Transaksi!$A$11:$H$1000,8,FALSE),"")</f>
        <v/>
      </c>
      <c r="I20" s="489" t="str">
        <f t="shared" ca="1" si="1"/>
        <v/>
      </c>
      <c r="J20" s="42"/>
    </row>
    <row r="21" spans="1:10" customFormat="1" ht="16" customHeight="1">
      <c r="A21" s="477" t="str">
        <f t="shared" ca="1" si="2"/>
        <v/>
      </c>
      <c r="B21" s="505" t="str">
        <f t="shared" ca="1" si="0"/>
        <v/>
      </c>
      <c r="C21" s="486" t="str">
        <f ca="1">IFERROR(VLOOKUP(A21,Transaksi!$A$11:$C$1000,3,FALSE),"")</f>
        <v/>
      </c>
      <c r="D21" s="487" t="str">
        <f ca="1">IFERROR(VLOOKUP(A21,Transaksi!$A$11:$D$1000,4,FALSE),"")</f>
        <v/>
      </c>
      <c r="E21" s="488" t="str">
        <f ca="1">IFERROR(VLOOKUP(A21,Transaksi!$A$11:$E$1000,5,FALSE),"")</f>
        <v/>
      </c>
      <c r="F21" s="209" t="str">
        <f ca="1">IFERROR(VLOOKUP(A21,Transaksi!$A$11:$F$1000,6,FALSE),"")</f>
        <v/>
      </c>
      <c r="G21" s="489" t="str">
        <f ca="1">IFERROR(VLOOKUP(A21,Transaksi!$A$11:$G$1000,7,FALSE),"")</f>
        <v/>
      </c>
      <c r="H21" s="489" t="str">
        <f ca="1">IFERROR(VLOOKUP(A21,Transaksi!$A$11:$H$1000,8,FALSE),"")</f>
        <v/>
      </c>
      <c r="I21" s="489" t="str">
        <f ca="1">IF(F21="","",I20+G21-H21)</f>
        <v/>
      </c>
      <c r="J21" s="42"/>
    </row>
    <row r="22" spans="1:10" customFormat="1" ht="16" customHeight="1">
      <c r="A22" s="477" t="str">
        <f t="shared" ca="1" si="2"/>
        <v/>
      </c>
      <c r="B22" s="505" t="str">
        <f t="shared" ca="1" si="0"/>
        <v/>
      </c>
      <c r="C22" s="486" t="str">
        <f ca="1">IFERROR(VLOOKUP(A22,Transaksi!$A$11:$C$1000,3,FALSE),"")</f>
        <v/>
      </c>
      <c r="D22" s="487" t="str">
        <f ca="1">IFERROR(VLOOKUP(A22,Transaksi!$A$11:$D$1000,4,FALSE),"")</f>
        <v/>
      </c>
      <c r="E22" s="488" t="str">
        <f ca="1">IFERROR(VLOOKUP(A22,Transaksi!$A$11:$E$1000,5,FALSE),"")</f>
        <v/>
      </c>
      <c r="F22" s="209" t="str">
        <f ca="1">IFERROR(VLOOKUP(A22,Transaksi!$A$11:$F$1000,6,FALSE),"")</f>
        <v/>
      </c>
      <c r="G22" s="489" t="str">
        <f ca="1">IFERROR(VLOOKUP(A22,Transaksi!$A$11:$G$1000,7,FALSE),"")</f>
        <v/>
      </c>
      <c r="H22" s="489" t="str">
        <f ca="1">IFERROR(VLOOKUP(A22,Transaksi!$A$11:$H$1000,8,FALSE),"")</f>
        <v/>
      </c>
      <c r="I22" s="489" t="str">
        <f t="shared" ca="1" si="1"/>
        <v/>
      </c>
      <c r="J22" s="42"/>
    </row>
    <row r="23" spans="1:10" customFormat="1" ht="16" customHeight="1">
      <c r="A23" s="477" t="str">
        <f t="shared" ca="1" si="2"/>
        <v/>
      </c>
      <c r="B23" s="505" t="str">
        <f t="shared" ca="1" si="0"/>
        <v/>
      </c>
      <c r="C23" s="486" t="str">
        <f ca="1">IFERROR(VLOOKUP(A23,Transaksi!$A$11:$C$1000,3,FALSE),"")</f>
        <v/>
      </c>
      <c r="D23" s="487" t="str">
        <f ca="1">IFERROR(VLOOKUP(A23,Transaksi!$A$11:$D$1000,4,FALSE),"")</f>
        <v/>
      </c>
      <c r="E23" s="488" t="str">
        <f ca="1">IFERROR(VLOOKUP(A23,Transaksi!$A$11:$E$1000,5,FALSE),"")</f>
        <v/>
      </c>
      <c r="F23" s="209" t="str">
        <f ca="1">IFERROR(VLOOKUP(A23,Transaksi!$A$11:$F$1000,6,FALSE),"")</f>
        <v/>
      </c>
      <c r="G23" s="489" t="str">
        <f ca="1">IFERROR(VLOOKUP(A23,Transaksi!$A$11:$G$1000,7,FALSE),"")</f>
        <v/>
      </c>
      <c r="H23" s="489" t="str">
        <f ca="1">IFERROR(VLOOKUP(A23,Transaksi!$A$11:$H$1000,8,FALSE),"")</f>
        <v/>
      </c>
      <c r="I23" s="489" t="str">
        <f t="shared" ca="1" si="1"/>
        <v/>
      </c>
      <c r="J23" s="42"/>
    </row>
    <row r="24" spans="1:10" customFormat="1" ht="16" customHeight="1">
      <c r="A24" s="477" t="str">
        <f t="shared" ca="1" si="2"/>
        <v/>
      </c>
      <c r="B24" s="505" t="str">
        <f t="shared" ca="1" si="0"/>
        <v/>
      </c>
      <c r="C24" s="486" t="str">
        <f ca="1">IFERROR(VLOOKUP(A24,Transaksi!$A$11:$C$1000,3,FALSE),"")</f>
        <v/>
      </c>
      <c r="D24" s="487" t="str">
        <f ca="1">IFERROR(VLOOKUP(A24,Transaksi!$A$11:$D$1000,4,FALSE),"")</f>
        <v/>
      </c>
      <c r="E24" s="488" t="str">
        <f ca="1">IFERROR(VLOOKUP(A24,Transaksi!$A$11:$E$1000,5,FALSE),"")</f>
        <v/>
      </c>
      <c r="F24" s="209" t="str">
        <f ca="1">IFERROR(VLOOKUP(A24,Transaksi!$A$11:$F$1000,6,FALSE),"")</f>
        <v/>
      </c>
      <c r="G24" s="489" t="str">
        <f ca="1">IFERROR(VLOOKUP(A24,Transaksi!$A$11:$G$1000,7,FALSE),"")</f>
        <v/>
      </c>
      <c r="H24" s="489" t="str">
        <f ca="1">IFERROR(VLOOKUP(A24,Transaksi!$A$11:$H$1000,8,FALSE),"")</f>
        <v/>
      </c>
      <c r="I24" s="489" t="str">
        <f t="shared" ca="1" si="1"/>
        <v/>
      </c>
      <c r="J24" s="42"/>
    </row>
    <row r="25" spans="1:10" customFormat="1" ht="16" customHeight="1">
      <c r="A25" s="477" t="str">
        <f t="shared" ca="1" si="2"/>
        <v/>
      </c>
      <c r="B25" s="505" t="str">
        <f t="shared" ca="1" si="0"/>
        <v/>
      </c>
      <c r="C25" s="486" t="str">
        <f ca="1">IFERROR(VLOOKUP(A25,Transaksi!$A$11:$C$1000,3,FALSE),"")</f>
        <v/>
      </c>
      <c r="D25" s="487" t="str">
        <f ca="1">IFERROR(VLOOKUP(A25,Transaksi!$A$11:$D$1000,4,FALSE),"")</f>
        <v/>
      </c>
      <c r="E25" s="488" t="str">
        <f ca="1">IFERROR(VLOOKUP(A25,Transaksi!$A$11:$E$1000,5,FALSE),"")</f>
        <v/>
      </c>
      <c r="F25" s="209" t="str">
        <f ca="1">IFERROR(VLOOKUP(A25,Transaksi!$A$11:$F$1000,6,FALSE),"")</f>
        <v/>
      </c>
      <c r="G25" s="489" t="str">
        <f ca="1">IFERROR(VLOOKUP(A25,Transaksi!$A$11:$G$1000,7,FALSE),"")</f>
        <v/>
      </c>
      <c r="H25" s="489" t="str">
        <f ca="1">IFERROR(VLOOKUP(A25,Transaksi!$A$11:$H$1000,8,FALSE),"")</f>
        <v/>
      </c>
      <c r="I25" s="489" t="str">
        <f t="shared" ca="1" si="1"/>
        <v/>
      </c>
      <c r="J25" s="42"/>
    </row>
    <row r="26" spans="1:10" customFormat="1" ht="16" customHeight="1">
      <c r="A26" s="477" t="str">
        <f t="shared" ca="1" si="2"/>
        <v/>
      </c>
      <c r="B26" s="505" t="str">
        <f t="shared" ca="1" si="0"/>
        <v/>
      </c>
      <c r="C26" s="486" t="str">
        <f ca="1">IFERROR(VLOOKUP(A26,Transaksi!$A$11:$C$1000,3,FALSE),"")</f>
        <v/>
      </c>
      <c r="D26" s="487" t="str">
        <f ca="1">IFERROR(VLOOKUP(A26,Transaksi!$A$11:$D$1000,4,FALSE),"")</f>
        <v/>
      </c>
      <c r="E26" s="488" t="str">
        <f ca="1">IFERROR(VLOOKUP(A26,Transaksi!$A$11:$E$1000,5,FALSE),"")</f>
        <v/>
      </c>
      <c r="F26" s="209" t="str">
        <f ca="1">IFERROR(VLOOKUP(A26,Transaksi!$A$11:$F$1000,6,FALSE),"")</f>
        <v/>
      </c>
      <c r="G26" s="489" t="str">
        <f ca="1">IFERROR(VLOOKUP(A26,Transaksi!$A$11:$G$1000,7,FALSE),"")</f>
        <v/>
      </c>
      <c r="H26" s="489" t="str">
        <f ca="1">IFERROR(VLOOKUP(A26,Transaksi!$A$11:$H$1000,8,FALSE),"")</f>
        <v/>
      </c>
      <c r="I26" s="489" t="str">
        <f t="shared" ca="1" si="1"/>
        <v/>
      </c>
      <c r="J26" s="42"/>
    </row>
    <row r="27" spans="1:10" customFormat="1" ht="16" customHeight="1">
      <c r="A27" s="477" t="str">
        <f t="shared" ca="1" si="2"/>
        <v/>
      </c>
      <c r="B27" s="505" t="str">
        <f t="shared" ca="1" si="0"/>
        <v/>
      </c>
      <c r="C27" s="486" t="str">
        <f ca="1">IFERROR(VLOOKUP(A27,Transaksi!$A$11:$C$1000,3,FALSE),"")</f>
        <v/>
      </c>
      <c r="D27" s="487" t="str">
        <f ca="1">IFERROR(VLOOKUP(A27,Transaksi!$A$11:$D$1000,4,FALSE),"")</f>
        <v/>
      </c>
      <c r="E27" s="488" t="str">
        <f ca="1">IFERROR(VLOOKUP(A27,Transaksi!$A$11:$E$1000,5,FALSE),"")</f>
        <v/>
      </c>
      <c r="F27" s="209" t="str">
        <f ca="1">IFERROR(VLOOKUP(A27,Transaksi!$A$11:$F$1000,6,FALSE),"")</f>
        <v/>
      </c>
      <c r="G27" s="489" t="str">
        <f ca="1">IFERROR(VLOOKUP(A27,Transaksi!$A$11:$G$1000,7,FALSE),"")</f>
        <v/>
      </c>
      <c r="H27" s="489" t="str">
        <f ca="1">IFERROR(VLOOKUP(A27,Transaksi!$A$11:$H$1000,8,FALSE),"")</f>
        <v/>
      </c>
      <c r="I27" s="489" t="str">
        <f t="shared" ca="1" si="1"/>
        <v/>
      </c>
      <c r="J27" s="42"/>
    </row>
    <row r="28" spans="1:10" customFormat="1" ht="16" customHeight="1">
      <c r="A28" s="477" t="str">
        <f t="shared" ca="1" si="2"/>
        <v/>
      </c>
      <c r="B28" s="505" t="str">
        <f t="shared" ca="1" si="0"/>
        <v/>
      </c>
      <c r="C28" s="486" t="str">
        <f ca="1">IFERROR(VLOOKUP(A28,Transaksi!$A$11:$C$1000,3,FALSE),"")</f>
        <v/>
      </c>
      <c r="D28" s="487" t="str">
        <f ca="1">IFERROR(VLOOKUP(A28,Transaksi!$A$11:$D$1000,4,FALSE),"")</f>
        <v/>
      </c>
      <c r="E28" s="488" t="str">
        <f ca="1">IFERROR(VLOOKUP(A28,Transaksi!$A$11:$E$1000,5,FALSE),"")</f>
        <v/>
      </c>
      <c r="F28" s="209" t="str">
        <f ca="1">IFERROR(VLOOKUP(A28,Transaksi!$A$11:$F$1000,6,FALSE),"")</f>
        <v/>
      </c>
      <c r="G28" s="489" t="str">
        <f ca="1">IFERROR(VLOOKUP(A28,Transaksi!$A$11:$G$1000,7,FALSE),"")</f>
        <v/>
      </c>
      <c r="H28" s="489" t="str">
        <f ca="1">IFERROR(VLOOKUP(A28,Transaksi!$A$11:$H$1000,8,FALSE),"")</f>
        <v/>
      </c>
      <c r="I28" s="489" t="str">
        <f t="shared" ca="1" si="1"/>
        <v/>
      </c>
      <c r="J28" s="42"/>
    </row>
    <row r="29" spans="1:10" customFormat="1" ht="16" customHeight="1">
      <c r="A29" s="477" t="str">
        <f t="shared" ca="1" si="2"/>
        <v/>
      </c>
      <c r="B29" s="505" t="str">
        <f t="shared" ca="1" si="0"/>
        <v/>
      </c>
      <c r="C29" s="486" t="str">
        <f ca="1">IFERROR(VLOOKUP(A29,Transaksi!$A$11:$C$1000,3,FALSE),"")</f>
        <v/>
      </c>
      <c r="D29" s="487" t="str">
        <f ca="1">IFERROR(VLOOKUP(A29,Transaksi!$A$11:$D$1000,4,FALSE),"")</f>
        <v/>
      </c>
      <c r="E29" s="488" t="str">
        <f ca="1">IFERROR(VLOOKUP(A29,Transaksi!$A$11:$E$1000,5,FALSE),"")</f>
        <v/>
      </c>
      <c r="F29" s="209" t="str">
        <f ca="1">IFERROR(VLOOKUP(A29,Transaksi!$A$11:$F$1000,6,FALSE),"")</f>
        <v/>
      </c>
      <c r="G29" s="489" t="str">
        <f ca="1">IFERROR(VLOOKUP(A29,Transaksi!$A$11:$G$1000,7,FALSE),"")</f>
        <v/>
      </c>
      <c r="H29" s="489" t="str">
        <f ca="1">IFERROR(VLOOKUP(A29,Transaksi!$A$11:$H$1000,8,FALSE),"")</f>
        <v/>
      </c>
      <c r="I29" s="489" t="str">
        <f t="shared" ca="1" si="1"/>
        <v/>
      </c>
      <c r="J29" s="42"/>
    </row>
    <row r="30" spans="1:10" customFormat="1" ht="16" customHeight="1">
      <c r="A30" s="477" t="str">
        <f t="shared" ca="1" si="2"/>
        <v/>
      </c>
      <c r="B30" s="505" t="str">
        <f t="shared" ca="1" si="0"/>
        <v/>
      </c>
      <c r="C30" s="486" t="str">
        <f ca="1">IFERROR(VLOOKUP(A30,Transaksi!$A$11:$C$1000,3,FALSE),"")</f>
        <v/>
      </c>
      <c r="D30" s="487" t="str">
        <f ca="1">IFERROR(VLOOKUP(A30,Transaksi!$A$11:$D$1000,4,FALSE),"")</f>
        <v/>
      </c>
      <c r="E30" s="488" t="str">
        <f ca="1">IFERROR(VLOOKUP(A30,Transaksi!$A$11:$E$1000,5,FALSE),"")</f>
        <v/>
      </c>
      <c r="F30" s="209" t="str">
        <f ca="1">IFERROR(VLOOKUP(A30,Transaksi!$A$11:$F$1000,6,FALSE),"")</f>
        <v/>
      </c>
      <c r="G30" s="489" t="str">
        <f ca="1">IFERROR(VLOOKUP(A30,Transaksi!$A$11:$G$1000,7,FALSE),"")</f>
        <v/>
      </c>
      <c r="H30" s="489" t="str">
        <f ca="1">IFERROR(VLOOKUP(A30,Transaksi!$A$11:$H$1000,8,FALSE),"")</f>
        <v/>
      </c>
      <c r="I30" s="489" t="str">
        <f t="shared" ca="1" si="1"/>
        <v/>
      </c>
      <c r="J30" s="42"/>
    </row>
    <row r="31" spans="1:10" customFormat="1" ht="16" customHeight="1">
      <c r="A31" s="477" t="str">
        <f t="shared" ca="1" si="2"/>
        <v/>
      </c>
      <c r="B31" s="505" t="str">
        <f t="shared" ca="1" si="0"/>
        <v/>
      </c>
      <c r="C31" s="486" t="str">
        <f ca="1">IFERROR(VLOOKUP(A31,Transaksi!$A$11:$C$1000,3,FALSE),"")</f>
        <v/>
      </c>
      <c r="D31" s="487" t="str">
        <f ca="1">IFERROR(VLOOKUP(A31,Transaksi!$A$11:$D$1000,4,FALSE),"")</f>
        <v/>
      </c>
      <c r="E31" s="488" t="str">
        <f ca="1">IFERROR(VLOOKUP(A31,Transaksi!$A$11:$E$1000,5,FALSE),"")</f>
        <v/>
      </c>
      <c r="F31" s="209" t="str">
        <f ca="1">IFERROR(VLOOKUP(A31,Transaksi!$A$11:$F$1000,6,FALSE),"")</f>
        <v/>
      </c>
      <c r="G31" s="489" t="str">
        <f ca="1">IFERROR(VLOOKUP(A31,Transaksi!$A$11:$G$1000,7,FALSE),"")</f>
        <v/>
      </c>
      <c r="H31" s="489" t="str">
        <f ca="1">IFERROR(VLOOKUP(A31,Transaksi!$A$11:$H$1000,8,FALSE),"")</f>
        <v/>
      </c>
      <c r="I31" s="489" t="str">
        <f t="shared" ca="1" si="1"/>
        <v/>
      </c>
    </row>
    <row r="32" spans="1:10" customFormat="1" ht="16" customHeight="1">
      <c r="A32" s="477" t="str">
        <f t="shared" ca="1" si="2"/>
        <v/>
      </c>
      <c r="B32" s="505" t="str">
        <f t="shared" ca="1" si="0"/>
        <v/>
      </c>
      <c r="C32" s="486" t="str">
        <f ca="1">IFERROR(VLOOKUP(A32,Transaksi!$A$11:$C$1000,3,FALSE),"")</f>
        <v/>
      </c>
      <c r="D32" s="487" t="str">
        <f ca="1">IFERROR(VLOOKUP(A32,Transaksi!$A$11:$D$1000,4,FALSE),"")</f>
        <v/>
      </c>
      <c r="E32" s="488" t="str">
        <f ca="1">IFERROR(VLOOKUP(A32,Transaksi!$A$11:$E$1000,5,FALSE),"")</f>
        <v/>
      </c>
      <c r="F32" s="209" t="str">
        <f ca="1">IFERROR(VLOOKUP(A32,Transaksi!$A$11:$F$1000,6,FALSE),"")</f>
        <v/>
      </c>
      <c r="G32" s="489" t="str">
        <f ca="1">IFERROR(VLOOKUP(A32,Transaksi!$A$11:$G$1000,7,FALSE),"")</f>
        <v/>
      </c>
      <c r="H32" s="489" t="str">
        <f ca="1">IFERROR(VLOOKUP(A32,Transaksi!$A$11:$H$1000,8,FALSE),"")</f>
        <v/>
      </c>
      <c r="I32" s="489" t="str">
        <f t="shared" ca="1" si="1"/>
        <v/>
      </c>
    </row>
    <row r="33" spans="1:9" customFormat="1" ht="16" customHeight="1">
      <c r="A33" s="477" t="str">
        <f t="shared" ca="1" si="2"/>
        <v/>
      </c>
      <c r="B33" s="505" t="str">
        <f t="shared" ca="1" si="0"/>
        <v/>
      </c>
      <c r="C33" s="486" t="str">
        <f ca="1">IFERROR(VLOOKUP(A33,Transaksi!$A$11:$C$1000,3,FALSE),"")</f>
        <v/>
      </c>
      <c r="D33" s="487" t="str">
        <f ca="1">IFERROR(VLOOKUP(A33,Transaksi!$A$11:$D$1000,4,FALSE),"")</f>
        <v/>
      </c>
      <c r="E33" s="488" t="str">
        <f ca="1">IFERROR(VLOOKUP(A33,Transaksi!$A$11:$E$1000,5,FALSE),"")</f>
        <v/>
      </c>
      <c r="F33" s="209" t="str">
        <f ca="1">IFERROR(VLOOKUP(A33,Transaksi!$A$11:$F$1000,6,FALSE),"")</f>
        <v/>
      </c>
      <c r="G33" s="489" t="str">
        <f ca="1">IFERROR(VLOOKUP(A33,Transaksi!$A$11:$G$1000,7,FALSE),"")</f>
        <v/>
      </c>
      <c r="H33" s="489" t="str">
        <f ca="1">IFERROR(VLOOKUP(A33,Transaksi!$A$11:$H$1000,8,FALSE),"")</f>
        <v/>
      </c>
      <c r="I33" s="489" t="str">
        <f t="shared" ca="1" si="1"/>
        <v/>
      </c>
    </row>
    <row r="34" spans="1:9" ht="16" customHeight="1">
      <c r="A34" s="477" t="str">
        <f t="shared" ca="1" si="2"/>
        <v/>
      </c>
      <c r="B34" s="505" t="str">
        <f t="shared" ca="1" si="0"/>
        <v/>
      </c>
      <c r="C34" s="486" t="str">
        <f ca="1">IFERROR(VLOOKUP(A34,Transaksi!$A$11:$C$1000,3,FALSE),"")</f>
        <v/>
      </c>
      <c r="D34" s="487" t="str">
        <f ca="1">IFERROR(VLOOKUP(A34,Transaksi!$A$11:$D$1000,4,FALSE),"")</f>
        <v/>
      </c>
      <c r="E34" s="488" t="str">
        <f ca="1">IFERROR(VLOOKUP(A34,Transaksi!$A$11:$E$1000,5,FALSE),"")</f>
        <v/>
      </c>
      <c r="F34" s="209" t="str">
        <f ca="1">IFERROR(VLOOKUP(A34,Transaksi!$A$11:$F$1000,6,FALSE),"")</f>
        <v/>
      </c>
      <c r="G34" s="489" t="str">
        <f ca="1">IFERROR(VLOOKUP(A34,Transaksi!$A$11:$G$1000,7,FALSE),"")</f>
        <v/>
      </c>
      <c r="H34" s="489" t="str">
        <f ca="1">IFERROR(VLOOKUP(A34,Transaksi!$A$11:$H$1000,8,FALSE),"")</f>
        <v/>
      </c>
      <c r="I34" s="489" t="str">
        <f t="shared" ca="1" si="1"/>
        <v/>
      </c>
    </row>
    <row r="35" spans="1:9" customFormat="1" ht="16" customHeight="1">
      <c r="A35" s="477" t="str">
        <f t="shared" ca="1" si="2"/>
        <v/>
      </c>
      <c r="B35" s="505" t="str">
        <f t="shared" ca="1" si="0"/>
        <v/>
      </c>
      <c r="C35" s="486" t="str">
        <f ca="1">IFERROR(VLOOKUP(A35,Transaksi!$A$11:$C$1000,3,FALSE),"")</f>
        <v/>
      </c>
      <c r="D35" s="487" t="str">
        <f ca="1">IFERROR(VLOOKUP(A35,Transaksi!$A$11:$D$1000,4,FALSE),"")</f>
        <v/>
      </c>
      <c r="E35" s="488" t="str">
        <f ca="1">IFERROR(VLOOKUP(A35,Transaksi!$A$11:$E$1000,5,FALSE),"")</f>
        <v/>
      </c>
      <c r="F35" s="209" t="str">
        <f ca="1">IFERROR(VLOOKUP(A35,Transaksi!$A$11:$F$1000,6,FALSE),"")</f>
        <v/>
      </c>
      <c r="G35" s="489" t="str">
        <f ca="1">IFERROR(VLOOKUP(A35,Transaksi!$A$11:$G$1000,7,FALSE),"")</f>
        <v/>
      </c>
      <c r="H35" s="489" t="str">
        <f ca="1">IFERROR(VLOOKUP(A35,Transaksi!$A$11:$H$1000,8,FALSE),"")</f>
        <v/>
      </c>
      <c r="I35" s="489" t="str">
        <f t="shared" ca="1" si="1"/>
        <v/>
      </c>
    </row>
    <row r="36" spans="1:9" ht="16" customHeight="1">
      <c r="A36" s="477" t="str">
        <f t="shared" ca="1" si="2"/>
        <v/>
      </c>
      <c r="B36" s="505" t="str">
        <f t="shared" ca="1" si="0"/>
        <v/>
      </c>
      <c r="C36" s="486" t="str">
        <f ca="1">IFERROR(VLOOKUP(A36,Transaksi!$A$11:$C$1000,3,FALSE),"")</f>
        <v/>
      </c>
      <c r="D36" s="487" t="str">
        <f ca="1">IFERROR(VLOOKUP(A36,Transaksi!$A$11:$D$1000,4,FALSE),"")</f>
        <v/>
      </c>
      <c r="E36" s="488" t="str">
        <f ca="1">IFERROR(VLOOKUP(A36,Transaksi!$A$11:$E$1000,5,FALSE),"")</f>
        <v/>
      </c>
      <c r="F36" s="209" t="str">
        <f ca="1">IFERROR(VLOOKUP(A36,Transaksi!$A$11:$F$1000,6,FALSE),"")</f>
        <v/>
      </c>
      <c r="G36" s="489" t="str">
        <f ca="1">IFERROR(VLOOKUP(A36,Transaksi!$A$11:$G$1000,7,FALSE),"")</f>
        <v/>
      </c>
      <c r="H36" s="489" t="str">
        <f ca="1">IFERROR(VLOOKUP(A36,Transaksi!$A$11:$H$1000,8,FALSE),"")</f>
        <v/>
      </c>
      <c r="I36" s="489" t="str">
        <f t="shared" ca="1" si="1"/>
        <v/>
      </c>
    </row>
    <row r="37" spans="1:9" customFormat="1" ht="16" customHeight="1">
      <c r="A37" s="477" t="str">
        <f t="shared" ca="1" si="2"/>
        <v/>
      </c>
      <c r="B37" s="505" t="str">
        <f t="shared" ca="1" si="0"/>
        <v/>
      </c>
      <c r="C37" s="486" t="str">
        <f ca="1">IFERROR(VLOOKUP(A37,Transaksi!$A$11:$C$1000,3,FALSE),"")</f>
        <v/>
      </c>
      <c r="D37" s="487" t="str">
        <f ca="1">IFERROR(VLOOKUP(A37,Transaksi!$A$11:$D$1000,4,FALSE),"")</f>
        <v/>
      </c>
      <c r="E37" s="488" t="str">
        <f ca="1">IFERROR(VLOOKUP(A37,Transaksi!$A$11:$E$1000,5,FALSE),"")</f>
        <v/>
      </c>
      <c r="F37" s="209" t="str">
        <f ca="1">IFERROR(VLOOKUP(A37,Transaksi!$A$11:$F$1000,6,FALSE),"")</f>
        <v/>
      </c>
      <c r="G37" s="489" t="str">
        <f ca="1">IFERROR(VLOOKUP(A37,Transaksi!$A$11:$G$1000,7,FALSE),"")</f>
        <v/>
      </c>
      <c r="H37" s="489" t="str">
        <f ca="1">IFERROR(VLOOKUP(A37,Transaksi!$A$11:$H$1000,8,FALSE),"")</f>
        <v/>
      </c>
      <c r="I37" s="489" t="str">
        <f t="shared" ca="1" si="1"/>
        <v/>
      </c>
    </row>
    <row r="38" spans="1:9" customFormat="1" ht="16" customHeight="1">
      <c r="A38" s="477" t="str">
        <f t="shared" ca="1" si="2"/>
        <v/>
      </c>
      <c r="B38" s="505" t="str">
        <f t="shared" ca="1" si="0"/>
        <v/>
      </c>
      <c r="C38" s="486" t="str">
        <f ca="1">IFERROR(VLOOKUP(A38,Transaksi!$A$11:$C$1000,3,FALSE),"")</f>
        <v/>
      </c>
      <c r="D38" s="487" t="str">
        <f ca="1">IFERROR(VLOOKUP(A38,Transaksi!$A$11:$D$1000,4,FALSE),"")</f>
        <v/>
      </c>
      <c r="E38" s="488" t="str">
        <f ca="1">IFERROR(VLOOKUP(A38,Transaksi!$A$11:$E$1000,5,FALSE),"")</f>
        <v/>
      </c>
      <c r="F38" s="209" t="str">
        <f ca="1">IFERROR(VLOOKUP(A38,Transaksi!$A$11:$F$1000,6,FALSE),"")</f>
        <v/>
      </c>
      <c r="G38" s="489" t="str">
        <f ca="1">IFERROR(VLOOKUP(A38,Transaksi!$A$11:$G$1000,7,FALSE),"")</f>
        <v/>
      </c>
      <c r="H38" s="489" t="str">
        <f ca="1">IFERROR(VLOOKUP(A38,Transaksi!$A$11:$H$1000,8,FALSE),"")</f>
        <v/>
      </c>
      <c r="I38" s="489" t="str">
        <f t="shared" ca="1" si="1"/>
        <v/>
      </c>
    </row>
    <row r="39" spans="1:9" customFormat="1" ht="16" customHeight="1">
      <c r="A39" s="477" t="str">
        <f t="shared" ca="1" si="2"/>
        <v/>
      </c>
      <c r="B39" s="505" t="str">
        <f t="shared" ca="1" si="0"/>
        <v/>
      </c>
      <c r="C39" s="486" t="str">
        <f ca="1">IFERROR(VLOOKUP(A39,Transaksi!$A$11:$C$1000,3,FALSE),"")</f>
        <v/>
      </c>
      <c r="D39" s="487" t="str">
        <f ca="1">IFERROR(VLOOKUP(A39,Transaksi!$A$11:$D$1000,4,FALSE),"")</f>
        <v/>
      </c>
      <c r="E39" s="488" t="str">
        <f ca="1">IFERROR(VLOOKUP(A39,Transaksi!$A$11:$E$1000,5,FALSE),"")</f>
        <v/>
      </c>
      <c r="F39" s="209" t="str">
        <f ca="1">IFERROR(VLOOKUP(A39,Transaksi!$A$11:$F$1000,6,FALSE),"")</f>
        <v/>
      </c>
      <c r="G39" s="489" t="str">
        <f ca="1">IFERROR(VLOOKUP(A39,Transaksi!$A$11:$G$1000,7,FALSE),"")</f>
        <v/>
      </c>
      <c r="H39" s="489" t="str">
        <f ca="1">IFERROR(VLOOKUP(A39,Transaksi!$A$11:$H$1000,8,FALSE),"")</f>
        <v/>
      </c>
      <c r="I39" s="489" t="str">
        <f t="shared" ca="1" si="1"/>
        <v/>
      </c>
    </row>
    <row r="40" spans="1:9" customFormat="1" ht="16" customHeight="1">
      <c r="A40" s="477" t="str">
        <f t="shared" ca="1" si="2"/>
        <v/>
      </c>
      <c r="B40" s="505" t="str">
        <f t="shared" ca="1" si="0"/>
        <v/>
      </c>
      <c r="C40" s="486" t="str">
        <f ca="1">IFERROR(VLOOKUP(A40,Transaksi!$A$11:$C$1000,3,FALSE),"")</f>
        <v/>
      </c>
      <c r="D40" s="487" t="str">
        <f ca="1">IFERROR(VLOOKUP(A40,Transaksi!$A$11:$D$1000,4,FALSE),"")</f>
        <v/>
      </c>
      <c r="E40" s="488" t="str">
        <f ca="1">IFERROR(VLOOKUP(A40,Transaksi!$A$11:$E$1000,5,FALSE),"")</f>
        <v/>
      </c>
      <c r="F40" s="209" t="str">
        <f ca="1">IFERROR(VLOOKUP(A40,Transaksi!$A$11:$F$1000,6,FALSE),"")</f>
        <v/>
      </c>
      <c r="G40" s="489" t="str">
        <f ca="1">IFERROR(VLOOKUP(A40,Transaksi!$A$11:$G$1000,7,FALSE),"")</f>
        <v/>
      </c>
      <c r="H40" s="489" t="str">
        <f ca="1">IFERROR(VLOOKUP(A40,Transaksi!$A$11:$H$1000,8,FALSE),"")</f>
        <v/>
      </c>
      <c r="I40" s="489" t="str">
        <f t="shared" ca="1" si="1"/>
        <v/>
      </c>
    </row>
    <row r="41" spans="1:9" ht="16" customHeight="1">
      <c r="A41" s="477" t="str">
        <f t="shared" ca="1" si="2"/>
        <v/>
      </c>
      <c r="B41" s="505" t="str">
        <f t="shared" ca="1" si="0"/>
        <v/>
      </c>
      <c r="C41" s="486" t="str">
        <f ca="1">IFERROR(VLOOKUP(A41,Transaksi!$A$11:$C$1000,3,FALSE),"")</f>
        <v/>
      </c>
      <c r="D41" s="487" t="str">
        <f ca="1">IFERROR(VLOOKUP(A41,Transaksi!$A$11:$D$1000,4,FALSE),"")</f>
        <v/>
      </c>
      <c r="E41" s="488" t="str">
        <f ca="1">IFERROR(VLOOKUP(A41,Transaksi!$A$11:$E$1000,5,FALSE),"")</f>
        <v/>
      </c>
      <c r="F41" s="209" t="str">
        <f ca="1">IFERROR(VLOOKUP(A41,Transaksi!$A$11:$F$1000,6,FALSE),"")</f>
        <v/>
      </c>
      <c r="G41" s="489" t="str">
        <f ca="1">IFERROR(VLOOKUP(A41,Transaksi!$A$11:$G$1000,7,FALSE),"")</f>
        <v/>
      </c>
      <c r="H41" s="489" t="str">
        <f ca="1">IFERROR(VLOOKUP(A41,Transaksi!$A$11:$H$1000,8,FALSE),"")</f>
        <v/>
      </c>
      <c r="I41" s="489" t="str">
        <f t="shared" ca="1" si="1"/>
        <v/>
      </c>
    </row>
    <row r="42" spans="1:9" customFormat="1" ht="16" customHeight="1">
      <c r="A42" s="477" t="str">
        <f t="shared" ca="1" si="2"/>
        <v/>
      </c>
      <c r="B42" s="505" t="str">
        <f t="shared" ca="1" si="0"/>
        <v/>
      </c>
      <c r="C42" s="486" t="str">
        <f ca="1">IFERROR(VLOOKUP(A42,Transaksi!$A$11:$C$1000,3,FALSE),"")</f>
        <v/>
      </c>
      <c r="D42" s="487" t="str">
        <f ca="1">IFERROR(VLOOKUP(A42,Transaksi!$A$11:$D$1000,4,FALSE),"")</f>
        <v/>
      </c>
      <c r="E42" s="488" t="str">
        <f ca="1">IFERROR(VLOOKUP(A42,Transaksi!$A$11:$E$1000,5,FALSE),"")</f>
        <v/>
      </c>
      <c r="F42" s="209" t="str">
        <f ca="1">IFERROR(VLOOKUP(A42,Transaksi!$A$11:$F$1000,6,FALSE),"")</f>
        <v/>
      </c>
      <c r="G42" s="489" t="str">
        <f ca="1">IFERROR(VLOOKUP(A42,Transaksi!$A$11:$G$1000,7,FALSE),"")</f>
        <v/>
      </c>
      <c r="H42" s="489" t="str">
        <f ca="1">IFERROR(VLOOKUP(A42,Transaksi!$A$11:$H$1000,8,FALSE),"")</f>
        <v/>
      </c>
      <c r="I42" s="489" t="str">
        <f t="shared" ca="1" si="1"/>
        <v/>
      </c>
    </row>
    <row r="43" spans="1:9" customFormat="1" ht="16" customHeight="1">
      <c r="A43" s="477" t="str">
        <f t="shared" ca="1" si="2"/>
        <v/>
      </c>
      <c r="B43" s="505" t="str">
        <f t="shared" ca="1" si="0"/>
        <v/>
      </c>
      <c r="C43" s="486" t="str">
        <f ca="1">IFERROR(VLOOKUP(A43,Transaksi!$A$11:$C$1000,3,FALSE),"")</f>
        <v/>
      </c>
      <c r="D43" s="487" t="str">
        <f ca="1">IFERROR(VLOOKUP(A43,Transaksi!$A$11:$D$1000,4,FALSE),"")</f>
        <v/>
      </c>
      <c r="E43" s="488" t="str">
        <f ca="1">IFERROR(VLOOKUP(A43,Transaksi!$A$11:$E$1000,5,FALSE),"")</f>
        <v/>
      </c>
      <c r="F43" s="209" t="str">
        <f ca="1">IFERROR(VLOOKUP(A43,Transaksi!$A$11:$F$1000,6,FALSE),"")</f>
        <v/>
      </c>
      <c r="G43" s="489" t="str">
        <f ca="1">IFERROR(VLOOKUP(A43,Transaksi!$A$11:$G$1000,7,FALSE),"")</f>
        <v/>
      </c>
      <c r="H43" s="489" t="str">
        <f ca="1">IFERROR(VLOOKUP(A43,Transaksi!$A$11:$H$1000,8,FALSE),"")</f>
        <v/>
      </c>
      <c r="I43" s="489" t="str">
        <f t="shared" ca="1" si="1"/>
        <v/>
      </c>
    </row>
    <row r="44" spans="1:9" customFormat="1" ht="16" customHeight="1">
      <c r="A44" s="477" t="str">
        <f t="shared" ca="1" si="2"/>
        <v/>
      </c>
      <c r="B44" s="505" t="str">
        <f t="shared" ca="1" si="0"/>
        <v/>
      </c>
      <c r="C44" s="486" t="str">
        <f ca="1">IFERROR(VLOOKUP(A44,Transaksi!$A$11:$C$1000,3,FALSE),"")</f>
        <v/>
      </c>
      <c r="D44" s="487" t="str">
        <f ca="1">IFERROR(VLOOKUP(A44,Transaksi!$A$11:$D$1000,4,FALSE),"")</f>
        <v/>
      </c>
      <c r="E44" s="488" t="str">
        <f ca="1">IFERROR(VLOOKUP(A44,Transaksi!$A$11:$E$1000,5,FALSE),"")</f>
        <v/>
      </c>
      <c r="F44" s="209" t="str">
        <f ca="1">IFERROR(VLOOKUP(A44,Transaksi!$A$11:$F$1000,6,FALSE),"")</f>
        <v/>
      </c>
      <c r="G44" s="489" t="str">
        <f ca="1">IFERROR(VLOOKUP(A44,Transaksi!$A$11:$G$1000,7,FALSE),"")</f>
        <v/>
      </c>
      <c r="H44" s="489" t="str">
        <f ca="1">IFERROR(VLOOKUP(A44,Transaksi!$A$11:$H$1000,8,FALSE),"")</f>
        <v/>
      </c>
      <c r="I44" s="489" t="str">
        <f t="shared" ca="1" si="1"/>
        <v/>
      </c>
    </row>
    <row r="45" spans="1:9" customFormat="1" ht="16" customHeight="1">
      <c r="A45" s="477" t="str">
        <f t="shared" ca="1" si="2"/>
        <v/>
      </c>
      <c r="B45" s="505" t="str">
        <f t="shared" ca="1" si="0"/>
        <v/>
      </c>
      <c r="C45" s="486" t="str">
        <f ca="1">IFERROR(VLOOKUP(A45,Transaksi!$A$11:$C$1000,3,FALSE),"")</f>
        <v/>
      </c>
      <c r="D45" s="487" t="str">
        <f ca="1">IFERROR(VLOOKUP(A45,Transaksi!$A$11:$D$1000,4,FALSE),"")</f>
        <v/>
      </c>
      <c r="E45" s="488" t="str">
        <f ca="1">IFERROR(VLOOKUP(A45,Transaksi!$A$11:$E$1000,5,FALSE),"")</f>
        <v/>
      </c>
      <c r="F45" s="209" t="str">
        <f ca="1">IFERROR(VLOOKUP(A45,Transaksi!$A$11:$F$1000,6,FALSE),"")</f>
        <v/>
      </c>
      <c r="G45" s="489" t="str">
        <f ca="1">IFERROR(VLOOKUP(A45,Transaksi!$A$11:$G$1000,7,FALSE),"")</f>
        <v/>
      </c>
      <c r="H45" s="489" t="str">
        <f ca="1">IFERROR(VLOOKUP(A45,Transaksi!$A$11:$H$1000,8,FALSE),"")</f>
        <v/>
      </c>
      <c r="I45" s="489" t="str">
        <f t="shared" ca="1" si="1"/>
        <v/>
      </c>
    </row>
    <row r="46" spans="1:9" customFormat="1" ht="16" customHeight="1">
      <c r="A46" s="477" t="str">
        <f t="shared" ca="1" si="2"/>
        <v/>
      </c>
      <c r="B46" s="505" t="str">
        <f t="shared" ca="1" si="0"/>
        <v/>
      </c>
      <c r="C46" s="486" t="str">
        <f ca="1">IFERROR(VLOOKUP(A46,Transaksi!$A$11:$C$1000,3,FALSE),"")</f>
        <v/>
      </c>
      <c r="D46" s="487" t="str">
        <f ca="1">IFERROR(VLOOKUP(A46,Transaksi!$A$11:$D$1000,4,FALSE),"")</f>
        <v/>
      </c>
      <c r="E46" s="488" t="str">
        <f ca="1">IFERROR(VLOOKUP(A46,Transaksi!$A$11:$E$1000,5,FALSE),"")</f>
        <v/>
      </c>
      <c r="F46" s="209" t="str">
        <f ca="1">IFERROR(VLOOKUP(A46,Transaksi!$A$11:$F$1000,6,FALSE),"")</f>
        <v/>
      </c>
      <c r="G46" s="489" t="str">
        <f ca="1">IFERROR(VLOOKUP(A46,Transaksi!$A$11:$G$1000,7,FALSE),"")</f>
        <v/>
      </c>
      <c r="H46" s="489" t="str">
        <f ca="1">IFERROR(VLOOKUP(A46,Transaksi!$A$11:$H$1000,8,FALSE),"")</f>
        <v/>
      </c>
      <c r="I46" s="489" t="str">
        <f t="shared" ca="1" si="1"/>
        <v/>
      </c>
    </row>
    <row r="47" spans="1:9" customFormat="1" ht="16" customHeight="1">
      <c r="A47" s="477" t="str">
        <f t="shared" ca="1" si="2"/>
        <v/>
      </c>
      <c r="B47" s="505" t="str">
        <f t="shared" ca="1" si="0"/>
        <v/>
      </c>
      <c r="C47" s="486" t="str">
        <f ca="1">IFERROR(VLOOKUP(A47,Transaksi!$A$11:$C$1000,3,FALSE),"")</f>
        <v/>
      </c>
      <c r="D47" s="487" t="str">
        <f ca="1">IFERROR(VLOOKUP(A47,Transaksi!$A$11:$D$1000,4,FALSE),"")</f>
        <v/>
      </c>
      <c r="E47" s="488" t="str">
        <f ca="1">IFERROR(VLOOKUP(A47,Transaksi!$A$11:$E$1000,5,FALSE),"")</f>
        <v/>
      </c>
      <c r="F47" s="209" t="str">
        <f ca="1">IFERROR(VLOOKUP(A47,Transaksi!$A$11:$F$1000,6,FALSE),"")</f>
        <v/>
      </c>
      <c r="G47" s="489" t="str">
        <f ca="1">IFERROR(VLOOKUP(A47,Transaksi!$A$11:$G$1000,7,FALSE),"")</f>
        <v/>
      </c>
      <c r="H47" s="489" t="str">
        <f ca="1">IFERROR(VLOOKUP(A47,Transaksi!$A$11:$H$1000,8,FALSE),"")</f>
        <v/>
      </c>
      <c r="I47" s="489" t="str">
        <f t="shared" ca="1" si="1"/>
        <v/>
      </c>
    </row>
    <row r="48" spans="1:9" customFormat="1" ht="16" customHeight="1">
      <c r="A48" s="477" t="str">
        <f t="shared" ca="1" si="2"/>
        <v/>
      </c>
      <c r="B48" s="505" t="str">
        <f t="shared" ca="1" si="0"/>
        <v/>
      </c>
      <c r="C48" s="486" t="str">
        <f ca="1">IFERROR(VLOOKUP(A48,Transaksi!$A$11:$C$1000,3,FALSE),"")</f>
        <v/>
      </c>
      <c r="D48" s="487" t="str">
        <f ca="1">IFERROR(VLOOKUP(A48,Transaksi!$A$11:$D$1000,4,FALSE),"")</f>
        <v/>
      </c>
      <c r="E48" s="488" t="str">
        <f ca="1">IFERROR(VLOOKUP(A48,Transaksi!$A$11:$E$1000,5,FALSE),"")</f>
        <v/>
      </c>
      <c r="F48" s="209" t="str">
        <f ca="1">IFERROR(VLOOKUP(A48,Transaksi!$A$11:$F$1000,6,FALSE),"")</f>
        <v/>
      </c>
      <c r="G48" s="489" t="str">
        <f ca="1">IFERROR(VLOOKUP(A48,Transaksi!$A$11:$G$1000,7,FALSE),"")</f>
        <v/>
      </c>
      <c r="H48" s="489" t="str">
        <f ca="1">IFERROR(VLOOKUP(A48,Transaksi!$A$11:$H$1000,8,FALSE),"")</f>
        <v/>
      </c>
      <c r="I48" s="489" t="str">
        <f t="shared" ca="1" si="1"/>
        <v/>
      </c>
    </row>
    <row r="49" spans="1:9" customFormat="1" ht="16" customHeight="1">
      <c r="A49" s="477" t="str">
        <f t="shared" ca="1" si="2"/>
        <v/>
      </c>
      <c r="B49" s="505" t="str">
        <f t="shared" ca="1" si="0"/>
        <v/>
      </c>
      <c r="C49" s="486" t="str">
        <f ca="1">IFERROR(VLOOKUP(A49,Transaksi!$A$11:$C$1000,3,FALSE),"")</f>
        <v/>
      </c>
      <c r="D49" s="487" t="str">
        <f ca="1">IFERROR(VLOOKUP(A49,Transaksi!$A$11:$D$1000,4,FALSE),"")</f>
        <v/>
      </c>
      <c r="E49" s="488" t="str">
        <f ca="1">IFERROR(VLOOKUP(A49,Transaksi!$A$11:$E$1000,5,FALSE),"")</f>
        <v/>
      </c>
      <c r="F49" s="209" t="str">
        <f ca="1">IFERROR(VLOOKUP(A49,Transaksi!$A$11:$F$1000,6,FALSE),"")</f>
        <v/>
      </c>
      <c r="G49" s="489" t="str">
        <f ca="1">IFERROR(VLOOKUP(A49,Transaksi!$A$11:$G$1000,7,FALSE),"")</f>
        <v/>
      </c>
      <c r="H49" s="489" t="str">
        <f ca="1">IFERROR(VLOOKUP(A49,Transaksi!$A$11:$H$1000,8,FALSE),"")</f>
        <v/>
      </c>
      <c r="I49" s="489" t="str">
        <f t="shared" ca="1" si="1"/>
        <v/>
      </c>
    </row>
    <row r="50" spans="1:9" customFormat="1" ht="16" customHeight="1">
      <c r="A50" s="477" t="str">
        <f t="shared" ca="1" si="2"/>
        <v/>
      </c>
      <c r="B50" s="505" t="str">
        <f t="shared" ca="1" si="0"/>
        <v/>
      </c>
      <c r="C50" s="486" t="str">
        <f ca="1">IFERROR(VLOOKUP(A50,Transaksi!$A$11:$C$1000,3,FALSE),"")</f>
        <v/>
      </c>
      <c r="D50" s="487" t="str">
        <f ca="1">IFERROR(VLOOKUP(A50,Transaksi!$A$11:$D$1000,4,FALSE),"")</f>
        <v/>
      </c>
      <c r="E50" s="488" t="str">
        <f ca="1">IFERROR(VLOOKUP(A50,Transaksi!$A$11:$E$1000,5,FALSE),"")</f>
        <v/>
      </c>
      <c r="F50" s="209" t="str">
        <f ca="1">IFERROR(VLOOKUP(A50,Transaksi!$A$11:$F$1000,6,FALSE),"")</f>
        <v/>
      </c>
      <c r="G50" s="489" t="str">
        <f ca="1">IFERROR(VLOOKUP(A50,Transaksi!$A$11:$G$1000,7,FALSE),"")</f>
        <v/>
      </c>
      <c r="H50" s="489" t="str">
        <f ca="1">IFERROR(VLOOKUP(A50,Transaksi!$A$11:$H$1000,8,FALSE),"")</f>
        <v/>
      </c>
      <c r="I50" s="489" t="str">
        <f t="shared" ca="1" si="1"/>
        <v/>
      </c>
    </row>
    <row r="51" spans="1:9" customFormat="1" ht="16" customHeight="1">
      <c r="A51" s="477" t="str">
        <f t="shared" ca="1" si="2"/>
        <v/>
      </c>
      <c r="B51" s="505" t="str">
        <f t="shared" ca="1" si="0"/>
        <v/>
      </c>
      <c r="C51" s="486" t="str">
        <f ca="1">IFERROR(VLOOKUP(A51,Transaksi!$A$11:$C$1000,3,FALSE),"")</f>
        <v/>
      </c>
      <c r="D51" s="487" t="str">
        <f ca="1">IFERROR(VLOOKUP(A51,Transaksi!$A$11:$D$1000,4,FALSE),"")</f>
        <v/>
      </c>
      <c r="E51" s="488" t="str">
        <f ca="1">IFERROR(VLOOKUP(A51,Transaksi!$A$11:$E$1000,5,FALSE),"")</f>
        <v/>
      </c>
      <c r="F51" s="209" t="str">
        <f ca="1">IFERROR(VLOOKUP(A51,Transaksi!$A$11:$F$1000,6,FALSE),"")</f>
        <v/>
      </c>
      <c r="G51" s="489" t="str">
        <f ca="1">IFERROR(VLOOKUP(A51,Transaksi!$A$11:$G$1000,7,FALSE),"")</f>
        <v/>
      </c>
      <c r="H51" s="489" t="str">
        <f ca="1">IFERROR(VLOOKUP(A51,Transaksi!$A$11:$H$1000,8,FALSE),"")</f>
        <v/>
      </c>
      <c r="I51" s="489" t="str">
        <f t="shared" ca="1" si="1"/>
        <v/>
      </c>
    </row>
    <row r="52" spans="1:9" customFormat="1" ht="16" customHeight="1">
      <c r="A52" s="477" t="str">
        <f t="shared" ca="1" si="2"/>
        <v/>
      </c>
      <c r="B52" s="505" t="str">
        <f t="shared" ca="1" si="0"/>
        <v/>
      </c>
      <c r="C52" s="486" t="str">
        <f ca="1">IFERROR(VLOOKUP(A52,Transaksi!$A$11:$C$1000,3,FALSE),"")</f>
        <v/>
      </c>
      <c r="D52" s="487" t="str">
        <f ca="1">IFERROR(VLOOKUP(A52,Transaksi!$A$11:$D$1000,4,FALSE),"")</f>
        <v/>
      </c>
      <c r="E52" s="488" t="str">
        <f ca="1">IFERROR(VLOOKUP(A52,Transaksi!$A$11:$E$1000,5,FALSE),"")</f>
        <v/>
      </c>
      <c r="F52" s="209" t="str">
        <f ca="1">IFERROR(VLOOKUP(A52,Transaksi!$A$11:$F$1000,6,FALSE),"")</f>
        <v/>
      </c>
      <c r="G52" s="489" t="str">
        <f ca="1">IFERROR(VLOOKUP(A52,Transaksi!$A$11:$G$1000,7,FALSE),"")</f>
        <v/>
      </c>
      <c r="H52" s="489" t="str">
        <f ca="1">IFERROR(VLOOKUP(A52,Transaksi!$A$11:$H$1000,8,FALSE),"")</f>
        <v/>
      </c>
      <c r="I52" s="489" t="str">
        <f t="shared" ca="1" si="1"/>
        <v/>
      </c>
    </row>
    <row r="53" spans="1:9" customFormat="1" ht="16" customHeight="1">
      <c r="A53" s="477" t="str">
        <f t="shared" ca="1" si="2"/>
        <v/>
      </c>
      <c r="B53" s="505" t="str">
        <f t="shared" ca="1" si="0"/>
        <v/>
      </c>
      <c r="C53" s="486" t="str">
        <f ca="1">IFERROR(VLOOKUP(A53,Transaksi!$A$11:$C$1000,3,FALSE),"")</f>
        <v/>
      </c>
      <c r="D53" s="487" t="str">
        <f ca="1">IFERROR(VLOOKUP(A53,Transaksi!$A$11:$D$1000,4,FALSE),"")</f>
        <v/>
      </c>
      <c r="E53" s="488" t="str">
        <f ca="1">IFERROR(VLOOKUP(A53,Transaksi!$A$11:$E$1000,5,FALSE),"")</f>
        <v/>
      </c>
      <c r="F53" s="209" t="str">
        <f ca="1">IFERROR(VLOOKUP(A53,Transaksi!$A$11:$F$1000,6,FALSE),"")</f>
        <v/>
      </c>
      <c r="G53" s="489" t="str">
        <f ca="1">IFERROR(VLOOKUP(A53,Transaksi!$A$11:$G$1000,7,FALSE),"")</f>
        <v/>
      </c>
      <c r="H53" s="489" t="str">
        <f ca="1">IFERROR(VLOOKUP(A53,Transaksi!$A$11:$H$1000,8,FALSE),"")</f>
        <v/>
      </c>
      <c r="I53" s="489" t="str">
        <f t="shared" ca="1" si="1"/>
        <v/>
      </c>
    </row>
    <row r="54" spans="1:9" customFormat="1" ht="16" customHeight="1">
      <c r="A54" s="477" t="str">
        <f t="shared" ca="1" si="2"/>
        <v/>
      </c>
      <c r="B54" s="505" t="str">
        <f t="shared" ca="1" si="0"/>
        <v/>
      </c>
      <c r="C54" s="486" t="str">
        <f ca="1">IFERROR(VLOOKUP(A54,Transaksi!$A$11:$C$1000,3,FALSE),"")</f>
        <v/>
      </c>
      <c r="D54" s="487" t="str">
        <f ca="1">IFERROR(VLOOKUP(A54,Transaksi!$A$11:$D$1000,4,FALSE),"")</f>
        <v/>
      </c>
      <c r="E54" s="488" t="str">
        <f ca="1">IFERROR(VLOOKUP(A54,Transaksi!$A$11:$E$1000,5,FALSE),"")</f>
        <v/>
      </c>
      <c r="F54" s="209" t="str">
        <f ca="1">IFERROR(VLOOKUP(A54,Transaksi!$A$11:$F$1000,6,FALSE),"")</f>
        <v/>
      </c>
      <c r="G54" s="489" t="str">
        <f ca="1">IFERROR(VLOOKUP(A54,Transaksi!$A$11:$G$1000,7,FALSE),"")</f>
        <v/>
      </c>
      <c r="H54" s="489" t="str">
        <f ca="1">IFERROR(VLOOKUP(A54,Transaksi!$A$11:$H$1000,8,FALSE),"")</f>
        <v/>
      </c>
      <c r="I54" s="489" t="str">
        <f t="shared" ca="1" si="1"/>
        <v/>
      </c>
    </row>
    <row r="55" spans="1:9" customFormat="1" ht="16" customHeight="1">
      <c r="A55" s="477" t="str">
        <f t="shared" ca="1" si="2"/>
        <v/>
      </c>
      <c r="B55" s="505" t="str">
        <f t="shared" ca="1" si="0"/>
        <v/>
      </c>
      <c r="C55" s="486" t="str">
        <f ca="1">IFERROR(VLOOKUP(A55,Transaksi!$A$11:$C$1000,3,FALSE),"")</f>
        <v/>
      </c>
      <c r="D55" s="487" t="str">
        <f ca="1">IFERROR(VLOOKUP(A55,Transaksi!$A$11:$D$1000,4,FALSE),"")</f>
        <v/>
      </c>
      <c r="E55" s="488" t="str">
        <f ca="1">IFERROR(VLOOKUP(A55,Transaksi!$A$11:$E$1000,5,FALSE),"")</f>
        <v/>
      </c>
      <c r="F55" s="209" t="str">
        <f ca="1">IFERROR(VLOOKUP(A55,Transaksi!$A$11:$F$1000,6,FALSE),"")</f>
        <v/>
      </c>
      <c r="G55" s="489" t="str">
        <f ca="1">IFERROR(VLOOKUP(A55,Transaksi!$A$11:$G$1000,7,FALSE),"")</f>
        <v/>
      </c>
      <c r="H55" s="489" t="str">
        <f ca="1">IFERROR(VLOOKUP(A55,Transaksi!$A$11:$H$1000,8,FALSE),"")</f>
        <v/>
      </c>
      <c r="I55" s="489" t="str">
        <f t="shared" ca="1" si="1"/>
        <v/>
      </c>
    </row>
    <row r="56" spans="1:9" ht="16" customHeight="1">
      <c r="A56" s="477" t="str">
        <f t="shared" ca="1" si="2"/>
        <v/>
      </c>
      <c r="B56" s="505" t="str">
        <f t="shared" ca="1" si="0"/>
        <v/>
      </c>
      <c r="C56" s="486" t="str">
        <f ca="1">IFERROR(VLOOKUP(A56,Transaksi!$A$11:$C$1000,3,FALSE),"")</f>
        <v/>
      </c>
      <c r="D56" s="487" t="str">
        <f ca="1">IFERROR(VLOOKUP(A56,Transaksi!$A$11:$D$1000,4,FALSE),"")</f>
        <v/>
      </c>
      <c r="E56" s="488" t="str">
        <f ca="1">IFERROR(VLOOKUP(A56,Transaksi!$A$11:$E$1000,5,FALSE),"")</f>
        <v/>
      </c>
      <c r="F56" s="209" t="str">
        <f ca="1">IFERROR(VLOOKUP(A56,Transaksi!$A$11:$F$1000,6,FALSE),"")</f>
        <v/>
      </c>
      <c r="G56" s="489" t="str">
        <f ca="1">IFERROR(VLOOKUP(A56,Transaksi!$A$11:$G$1000,7,FALSE),"")</f>
        <v/>
      </c>
      <c r="H56" s="489" t="str">
        <f ca="1">IFERROR(VLOOKUP(A56,Transaksi!$A$11:$H$1000,8,FALSE),"")</f>
        <v/>
      </c>
      <c r="I56" s="489" t="str">
        <f t="shared" ca="1" si="1"/>
        <v/>
      </c>
    </row>
    <row r="57" spans="1:9" customFormat="1" ht="16" customHeight="1">
      <c r="A57" s="477" t="str">
        <f t="shared" ca="1" si="2"/>
        <v/>
      </c>
      <c r="B57" s="505" t="str">
        <f t="shared" ca="1" si="0"/>
        <v/>
      </c>
      <c r="C57" s="486" t="str">
        <f ca="1">IFERROR(VLOOKUP(A57,Transaksi!$A$11:$C$1000,3,FALSE),"")</f>
        <v/>
      </c>
      <c r="D57" s="487" t="str">
        <f ca="1">IFERROR(VLOOKUP(A57,Transaksi!$A$11:$D$1000,4,FALSE),"")</f>
        <v/>
      </c>
      <c r="E57" s="488" t="str">
        <f ca="1">IFERROR(VLOOKUP(A57,Transaksi!$A$11:$E$1000,5,FALSE),"")</f>
        <v/>
      </c>
      <c r="F57" s="209" t="str">
        <f ca="1">IFERROR(VLOOKUP(A57,Transaksi!$A$11:$F$1000,6,FALSE),"")</f>
        <v/>
      </c>
      <c r="G57" s="489" t="str">
        <f ca="1">IFERROR(VLOOKUP(A57,Transaksi!$A$11:$G$1000,7,FALSE),"")</f>
        <v/>
      </c>
      <c r="H57" s="489" t="str">
        <f ca="1">IFERROR(VLOOKUP(A57,Transaksi!$A$11:$H$1000,8,FALSE),"")</f>
        <v/>
      </c>
      <c r="I57" s="489" t="str">
        <f t="shared" ca="1" si="1"/>
        <v/>
      </c>
    </row>
    <row r="58" spans="1:9" customFormat="1" ht="16" customHeight="1">
      <c r="A58" s="477" t="str">
        <f t="shared" ca="1" si="2"/>
        <v/>
      </c>
      <c r="B58" s="505" t="str">
        <f t="shared" ca="1" si="0"/>
        <v/>
      </c>
      <c r="C58" s="486" t="str">
        <f ca="1">IFERROR(VLOOKUP(A58,Transaksi!$A$11:$C$1000,3,FALSE),"")</f>
        <v/>
      </c>
      <c r="D58" s="487" t="str">
        <f ca="1">IFERROR(VLOOKUP(A58,Transaksi!$A$11:$D$1000,4,FALSE),"")</f>
        <v/>
      </c>
      <c r="E58" s="488" t="str">
        <f ca="1">IFERROR(VLOOKUP(A58,Transaksi!$A$11:$E$1000,5,FALSE),"")</f>
        <v/>
      </c>
      <c r="F58" s="209" t="str">
        <f ca="1">IFERROR(VLOOKUP(A58,Transaksi!$A$11:$F$1000,6,FALSE),"")</f>
        <v/>
      </c>
      <c r="G58" s="489" t="str">
        <f ca="1">IFERROR(VLOOKUP(A58,Transaksi!$A$11:$G$1000,7,FALSE),"")</f>
        <v/>
      </c>
      <c r="H58" s="489" t="str">
        <f ca="1">IFERROR(VLOOKUP(A58,Transaksi!$A$11:$H$1000,8,FALSE),"")</f>
        <v/>
      </c>
      <c r="I58" s="489" t="str">
        <f t="shared" ca="1" si="1"/>
        <v/>
      </c>
    </row>
    <row r="59" spans="1:9" customFormat="1" ht="16" customHeight="1">
      <c r="A59" s="477" t="str">
        <f t="shared" ca="1" si="2"/>
        <v/>
      </c>
      <c r="B59" s="505" t="str">
        <f t="shared" ca="1" si="0"/>
        <v/>
      </c>
      <c r="C59" s="486" t="str">
        <f ca="1">IFERROR(VLOOKUP(A59,Transaksi!$A$11:$C$1000,3,FALSE),"")</f>
        <v/>
      </c>
      <c r="D59" s="487" t="str">
        <f ca="1">IFERROR(VLOOKUP(A59,Transaksi!$A$11:$D$1000,4,FALSE),"")</f>
        <v/>
      </c>
      <c r="E59" s="488" t="str">
        <f ca="1">IFERROR(VLOOKUP(A59,Transaksi!$A$11:$E$1000,5,FALSE),"")</f>
        <v/>
      </c>
      <c r="F59" s="209" t="str">
        <f ca="1">IFERROR(VLOOKUP(A59,Transaksi!$A$11:$F$1000,6,FALSE),"")</f>
        <v/>
      </c>
      <c r="G59" s="489" t="str">
        <f ca="1">IFERROR(VLOOKUP(A59,Transaksi!$A$11:$G$1000,7,FALSE),"")</f>
        <v/>
      </c>
      <c r="H59" s="489" t="str">
        <f ca="1">IFERROR(VLOOKUP(A59,Transaksi!$A$11:$H$1000,8,FALSE),"")</f>
        <v/>
      </c>
      <c r="I59" s="489" t="str">
        <f t="shared" ca="1" si="1"/>
        <v/>
      </c>
    </row>
    <row r="60" spans="1:9" customFormat="1" ht="16" customHeight="1">
      <c r="A60" s="477" t="str">
        <f t="shared" ca="1" si="2"/>
        <v/>
      </c>
      <c r="B60" s="505" t="str">
        <f t="shared" ca="1" si="0"/>
        <v/>
      </c>
      <c r="C60" s="486" t="str">
        <f ca="1">IFERROR(VLOOKUP(A60,Transaksi!$A$11:$C$1000,3,FALSE),"")</f>
        <v/>
      </c>
      <c r="D60" s="487" t="str">
        <f ca="1">IFERROR(VLOOKUP(A60,Transaksi!$A$11:$D$1000,4,FALSE),"")</f>
        <v/>
      </c>
      <c r="E60" s="488" t="str">
        <f ca="1">IFERROR(VLOOKUP(A60,Transaksi!$A$11:$E$1000,5,FALSE),"")</f>
        <v/>
      </c>
      <c r="F60" s="209" t="str">
        <f ca="1">IFERROR(VLOOKUP(A60,Transaksi!$A$11:$F$1000,6,FALSE),"")</f>
        <v/>
      </c>
      <c r="G60" s="489" t="str">
        <f ca="1">IFERROR(VLOOKUP(A60,Transaksi!$A$11:$G$1000,7,FALSE),"")</f>
        <v/>
      </c>
      <c r="H60" s="489" t="str">
        <f ca="1">IFERROR(VLOOKUP(A60,Transaksi!$A$11:$H$1000,8,FALSE),"")</f>
        <v/>
      </c>
      <c r="I60" s="489" t="str">
        <f t="shared" ca="1" si="1"/>
        <v/>
      </c>
    </row>
    <row r="61" spans="1:9" customFormat="1" ht="16" customHeight="1">
      <c r="A61" s="477" t="str">
        <f t="shared" ca="1" si="2"/>
        <v/>
      </c>
      <c r="B61" s="505" t="str">
        <f t="shared" ca="1" si="0"/>
        <v/>
      </c>
      <c r="C61" s="486" t="str">
        <f ca="1">IFERROR(VLOOKUP(A61,Transaksi!$A$11:$C$1000,3,FALSE),"")</f>
        <v/>
      </c>
      <c r="D61" s="487" t="str">
        <f ca="1">IFERROR(VLOOKUP(A61,Transaksi!$A$11:$D$1000,4,FALSE),"")</f>
        <v/>
      </c>
      <c r="E61" s="488" t="str">
        <f ca="1">IFERROR(VLOOKUP(A61,Transaksi!$A$11:$E$1000,5,FALSE),"")</f>
        <v/>
      </c>
      <c r="F61" s="209" t="str">
        <f ca="1">IFERROR(VLOOKUP(A61,Transaksi!$A$11:$F$1000,6,FALSE),"")</f>
        <v/>
      </c>
      <c r="G61" s="489" t="str">
        <f ca="1">IFERROR(VLOOKUP(A61,Transaksi!$A$11:$G$1000,7,FALSE),"")</f>
        <v/>
      </c>
      <c r="H61" s="489" t="str">
        <f ca="1">IFERROR(VLOOKUP(A61,Transaksi!$A$11:$H$1000,8,FALSE),"")</f>
        <v/>
      </c>
      <c r="I61" s="489" t="str">
        <f t="shared" ca="1" si="1"/>
        <v/>
      </c>
    </row>
    <row r="62" spans="1:9" customFormat="1" ht="16" customHeight="1">
      <c r="A62" s="477" t="str">
        <f t="shared" ca="1" si="2"/>
        <v/>
      </c>
      <c r="B62" s="505" t="str">
        <f t="shared" ca="1" si="0"/>
        <v/>
      </c>
      <c r="C62" s="486" t="str">
        <f ca="1">IFERROR(VLOOKUP(A62,Transaksi!$A$11:$C$1000,3,FALSE),"")</f>
        <v/>
      </c>
      <c r="D62" s="487" t="str">
        <f ca="1">IFERROR(VLOOKUP(A62,Transaksi!$A$11:$D$1000,4,FALSE),"")</f>
        <v/>
      </c>
      <c r="E62" s="488" t="str">
        <f ca="1">IFERROR(VLOOKUP(A62,Transaksi!$A$11:$E$1000,5,FALSE),"")</f>
        <v/>
      </c>
      <c r="F62" s="209" t="str">
        <f ca="1">IFERROR(VLOOKUP(A62,Transaksi!$A$11:$F$1000,6,FALSE),"")</f>
        <v/>
      </c>
      <c r="G62" s="489" t="str">
        <f ca="1">IFERROR(VLOOKUP(A62,Transaksi!$A$11:$G$1000,7,FALSE),"")</f>
        <v/>
      </c>
      <c r="H62" s="489" t="str">
        <f ca="1">IFERROR(VLOOKUP(A62,Transaksi!$A$11:$H$1000,8,FALSE),"")</f>
        <v/>
      </c>
      <c r="I62" s="489" t="str">
        <f t="shared" ca="1" si="1"/>
        <v/>
      </c>
    </row>
    <row r="63" spans="1:9" customFormat="1" ht="16" customHeight="1">
      <c r="A63" s="477" t="str">
        <f t="shared" ca="1" si="2"/>
        <v/>
      </c>
      <c r="B63" s="505" t="str">
        <f t="shared" ca="1" si="0"/>
        <v/>
      </c>
      <c r="C63" s="486" t="str">
        <f ca="1">IFERROR(VLOOKUP(A63,Transaksi!$A$11:$C$1000,3,FALSE),"")</f>
        <v/>
      </c>
      <c r="D63" s="487" t="str">
        <f ca="1">IFERROR(VLOOKUP(A63,Transaksi!$A$11:$D$1000,4,FALSE),"")</f>
        <v/>
      </c>
      <c r="E63" s="488" t="str">
        <f ca="1">IFERROR(VLOOKUP(A63,Transaksi!$A$11:$E$1000,5,FALSE),"")</f>
        <v/>
      </c>
      <c r="F63" s="209" t="str">
        <f ca="1">IFERROR(VLOOKUP(A63,Transaksi!$A$11:$F$1000,6,FALSE),"")</f>
        <v/>
      </c>
      <c r="G63" s="489" t="str">
        <f ca="1">IFERROR(VLOOKUP(A63,Transaksi!$A$11:$G$1000,7,FALSE),"")</f>
        <v/>
      </c>
      <c r="H63" s="489" t="str">
        <f ca="1">IFERROR(VLOOKUP(A63,Transaksi!$A$11:$H$1000,8,FALSE),"")</f>
        <v/>
      </c>
      <c r="I63" s="489" t="str">
        <f t="shared" ca="1" si="1"/>
        <v/>
      </c>
    </row>
    <row r="64" spans="1:9" customFormat="1" ht="16" customHeight="1">
      <c r="A64" s="477" t="str">
        <f t="shared" ca="1" si="2"/>
        <v/>
      </c>
      <c r="B64" s="505" t="str">
        <f t="shared" ca="1" si="0"/>
        <v/>
      </c>
      <c r="C64" s="486" t="str">
        <f ca="1">IFERROR(VLOOKUP(A64,Transaksi!$A$11:$C$1000,3,FALSE),"")</f>
        <v/>
      </c>
      <c r="D64" s="487" t="str">
        <f ca="1">IFERROR(VLOOKUP(A64,Transaksi!$A$11:$D$1000,4,FALSE),"")</f>
        <v/>
      </c>
      <c r="E64" s="488" t="str">
        <f ca="1">IFERROR(VLOOKUP(A64,Transaksi!$A$11:$E$1000,5,FALSE),"")</f>
        <v/>
      </c>
      <c r="F64" s="209" t="str">
        <f ca="1">IFERROR(VLOOKUP(A64,Transaksi!$A$11:$F$1000,6,FALSE),"")</f>
        <v/>
      </c>
      <c r="G64" s="489" t="str">
        <f ca="1">IFERROR(VLOOKUP(A64,Transaksi!$A$11:$G$1000,7,FALSE),"")</f>
        <v/>
      </c>
      <c r="H64" s="489" t="str">
        <f ca="1">IFERROR(VLOOKUP(A64,Transaksi!$A$11:$H$1000,8,FALSE),"")</f>
        <v/>
      </c>
      <c r="I64" s="489" t="str">
        <f t="shared" ca="1" si="1"/>
        <v/>
      </c>
    </row>
    <row r="65" spans="1:9" customFormat="1" ht="16" customHeight="1">
      <c r="A65" s="477" t="str">
        <f t="shared" ca="1" si="2"/>
        <v/>
      </c>
      <c r="B65" s="505" t="str">
        <f t="shared" ca="1" si="0"/>
        <v/>
      </c>
      <c r="C65" s="486" t="str">
        <f ca="1">IFERROR(VLOOKUP(A65,Transaksi!$A$11:$C$1000,3,FALSE),"")</f>
        <v/>
      </c>
      <c r="D65" s="487" t="str">
        <f ca="1">IFERROR(VLOOKUP(A65,Transaksi!$A$11:$D$1000,4,FALSE),"")</f>
        <v/>
      </c>
      <c r="E65" s="488" t="str">
        <f ca="1">IFERROR(VLOOKUP(A65,Transaksi!$A$11:$E$1000,5,FALSE),"")</f>
        <v/>
      </c>
      <c r="F65" s="209" t="str">
        <f ca="1">IFERROR(VLOOKUP(A65,Transaksi!$A$11:$F$1000,6,FALSE),"")</f>
        <v/>
      </c>
      <c r="G65" s="489" t="str">
        <f ca="1">IFERROR(VLOOKUP(A65,Transaksi!$A$11:$G$1000,7,FALSE),"")</f>
        <v/>
      </c>
      <c r="H65" s="489" t="str">
        <f ca="1">IFERROR(VLOOKUP(A65,Transaksi!$A$11:$H$1000,8,FALSE),"")</f>
        <v/>
      </c>
      <c r="I65" s="489" t="str">
        <f t="shared" ca="1" si="1"/>
        <v/>
      </c>
    </row>
    <row r="66" spans="1:9" customFormat="1" ht="16" customHeight="1">
      <c r="A66" s="477" t="str">
        <f t="shared" ca="1" si="2"/>
        <v/>
      </c>
      <c r="B66" s="505" t="str">
        <f t="shared" ca="1" si="0"/>
        <v/>
      </c>
      <c r="C66" s="486" t="str">
        <f ca="1">IFERROR(VLOOKUP(A66,Transaksi!$A$11:$C$1000,3,FALSE),"")</f>
        <v/>
      </c>
      <c r="D66" s="487" t="str">
        <f ca="1">IFERROR(VLOOKUP(A66,Transaksi!$A$11:$D$1000,4,FALSE),"")</f>
        <v/>
      </c>
      <c r="E66" s="488" t="str">
        <f ca="1">IFERROR(VLOOKUP(A66,Transaksi!$A$11:$E$1000,5,FALSE),"")</f>
        <v/>
      </c>
      <c r="F66" s="209" t="str">
        <f ca="1">IFERROR(VLOOKUP(A66,Transaksi!$A$11:$F$1000,6,FALSE),"")</f>
        <v/>
      </c>
      <c r="G66" s="489" t="str">
        <f ca="1">IFERROR(VLOOKUP(A66,Transaksi!$A$11:$G$1000,7,FALSE),"")</f>
        <v/>
      </c>
      <c r="H66" s="489" t="str">
        <f ca="1">IFERROR(VLOOKUP(A66,Transaksi!$A$11:$H$1000,8,FALSE),"")</f>
        <v/>
      </c>
      <c r="I66" s="489" t="str">
        <f t="shared" ca="1" si="1"/>
        <v/>
      </c>
    </row>
    <row r="67" spans="1:9" customFormat="1" ht="16" customHeight="1">
      <c r="A67" s="477" t="str">
        <f t="shared" ca="1" si="2"/>
        <v/>
      </c>
      <c r="B67" s="505" t="str">
        <f t="shared" ca="1" si="0"/>
        <v/>
      </c>
      <c r="C67" s="486" t="str">
        <f ca="1">IFERROR(VLOOKUP(A67,Transaksi!$A$11:$C$1000,3,FALSE),"")</f>
        <v/>
      </c>
      <c r="D67" s="487" t="str">
        <f ca="1">IFERROR(VLOOKUP(A67,Transaksi!$A$11:$D$1000,4,FALSE),"")</f>
        <v/>
      </c>
      <c r="E67" s="488" t="str">
        <f ca="1">IFERROR(VLOOKUP(A67,Transaksi!$A$11:$E$1000,5,FALSE),"")</f>
        <v/>
      </c>
      <c r="F67" s="209" t="str">
        <f ca="1">IFERROR(VLOOKUP(A67,Transaksi!$A$11:$F$1000,6,FALSE),"")</f>
        <v/>
      </c>
      <c r="G67" s="489" t="str">
        <f ca="1">IFERROR(VLOOKUP(A67,Transaksi!$A$11:$G$1000,7,FALSE),"")</f>
        <v/>
      </c>
      <c r="H67" s="489" t="str">
        <f ca="1">IFERROR(VLOOKUP(A67,Transaksi!$A$11:$H$1000,8,FALSE),"")</f>
        <v/>
      </c>
      <c r="I67" s="489" t="str">
        <f t="shared" ca="1" si="1"/>
        <v/>
      </c>
    </row>
    <row r="68" spans="1:9" customFormat="1" ht="16" customHeight="1">
      <c r="A68" s="477" t="str">
        <f t="shared" ca="1" si="2"/>
        <v/>
      </c>
      <c r="B68" s="505" t="str">
        <f t="shared" ca="1" si="0"/>
        <v/>
      </c>
      <c r="C68" s="486" t="str">
        <f ca="1">IFERROR(VLOOKUP(A68,Transaksi!$A$11:$C$1000,3,FALSE),"")</f>
        <v/>
      </c>
      <c r="D68" s="487" t="str">
        <f ca="1">IFERROR(VLOOKUP(A68,Transaksi!$A$11:$D$1000,4,FALSE),"")</f>
        <v/>
      </c>
      <c r="E68" s="488" t="str">
        <f ca="1">IFERROR(VLOOKUP(A68,Transaksi!$A$11:$E$1000,5,FALSE),"")</f>
        <v/>
      </c>
      <c r="F68" s="209" t="str">
        <f ca="1">IFERROR(VLOOKUP(A68,Transaksi!$A$11:$F$1000,6,FALSE),"")</f>
        <v/>
      </c>
      <c r="G68" s="489" t="str">
        <f ca="1">IFERROR(VLOOKUP(A68,Transaksi!$A$11:$G$1000,7,FALSE),"")</f>
        <v/>
      </c>
      <c r="H68" s="489" t="str">
        <f ca="1">IFERROR(VLOOKUP(A68,Transaksi!$A$11:$H$1000,8,FALSE),"")</f>
        <v/>
      </c>
      <c r="I68" s="489" t="str">
        <f t="shared" ca="1" si="1"/>
        <v/>
      </c>
    </row>
    <row r="69" spans="1:9" customFormat="1" ht="16" customHeight="1">
      <c r="A69" s="477" t="str">
        <f t="shared" ca="1" si="2"/>
        <v/>
      </c>
      <c r="B69" s="505" t="str">
        <f t="shared" ca="1" si="0"/>
        <v/>
      </c>
      <c r="C69" s="486" t="str">
        <f ca="1">IFERROR(VLOOKUP(A69,Transaksi!$A$11:$C$1000,3,FALSE),"")</f>
        <v/>
      </c>
      <c r="D69" s="487" t="str">
        <f ca="1">IFERROR(VLOOKUP(A69,Transaksi!$A$11:$D$1000,4,FALSE),"")</f>
        <v/>
      </c>
      <c r="E69" s="488" t="str">
        <f ca="1">IFERROR(VLOOKUP(A69,Transaksi!$A$11:$E$1000,5,FALSE),"")</f>
        <v/>
      </c>
      <c r="F69" s="209" t="str">
        <f ca="1">IFERROR(VLOOKUP(A69,Transaksi!$A$11:$F$1000,6,FALSE),"")</f>
        <v/>
      </c>
      <c r="G69" s="489" t="str">
        <f ca="1">IFERROR(VLOOKUP(A69,Transaksi!$A$11:$G$1000,7,FALSE),"")</f>
        <v/>
      </c>
      <c r="H69" s="489" t="str">
        <f ca="1">IFERROR(VLOOKUP(A69,Transaksi!$A$11:$H$1000,8,FALSE),"")</f>
        <v/>
      </c>
      <c r="I69" s="489" t="str">
        <f t="shared" ca="1" si="1"/>
        <v/>
      </c>
    </row>
    <row r="70" spans="1:9" customFormat="1" ht="16" customHeight="1">
      <c r="A70" s="477" t="str">
        <f t="shared" ca="1" si="2"/>
        <v/>
      </c>
      <c r="B70" s="505" t="str">
        <f t="shared" ca="1" si="0"/>
        <v/>
      </c>
      <c r="C70" s="486" t="str">
        <f ca="1">IFERROR(VLOOKUP(A70,Transaksi!$A$11:$C$1000,3,FALSE),"")</f>
        <v/>
      </c>
      <c r="D70" s="487" t="str">
        <f ca="1">IFERROR(VLOOKUP(A70,Transaksi!$A$11:$D$1000,4,FALSE),"")</f>
        <v/>
      </c>
      <c r="E70" s="488" t="str">
        <f ca="1">IFERROR(VLOOKUP(A70,Transaksi!$A$11:$E$1000,5,FALSE),"")</f>
        <v/>
      </c>
      <c r="F70" s="209" t="str">
        <f ca="1">IFERROR(VLOOKUP(A70,Transaksi!$A$11:$F$1000,6,FALSE),"")</f>
        <v/>
      </c>
      <c r="G70" s="489" t="str">
        <f ca="1">IFERROR(VLOOKUP(A70,Transaksi!$A$11:$G$1000,7,FALSE),"")</f>
        <v/>
      </c>
      <c r="H70" s="489" t="str">
        <f ca="1">IFERROR(VLOOKUP(A70,Transaksi!$A$11:$H$1000,8,FALSE),"")</f>
        <v/>
      </c>
      <c r="I70" s="489" t="str">
        <f t="shared" ca="1" si="1"/>
        <v/>
      </c>
    </row>
    <row r="71" spans="1:9" customFormat="1" ht="16" customHeight="1">
      <c r="A71" s="477" t="str">
        <f t="shared" ca="1" si="2"/>
        <v/>
      </c>
      <c r="B71" s="505" t="str">
        <f t="shared" ca="1" si="0"/>
        <v/>
      </c>
      <c r="C71" s="486" t="str">
        <f ca="1">IFERROR(VLOOKUP(A71,Transaksi!$A$11:$C$1000,3,FALSE),"")</f>
        <v/>
      </c>
      <c r="D71" s="487" t="str">
        <f ca="1">IFERROR(VLOOKUP(A71,Transaksi!$A$11:$D$1000,4,FALSE),"")</f>
        <v/>
      </c>
      <c r="E71" s="488" t="str">
        <f ca="1">IFERROR(VLOOKUP(A71,Transaksi!$A$11:$E$1000,5,FALSE),"")</f>
        <v/>
      </c>
      <c r="F71" s="209" t="str">
        <f ca="1">IFERROR(VLOOKUP(A71,Transaksi!$A$11:$F$1000,6,FALSE),"")</f>
        <v/>
      </c>
      <c r="G71" s="489" t="str">
        <f ca="1">IFERROR(VLOOKUP(A71,Transaksi!$A$11:$G$1000,7,FALSE),"")</f>
        <v/>
      </c>
      <c r="H71" s="489" t="str">
        <f ca="1">IFERROR(VLOOKUP(A71,Transaksi!$A$11:$H$1000,8,FALSE),"")</f>
        <v/>
      </c>
      <c r="I71" s="489" t="str">
        <f t="shared" ca="1" si="1"/>
        <v/>
      </c>
    </row>
    <row r="72" spans="1:9" customFormat="1" ht="16" customHeight="1">
      <c r="A72" s="477" t="str">
        <f t="shared" ca="1" si="2"/>
        <v/>
      </c>
      <c r="B72" s="505" t="str">
        <f t="shared" ca="1" si="0"/>
        <v/>
      </c>
      <c r="C72" s="486" t="str">
        <f ca="1">IFERROR(VLOOKUP(A72,Transaksi!$A$11:$C$1000,3,FALSE),"")</f>
        <v/>
      </c>
      <c r="D72" s="487" t="str">
        <f ca="1">IFERROR(VLOOKUP(A72,Transaksi!$A$11:$D$1000,4,FALSE),"")</f>
        <v/>
      </c>
      <c r="E72" s="488" t="str">
        <f ca="1">IFERROR(VLOOKUP(A72,Transaksi!$A$11:$E$1000,5,FALSE),"")</f>
        <v/>
      </c>
      <c r="F72" s="209" t="str">
        <f ca="1">IFERROR(VLOOKUP(A72,Transaksi!$A$11:$F$1000,6,FALSE),"")</f>
        <v/>
      </c>
      <c r="G72" s="489" t="str">
        <f ca="1">IFERROR(VLOOKUP(A72,Transaksi!$A$11:$G$1000,7,FALSE),"")</f>
        <v/>
      </c>
      <c r="H72" s="489" t="str">
        <f ca="1">IFERROR(VLOOKUP(A72,Transaksi!$A$11:$H$1000,8,FALSE),"")</f>
        <v/>
      </c>
      <c r="I72" s="489" t="str">
        <f t="shared" ca="1" si="1"/>
        <v/>
      </c>
    </row>
    <row r="73" spans="1:9" customFormat="1" ht="16" customHeight="1">
      <c r="A73" s="477" t="str">
        <f t="shared" ca="1" si="2"/>
        <v/>
      </c>
      <c r="B73" s="505" t="str">
        <f t="shared" ca="1" si="0"/>
        <v/>
      </c>
      <c r="C73" s="486" t="str">
        <f ca="1">IFERROR(VLOOKUP(A73,Transaksi!$A$11:$C$1000,3,FALSE),"")</f>
        <v/>
      </c>
      <c r="D73" s="487" t="str">
        <f ca="1">IFERROR(VLOOKUP(A73,Transaksi!$A$11:$D$1000,4,FALSE),"")</f>
        <v/>
      </c>
      <c r="E73" s="488" t="str">
        <f ca="1">IFERROR(VLOOKUP(A73,Transaksi!$A$11:$E$1000,5,FALSE),"")</f>
        <v/>
      </c>
      <c r="F73" s="209" t="str">
        <f ca="1">IFERROR(VLOOKUP(A73,Transaksi!$A$11:$F$1000,6,FALSE),"")</f>
        <v/>
      </c>
      <c r="G73" s="489" t="str">
        <f ca="1">IFERROR(VLOOKUP(A73,Transaksi!$A$11:$G$1000,7,FALSE),"")</f>
        <v/>
      </c>
      <c r="H73" s="489" t="str">
        <f ca="1">IFERROR(VLOOKUP(A73,Transaksi!$A$11:$H$1000,8,FALSE),"")</f>
        <v/>
      </c>
      <c r="I73" s="489" t="str">
        <f t="shared" ca="1" si="1"/>
        <v/>
      </c>
    </row>
    <row r="74" spans="1:9" customFormat="1" ht="16" customHeight="1">
      <c r="A74" s="477" t="str">
        <f t="shared" ca="1" si="2"/>
        <v/>
      </c>
      <c r="B74" s="505" t="str">
        <f t="shared" ca="1" si="0"/>
        <v/>
      </c>
      <c r="C74" s="486" t="str">
        <f ca="1">IFERROR(VLOOKUP(A74,Transaksi!$A$11:$C$1000,3,FALSE),"")</f>
        <v/>
      </c>
      <c r="D74" s="487" t="str">
        <f ca="1">IFERROR(VLOOKUP(A74,Transaksi!$A$11:$D$1000,4,FALSE),"")</f>
        <v/>
      </c>
      <c r="E74" s="488" t="str">
        <f ca="1">IFERROR(VLOOKUP(A74,Transaksi!$A$11:$E$1000,5,FALSE),"")</f>
        <v/>
      </c>
      <c r="F74" s="209" t="str">
        <f ca="1">IFERROR(VLOOKUP(A74,Transaksi!$A$11:$F$1000,6,FALSE),"")</f>
        <v/>
      </c>
      <c r="G74" s="489" t="str">
        <f ca="1">IFERROR(VLOOKUP(A74,Transaksi!$A$11:$G$1000,7,FALSE),"")</f>
        <v/>
      </c>
      <c r="H74" s="489" t="str">
        <f ca="1">IFERROR(VLOOKUP(A74,Transaksi!$A$11:$H$1000,8,FALSE),"")</f>
        <v/>
      </c>
      <c r="I74" s="489" t="str">
        <f t="shared" ca="1" si="1"/>
        <v/>
      </c>
    </row>
    <row r="75" spans="1:9" customFormat="1" ht="16" customHeight="1">
      <c r="A75" s="477" t="str">
        <f t="shared" ca="1" si="2"/>
        <v/>
      </c>
      <c r="B75" s="505" t="str">
        <f t="shared" ca="1" si="0"/>
        <v/>
      </c>
      <c r="C75" s="486" t="str">
        <f ca="1">IFERROR(VLOOKUP(A75,Transaksi!$A$11:$C$1000,3,FALSE),"")</f>
        <v/>
      </c>
      <c r="D75" s="487" t="str">
        <f ca="1">IFERROR(VLOOKUP(A75,Transaksi!$A$11:$D$1000,4,FALSE),"")</f>
        <v/>
      </c>
      <c r="E75" s="488" t="str">
        <f ca="1">IFERROR(VLOOKUP(A75,Transaksi!$A$11:$E$1000,5,FALSE),"")</f>
        <v/>
      </c>
      <c r="F75" s="209" t="str">
        <f ca="1">IFERROR(VLOOKUP(A75,Transaksi!$A$11:$F$1000,6,FALSE),"")</f>
        <v/>
      </c>
      <c r="G75" s="489" t="str">
        <f ca="1">IFERROR(VLOOKUP(A75,Transaksi!$A$11:$G$1000,7,FALSE),"")</f>
        <v/>
      </c>
      <c r="H75" s="489" t="str">
        <f ca="1">IFERROR(VLOOKUP(A75,Transaksi!$A$11:$H$1000,8,FALSE),"")</f>
        <v/>
      </c>
      <c r="I75" s="489" t="str">
        <f t="shared" ca="1" si="1"/>
        <v/>
      </c>
    </row>
    <row r="76" spans="1:9" customFormat="1" ht="16" customHeight="1">
      <c r="A76" s="477" t="str">
        <f t="shared" ca="1" si="2"/>
        <v/>
      </c>
      <c r="B76" s="505" t="str">
        <f t="shared" ca="1" si="0"/>
        <v/>
      </c>
      <c r="C76" s="486" t="str">
        <f ca="1">IFERROR(VLOOKUP(A76,Transaksi!$A$11:$C$1000,3,FALSE),"")</f>
        <v/>
      </c>
      <c r="D76" s="487" t="str">
        <f ca="1">IFERROR(VLOOKUP(A76,Transaksi!$A$11:$D$1000,4,FALSE),"")</f>
        <v/>
      </c>
      <c r="E76" s="488" t="str">
        <f ca="1">IFERROR(VLOOKUP(A76,Transaksi!$A$11:$E$1000,5,FALSE),"")</f>
        <v/>
      </c>
      <c r="F76" s="209" t="str">
        <f ca="1">IFERROR(VLOOKUP(A76,Transaksi!$A$11:$F$1000,6,FALSE),"")</f>
        <v/>
      </c>
      <c r="G76" s="489" t="str">
        <f ca="1">IFERROR(VLOOKUP(A76,Transaksi!$A$11:$G$1000,7,FALSE),"")</f>
        <v/>
      </c>
      <c r="H76" s="489" t="str">
        <f ca="1">IFERROR(VLOOKUP(A76,Transaksi!$A$11:$H$1000,8,FALSE),"")</f>
        <v/>
      </c>
      <c r="I76" s="489" t="str">
        <f t="shared" ca="1" si="1"/>
        <v/>
      </c>
    </row>
    <row r="77" spans="1:9" customFormat="1" ht="16" customHeight="1">
      <c r="A77" s="477" t="str">
        <f t="shared" ca="1" si="2"/>
        <v/>
      </c>
      <c r="B77" s="505" t="str">
        <f t="shared" ca="1" si="0"/>
        <v/>
      </c>
      <c r="C77" s="486" t="str">
        <f ca="1">IFERROR(VLOOKUP(A77,Transaksi!$A$11:$C$1000,3,FALSE),"")</f>
        <v/>
      </c>
      <c r="D77" s="487" t="str">
        <f ca="1">IFERROR(VLOOKUP(A77,Transaksi!$A$11:$D$1000,4,FALSE),"")</f>
        <v/>
      </c>
      <c r="E77" s="488" t="str">
        <f ca="1">IFERROR(VLOOKUP(A77,Transaksi!$A$11:$E$1000,5,FALSE),"")</f>
        <v/>
      </c>
      <c r="F77" s="209" t="str">
        <f ca="1">IFERROR(VLOOKUP(A77,Transaksi!$A$11:$F$1000,6,FALSE),"")</f>
        <v/>
      </c>
      <c r="G77" s="489" t="str">
        <f ca="1">IFERROR(VLOOKUP(A77,Transaksi!$A$11:$G$1000,7,FALSE),"")</f>
        <v/>
      </c>
      <c r="H77" s="489" t="str">
        <f ca="1">IFERROR(VLOOKUP(A77,Transaksi!$A$11:$H$1000,8,FALSE),"")</f>
        <v/>
      </c>
      <c r="I77" s="489" t="str">
        <f t="shared" ca="1" si="1"/>
        <v/>
      </c>
    </row>
    <row r="78" spans="1:9" customFormat="1" ht="16" customHeight="1">
      <c r="A78" s="477" t="str">
        <f t="shared" ca="1" si="2"/>
        <v/>
      </c>
      <c r="B78" s="505" t="str">
        <f t="shared" ca="1" si="0"/>
        <v/>
      </c>
      <c r="C78" s="486" t="str">
        <f ca="1">IFERROR(VLOOKUP(A78,Transaksi!$A$11:$C$1000,3,FALSE),"")</f>
        <v/>
      </c>
      <c r="D78" s="487" t="str">
        <f ca="1">IFERROR(VLOOKUP(A78,Transaksi!$A$11:$D$1000,4,FALSE),"")</f>
        <v/>
      </c>
      <c r="E78" s="488" t="str">
        <f ca="1">IFERROR(VLOOKUP(A78,Transaksi!$A$11:$E$1000,5,FALSE),"")</f>
        <v/>
      </c>
      <c r="F78" s="209" t="str">
        <f ca="1">IFERROR(VLOOKUP(A78,Transaksi!$A$11:$F$1000,6,FALSE),"")</f>
        <v/>
      </c>
      <c r="G78" s="489" t="str">
        <f ca="1">IFERROR(VLOOKUP(A78,Transaksi!$A$11:$G$1000,7,FALSE),"")</f>
        <v/>
      </c>
      <c r="H78" s="489" t="str">
        <f ca="1">IFERROR(VLOOKUP(A78,Transaksi!$A$11:$H$1000,8,FALSE),"")</f>
        <v/>
      </c>
      <c r="I78" s="489" t="str">
        <f t="shared" ca="1" si="1"/>
        <v/>
      </c>
    </row>
    <row r="79" spans="1:9" customFormat="1" ht="16" customHeight="1">
      <c r="A79" s="477" t="str">
        <f t="shared" ca="1" si="2"/>
        <v/>
      </c>
      <c r="B79" s="505" t="str">
        <f t="shared" ca="1" si="0"/>
        <v/>
      </c>
      <c r="C79" s="486" t="str">
        <f ca="1">IFERROR(VLOOKUP(A79,Transaksi!$A$11:$C$1000,3,FALSE),"")</f>
        <v/>
      </c>
      <c r="D79" s="487" t="str">
        <f ca="1">IFERROR(VLOOKUP(A79,Transaksi!$A$11:$D$1000,4,FALSE),"")</f>
        <v/>
      </c>
      <c r="E79" s="488" t="str">
        <f ca="1">IFERROR(VLOOKUP(A79,Transaksi!$A$11:$E$1000,5,FALSE),"")</f>
        <v/>
      </c>
      <c r="F79" s="209" t="str">
        <f ca="1">IFERROR(VLOOKUP(A79,Transaksi!$A$11:$F$1000,6,FALSE),"")</f>
        <v/>
      </c>
      <c r="G79" s="489" t="str">
        <f ca="1">IFERROR(VLOOKUP(A79,Transaksi!$A$11:$G$1000,7,FALSE),"")</f>
        <v/>
      </c>
      <c r="H79" s="489" t="str">
        <f ca="1">IFERROR(VLOOKUP(A79,Transaksi!$A$11:$H$1000,8,FALSE),"")</f>
        <v/>
      </c>
      <c r="I79" s="489" t="str">
        <f t="shared" ca="1" si="1"/>
        <v/>
      </c>
    </row>
    <row r="80" spans="1:9" customFormat="1" ht="16" customHeight="1">
      <c r="A80" s="477" t="str">
        <f t="shared" ca="1" si="2"/>
        <v/>
      </c>
      <c r="B80" s="505" t="str">
        <f t="shared" ca="1" si="0"/>
        <v/>
      </c>
      <c r="C80" s="486" t="str">
        <f ca="1">IFERROR(VLOOKUP(A80,Transaksi!$A$11:$C$1000,3,FALSE),"")</f>
        <v/>
      </c>
      <c r="D80" s="487" t="str">
        <f ca="1">IFERROR(VLOOKUP(A80,Transaksi!$A$11:$D$1000,4,FALSE),"")</f>
        <v/>
      </c>
      <c r="E80" s="488" t="str">
        <f ca="1">IFERROR(VLOOKUP(A80,Transaksi!$A$11:$E$1000,5,FALSE),"")</f>
        <v/>
      </c>
      <c r="F80" s="209" t="str">
        <f ca="1">IFERROR(VLOOKUP(A80,Transaksi!$A$11:$F$1000,6,FALSE),"")</f>
        <v/>
      </c>
      <c r="G80" s="489" t="str">
        <f ca="1">IFERROR(VLOOKUP(A80,Transaksi!$A$11:$G$1000,7,FALSE),"")</f>
        <v/>
      </c>
      <c r="H80" s="489" t="str">
        <f ca="1">IFERROR(VLOOKUP(A80,Transaksi!$A$11:$H$1000,8,FALSE),"")</f>
        <v/>
      </c>
      <c r="I80" s="489" t="str">
        <f t="shared" ca="1" si="1"/>
        <v/>
      </c>
    </row>
    <row r="81" spans="1:9" customFormat="1" ht="16" customHeight="1">
      <c r="A81" s="477" t="str">
        <f t="shared" ca="1" si="2"/>
        <v/>
      </c>
      <c r="B81" s="505" t="str">
        <f t="shared" ref="B81:B115" ca="1" si="3">IF(A81="","",A81+1)</f>
        <v/>
      </c>
      <c r="C81" s="486" t="str">
        <f ca="1">IFERROR(VLOOKUP(A81,Transaksi!$A$11:$C$1000,3,FALSE),"")</f>
        <v/>
      </c>
      <c r="D81" s="487" t="str">
        <f ca="1">IFERROR(VLOOKUP(A81,Transaksi!$A$11:$D$1000,4,FALSE),"")</f>
        <v/>
      </c>
      <c r="E81" s="488" t="str">
        <f ca="1">IFERROR(VLOOKUP(A81,Transaksi!$A$11:$E$1000,5,FALSE),"")</f>
        <v/>
      </c>
      <c r="F81" s="209" t="str">
        <f ca="1">IFERROR(VLOOKUP(A81,Transaksi!$A$11:$F$1000,6,FALSE),"")</f>
        <v/>
      </c>
      <c r="G81" s="489" t="str">
        <f ca="1">IFERROR(VLOOKUP(A81,Transaksi!$A$11:$G$1000,7,FALSE),"")</f>
        <v/>
      </c>
      <c r="H81" s="489" t="str">
        <f ca="1">IFERROR(VLOOKUP(A81,Transaksi!$A$11:$H$1000,8,FALSE),"")</f>
        <v/>
      </c>
      <c r="I81" s="489" t="str">
        <f t="shared" ref="I81:I115" ca="1" si="4">IF(F81="","",I80+G81-H81)</f>
        <v/>
      </c>
    </row>
    <row r="82" spans="1:9" customFormat="1" ht="16" customHeight="1">
      <c r="A82" s="477" t="str">
        <f t="shared" ref="A82:A115" ca="1" si="5">IFERROR(VLOOKUP($F$11,INDIRECT($B$9&amp;$B$10&amp;B81&amp;":"&amp;$B$11),14,FALSE),"")</f>
        <v/>
      </c>
      <c r="B82" s="505" t="str">
        <f t="shared" ca="1" si="3"/>
        <v/>
      </c>
      <c r="C82" s="486" t="str">
        <f ca="1">IFERROR(VLOOKUP(A82,Transaksi!$A$11:$C$1000,3,FALSE),"")</f>
        <v/>
      </c>
      <c r="D82" s="487" t="str">
        <f ca="1">IFERROR(VLOOKUP(A82,Transaksi!$A$11:$D$1000,4,FALSE),"")</f>
        <v/>
      </c>
      <c r="E82" s="488" t="str">
        <f ca="1">IFERROR(VLOOKUP(A82,Transaksi!$A$11:$E$1000,5,FALSE),"")</f>
        <v/>
      </c>
      <c r="F82" s="209" t="str">
        <f ca="1">IFERROR(VLOOKUP(A82,Transaksi!$A$11:$F$1000,6,FALSE),"")</f>
        <v/>
      </c>
      <c r="G82" s="489" t="str">
        <f ca="1">IFERROR(VLOOKUP(A82,Transaksi!$A$11:$G$1000,7,FALSE),"")</f>
        <v/>
      </c>
      <c r="H82" s="489" t="str">
        <f ca="1">IFERROR(VLOOKUP(A82,Transaksi!$A$11:$H$1000,8,FALSE),"")</f>
        <v/>
      </c>
      <c r="I82" s="489" t="str">
        <f t="shared" ca="1" si="4"/>
        <v/>
      </c>
    </row>
    <row r="83" spans="1:9" customFormat="1" ht="16" customHeight="1">
      <c r="A83" s="477" t="str">
        <f t="shared" ca="1" si="5"/>
        <v/>
      </c>
      <c r="B83" s="505" t="str">
        <f t="shared" ca="1" si="3"/>
        <v/>
      </c>
      <c r="C83" s="486" t="str">
        <f ca="1">IFERROR(VLOOKUP(A83,Transaksi!$A$11:$C$1000,3,FALSE),"")</f>
        <v/>
      </c>
      <c r="D83" s="487" t="str">
        <f ca="1">IFERROR(VLOOKUP(A83,Transaksi!$A$11:$D$1000,4,FALSE),"")</f>
        <v/>
      </c>
      <c r="E83" s="488" t="str">
        <f ca="1">IFERROR(VLOOKUP(A83,Transaksi!$A$11:$E$1000,5,FALSE),"")</f>
        <v/>
      </c>
      <c r="F83" s="209" t="str">
        <f ca="1">IFERROR(VLOOKUP(A83,Transaksi!$A$11:$F$1000,6,FALSE),"")</f>
        <v/>
      </c>
      <c r="G83" s="489" t="str">
        <f ca="1">IFERROR(VLOOKUP(A83,Transaksi!$A$11:$G$1000,7,FALSE),"")</f>
        <v/>
      </c>
      <c r="H83" s="489" t="str">
        <f ca="1">IFERROR(VLOOKUP(A83,Transaksi!$A$11:$H$1000,8,FALSE),"")</f>
        <v/>
      </c>
      <c r="I83" s="489" t="str">
        <f t="shared" ca="1" si="4"/>
        <v/>
      </c>
    </row>
    <row r="84" spans="1:9" customFormat="1" ht="16" customHeight="1">
      <c r="A84" s="477" t="str">
        <f t="shared" ca="1" si="5"/>
        <v/>
      </c>
      <c r="B84" s="505" t="str">
        <f t="shared" ca="1" si="3"/>
        <v/>
      </c>
      <c r="C84" s="486" t="str">
        <f ca="1">IFERROR(VLOOKUP(A84,Transaksi!$A$11:$C$1000,3,FALSE),"")</f>
        <v/>
      </c>
      <c r="D84" s="487" t="str">
        <f ca="1">IFERROR(VLOOKUP(A84,Transaksi!$A$11:$D$1000,4,FALSE),"")</f>
        <v/>
      </c>
      <c r="E84" s="488" t="str">
        <f ca="1">IFERROR(VLOOKUP(A84,Transaksi!$A$11:$E$1000,5,FALSE),"")</f>
        <v/>
      </c>
      <c r="F84" s="209" t="str">
        <f ca="1">IFERROR(VLOOKUP(A84,Transaksi!$A$11:$F$1000,6,FALSE),"")</f>
        <v/>
      </c>
      <c r="G84" s="489" t="str">
        <f ca="1">IFERROR(VLOOKUP(A84,Transaksi!$A$11:$G$1000,7,FALSE),"")</f>
        <v/>
      </c>
      <c r="H84" s="489" t="str">
        <f ca="1">IFERROR(VLOOKUP(A84,Transaksi!$A$11:$H$1000,8,FALSE),"")</f>
        <v/>
      </c>
      <c r="I84" s="489" t="str">
        <f t="shared" ca="1" si="4"/>
        <v/>
      </c>
    </row>
    <row r="85" spans="1:9" customFormat="1" ht="16" customHeight="1">
      <c r="A85" s="477" t="str">
        <f t="shared" ca="1" si="5"/>
        <v/>
      </c>
      <c r="B85" s="505" t="str">
        <f t="shared" ca="1" si="3"/>
        <v/>
      </c>
      <c r="C85" s="486" t="str">
        <f ca="1">IFERROR(VLOOKUP(A85,Transaksi!$A$11:$C$1000,3,FALSE),"")</f>
        <v/>
      </c>
      <c r="D85" s="487" t="str">
        <f ca="1">IFERROR(VLOOKUP(A85,Transaksi!$A$11:$D$1000,4,FALSE),"")</f>
        <v/>
      </c>
      <c r="E85" s="488" t="str">
        <f ca="1">IFERROR(VLOOKUP(A85,Transaksi!$A$11:$E$1000,5,FALSE),"")</f>
        <v/>
      </c>
      <c r="F85" s="209" t="str">
        <f ca="1">IFERROR(VLOOKUP(A85,Transaksi!$A$11:$F$1000,6,FALSE),"")</f>
        <v/>
      </c>
      <c r="G85" s="489" t="str">
        <f ca="1">IFERROR(VLOOKUP(A85,Transaksi!$A$11:$G$1000,7,FALSE),"")</f>
        <v/>
      </c>
      <c r="H85" s="489" t="str">
        <f ca="1">IFERROR(VLOOKUP(A85,Transaksi!$A$11:$H$1000,8,FALSE),"")</f>
        <v/>
      </c>
      <c r="I85" s="489" t="str">
        <f t="shared" ca="1" si="4"/>
        <v/>
      </c>
    </row>
    <row r="86" spans="1:9" customFormat="1" ht="16" customHeight="1">
      <c r="A86" s="477" t="str">
        <f t="shared" ca="1" si="5"/>
        <v/>
      </c>
      <c r="B86" s="505" t="str">
        <f t="shared" ca="1" si="3"/>
        <v/>
      </c>
      <c r="C86" s="486" t="str">
        <f ca="1">IFERROR(VLOOKUP(A86,Transaksi!$A$11:$C$1000,3,FALSE),"")</f>
        <v/>
      </c>
      <c r="D86" s="487" t="str">
        <f ca="1">IFERROR(VLOOKUP(A86,Transaksi!$A$11:$D$1000,4,FALSE),"")</f>
        <v/>
      </c>
      <c r="E86" s="488" t="str">
        <f ca="1">IFERROR(VLOOKUP(A86,Transaksi!$A$11:$E$1000,5,FALSE),"")</f>
        <v/>
      </c>
      <c r="F86" s="209" t="str">
        <f ca="1">IFERROR(VLOOKUP(A86,Transaksi!$A$11:$F$1000,6,FALSE),"")</f>
        <v/>
      </c>
      <c r="G86" s="489" t="str">
        <f ca="1">IFERROR(VLOOKUP(A86,Transaksi!$A$11:$G$1000,7,FALSE),"")</f>
        <v/>
      </c>
      <c r="H86" s="489" t="str">
        <f ca="1">IFERROR(VLOOKUP(A86,Transaksi!$A$11:$H$1000,8,FALSE),"")</f>
        <v/>
      </c>
      <c r="I86" s="489" t="str">
        <f t="shared" ca="1" si="4"/>
        <v/>
      </c>
    </row>
    <row r="87" spans="1:9" customFormat="1" ht="16" customHeight="1">
      <c r="A87" s="477" t="str">
        <f t="shared" ca="1" si="5"/>
        <v/>
      </c>
      <c r="B87" s="505" t="str">
        <f t="shared" ca="1" si="3"/>
        <v/>
      </c>
      <c r="C87" s="486" t="str">
        <f ca="1">IFERROR(VLOOKUP(A87,Transaksi!$A$11:$C$1000,3,FALSE),"")</f>
        <v/>
      </c>
      <c r="D87" s="487" t="str">
        <f ca="1">IFERROR(VLOOKUP(A87,Transaksi!$A$11:$D$1000,4,FALSE),"")</f>
        <v/>
      </c>
      <c r="E87" s="488" t="str">
        <f ca="1">IFERROR(VLOOKUP(A87,Transaksi!$A$11:$E$1000,5,FALSE),"")</f>
        <v/>
      </c>
      <c r="F87" s="209" t="str">
        <f ca="1">IFERROR(VLOOKUP(A87,Transaksi!$A$11:$F$1000,6,FALSE),"")</f>
        <v/>
      </c>
      <c r="G87" s="489" t="str">
        <f ca="1">IFERROR(VLOOKUP(A87,Transaksi!$A$11:$G$1000,7,FALSE),"")</f>
        <v/>
      </c>
      <c r="H87" s="489" t="str">
        <f ca="1">IFERROR(VLOOKUP(A87,Transaksi!$A$11:$H$1000,8,FALSE),"")</f>
        <v/>
      </c>
      <c r="I87" s="489" t="str">
        <f t="shared" ca="1" si="4"/>
        <v/>
      </c>
    </row>
    <row r="88" spans="1:9" ht="16" customHeight="1">
      <c r="A88" s="477" t="str">
        <f t="shared" ca="1" si="5"/>
        <v/>
      </c>
      <c r="B88" s="505" t="str">
        <f t="shared" ca="1" si="3"/>
        <v/>
      </c>
      <c r="C88" s="486" t="str">
        <f ca="1">IFERROR(VLOOKUP(A88,Transaksi!$A$11:$C$1000,3,FALSE),"")</f>
        <v/>
      </c>
      <c r="D88" s="487" t="str">
        <f ca="1">IFERROR(VLOOKUP(A88,Transaksi!$A$11:$D$1000,4,FALSE),"")</f>
        <v/>
      </c>
      <c r="E88" s="488" t="str">
        <f ca="1">IFERROR(VLOOKUP(A88,Transaksi!$A$11:$E$1000,5,FALSE),"")</f>
        <v/>
      </c>
      <c r="F88" s="209" t="str">
        <f ca="1">IFERROR(VLOOKUP(A88,Transaksi!$A$11:$F$1000,6,FALSE),"")</f>
        <v/>
      </c>
      <c r="G88" s="489" t="str">
        <f ca="1">IFERROR(VLOOKUP(A88,Transaksi!$A$11:$G$1000,7,FALSE),"")</f>
        <v/>
      </c>
      <c r="H88" s="489" t="str">
        <f ca="1">IFERROR(VLOOKUP(A88,Transaksi!$A$11:$H$1000,8,FALSE),"")</f>
        <v/>
      </c>
      <c r="I88" s="489" t="str">
        <f t="shared" ca="1" si="4"/>
        <v/>
      </c>
    </row>
    <row r="89" spans="1:9" customFormat="1" ht="16" customHeight="1">
      <c r="A89" s="477" t="str">
        <f t="shared" ca="1" si="5"/>
        <v/>
      </c>
      <c r="B89" s="505" t="str">
        <f t="shared" ca="1" si="3"/>
        <v/>
      </c>
      <c r="C89" s="486" t="str">
        <f ca="1">IFERROR(VLOOKUP(A89,Transaksi!$A$11:$C$1000,3,FALSE),"")</f>
        <v/>
      </c>
      <c r="D89" s="487" t="str">
        <f ca="1">IFERROR(VLOOKUP(A89,Transaksi!$A$11:$D$1000,4,FALSE),"")</f>
        <v/>
      </c>
      <c r="E89" s="488" t="str">
        <f ca="1">IFERROR(VLOOKUP(A89,Transaksi!$A$11:$E$1000,5,FALSE),"")</f>
        <v/>
      </c>
      <c r="F89" s="209" t="str">
        <f ca="1">IFERROR(VLOOKUP(A89,Transaksi!$A$11:$F$1000,6,FALSE),"")</f>
        <v/>
      </c>
      <c r="G89" s="489" t="str">
        <f ca="1">IFERROR(VLOOKUP(A89,Transaksi!$A$11:$G$1000,7,FALSE),"")</f>
        <v/>
      </c>
      <c r="H89" s="489" t="str">
        <f ca="1">IFERROR(VLOOKUP(A89,Transaksi!$A$11:$H$1000,8,FALSE),"")</f>
        <v/>
      </c>
      <c r="I89" s="489" t="str">
        <f t="shared" ca="1" si="4"/>
        <v/>
      </c>
    </row>
    <row r="90" spans="1:9" ht="16" customHeight="1">
      <c r="A90" s="477" t="str">
        <f t="shared" ca="1" si="5"/>
        <v/>
      </c>
      <c r="B90" s="505" t="str">
        <f t="shared" ca="1" si="3"/>
        <v/>
      </c>
      <c r="C90" s="486" t="str">
        <f ca="1">IFERROR(VLOOKUP(A90,Transaksi!$A$11:$C$1000,3,FALSE),"")</f>
        <v/>
      </c>
      <c r="D90" s="487" t="str">
        <f ca="1">IFERROR(VLOOKUP(A90,Transaksi!$A$11:$D$1000,4,FALSE),"")</f>
        <v/>
      </c>
      <c r="E90" s="488" t="str">
        <f ca="1">IFERROR(VLOOKUP(A90,Transaksi!$A$11:$E$1000,5,FALSE),"")</f>
        <v/>
      </c>
      <c r="F90" s="209" t="str">
        <f ca="1">IFERROR(VLOOKUP(A90,Transaksi!$A$11:$F$1000,6,FALSE),"")</f>
        <v/>
      </c>
      <c r="G90" s="489" t="str">
        <f ca="1">IFERROR(VLOOKUP(A90,Transaksi!$A$11:$G$1000,7,FALSE),"")</f>
        <v/>
      </c>
      <c r="H90" s="489" t="str">
        <f ca="1">IFERROR(VLOOKUP(A90,Transaksi!$A$11:$H$1000,8,FALSE),"")</f>
        <v/>
      </c>
      <c r="I90" s="489" t="str">
        <f t="shared" ca="1" si="4"/>
        <v/>
      </c>
    </row>
    <row r="91" spans="1:9" customFormat="1" ht="16" customHeight="1">
      <c r="A91" s="477" t="str">
        <f t="shared" ca="1" si="5"/>
        <v/>
      </c>
      <c r="B91" s="505" t="str">
        <f t="shared" ca="1" si="3"/>
        <v/>
      </c>
      <c r="C91" s="486" t="str">
        <f ca="1">IFERROR(VLOOKUP(A91,Transaksi!$A$11:$C$1000,3,FALSE),"")</f>
        <v/>
      </c>
      <c r="D91" s="487" t="str">
        <f ca="1">IFERROR(VLOOKUP(A91,Transaksi!$A$11:$D$1000,4,FALSE),"")</f>
        <v/>
      </c>
      <c r="E91" s="488" t="str">
        <f ca="1">IFERROR(VLOOKUP(A91,Transaksi!$A$11:$E$1000,5,FALSE),"")</f>
        <v/>
      </c>
      <c r="F91" s="209" t="str">
        <f ca="1">IFERROR(VLOOKUP(A91,Transaksi!$A$11:$F$1000,6,FALSE),"")</f>
        <v/>
      </c>
      <c r="G91" s="489" t="str">
        <f ca="1">IFERROR(VLOOKUP(A91,Transaksi!$A$11:$G$1000,7,FALSE),"")</f>
        <v/>
      </c>
      <c r="H91" s="489" t="str">
        <f ca="1">IFERROR(VLOOKUP(A91,Transaksi!$A$11:$H$1000,8,FALSE),"")</f>
        <v/>
      </c>
      <c r="I91" s="489" t="str">
        <f t="shared" ca="1" si="4"/>
        <v/>
      </c>
    </row>
    <row r="92" spans="1:9" customFormat="1" ht="16" customHeight="1">
      <c r="A92" s="477" t="str">
        <f t="shared" ca="1" si="5"/>
        <v/>
      </c>
      <c r="B92" s="505" t="str">
        <f t="shared" ca="1" si="3"/>
        <v/>
      </c>
      <c r="C92" s="486" t="str">
        <f ca="1">IFERROR(VLOOKUP(A92,Transaksi!$A$11:$C$1000,3,FALSE),"")</f>
        <v/>
      </c>
      <c r="D92" s="487" t="str">
        <f ca="1">IFERROR(VLOOKUP(A92,Transaksi!$A$11:$D$1000,4,FALSE),"")</f>
        <v/>
      </c>
      <c r="E92" s="488" t="str">
        <f ca="1">IFERROR(VLOOKUP(A92,Transaksi!$A$11:$E$1000,5,FALSE),"")</f>
        <v/>
      </c>
      <c r="F92" s="209" t="str">
        <f ca="1">IFERROR(VLOOKUP(A92,Transaksi!$A$11:$F$1000,6,FALSE),"")</f>
        <v/>
      </c>
      <c r="G92" s="489" t="str">
        <f ca="1">IFERROR(VLOOKUP(A92,Transaksi!$A$11:$G$1000,7,FALSE),"")</f>
        <v/>
      </c>
      <c r="H92" s="489" t="str">
        <f ca="1">IFERROR(VLOOKUP(A92,Transaksi!$A$11:$H$1000,8,FALSE),"")</f>
        <v/>
      </c>
      <c r="I92" s="489" t="str">
        <f t="shared" ca="1" si="4"/>
        <v/>
      </c>
    </row>
    <row r="93" spans="1:9" customFormat="1" ht="16" customHeight="1">
      <c r="A93" s="477" t="str">
        <f t="shared" ca="1" si="5"/>
        <v/>
      </c>
      <c r="B93" s="505" t="str">
        <f t="shared" ca="1" si="3"/>
        <v/>
      </c>
      <c r="C93" s="486" t="str">
        <f ca="1">IFERROR(VLOOKUP(A93,Transaksi!$A$11:$C$1000,3,FALSE),"")</f>
        <v/>
      </c>
      <c r="D93" s="487" t="str">
        <f ca="1">IFERROR(VLOOKUP(A93,Transaksi!$A$11:$D$1000,4,FALSE),"")</f>
        <v/>
      </c>
      <c r="E93" s="488" t="str">
        <f ca="1">IFERROR(VLOOKUP(A93,Transaksi!$A$11:$E$1000,5,FALSE),"")</f>
        <v/>
      </c>
      <c r="F93" s="209" t="str">
        <f ca="1">IFERROR(VLOOKUP(A93,Transaksi!$A$11:$F$1000,6,FALSE),"")</f>
        <v/>
      </c>
      <c r="G93" s="489" t="str">
        <f ca="1">IFERROR(VLOOKUP(A93,Transaksi!$A$11:$G$1000,7,FALSE),"")</f>
        <v/>
      </c>
      <c r="H93" s="489" t="str">
        <f ca="1">IFERROR(VLOOKUP(A93,Transaksi!$A$11:$H$1000,8,FALSE),"")</f>
        <v/>
      </c>
      <c r="I93" s="489" t="str">
        <f t="shared" ca="1" si="4"/>
        <v/>
      </c>
    </row>
    <row r="94" spans="1:9" customFormat="1" ht="16" customHeight="1">
      <c r="A94" s="477" t="str">
        <f t="shared" ca="1" si="5"/>
        <v/>
      </c>
      <c r="B94" s="505" t="str">
        <f t="shared" ca="1" si="3"/>
        <v/>
      </c>
      <c r="C94" s="486" t="str">
        <f ca="1">IFERROR(VLOOKUP(A94,Transaksi!$A$11:$C$1000,3,FALSE),"")</f>
        <v/>
      </c>
      <c r="D94" s="487" t="str">
        <f ca="1">IFERROR(VLOOKUP(A94,Transaksi!$A$11:$D$1000,4,FALSE),"")</f>
        <v/>
      </c>
      <c r="E94" s="488" t="str">
        <f ca="1">IFERROR(VLOOKUP(A94,Transaksi!$A$11:$E$1000,5,FALSE),"")</f>
        <v/>
      </c>
      <c r="F94" s="209" t="str">
        <f ca="1">IFERROR(VLOOKUP(A94,Transaksi!$A$11:$F$1000,6,FALSE),"")</f>
        <v/>
      </c>
      <c r="G94" s="489" t="str">
        <f ca="1">IFERROR(VLOOKUP(A94,Transaksi!$A$11:$G$1000,7,FALSE),"")</f>
        <v/>
      </c>
      <c r="H94" s="489" t="str">
        <f ca="1">IFERROR(VLOOKUP(A94,Transaksi!$A$11:$H$1000,8,FALSE),"")</f>
        <v/>
      </c>
      <c r="I94" s="489" t="str">
        <f t="shared" ca="1" si="4"/>
        <v/>
      </c>
    </row>
    <row r="95" spans="1:9" customFormat="1" ht="16" customHeight="1">
      <c r="A95" s="477" t="str">
        <f t="shared" ca="1" si="5"/>
        <v/>
      </c>
      <c r="B95" s="505" t="str">
        <f t="shared" ca="1" si="3"/>
        <v/>
      </c>
      <c r="C95" s="486" t="str">
        <f ca="1">IFERROR(VLOOKUP(A95,Transaksi!$A$11:$C$1000,3,FALSE),"")</f>
        <v/>
      </c>
      <c r="D95" s="487" t="str">
        <f ca="1">IFERROR(VLOOKUP(A95,Transaksi!$A$11:$D$1000,4,FALSE),"")</f>
        <v/>
      </c>
      <c r="E95" s="488" t="str">
        <f ca="1">IFERROR(VLOOKUP(A95,Transaksi!$A$11:$E$1000,5,FALSE),"")</f>
        <v/>
      </c>
      <c r="F95" s="209" t="str">
        <f ca="1">IFERROR(VLOOKUP(A95,Transaksi!$A$11:$F$1000,6,FALSE),"")</f>
        <v/>
      </c>
      <c r="G95" s="489" t="str">
        <f ca="1">IFERROR(VLOOKUP(A95,Transaksi!$A$11:$G$1000,7,FALSE),"")</f>
        <v/>
      </c>
      <c r="H95" s="489" t="str">
        <f ca="1">IFERROR(VLOOKUP(A95,Transaksi!$A$11:$H$1000,8,FALSE),"")</f>
        <v/>
      </c>
      <c r="I95" s="489" t="str">
        <f t="shared" ca="1" si="4"/>
        <v/>
      </c>
    </row>
    <row r="96" spans="1:9" customFormat="1" ht="16" customHeight="1">
      <c r="A96" s="477" t="str">
        <f t="shared" ca="1" si="5"/>
        <v/>
      </c>
      <c r="B96" s="505" t="str">
        <f t="shared" ca="1" si="3"/>
        <v/>
      </c>
      <c r="C96" s="486" t="str">
        <f ca="1">IFERROR(VLOOKUP(A96,Transaksi!$A$11:$C$1000,3,FALSE),"")</f>
        <v/>
      </c>
      <c r="D96" s="487" t="str">
        <f ca="1">IFERROR(VLOOKUP(A96,Transaksi!$A$11:$D$1000,4,FALSE),"")</f>
        <v/>
      </c>
      <c r="E96" s="488" t="str">
        <f ca="1">IFERROR(VLOOKUP(A96,Transaksi!$A$11:$E$1000,5,FALSE),"")</f>
        <v/>
      </c>
      <c r="F96" s="209" t="str">
        <f ca="1">IFERROR(VLOOKUP(A96,Transaksi!$A$11:$F$1000,6,FALSE),"")</f>
        <v/>
      </c>
      <c r="G96" s="489" t="str">
        <f ca="1">IFERROR(VLOOKUP(A96,Transaksi!$A$11:$G$1000,7,FALSE),"")</f>
        <v/>
      </c>
      <c r="H96" s="489" t="str">
        <f ca="1">IFERROR(VLOOKUP(A96,Transaksi!$A$11:$H$1000,8,FALSE),"")</f>
        <v/>
      </c>
      <c r="I96" s="489" t="str">
        <f t="shared" ca="1" si="4"/>
        <v/>
      </c>
    </row>
    <row r="97" spans="1:9" customFormat="1" ht="16" customHeight="1">
      <c r="A97" s="477" t="str">
        <f t="shared" ca="1" si="5"/>
        <v/>
      </c>
      <c r="B97" s="505" t="str">
        <f t="shared" ca="1" si="3"/>
        <v/>
      </c>
      <c r="C97" s="486" t="str">
        <f ca="1">IFERROR(VLOOKUP(A97,Transaksi!$A$11:$C$1000,3,FALSE),"")</f>
        <v/>
      </c>
      <c r="D97" s="487" t="str">
        <f ca="1">IFERROR(VLOOKUP(A97,Transaksi!$A$11:$D$1000,4,FALSE),"")</f>
        <v/>
      </c>
      <c r="E97" s="488" t="str">
        <f ca="1">IFERROR(VLOOKUP(A97,Transaksi!$A$11:$E$1000,5,FALSE),"")</f>
        <v/>
      </c>
      <c r="F97" s="209" t="str">
        <f ca="1">IFERROR(VLOOKUP(A97,Transaksi!$A$11:$F$1000,6,FALSE),"")</f>
        <v/>
      </c>
      <c r="G97" s="489" t="str">
        <f ca="1">IFERROR(VLOOKUP(A97,Transaksi!$A$11:$G$1000,7,FALSE),"")</f>
        <v/>
      </c>
      <c r="H97" s="489" t="str">
        <f ca="1">IFERROR(VLOOKUP(A97,Transaksi!$A$11:$H$1000,8,FALSE),"")</f>
        <v/>
      </c>
      <c r="I97" s="489" t="str">
        <f t="shared" ca="1" si="4"/>
        <v/>
      </c>
    </row>
    <row r="98" spans="1:9" customFormat="1" ht="16" customHeight="1">
      <c r="A98" s="477" t="str">
        <f t="shared" ca="1" si="5"/>
        <v/>
      </c>
      <c r="B98" s="505" t="str">
        <f t="shared" ca="1" si="3"/>
        <v/>
      </c>
      <c r="C98" s="486" t="str">
        <f ca="1">IFERROR(VLOOKUP(A98,Transaksi!$A$11:$C$1000,3,FALSE),"")</f>
        <v/>
      </c>
      <c r="D98" s="487" t="str">
        <f ca="1">IFERROR(VLOOKUP(A98,Transaksi!$A$11:$D$1000,4,FALSE),"")</f>
        <v/>
      </c>
      <c r="E98" s="488" t="str">
        <f ca="1">IFERROR(VLOOKUP(A98,Transaksi!$A$11:$E$1000,5,FALSE),"")</f>
        <v/>
      </c>
      <c r="F98" s="209" t="str">
        <f ca="1">IFERROR(VLOOKUP(A98,Transaksi!$A$11:$F$1000,6,FALSE),"")</f>
        <v/>
      </c>
      <c r="G98" s="489" t="str">
        <f ca="1">IFERROR(VLOOKUP(A98,Transaksi!$A$11:$G$1000,7,FALSE),"")</f>
        <v/>
      </c>
      <c r="H98" s="489" t="str">
        <f ca="1">IFERROR(VLOOKUP(A98,Transaksi!$A$11:$H$1000,8,FALSE),"")</f>
        <v/>
      </c>
      <c r="I98" s="489" t="str">
        <f t="shared" ca="1" si="4"/>
        <v/>
      </c>
    </row>
    <row r="99" spans="1:9" customFormat="1" ht="16" customHeight="1">
      <c r="A99" s="477" t="str">
        <f t="shared" ca="1" si="5"/>
        <v/>
      </c>
      <c r="B99" s="505" t="str">
        <f t="shared" ca="1" si="3"/>
        <v/>
      </c>
      <c r="C99" s="486" t="str">
        <f ca="1">IFERROR(VLOOKUP(A99,Transaksi!$A$11:$C$1000,3,FALSE),"")</f>
        <v/>
      </c>
      <c r="D99" s="487" t="str">
        <f ca="1">IFERROR(VLOOKUP(A99,Transaksi!$A$11:$D$1000,4,FALSE),"")</f>
        <v/>
      </c>
      <c r="E99" s="488" t="str">
        <f ca="1">IFERROR(VLOOKUP(A99,Transaksi!$A$11:$E$1000,5,FALSE),"")</f>
        <v/>
      </c>
      <c r="F99" s="209" t="str">
        <f ca="1">IFERROR(VLOOKUP(A99,Transaksi!$A$11:$F$1000,6,FALSE),"")</f>
        <v/>
      </c>
      <c r="G99" s="489" t="str">
        <f ca="1">IFERROR(VLOOKUP(A99,Transaksi!$A$11:$G$1000,7,FALSE),"")</f>
        <v/>
      </c>
      <c r="H99" s="489" t="str">
        <f ca="1">IFERROR(VLOOKUP(A99,Transaksi!$A$11:$H$1000,8,FALSE),"")</f>
        <v/>
      </c>
      <c r="I99" s="489" t="str">
        <f t="shared" ca="1" si="4"/>
        <v/>
      </c>
    </row>
    <row r="100" spans="1:9" customFormat="1" ht="16" customHeight="1">
      <c r="A100" s="477" t="str">
        <f t="shared" ca="1" si="5"/>
        <v/>
      </c>
      <c r="B100" s="505" t="str">
        <f t="shared" ca="1" si="3"/>
        <v/>
      </c>
      <c r="C100" s="486" t="str">
        <f ca="1">IFERROR(VLOOKUP(A100,Transaksi!$A$11:$C$1000,3,FALSE),"")</f>
        <v/>
      </c>
      <c r="D100" s="487" t="str">
        <f ca="1">IFERROR(VLOOKUP(A100,Transaksi!$A$11:$D$1000,4,FALSE),"")</f>
        <v/>
      </c>
      <c r="E100" s="488" t="str">
        <f ca="1">IFERROR(VLOOKUP(A100,Transaksi!$A$11:$E$1000,5,FALSE),"")</f>
        <v/>
      </c>
      <c r="F100" s="209" t="str">
        <f ca="1">IFERROR(VLOOKUP(A100,Transaksi!$A$11:$F$1000,6,FALSE),"")</f>
        <v/>
      </c>
      <c r="G100" s="489" t="str">
        <f ca="1">IFERROR(VLOOKUP(A100,Transaksi!$A$11:$G$1000,7,FALSE),"")</f>
        <v/>
      </c>
      <c r="H100" s="489" t="str">
        <f ca="1">IFERROR(VLOOKUP(A100,Transaksi!$A$11:$H$1000,8,FALSE),"")</f>
        <v/>
      </c>
      <c r="I100" s="489" t="str">
        <f t="shared" ca="1" si="4"/>
        <v/>
      </c>
    </row>
    <row r="101" spans="1:9" customFormat="1" ht="16" customHeight="1">
      <c r="A101" s="477" t="str">
        <f t="shared" ca="1" si="5"/>
        <v/>
      </c>
      <c r="B101" s="505" t="str">
        <f t="shared" ca="1" si="3"/>
        <v/>
      </c>
      <c r="C101" s="486" t="str">
        <f ca="1">IFERROR(VLOOKUP(A101,Transaksi!$A$11:$C$1000,3,FALSE),"")</f>
        <v/>
      </c>
      <c r="D101" s="487" t="str">
        <f ca="1">IFERROR(VLOOKUP(A101,Transaksi!$A$11:$D$1000,4,FALSE),"")</f>
        <v/>
      </c>
      <c r="E101" s="488" t="str">
        <f ca="1">IFERROR(VLOOKUP(A101,Transaksi!$A$11:$E$1000,5,FALSE),"")</f>
        <v/>
      </c>
      <c r="F101" s="209" t="str">
        <f ca="1">IFERROR(VLOOKUP(A101,Transaksi!$A$11:$F$1000,6,FALSE),"")</f>
        <v/>
      </c>
      <c r="G101" s="489" t="str">
        <f ca="1">IFERROR(VLOOKUP(A101,Transaksi!$A$11:$G$1000,7,FALSE),"")</f>
        <v/>
      </c>
      <c r="H101" s="489" t="str">
        <f ca="1">IFERROR(VLOOKUP(A101,Transaksi!$A$11:$H$1000,8,FALSE),"")</f>
        <v/>
      </c>
      <c r="I101" s="489" t="str">
        <f t="shared" ca="1" si="4"/>
        <v/>
      </c>
    </row>
    <row r="102" spans="1:9" customFormat="1" ht="16" customHeight="1">
      <c r="A102" s="477" t="str">
        <f t="shared" ca="1" si="5"/>
        <v/>
      </c>
      <c r="B102" s="505" t="str">
        <f t="shared" ca="1" si="3"/>
        <v/>
      </c>
      <c r="C102" s="486" t="str">
        <f ca="1">IFERROR(VLOOKUP(A102,Transaksi!$A$11:$C$1000,3,FALSE),"")</f>
        <v/>
      </c>
      <c r="D102" s="487" t="str">
        <f ca="1">IFERROR(VLOOKUP(A102,Transaksi!$A$11:$D$1000,4,FALSE),"")</f>
        <v/>
      </c>
      <c r="E102" s="488" t="str">
        <f ca="1">IFERROR(VLOOKUP(A102,Transaksi!$A$11:$E$1000,5,FALSE),"")</f>
        <v/>
      </c>
      <c r="F102" s="209" t="str">
        <f ca="1">IFERROR(VLOOKUP(A102,Transaksi!$A$11:$F$1000,6,FALSE),"")</f>
        <v/>
      </c>
      <c r="G102" s="489" t="str">
        <f ca="1">IFERROR(VLOOKUP(A102,Transaksi!$A$11:$G$1000,7,FALSE),"")</f>
        <v/>
      </c>
      <c r="H102" s="489" t="str">
        <f ca="1">IFERROR(VLOOKUP(A102,Transaksi!$A$11:$H$1000,8,FALSE),"")</f>
        <v/>
      </c>
      <c r="I102" s="489" t="str">
        <f t="shared" ca="1" si="4"/>
        <v/>
      </c>
    </row>
    <row r="103" spans="1:9" customFormat="1" ht="16" customHeight="1">
      <c r="A103" s="477" t="str">
        <f t="shared" ca="1" si="5"/>
        <v/>
      </c>
      <c r="B103" s="505" t="str">
        <f t="shared" ca="1" si="3"/>
        <v/>
      </c>
      <c r="C103" s="486" t="str">
        <f ca="1">IFERROR(VLOOKUP(A103,Transaksi!$A$11:$C$1000,3,FALSE),"")</f>
        <v/>
      </c>
      <c r="D103" s="487" t="str">
        <f ca="1">IFERROR(VLOOKUP(A103,Transaksi!$A$11:$D$1000,4,FALSE),"")</f>
        <v/>
      </c>
      <c r="E103" s="488" t="str">
        <f ca="1">IFERROR(VLOOKUP(A103,Transaksi!$A$11:$E$1000,5,FALSE),"")</f>
        <v/>
      </c>
      <c r="F103" s="209" t="str">
        <f ca="1">IFERROR(VLOOKUP(A103,Transaksi!$A$11:$F$1000,6,FALSE),"")</f>
        <v/>
      </c>
      <c r="G103" s="489" t="str">
        <f ca="1">IFERROR(VLOOKUP(A103,Transaksi!$A$11:$G$1000,7,FALSE),"")</f>
        <v/>
      </c>
      <c r="H103" s="489" t="str">
        <f ca="1">IFERROR(VLOOKUP(A103,Transaksi!$A$11:$H$1000,8,FALSE),"")</f>
        <v/>
      </c>
      <c r="I103" s="489" t="str">
        <f t="shared" ca="1" si="4"/>
        <v/>
      </c>
    </row>
    <row r="104" spans="1:9" customFormat="1" ht="16" customHeight="1">
      <c r="A104" s="477" t="str">
        <f t="shared" ca="1" si="5"/>
        <v/>
      </c>
      <c r="B104" s="505" t="str">
        <f t="shared" ca="1" si="3"/>
        <v/>
      </c>
      <c r="C104" s="486" t="str">
        <f ca="1">IFERROR(VLOOKUP(A104,Transaksi!$A$11:$C$1000,3,FALSE),"")</f>
        <v/>
      </c>
      <c r="D104" s="487" t="str">
        <f ca="1">IFERROR(VLOOKUP(A104,Transaksi!$A$11:$D$1000,4,FALSE),"")</f>
        <v/>
      </c>
      <c r="E104" s="488" t="str">
        <f ca="1">IFERROR(VLOOKUP(A104,Transaksi!$A$11:$E$1000,5,FALSE),"")</f>
        <v/>
      </c>
      <c r="F104" s="209" t="str">
        <f ca="1">IFERROR(VLOOKUP(A104,Transaksi!$A$11:$F$1000,6,FALSE),"")</f>
        <v/>
      </c>
      <c r="G104" s="489" t="str">
        <f ca="1">IFERROR(VLOOKUP(A104,Transaksi!$A$11:$G$1000,7,FALSE),"")</f>
        <v/>
      </c>
      <c r="H104" s="489" t="str">
        <f ca="1">IFERROR(VLOOKUP(A104,Transaksi!$A$11:$H$1000,8,FALSE),"")</f>
        <v/>
      </c>
      <c r="I104" s="489" t="str">
        <f t="shared" ca="1" si="4"/>
        <v/>
      </c>
    </row>
    <row r="105" spans="1:9" customFormat="1" ht="16" customHeight="1">
      <c r="A105" s="477" t="str">
        <f t="shared" ca="1" si="5"/>
        <v/>
      </c>
      <c r="B105" s="505" t="str">
        <f t="shared" ca="1" si="3"/>
        <v/>
      </c>
      <c r="C105" s="486" t="str">
        <f ca="1">IFERROR(VLOOKUP(A105,Transaksi!$A$11:$C$1000,3,FALSE),"")</f>
        <v/>
      </c>
      <c r="D105" s="487" t="str">
        <f ca="1">IFERROR(VLOOKUP(A105,Transaksi!$A$11:$D$1000,4,FALSE),"")</f>
        <v/>
      </c>
      <c r="E105" s="488" t="str">
        <f ca="1">IFERROR(VLOOKUP(A105,Transaksi!$A$11:$E$1000,5,FALSE),"")</f>
        <v/>
      </c>
      <c r="F105" s="209" t="str">
        <f ca="1">IFERROR(VLOOKUP(A105,Transaksi!$A$11:$F$1000,6,FALSE),"")</f>
        <v/>
      </c>
      <c r="G105" s="489" t="str">
        <f ca="1">IFERROR(VLOOKUP(A105,Transaksi!$A$11:$G$1000,7,FALSE),"")</f>
        <v/>
      </c>
      <c r="H105" s="489" t="str">
        <f ca="1">IFERROR(VLOOKUP(A105,Transaksi!$A$11:$H$1000,8,FALSE),"")</f>
        <v/>
      </c>
      <c r="I105" s="489" t="str">
        <f t="shared" ca="1" si="4"/>
        <v/>
      </c>
    </row>
    <row r="106" spans="1:9" customFormat="1" ht="16" customHeight="1">
      <c r="A106" s="477" t="str">
        <f t="shared" ca="1" si="5"/>
        <v/>
      </c>
      <c r="B106" s="505" t="str">
        <f t="shared" ca="1" si="3"/>
        <v/>
      </c>
      <c r="C106" s="486" t="str">
        <f ca="1">IFERROR(VLOOKUP(A106,Transaksi!$A$11:$C$1000,3,FALSE),"")</f>
        <v/>
      </c>
      <c r="D106" s="487" t="str">
        <f ca="1">IFERROR(VLOOKUP(A106,Transaksi!$A$11:$D$1000,4,FALSE),"")</f>
        <v/>
      </c>
      <c r="E106" s="488" t="str">
        <f ca="1">IFERROR(VLOOKUP(A106,Transaksi!$A$11:$E$1000,5,FALSE),"")</f>
        <v/>
      </c>
      <c r="F106" s="209" t="str">
        <f ca="1">IFERROR(VLOOKUP(A106,Transaksi!$A$11:$F$1000,6,FALSE),"")</f>
        <v/>
      </c>
      <c r="G106" s="489" t="str">
        <f ca="1">IFERROR(VLOOKUP(A106,Transaksi!$A$11:$G$1000,7,FALSE),"")</f>
        <v/>
      </c>
      <c r="H106" s="489" t="str">
        <f ca="1">IFERROR(VLOOKUP(A106,Transaksi!$A$11:$H$1000,8,FALSE),"")</f>
        <v/>
      </c>
      <c r="I106" s="489" t="str">
        <f t="shared" ca="1" si="4"/>
        <v/>
      </c>
    </row>
    <row r="107" spans="1:9" customFormat="1" ht="16" customHeight="1">
      <c r="A107" s="477" t="str">
        <f t="shared" ca="1" si="5"/>
        <v/>
      </c>
      <c r="B107" s="505" t="str">
        <f t="shared" ca="1" si="3"/>
        <v/>
      </c>
      <c r="C107" s="486" t="str">
        <f ca="1">IFERROR(VLOOKUP(A107,Transaksi!$A$11:$C$1000,3,FALSE),"")</f>
        <v/>
      </c>
      <c r="D107" s="487" t="str">
        <f ca="1">IFERROR(VLOOKUP(A107,Transaksi!$A$11:$D$1000,4,FALSE),"")</f>
        <v/>
      </c>
      <c r="E107" s="488" t="str">
        <f ca="1">IFERROR(VLOOKUP(A107,Transaksi!$A$11:$E$1000,5,FALSE),"")</f>
        <v/>
      </c>
      <c r="F107" s="209" t="str">
        <f ca="1">IFERROR(VLOOKUP(A107,Transaksi!$A$11:$F$1000,6,FALSE),"")</f>
        <v/>
      </c>
      <c r="G107" s="489" t="str">
        <f ca="1">IFERROR(VLOOKUP(A107,Transaksi!$A$11:$G$1000,7,FALSE),"")</f>
        <v/>
      </c>
      <c r="H107" s="489" t="str">
        <f ca="1">IFERROR(VLOOKUP(A107,Transaksi!$A$11:$H$1000,8,FALSE),"")</f>
        <v/>
      </c>
      <c r="I107" s="489" t="str">
        <f t="shared" ca="1" si="4"/>
        <v/>
      </c>
    </row>
    <row r="108" spans="1:9" customFormat="1" ht="16" customHeight="1">
      <c r="A108" s="477" t="str">
        <f t="shared" ca="1" si="5"/>
        <v/>
      </c>
      <c r="B108" s="505" t="str">
        <f t="shared" ca="1" si="3"/>
        <v/>
      </c>
      <c r="C108" s="486" t="str">
        <f ca="1">IFERROR(VLOOKUP(A108,Transaksi!$A$11:$C$1000,3,FALSE),"")</f>
        <v/>
      </c>
      <c r="D108" s="487" t="str">
        <f ca="1">IFERROR(VLOOKUP(A108,Transaksi!$A$11:$D$1000,4,FALSE),"")</f>
        <v/>
      </c>
      <c r="E108" s="488" t="str">
        <f ca="1">IFERROR(VLOOKUP(A108,Transaksi!$A$11:$E$1000,5,FALSE),"")</f>
        <v/>
      </c>
      <c r="F108" s="209" t="str">
        <f ca="1">IFERROR(VLOOKUP(A108,Transaksi!$A$11:$F$1000,6,FALSE),"")</f>
        <v/>
      </c>
      <c r="G108" s="489" t="str">
        <f ca="1">IFERROR(VLOOKUP(A108,Transaksi!$A$11:$G$1000,7,FALSE),"")</f>
        <v/>
      </c>
      <c r="H108" s="489" t="str">
        <f ca="1">IFERROR(VLOOKUP(A108,Transaksi!$A$11:$H$1000,8,FALSE),"")</f>
        <v/>
      </c>
      <c r="I108" s="489" t="str">
        <f t="shared" ca="1" si="4"/>
        <v/>
      </c>
    </row>
    <row r="109" spans="1:9" customFormat="1" ht="16" customHeight="1">
      <c r="A109" s="477" t="str">
        <f t="shared" ca="1" si="5"/>
        <v/>
      </c>
      <c r="B109" s="505" t="str">
        <f t="shared" ca="1" si="3"/>
        <v/>
      </c>
      <c r="C109" s="486" t="str">
        <f ca="1">IFERROR(VLOOKUP(A109,Transaksi!$A$11:$C$1000,3,FALSE),"")</f>
        <v/>
      </c>
      <c r="D109" s="487" t="str">
        <f ca="1">IFERROR(VLOOKUP(A109,Transaksi!$A$11:$D$1000,4,FALSE),"")</f>
        <v/>
      </c>
      <c r="E109" s="488" t="str">
        <f ca="1">IFERROR(VLOOKUP(A109,Transaksi!$A$11:$E$1000,5,FALSE),"")</f>
        <v/>
      </c>
      <c r="F109" s="209" t="str">
        <f ca="1">IFERROR(VLOOKUP(A109,Transaksi!$A$11:$F$1000,6,FALSE),"")</f>
        <v/>
      </c>
      <c r="G109" s="489" t="str">
        <f ca="1">IFERROR(VLOOKUP(A109,Transaksi!$A$11:$G$1000,7,FALSE),"")</f>
        <v/>
      </c>
      <c r="H109" s="489" t="str">
        <f ca="1">IFERROR(VLOOKUP(A109,Transaksi!$A$11:$H$1000,8,FALSE),"")</f>
        <v/>
      </c>
      <c r="I109" s="489" t="str">
        <f t="shared" ca="1" si="4"/>
        <v/>
      </c>
    </row>
    <row r="110" spans="1:9" customFormat="1" ht="16" customHeight="1">
      <c r="A110" s="477" t="str">
        <f t="shared" ca="1" si="5"/>
        <v/>
      </c>
      <c r="B110" s="505" t="str">
        <f t="shared" ca="1" si="3"/>
        <v/>
      </c>
      <c r="C110" s="486" t="str">
        <f ca="1">IFERROR(VLOOKUP(A110,Transaksi!$A$11:$C$1000,3,FALSE),"")</f>
        <v/>
      </c>
      <c r="D110" s="487" t="str">
        <f ca="1">IFERROR(VLOOKUP(A110,Transaksi!$A$11:$D$1000,4,FALSE),"")</f>
        <v/>
      </c>
      <c r="E110" s="488" t="str">
        <f ca="1">IFERROR(VLOOKUP(A110,Transaksi!$A$11:$E$1000,5,FALSE),"")</f>
        <v/>
      </c>
      <c r="F110" s="209" t="str">
        <f ca="1">IFERROR(VLOOKUP(A110,Transaksi!$A$11:$F$1000,6,FALSE),"")</f>
        <v/>
      </c>
      <c r="G110" s="489" t="str">
        <f ca="1">IFERROR(VLOOKUP(A110,Transaksi!$A$11:$G$1000,7,FALSE),"")</f>
        <v/>
      </c>
      <c r="H110" s="489" t="str">
        <f ca="1">IFERROR(VLOOKUP(A110,Transaksi!$A$11:$H$1000,8,FALSE),"")</f>
        <v/>
      </c>
      <c r="I110" s="489" t="str">
        <f t="shared" ca="1" si="4"/>
        <v/>
      </c>
    </row>
    <row r="111" spans="1:9" customFormat="1" ht="16" customHeight="1">
      <c r="A111" s="477" t="str">
        <f t="shared" ca="1" si="5"/>
        <v/>
      </c>
      <c r="B111" s="505" t="str">
        <f t="shared" ca="1" si="3"/>
        <v/>
      </c>
      <c r="C111" s="486" t="str">
        <f ca="1">IFERROR(VLOOKUP(A111,Transaksi!$A$11:$C$1000,3,FALSE),"")</f>
        <v/>
      </c>
      <c r="D111" s="487" t="str">
        <f ca="1">IFERROR(VLOOKUP(A111,Transaksi!$A$11:$D$1000,4,FALSE),"")</f>
        <v/>
      </c>
      <c r="E111" s="488" t="str">
        <f ca="1">IFERROR(VLOOKUP(A111,Transaksi!$A$11:$E$1000,5,FALSE),"")</f>
        <v/>
      </c>
      <c r="F111" s="209" t="str">
        <f ca="1">IFERROR(VLOOKUP(A111,Transaksi!$A$11:$F$1000,6,FALSE),"")</f>
        <v/>
      </c>
      <c r="G111" s="489" t="str">
        <f ca="1">IFERROR(VLOOKUP(A111,Transaksi!$A$11:$G$1000,7,FALSE),"")</f>
        <v/>
      </c>
      <c r="H111" s="489" t="str">
        <f ca="1">IFERROR(VLOOKUP(A111,Transaksi!$A$11:$H$1000,8,FALSE),"")</f>
        <v/>
      </c>
      <c r="I111" s="489" t="str">
        <f t="shared" ca="1" si="4"/>
        <v/>
      </c>
    </row>
    <row r="112" spans="1:9" customFormat="1" ht="16" customHeight="1">
      <c r="A112" s="477" t="str">
        <f t="shared" ca="1" si="5"/>
        <v/>
      </c>
      <c r="B112" s="505" t="str">
        <f t="shared" ca="1" si="3"/>
        <v/>
      </c>
      <c r="C112" s="486" t="str">
        <f ca="1">IFERROR(VLOOKUP(A112,Transaksi!$A$11:$C$1000,3,FALSE),"")</f>
        <v/>
      </c>
      <c r="D112" s="487" t="str">
        <f ca="1">IFERROR(VLOOKUP(A112,Transaksi!$A$11:$D$1000,4,FALSE),"")</f>
        <v/>
      </c>
      <c r="E112" s="488" t="str">
        <f ca="1">IFERROR(VLOOKUP(A112,Transaksi!$A$11:$E$1000,5,FALSE),"")</f>
        <v/>
      </c>
      <c r="F112" s="209" t="str">
        <f ca="1">IFERROR(VLOOKUP(A112,Transaksi!$A$11:$F$1000,6,FALSE),"")</f>
        <v/>
      </c>
      <c r="G112" s="489" t="str">
        <f ca="1">IFERROR(VLOOKUP(A112,Transaksi!$A$11:$G$1000,7,FALSE),"")</f>
        <v/>
      </c>
      <c r="H112" s="489" t="str">
        <f ca="1">IFERROR(VLOOKUP(A112,Transaksi!$A$11:$H$1000,8,FALSE),"")</f>
        <v/>
      </c>
      <c r="I112" s="489" t="str">
        <f t="shared" ca="1" si="4"/>
        <v/>
      </c>
    </row>
    <row r="113" spans="1:11" customFormat="1" ht="16" customHeight="1">
      <c r="A113" s="477" t="str">
        <f t="shared" ca="1" si="5"/>
        <v/>
      </c>
      <c r="B113" s="505" t="str">
        <f t="shared" ca="1" si="3"/>
        <v/>
      </c>
      <c r="C113" s="486" t="str">
        <f ca="1">IFERROR(VLOOKUP(A113,Transaksi!$A$11:$C$1000,3,FALSE),"")</f>
        <v/>
      </c>
      <c r="D113" s="487" t="str">
        <f ca="1">IFERROR(VLOOKUP(A113,Transaksi!$A$11:$D$1000,4,FALSE),"")</f>
        <v/>
      </c>
      <c r="E113" s="488" t="str">
        <f ca="1">IFERROR(VLOOKUP(A113,Transaksi!$A$11:$E$1000,5,FALSE),"")</f>
        <v/>
      </c>
      <c r="F113" s="209" t="str">
        <f ca="1">IFERROR(VLOOKUP(A113,Transaksi!$A$11:$F$1000,6,FALSE),"")</f>
        <v/>
      </c>
      <c r="G113" s="489" t="str">
        <f ca="1">IFERROR(VLOOKUP(A113,Transaksi!$A$11:$G$1000,7,FALSE),"")</f>
        <v/>
      </c>
      <c r="H113" s="489" t="str">
        <f ca="1">IFERROR(VLOOKUP(A113,Transaksi!$A$11:$H$1000,8,FALSE),"")</f>
        <v/>
      </c>
      <c r="I113" s="489" t="str">
        <f t="shared" ca="1" si="4"/>
        <v/>
      </c>
    </row>
    <row r="114" spans="1:11" customFormat="1" ht="16" customHeight="1">
      <c r="A114" s="477" t="str">
        <f t="shared" ca="1" si="5"/>
        <v/>
      </c>
      <c r="B114" s="505" t="str">
        <f t="shared" ca="1" si="3"/>
        <v/>
      </c>
      <c r="C114" s="486" t="str">
        <f ca="1">IFERROR(VLOOKUP(A114,Transaksi!$A$11:$C$1000,3,FALSE),"")</f>
        <v/>
      </c>
      <c r="D114" s="487" t="str">
        <f ca="1">IFERROR(VLOOKUP(A114,Transaksi!$A$11:$D$1000,4,FALSE),"")</f>
        <v/>
      </c>
      <c r="E114" s="488" t="str">
        <f ca="1">IFERROR(VLOOKUP(A114,Transaksi!$A$11:$E$1000,5,FALSE),"")</f>
        <v/>
      </c>
      <c r="F114" s="209" t="str">
        <f ca="1">IFERROR(VLOOKUP(A114,Transaksi!$A$11:$F$1000,6,FALSE),"")</f>
        <v/>
      </c>
      <c r="G114" s="489" t="str">
        <f ca="1">IFERROR(VLOOKUP(A114,Transaksi!$A$11:$G$1000,7,FALSE),"")</f>
        <v/>
      </c>
      <c r="H114" s="489" t="str">
        <f ca="1">IFERROR(VLOOKUP(A114,Transaksi!$A$11:$H$1000,8,FALSE),"")</f>
        <v/>
      </c>
      <c r="I114" s="489" t="str">
        <f t="shared" ca="1" si="4"/>
        <v/>
      </c>
    </row>
    <row r="115" spans="1:11" customFormat="1" ht="16" customHeight="1">
      <c r="A115" s="477" t="str">
        <f t="shared" ca="1" si="5"/>
        <v/>
      </c>
      <c r="B115" s="505" t="str">
        <f t="shared" ca="1" si="3"/>
        <v/>
      </c>
      <c r="C115" s="486" t="str">
        <f ca="1">IFERROR(VLOOKUP(A115,Transaksi!$A$11:$C$1000,3,FALSE),"")</f>
        <v/>
      </c>
      <c r="D115" s="487" t="str">
        <f ca="1">IFERROR(VLOOKUP(A115,Transaksi!$A$11:$D$1000,4,FALSE),"")</f>
        <v/>
      </c>
      <c r="E115" s="488" t="str">
        <f ca="1">IFERROR(VLOOKUP(A115,Transaksi!$A$11:$E$1000,5,FALSE),"")</f>
        <v/>
      </c>
      <c r="F115" s="209" t="str">
        <f ca="1">IFERROR(VLOOKUP(A115,Transaksi!$A$11:$F$1000,6,FALSE),"")</f>
        <v/>
      </c>
      <c r="G115" s="489" t="str">
        <f ca="1">IFERROR(VLOOKUP(A115,Transaksi!$A$11:$G$1000,7,FALSE),"")</f>
        <v/>
      </c>
      <c r="H115" s="489" t="str">
        <f ca="1">IFERROR(VLOOKUP(A115,Transaksi!$A$11:$H$1000,8,FALSE),"")</f>
        <v/>
      </c>
      <c r="I115" s="489" t="str">
        <f t="shared" ca="1" si="4"/>
        <v/>
      </c>
    </row>
    <row r="116" spans="1:11" s="9" customFormat="1" ht="13" customHeight="1">
      <c r="A116" s="7"/>
      <c r="B116" s="498"/>
      <c r="C116" s="478"/>
      <c r="D116" s="478"/>
      <c r="E116" s="478"/>
      <c r="F116" s="479"/>
      <c r="G116" s="480"/>
      <c r="H116" s="480"/>
      <c r="I116" s="480"/>
      <c r="J116" s="7"/>
      <c r="K116" s="8"/>
    </row>
    <row r="117" spans="1:11" s="9" customFormat="1" ht="10.5">
      <c r="A117" s="7"/>
      <c r="B117" s="498"/>
      <c r="C117" s="7"/>
      <c r="D117" s="7"/>
      <c r="E117" s="7"/>
      <c r="F117" s="28"/>
      <c r="G117" s="29"/>
      <c r="H117" s="29"/>
      <c r="I117" s="29"/>
      <c r="J117" s="7"/>
      <c r="K117" s="8"/>
    </row>
    <row r="118" spans="1:11" ht="15.75" customHeight="1">
      <c r="A118" s="43"/>
      <c r="B118" s="506"/>
      <c r="C118" s="43"/>
    </row>
    <row r="124" spans="1:11">
      <c r="I124" s="2"/>
    </row>
  </sheetData>
  <sheetProtection algorithmName="SHA-512" hashValue="CoXU4PUJoFTwmJGDFLkcwZ5an+5qsDYom7RiRsapmAi1yRfp1mtTcY6HuG2m5tA+YM8TBhaqQljbWeoI17NgcA==" saltValue="hiAUb0R+C5pEVEiYTaqGFQ==" spinCount="100000" sheet="1" selectLockedCells="1" autoFilter="0"/>
  <conditionalFormatting sqref="C16:I115">
    <cfRule type="containsText" dxfId="408" priority="1" operator="containsText" text="**">
      <formula>NOT(ISERROR(SEARCH("**",C16)))</formula>
    </cfRule>
  </conditionalFormatting>
  <printOptions horizontalCentered="1"/>
  <pageMargins left="0.15748031496062992" right="0.11811023622047245" top="0.19685039370078741" bottom="0.59055118110236227" header="0.23622047244094491" footer="0.51181102362204722"/>
  <pageSetup paperSize="9" scale="80" orientation="portrait" horizont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6600"/>
  </sheetPr>
  <dimension ref="A1:J217"/>
  <sheetViews>
    <sheetView showGridLines="0" topLeftCell="B3" zoomScaleNormal="100" workbookViewId="0">
      <selection activeCell="C16" sqref="C16"/>
    </sheetView>
  </sheetViews>
  <sheetFormatPr defaultColWidth="9.33203125" defaultRowHeight="10"/>
  <cols>
    <col min="1" max="1" width="3.77734375" style="1" hidden="1" customWidth="1"/>
    <col min="2" max="2" width="3.77734375" style="497" customWidth="1"/>
    <col min="3" max="3" width="17.44140625" style="1" bestFit="1" customWidth="1"/>
    <col min="4" max="4" width="8.77734375" style="1" hidden="1" customWidth="1"/>
    <col min="5" max="5" width="15.77734375" style="1" customWidth="1"/>
    <col min="6" max="6" width="78.77734375" style="1" customWidth="1"/>
    <col min="7" max="8" width="18.77734375" style="1" customWidth="1"/>
    <col min="9" max="9" width="35.77734375" style="1" hidden="1" customWidth="1"/>
    <col min="10" max="10" width="9.33203125" style="1"/>
    <col min="11" max="11" width="13.33203125" style="1" bestFit="1" customWidth="1"/>
    <col min="12" max="16384" width="9.33203125" style="1"/>
  </cols>
  <sheetData>
    <row r="1" spans="2:9" hidden="1"/>
    <row r="2" spans="2:9" hidden="1"/>
    <row r="3" spans="2:9" ht="9" customHeight="1">
      <c r="B3" s="498"/>
      <c r="C3" s="9"/>
      <c r="D3" s="9"/>
      <c r="E3" s="9"/>
      <c r="F3" s="9"/>
      <c r="G3" s="38"/>
      <c r="H3" s="38"/>
      <c r="I3" s="9"/>
    </row>
    <row r="4" spans="2:9" ht="17.25" customHeight="1">
      <c r="B4" s="499"/>
      <c r="C4" s="373"/>
      <c r="D4" s="373"/>
      <c r="E4" s="373"/>
      <c r="F4" s="373"/>
      <c r="G4" s="373"/>
      <c r="H4" s="373"/>
      <c r="I4" s="39"/>
    </row>
    <row r="5" spans="2:9" ht="18">
      <c r="B5" s="498"/>
      <c r="C5" s="472" t="s">
        <v>953</v>
      </c>
      <c r="D5" s="472"/>
      <c r="E5" s="472"/>
      <c r="F5" s="472"/>
      <c r="G5" s="472"/>
      <c r="H5" s="472"/>
      <c r="I5" s="9"/>
    </row>
    <row r="6" spans="2:9" ht="12.75" customHeight="1">
      <c r="B6" s="498"/>
      <c r="C6" s="473" t="str">
        <f>Transaksi!C5</f>
        <v>Periode : 05-01-2026 s.d. 17-01-2026</v>
      </c>
      <c r="D6" s="473"/>
      <c r="E6" s="473"/>
      <c r="F6" s="473"/>
      <c r="G6" s="473"/>
      <c r="H6" s="473"/>
      <c r="I6" s="9"/>
    </row>
    <row r="7" spans="2:9" ht="8.15" customHeight="1">
      <c r="B7" s="498"/>
      <c r="C7" s="30"/>
      <c r="D7" s="30"/>
      <c r="E7" s="30"/>
      <c r="F7" s="30"/>
      <c r="G7" s="30"/>
      <c r="H7" s="30"/>
      <c r="I7" s="9"/>
    </row>
    <row r="8" spans="2:9" ht="13">
      <c r="B8" s="498"/>
      <c r="C8" s="45" t="s">
        <v>908</v>
      </c>
      <c r="D8" s="46"/>
      <c r="E8" s="47" t="str">
        <f>":  "&amp;Setup!C6</f>
        <v>:  Input Nama SPPG di sini</v>
      </c>
      <c r="F8" s="47"/>
      <c r="G8" s="30"/>
      <c r="H8" s="30"/>
      <c r="I8" s="9"/>
    </row>
    <row r="9" spans="2:9" ht="13">
      <c r="B9" s="504" t="s">
        <v>143</v>
      </c>
      <c r="C9" s="45" t="s">
        <v>900</v>
      </c>
      <c r="D9" s="46"/>
      <c r="E9" s="47" t="str">
        <f>":  "&amp;Setup!C7</f>
        <v xml:space="preserve">:  </v>
      </c>
      <c r="F9" s="47"/>
      <c r="G9" s="30"/>
      <c r="H9" s="30"/>
      <c r="I9" s="9"/>
    </row>
    <row r="10" spans="2:9" ht="12.5">
      <c r="B10" s="504" t="s">
        <v>148</v>
      </c>
      <c r="C10" s="45" t="s">
        <v>23</v>
      </c>
      <c r="D10" s="21"/>
      <c r="E10" s="47" t="str">
        <f>":  "&amp;Setup!C8</f>
        <v xml:space="preserve">:  </v>
      </c>
      <c r="F10" s="21"/>
      <c r="G10" s="30"/>
      <c r="H10" s="30"/>
      <c r="I10" s="9"/>
    </row>
    <row r="11" spans="2:9" ht="16" customHeight="1">
      <c r="B11" s="504" t="s">
        <v>145</v>
      </c>
      <c r="C11" s="45"/>
      <c r="D11" s="550" t="s">
        <v>149</v>
      </c>
      <c r="E11" s="626"/>
      <c r="F11" s="552" t="s">
        <v>48</v>
      </c>
      <c r="G11" s="628" t="s">
        <v>910</v>
      </c>
      <c r="H11" s="139">
        <f ca="1">SUM(G17:G216)</f>
        <v>0</v>
      </c>
      <c r="I11" s="9"/>
    </row>
    <row r="12" spans="2:9" ht="13" hidden="1">
      <c r="B12" s="498"/>
      <c r="C12" s="75"/>
      <c r="D12" s="344"/>
      <c r="E12" s="76"/>
      <c r="F12" s="211" t="e">
        <f>#REF!</f>
        <v>#REF!</v>
      </c>
      <c r="G12" s="360"/>
      <c r="H12" s="361"/>
      <c r="I12" s="9"/>
    </row>
    <row r="13" spans="2:9" ht="13" hidden="1">
      <c r="B13" s="498"/>
      <c r="C13" s="75"/>
      <c r="D13" s="344"/>
      <c r="E13" s="76"/>
      <c r="F13" s="211" t="e">
        <f>#REF!</f>
        <v>#REF!</v>
      </c>
      <c r="G13" s="360"/>
      <c r="H13" s="361"/>
      <c r="I13" s="9"/>
    </row>
    <row r="14" spans="2:9" s="21" customFormat="1" ht="8.15" customHeight="1">
      <c r="B14" s="501"/>
      <c r="C14" s="3"/>
      <c r="D14" s="11"/>
      <c r="E14" s="11"/>
      <c r="F14" s="5"/>
      <c r="G14" s="4"/>
      <c r="H14" s="22"/>
      <c r="I14" s="40"/>
    </row>
    <row r="15" spans="2:9" ht="20.149999999999999" customHeight="1">
      <c r="B15" s="502"/>
      <c r="C15" s="51" t="s">
        <v>116</v>
      </c>
      <c r="D15" s="52"/>
      <c r="E15" s="52" t="s">
        <v>134</v>
      </c>
      <c r="F15" s="52" t="s">
        <v>119</v>
      </c>
      <c r="G15" s="53" t="s">
        <v>159</v>
      </c>
      <c r="H15" s="342" t="s">
        <v>108</v>
      </c>
      <c r="I15" s="144" t="s">
        <v>108</v>
      </c>
    </row>
    <row r="16" spans="2:9" ht="16" customHeight="1">
      <c r="B16" s="498"/>
      <c r="C16" s="55">
        <v>1</v>
      </c>
      <c r="D16" s="56"/>
      <c r="E16" s="56">
        <v>2</v>
      </c>
      <c r="F16" s="57" t="s">
        <v>911</v>
      </c>
      <c r="G16" s="58" t="s">
        <v>136</v>
      </c>
      <c r="H16" s="343" t="s">
        <v>137</v>
      </c>
      <c r="I16" s="146">
        <v>8</v>
      </c>
    </row>
    <row r="17" spans="1:10" ht="16" customHeight="1">
      <c r="A17" s="494" t="str">
        <f>IFERROR(VLOOKUP(F11,Transaksi!U11:W1000,3,FALSE),"")</f>
        <v/>
      </c>
      <c r="B17" s="498" t="str">
        <f>IF(A17="","",A17+1)</f>
        <v/>
      </c>
      <c r="C17" s="486" t="str">
        <f>IFERROR(VLOOKUP(A17,Transaksi!$A$11:$C$1000,3,FALSE),"")</f>
        <v/>
      </c>
      <c r="D17" s="487" t="str">
        <f>IFERROR(VLOOKUP(A17,Transaksi!$A$11:$D$1000,4,FALSE),"")</f>
        <v/>
      </c>
      <c r="E17" s="488" t="str">
        <f>IFERROR(VLOOKUP(A17,Transaksi!$A$11:$E$1000,5,FALSE),"")</f>
        <v/>
      </c>
      <c r="F17" s="209" t="str">
        <f>IFERROR(VLOOKUP(A17,Transaksi!$A$11:$F$1000,6,FALSE),"")</f>
        <v/>
      </c>
      <c r="G17" s="489" t="str">
        <f>IFERROR(VLOOKUP(A17,Transaksi!$A$11:$H$1000,8,FALSE),"")</f>
        <v/>
      </c>
      <c r="H17" s="627" t="str">
        <f>IF(G17="","",1)</f>
        <v/>
      </c>
      <c r="I17" s="127" t="e">
        <f>IF(#REF!+G17&lt;&gt;0,Transaksi!J11,"")</f>
        <v>#REF!</v>
      </c>
    </row>
    <row r="18" spans="1:10" ht="16" customHeight="1">
      <c r="A18" s="494" t="str">
        <f ca="1">IFERROR(VLOOKUP($F$11,INDIRECT($B$9&amp;$B$10&amp;B17&amp;":"&amp;$B$11),3,FALSE),"")</f>
        <v/>
      </c>
      <c r="B18" s="498" t="str">
        <f t="shared" ref="B18" ca="1" si="0">IF(A18="","",A18+1)</f>
        <v/>
      </c>
      <c r="C18" s="486" t="str">
        <f ca="1">IFERROR(VLOOKUP(A18,Transaksi!$A$11:$C$1000,3,FALSE),"")</f>
        <v/>
      </c>
      <c r="D18" s="487" t="str">
        <f ca="1">IFERROR(VLOOKUP(A18,Transaksi!$A$11:$D$1000,4,FALSE),"")</f>
        <v/>
      </c>
      <c r="E18" s="488" t="str">
        <f ca="1">IFERROR(VLOOKUP(A18,Transaksi!$A$11:$E$1000,5,FALSE),"")</f>
        <v/>
      </c>
      <c r="F18" s="209" t="str">
        <f ca="1">IFERROR(VLOOKUP(A18,Transaksi!$A$11:$F$1000,6,FALSE),"")</f>
        <v/>
      </c>
      <c r="G18" s="489" t="str">
        <f ca="1">IFERROR(VLOOKUP(A18,Transaksi!$A$11:$H$1000,8,FALSE),"")</f>
        <v/>
      </c>
      <c r="H18" s="627" t="str">
        <f t="shared" ref="H18" ca="1" si="1">IF(G18="","",1)</f>
        <v/>
      </c>
      <c r="I18" s="127" t="e">
        <f ca="1">IF(#REF!+G18&lt;&gt;0,Transaksi!J12,"")</f>
        <v>#REF!</v>
      </c>
    </row>
    <row r="19" spans="1:10" customFormat="1" ht="16" customHeight="1">
      <c r="A19" s="494" t="str">
        <f t="shared" ref="A19:A82" ca="1" si="2">IFERROR(VLOOKUP($F$11,INDIRECT($B$9&amp;$B$10&amp;B18&amp;":"&amp;$B$11),3,FALSE),"")</f>
        <v/>
      </c>
      <c r="B19" s="498" t="str">
        <f t="shared" ref="B19:B82" ca="1" si="3">IF(A19="","",A19+1)</f>
        <v/>
      </c>
      <c r="C19" s="486" t="str">
        <f ca="1">IFERROR(VLOOKUP(A19,Transaksi!$A$11:$C$1000,3,FALSE),"")</f>
        <v/>
      </c>
      <c r="D19" s="487" t="str">
        <f ca="1">IFERROR(VLOOKUP(A19,Transaksi!$A$11:$D$1000,4,FALSE),"")</f>
        <v/>
      </c>
      <c r="E19" s="488" t="str">
        <f ca="1">IFERROR(VLOOKUP(A19,Transaksi!$A$11:$E$1000,5,FALSE),"")</f>
        <v/>
      </c>
      <c r="F19" s="209" t="str">
        <f ca="1">IFERROR(VLOOKUP(A19,Transaksi!$A$11:$F$1000,6,FALSE),"")</f>
        <v/>
      </c>
      <c r="G19" s="489" t="str">
        <f ca="1">IFERROR(VLOOKUP(A19,Transaksi!$A$11:$H$1000,8,FALSE),"")</f>
        <v/>
      </c>
      <c r="H19" s="627" t="str">
        <f t="shared" ref="H19:H82" ca="1" si="4">IF(G19="","",1)</f>
        <v/>
      </c>
      <c r="I19" s="127" t="e">
        <f ca="1">IF(#REF!+G19&lt;&gt;0,Transaksi!J13,"")</f>
        <v>#REF!</v>
      </c>
      <c r="J19" s="1"/>
    </row>
    <row r="20" spans="1:10" customFormat="1" ht="16" customHeight="1">
      <c r="A20" s="494" t="str">
        <f t="shared" ca="1" si="2"/>
        <v/>
      </c>
      <c r="B20" s="498" t="str">
        <f t="shared" ca="1" si="3"/>
        <v/>
      </c>
      <c r="C20" s="486" t="str">
        <f ca="1">IFERROR(VLOOKUP(A20,Transaksi!$A$11:$C$1000,3,FALSE),"")</f>
        <v/>
      </c>
      <c r="D20" s="487" t="str">
        <f ca="1">IFERROR(VLOOKUP(A20,Transaksi!$A$11:$D$1000,4,FALSE),"")</f>
        <v/>
      </c>
      <c r="E20" s="488" t="str">
        <f ca="1">IFERROR(VLOOKUP(A20,Transaksi!$A$11:$E$1000,5,FALSE),"")</f>
        <v/>
      </c>
      <c r="F20" s="209" t="str">
        <f ca="1">IFERROR(VLOOKUP(A20,Transaksi!$A$11:$F$1000,6,FALSE),"")</f>
        <v/>
      </c>
      <c r="G20" s="489" t="str">
        <f ca="1">IFERROR(VLOOKUP(A20,Transaksi!$A$11:$H$1000,8,FALSE),"")</f>
        <v/>
      </c>
      <c r="H20" s="627" t="str">
        <f t="shared" ca="1" si="4"/>
        <v/>
      </c>
      <c r="I20" s="127" t="e">
        <f ca="1">IF(#REF!+G20&lt;&gt;0,Transaksi!J14,"")</f>
        <v>#REF!</v>
      </c>
      <c r="J20" s="1"/>
    </row>
    <row r="21" spans="1:10" customFormat="1" ht="16" customHeight="1">
      <c r="A21" s="494" t="str">
        <f t="shared" ca="1" si="2"/>
        <v/>
      </c>
      <c r="B21" s="498" t="str">
        <f t="shared" ca="1" si="3"/>
        <v/>
      </c>
      <c r="C21" s="486" t="str">
        <f ca="1">IFERROR(VLOOKUP(A21,Transaksi!$A$11:$C$1000,3,FALSE),"")</f>
        <v/>
      </c>
      <c r="D21" s="487" t="str">
        <f ca="1">IFERROR(VLOOKUP(A21,Transaksi!$A$11:$D$1000,4,FALSE),"")</f>
        <v/>
      </c>
      <c r="E21" s="488" t="str">
        <f ca="1">IFERROR(VLOOKUP(A21,Transaksi!$A$11:$E$1000,5,FALSE),"")</f>
        <v/>
      </c>
      <c r="F21" s="209" t="str">
        <f ca="1">IFERROR(VLOOKUP(A21,Transaksi!$A$11:$F$1000,6,FALSE),"")</f>
        <v/>
      </c>
      <c r="G21" s="489" t="str">
        <f ca="1">IFERROR(VLOOKUP(A21,Transaksi!$A$11:$H$1000,8,FALSE),"")</f>
        <v/>
      </c>
      <c r="H21" s="627" t="str">
        <f t="shared" ca="1" si="4"/>
        <v/>
      </c>
      <c r="I21" s="127" t="e">
        <f ca="1">IF(#REF!+G21&lt;&gt;0,Transaksi!J15,"")</f>
        <v>#REF!</v>
      </c>
      <c r="J21" s="1"/>
    </row>
    <row r="22" spans="1:10" customFormat="1" ht="16" customHeight="1">
      <c r="A22" s="494" t="str">
        <f t="shared" ca="1" si="2"/>
        <v/>
      </c>
      <c r="B22" s="498" t="str">
        <f t="shared" ca="1" si="3"/>
        <v/>
      </c>
      <c r="C22" s="486" t="str">
        <f ca="1">IFERROR(VLOOKUP(A22,Transaksi!$A$11:$C$1000,3,FALSE),"")</f>
        <v/>
      </c>
      <c r="D22" s="487" t="str">
        <f ca="1">IFERROR(VLOOKUP(A22,Transaksi!$A$11:$D$1000,4,FALSE),"")</f>
        <v/>
      </c>
      <c r="E22" s="488" t="str">
        <f ca="1">IFERROR(VLOOKUP(A22,Transaksi!$A$11:$E$1000,5,FALSE),"")</f>
        <v/>
      </c>
      <c r="F22" s="209" t="str">
        <f ca="1">IFERROR(VLOOKUP(A22,Transaksi!$A$11:$F$1000,6,FALSE),"")</f>
        <v/>
      </c>
      <c r="G22" s="489" t="str">
        <f ca="1">IFERROR(VLOOKUP(A22,Transaksi!$A$11:$H$1000,8,FALSE),"")</f>
        <v/>
      </c>
      <c r="H22" s="627" t="str">
        <f t="shared" ca="1" si="4"/>
        <v/>
      </c>
      <c r="I22" s="127" t="e">
        <f ca="1">IF(#REF!+G22&lt;&gt;0,Transaksi!J16,"")</f>
        <v>#REF!</v>
      </c>
      <c r="J22" s="1"/>
    </row>
    <row r="23" spans="1:10" customFormat="1" ht="16" customHeight="1">
      <c r="A23" s="494" t="str">
        <f t="shared" ca="1" si="2"/>
        <v/>
      </c>
      <c r="B23" s="498" t="str">
        <f t="shared" ca="1" si="3"/>
        <v/>
      </c>
      <c r="C23" s="486" t="str">
        <f ca="1">IFERROR(VLOOKUP(A23,Transaksi!$A$11:$C$1000,3,FALSE),"")</f>
        <v/>
      </c>
      <c r="D23" s="487" t="str">
        <f ca="1">IFERROR(VLOOKUP(A23,Transaksi!$A$11:$D$1000,4,FALSE),"")</f>
        <v/>
      </c>
      <c r="E23" s="488" t="str">
        <f ca="1">IFERROR(VLOOKUP(A23,Transaksi!$A$11:$E$1000,5,FALSE),"")</f>
        <v/>
      </c>
      <c r="F23" s="209" t="str">
        <f ca="1">IFERROR(VLOOKUP(A23,Transaksi!$A$11:$F$1000,6,FALSE),"")</f>
        <v/>
      </c>
      <c r="G23" s="489" t="str">
        <f ca="1">IFERROR(VLOOKUP(A23,Transaksi!$A$11:$H$1000,8,FALSE),"")</f>
        <v/>
      </c>
      <c r="H23" s="627" t="str">
        <f t="shared" ca="1" si="4"/>
        <v/>
      </c>
      <c r="I23" s="127" t="e">
        <f ca="1">IF(#REF!+G23&lt;&gt;0,Transaksi!J17,"")</f>
        <v>#REF!</v>
      </c>
      <c r="J23" s="1"/>
    </row>
    <row r="24" spans="1:10" customFormat="1" ht="16" customHeight="1">
      <c r="A24" s="494" t="str">
        <f t="shared" ca="1" si="2"/>
        <v/>
      </c>
      <c r="B24" s="498" t="str">
        <f t="shared" ca="1" si="3"/>
        <v/>
      </c>
      <c r="C24" s="486" t="str">
        <f ca="1">IFERROR(VLOOKUP(A24,Transaksi!$A$11:$C$1000,3,FALSE),"")</f>
        <v/>
      </c>
      <c r="D24" s="487" t="str">
        <f ca="1">IFERROR(VLOOKUP(A24,Transaksi!$A$11:$D$1000,4,FALSE),"")</f>
        <v/>
      </c>
      <c r="E24" s="488" t="str">
        <f ca="1">IFERROR(VLOOKUP(A24,Transaksi!$A$11:$E$1000,5,FALSE),"")</f>
        <v/>
      </c>
      <c r="F24" s="209" t="str">
        <f ca="1">IFERROR(VLOOKUP(A24,Transaksi!$A$11:$F$1000,6,FALSE),"")</f>
        <v/>
      </c>
      <c r="G24" s="489" t="str">
        <f ca="1">IFERROR(VLOOKUP(A24,Transaksi!$A$11:$H$1000,8,FALSE),"")</f>
        <v/>
      </c>
      <c r="H24" s="627" t="str">
        <f t="shared" ca="1" si="4"/>
        <v/>
      </c>
      <c r="I24" s="127" t="e">
        <f ca="1">IF(#REF!+G24&lt;&gt;0,Transaksi!J18,"")</f>
        <v>#REF!</v>
      </c>
      <c r="J24" s="1"/>
    </row>
    <row r="25" spans="1:10" customFormat="1" ht="16" customHeight="1">
      <c r="A25" s="494" t="str">
        <f t="shared" ca="1" si="2"/>
        <v/>
      </c>
      <c r="B25" s="498" t="str">
        <f t="shared" ca="1" si="3"/>
        <v/>
      </c>
      <c r="C25" s="486" t="str">
        <f ca="1">IFERROR(VLOOKUP(A25,Transaksi!$A$11:$C$1000,3,FALSE),"")</f>
        <v/>
      </c>
      <c r="D25" s="487" t="str">
        <f ca="1">IFERROR(VLOOKUP(A25,Transaksi!$A$11:$D$1000,4,FALSE),"")</f>
        <v/>
      </c>
      <c r="E25" s="488" t="str">
        <f ca="1">IFERROR(VLOOKUP(A25,Transaksi!$A$11:$E$1000,5,FALSE),"")</f>
        <v/>
      </c>
      <c r="F25" s="209" t="str">
        <f ca="1">IFERROR(VLOOKUP(A25,Transaksi!$A$11:$F$1000,6,FALSE),"")</f>
        <v/>
      </c>
      <c r="G25" s="489" t="str">
        <f ca="1">IFERROR(VLOOKUP(A25,Transaksi!$A$11:$H$1000,8,FALSE),"")</f>
        <v/>
      </c>
      <c r="H25" s="627" t="str">
        <f t="shared" ca="1" si="4"/>
        <v/>
      </c>
      <c r="I25" s="127" t="e">
        <f ca="1">IF(#REF!+G25&lt;&gt;0,Transaksi!J19,"")</f>
        <v>#REF!</v>
      </c>
      <c r="J25" s="1"/>
    </row>
    <row r="26" spans="1:10" customFormat="1" ht="16" customHeight="1">
      <c r="A26" s="494" t="str">
        <f t="shared" ca="1" si="2"/>
        <v/>
      </c>
      <c r="B26" s="498" t="str">
        <f t="shared" ca="1" si="3"/>
        <v/>
      </c>
      <c r="C26" s="486" t="str">
        <f ca="1">IFERROR(VLOOKUP(A26,Transaksi!$A$11:$C$1000,3,FALSE),"")</f>
        <v/>
      </c>
      <c r="D26" s="487" t="str">
        <f ca="1">IFERROR(VLOOKUP(A26,Transaksi!$A$11:$D$1000,4,FALSE),"")</f>
        <v/>
      </c>
      <c r="E26" s="488" t="str">
        <f ca="1">IFERROR(VLOOKUP(A26,Transaksi!$A$11:$E$1000,5,FALSE),"")</f>
        <v/>
      </c>
      <c r="F26" s="209" t="str">
        <f ca="1">IFERROR(VLOOKUP(A26,Transaksi!$A$11:$F$1000,6,FALSE),"")</f>
        <v/>
      </c>
      <c r="G26" s="489" t="str">
        <f ca="1">IFERROR(VLOOKUP(A26,Transaksi!$A$11:$H$1000,8,FALSE),"")</f>
        <v/>
      </c>
      <c r="H26" s="627" t="str">
        <f t="shared" ca="1" si="4"/>
        <v/>
      </c>
      <c r="I26" s="127" t="e">
        <f ca="1">IF(#REF!+G26&lt;&gt;0,Transaksi!J20,"")</f>
        <v>#REF!</v>
      </c>
      <c r="J26" s="1"/>
    </row>
    <row r="27" spans="1:10" customFormat="1" ht="16" customHeight="1">
      <c r="A27" s="494" t="str">
        <f t="shared" ca="1" si="2"/>
        <v/>
      </c>
      <c r="B27" s="498" t="str">
        <f t="shared" ca="1" si="3"/>
        <v/>
      </c>
      <c r="C27" s="486" t="str">
        <f ca="1">IFERROR(VLOOKUP(A27,Transaksi!$A$11:$C$1000,3,FALSE),"")</f>
        <v/>
      </c>
      <c r="D27" s="487" t="str">
        <f ca="1">IFERROR(VLOOKUP(A27,Transaksi!$A$11:$D$1000,4,FALSE),"")</f>
        <v/>
      </c>
      <c r="E27" s="488" t="str">
        <f ca="1">IFERROR(VLOOKUP(A27,Transaksi!$A$11:$E$1000,5,FALSE),"")</f>
        <v/>
      </c>
      <c r="F27" s="209" t="str">
        <f ca="1">IFERROR(VLOOKUP(A27,Transaksi!$A$11:$F$1000,6,FALSE),"")</f>
        <v/>
      </c>
      <c r="G27" s="489" t="str">
        <f ca="1">IFERROR(VLOOKUP(A27,Transaksi!$A$11:$H$1000,8,FALSE),"")</f>
        <v/>
      </c>
      <c r="H27" s="627" t="str">
        <f t="shared" ca="1" si="4"/>
        <v/>
      </c>
      <c r="I27" s="127" t="e">
        <f ca="1">IF(#REF!+G27&lt;&gt;0,Transaksi!J21,"")</f>
        <v>#REF!</v>
      </c>
      <c r="J27" s="1"/>
    </row>
    <row r="28" spans="1:10" customFormat="1" ht="16" customHeight="1">
      <c r="A28" s="494" t="str">
        <f t="shared" ca="1" si="2"/>
        <v/>
      </c>
      <c r="B28" s="498" t="str">
        <f t="shared" ca="1" si="3"/>
        <v/>
      </c>
      <c r="C28" s="486" t="str">
        <f ca="1">IFERROR(VLOOKUP(A28,Transaksi!$A$11:$C$1000,3,FALSE),"")</f>
        <v/>
      </c>
      <c r="D28" s="487" t="str">
        <f ca="1">IFERROR(VLOOKUP(A28,Transaksi!$A$11:$D$1000,4,FALSE),"")</f>
        <v/>
      </c>
      <c r="E28" s="488" t="str">
        <f ca="1">IFERROR(VLOOKUP(A28,Transaksi!$A$11:$E$1000,5,FALSE),"")</f>
        <v/>
      </c>
      <c r="F28" s="209" t="str">
        <f ca="1">IFERROR(VLOOKUP(A28,Transaksi!$A$11:$F$1000,6,FALSE),"")</f>
        <v/>
      </c>
      <c r="G28" s="489" t="str">
        <f ca="1">IFERROR(VLOOKUP(A28,Transaksi!$A$11:$H$1000,8,FALSE),"")</f>
        <v/>
      </c>
      <c r="H28" s="627" t="str">
        <f t="shared" ca="1" si="4"/>
        <v/>
      </c>
      <c r="I28" s="127" t="e">
        <f ca="1">IF(#REF!+G28&lt;&gt;0,Transaksi!J22,"")</f>
        <v>#REF!</v>
      </c>
      <c r="J28" s="1"/>
    </row>
    <row r="29" spans="1:10" customFormat="1" ht="16" customHeight="1">
      <c r="A29" s="494" t="str">
        <f t="shared" ca="1" si="2"/>
        <v/>
      </c>
      <c r="B29" s="498" t="str">
        <f t="shared" ca="1" si="3"/>
        <v/>
      </c>
      <c r="C29" s="486" t="str">
        <f ca="1">IFERROR(VLOOKUP(A29,Transaksi!$A$11:$C$1000,3,FALSE),"")</f>
        <v/>
      </c>
      <c r="D29" s="487" t="str">
        <f ca="1">IFERROR(VLOOKUP(A29,Transaksi!$A$11:$D$1000,4,FALSE),"")</f>
        <v/>
      </c>
      <c r="E29" s="488" t="str">
        <f ca="1">IFERROR(VLOOKUP(A29,Transaksi!$A$11:$E$1000,5,FALSE),"")</f>
        <v/>
      </c>
      <c r="F29" s="209" t="str">
        <f ca="1">IFERROR(VLOOKUP(A29,Transaksi!$A$11:$F$1000,6,FALSE),"")</f>
        <v/>
      </c>
      <c r="G29" s="489" t="str">
        <f ca="1">IFERROR(VLOOKUP(A29,Transaksi!$A$11:$H$1000,8,FALSE),"")</f>
        <v/>
      </c>
      <c r="H29" s="627" t="str">
        <f t="shared" ca="1" si="4"/>
        <v/>
      </c>
      <c r="I29" s="127" t="e">
        <f ca="1">IF(#REF!+G29&lt;&gt;0,Transaksi!J23,"")</f>
        <v>#REF!</v>
      </c>
      <c r="J29" s="1"/>
    </row>
    <row r="30" spans="1:10" customFormat="1" ht="16" customHeight="1">
      <c r="A30" s="494" t="str">
        <f t="shared" ca="1" si="2"/>
        <v/>
      </c>
      <c r="B30" s="498" t="str">
        <f t="shared" ca="1" si="3"/>
        <v/>
      </c>
      <c r="C30" s="486" t="str">
        <f ca="1">IFERROR(VLOOKUP(A30,Transaksi!$A$11:$C$1000,3,FALSE),"")</f>
        <v/>
      </c>
      <c r="D30" s="487" t="str">
        <f ca="1">IFERROR(VLOOKUP(A30,Transaksi!$A$11:$D$1000,4,FALSE),"")</f>
        <v/>
      </c>
      <c r="E30" s="488" t="str">
        <f ca="1">IFERROR(VLOOKUP(A30,Transaksi!$A$11:$E$1000,5,FALSE),"")</f>
        <v/>
      </c>
      <c r="F30" s="209" t="str">
        <f ca="1">IFERROR(VLOOKUP(A30,Transaksi!$A$11:$F$1000,6,FALSE),"")</f>
        <v/>
      </c>
      <c r="G30" s="489" t="str">
        <f ca="1">IFERROR(VLOOKUP(A30,Transaksi!$A$11:$H$1000,8,FALSE),"")</f>
        <v/>
      </c>
      <c r="H30" s="627" t="str">
        <f t="shared" ca="1" si="4"/>
        <v/>
      </c>
      <c r="I30" s="127" t="e">
        <f ca="1">IF(#REF!+G30&lt;&gt;0,Transaksi!J24,"")</f>
        <v>#REF!</v>
      </c>
      <c r="J30" s="1"/>
    </row>
    <row r="31" spans="1:10" customFormat="1" ht="16" customHeight="1">
      <c r="A31" s="494" t="str">
        <f t="shared" ca="1" si="2"/>
        <v/>
      </c>
      <c r="B31" s="498" t="str">
        <f t="shared" ca="1" si="3"/>
        <v/>
      </c>
      <c r="C31" s="486" t="str">
        <f ca="1">IFERROR(VLOOKUP(A31,Transaksi!$A$11:$C$1000,3,FALSE),"")</f>
        <v/>
      </c>
      <c r="D31" s="487" t="str">
        <f ca="1">IFERROR(VLOOKUP(A31,Transaksi!$A$11:$D$1000,4,FALSE),"")</f>
        <v/>
      </c>
      <c r="E31" s="488" t="str">
        <f ca="1">IFERROR(VLOOKUP(A31,Transaksi!$A$11:$E$1000,5,FALSE),"")</f>
        <v/>
      </c>
      <c r="F31" s="209" t="str">
        <f ca="1">IFERROR(VLOOKUP(A31,Transaksi!$A$11:$F$1000,6,FALSE),"")</f>
        <v/>
      </c>
      <c r="G31" s="489" t="str">
        <f ca="1">IFERROR(VLOOKUP(A31,Transaksi!$A$11:$H$1000,8,FALSE),"")</f>
        <v/>
      </c>
      <c r="H31" s="627" t="str">
        <f t="shared" ca="1" si="4"/>
        <v/>
      </c>
      <c r="I31" s="127" t="e">
        <f ca="1">IF(#REF!+G31&lt;&gt;0,Transaksi!J25,"")</f>
        <v>#REF!</v>
      </c>
      <c r="J31" s="1"/>
    </row>
    <row r="32" spans="1:10" customFormat="1" ht="16" customHeight="1">
      <c r="A32" s="494" t="str">
        <f t="shared" ca="1" si="2"/>
        <v/>
      </c>
      <c r="B32" s="498" t="str">
        <f t="shared" ca="1" si="3"/>
        <v/>
      </c>
      <c r="C32" s="486" t="str">
        <f ca="1">IFERROR(VLOOKUP(A32,Transaksi!$A$11:$C$1000,3,FALSE),"")</f>
        <v/>
      </c>
      <c r="D32" s="487" t="str">
        <f ca="1">IFERROR(VLOOKUP(A32,Transaksi!$A$11:$D$1000,4,FALSE),"")</f>
        <v/>
      </c>
      <c r="E32" s="488" t="str">
        <f ca="1">IFERROR(VLOOKUP(A32,Transaksi!$A$11:$E$1000,5,FALSE),"")</f>
        <v/>
      </c>
      <c r="F32" s="209" t="str">
        <f ca="1">IFERROR(VLOOKUP(A32,Transaksi!$A$11:$F$1000,6,FALSE),"")</f>
        <v/>
      </c>
      <c r="G32" s="489" t="str">
        <f ca="1">IFERROR(VLOOKUP(A32,Transaksi!$A$11:$H$1000,8,FALSE),"")</f>
        <v/>
      </c>
      <c r="H32" s="627" t="str">
        <f t="shared" ca="1" si="4"/>
        <v/>
      </c>
      <c r="I32" s="127" t="e">
        <f ca="1">IF(#REF!+G32&lt;&gt;0,Transaksi!J26,"")</f>
        <v>#REF!</v>
      </c>
      <c r="J32" s="1"/>
    </row>
    <row r="33" spans="1:10" customFormat="1" ht="16" customHeight="1">
      <c r="A33" s="494" t="str">
        <f t="shared" ca="1" si="2"/>
        <v/>
      </c>
      <c r="B33" s="498" t="str">
        <f t="shared" ca="1" si="3"/>
        <v/>
      </c>
      <c r="C33" s="486" t="str">
        <f ca="1">IFERROR(VLOOKUP(A33,Transaksi!$A$11:$C$1000,3,FALSE),"")</f>
        <v/>
      </c>
      <c r="D33" s="487" t="str">
        <f ca="1">IFERROR(VLOOKUP(A33,Transaksi!$A$11:$D$1000,4,FALSE),"")</f>
        <v/>
      </c>
      <c r="E33" s="488" t="str">
        <f ca="1">IFERROR(VLOOKUP(A33,Transaksi!$A$11:$E$1000,5,FALSE),"")</f>
        <v/>
      </c>
      <c r="F33" s="209" t="str">
        <f ca="1">IFERROR(VLOOKUP(A33,Transaksi!$A$11:$F$1000,6,FALSE),"")</f>
        <v/>
      </c>
      <c r="G33" s="489" t="str">
        <f ca="1">IFERROR(VLOOKUP(A33,Transaksi!$A$11:$H$1000,8,FALSE),"")</f>
        <v/>
      </c>
      <c r="H33" s="627" t="str">
        <f t="shared" ca="1" si="4"/>
        <v/>
      </c>
      <c r="I33" s="127" t="e">
        <f ca="1">IF(#REF!+G33&lt;&gt;0,Transaksi!J27,"")</f>
        <v>#REF!</v>
      </c>
      <c r="J33" s="1"/>
    </row>
    <row r="34" spans="1:10" customFormat="1" ht="16" customHeight="1">
      <c r="A34" s="494" t="str">
        <f t="shared" ca="1" si="2"/>
        <v/>
      </c>
      <c r="B34" s="498" t="str">
        <f t="shared" ca="1" si="3"/>
        <v/>
      </c>
      <c r="C34" s="486" t="str">
        <f ca="1">IFERROR(VLOOKUP(A34,Transaksi!$A$11:$C$1000,3,FALSE),"")</f>
        <v/>
      </c>
      <c r="D34" s="487" t="str">
        <f ca="1">IFERROR(VLOOKUP(A34,Transaksi!$A$11:$D$1000,4,FALSE),"")</f>
        <v/>
      </c>
      <c r="E34" s="488" t="str">
        <f ca="1">IFERROR(VLOOKUP(A34,Transaksi!$A$11:$E$1000,5,FALSE),"")</f>
        <v/>
      </c>
      <c r="F34" s="209" t="str">
        <f ca="1">IFERROR(VLOOKUP(A34,Transaksi!$A$11:$F$1000,6,FALSE),"")</f>
        <v/>
      </c>
      <c r="G34" s="489" t="str">
        <f ca="1">IFERROR(VLOOKUP(A34,Transaksi!$A$11:$H$1000,8,FALSE),"")</f>
        <v/>
      </c>
      <c r="H34" s="627" t="str">
        <f t="shared" ca="1" si="4"/>
        <v/>
      </c>
      <c r="I34" s="127" t="e">
        <f ca="1">IF(#REF!+G34&lt;&gt;0,Transaksi!J28,"")</f>
        <v>#REF!</v>
      </c>
      <c r="J34" s="1"/>
    </row>
    <row r="35" spans="1:10" ht="16" customHeight="1">
      <c r="A35" s="494" t="str">
        <f t="shared" ca="1" si="2"/>
        <v/>
      </c>
      <c r="B35" s="498" t="str">
        <f t="shared" ca="1" si="3"/>
        <v/>
      </c>
      <c r="C35" s="486" t="str">
        <f ca="1">IFERROR(VLOOKUP(A35,Transaksi!$A$11:$C$1000,3,FALSE),"")</f>
        <v/>
      </c>
      <c r="D35" s="487" t="str">
        <f ca="1">IFERROR(VLOOKUP(A35,Transaksi!$A$11:$D$1000,4,FALSE),"")</f>
        <v/>
      </c>
      <c r="E35" s="488" t="str">
        <f ca="1">IFERROR(VLOOKUP(A35,Transaksi!$A$11:$E$1000,5,FALSE),"")</f>
        <v/>
      </c>
      <c r="F35" s="209" t="str">
        <f ca="1">IFERROR(VLOOKUP(A35,Transaksi!$A$11:$F$1000,6,FALSE),"")</f>
        <v/>
      </c>
      <c r="G35" s="489" t="str">
        <f ca="1">IFERROR(VLOOKUP(A35,Transaksi!$A$11:$H$1000,8,FALSE),"")</f>
        <v/>
      </c>
      <c r="H35" s="627" t="str">
        <f t="shared" ca="1" si="4"/>
        <v/>
      </c>
      <c r="I35" s="127" t="e">
        <f ca="1">IF(#REF!+G35&lt;&gt;0,Transaksi!J29,"")</f>
        <v>#REF!</v>
      </c>
    </row>
    <row r="36" spans="1:10" customFormat="1" ht="16" customHeight="1">
      <c r="A36" s="494" t="str">
        <f t="shared" ca="1" si="2"/>
        <v/>
      </c>
      <c r="B36" s="498" t="str">
        <f t="shared" ca="1" si="3"/>
        <v/>
      </c>
      <c r="C36" s="486" t="str">
        <f ca="1">IFERROR(VLOOKUP(A36,Transaksi!$A$11:$C$1000,3,FALSE),"")</f>
        <v/>
      </c>
      <c r="D36" s="487" t="str">
        <f ca="1">IFERROR(VLOOKUP(A36,Transaksi!$A$11:$D$1000,4,FALSE),"")</f>
        <v/>
      </c>
      <c r="E36" s="488" t="str">
        <f ca="1">IFERROR(VLOOKUP(A36,Transaksi!$A$11:$E$1000,5,FALSE),"")</f>
        <v/>
      </c>
      <c r="F36" s="209" t="str">
        <f ca="1">IFERROR(VLOOKUP(A36,Transaksi!$A$11:$F$1000,6,FALSE),"")</f>
        <v/>
      </c>
      <c r="G36" s="489" t="str">
        <f ca="1">IFERROR(VLOOKUP(A36,Transaksi!$A$11:$H$1000,8,FALSE),"")</f>
        <v/>
      </c>
      <c r="H36" s="627" t="str">
        <f t="shared" ca="1" si="4"/>
        <v/>
      </c>
      <c r="I36" s="127" t="e">
        <f ca="1">IF(#REF!+G36&lt;&gt;0,Transaksi!J30,"")</f>
        <v>#REF!</v>
      </c>
      <c r="J36" s="1"/>
    </row>
    <row r="37" spans="1:10" ht="16" customHeight="1">
      <c r="A37" s="494" t="str">
        <f t="shared" ca="1" si="2"/>
        <v/>
      </c>
      <c r="B37" s="498" t="str">
        <f t="shared" ca="1" si="3"/>
        <v/>
      </c>
      <c r="C37" s="486" t="str">
        <f ca="1">IFERROR(VLOOKUP(A37,Transaksi!$A$11:$C$1000,3,FALSE),"")</f>
        <v/>
      </c>
      <c r="D37" s="487" t="str">
        <f ca="1">IFERROR(VLOOKUP(A37,Transaksi!$A$11:$D$1000,4,FALSE),"")</f>
        <v/>
      </c>
      <c r="E37" s="488" t="str">
        <f ca="1">IFERROR(VLOOKUP(A37,Transaksi!$A$11:$E$1000,5,FALSE),"")</f>
        <v/>
      </c>
      <c r="F37" s="209" t="str">
        <f ca="1">IFERROR(VLOOKUP(A37,Transaksi!$A$11:$F$1000,6,FALSE),"")</f>
        <v/>
      </c>
      <c r="G37" s="489" t="str">
        <f ca="1">IFERROR(VLOOKUP(A37,Transaksi!$A$11:$H$1000,8,FALSE),"")</f>
        <v/>
      </c>
      <c r="H37" s="627" t="str">
        <f t="shared" ca="1" si="4"/>
        <v/>
      </c>
      <c r="I37" s="127" t="e">
        <f ca="1">IF(#REF!+G37&lt;&gt;0,Transaksi!J31,"")</f>
        <v>#REF!</v>
      </c>
    </row>
    <row r="38" spans="1:10" customFormat="1" ht="16" customHeight="1">
      <c r="A38" s="494" t="str">
        <f t="shared" ca="1" si="2"/>
        <v/>
      </c>
      <c r="B38" s="498" t="str">
        <f t="shared" ca="1" si="3"/>
        <v/>
      </c>
      <c r="C38" s="486" t="str">
        <f ca="1">IFERROR(VLOOKUP(A38,Transaksi!$A$11:$C$1000,3,FALSE),"")</f>
        <v/>
      </c>
      <c r="D38" s="487" t="str">
        <f ca="1">IFERROR(VLOOKUP(A38,Transaksi!$A$11:$D$1000,4,FALSE),"")</f>
        <v/>
      </c>
      <c r="E38" s="488" t="str">
        <f ca="1">IFERROR(VLOOKUP(A38,Transaksi!$A$11:$E$1000,5,FALSE),"")</f>
        <v/>
      </c>
      <c r="F38" s="209" t="str">
        <f ca="1">IFERROR(VLOOKUP(A38,Transaksi!$A$11:$F$1000,6,FALSE),"")</f>
        <v/>
      </c>
      <c r="G38" s="489" t="str">
        <f ca="1">IFERROR(VLOOKUP(A38,Transaksi!$A$11:$H$1000,8,FALSE),"")</f>
        <v/>
      </c>
      <c r="H38" s="627" t="str">
        <f t="shared" ca="1" si="4"/>
        <v/>
      </c>
      <c r="I38" s="127" t="e">
        <f ca="1">IF(#REF!+G38&lt;&gt;0,Transaksi!J32,"")</f>
        <v>#REF!</v>
      </c>
      <c r="J38" s="1"/>
    </row>
    <row r="39" spans="1:10" customFormat="1" ht="16" customHeight="1">
      <c r="A39" s="494" t="str">
        <f t="shared" ca="1" si="2"/>
        <v/>
      </c>
      <c r="B39" s="498" t="str">
        <f t="shared" ca="1" si="3"/>
        <v/>
      </c>
      <c r="C39" s="486" t="str">
        <f ca="1">IFERROR(VLOOKUP(A39,Transaksi!$A$11:$C$1000,3,FALSE),"")</f>
        <v/>
      </c>
      <c r="D39" s="487" t="str">
        <f ca="1">IFERROR(VLOOKUP(A39,Transaksi!$A$11:$D$1000,4,FALSE),"")</f>
        <v/>
      </c>
      <c r="E39" s="488" t="str">
        <f ca="1">IFERROR(VLOOKUP(A39,Transaksi!$A$11:$E$1000,5,FALSE),"")</f>
        <v/>
      </c>
      <c r="F39" s="209" t="str">
        <f ca="1">IFERROR(VLOOKUP(A39,Transaksi!$A$11:$F$1000,6,FALSE),"")</f>
        <v/>
      </c>
      <c r="G39" s="489" t="str">
        <f ca="1">IFERROR(VLOOKUP(A39,Transaksi!$A$11:$H$1000,8,FALSE),"")</f>
        <v/>
      </c>
      <c r="H39" s="627" t="str">
        <f t="shared" ca="1" si="4"/>
        <v/>
      </c>
      <c r="I39" s="127" t="e">
        <f ca="1">IF(#REF!+G39&lt;&gt;0,Transaksi!J33,"")</f>
        <v>#REF!</v>
      </c>
      <c r="J39" s="1"/>
    </row>
    <row r="40" spans="1:10" customFormat="1" ht="16" customHeight="1">
      <c r="A40" s="494" t="str">
        <f t="shared" ca="1" si="2"/>
        <v/>
      </c>
      <c r="B40" s="498" t="str">
        <f t="shared" ca="1" si="3"/>
        <v/>
      </c>
      <c r="C40" s="486" t="str">
        <f ca="1">IFERROR(VLOOKUP(A40,Transaksi!$A$11:$C$1000,3,FALSE),"")</f>
        <v/>
      </c>
      <c r="D40" s="487" t="str">
        <f ca="1">IFERROR(VLOOKUP(A40,Transaksi!$A$11:$D$1000,4,FALSE),"")</f>
        <v/>
      </c>
      <c r="E40" s="488" t="str">
        <f ca="1">IFERROR(VLOOKUP(A40,Transaksi!$A$11:$E$1000,5,FALSE),"")</f>
        <v/>
      </c>
      <c r="F40" s="209" t="str">
        <f ca="1">IFERROR(VLOOKUP(A40,Transaksi!$A$11:$F$1000,6,FALSE),"")</f>
        <v/>
      </c>
      <c r="G40" s="489" t="str">
        <f ca="1">IFERROR(VLOOKUP(A40,Transaksi!$A$11:$H$1000,8,FALSE),"")</f>
        <v/>
      </c>
      <c r="H40" s="627" t="str">
        <f t="shared" ca="1" si="4"/>
        <v/>
      </c>
      <c r="I40" s="127" t="e">
        <f ca="1">IF(#REF!+G40&lt;&gt;0,Transaksi!J34,"")</f>
        <v>#REF!</v>
      </c>
      <c r="J40" s="1"/>
    </row>
    <row r="41" spans="1:10" customFormat="1" ht="16" customHeight="1">
      <c r="A41" s="494" t="str">
        <f t="shared" ca="1" si="2"/>
        <v/>
      </c>
      <c r="B41" s="498" t="str">
        <f t="shared" ca="1" si="3"/>
        <v/>
      </c>
      <c r="C41" s="486" t="str">
        <f ca="1">IFERROR(VLOOKUP(A41,Transaksi!$A$11:$C$1000,3,FALSE),"")</f>
        <v/>
      </c>
      <c r="D41" s="487" t="str">
        <f ca="1">IFERROR(VLOOKUP(A41,Transaksi!$A$11:$D$1000,4,FALSE),"")</f>
        <v/>
      </c>
      <c r="E41" s="488" t="str">
        <f ca="1">IFERROR(VLOOKUP(A41,Transaksi!$A$11:$E$1000,5,FALSE),"")</f>
        <v/>
      </c>
      <c r="F41" s="209" t="str">
        <f ca="1">IFERROR(VLOOKUP(A41,Transaksi!$A$11:$F$1000,6,FALSE),"")</f>
        <v/>
      </c>
      <c r="G41" s="489" t="str">
        <f ca="1">IFERROR(VLOOKUP(A41,Transaksi!$A$11:$H$1000,8,FALSE),"")</f>
        <v/>
      </c>
      <c r="H41" s="627" t="str">
        <f t="shared" ca="1" si="4"/>
        <v/>
      </c>
      <c r="I41" s="127" t="e">
        <f ca="1">IF(#REF!+G41&lt;&gt;0,Transaksi!J35,"")</f>
        <v>#REF!</v>
      </c>
      <c r="J41" s="1"/>
    </row>
    <row r="42" spans="1:10" ht="16" customHeight="1">
      <c r="A42" s="494" t="str">
        <f t="shared" ca="1" si="2"/>
        <v/>
      </c>
      <c r="B42" s="498" t="str">
        <f t="shared" ca="1" si="3"/>
        <v/>
      </c>
      <c r="C42" s="486" t="str">
        <f ca="1">IFERROR(VLOOKUP(A42,Transaksi!$A$11:$C$1000,3,FALSE),"")</f>
        <v/>
      </c>
      <c r="D42" s="487" t="str">
        <f ca="1">IFERROR(VLOOKUP(A42,Transaksi!$A$11:$D$1000,4,FALSE),"")</f>
        <v/>
      </c>
      <c r="E42" s="488" t="str">
        <f ca="1">IFERROR(VLOOKUP(A42,Transaksi!$A$11:$E$1000,5,FALSE),"")</f>
        <v/>
      </c>
      <c r="F42" s="209" t="str">
        <f ca="1">IFERROR(VLOOKUP(A42,Transaksi!$A$11:$F$1000,6,FALSE),"")</f>
        <v/>
      </c>
      <c r="G42" s="489" t="str">
        <f ca="1">IFERROR(VLOOKUP(A42,Transaksi!$A$11:$H$1000,8,FALSE),"")</f>
        <v/>
      </c>
      <c r="H42" s="627" t="str">
        <f t="shared" ca="1" si="4"/>
        <v/>
      </c>
      <c r="I42" s="127" t="e">
        <f ca="1">IF(#REF!+G42&lt;&gt;0,Transaksi!J36,"")</f>
        <v>#REF!</v>
      </c>
    </row>
    <row r="43" spans="1:10" customFormat="1" ht="16" customHeight="1">
      <c r="A43" s="494" t="str">
        <f t="shared" ca="1" si="2"/>
        <v/>
      </c>
      <c r="B43" s="498" t="str">
        <f t="shared" ca="1" si="3"/>
        <v/>
      </c>
      <c r="C43" s="486" t="str">
        <f ca="1">IFERROR(VLOOKUP(A43,Transaksi!$A$11:$C$1000,3,FALSE),"")</f>
        <v/>
      </c>
      <c r="D43" s="487" t="str">
        <f ca="1">IFERROR(VLOOKUP(A43,Transaksi!$A$11:$D$1000,4,FALSE),"")</f>
        <v/>
      </c>
      <c r="E43" s="488" t="str">
        <f ca="1">IFERROR(VLOOKUP(A43,Transaksi!$A$11:$E$1000,5,FALSE),"")</f>
        <v/>
      </c>
      <c r="F43" s="209" t="str">
        <f ca="1">IFERROR(VLOOKUP(A43,Transaksi!$A$11:$F$1000,6,FALSE),"")</f>
        <v/>
      </c>
      <c r="G43" s="489" t="str">
        <f ca="1">IFERROR(VLOOKUP(A43,Transaksi!$A$11:$H$1000,8,FALSE),"")</f>
        <v/>
      </c>
      <c r="H43" s="627" t="str">
        <f t="shared" ca="1" si="4"/>
        <v/>
      </c>
      <c r="I43" s="127" t="e">
        <f ca="1">IF(#REF!+G43&lt;&gt;0,Transaksi!J37,"")</f>
        <v>#REF!</v>
      </c>
      <c r="J43" s="1"/>
    </row>
    <row r="44" spans="1:10" customFormat="1" ht="16" customHeight="1">
      <c r="A44" s="494" t="str">
        <f t="shared" ca="1" si="2"/>
        <v/>
      </c>
      <c r="B44" s="498" t="str">
        <f t="shared" ca="1" si="3"/>
        <v/>
      </c>
      <c r="C44" s="486" t="str">
        <f ca="1">IFERROR(VLOOKUP(A44,Transaksi!$A$11:$C$1000,3,FALSE),"")</f>
        <v/>
      </c>
      <c r="D44" s="487" t="str">
        <f ca="1">IFERROR(VLOOKUP(A44,Transaksi!$A$11:$D$1000,4,FALSE),"")</f>
        <v/>
      </c>
      <c r="E44" s="488" t="str">
        <f ca="1">IFERROR(VLOOKUP(A44,Transaksi!$A$11:$E$1000,5,FALSE),"")</f>
        <v/>
      </c>
      <c r="F44" s="209" t="str">
        <f ca="1">IFERROR(VLOOKUP(A44,Transaksi!$A$11:$F$1000,6,FALSE),"")</f>
        <v/>
      </c>
      <c r="G44" s="489" t="str">
        <f ca="1">IFERROR(VLOOKUP(A44,Transaksi!$A$11:$H$1000,8,FALSE),"")</f>
        <v/>
      </c>
      <c r="H44" s="627" t="str">
        <f t="shared" ca="1" si="4"/>
        <v/>
      </c>
      <c r="I44" s="127" t="e">
        <f ca="1">IF(#REF!+G44&lt;&gt;0,Transaksi!J38,"")</f>
        <v>#REF!</v>
      </c>
      <c r="J44" s="1"/>
    </row>
    <row r="45" spans="1:10" customFormat="1" ht="16" customHeight="1">
      <c r="A45" s="494" t="str">
        <f t="shared" ca="1" si="2"/>
        <v/>
      </c>
      <c r="B45" s="498" t="str">
        <f t="shared" ca="1" si="3"/>
        <v/>
      </c>
      <c r="C45" s="486" t="str">
        <f ca="1">IFERROR(VLOOKUP(A45,Transaksi!$A$11:$C$1000,3,FALSE),"")</f>
        <v/>
      </c>
      <c r="D45" s="487" t="str">
        <f ca="1">IFERROR(VLOOKUP(A45,Transaksi!$A$11:$D$1000,4,FALSE),"")</f>
        <v/>
      </c>
      <c r="E45" s="488" t="str">
        <f ca="1">IFERROR(VLOOKUP(A45,Transaksi!$A$11:$E$1000,5,FALSE),"")</f>
        <v/>
      </c>
      <c r="F45" s="209" t="str">
        <f ca="1">IFERROR(VLOOKUP(A45,Transaksi!$A$11:$F$1000,6,FALSE),"")</f>
        <v/>
      </c>
      <c r="G45" s="489" t="str">
        <f ca="1">IFERROR(VLOOKUP(A45,Transaksi!$A$11:$H$1000,8,FALSE),"")</f>
        <v/>
      </c>
      <c r="H45" s="627" t="str">
        <f t="shared" ca="1" si="4"/>
        <v/>
      </c>
      <c r="I45" s="127" t="e">
        <f ca="1">IF(#REF!+G45&lt;&gt;0,Transaksi!J39,"")</f>
        <v>#REF!</v>
      </c>
      <c r="J45" s="1"/>
    </row>
    <row r="46" spans="1:10" customFormat="1" ht="16" customHeight="1">
      <c r="A46" s="494" t="str">
        <f t="shared" ca="1" si="2"/>
        <v/>
      </c>
      <c r="B46" s="498" t="str">
        <f t="shared" ca="1" si="3"/>
        <v/>
      </c>
      <c r="C46" s="486" t="str">
        <f ca="1">IFERROR(VLOOKUP(A46,Transaksi!$A$11:$C$1000,3,FALSE),"")</f>
        <v/>
      </c>
      <c r="D46" s="487" t="str">
        <f ca="1">IFERROR(VLOOKUP(A46,Transaksi!$A$11:$D$1000,4,FALSE),"")</f>
        <v/>
      </c>
      <c r="E46" s="488" t="str">
        <f ca="1">IFERROR(VLOOKUP(A46,Transaksi!$A$11:$E$1000,5,FALSE),"")</f>
        <v/>
      </c>
      <c r="F46" s="209" t="str">
        <f ca="1">IFERROR(VLOOKUP(A46,Transaksi!$A$11:$F$1000,6,FALSE),"")</f>
        <v/>
      </c>
      <c r="G46" s="489" t="str">
        <f ca="1">IFERROR(VLOOKUP(A46,Transaksi!$A$11:$H$1000,8,FALSE),"")</f>
        <v/>
      </c>
      <c r="H46" s="627" t="str">
        <f t="shared" ca="1" si="4"/>
        <v/>
      </c>
      <c r="I46" s="127" t="e">
        <f ca="1">IF(#REF!+G46&lt;&gt;0,Transaksi!J40,"")</f>
        <v>#REF!</v>
      </c>
      <c r="J46" s="1"/>
    </row>
    <row r="47" spans="1:10" customFormat="1" ht="16" customHeight="1">
      <c r="A47" s="494" t="str">
        <f t="shared" ca="1" si="2"/>
        <v/>
      </c>
      <c r="B47" s="498" t="str">
        <f t="shared" ca="1" si="3"/>
        <v/>
      </c>
      <c r="C47" s="486" t="str">
        <f ca="1">IFERROR(VLOOKUP(A47,Transaksi!$A$11:$C$1000,3,FALSE),"")</f>
        <v/>
      </c>
      <c r="D47" s="487" t="str">
        <f ca="1">IFERROR(VLOOKUP(A47,Transaksi!$A$11:$D$1000,4,FALSE),"")</f>
        <v/>
      </c>
      <c r="E47" s="488" t="str">
        <f ca="1">IFERROR(VLOOKUP(A47,Transaksi!$A$11:$E$1000,5,FALSE),"")</f>
        <v/>
      </c>
      <c r="F47" s="209" t="str">
        <f ca="1">IFERROR(VLOOKUP(A47,Transaksi!$A$11:$F$1000,6,FALSE),"")</f>
        <v/>
      </c>
      <c r="G47" s="489" t="str">
        <f ca="1">IFERROR(VLOOKUP(A47,Transaksi!$A$11:$H$1000,8,FALSE),"")</f>
        <v/>
      </c>
      <c r="H47" s="627" t="str">
        <f t="shared" ca="1" si="4"/>
        <v/>
      </c>
      <c r="I47" s="127" t="e">
        <f ca="1">IF(#REF!+G47&lt;&gt;0,Transaksi!J41,"")</f>
        <v>#REF!</v>
      </c>
      <c r="J47" s="1"/>
    </row>
    <row r="48" spans="1:10" customFormat="1" ht="16" customHeight="1">
      <c r="A48" s="494" t="str">
        <f t="shared" ca="1" si="2"/>
        <v/>
      </c>
      <c r="B48" s="498" t="str">
        <f t="shared" ca="1" si="3"/>
        <v/>
      </c>
      <c r="C48" s="486" t="str">
        <f ca="1">IFERROR(VLOOKUP(A48,Transaksi!$A$11:$C$1000,3,FALSE),"")</f>
        <v/>
      </c>
      <c r="D48" s="487" t="str">
        <f ca="1">IFERROR(VLOOKUP(A48,Transaksi!$A$11:$D$1000,4,FALSE),"")</f>
        <v/>
      </c>
      <c r="E48" s="488" t="str">
        <f ca="1">IFERROR(VLOOKUP(A48,Transaksi!$A$11:$E$1000,5,FALSE),"")</f>
        <v/>
      </c>
      <c r="F48" s="209" t="str">
        <f ca="1">IFERROR(VLOOKUP(A48,Transaksi!$A$11:$F$1000,6,FALSE),"")</f>
        <v/>
      </c>
      <c r="G48" s="489" t="str">
        <f ca="1">IFERROR(VLOOKUP(A48,Transaksi!$A$11:$H$1000,8,FALSE),"")</f>
        <v/>
      </c>
      <c r="H48" s="627" t="str">
        <f t="shared" ca="1" si="4"/>
        <v/>
      </c>
      <c r="I48" s="127" t="e">
        <f ca="1">IF(#REF!+G48&lt;&gt;0,Transaksi!J42,"")</f>
        <v>#REF!</v>
      </c>
      <c r="J48" s="1"/>
    </row>
    <row r="49" spans="1:10" customFormat="1" ht="16" customHeight="1">
      <c r="A49" s="494" t="str">
        <f t="shared" ca="1" si="2"/>
        <v/>
      </c>
      <c r="B49" s="498" t="str">
        <f t="shared" ca="1" si="3"/>
        <v/>
      </c>
      <c r="C49" s="486" t="str">
        <f ca="1">IFERROR(VLOOKUP(A49,Transaksi!$A$11:$C$1000,3,FALSE),"")</f>
        <v/>
      </c>
      <c r="D49" s="487" t="str">
        <f ca="1">IFERROR(VLOOKUP(A49,Transaksi!$A$11:$D$1000,4,FALSE),"")</f>
        <v/>
      </c>
      <c r="E49" s="488" t="str">
        <f ca="1">IFERROR(VLOOKUP(A49,Transaksi!$A$11:$E$1000,5,FALSE),"")</f>
        <v/>
      </c>
      <c r="F49" s="209" t="str">
        <f ca="1">IFERROR(VLOOKUP(A49,Transaksi!$A$11:$F$1000,6,FALSE),"")</f>
        <v/>
      </c>
      <c r="G49" s="489" t="str">
        <f ca="1">IFERROR(VLOOKUP(A49,Transaksi!$A$11:$H$1000,8,FALSE),"")</f>
        <v/>
      </c>
      <c r="H49" s="627" t="str">
        <f t="shared" ca="1" si="4"/>
        <v/>
      </c>
      <c r="I49" s="127" t="e">
        <f ca="1">IF(#REF!+G49&lt;&gt;0,Transaksi!J43,"")</f>
        <v>#REF!</v>
      </c>
      <c r="J49" s="1"/>
    </row>
    <row r="50" spans="1:10" customFormat="1" ht="16" customHeight="1">
      <c r="A50" s="494" t="str">
        <f t="shared" ca="1" si="2"/>
        <v/>
      </c>
      <c r="B50" s="498" t="str">
        <f t="shared" ca="1" si="3"/>
        <v/>
      </c>
      <c r="C50" s="486" t="str">
        <f ca="1">IFERROR(VLOOKUP(A50,Transaksi!$A$11:$C$1000,3,FALSE),"")</f>
        <v/>
      </c>
      <c r="D50" s="487" t="str">
        <f ca="1">IFERROR(VLOOKUP(A50,Transaksi!$A$11:$D$1000,4,FALSE),"")</f>
        <v/>
      </c>
      <c r="E50" s="488" t="str">
        <f ca="1">IFERROR(VLOOKUP(A50,Transaksi!$A$11:$E$1000,5,FALSE),"")</f>
        <v/>
      </c>
      <c r="F50" s="209" t="str">
        <f ca="1">IFERROR(VLOOKUP(A50,Transaksi!$A$11:$F$1000,6,FALSE),"")</f>
        <v/>
      </c>
      <c r="G50" s="489" t="str">
        <f ca="1">IFERROR(VLOOKUP(A50,Transaksi!$A$11:$H$1000,8,FALSE),"")</f>
        <v/>
      </c>
      <c r="H50" s="627" t="str">
        <f t="shared" ca="1" si="4"/>
        <v/>
      </c>
      <c r="I50" s="127" t="e">
        <f ca="1">IF(#REF!+G50&lt;&gt;0,Transaksi!J44,"")</f>
        <v>#REF!</v>
      </c>
      <c r="J50" s="1"/>
    </row>
    <row r="51" spans="1:10" customFormat="1" ht="16" customHeight="1">
      <c r="A51" s="494" t="str">
        <f t="shared" ca="1" si="2"/>
        <v/>
      </c>
      <c r="B51" s="498" t="str">
        <f t="shared" ca="1" si="3"/>
        <v/>
      </c>
      <c r="C51" s="486" t="str">
        <f ca="1">IFERROR(VLOOKUP(A51,Transaksi!$A$11:$C$1000,3,FALSE),"")</f>
        <v/>
      </c>
      <c r="D51" s="487" t="str">
        <f ca="1">IFERROR(VLOOKUP(A51,Transaksi!$A$11:$D$1000,4,FALSE),"")</f>
        <v/>
      </c>
      <c r="E51" s="488" t="str">
        <f ca="1">IFERROR(VLOOKUP(A51,Transaksi!$A$11:$E$1000,5,FALSE),"")</f>
        <v/>
      </c>
      <c r="F51" s="209" t="str">
        <f ca="1">IFERROR(VLOOKUP(A51,Transaksi!$A$11:$F$1000,6,FALSE),"")</f>
        <v/>
      </c>
      <c r="G51" s="489" t="str">
        <f ca="1">IFERROR(VLOOKUP(A51,Transaksi!$A$11:$H$1000,8,FALSE),"")</f>
        <v/>
      </c>
      <c r="H51" s="627" t="str">
        <f t="shared" ca="1" si="4"/>
        <v/>
      </c>
      <c r="I51" s="127" t="e">
        <f ca="1">IF(#REF!+G51&lt;&gt;0,Transaksi!J45,"")</f>
        <v>#REF!</v>
      </c>
      <c r="J51" s="1"/>
    </row>
    <row r="52" spans="1:10" customFormat="1" ht="16" customHeight="1">
      <c r="A52" s="494" t="str">
        <f t="shared" ca="1" si="2"/>
        <v/>
      </c>
      <c r="B52" s="498" t="str">
        <f t="shared" ca="1" si="3"/>
        <v/>
      </c>
      <c r="C52" s="486" t="str">
        <f ca="1">IFERROR(VLOOKUP(A52,Transaksi!$A$11:$C$1000,3,FALSE),"")</f>
        <v/>
      </c>
      <c r="D52" s="487" t="str">
        <f ca="1">IFERROR(VLOOKUP(A52,Transaksi!$A$11:$D$1000,4,FALSE),"")</f>
        <v/>
      </c>
      <c r="E52" s="488" t="str">
        <f ca="1">IFERROR(VLOOKUP(A52,Transaksi!$A$11:$E$1000,5,FALSE),"")</f>
        <v/>
      </c>
      <c r="F52" s="209" t="str">
        <f ca="1">IFERROR(VLOOKUP(A52,Transaksi!$A$11:$F$1000,6,FALSE),"")</f>
        <v/>
      </c>
      <c r="G52" s="489" t="str">
        <f ca="1">IFERROR(VLOOKUP(A52,Transaksi!$A$11:$H$1000,8,FALSE),"")</f>
        <v/>
      </c>
      <c r="H52" s="627" t="str">
        <f t="shared" ca="1" si="4"/>
        <v/>
      </c>
      <c r="I52" s="127" t="e">
        <f ca="1">IF(#REF!+G52&lt;&gt;0,Transaksi!J46,"")</f>
        <v>#REF!</v>
      </c>
      <c r="J52" s="1"/>
    </row>
    <row r="53" spans="1:10" customFormat="1" ht="16" customHeight="1">
      <c r="A53" s="494" t="str">
        <f t="shared" ca="1" si="2"/>
        <v/>
      </c>
      <c r="B53" s="498" t="str">
        <f t="shared" ca="1" si="3"/>
        <v/>
      </c>
      <c r="C53" s="486" t="str">
        <f ca="1">IFERROR(VLOOKUP(A53,Transaksi!$A$11:$C$1000,3,FALSE),"")</f>
        <v/>
      </c>
      <c r="D53" s="487" t="str">
        <f ca="1">IFERROR(VLOOKUP(A53,Transaksi!$A$11:$D$1000,4,FALSE),"")</f>
        <v/>
      </c>
      <c r="E53" s="488" t="str">
        <f ca="1">IFERROR(VLOOKUP(A53,Transaksi!$A$11:$E$1000,5,FALSE),"")</f>
        <v/>
      </c>
      <c r="F53" s="209" t="str">
        <f ca="1">IFERROR(VLOOKUP(A53,Transaksi!$A$11:$F$1000,6,FALSE),"")</f>
        <v/>
      </c>
      <c r="G53" s="489" t="str">
        <f ca="1">IFERROR(VLOOKUP(A53,Transaksi!$A$11:$H$1000,8,FALSE),"")</f>
        <v/>
      </c>
      <c r="H53" s="627" t="str">
        <f t="shared" ca="1" si="4"/>
        <v/>
      </c>
      <c r="I53" s="127" t="e">
        <f ca="1">IF(#REF!+G53&lt;&gt;0,Transaksi!J47,"")</f>
        <v>#REF!</v>
      </c>
      <c r="J53" s="1"/>
    </row>
    <row r="54" spans="1:10" customFormat="1" ht="16" customHeight="1">
      <c r="A54" s="494" t="str">
        <f t="shared" ca="1" si="2"/>
        <v/>
      </c>
      <c r="B54" s="498" t="str">
        <f t="shared" ca="1" si="3"/>
        <v/>
      </c>
      <c r="C54" s="486" t="str">
        <f ca="1">IFERROR(VLOOKUP(A54,Transaksi!$A$11:$C$1000,3,FALSE),"")</f>
        <v/>
      </c>
      <c r="D54" s="487" t="str">
        <f ca="1">IFERROR(VLOOKUP(A54,Transaksi!$A$11:$D$1000,4,FALSE),"")</f>
        <v/>
      </c>
      <c r="E54" s="488" t="str">
        <f ca="1">IFERROR(VLOOKUP(A54,Transaksi!$A$11:$E$1000,5,FALSE),"")</f>
        <v/>
      </c>
      <c r="F54" s="209" t="str">
        <f ca="1">IFERROR(VLOOKUP(A54,Transaksi!$A$11:$F$1000,6,FALSE),"")</f>
        <v/>
      </c>
      <c r="G54" s="489" t="str">
        <f ca="1">IFERROR(VLOOKUP(A54,Transaksi!$A$11:$H$1000,8,FALSE),"")</f>
        <v/>
      </c>
      <c r="H54" s="627" t="str">
        <f t="shared" ca="1" si="4"/>
        <v/>
      </c>
      <c r="I54" s="127" t="e">
        <f ca="1">IF(#REF!+G54&lt;&gt;0,Transaksi!J48,"")</f>
        <v>#REF!</v>
      </c>
      <c r="J54" s="1"/>
    </row>
    <row r="55" spans="1:10" customFormat="1" ht="16" customHeight="1">
      <c r="A55" s="494" t="str">
        <f t="shared" ca="1" si="2"/>
        <v/>
      </c>
      <c r="B55" s="498" t="str">
        <f t="shared" ca="1" si="3"/>
        <v/>
      </c>
      <c r="C55" s="486" t="str">
        <f ca="1">IFERROR(VLOOKUP(A55,Transaksi!$A$11:$C$1000,3,FALSE),"")</f>
        <v/>
      </c>
      <c r="D55" s="487" t="str">
        <f ca="1">IFERROR(VLOOKUP(A55,Transaksi!$A$11:$D$1000,4,FALSE),"")</f>
        <v/>
      </c>
      <c r="E55" s="488" t="str">
        <f ca="1">IFERROR(VLOOKUP(A55,Transaksi!$A$11:$E$1000,5,FALSE),"")</f>
        <v/>
      </c>
      <c r="F55" s="209" t="str">
        <f ca="1">IFERROR(VLOOKUP(A55,Transaksi!$A$11:$F$1000,6,FALSE),"")</f>
        <v/>
      </c>
      <c r="G55" s="489" t="str">
        <f ca="1">IFERROR(VLOOKUP(A55,Transaksi!$A$11:$H$1000,8,FALSE),"")</f>
        <v/>
      </c>
      <c r="H55" s="627" t="str">
        <f t="shared" ca="1" si="4"/>
        <v/>
      </c>
      <c r="I55" s="127" t="e">
        <f ca="1">IF(#REF!+G55&lt;&gt;0,Transaksi!J49,"")</f>
        <v>#REF!</v>
      </c>
      <c r="J55" s="1"/>
    </row>
    <row r="56" spans="1:10" customFormat="1" ht="16" customHeight="1">
      <c r="A56" s="494" t="str">
        <f t="shared" ca="1" si="2"/>
        <v/>
      </c>
      <c r="B56" s="498" t="str">
        <f t="shared" ca="1" si="3"/>
        <v/>
      </c>
      <c r="C56" s="486" t="str">
        <f ca="1">IFERROR(VLOOKUP(A56,Transaksi!$A$11:$C$1000,3,FALSE),"")</f>
        <v/>
      </c>
      <c r="D56" s="487" t="str">
        <f ca="1">IFERROR(VLOOKUP(A56,Transaksi!$A$11:$D$1000,4,FALSE),"")</f>
        <v/>
      </c>
      <c r="E56" s="488" t="str">
        <f ca="1">IFERROR(VLOOKUP(A56,Transaksi!$A$11:$E$1000,5,FALSE),"")</f>
        <v/>
      </c>
      <c r="F56" s="209" t="str">
        <f ca="1">IFERROR(VLOOKUP(A56,Transaksi!$A$11:$F$1000,6,FALSE),"")</f>
        <v/>
      </c>
      <c r="G56" s="489" t="str">
        <f ca="1">IFERROR(VLOOKUP(A56,Transaksi!$A$11:$H$1000,8,FALSE),"")</f>
        <v/>
      </c>
      <c r="H56" s="627" t="str">
        <f t="shared" ca="1" si="4"/>
        <v/>
      </c>
      <c r="I56" s="127" t="e">
        <f ca="1">IF(#REF!+G56&lt;&gt;0,Transaksi!J50,"")</f>
        <v>#REF!</v>
      </c>
      <c r="J56" s="1"/>
    </row>
    <row r="57" spans="1:10" ht="16" customHeight="1">
      <c r="A57" s="494" t="str">
        <f t="shared" ca="1" si="2"/>
        <v/>
      </c>
      <c r="B57" s="498" t="str">
        <f t="shared" ca="1" si="3"/>
        <v/>
      </c>
      <c r="C57" s="486" t="str">
        <f ca="1">IFERROR(VLOOKUP(A57,Transaksi!$A$11:$C$1000,3,FALSE),"")</f>
        <v/>
      </c>
      <c r="D57" s="487" t="str">
        <f ca="1">IFERROR(VLOOKUP(A57,Transaksi!$A$11:$D$1000,4,FALSE),"")</f>
        <v/>
      </c>
      <c r="E57" s="488" t="str">
        <f ca="1">IFERROR(VLOOKUP(A57,Transaksi!$A$11:$E$1000,5,FALSE),"")</f>
        <v/>
      </c>
      <c r="F57" s="209" t="str">
        <f ca="1">IFERROR(VLOOKUP(A57,Transaksi!$A$11:$F$1000,6,FALSE),"")</f>
        <v/>
      </c>
      <c r="G57" s="489" t="str">
        <f ca="1">IFERROR(VLOOKUP(A57,Transaksi!$A$11:$H$1000,8,FALSE),"")</f>
        <v/>
      </c>
      <c r="H57" s="627" t="str">
        <f t="shared" ca="1" si="4"/>
        <v/>
      </c>
      <c r="I57" s="127" t="e">
        <f ca="1">IF(#REF!+G57&lt;&gt;0,Transaksi!J51,"")</f>
        <v>#REF!</v>
      </c>
    </row>
    <row r="58" spans="1:10" customFormat="1" ht="16" customHeight="1">
      <c r="A58" s="494" t="str">
        <f t="shared" ca="1" si="2"/>
        <v/>
      </c>
      <c r="B58" s="498" t="str">
        <f t="shared" ca="1" si="3"/>
        <v/>
      </c>
      <c r="C58" s="486" t="str">
        <f ca="1">IFERROR(VLOOKUP(A58,Transaksi!$A$11:$C$1000,3,FALSE),"")</f>
        <v/>
      </c>
      <c r="D58" s="487" t="str">
        <f ca="1">IFERROR(VLOOKUP(A58,Transaksi!$A$11:$D$1000,4,FALSE),"")</f>
        <v/>
      </c>
      <c r="E58" s="488" t="str">
        <f ca="1">IFERROR(VLOOKUP(A58,Transaksi!$A$11:$E$1000,5,FALSE),"")</f>
        <v/>
      </c>
      <c r="F58" s="209" t="str">
        <f ca="1">IFERROR(VLOOKUP(A58,Transaksi!$A$11:$F$1000,6,FALSE),"")</f>
        <v/>
      </c>
      <c r="G58" s="489" t="str">
        <f ca="1">IFERROR(VLOOKUP(A58,Transaksi!$A$11:$H$1000,8,FALSE),"")</f>
        <v/>
      </c>
      <c r="H58" s="627" t="str">
        <f t="shared" ca="1" si="4"/>
        <v/>
      </c>
      <c r="I58" s="127" t="e">
        <f ca="1">IF(#REF!+G58&lt;&gt;0,Transaksi!J52,"")</f>
        <v>#REF!</v>
      </c>
      <c r="J58" s="1"/>
    </row>
    <row r="59" spans="1:10" customFormat="1" ht="16" customHeight="1">
      <c r="A59" s="494" t="str">
        <f t="shared" ca="1" si="2"/>
        <v/>
      </c>
      <c r="B59" s="498" t="str">
        <f t="shared" ca="1" si="3"/>
        <v/>
      </c>
      <c r="C59" s="486" t="str">
        <f ca="1">IFERROR(VLOOKUP(A59,Transaksi!$A$11:$C$1000,3,FALSE),"")</f>
        <v/>
      </c>
      <c r="D59" s="487" t="str">
        <f ca="1">IFERROR(VLOOKUP(A59,Transaksi!$A$11:$D$1000,4,FALSE),"")</f>
        <v/>
      </c>
      <c r="E59" s="488" t="str">
        <f ca="1">IFERROR(VLOOKUP(A59,Transaksi!$A$11:$E$1000,5,FALSE),"")</f>
        <v/>
      </c>
      <c r="F59" s="209" t="str">
        <f ca="1">IFERROR(VLOOKUP(A59,Transaksi!$A$11:$F$1000,6,FALSE),"")</f>
        <v/>
      </c>
      <c r="G59" s="489" t="str">
        <f ca="1">IFERROR(VLOOKUP(A59,Transaksi!$A$11:$H$1000,8,FALSE),"")</f>
        <v/>
      </c>
      <c r="H59" s="627" t="str">
        <f t="shared" ca="1" si="4"/>
        <v/>
      </c>
      <c r="I59" s="127" t="e">
        <f ca="1">IF(#REF!+G59&lt;&gt;0,Transaksi!J53,"")</f>
        <v>#REF!</v>
      </c>
      <c r="J59" s="1"/>
    </row>
    <row r="60" spans="1:10" customFormat="1" ht="16" customHeight="1">
      <c r="A60" s="494" t="str">
        <f t="shared" ca="1" si="2"/>
        <v/>
      </c>
      <c r="B60" s="498" t="str">
        <f t="shared" ca="1" si="3"/>
        <v/>
      </c>
      <c r="C60" s="486" t="str">
        <f ca="1">IFERROR(VLOOKUP(A60,Transaksi!$A$11:$C$1000,3,FALSE),"")</f>
        <v/>
      </c>
      <c r="D60" s="487" t="str">
        <f ca="1">IFERROR(VLOOKUP(A60,Transaksi!$A$11:$D$1000,4,FALSE),"")</f>
        <v/>
      </c>
      <c r="E60" s="488" t="str">
        <f ca="1">IFERROR(VLOOKUP(A60,Transaksi!$A$11:$E$1000,5,FALSE),"")</f>
        <v/>
      </c>
      <c r="F60" s="209" t="str">
        <f ca="1">IFERROR(VLOOKUP(A60,Transaksi!$A$11:$F$1000,6,FALSE),"")</f>
        <v/>
      </c>
      <c r="G60" s="489" t="str">
        <f ca="1">IFERROR(VLOOKUP(A60,Transaksi!$A$11:$H$1000,8,FALSE),"")</f>
        <v/>
      </c>
      <c r="H60" s="627" t="str">
        <f t="shared" ca="1" si="4"/>
        <v/>
      </c>
      <c r="I60" s="127" t="e">
        <f ca="1">IF(#REF!+G60&lt;&gt;0,Transaksi!J54,"")</f>
        <v>#REF!</v>
      </c>
      <c r="J60" s="1"/>
    </row>
    <row r="61" spans="1:10" customFormat="1" ht="16" customHeight="1">
      <c r="A61" s="494" t="str">
        <f t="shared" ca="1" si="2"/>
        <v/>
      </c>
      <c r="B61" s="498" t="str">
        <f t="shared" ca="1" si="3"/>
        <v/>
      </c>
      <c r="C61" s="486" t="str">
        <f ca="1">IFERROR(VLOOKUP(A61,Transaksi!$A$11:$C$1000,3,FALSE),"")</f>
        <v/>
      </c>
      <c r="D61" s="487" t="str">
        <f ca="1">IFERROR(VLOOKUP(A61,Transaksi!$A$11:$D$1000,4,FALSE),"")</f>
        <v/>
      </c>
      <c r="E61" s="488" t="str">
        <f ca="1">IFERROR(VLOOKUP(A61,Transaksi!$A$11:$E$1000,5,FALSE),"")</f>
        <v/>
      </c>
      <c r="F61" s="209" t="str">
        <f ca="1">IFERROR(VLOOKUP(A61,Transaksi!$A$11:$F$1000,6,FALSE),"")</f>
        <v/>
      </c>
      <c r="G61" s="489" t="str">
        <f ca="1">IFERROR(VLOOKUP(A61,Transaksi!$A$11:$H$1000,8,FALSE),"")</f>
        <v/>
      </c>
      <c r="H61" s="627" t="str">
        <f t="shared" ca="1" si="4"/>
        <v/>
      </c>
      <c r="I61" s="127" t="e">
        <f ca="1">IF(#REF!+G61&lt;&gt;0,Transaksi!J55,"")</f>
        <v>#REF!</v>
      </c>
      <c r="J61" s="1"/>
    </row>
    <row r="62" spans="1:10" customFormat="1" ht="16" customHeight="1">
      <c r="A62" s="494" t="str">
        <f t="shared" ca="1" si="2"/>
        <v/>
      </c>
      <c r="B62" s="498" t="str">
        <f t="shared" ca="1" si="3"/>
        <v/>
      </c>
      <c r="C62" s="486" t="str">
        <f ca="1">IFERROR(VLOOKUP(A62,Transaksi!$A$11:$C$1000,3,FALSE),"")</f>
        <v/>
      </c>
      <c r="D62" s="487" t="str">
        <f ca="1">IFERROR(VLOOKUP(A62,Transaksi!$A$11:$D$1000,4,FALSE),"")</f>
        <v/>
      </c>
      <c r="E62" s="488" t="str">
        <f ca="1">IFERROR(VLOOKUP(A62,Transaksi!$A$11:$E$1000,5,FALSE),"")</f>
        <v/>
      </c>
      <c r="F62" s="209" t="str">
        <f ca="1">IFERROR(VLOOKUP(A62,Transaksi!$A$11:$F$1000,6,FALSE),"")</f>
        <v/>
      </c>
      <c r="G62" s="489" t="str">
        <f ca="1">IFERROR(VLOOKUP(A62,Transaksi!$A$11:$H$1000,8,FALSE),"")</f>
        <v/>
      </c>
      <c r="H62" s="627" t="str">
        <f t="shared" ca="1" si="4"/>
        <v/>
      </c>
      <c r="I62" s="127" t="e">
        <f ca="1">IF(#REF!+G62&lt;&gt;0,Transaksi!J56,"")</f>
        <v>#REF!</v>
      </c>
      <c r="J62" s="1"/>
    </row>
    <row r="63" spans="1:10" customFormat="1" ht="16" customHeight="1">
      <c r="A63" s="494" t="str">
        <f t="shared" ca="1" si="2"/>
        <v/>
      </c>
      <c r="B63" s="498" t="str">
        <f t="shared" ca="1" si="3"/>
        <v/>
      </c>
      <c r="C63" s="486" t="str">
        <f ca="1">IFERROR(VLOOKUP(A63,Transaksi!$A$11:$C$1000,3,FALSE),"")</f>
        <v/>
      </c>
      <c r="D63" s="487" t="str">
        <f ca="1">IFERROR(VLOOKUP(A63,Transaksi!$A$11:$D$1000,4,FALSE),"")</f>
        <v/>
      </c>
      <c r="E63" s="488" t="str">
        <f ca="1">IFERROR(VLOOKUP(A63,Transaksi!$A$11:$E$1000,5,FALSE),"")</f>
        <v/>
      </c>
      <c r="F63" s="209" t="str">
        <f ca="1">IFERROR(VLOOKUP(A63,Transaksi!$A$11:$F$1000,6,FALSE),"")</f>
        <v/>
      </c>
      <c r="G63" s="489" t="str">
        <f ca="1">IFERROR(VLOOKUP(A63,Transaksi!$A$11:$H$1000,8,FALSE),"")</f>
        <v/>
      </c>
      <c r="H63" s="627" t="str">
        <f t="shared" ca="1" si="4"/>
        <v/>
      </c>
      <c r="I63" s="127" t="e">
        <f ca="1">IF(#REF!+G63&lt;&gt;0,Transaksi!J57,"")</f>
        <v>#REF!</v>
      </c>
      <c r="J63" s="1"/>
    </row>
    <row r="64" spans="1:10" customFormat="1" ht="16" customHeight="1">
      <c r="A64" s="494" t="str">
        <f t="shared" ca="1" si="2"/>
        <v/>
      </c>
      <c r="B64" s="498" t="str">
        <f t="shared" ca="1" si="3"/>
        <v/>
      </c>
      <c r="C64" s="486" t="str">
        <f ca="1">IFERROR(VLOOKUP(A64,Transaksi!$A$11:$C$1000,3,FALSE),"")</f>
        <v/>
      </c>
      <c r="D64" s="487" t="str">
        <f ca="1">IFERROR(VLOOKUP(A64,Transaksi!$A$11:$D$1000,4,FALSE),"")</f>
        <v/>
      </c>
      <c r="E64" s="488" t="str">
        <f ca="1">IFERROR(VLOOKUP(A64,Transaksi!$A$11:$E$1000,5,FALSE),"")</f>
        <v/>
      </c>
      <c r="F64" s="209" t="str">
        <f ca="1">IFERROR(VLOOKUP(A64,Transaksi!$A$11:$F$1000,6,FALSE),"")</f>
        <v/>
      </c>
      <c r="G64" s="489" t="str">
        <f ca="1">IFERROR(VLOOKUP(A64,Transaksi!$A$11:$H$1000,8,FALSE),"")</f>
        <v/>
      </c>
      <c r="H64" s="627" t="str">
        <f t="shared" ca="1" si="4"/>
        <v/>
      </c>
      <c r="I64" s="127" t="e">
        <f ca="1">IF(#REF!+G64&lt;&gt;0,Transaksi!J58,"")</f>
        <v>#REF!</v>
      </c>
      <c r="J64" s="1"/>
    </row>
    <row r="65" spans="1:10" customFormat="1" ht="16" customHeight="1">
      <c r="A65" s="494" t="str">
        <f t="shared" ca="1" si="2"/>
        <v/>
      </c>
      <c r="B65" s="498" t="str">
        <f t="shared" ca="1" si="3"/>
        <v/>
      </c>
      <c r="C65" s="486" t="str">
        <f ca="1">IFERROR(VLOOKUP(A65,Transaksi!$A$11:$C$1000,3,FALSE),"")</f>
        <v/>
      </c>
      <c r="D65" s="487" t="str">
        <f ca="1">IFERROR(VLOOKUP(A65,Transaksi!$A$11:$D$1000,4,FALSE),"")</f>
        <v/>
      </c>
      <c r="E65" s="488" t="str">
        <f ca="1">IFERROR(VLOOKUP(A65,Transaksi!$A$11:$E$1000,5,FALSE),"")</f>
        <v/>
      </c>
      <c r="F65" s="209" t="str">
        <f ca="1">IFERROR(VLOOKUP(A65,Transaksi!$A$11:$F$1000,6,FALSE),"")</f>
        <v/>
      </c>
      <c r="G65" s="489" t="str">
        <f ca="1">IFERROR(VLOOKUP(A65,Transaksi!$A$11:$H$1000,8,FALSE),"")</f>
        <v/>
      </c>
      <c r="H65" s="627" t="str">
        <f t="shared" ca="1" si="4"/>
        <v/>
      </c>
      <c r="I65" s="127" t="e">
        <f ca="1">IF(#REF!+G65&lt;&gt;0,Transaksi!J59,"")</f>
        <v>#REF!</v>
      </c>
      <c r="J65" s="1"/>
    </row>
    <row r="66" spans="1:10" customFormat="1" ht="16" customHeight="1">
      <c r="A66" s="494" t="str">
        <f t="shared" ca="1" si="2"/>
        <v/>
      </c>
      <c r="B66" s="498" t="str">
        <f t="shared" ca="1" si="3"/>
        <v/>
      </c>
      <c r="C66" s="486" t="str">
        <f ca="1">IFERROR(VLOOKUP(A66,Transaksi!$A$11:$C$1000,3,FALSE),"")</f>
        <v/>
      </c>
      <c r="D66" s="487" t="str">
        <f ca="1">IFERROR(VLOOKUP(A66,Transaksi!$A$11:$D$1000,4,FALSE),"")</f>
        <v/>
      </c>
      <c r="E66" s="488" t="str">
        <f ca="1">IFERROR(VLOOKUP(A66,Transaksi!$A$11:$E$1000,5,FALSE),"")</f>
        <v/>
      </c>
      <c r="F66" s="209" t="str">
        <f ca="1">IFERROR(VLOOKUP(A66,Transaksi!$A$11:$F$1000,6,FALSE),"")</f>
        <v/>
      </c>
      <c r="G66" s="489" t="str">
        <f ca="1">IFERROR(VLOOKUP(A66,Transaksi!$A$11:$H$1000,8,FALSE),"")</f>
        <v/>
      </c>
      <c r="H66" s="627" t="str">
        <f t="shared" ca="1" si="4"/>
        <v/>
      </c>
      <c r="I66" s="127" t="e">
        <f ca="1">IF(#REF!+G66&lt;&gt;0,Transaksi!J60,"")</f>
        <v>#REF!</v>
      </c>
      <c r="J66" s="1"/>
    </row>
    <row r="67" spans="1:10" customFormat="1" ht="16" customHeight="1">
      <c r="A67" s="494" t="str">
        <f t="shared" ca="1" si="2"/>
        <v/>
      </c>
      <c r="B67" s="498" t="str">
        <f t="shared" ca="1" si="3"/>
        <v/>
      </c>
      <c r="C67" s="486" t="str">
        <f ca="1">IFERROR(VLOOKUP(A67,Transaksi!$A$11:$C$1000,3,FALSE),"")</f>
        <v/>
      </c>
      <c r="D67" s="487" t="str">
        <f ca="1">IFERROR(VLOOKUP(A67,Transaksi!$A$11:$D$1000,4,FALSE),"")</f>
        <v/>
      </c>
      <c r="E67" s="488" t="str">
        <f ca="1">IFERROR(VLOOKUP(A67,Transaksi!$A$11:$E$1000,5,FALSE),"")</f>
        <v/>
      </c>
      <c r="F67" s="209" t="str">
        <f ca="1">IFERROR(VLOOKUP(A67,Transaksi!$A$11:$F$1000,6,FALSE),"")</f>
        <v/>
      </c>
      <c r="G67" s="489" t="str">
        <f ca="1">IFERROR(VLOOKUP(A67,Transaksi!$A$11:$H$1000,8,FALSE),"")</f>
        <v/>
      </c>
      <c r="H67" s="627" t="str">
        <f t="shared" ca="1" si="4"/>
        <v/>
      </c>
      <c r="I67" s="127" t="e">
        <f ca="1">IF(#REF!+G67&lt;&gt;0,Transaksi!J61,"")</f>
        <v>#REF!</v>
      </c>
      <c r="J67" s="1"/>
    </row>
    <row r="68" spans="1:10" customFormat="1" ht="16" customHeight="1">
      <c r="A68" s="494" t="str">
        <f t="shared" ca="1" si="2"/>
        <v/>
      </c>
      <c r="B68" s="498" t="str">
        <f t="shared" ca="1" si="3"/>
        <v/>
      </c>
      <c r="C68" s="486" t="str">
        <f ca="1">IFERROR(VLOOKUP(A68,Transaksi!$A$11:$C$1000,3,FALSE),"")</f>
        <v/>
      </c>
      <c r="D68" s="487" t="str">
        <f ca="1">IFERROR(VLOOKUP(A68,Transaksi!$A$11:$D$1000,4,FALSE),"")</f>
        <v/>
      </c>
      <c r="E68" s="488" t="str">
        <f ca="1">IFERROR(VLOOKUP(A68,Transaksi!$A$11:$E$1000,5,FALSE),"")</f>
        <v/>
      </c>
      <c r="F68" s="209" t="str">
        <f ca="1">IFERROR(VLOOKUP(A68,Transaksi!$A$11:$F$1000,6,FALSE),"")</f>
        <v/>
      </c>
      <c r="G68" s="489" t="str">
        <f ca="1">IFERROR(VLOOKUP(A68,Transaksi!$A$11:$H$1000,8,FALSE),"")</f>
        <v/>
      </c>
      <c r="H68" s="627" t="str">
        <f t="shared" ca="1" si="4"/>
        <v/>
      </c>
      <c r="I68" s="127" t="e">
        <f ca="1">IF(#REF!+G68&lt;&gt;0,Transaksi!J62,"")</f>
        <v>#REF!</v>
      </c>
      <c r="J68" s="1"/>
    </row>
    <row r="69" spans="1:10" customFormat="1" ht="16" customHeight="1">
      <c r="A69" s="494" t="str">
        <f t="shared" ca="1" si="2"/>
        <v/>
      </c>
      <c r="B69" s="498" t="str">
        <f t="shared" ca="1" si="3"/>
        <v/>
      </c>
      <c r="C69" s="486" t="str">
        <f ca="1">IFERROR(VLOOKUP(A69,Transaksi!$A$11:$C$1000,3,FALSE),"")</f>
        <v/>
      </c>
      <c r="D69" s="487" t="str">
        <f ca="1">IFERROR(VLOOKUP(A69,Transaksi!$A$11:$D$1000,4,FALSE),"")</f>
        <v/>
      </c>
      <c r="E69" s="488" t="str">
        <f ca="1">IFERROR(VLOOKUP(A69,Transaksi!$A$11:$E$1000,5,FALSE),"")</f>
        <v/>
      </c>
      <c r="F69" s="209" t="str">
        <f ca="1">IFERROR(VLOOKUP(A69,Transaksi!$A$11:$F$1000,6,FALSE),"")</f>
        <v/>
      </c>
      <c r="G69" s="489" t="str">
        <f ca="1">IFERROR(VLOOKUP(A69,Transaksi!$A$11:$H$1000,8,FALSE),"")</f>
        <v/>
      </c>
      <c r="H69" s="627" t="str">
        <f t="shared" ca="1" si="4"/>
        <v/>
      </c>
      <c r="I69" s="127" t="e">
        <f ca="1">IF(#REF!+G69&lt;&gt;0,Transaksi!J63,"")</f>
        <v>#REF!</v>
      </c>
      <c r="J69" s="1"/>
    </row>
    <row r="70" spans="1:10" customFormat="1" ht="16" customHeight="1">
      <c r="A70" s="494" t="str">
        <f t="shared" ca="1" si="2"/>
        <v/>
      </c>
      <c r="B70" s="498" t="str">
        <f t="shared" ca="1" si="3"/>
        <v/>
      </c>
      <c r="C70" s="486" t="str">
        <f ca="1">IFERROR(VLOOKUP(A70,Transaksi!$A$11:$C$1000,3,FALSE),"")</f>
        <v/>
      </c>
      <c r="D70" s="487" t="str">
        <f ca="1">IFERROR(VLOOKUP(A70,Transaksi!$A$11:$D$1000,4,FALSE),"")</f>
        <v/>
      </c>
      <c r="E70" s="488" t="str">
        <f ca="1">IFERROR(VLOOKUP(A70,Transaksi!$A$11:$E$1000,5,FALSE),"")</f>
        <v/>
      </c>
      <c r="F70" s="209" t="str">
        <f ca="1">IFERROR(VLOOKUP(A70,Transaksi!$A$11:$F$1000,6,FALSE),"")</f>
        <v/>
      </c>
      <c r="G70" s="489" t="str">
        <f ca="1">IFERROR(VLOOKUP(A70,Transaksi!$A$11:$H$1000,8,FALSE),"")</f>
        <v/>
      </c>
      <c r="H70" s="627" t="str">
        <f t="shared" ca="1" si="4"/>
        <v/>
      </c>
      <c r="I70" s="127" t="e">
        <f ca="1">IF(#REF!+G70&lt;&gt;0,Transaksi!J64,"")</f>
        <v>#REF!</v>
      </c>
      <c r="J70" s="1"/>
    </row>
    <row r="71" spans="1:10" customFormat="1" ht="16" customHeight="1">
      <c r="A71" s="494" t="str">
        <f t="shared" ca="1" si="2"/>
        <v/>
      </c>
      <c r="B71" s="498" t="str">
        <f t="shared" ca="1" si="3"/>
        <v/>
      </c>
      <c r="C71" s="486" t="str">
        <f ca="1">IFERROR(VLOOKUP(A71,Transaksi!$A$11:$C$1000,3,FALSE),"")</f>
        <v/>
      </c>
      <c r="D71" s="487" t="str">
        <f ca="1">IFERROR(VLOOKUP(A71,Transaksi!$A$11:$D$1000,4,FALSE),"")</f>
        <v/>
      </c>
      <c r="E71" s="488" t="str">
        <f ca="1">IFERROR(VLOOKUP(A71,Transaksi!$A$11:$E$1000,5,FALSE),"")</f>
        <v/>
      </c>
      <c r="F71" s="209" t="str">
        <f ca="1">IFERROR(VLOOKUP(A71,Transaksi!$A$11:$F$1000,6,FALSE),"")</f>
        <v/>
      </c>
      <c r="G71" s="489" t="str">
        <f ca="1">IFERROR(VLOOKUP(A71,Transaksi!$A$11:$H$1000,8,FALSE),"")</f>
        <v/>
      </c>
      <c r="H71" s="627" t="str">
        <f t="shared" ca="1" si="4"/>
        <v/>
      </c>
      <c r="I71" s="127" t="e">
        <f ca="1">IF(#REF!+G71&lt;&gt;0,Transaksi!J65,"")</f>
        <v>#REF!</v>
      </c>
      <c r="J71" s="1"/>
    </row>
    <row r="72" spans="1:10" customFormat="1" ht="16" customHeight="1">
      <c r="A72" s="494" t="str">
        <f t="shared" ca="1" si="2"/>
        <v/>
      </c>
      <c r="B72" s="498" t="str">
        <f t="shared" ca="1" si="3"/>
        <v/>
      </c>
      <c r="C72" s="486" t="str">
        <f ca="1">IFERROR(VLOOKUP(A72,Transaksi!$A$11:$C$1000,3,FALSE),"")</f>
        <v/>
      </c>
      <c r="D72" s="487" t="str">
        <f ca="1">IFERROR(VLOOKUP(A72,Transaksi!$A$11:$D$1000,4,FALSE),"")</f>
        <v/>
      </c>
      <c r="E72" s="488" t="str">
        <f ca="1">IFERROR(VLOOKUP(A72,Transaksi!$A$11:$E$1000,5,FALSE),"")</f>
        <v/>
      </c>
      <c r="F72" s="209" t="str">
        <f ca="1">IFERROR(VLOOKUP(A72,Transaksi!$A$11:$F$1000,6,FALSE),"")</f>
        <v/>
      </c>
      <c r="G72" s="489" t="str">
        <f ca="1">IFERROR(VLOOKUP(A72,Transaksi!$A$11:$H$1000,8,FALSE),"")</f>
        <v/>
      </c>
      <c r="H72" s="627" t="str">
        <f t="shared" ca="1" si="4"/>
        <v/>
      </c>
      <c r="I72" s="127" t="e">
        <f ca="1">IF(#REF!+G72&lt;&gt;0,Transaksi!J66,"")</f>
        <v>#REF!</v>
      </c>
      <c r="J72" s="1"/>
    </row>
    <row r="73" spans="1:10" customFormat="1" ht="16" customHeight="1">
      <c r="A73" s="494" t="str">
        <f t="shared" ca="1" si="2"/>
        <v/>
      </c>
      <c r="B73" s="498" t="str">
        <f t="shared" ca="1" si="3"/>
        <v/>
      </c>
      <c r="C73" s="486" t="str">
        <f ca="1">IFERROR(VLOOKUP(A73,Transaksi!$A$11:$C$1000,3,FALSE),"")</f>
        <v/>
      </c>
      <c r="D73" s="487" t="str">
        <f ca="1">IFERROR(VLOOKUP(A73,Transaksi!$A$11:$D$1000,4,FALSE),"")</f>
        <v/>
      </c>
      <c r="E73" s="488" t="str">
        <f ca="1">IFERROR(VLOOKUP(A73,Transaksi!$A$11:$E$1000,5,FALSE),"")</f>
        <v/>
      </c>
      <c r="F73" s="209" t="str">
        <f ca="1">IFERROR(VLOOKUP(A73,Transaksi!$A$11:$F$1000,6,FALSE),"")</f>
        <v/>
      </c>
      <c r="G73" s="489" t="str">
        <f ca="1">IFERROR(VLOOKUP(A73,Transaksi!$A$11:$H$1000,8,FALSE),"")</f>
        <v/>
      </c>
      <c r="H73" s="627" t="str">
        <f t="shared" ca="1" si="4"/>
        <v/>
      </c>
      <c r="I73" s="127" t="e">
        <f ca="1">IF(#REF!+G73&lt;&gt;0,Transaksi!J67,"")</f>
        <v>#REF!</v>
      </c>
      <c r="J73" s="1"/>
    </row>
    <row r="74" spans="1:10" customFormat="1" ht="16" customHeight="1">
      <c r="A74" s="494" t="str">
        <f t="shared" ca="1" si="2"/>
        <v/>
      </c>
      <c r="B74" s="498" t="str">
        <f t="shared" ca="1" si="3"/>
        <v/>
      </c>
      <c r="C74" s="486" t="str">
        <f ca="1">IFERROR(VLOOKUP(A74,Transaksi!$A$11:$C$1000,3,FALSE),"")</f>
        <v/>
      </c>
      <c r="D74" s="487" t="str">
        <f ca="1">IFERROR(VLOOKUP(A74,Transaksi!$A$11:$D$1000,4,FALSE),"")</f>
        <v/>
      </c>
      <c r="E74" s="488" t="str">
        <f ca="1">IFERROR(VLOOKUP(A74,Transaksi!$A$11:$E$1000,5,FALSE),"")</f>
        <v/>
      </c>
      <c r="F74" s="209" t="str">
        <f ca="1">IFERROR(VLOOKUP(A74,Transaksi!$A$11:$F$1000,6,FALSE),"")</f>
        <v/>
      </c>
      <c r="G74" s="489" t="str">
        <f ca="1">IFERROR(VLOOKUP(A74,Transaksi!$A$11:$H$1000,8,FALSE),"")</f>
        <v/>
      </c>
      <c r="H74" s="627" t="str">
        <f t="shared" ca="1" si="4"/>
        <v/>
      </c>
      <c r="I74" s="127" t="e">
        <f ca="1">IF(#REF!+G74&lt;&gt;0,Transaksi!J68,"")</f>
        <v>#REF!</v>
      </c>
      <c r="J74" s="1"/>
    </row>
    <row r="75" spans="1:10" customFormat="1" ht="16" customHeight="1">
      <c r="A75" s="494" t="str">
        <f t="shared" ca="1" si="2"/>
        <v/>
      </c>
      <c r="B75" s="498" t="str">
        <f t="shared" ca="1" si="3"/>
        <v/>
      </c>
      <c r="C75" s="486" t="str">
        <f ca="1">IFERROR(VLOOKUP(A75,Transaksi!$A$11:$C$1000,3,FALSE),"")</f>
        <v/>
      </c>
      <c r="D75" s="487" t="str">
        <f ca="1">IFERROR(VLOOKUP(A75,Transaksi!$A$11:$D$1000,4,FALSE),"")</f>
        <v/>
      </c>
      <c r="E75" s="488" t="str">
        <f ca="1">IFERROR(VLOOKUP(A75,Transaksi!$A$11:$E$1000,5,FALSE),"")</f>
        <v/>
      </c>
      <c r="F75" s="209" t="str">
        <f ca="1">IFERROR(VLOOKUP(A75,Transaksi!$A$11:$F$1000,6,FALSE),"")</f>
        <v/>
      </c>
      <c r="G75" s="489" t="str">
        <f ca="1">IFERROR(VLOOKUP(A75,Transaksi!$A$11:$H$1000,8,FALSE),"")</f>
        <v/>
      </c>
      <c r="H75" s="627" t="str">
        <f t="shared" ca="1" si="4"/>
        <v/>
      </c>
      <c r="I75" s="127" t="e">
        <f ca="1">IF(#REF!+G75&lt;&gt;0,Transaksi!J69,"")</f>
        <v>#REF!</v>
      </c>
      <c r="J75" s="1"/>
    </row>
    <row r="76" spans="1:10" customFormat="1" ht="16" customHeight="1">
      <c r="A76" s="494" t="str">
        <f t="shared" ca="1" si="2"/>
        <v/>
      </c>
      <c r="B76" s="498" t="str">
        <f t="shared" ca="1" si="3"/>
        <v/>
      </c>
      <c r="C76" s="486" t="str">
        <f ca="1">IFERROR(VLOOKUP(A76,Transaksi!$A$11:$C$1000,3,FALSE),"")</f>
        <v/>
      </c>
      <c r="D76" s="487" t="str">
        <f ca="1">IFERROR(VLOOKUP(A76,Transaksi!$A$11:$D$1000,4,FALSE),"")</f>
        <v/>
      </c>
      <c r="E76" s="488" t="str">
        <f ca="1">IFERROR(VLOOKUP(A76,Transaksi!$A$11:$E$1000,5,FALSE),"")</f>
        <v/>
      </c>
      <c r="F76" s="209" t="str">
        <f ca="1">IFERROR(VLOOKUP(A76,Transaksi!$A$11:$F$1000,6,FALSE),"")</f>
        <v/>
      </c>
      <c r="G76" s="489" t="str">
        <f ca="1">IFERROR(VLOOKUP(A76,Transaksi!$A$11:$H$1000,8,FALSE),"")</f>
        <v/>
      </c>
      <c r="H76" s="627" t="str">
        <f t="shared" ca="1" si="4"/>
        <v/>
      </c>
      <c r="I76" s="127" t="e">
        <f ca="1">IF(#REF!+G76&lt;&gt;0,Transaksi!J70,"")</f>
        <v>#REF!</v>
      </c>
      <c r="J76" s="1"/>
    </row>
    <row r="77" spans="1:10" customFormat="1" ht="16" customHeight="1">
      <c r="A77" s="494" t="str">
        <f t="shared" ca="1" si="2"/>
        <v/>
      </c>
      <c r="B77" s="498" t="str">
        <f t="shared" ca="1" si="3"/>
        <v/>
      </c>
      <c r="C77" s="486" t="str">
        <f ca="1">IFERROR(VLOOKUP(A77,Transaksi!$A$11:$C$1000,3,FALSE),"")</f>
        <v/>
      </c>
      <c r="D77" s="487" t="str">
        <f ca="1">IFERROR(VLOOKUP(A77,Transaksi!$A$11:$D$1000,4,FALSE),"")</f>
        <v/>
      </c>
      <c r="E77" s="488" t="str">
        <f ca="1">IFERROR(VLOOKUP(A77,Transaksi!$A$11:$E$1000,5,FALSE),"")</f>
        <v/>
      </c>
      <c r="F77" s="209" t="str">
        <f ca="1">IFERROR(VLOOKUP(A77,Transaksi!$A$11:$F$1000,6,FALSE),"")</f>
        <v/>
      </c>
      <c r="G77" s="489" t="str">
        <f ca="1">IFERROR(VLOOKUP(A77,Transaksi!$A$11:$H$1000,8,FALSE),"")</f>
        <v/>
      </c>
      <c r="H77" s="627" t="str">
        <f t="shared" ca="1" si="4"/>
        <v/>
      </c>
      <c r="I77" s="127" t="e">
        <f ca="1">IF(#REF!+G77&lt;&gt;0,Transaksi!J71,"")</f>
        <v>#REF!</v>
      </c>
      <c r="J77" s="1"/>
    </row>
    <row r="78" spans="1:10" customFormat="1" ht="16" customHeight="1">
      <c r="A78" s="494" t="str">
        <f t="shared" ca="1" si="2"/>
        <v/>
      </c>
      <c r="B78" s="498" t="str">
        <f t="shared" ca="1" si="3"/>
        <v/>
      </c>
      <c r="C78" s="486" t="str">
        <f ca="1">IFERROR(VLOOKUP(A78,Transaksi!$A$11:$C$1000,3,FALSE),"")</f>
        <v/>
      </c>
      <c r="D78" s="487" t="str">
        <f ca="1">IFERROR(VLOOKUP(A78,Transaksi!$A$11:$D$1000,4,FALSE),"")</f>
        <v/>
      </c>
      <c r="E78" s="488" t="str">
        <f ca="1">IFERROR(VLOOKUP(A78,Transaksi!$A$11:$E$1000,5,FALSE),"")</f>
        <v/>
      </c>
      <c r="F78" s="209" t="str">
        <f ca="1">IFERROR(VLOOKUP(A78,Transaksi!$A$11:$F$1000,6,FALSE),"")</f>
        <v/>
      </c>
      <c r="G78" s="489" t="str">
        <f ca="1">IFERROR(VLOOKUP(A78,Transaksi!$A$11:$H$1000,8,FALSE),"")</f>
        <v/>
      </c>
      <c r="H78" s="627" t="str">
        <f t="shared" ca="1" si="4"/>
        <v/>
      </c>
      <c r="I78" s="127" t="e">
        <f ca="1">IF(#REF!+G78&lt;&gt;0,Transaksi!J72,"")</f>
        <v>#REF!</v>
      </c>
      <c r="J78" s="1"/>
    </row>
    <row r="79" spans="1:10" customFormat="1" ht="16" customHeight="1">
      <c r="A79" s="494" t="str">
        <f t="shared" ca="1" si="2"/>
        <v/>
      </c>
      <c r="B79" s="498" t="str">
        <f t="shared" ca="1" si="3"/>
        <v/>
      </c>
      <c r="C79" s="486" t="str">
        <f ca="1">IFERROR(VLOOKUP(A79,Transaksi!$A$11:$C$1000,3,FALSE),"")</f>
        <v/>
      </c>
      <c r="D79" s="487" t="str">
        <f ca="1">IFERROR(VLOOKUP(A79,Transaksi!$A$11:$D$1000,4,FALSE),"")</f>
        <v/>
      </c>
      <c r="E79" s="488" t="str">
        <f ca="1">IFERROR(VLOOKUP(A79,Transaksi!$A$11:$E$1000,5,FALSE),"")</f>
        <v/>
      </c>
      <c r="F79" s="209" t="str">
        <f ca="1">IFERROR(VLOOKUP(A79,Transaksi!$A$11:$F$1000,6,FALSE),"")</f>
        <v/>
      </c>
      <c r="G79" s="489" t="str">
        <f ca="1">IFERROR(VLOOKUP(A79,Transaksi!$A$11:$H$1000,8,FALSE),"")</f>
        <v/>
      </c>
      <c r="H79" s="627" t="str">
        <f t="shared" ca="1" si="4"/>
        <v/>
      </c>
      <c r="I79" s="127" t="e">
        <f ca="1">IF(#REF!+G79&lt;&gt;0,Transaksi!J73,"")</f>
        <v>#REF!</v>
      </c>
      <c r="J79" s="1"/>
    </row>
    <row r="80" spans="1:10" customFormat="1" ht="16" customHeight="1">
      <c r="A80" s="494" t="str">
        <f t="shared" ca="1" si="2"/>
        <v/>
      </c>
      <c r="B80" s="498" t="str">
        <f t="shared" ca="1" si="3"/>
        <v/>
      </c>
      <c r="C80" s="486" t="str">
        <f ca="1">IFERROR(VLOOKUP(A80,Transaksi!$A$11:$C$1000,3,FALSE),"")</f>
        <v/>
      </c>
      <c r="D80" s="487" t="str">
        <f ca="1">IFERROR(VLOOKUP(A80,Transaksi!$A$11:$D$1000,4,FALSE),"")</f>
        <v/>
      </c>
      <c r="E80" s="488" t="str">
        <f ca="1">IFERROR(VLOOKUP(A80,Transaksi!$A$11:$E$1000,5,FALSE),"")</f>
        <v/>
      </c>
      <c r="F80" s="209" t="str">
        <f ca="1">IFERROR(VLOOKUP(A80,Transaksi!$A$11:$F$1000,6,FALSE),"")</f>
        <v/>
      </c>
      <c r="G80" s="489" t="str">
        <f ca="1">IFERROR(VLOOKUP(A80,Transaksi!$A$11:$H$1000,8,FALSE),"")</f>
        <v/>
      </c>
      <c r="H80" s="627" t="str">
        <f t="shared" ca="1" si="4"/>
        <v/>
      </c>
      <c r="I80" s="127" t="e">
        <f ca="1">IF(#REF!+G80&lt;&gt;0,Transaksi!J74,"")</f>
        <v>#REF!</v>
      </c>
      <c r="J80" s="1"/>
    </row>
    <row r="81" spans="1:10" customFormat="1" ht="16" customHeight="1">
      <c r="A81" s="494" t="str">
        <f t="shared" ca="1" si="2"/>
        <v/>
      </c>
      <c r="B81" s="498" t="str">
        <f t="shared" ca="1" si="3"/>
        <v/>
      </c>
      <c r="C81" s="486" t="str">
        <f ca="1">IFERROR(VLOOKUP(A81,Transaksi!$A$11:$C$1000,3,FALSE),"")</f>
        <v/>
      </c>
      <c r="D81" s="487" t="str">
        <f ca="1">IFERROR(VLOOKUP(A81,Transaksi!$A$11:$D$1000,4,FALSE),"")</f>
        <v/>
      </c>
      <c r="E81" s="488" t="str">
        <f ca="1">IFERROR(VLOOKUP(A81,Transaksi!$A$11:$E$1000,5,FALSE),"")</f>
        <v/>
      </c>
      <c r="F81" s="209" t="str">
        <f ca="1">IFERROR(VLOOKUP(A81,Transaksi!$A$11:$F$1000,6,FALSE),"")</f>
        <v/>
      </c>
      <c r="G81" s="489" t="str">
        <f ca="1">IFERROR(VLOOKUP(A81,Transaksi!$A$11:$H$1000,8,FALSE),"")</f>
        <v/>
      </c>
      <c r="H81" s="627" t="str">
        <f t="shared" ca="1" si="4"/>
        <v/>
      </c>
      <c r="I81" s="127" t="e">
        <f ca="1">IF(#REF!+G81&lt;&gt;0,Transaksi!J75,"")</f>
        <v>#REF!</v>
      </c>
      <c r="J81" s="1"/>
    </row>
    <row r="82" spans="1:10" customFormat="1" ht="16" customHeight="1">
      <c r="A82" s="494" t="str">
        <f t="shared" ca="1" si="2"/>
        <v/>
      </c>
      <c r="B82" s="498" t="str">
        <f t="shared" ca="1" si="3"/>
        <v/>
      </c>
      <c r="C82" s="486" t="str">
        <f ca="1">IFERROR(VLOOKUP(A82,Transaksi!$A$11:$C$1000,3,FALSE),"")</f>
        <v/>
      </c>
      <c r="D82" s="487" t="str">
        <f ca="1">IFERROR(VLOOKUP(A82,Transaksi!$A$11:$D$1000,4,FALSE),"")</f>
        <v/>
      </c>
      <c r="E82" s="488" t="str">
        <f ca="1">IFERROR(VLOOKUP(A82,Transaksi!$A$11:$E$1000,5,FALSE),"")</f>
        <v/>
      </c>
      <c r="F82" s="209" t="str">
        <f ca="1">IFERROR(VLOOKUP(A82,Transaksi!$A$11:$F$1000,6,FALSE),"")</f>
        <v/>
      </c>
      <c r="G82" s="489" t="str">
        <f ca="1">IFERROR(VLOOKUP(A82,Transaksi!$A$11:$H$1000,8,FALSE),"")</f>
        <v/>
      </c>
      <c r="H82" s="627" t="str">
        <f t="shared" ca="1" si="4"/>
        <v/>
      </c>
      <c r="I82" s="127" t="e">
        <f ca="1">IF(#REF!+G82&lt;&gt;0,Transaksi!J76,"")</f>
        <v>#REF!</v>
      </c>
      <c r="J82" s="1"/>
    </row>
    <row r="83" spans="1:10" customFormat="1" ht="16" customHeight="1">
      <c r="A83" s="494" t="str">
        <f t="shared" ref="A83:A146" ca="1" si="5">IFERROR(VLOOKUP($F$11,INDIRECT($B$9&amp;$B$10&amp;B82&amp;":"&amp;$B$11),3,FALSE),"")</f>
        <v/>
      </c>
      <c r="B83" s="498" t="str">
        <f t="shared" ref="B83:B146" ca="1" si="6">IF(A83="","",A83+1)</f>
        <v/>
      </c>
      <c r="C83" s="486" t="str">
        <f ca="1">IFERROR(VLOOKUP(A83,Transaksi!$A$11:$C$1000,3,FALSE),"")</f>
        <v/>
      </c>
      <c r="D83" s="487" t="str">
        <f ca="1">IFERROR(VLOOKUP(A83,Transaksi!$A$11:$D$1000,4,FALSE),"")</f>
        <v/>
      </c>
      <c r="E83" s="488" t="str">
        <f ca="1">IFERROR(VLOOKUP(A83,Transaksi!$A$11:$E$1000,5,FALSE),"")</f>
        <v/>
      </c>
      <c r="F83" s="209" t="str">
        <f ca="1">IFERROR(VLOOKUP(A83,Transaksi!$A$11:$F$1000,6,FALSE),"")</f>
        <v/>
      </c>
      <c r="G83" s="489" t="str">
        <f ca="1">IFERROR(VLOOKUP(A83,Transaksi!$A$11:$H$1000,8,FALSE),"")</f>
        <v/>
      </c>
      <c r="H83" s="627" t="str">
        <f t="shared" ref="H83:H146" ca="1" si="7">IF(G83="","",1)</f>
        <v/>
      </c>
      <c r="I83" s="127" t="e">
        <f ca="1">IF(#REF!+G83&lt;&gt;0,Transaksi!J77,"")</f>
        <v>#REF!</v>
      </c>
      <c r="J83" s="1"/>
    </row>
    <row r="84" spans="1:10" customFormat="1" ht="16" customHeight="1">
      <c r="A84" s="494" t="str">
        <f t="shared" ca="1" si="5"/>
        <v/>
      </c>
      <c r="B84" s="498" t="str">
        <f t="shared" ca="1" si="6"/>
        <v/>
      </c>
      <c r="C84" s="486" t="str">
        <f ca="1">IFERROR(VLOOKUP(A84,Transaksi!$A$11:$C$1000,3,FALSE),"")</f>
        <v/>
      </c>
      <c r="D84" s="487" t="str">
        <f ca="1">IFERROR(VLOOKUP(A84,Transaksi!$A$11:$D$1000,4,FALSE),"")</f>
        <v/>
      </c>
      <c r="E84" s="488" t="str">
        <f ca="1">IFERROR(VLOOKUP(A84,Transaksi!$A$11:$E$1000,5,FALSE),"")</f>
        <v/>
      </c>
      <c r="F84" s="209" t="str">
        <f ca="1">IFERROR(VLOOKUP(A84,Transaksi!$A$11:$F$1000,6,FALSE),"")</f>
        <v/>
      </c>
      <c r="G84" s="489" t="str">
        <f ca="1">IFERROR(VLOOKUP(A84,Transaksi!$A$11:$H$1000,8,FALSE),"")</f>
        <v/>
      </c>
      <c r="H84" s="627" t="str">
        <f t="shared" ca="1" si="7"/>
        <v/>
      </c>
      <c r="I84" s="127" t="e">
        <f ca="1">IF(#REF!+G84&lt;&gt;0,Transaksi!J78,"")</f>
        <v>#REF!</v>
      </c>
      <c r="J84" s="1"/>
    </row>
    <row r="85" spans="1:10" customFormat="1" ht="16" customHeight="1">
      <c r="A85" s="494" t="str">
        <f t="shared" ca="1" si="5"/>
        <v/>
      </c>
      <c r="B85" s="498" t="str">
        <f t="shared" ca="1" si="6"/>
        <v/>
      </c>
      <c r="C85" s="486" t="str">
        <f ca="1">IFERROR(VLOOKUP(A85,Transaksi!$A$11:$C$1000,3,FALSE),"")</f>
        <v/>
      </c>
      <c r="D85" s="487" t="str">
        <f ca="1">IFERROR(VLOOKUP(A85,Transaksi!$A$11:$D$1000,4,FALSE),"")</f>
        <v/>
      </c>
      <c r="E85" s="488" t="str">
        <f ca="1">IFERROR(VLOOKUP(A85,Transaksi!$A$11:$E$1000,5,FALSE),"")</f>
        <v/>
      </c>
      <c r="F85" s="209" t="str">
        <f ca="1">IFERROR(VLOOKUP(A85,Transaksi!$A$11:$F$1000,6,FALSE),"")</f>
        <v/>
      </c>
      <c r="G85" s="489" t="str">
        <f ca="1">IFERROR(VLOOKUP(A85,Transaksi!$A$11:$H$1000,8,FALSE),"")</f>
        <v/>
      </c>
      <c r="H85" s="627" t="str">
        <f t="shared" ca="1" si="7"/>
        <v/>
      </c>
      <c r="I85" s="127" t="e">
        <f ca="1">IF(#REF!+G85&lt;&gt;0,Transaksi!J79,"")</f>
        <v>#REF!</v>
      </c>
      <c r="J85" s="1"/>
    </row>
    <row r="86" spans="1:10" customFormat="1" ht="16" customHeight="1">
      <c r="A86" s="494" t="str">
        <f t="shared" ca="1" si="5"/>
        <v/>
      </c>
      <c r="B86" s="498" t="str">
        <f t="shared" ca="1" si="6"/>
        <v/>
      </c>
      <c r="C86" s="486" t="str">
        <f ca="1">IFERROR(VLOOKUP(A86,Transaksi!$A$11:$C$1000,3,FALSE),"")</f>
        <v/>
      </c>
      <c r="D86" s="487" t="str">
        <f ca="1">IFERROR(VLOOKUP(A86,Transaksi!$A$11:$D$1000,4,FALSE),"")</f>
        <v/>
      </c>
      <c r="E86" s="488" t="str">
        <f ca="1">IFERROR(VLOOKUP(A86,Transaksi!$A$11:$E$1000,5,FALSE),"")</f>
        <v/>
      </c>
      <c r="F86" s="209" t="str">
        <f ca="1">IFERROR(VLOOKUP(A86,Transaksi!$A$11:$F$1000,6,FALSE),"")</f>
        <v/>
      </c>
      <c r="G86" s="489" t="str">
        <f ca="1">IFERROR(VLOOKUP(A86,Transaksi!$A$11:$H$1000,8,FALSE),"")</f>
        <v/>
      </c>
      <c r="H86" s="627" t="str">
        <f t="shared" ca="1" si="7"/>
        <v/>
      </c>
      <c r="I86" s="127" t="e">
        <f ca="1">IF(#REF!+G86&lt;&gt;0,Transaksi!J80,"")</f>
        <v>#REF!</v>
      </c>
      <c r="J86" s="1"/>
    </row>
    <row r="87" spans="1:10" customFormat="1" ht="16" customHeight="1">
      <c r="A87" s="494" t="str">
        <f t="shared" ca="1" si="5"/>
        <v/>
      </c>
      <c r="B87" s="498" t="str">
        <f t="shared" ca="1" si="6"/>
        <v/>
      </c>
      <c r="C87" s="486" t="str">
        <f ca="1">IFERROR(VLOOKUP(A87,Transaksi!$A$11:$C$1000,3,FALSE),"")</f>
        <v/>
      </c>
      <c r="D87" s="487" t="str">
        <f ca="1">IFERROR(VLOOKUP(A87,Transaksi!$A$11:$D$1000,4,FALSE),"")</f>
        <v/>
      </c>
      <c r="E87" s="488" t="str">
        <f ca="1">IFERROR(VLOOKUP(A87,Transaksi!$A$11:$E$1000,5,FALSE),"")</f>
        <v/>
      </c>
      <c r="F87" s="209" t="str">
        <f ca="1">IFERROR(VLOOKUP(A87,Transaksi!$A$11:$F$1000,6,FALSE),"")</f>
        <v/>
      </c>
      <c r="G87" s="489" t="str">
        <f ca="1">IFERROR(VLOOKUP(A87,Transaksi!$A$11:$H$1000,8,FALSE),"")</f>
        <v/>
      </c>
      <c r="H87" s="627" t="str">
        <f t="shared" ca="1" si="7"/>
        <v/>
      </c>
      <c r="I87" s="127" t="e">
        <f ca="1">IF(#REF!+G87&lt;&gt;0,Transaksi!J81,"")</f>
        <v>#REF!</v>
      </c>
      <c r="J87" s="1"/>
    </row>
    <row r="88" spans="1:10" customFormat="1" ht="16" customHeight="1">
      <c r="A88" s="494" t="str">
        <f t="shared" ca="1" si="5"/>
        <v/>
      </c>
      <c r="B88" s="498" t="str">
        <f t="shared" ca="1" si="6"/>
        <v/>
      </c>
      <c r="C88" s="486" t="str">
        <f ca="1">IFERROR(VLOOKUP(A88,Transaksi!$A$11:$C$1000,3,FALSE),"")</f>
        <v/>
      </c>
      <c r="D88" s="487" t="str">
        <f ca="1">IFERROR(VLOOKUP(A88,Transaksi!$A$11:$D$1000,4,FALSE),"")</f>
        <v/>
      </c>
      <c r="E88" s="488" t="str">
        <f ca="1">IFERROR(VLOOKUP(A88,Transaksi!$A$11:$E$1000,5,FALSE),"")</f>
        <v/>
      </c>
      <c r="F88" s="209" t="str">
        <f ca="1">IFERROR(VLOOKUP(A88,Transaksi!$A$11:$F$1000,6,FALSE),"")</f>
        <v/>
      </c>
      <c r="G88" s="489" t="str">
        <f ca="1">IFERROR(VLOOKUP(A88,Transaksi!$A$11:$H$1000,8,FALSE),"")</f>
        <v/>
      </c>
      <c r="H88" s="627" t="str">
        <f t="shared" ca="1" si="7"/>
        <v/>
      </c>
      <c r="I88" s="127" t="e">
        <f ca="1">IF(#REF!+G88&lt;&gt;0,Transaksi!J82,"")</f>
        <v>#REF!</v>
      </c>
      <c r="J88" s="1"/>
    </row>
    <row r="89" spans="1:10" ht="16" customHeight="1">
      <c r="A89" s="494" t="str">
        <f t="shared" ca="1" si="5"/>
        <v/>
      </c>
      <c r="B89" s="498" t="str">
        <f t="shared" ca="1" si="6"/>
        <v/>
      </c>
      <c r="C89" s="486" t="str">
        <f ca="1">IFERROR(VLOOKUP(A89,Transaksi!$A$11:$C$1000,3,FALSE),"")</f>
        <v/>
      </c>
      <c r="D89" s="487" t="str">
        <f ca="1">IFERROR(VLOOKUP(A89,Transaksi!$A$11:$D$1000,4,FALSE),"")</f>
        <v/>
      </c>
      <c r="E89" s="488" t="str">
        <f ca="1">IFERROR(VLOOKUP(A89,Transaksi!$A$11:$E$1000,5,FALSE),"")</f>
        <v/>
      </c>
      <c r="F89" s="209" t="str">
        <f ca="1">IFERROR(VLOOKUP(A89,Transaksi!$A$11:$F$1000,6,FALSE),"")</f>
        <v/>
      </c>
      <c r="G89" s="489" t="str">
        <f ca="1">IFERROR(VLOOKUP(A89,Transaksi!$A$11:$H$1000,8,FALSE),"")</f>
        <v/>
      </c>
      <c r="H89" s="627" t="str">
        <f t="shared" ca="1" si="7"/>
        <v/>
      </c>
      <c r="I89" s="127" t="e">
        <f ca="1">IF(#REF!+G89&lt;&gt;0,Transaksi!J83,"")</f>
        <v>#REF!</v>
      </c>
    </row>
    <row r="90" spans="1:10" customFormat="1" ht="16" customHeight="1">
      <c r="A90" s="494" t="str">
        <f t="shared" ca="1" si="5"/>
        <v/>
      </c>
      <c r="B90" s="498" t="str">
        <f t="shared" ca="1" si="6"/>
        <v/>
      </c>
      <c r="C90" s="486" t="str">
        <f ca="1">IFERROR(VLOOKUP(A90,Transaksi!$A$11:$C$1000,3,FALSE),"")</f>
        <v/>
      </c>
      <c r="D90" s="487" t="str">
        <f ca="1">IFERROR(VLOOKUP(A90,Transaksi!$A$11:$D$1000,4,FALSE),"")</f>
        <v/>
      </c>
      <c r="E90" s="488" t="str">
        <f ca="1">IFERROR(VLOOKUP(A90,Transaksi!$A$11:$E$1000,5,FALSE),"")</f>
        <v/>
      </c>
      <c r="F90" s="209" t="str">
        <f ca="1">IFERROR(VLOOKUP(A90,Transaksi!$A$11:$F$1000,6,FALSE),"")</f>
        <v/>
      </c>
      <c r="G90" s="489" t="str">
        <f ca="1">IFERROR(VLOOKUP(A90,Transaksi!$A$11:$H$1000,8,FALSE),"")</f>
        <v/>
      </c>
      <c r="H90" s="627" t="str">
        <f t="shared" ca="1" si="7"/>
        <v/>
      </c>
      <c r="I90" s="127" t="e">
        <f ca="1">IF(#REF!+G90&lt;&gt;0,Transaksi!J84,"")</f>
        <v>#REF!</v>
      </c>
      <c r="J90" s="1"/>
    </row>
    <row r="91" spans="1:10" ht="16" customHeight="1">
      <c r="A91" s="494" t="str">
        <f t="shared" ca="1" si="5"/>
        <v/>
      </c>
      <c r="B91" s="498" t="str">
        <f t="shared" ca="1" si="6"/>
        <v/>
      </c>
      <c r="C91" s="486" t="str">
        <f ca="1">IFERROR(VLOOKUP(A91,Transaksi!$A$11:$C$1000,3,FALSE),"")</f>
        <v/>
      </c>
      <c r="D91" s="487" t="str">
        <f ca="1">IFERROR(VLOOKUP(A91,Transaksi!$A$11:$D$1000,4,FALSE),"")</f>
        <v/>
      </c>
      <c r="E91" s="488" t="str">
        <f ca="1">IFERROR(VLOOKUP(A91,Transaksi!$A$11:$E$1000,5,FALSE),"")</f>
        <v/>
      </c>
      <c r="F91" s="209" t="str">
        <f ca="1">IFERROR(VLOOKUP(A91,Transaksi!$A$11:$F$1000,6,FALSE),"")</f>
        <v/>
      </c>
      <c r="G91" s="489" t="str">
        <f ca="1">IFERROR(VLOOKUP(A91,Transaksi!$A$11:$H$1000,8,FALSE),"")</f>
        <v/>
      </c>
      <c r="H91" s="627" t="str">
        <f t="shared" ca="1" si="7"/>
        <v/>
      </c>
      <c r="I91" s="127" t="e">
        <f ca="1">IF(#REF!+G91&lt;&gt;0,Transaksi!J85,"")</f>
        <v>#REF!</v>
      </c>
    </row>
    <row r="92" spans="1:10" customFormat="1" ht="16" customHeight="1">
      <c r="A92" s="494" t="str">
        <f t="shared" ca="1" si="5"/>
        <v/>
      </c>
      <c r="B92" s="498" t="str">
        <f t="shared" ca="1" si="6"/>
        <v/>
      </c>
      <c r="C92" s="486" t="str">
        <f ca="1">IFERROR(VLOOKUP(A92,Transaksi!$A$11:$C$1000,3,FALSE),"")</f>
        <v/>
      </c>
      <c r="D92" s="487" t="str">
        <f ca="1">IFERROR(VLOOKUP(A92,Transaksi!$A$11:$D$1000,4,FALSE),"")</f>
        <v/>
      </c>
      <c r="E92" s="488" t="str">
        <f ca="1">IFERROR(VLOOKUP(A92,Transaksi!$A$11:$E$1000,5,FALSE),"")</f>
        <v/>
      </c>
      <c r="F92" s="209" t="str">
        <f ca="1">IFERROR(VLOOKUP(A92,Transaksi!$A$11:$F$1000,6,FALSE),"")</f>
        <v/>
      </c>
      <c r="G92" s="489" t="str">
        <f ca="1">IFERROR(VLOOKUP(A92,Transaksi!$A$11:$H$1000,8,FALSE),"")</f>
        <v/>
      </c>
      <c r="H92" s="627" t="str">
        <f t="shared" ca="1" si="7"/>
        <v/>
      </c>
      <c r="I92" s="127" t="e">
        <f ca="1">IF(#REF!+G92&lt;&gt;0,Transaksi!J86,"")</f>
        <v>#REF!</v>
      </c>
      <c r="J92" s="1"/>
    </row>
    <row r="93" spans="1:10" customFormat="1" ht="16" customHeight="1">
      <c r="A93" s="494" t="str">
        <f t="shared" ca="1" si="5"/>
        <v/>
      </c>
      <c r="B93" s="498" t="str">
        <f t="shared" ca="1" si="6"/>
        <v/>
      </c>
      <c r="C93" s="486" t="str">
        <f ca="1">IFERROR(VLOOKUP(A93,Transaksi!$A$11:$C$1000,3,FALSE),"")</f>
        <v/>
      </c>
      <c r="D93" s="487" t="str">
        <f ca="1">IFERROR(VLOOKUP(A93,Transaksi!$A$11:$D$1000,4,FALSE),"")</f>
        <v/>
      </c>
      <c r="E93" s="488" t="str">
        <f ca="1">IFERROR(VLOOKUP(A93,Transaksi!$A$11:$E$1000,5,FALSE),"")</f>
        <v/>
      </c>
      <c r="F93" s="209" t="str">
        <f ca="1">IFERROR(VLOOKUP(A93,Transaksi!$A$11:$F$1000,6,FALSE),"")</f>
        <v/>
      </c>
      <c r="G93" s="489" t="str">
        <f ca="1">IFERROR(VLOOKUP(A93,Transaksi!$A$11:$H$1000,8,FALSE),"")</f>
        <v/>
      </c>
      <c r="H93" s="627" t="str">
        <f t="shared" ca="1" si="7"/>
        <v/>
      </c>
      <c r="I93" s="127" t="e">
        <f ca="1">IF(#REF!+G93&lt;&gt;0,Transaksi!J87,"")</f>
        <v>#REF!</v>
      </c>
      <c r="J93" s="1"/>
    </row>
    <row r="94" spans="1:10" customFormat="1" ht="16" customHeight="1">
      <c r="A94" s="494" t="str">
        <f t="shared" ca="1" si="5"/>
        <v/>
      </c>
      <c r="B94" s="498" t="str">
        <f t="shared" ca="1" si="6"/>
        <v/>
      </c>
      <c r="C94" s="486" t="str">
        <f ca="1">IFERROR(VLOOKUP(A94,Transaksi!$A$11:$C$1000,3,FALSE),"")</f>
        <v/>
      </c>
      <c r="D94" s="487" t="str">
        <f ca="1">IFERROR(VLOOKUP(A94,Transaksi!$A$11:$D$1000,4,FALSE),"")</f>
        <v/>
      </c>
      <c r="E94" s="488" t="str">
        <f ca="1">IFERROR(VLOOKUP(A94,Transaksi!$A$11:$E$1000,5,FALSE),"")</f>
        <v/>
      </c>
      <c r="F94" s="209" t="str">
        <f ca="1">IFERROR(VLOOKUP(A94,Transaksi!$A$11:$F$1000,6,FALSE),"")</f>
        <v/>
      </c>
      <c r="G94" s="489" t="str">
        <f ca="1">IFERROR(VLOOKUP(A94,Transaksi!$A$11:$H$1000,8,FALSE),"")</f>
        <v/>
      </c>
      <c r="H94" s="627" t="str">
        <f t="shared" ca="1" si="7"/>
        <v/>
      </c>
      <c r="I94" s="127" t="e">
        <f ca="1">IF(#REF!+G94&lt;&gt;0,Transaksi!J88,"")</f>
        <v>#REF!</v>
      </c>
      <c r="J94" s="1"/>
    </row>
    <row r="95" spans="1:10" customFormat="1" ht="16" customHeight="1">
      <c r="A95" s="494" t="str">
        <f t="shared" ca="1" si="5"/>
        <v/>
      </c>
      <c r="B95" s="498" t="str">
        <f t="shared" ca="1" si="6"/>
        <v/>
      </c>
      <c r="C95" s="486" t="str">
        <f ca="1">IFERROR(VLOOKUP(A95,Transaksi!$A$11:$C$1000,3,FALSE),"")</f>
        <v/>
      </c>
      <c r="D95" s="487" t="str">
        <f ca="1">IFERROR(VLOOKUP(A95,Transaksi!$A$11:$D$1000,4,FALSE),"")</f>
        <v/>
      </c>
      <c r="E95" s="488" t="str">
        <f ca="1">IFERROR(VLOOKUP(A95,Transaksi!$A$11:$E$1000,5,FALSE),"")</f>
        <v/>
      </c>
      <c r="F95" s="209" t="str">
        <f ca="1">IFERROR(VLOOKUP(A95,Transaksi!$A$11:$F$1000,6,FALSE),"")</f>
        <v/>
      </c>
      <c r="G95" s="489" t="str">
        <f ca="1">IFERROR(VLOOKUP(A95,Transaksi!$A$11:$H$1000,8,FALSE),"")</f>
        <v/>
      </c>
      <c r="H95" s="627" t="str">
        <f t="shared" ca="1" si="7"/>
        <v/>
      </c>
      <c r="I95" s="127" t="e">
        <f ca="1">IF(#REF!+G95&lt;&gt;0,Transaksi!J89,"")</f>
        <v>#REF!</v>
      </c>
      <c r="J95" s="1"/>
    </row>
    <row r="96" spans="1:10" customFormat="1" ht="16" customHeight="1">
      <c r="A96" s="494" t="str">
        <f t="shared" ca="1" si="5"/>
        <v/>
      </c>
      <c r="B96" s="498" t="str">
        <f t="shared" ca="1" si="6"/>
        <v/>
      </c>
      <c r="C96" s="486" t="str">
        <f ca="1">IFERROR(VLOOKUP(A96,Transaksi!$A$11:$C$1000,3,FALSE),"")</f>
        <v/>
      </c>
      <c r="D96" s="487" t="str">
        <f ca="1">IFERROR(VLOOKUP(A96,Transaksi!$A$11:$D$1000,4,FALSE),"")</f>
        <v/>
      </c>
      <c r="E96" s="488" t="str">
        <f ca="1">IFERROR(VLOOKUP(A96,Transaksi!$A$11:$E$1000,5,FALSE),"")</f>
        <v/>
      </c>
      <c r="F96" s="209" t="str">
        <f ca="1">IFERROR(VLOOKUP(A96,Transaksi!$A$11:$F$1000,6,FALSE),"")</f>
        <v/>
      </c>
      <c r="G96" s="489" t="str">
        <f ca="1">IFERROR(VLOOKUP(A96,Transaksi!$A$11:$H$1000,8,FALSE),"")</f>
        <v/>
      </c>
      <c r="H96" s="627" t="str">
        <f t="shared" ca="1" si="7"/>
        <v/>
      </c>
      <c r="I96" s="127" t="e">
        <f ca="1">IF(#REF!+G96&lt;&gt;0,Transaksi!J90,"")</f>
        <v>#REF!</v>
      </c>
      <c r="J96" s="1"/>
    </row>
    <row r="97" spans="1:10" customFormat="1" ht="16" customHeight="1">
      <c r="A97" s="494" t="str">
        <f t="shared" ca="1" si="5"/>
        <v/>
      </c>
      <c r="B97" s="498" t="str">
        <f t="shared" ca="1" si="6"/>
        <v/>
      </c>
      <c r="C97" s="486" t="str">
        <f ca="1">IFERROR(VLOOKUP(A97,Transaksi!$A$11:$C$1000,3,FALSE),"")</f>
        <v/>
      </c>
      <c r="D97" s="487" t="str">
        <f ca="1">IFERROR(VLOOKUP(A97,Transaksi!$A$11:$D$1000,4,FALSE),"")</f>
        <v/>
      </c>
      <c r="E97" s="488" t="str">
        <f ca="1">IFERROR(VLOOKUP(A97,Transaksi!$A$11:$E$1000,5,FALSE),"")</f>
        <v/>
      </c>
      <c r="F97" s="209" t="str">
        <f ca="1">IFERROR(VLOOKUP(A97,Transaksi!$A$11:$F$1000,6,FALSE),"")</f>
        <v/>
      </c>
      <c r="G97" s="489" t="str">
        <f ca="1">IFERROR(VLOOKUP(A97,Transaksi!$A$11:$H$1000,8,FALSE),"")</f>
        <v/>
      </c>
      <c r="H97" s="627" t="str">
        <f t="shared" ca="1" si="7"/>
        <v/>
      </c>
      <c r="I97" s="127" t="e">
        <f ca="1">IF(#REF!+G97&lt;&gt;0,Transaksi!J91,"")</f>
        <v>#REF!</v>
      </c>
      <c r="J97" s="1"/>
    </row>
    <row r="98" spans="1:10" customFormat="1" ht="16" customHeight="1">
      <c r="A98" s="494" t="str">
        <f t="shared" ca="1" si="5"/>
        <v/>
      </c>
      <c r="B98" s="498" t="str">
        <f t="shared" ca="1" si="6"/>
        <v/>
      </c>
      <c r="C98" s="486" t="str">
        <f ca="1">IFERROR(VLOOKUP(A98,Transaksi!$A$11:$C$1000,3,FALSE),"")</f>
        <v/>
      </c>
      <c r="D98" s="487" t="str">
        <f ca="1">IFERROR(VLOOKUP(A98,Transaksi!$A$11:$D$1000,4,FALSE),"")</f>
        <v/>
      </c>
      <c r="E98" s="488" t="str">
        <f ca="1">IFERROR(VLOOKUP(A98,Transaksi!$A$11:$E$1000,5,FALSE),"")</f>
        <v/>
      </c>
      <c r="F98" s="209" t="str">
        <f ca="1">IFERROR(VLOOKUP(A98,Transaksi!$A$11:$F$1000,6,FALSE),"")</f>
        <v/>
      </c>
      <c r="G98" s="489" t="str">
        <f ca="1">IFERROR(VLOOKUP(A98,Transaksi!$A$11:$H$1000,8,FALSE),"")</f>
        <v/>
      </c>
      <c r="H98" s="627" t="str">
        <f t="shared" ca="1" si="7"/>
        <v/>
      </c>
      <c r="I98" s="127" t="e">
        <f ca="1">IF(#REF!+G98&lt;&gt;0,Transaksi!J92,"")</f>
        <v>#REF!</v>
      </c>
      <c r="J98" s="1"/>
    </row>
    <row r="99" spans="1:10" customFormat="1" ht="16" customHeight="1">
      <c r="A99" s="494" t="str">
        <f t="shared" ca="1" si="5"/>
        <v/>
      </c>
      <c r="B99" s="498" t="str">
        <f t="shared" ca="1" si="6"/>
        <v/>
      </c>
      <c r="C99" s="486" t="str">
        <f ca="1">IFERROR(VLOOKUP(A99,Transaksi!$A$11:$C$1000,3,FALSE),"")</f>
        <v/>
      </c>
      <c r="D99" s="487" t="str">
        <f ca="1">IFERROR(VLOOKUP(A99,Transaksi!$A$11:$D$1000,4,FALSE),"")</f>
        <v/>
      </c>
      <c r="E99" s="488" t="str">
        <f ca="1">IFERROR(VLOOKUP(A99,Transaksi!$A$11:$E$1000,5,FALSE),"")</f>
        <v/>
      </c>
      <c r="F99" s="209" t="str">
        <f ca="1">IFERROR(VLOOKUP(A99,Transaksi!$A$11:$F$1000,6,FALSE),"")</f>
        <v/>
      </c>
      <c r="G99" s="489" t="str">
        <f ca="1">IFERROR(VLOOKUP(A99,Transaksi!$A$11:$H$1000,8,FALSE),"")</f>
        <v/>
      </c>
      <c r="H99" s="627" t="str">
        <f t="shared" ca="1" si="7"/>
        <v/>
      </c>
      <c r="I99" s="127" t="e">
        <f ca="1">IF(#REF!+G99&lt;&gt;0,Transaksi!J93,"")</f>
        <v>#REF!</v>
      </c>
      <c r="J99" s="1"/>
    </row>
    <row r="100" spans="1:10" customFormat="1" ht="16" customHeight="1">
      <c r="A100" s="494" t="str">
        <f t="shared" ca="1" si="5"/>
        <v/>
      </c>
      <c r="B100" s="498" t="str">
        <f t="shared" ca="1" si="6"/>
        <v/>
      </c>
      <c r="C100" s="486" t="str">
        <f ca="1">IFERROR(VLOOKUP(A100,Transaksi!$A$11:$C$1000,3,FALSE),"")</f>
        <v/>
      </c>
      <c r="D100" s="487" t="str">
        <f ca="1">IFERROR(VLOOKUP(A100,Transaksi!$A$11:$D$1000,4,FALSE),"")</f>
        <v/>
      </c>
      <c r="E100" s="488" t="str">
        <f ca="1">IFERROR(VLOOKUP(A100,Transaksi!$A$11:$E$1000,5,FALSE),"")</f>
        <v/>
      </c>
      <c r="F100" s="209" t="str">
        <f ca="1">IFERROR(VLOOKUP(A100,Transaksi!$A$11:$F$1000,6,FALSE),"")</f>
        <v/>
      </c>
      <c r="G100" s="489" t="str">
        <f ca="1">IFERROR(VLOOKUP(A100,Transaksi!$A$11:$H$1000,8,FALSE),"")</f>
        <v/>
      </c>
      <c r="H100" s="627" t="str">
        <f t="shared" ca="1" si="7"/>
        <v/>
      </c>
      <c r="I100" s="127" t="e">
        <f ca="1">IF(#REF!+G100&lt;&gt;0,Transaksi!J94,"")</f>
        <v>#REF!</v>
      </c>
      <c r="J100" s="1"/>
    </row>
    <row r="101" spans="1:10" customFormat="1" ht="16" customHeight="1">
      <c r="A101" s="494" t="str">
        <f t="shared" ca="1" si="5"/>
        <v/>
      </c>
      <c r="B101" s="498" t="str">
        <f t="shared" ca="1" si="6"/>
        <v/>
      </c>
      <c r="C101" s="486" t="str">
        <f ca="1">IFERROR(VLOOKUP(A101,Transaksi!$A$11:$C$1000,3,FALSE),"")</f>
        <v/>
      </c>
      <c r="D101" s="487" t="str">
        <f ca="1">IFERROR(VLOOKUP(A101,Transaksi!$A$11:$D$1000,4,FALSE),"")</f>
        <v/>
      </c>
      <c r="E101" s="488" t="str">
        <f ca="1">IFERROR(VLOOKUP(A101,Transaksi!$A$11:$E$1000,5,FALSE),"")</f>
        <v/>
      </c>
      <c r="F101" s="209" t="str">
        <f ca="1">IFERROR(VLOOKUP(A101,Transaksi!$A$11:$F$1000,6,FALSE),"")</f>
        <v/>
      </c>
      <c r="G101" s="489" t="str">
        <f ca="1">IFERROR(VLOOKUP(A101,Transaksi!$A$11:$H$1000,8,FALSE),"")</f>
        <v/>
      </c>
      <c r="H101" s="627" t="str">
        <f t="shared" ca="1" si="7"/>
        <v/>
      </c>
      <c r="I101" s="127" t="e">
        <f ca="1">IF(#REF!+G101&lt;&gt;0,Transaksi!J95,"")</f>
        <v>#REF!</v>
      </c>
      <c r="J101" s="1"/>
    </row>
    <row r="102" spans="1:10" customFormat="1" ht="16" customHeight="1">
      <c r="A102" s="494" t="str">
        <f t="shared" ca="1" si="5"/>
        <v/>
      </c>
      <c r="B102" s="498" t="str">
        <f t="shared" ca="1" si="6"/>
        <v/>
      </c>
      <c r="C102" s="486" t="str">
        <f ca="1">IFERROR(VLOOKUP(A102,Transaksi!$A$11:$C$1000,3,FALSE),"")</f>
        <v/>
      </c>
      <c r="D102" s="487" t="str">
        <f ca="1">IFERROR(VLOOKUP(A102,Transaksi!$A$11:$D$1000,4,FALSE),"")</f>
        <v/>
      </c>
      <c r="E102" s="488" t="str">
        <f ca="1">IFERROR(VLOOKUP(A102,Transaksi!$A$11:$E$1000,5,FALSE),"")</f>
        <v/>
      </c>
      <c r="F102" s="209" t="str">
        <f ca="1">IFERROR(VLOOKUP(A102,Transaksi!$A$11:$F$1000,6,FALSE),"")</f>
        <v/>
      </c>
      <c r="G102" s="489" t="str">
        <f ca="1">IFERROR(VLOOKUP(A102,Transaksi!$A$11:$H$1000,8,FALSE),"")</f>
        <v/>
      </c>
      <c r="H102" s="627" t="str">
        <f t="shared" ca="1" si="7"/>
        <v/>
      </c>
      <c r="I102" s="127" t="e">
        <f ca="1">IF(#REF!+G102&lt;&gt;0,Transaksi!J96,"")</f>
        <v>#REF!</v>
      </c>
      <c r="J102" s="1"/>
    </row>
    <row r="103" spans="1:10" customFormat="1" ht="16" customHeight="1">
      <c r="A103" s="494" t="str">
        <f t="shared" ca="1" si="5"/>
        <v/>
      </c>
      <c r="B103" s="498" t="str">
        <f t="shared" ca="1" si="6"/>
        <v/>
      </c>
      <c r="C103" s="486" t="str">
        <f ca="1">IFERROR(VLOOKUP(A103,Transaksi!$A$11:$C$1000,3,FALSE),"")</f>
        <v/>
      </c>
      <c r="D103" s="487" t="str">
        <f ca="1">IFERROR(VLOOKUP(A103,Transaksi!$A$11:$D$1000,4,FALSE),"")</f>
        <v/>
      </c>
      <c r="E103" s="488" t="str">
        <f ca="1">IFERROR(VLOOKUP(A103,Transaksi!$A$11:$E$1000,5,FALSE),"")</f>
        <v/>
      </c>
      <c r="F103" s="209" t="str">
        <f ca="1">IFERROR(VLOOKUP(A103,Transaksi!$A$11:$F$1000,6,FALSE),"")</f>
        <v/>
      </c>
      <c r="G103" s="489" t="str">
        <f ca="1">IFERROR(VLOOKUP(A103,Transaksi!$A$11:$H$1000,8,FALSE),"")</f>
        <v/>
      </c>
      <c r="H103" s="627" t="str">
        <f t="shared" ca="1" si="7"/>
        <v/>
      </c>
      <c r="I103" s="127" t="e">
        <f ca="1">IF(#REF!+G103&lt;&gt;0,Transaksi!J97,"")</f>
        <v>#REF!</v>
      </c>
      <c r="J103" s="1"/>
    </row>
    <row r="104" spans="1:10" customFormat="1" ht="16" customHeight="1">
      <c r="A104" s="494" t="str">
        <f t="shared" ca="1" si="5"/>
        <v/>
      </c>
      <c r="B104" s="498" t="str">
        <f t="shared" ca="1" si="6"/>
        <v/>
      </c>
      <c r="C104" s="486" t="str">
        <f ca="1">IFERROR(VLOOKUP(A104,Transaksi!$A$11:$C$1000,3,FALSE),"")</f>
        <v/>
      </c>
      <c r="D104" s="487" t="str">
        <f ca="1">IFERROR(VLOOKUP(A104,Transaksi!$A$11:$D$1000,4,FALSE),"")</f>
        <v/>
      </c>
      <c r="E104" s="488" t="str">
        <f ca="1">IFERROR(VLOOKUP(A104,Transaksi!$A$11:$E$1000,5,FALSE),"")</f>
        <v/>
      </c>
      <c r="F104" s="209" t="str">
        <f ca="1">IFERROR(VLOOKUP(A104,Transaksi!$A$11:$F$1000,6,FALSE),"")</f>
        <v/>
      </c>
      <c r="G104" s="489" t="str">
        <f ca="1">IFERROR(VLOOKUP(A104,Transaksi!$A$11:$H$1000,8,FALSE),"")</f>
        <v/>
      </c>
      <c r="H104" s="627" t="str">
        <f t="shared" ca="1" si="7"/>
        <v/>
      </c>
      <c r="I104" s="127" t="e">
        <f ca="1">IF(#REF!+G104&lt;&gt;0,Transaksi!J98,"")</f>
        <v>#REF!</v>
      </c>
      <c r="J104" s="1"/>
    </row>
    <row r="105" spans="1:10" customFormat="1" ht="16" customHeight="1">
      <c r="A105" s="494" t="str">
        <f t="shared" ca="1" si="5"/>
        <v/>
      </c>
      <c r="B105" s="498" t="str">
        <f t="shared" ca="1" si="6"/>
        <v/>
      </c>
      <c r="C105" s="486" t="str">
        <f ca="1">IFERROR(VLOOKUP(A105,Transaksi!$A$11:$C$1000,3,FALSE),"")</f>
        <v/>
      </c>
      <c r="D105" s="487" t="str">
        <f ca="1">IFERROR(VLOOKUP(A105,Transaksi!$A$11:$D$1000,4,FALSE),"")</f>
        <v/>
      </c>
      <c r="E105" s="488" t="str">
        <f ca="1">IFERROR(VLOOKUP(A105,Transaksi!$A$11:$E$1000,5,FALSE),"")</f>
        <v/>
      </c>
      <c r="F105" s="209" t="str">
        <f ca="1">IFERROR(VLOOKUP(A105,Transaksi!$A$11:$F$1000,6,FALSE),"")</f>
        <v/>
      </c>
      <c r="G105" s="489" t="str">
        <f ca="1">IFERROR(VLOOKUP(A105,Transaksi!$A$11:$H$1000,8,FALSE),"")</f>
        <v/>
      </c>
      <c r="H105" s="627" t="str">
        <f t="shared" ca="1" si="7"/>
        <v/>
      </c>
      <c r="I105" s="127" t="e">
        <f ca="1">IF(#REF!+G105&lt;&gt;0,Transaksi!J99,"")</f>
        <v>#REF!</v>
      </c>
      <c r="J105" s="1"/>
    </row>
    <row r="106" spans="1:10" customFormat="1" ht="16" customHeight="1">
      <c r="A106" s="494" t="str">
        <f t="shared" ca="1" si="5"/>
        <v/>
      </c>
      <c r="B106" s="498" t="str">
        <f t="shared" ca="1" si="6"/>
        <v/>
      </c>
      <c r="C106" s="486" t="str">
        <f ca="1">IFERROR(VLOOKUP(A106,Transaksi!$A$11:$C$1000,3,FALSE),"")</f>
        <v/>
      </c>
      <c r="D106" s="487" t="str">
        <f ca="1">IFERROR(VLOOKUP(A106,Transaksi!$A$11:$D$1000,4,FALSE),"")</f>
        <v/>
      </c>
      <c r="E106" s="488" t="str">
        <f ca="1">IFERROR(VLOOKUP(A106,Transaksi!$A$11:$E$1000,5,FALSE),"")</f>
        <v/>
      </c>
      <c r="F106" s="209" t="str">
        <f ca="1">IFERROR(VLOOKUP(A106,Transaksi!$A$11:$F$1000,6,FALSE),"")</f>
        <v/>
      </c>
      <c r="G106" s="489" t="str">
        <f ca="1">IFERROR(VLOOKUP(A106,Transaksi!$A$11:$H$1000,8,FALSE),"")</f>
        <v/>
      </c>
      <c r="H106" s="627" t="str">
        <f t="shared" ca="1" si="7"/>
        <v/>
      </c>
      <c r="I106" s="127" t="e">
        <f ca="1">IF(#REF!+G106&lt;&gt;0,Transaksi!J100,"")</f>
        <v>#REF!</v>
      </c>
      <c r="J106" s="1"/>
    </row>
    <row r="107" spans="1:10" customFormat="1" ht="16" customHeight="1">
      <c r="A107" s="494" t="str">
        <f t="shared" ca="1" si="5"/>
        <v/>
      </c>
      <c r="B107" s="498" t="str">
        <f t="shared" ca="1" si="6"/>
        <v/>
      </c>
      <c r="C107" s="486" t="str">
        <f ca="1">IFERROR(VLOOKUP(A107,Transaksi!$A$11:$C$1000,3,FALSE),"")</f>
        <v/>
      </c>
      <c r="D107" s="487" t="str">
        <f ca="1">IFERROR(VLOOKUP(A107,Transaksi!$A$11:$D$1000,4,FALSE),"")</f>
        <v/>
      </c>
      <c r="E107" s="488" t="str">
        <f ca="1">IFERROR(VLOOKUP(A107,Transaksi!$A$11:$E$1000,5,FALSE),"")</f>
        <v/>
      </c>
      <c r="F107" s="209" t="str">
        <f ca="1">IFERROR(VLOOKUP(A107,Transaksi!$A$11:$F$1000,6,FALSE),"")</f>
        <v/>
      </c>
      <c r="G107" s="489" t="str">
        <f ca="1">IFERROR(VLOOKUP(A107,Transaksi!$A$11:$H$1000,8,FALSE),"")</f>
        <v/>
      </c>
      <c r="H107" s="627" t="str">
        <f t="shared" ca="1" si="7"/>
        <v/>
      </c>
      <c r="I107" s="127" t="e">
        <f ca="1">IF(#REF!+G107&lt;&gt;0,Transaksi!J101,"")</f>
        <v>#REF!</v>
      </c>
      <c r="J107" s="1"/>
    </row>
    <row r="108" spans="1:10" customFormat="1" ht="16" customHeight="1">
      <c r="A108" s="494" t="str">
        <f t="shared" ca="1" si="5"/>
        <v/>
      </c>
      <c r="B108" s="498" t="str">
        <f t="shared" ca="1" si="6"/>
        <v/>
      </c>
      <c r="C108" s="486" t="str">
        <f ca="1">IFERROR(VLOOKUP(A108,Transaksi!$A$11:$C$1000,3,FALSE),"")</f>
        <v/>
      </c>
      <c r="D108" s="487" t="str">
        <f ca="1">IFERROR(VLOOKUP(A108,Transaksi!$A$11:$D$1000,4,FALSE),"")</f>
        <v/>
      </c>
      <c r="E108" s="488" t="str">
        <f ca="1">IFERROR(VLOOKUP(A108,Transaksi!$A$11:$E$1000,5,FALSE),"")</f>
        <v/>
      </c>
      <c r="F108" s="209" t="str">
        <f ca="1">IFERROR(VLOOKUP(A108,Transaksi!$A$11:$F$1000,6,FALSE),"")</f>
        <v/>
      </c>
      <c r="G108" s="489" t="str">
        <f ca="1">IFERROR(VLOOKUP(A108,Transaksi!$A$11:$H$1000,8,FALSE),"")</f>
        <v/>
      </c>
      <c r="H108" s="627" t="str">
        <f t="shared" ca="1" si="7"/>
        <v/>
      </c>
      <c r="I108" s="127" t="e">
        <f ca="1">IF(#REF!+G108&lt;&gt;0,Transaksi!J102,"")</f>
        <v>#REF!</v>
      </c>
      <c r="J108" s="1"/>
    </row>
    <row r="109" spans="1:10" customFormat="1" ht="16" customHeight="1">
      <c r="A109" s="494" t="str">
        <f t="shared" ca="1" si="5"/>
        <v/>
      </c>
      <c r="B109" s="498" t="str">
        <f t="shared" ca="1" si="6"/>
        <v/>
      </c>
      <c r="C109" s="486" t="str">
        <f ca="1">IFERROR(VLOOKUP(A109,Transaksi!$A$11:$C$1000,3,FALSE),"")</f>
        <v/>
      </c>
      <c r="D109" s="487" t="str">
        <f ca="1">IFERROR(VLOOKUP(A109,Transaksi!$A$11:$D$1000,4,FALSE),"")</f>
        <v/>
      </c>
      <c r="E109" s="488" t="str">
        <f ca="1">IFERROR(VLOOKUP(A109,Transaksi!$A$11:$E$1000,5,FALSE),"")</f>
        <v/>
      </c>
      <c r="F109" s="209" t="str">
        <f ca="1">IFERROR(VLOOKUP(A109,Transaksi!$A$11:$F$1000,6,FALSE),"")</f>
        <v/>
      </c>
      <c r="G109" s="489" t="str">
        <f ca="1">IFERROR(VLOOKUP(A109,Transaksi!$A$11:$H$1000,8,FALSE),"")</f>
        <v/>
      </c>
      <c r="H109" s="627" t="str">
        <f t="shared" ca="1" si="7"/>
        <v/>
      </c>
      <c r="I109" s="127" t="e">
        <f ca="1">IF(#REF!+G109&lt;&gt;0,Transaksi!J103,"")</f>
        <v>#REF!</v>
      </c>
      <c r="J109" s="1"/>
    </row>
    <row r="110" spans="1:10" customFormat="1" ht="16" customHeight="1">
      <c r="A110" s="494" t="str">
        <f t="shared" ca="1" si="5"/>
        <v/>
      </c>
      <c r="B110" s="498" t="str">
        <f t="shared" ca="1" si="6"/>
        <v/>
      </c>
      <c r="C110" s="486" t="str">
        <f ca="1">IFERROR(VLOOKUP(A110,Transaksi!$A$11:$C$1000,3,FALSE),"")</f>
        <v/>
      </c>
      <c r="D110" s="487" t="str">
        <f ca="1">IFERROR(VLOOKUP(A110,Transaksi!$A$11:$D$1000,4,FALSE),"")</f>
        <v/>
      </c>
      <c r="E110" s="488" t="str">
        <f ca="1">IFERROR(VLOOKUP(A110,Transaksi!$A$11:$E$1000,5,FALSE),"")</f>
        <v/>
      </c>
      <c r="F110" s="209" t="str">
        <f ca="1">IFERROR(VLOOKUP(A110,Transaksi!$A$11:$F$1000,6,FALSE),"")</f>
        <v/>
      </c>
      <c r="G110" s="489" t="str">
        <f ca="1">IFERROR(VLOOKUP(A110,Transaksi!$A$11:$H$1000,8,FALSE),"")</f>
        <v/>
      </c>
      <c r="H110" s="627" t="str">
        <f t="shared" ca="1" si="7"/>
        <v/>
      </c>
      <c r="I110" s="127" t="e">
        <f ca="1">IF(#REF!+G110&lt;&gt;0,Transaksi!J104,"")</f>
        <v>#REF!</v>
      </c>
      <c r="J110" s="1"/>
    </row>
    <row r="111" spans="1:10" customFormat="1" ht="16" customHeight="1">
      <c r="A111" s="494" t="str">
        <f t="shared" ca="1" si="5"/>
        <v/>
      </c>
      <c r="B111" s="498" t="str">
        <f t="shared" ca="1" si="6"/>
        <v/>
      </c>
      <c r="C111" s="486" t="str">
        <f ca="1">IFERROR(VLOOKUP(A111,Transaksi!$A$11:$C$1000,3,FALSE),"")</f>
        <v/>
      </c>
      <c r="D111" s="487" t="str">
        <f ca="1">IFERROR(VLOOKUP(A111,Transaksi!$A$11:$D$1000,4,FALSE),"")</f>
        <v/>
      </c>
      <c r="E111" s="488" t="str">
        <f ca="1">IFERROR(VLOOKUP(A111,Transaksi!$A$11:$E$1000,5,FALSE),"")</f>
        <v/>
      </c>
      <c r="F111" s="209" t="str">
        <f ca="1">IFERROR(VLOOKUP(A111,Transaksi!$A$11:$F$1000,6,FALSE),"")</f>
        <v/>
      </c>
      <c r="G111" s="489" t="str">
        <f ca="1">IFERROR(VLOOKUP(A111,Transaksi!$A$11:$H$1000,8,FALSE),"")</f>
        <v/>
      </c>
      <c r="H111" s="627" t="str">
        <f t="shared" ca="1" si="7"/>
        <v/>
      </c>
      <c r="I111" s="127" t="e">
        <f ca="1">IF(#REF!+G111&lt;&gt;0,Transaksi!J105,"")</f>
        <v>#REF!</v>
      </c>
      <c r="J111" s="1"/>
    </row>
    <row r="112" spans="1:10" customFormat="1" ht="16" customHeight="1">
      <c r="A112" s="494" t="str">
        <f t="shared" ca="1" si="5"/>
        <v/>
      </c>
      <c r="B112" s="498" t="str">
        <f t="shared" ca="1" si="6"/>
        <v/>
      </c>
      <c r="C112" s="486" t="str">
        <f ca="1">IFERROR(VLOOKUP(A112,Transaksi!$A$11:$C$1000,3,FALSE),"")</f>
        <v/>
      </c>
      <c r="D112" s="487" t="str">
        <f ca="1">IFERROR(VLOOKUP(A112,Transaksi!$A$11:$D$1000,4,FALSE),"")</f>
        <v/>
      </c>
      <c r="E112" s="488" t="str">
        <f ca="1">IFERROR(VLOOKUP(A112,Transaksi!$A$11:$E$1000,5,FALSE),"")</f>
        <v/>
      </c>
      <c r="F112" s="209" t="str">
        <f ca="1">IFERROR(VLOOKUP(A112,Transaksi!$A$11:$F$1000,6,FALSE),"")</f>
        <v/>
      </c>
      <c r="G112" s="489" t="str">
        <f ca="1">IFERROR(VLOOKUP(A112,Transaksi!$A$11:$H$1000,8,FALSE),"")</f>
        <v/>
      </c>
      <c r="H112" s="627" t="str">
        <f t="shared" ca="1" si="7"/>
        <v/>
      </c>
      <c r="I112" s="127" t="e">
        <f ca="1">IF(#REF!+G112&lt;&gt;0,Transaksi!J106,"")</f>
        <v>#REF!</v>
      </c>
      <c r="J112" s="1"/>
    </row>
    <row r="113" spans="1:10" customFormat="1" ht="16" customHeight="1">
      <c r="A113" s="494" t="str">
        <f t="shared" ca="1" si="5"/>
        <v/>
      </c>
      <c r="B113" s="498" t="str">
        <f t="shared" ca="1" si="6"/>
        <v/>
      </c>
      <c r="C113" s="486" t="str">
        <f ca="1">IFERROR(VLOOKUP(A113,Transaksi!$A$11:$C$1000,3,FALSE),"")</f>
        <v/>
      </c>
      <c r="D113" s="487" t="str">
        <f ca="1">IFERROR(VLOOKUP(A113,Transaksi!$A$11:$D$1000,4,FALSE),"")</f>
        <v/>
      </c>
      <c r="E113" s="488" t="str">
        <f ca="1">IFERROR(VLOOKUP(A113,Transaksi!$A$11:$E$1000,5,FALSE),"")</f>
        <v/>
      </c>
      <c r="F113" s="209" t="str">
        <f ca="1">IFERROR(VLOOKUP(A113,Transaksi!$A$11:$F$1000,6,FALSE),"")</f>
        <v/>
      </c>
      <c r="G113" s="489" t="str">
        <f ca="1">IFERROR(VLOOKUP(A113,Transaksi!$A$11:$H$1000,8,FALSE),"")</f>
        <v/>
      </c>
      <c r="H113" s="627" t="str">
        <f t="shared" ca="1" si="7"/>
        <v/>
      </c>
      <c r="I113" s="127" t="e">
        <f ca="1">IF(#REF!+G113&lt;&gt;0,Transaksi!J107,"")</f>
        <v>#REF!</v>
      </c>
      <c r="J113" s="1"/>
    </row>
    <row r="114" spans="1:10" customFormat="1" ht="16" customHeight="1">
      <c r="A114" s="494" t="str">
        <f t="shared" ca="1" si="5"/>
        <v/>
      </c>
      <c r="B114" s="498" t="str">
        <f t="shared" ca="1" si="6"/>
        <v/>
      </c>
      <c r="C114" s="486" t="str">
        <f ca="1">IFERROR(VLOOKUP(A114,Transaksi!$A$11:$C$1000,3,FALSE),"")</f>
        <v/>
      </c>
      <c r="D114" s="487" t="str">
        <f ca="1">IFERROR(VLOOKUP(A114,Transaksi!$A$11:$D$1000,4,FALSE),"")</f>
        <v/>
      </c>
      <c r="E114" s="488" t="str">
        <f ca="1">IFERROR(VLOOKUP(A114,Transaksi!$A$11:$E$1000,5,FALSE),"")</f>
        <v/>
      </c>
      <c r="F114" s="209" t="str">
        <f ca="1">IFERROR(VLOOKUP(A114,Transaksi!$A$11:$F$1000,6,FALSE),"")</f>
        <v/>
      </c>
      <c r="G114" s="489" t="str">
        <f ca="1">IFERROR(VLOOKUP(A114,Transaksi!$A$11:$H$1000,8,FALSE),"")</f>
        <v/>
      </c>
      <c r="H114" s="627" t="str">
        <f t="shared" ca="1" si="7"/>
        <v/>
      </c>
      <c r="I114" s="127" t="e">
        <f ca="1">IF(#REF!+G114&lt;&gt;0,Transaksi!J108,"")</f>
        <v>#REF!</v>
      </c>
      <c r="J114" s="1"/>
    </row>
    <row r="115" spans="1:10" customFormat="1" ht="16" customHeight="1">
      <c r="A115" s="494" t="str">
        <f t="shared" ca="1" si="5"/>
        <v/>
      </c>
      <c r="B115" s="498" t="str">
        <f t="shared" ca="1" si="6"/>
        <v/>
      </c>
      <c r="C115" s="486" t="str">
        <f ca="1">IFERROR(VLOOKUP(A115,Transaksi!$A$11:$C$1000,3,FALSE),"")</f>
        <v/>
      </c>
      <c r="D115" s="487" t="str">
        <f ca="1">IFERROR(VLOOKUP(A115,Transaksi!$A$11:$D$1000,4,FALSE),"")</f>
        <v/>
      </c>
      <c r="E115" s="488" t="str">
        <f ca="1">IFERROR(VLOOKUP(A115,Transaksi!$A$11:$E$1000,5,FALSE),"")</f>
        <v/>
      </c>
      <c r="F115" s="209" t="str">
        <f ca="1">IFERROR(VLOOKUP(A115,Transaksi!$A$11:$F$1000,6,FALSE),"")</f>
        <v/>
      </c>
      <c r="G115" s="489" t="str">
        <f ca="1">IFERROR(VLOOKUP(A115,Transaksi!$A$11:$H$1000,8,FALSE),"")</f>
        <v/>
      </c>
      <c r="H115" s="627" t="str">
        <f t="shared" ca="1" si="7"/>
        <v/>
      </c>
      <c r="I115" s="127" t="e">
        <f ca="1">IF(#REF!+G115&lt;&gt;0,Transaksi!J109,"")</f>
        <v>#REF!</v>
      </c>
      <c r="J115" s="1"/>
    </row>
    <row r="116" spans="1:10" customFormat="1" ht="16" customHeight="1">
      <c r="A116" s="494" t="str">
        <f t="shared" ca="1" si="5"/>
        <v/>
      </c>
      <c r="B116" s="498" t="str">
        <f t="shared" ca="1" si="6"/>
        <v/>
      </c>
      <c r="C116" s="486" t="str">
        <f ca="1">IFERROR(VLOOKUP(A116,Transaksi!$A$11:$C$1000,3,FALSE),"")</f>
        <v/>
      </c>
      <c r="D116" s="487" t="str">
        <f ca="1">IFERROR(VLOOKUP(A116,Transaksi!$A$11:$D$1000,4,FALSE),"")</f>
        <v/>
      </c>
      <c r="E116" s="488" t="str">
        <f ca="1">IFERROR(VLOOKUP(A116,Transaksi!$A$11:$E$1000,5,FALSE),"")</f>
        <v/>
      </c>
      <c r="F116" s="209" t="str">
        <f ca="1">IFERROR(VLOOKUP(A116,Transaksi!$A$11:$F$1000,6,FALSE),"")</f>
        <v/>
      </c>
      <c r="G116" s="489" t="str">
        <f ca="1">IFERROR(VLOOKUP(A116,Transaksi!$A$11:$H$1000,8,FALSE),"")</f>
        <v/>
      </c>
      <c r="H116" s="627" t="str">
        <f t="shared" ca="1" si="7"/>
        <v/>
      </c>
      <c r="I116" s="127" t="e">
        <f ca="1">IF(#REF!+G116&lt;&gt;0,Transaksi!J110,"")</f>
        <v>#REF!</v>
      </c>
      <c r="J116" s="1"/>
    </row>
    <row r="117" spans="1:10" ht="16" customHeight="1">
      <c r="A117" s="494" t="str">
        <f t="shared" ca="1" si="5"/>
        <v/>
      </c>
      <c r="B117" s="498" t="str">
        <f t="shared" ca="1" si="6"/>
        <v/>
      </c>
      <c r="C117" s="486" t="str">
        <f ca="1">IFERROR(VLOOKUP(A117,Transaksi!$A$11:$C$1000,3,FALSE),"")</f>
        <v/>
      </c>
      <c r="D117" s="487" t="str">
        <f ca="1">IFERROR(VLOOKUP(A117,Transaksi!$A$11:$D$1000,4,FALSE),"")</f>
        <v/>
      </c>
      <c r="E117" s="488" t="str">
        <f ca="1">IFERROR(VLOOKUP(A117,Transaksi!$A$11:$E$1000,5,FALSE),"")</f>
        <v/>
      </c>
      <c r="F117" s="209" t="str">
        <f ca="1">IFERROR(VLOOKUP(A117,Transaksi!$A$11:$F$1000,6,FALSE),"")</f>
        <v/>
      </c>
      <c r="G117" s="489" t="str">
        <f ca="1">IFERROR(VLOOKUP(A117,Transaksi!$A$11:$H$1000,8,FALSE),"")</f>
        <v/>
      </c>
      <c r="H117" s="627" t="str">
        <f t="shared" ca="1" si="7"/>
        <v/>
      </c>
      <c r="I117" s="127" t="e">
        <f ca="1">IF(#REF!+G117&lt;&gt;0,Transaksi!J111,"")</f>
        <v>#REF!</v>
      </c>
    </row>
    <row r="118" spans="1:10" ht="16" customHeight="1">
      <c r="A118" s="494" t="str">
        <f t="shared" ca="1" si="5"/>
        <v/>
      </c>
      <c r="B118" s="498" t="str">
        <f t="shared" ca="1" si="6"/>
        <v/>
      </c>
      <c r="C118" s="486" t="str">
        <f ca="1">IFERROR(VLOOKUP(A118,Transaksi!$A$11:$C$1000,3,FALSE),"")</f>
        <v/>
      </c>
      <c r="D118" s="487" t="str">
        <f ca="1">IFERROR(VLOOKUP(A118,Transaksi!$A$11:$D$1000,4,FALSE),"")</f>
        <v/>
      </c>
      <c r="E118" s="488" t="str">
        <f ca="1">IFERROR(VLOOKUP(A118,Transaksi!$A$11:$E$1000,5,FALSE),"")</f>
        <v/>
      </c>
      <c r="F118" s="209" t="str">
        <f ca="1">IFERROR(VLOOKUP(A118,Transaksi!$A$11:$F$1000,6,FALSE),"")</f>
        <v/>
      </c>
      <c r="G118" s="489" t="str">
        <f ca="1">IFERROR(VLOOKUP(A118,Transaksi!$A$11:$H$1000,8,FALSE),"")</f>
        <v/>
      </c>
      <c r="H118" s="627" t="str">
        <f t="shared" ca="1" si="7"/>
        <v/>
      </c>
      <c r="I118" s="127" t="e">
        <f ca="1">IF(#REF!+G118&lt;&gt;0,Transaksi!J112,"")</f>
        <v>#REF!</v>
      </c>
    </row>
    <row r="119" spans="1:10" ht="16" customHeight="1">
      <c r="A119" s="494" t="str">
        <f t="shared" ca="1" si="5"/>
        <v/>
      </c>
      <c r="B119" s="498" t="str">
        <f t="shared" ca="1" si="6"/>
        <v/>
      </c>
      <c r="C119" s="486" t="str">
        <f ca="1">IFERROR(VLOOKUP(A119,Transaksi!$A$11:$C$1000,3,FALSE),"")</f>
        <v/>
      </c>
      <c r="D119" s="487" t="str">
        <f ca="1">IFERROR(VLOOKUP(A119,Transaksi!$A$11:$D$1000,4,FALSE),"")</f>
        <v/>
      </c>
      <c r="E119" s="488" t="str">
        <f ca="1">IFERROR(VLOOKUP(A119,Transaksi!$A$11:$E$1000,5,FALSE),"")</f>
        <v/>
      </c>
      <c r="F119" s="209" t="str">
        <f ca="1">IFERROR(VLOOKUP(A119,Transaksi!$A$11:$F$1000,6,FALSE),"")</f>
        <v/>
      </c>
      <c r="G119" s="489" t="str">
        <f ca="1">IFERROR(VLOOKUP(A119,Transaksi!$A$11:$H$1000,8,FALSE),"")</f>
        <v/>
      </c>
      <c r="H119" s="627" t="str">
        <f t="shared" ca="1" si="7"/>
        <v/>
      </c>
      <c r="I119" s="127" t="e">
        <f ca="1">IF(#REF!+G119&lt;&gt;0,Transaksi!J113,"")</f>
        <v>#REF!</v>
      </c>
    </row>
    <row r="120" spans="1:10" ht="16" customHeight="1">
      <c r="A120" s="494" t="str">
        <f t="shared" ca="1" si="5"/>
        <v/>
      </c>
      <c r="B120" s="498" t="str">
        <f t="shared" ca="1" si="6"/>
        <v/>
      </c>
      <c r="C120" s="486" t="str">
        <f ca="1">IFERROR(VLOOKUP(A120,Transaksi!$A$11:$C$1000,3,FALSE),"")</f>
        <v/>
      </c>
      <c r="D120" s="487" t="str">
        <f ca="1">IFERROR(VLOOKUP(A120,Transaksi!$A$11:$D$1000,4,FALSE),"")</f>
        <v/>
      </c>
      <c r="E120" s="488" t="str">
        <f ca="1">IFERROR(VLOOKUP(A120,Transaksi!$A$11:$E$1000,5,FALSE),"")</f>
        <v/>
      </c>
      <c r="F120" s="209" t="str">
        <f ca="1">IFERROR(VLOOKUP(A120,Transaksi!$A$11:$F$1000,6,FALSE),"")</f>
        <v/>
      </c>
      <c r="G120" s="489" t="str">
        <f ca="1">IFERROR(VLOOKUP(A120,Transaksi!$A$11:$H$1000,8,FALSE),"")</f>
        <v/>
      </c>
      <c r="H120" s="627" t="str">
        <f t="shared" ca="1" si="7"/>
        <v/>
      </c>
      <c r="I120" s="127" t="e">
        <f ca="1">IF(#REF!+G120&lt;&gt;0,Transaksi!J114,"")</f>
        <v>#REF!</v>
      </c>
    </row>
    <row r="121" spans="1:10" ht="16" customHeight="1">
      <c r="A121" s="494" t="str">
        <f t="shared" ca="1" si="5"/>
        <v/>
      </c>
      <c r="B121" s="498" t="str">
        <f t="shared" ca="1" si="6"/>
        <v/>
      </c>
      <c r="C121" s="486" t="str">
        <f ca="1">IFERROR(VLOOKUP(A121,Transaksi!$A$11:$C$1000,3,FALSE),"")</f>
        <v/>
      </c>
      <c r="D121" s="487" t="str">
        <f ca="1">IFERROR(VLOOKUP(A121,Transaksi!$A$11:$D$1000,4,FALSE),"")</f>
        <v/>
      </c>
      <c r="E121" s="488" t="str">
        <f ca="1">IFERROR(VLOOKUP(A121,Transaksi!$A$11:$E$1000,5,FALSE),"")</f>
        <v/>
      </c>
      <c r="F121" s="209" t="str">
        <f ca="1">IFERROR(VLOOKUP(A121,Transaksi!$A$11:$F$1000,6,FALSE),"")</f>
        <v/>
      </c>
      <c r="G121" s="489" t="str">
        <f ca="1">IFERROR(VLOOKUP(A121,Transaksi!$A$11:$H$1000,8,FALSE),"")</f>
        <v/>
      </c>
      <c r="H121" s="627" t="str">
        <f t="shared" ca="1" si="7"/>
        <v/>
      </c>
      <c r="I121" s="127" t="e">
        <f ca="1">IF(#REF!+G121&lt;&gt;0,Transaksi!J115,"")</f>
        <v>#REF!</v>
      </c>
    </row>
    <row r="122" spans="1:10" ht="16" customHeight="1">
      <c r="A122" s="494" t="str">
        <f t="shared" ca="1" si="5"/>
        <v/>
      </c>
      <c r="B122" s="498" t="str">
        <f t="shared" ca="1" si="6"/>
        <v/>
      </c>
      <c r="C122" s="486" t="str">
        <f ca="1">IFERROR(VLOOKUP(A122,Transaksi!$A$11:$C$1000,3,FALSE),"")</f>
        <v/>
      </c>
      <c r="D122" s="487" t="str">
        <f ca="1">IFERROR(VLOOKUP(A122,Transaksi!$A$11:$D$1000,4,FALSE),"")</f>
        <v/>
      </c>
      <c r="E122" s="488" t="str">
        <f ca="1">IFERROR(VLOOKUP(A122,Transaksi!$A$11:$E$1000,5,FALSE),"")</f>
        <v/>
      </c>
      <c r="F122" s="209" t="str">
        <f ca="1">IFERROR(VLOOKUP(A122,Transaksi!$A$11:$F$1000,6,FALSE),"")</f>
        <v/>
      </c>
      <c r="G122" s="489" t="str">
        <f ca="1">IFERROR(VLOOKUP(A122,Transaksi!$A$11:$H$1000,8,FALSE),"")</f>
        <v/>
      </c>
      <c r="H122" s="627" t="str">
        <f t="shared" ca="1" si="7"/>
        <v/>
      </c>
      <c r="I122" s="127" t="e">
        <f ca="1">IF(#REF!+G122&lt;&gt;0,Transaksi!J116,"")</f>
        <v>#REF!</v>
      </c>
    </row>
    <row r="123" spans="1:10" ht="16" customHeight="1">
      <c r="A123" s="494" t="str">
        <f t="shared" ca="1" si="5"/>
        <v/>
      </c>
      <c r="B123" s="498" t="str">
        <f t="shared" ca="1" si="6"/>
        <v/>
      </c>
      <c r="C123" s="486" t="str">
        <f ca="1">IFERROR(VLOOKUP(A123,Transaksi!$A$11:$C$1000,3,FALSE),"")</f>
        <v/>
      </c>
      <c r="D123" s="487" t="str">
        <f ca="1">IFERROR(VLOOKUP(A123,Transaksi!$A$11:$D$1000,4,FALSE),"")</f>
        <v/>
      </c>
      <c r="E123" s="488" t="str">
        <f ca="1">IFERROR(VLOOKUP(A123,Transaksi!$A$11:$E$1000,5,FALSE),"")</f>
        <v/>
      </c>
      <c r="F123" s="209" t="str">
        <f ca="1">IFERROR(VLOOKUP(A123,Transaksi!$A$11:$F$1000,6,FALSE),"")</f>
        <v/>
      </c>
      <c r="G123" s="489" t="str">
        <f ca="1">IFERROR(VLOOKUP(A123,Transaksi!$A$11:$H$1000,8,FALSE),"")</f>
        <v/>
      </c>
      <c r="H123" s="627" t="str">
        <f t="shared" ca="1" si="7"/>
        <v/>
      </c>
      <c r="I123" s="127" t="e">
        <f ca="1">IF(#REF!+G123&lt;&gt;0,Transaksi!J117,"")</f>
        <v>#REF!</v>
      </c>
    </row>
    <row r="124" spans="1:10" ht="16" customHeight="1">
      <c r="A124" s="494" t="str">
        <f t="shared" ca="1" si="5"/>
        <v/>
      </c>
      <c r="B124" s="498" t="str">
        <f t="shared" ca="1" si="6"/>
        <v/>
      </c>
      <c r="C124" s="486" t="str">
        <f ca="1">IFERROR(VLOOKUP(A124,Transaksi!$A$11:$C$1000,3,FALSE),"")</f>
        <v/>
      </c>
      <c r="D124" s="487" t="str">
        <f ca="1">IFERROR(VLOOKUP(A124,Transaksi!$A$11:$D$1000,4,FALSE),"")</f>
        <v/>
      </c>
      <c r="E124" s="488" t="str">
        <f ca="1">IFERROR(VLOOKUP(A124,Transaksi!$A$11:$E$1000,5,FALSE),"")</f>
        <v/>
      </c>
      <c r="F124" s="209" t="str">
        <f ca="1">IFERROR(VLOOKUP(A124,Transaksi!$A$11:$F$1000,6,FALSE),"")</f>
        <v/>
      </c>
      <c r="G124" s="489" t="str">
        <f ca="1">IFERROR(VLOOKUP(A124,Transaksi!$A$11:$H$1000,8,FALSE),"")</f>
        <v/>
      </c>
      <c r="H124" s="627" t="str">
        <f t="shared" ca="1" si="7"/>
        <v/>
      </c>
      <c r="I124" s="127" t="e">
        <f ca="1">IF(#REF!+G124&lt;&gt;0,Transaksi!J118,"")</f>
        <v>#REF!</v>
      </c>
    </row>
    <row r="125" spans="1:10" ht="16" customHeight="1">
      <c r="A125" s="494" t="str">
        <f t="shared" ca="1" si="5"/>
        <v/>
      </c>
      <c r="B125" s="498" t="str">
        <f t="shared" ca="1" si="6"/>
        <v/>
      </c>
      <c r="C125" s="486" t="str">
        <f ca="1">IFERROR(VLOOKUP(A125,Transaksi!$A$11:$C$1000,3,FALSE),"")</f>
        <v/>
      </c>
      <c r="D125" s="487" t="str">
        <f ca="1">IFERROR(VLOOKUP(A125,Transaksi!$A$11:$D$1000,4,FALSE),"")</f>
        <v/>
      </c>
      <c r="E125" s="488" t="str">
        <f ca="1">IFERROR(VLOOKUP(A125,Transaksi!$A$11:$E$1000,5,FALSE),"")</f>
        <v/>
      </c>
      <c r="F125" s="209" t="str">
        <f ca="1">IFERROR(VLOOKUP(A125,Transaksi!$A$11:$F$1000,6,FALSE),"")</f>
        <v/>
      </c>
      <c r="G125" s="489" t="str">
        <f ca="1">IFERROR(VLOOKUP(A125,Transaksi!$A$11:$H$1000,8,FALSE),"")</f>
        <v/>
      </c>
      <c r="H125" s="627" t="str">
        <f t="shared" ca="1" si="7"/>
        <v/>
      </c>
      <c r="I125" s="127" t="e">
        <f ca="1">IF(#REF!+G125&lt;&gt;0,Transaksi!J119,"")</f>
        <v>#REF!</v>
      </c>
    </row>
    <row r="126" spans="1:10" ht="16" customHeight="1">
      <c r="A126" s="494" t="str">
        <f t="shared" ca="1" si="5"/>
        <v/>
      </c>
      <c r="B126" s="498" t="str">
        <f t="shared" ca="1" si="6"/>
        <v/>
      </c>
      <c r="C126" s="486" t="str">
        <f ca="1">IFERROR(VLOOKUP(A126,Transaksi!$A$11:$C$1000,3,FALSE),"")</f>
        <v/>
      </c>
      <c r="D126" s="487" t="str">
        <f ca="1">IFERROR(VLOOKUP(A126,Transaksi!$A$11:$D$1000,4,FALSE),"")</f>
        <v/>
      </c>
      <c r="E126" s="488" t="str">
        <f ca="1">IFERROR(VLOOKUP(A126,Transaksi!$A$11:$E$1000,5,FALSE),"")</f>
        <v/>
      </c>
      <c r="F126" s="209" t="str">
        <f ca="1">IFERROR(VLOOKUP(A126,Transaksi!$A$11:$F$1000,6,FALSE),"")</f>
        <v/>
      </c>
      <c r="G126" s="489" t="str">
        <f ca="1">IFERROR(VLOOKUP(A126,Transaksi!$A$11:$H$1000,8,FALSE),"")</f>
        <v/>
      </c>
      <c r="H126" s="627" t="str">
        <f t="shared" ca="1" si="7"/>
        <v/>
      </c>
      <c r="I126" s="127" t="e">
        <f ca="1">IF(#REF!+G126&lt;&gt;0,Transaksi!J120,"")</f>
        <v>#REF!</v>
      </c>
    </row>
    <row r="127" spans="1:10" ht="16" customHeight="1">
      <c r="A127" s="494" t="str">
        <f t="shared" ca="1" si="5"/>
        <v/>
      </c>
      <c r="B127" s="498" t="str">
        <f t="shared" ca="1" si="6"/>
        <v/>
      </c>
      <c r="C127" s="486" t="str">
        <f ca="1">IFERROR(VLOOKUP(A127,Transaksi!$A$11:$C$1000,3,FALSE),"")</f>
        <v/>
      </c>
      <c r="D127" s="487" t="str">
        <f ca="1">IFERROR(VLOOKUP(A127,Transaksi!$A$11:$D$1000,4,FALSE),"")</f>
        <v/>
      </c>
      <c r="E127" s="488" t="str">
        <f ca="1">IFERROR(VLOOKUP(A127,Transaksi!$A$11:$E$1000,5,FALSE),"")</f>
        <v/>
      </c>
      <c r="F127" s="209" t="str">
        <f ca="1">IFERROR(VLOOKUP(A127,Transaksi!$A$11:$F$1000,6,FALSE),"")</f>
        <v/>
      </c>
      <c r="G127" s="489" t="str">
        <f ca="1">IFERROR(VLOOKUP(A127,Transaksi!$A$11:$H$1000,8,FALSE),"")</f>
        <v/>
      </c>
      <c r="H127" s="627" t="str">
        <f t="shared" ca="1" si="7"/>
        <v/>
      </c>
      <c r="I127" s="127" t="e">
        <f ca="1">IF(#REF!+G127&lt;&gt;0,Transaksi!J121,"")</f>
        <v>#REF!</v>
      </c>
    </row>
    <row r="128" spans="1:10" ht="16" customHeight="1">
      <c r="A128" s="494" t="str">
        <f t="shared" ca="1" si="5"/>
        <v/>
      </c>
      <c r="B128" s="498" t="str">
        <f t="shared" ca="1" si="6"/>
        <v/>
      </c>
      <c r="C128" s="486" t="str">
        <f ca="1">IFERROR(VLOOKUP(A128,Transaksi!$A$11:$C$1000,3,FALSE),"")</f>
        <v/>
      </c>
      <c r="D128" s="487" t="str">
        <f ca="1">IFERROR(VLOOKUP(A128,Transaksi!$A$11:$D$1000,4,FALSE),"")</f>
        <v/>
      </c>
      <c r="E128" s="488" t="str">
        <f ca="1">IFERROR(VLOOKUP(A128,Transaksi!$A$11:$E$1000,5,FALSE),"")</f>
        <v/>
      </c>
      <c r="F128" s="209" t="str">
        <f ca="1">IFERROR(VLOOKUP(A128,Transaksi!$A$11:$F$1000,6,FALSE),"")</f>
        <v/>
      </c>
      <c r="G128" s="489" t="str">
        <f ca="1">IFERROR(VLOOKUP(A128,Transaksi!$A$11:$H$1000,8,FALSE),"")</f>
        <v/>
      </c>
      <c r="H128" s="627" t="str">
        <f t="shared" ca="1" si="7"/>
        <v/>
      </c>
      <c r="I128" s="127" t="e">
        <f ca="1">IF(#REF!+G128&lt;&gt;0,Transaksi!J122,"")</f>
        <v>#REF!</v>
      </c>
    </row>
    <row r="129" spans="1:9" ht="16" customHeight="1">
      <c r="A129" s="494" t="str">
        <f t="shared" ca="1" si="5"/>
        <v/>
      </c>
      <c r="B129" s="498" t="str">
        <f t="shared" ca="1" si="6"/>
        <v/>
      </c>
      <c r="C129" s="486" t="str">
        <f ca="1">IFERROR(VLOOKUP(A129,Transaksi!$A$11:$C$1000,3,FALSE),"")</f>
        <v/>
      </c>
      <c r="D129" s="487" t="str">
        <f ca="1">IFERROR(VLOOKUP(A129,Transaksi!$A$11:$D$1000,4,FALSE),"")</f>
        <v/>
      </c>
      <c r="E129" s="488" t="str">
        <f ca="1">IFERROR(VLOOKUP(A129,Transaksi!$A$11:$E$1000,5,FALSE),"")</f>
        <v/>
      </c>
      <c r="F129" s="209" t="str">
        <f ca="1">IFERROR(VLOOKUP(A129,Transaksi!$A$11:$F$1000,6,FALSE),"")</f>
        <v/>
      </c>
      <c r="G129" s="489" t="str">
        <f ca="1">IFERROR(VLOOKUP(A129,Transaksi!$A$11:$H$1000,8,FALSE),"")</f>
        <v/>
      </c>
      <c r="H129" s="627" t="str">
        <f t="shared" ca="1" si="7"/>
        <v/>
      </c>
      <c r="I129" s="127" t="e">
        <f ca="1">IF(#REF!+G129&lt;&gt;0,Transaksi!J123,"")</f>
        <v>#REF!</v>
      </c>
    </row>
    <row r="130" spans="1:9" ht="16" customHeight="1">
      <c r="A130" s="494" t="str">
        <f t="shared" ca="1" si="5"/>
        <v/>
      </c>
      <c r="B130" s="498" t="str">
        <f t="shared" ca="1" si="6"/>
        <v/>
      </c>
      <c r="C130" s="486" t="str">
        <f ca="1">IFERROR(VLOOKUP(A130,Transaksi!$A$11:$C$1000,3,FALSE),"")</f>
        <v/>
      </c>
      <c r="D130" s="487" t="str">
        <f ca="1">IFERROR(VLOOKUP(A130,Transaksi!$A$11:$D$1000,4,FALSE),"")</f>
        <v/>
      </c>
      <c r="E130" s="488" t="str">
        <f ca="1">IFERROR(VLOOKUP(A130,Transaksi!$A$11:$E$1000,5,FALSE),"")</f>
        <v/>
      </c>
      <c r="F130" s="209" t="str">
        <f ca="1">IFERROR(VLOOKUP(A130,Transaksi!$A$11:$F$1000,6,FALSE),"")</f>
        <v/>
      </c>
      <c r="G130" s="489" t="str">
        <f ca="1">IFERROR(VLOOKUP(A130,Transaksi!$A$11:$H$1000,8,FALSE),"")</f>
        <v/>
      </c>
      <c r="H130" s="627" t="str">
        <f t="shared" ca="1" si="7"/>
        <v/>
      </c>
      <c r="I130" s="127" t="e">
        <f ca="1">IF(#REF!+G130&lt;&gt;0,Transaksi!J124,"")</f>
        <v>#REF!</v>
      </c>
    </row>
    <row r="131" spans="1:9" ht="16" customHeight="1">
      <c r="A131" s="494" t="str">
        <f t="shared" ca="1" si="5"/>
        <v/>
      </c>
      <c r="B131" s="498" t="str">
        <f t="shared" ca="1" si="6"/>
        <v/>
      </c>
      <c r="C131" s="486" t="str">
        <f ca="1">IFERROR(VLOOKUP(A131,Transaksi!$A$11:$C$1000,3,FALSE),"")</f>
        <v/>
      </c>
      <c r="D131" s="487" t="str">
        <f ca="1">IFERROR(VLOOKUP(A131,Transaksi!$A$11:$D$1000,4,FALSE),"")</f>
        <v/>
      </c>
      <c r="E131" s="488" t="str">
        <f ca="1">IFERROR(VLOOKUP(A131,Transaksi!$A$11:$E$1000,5,FALSE),"")</f>
        <v/>
      </c>
      <c r="F131" s="209" t="str">
        <f ca="1">IFERROR(VLOOKUP(A131,Transaksi!$A$11:$F$1000,6,FALSE),"")</f>
        <v/>
      </c>
      <c r="G131" s="489" t="str">
        <f ca="1">IFERROR(VLOOKUP(A131,Transaksi!$A$11:$H$1000,8,FALSE),"")</f>
        <v/>
      </c>
      <c r="H131" s="627" t="str">
        <f t="shared" ca="1" si="7"/>
        <v/>
      </c>
      <c r="I131" s="127" t="e">
        <f ca="1">IF(#REF!+G131&lt;&gt;0,Transaksi!J125,"")</f>
        <v>#REF!</v>
      </c>
    </row>
    <row r="132" spans="1:9" ht="16" customHeight="1">
      <c r="A132" s="494" t="str">
        <f t="shared" ca="1" si="5"/>
        <v/>
      </c>
      <c r="B132" s="498" t="str">
        <f t="shared" ca="1" si="6"/>
        <v/>
      </c>
      <c r="C132" s="486" t="str">
        <f ca="1">IFERROR(VLOOKUP(A132,Transaksi!$A$11:$C$1000,3,FALSE),"")</f>
        <v/>
      </c>
      <c r="D132" s="487" t="str">
        <f ca="1">IFERROR(VLOOKUP(A132,Transaksi!$A$11:$D$1000,4,FALSE),"")</f>
        <v/>
      </c>
      <c r="E132" s="488" t="str">
        <f ca="1">IFERROR(VLOOKUP(A132,Transaksi!$A$11:$E$1000,5,FALSE),"")</f>
        <v/>
      </c>
      <c r="F132" s="209" t="str">
        <f ca="1">IFERROR(VLOOKUP(A132,Transaksi!$A$11:$F$1000,6,FALSE),"")</f>
        <v/>
      </c>
      <c r="G132" s="489" t="str">
        <f ca="1">IFERROR(VLOOKUP(A132,Transaksi!$A$11:$H$1000,8,FALSE),"")</f>
        <v/>
      </c>
      <c r="H132" s="627" t="str">
        <f t="shared" ca="1" si="7"/>
        <v/>
      </c>
      <c r="I132" s="127" t="e">
        <f ca="1">IF(#REF!+G132&lt;&gt;0,Transaksi!J126,"")</f>
        <v>#REF!</v>
      </c>
    </row>
    <row r="133" spans="1:9" ht="16" customHeight="1">
      <c r="A133" s="494" t="str">
        <f t="shared" ca="1" si="5"/>
        <v/>
      </c>
      <c r="B133" s="498" t="str">
        <f t="shared" ca="1" si="6"/>
        <v/>
      </c>
      <c r="C133" s="486" t="str">
        <f ca="1">IFERROR(VLOOKUP(A133,Transaksi!$A$11:$C$1000,3,FALSE),"")</f>
        <v/>
      </c>
      <c r="D133" s="487" t="str">
        <f ca="1">IFERROR(VLOOKUP(A133,Transaksi!$A$11:$D$1000,4,FALSE),"")</f>
        <v/>
      </c>
      <c r="E133" s="488" t="str">
        <f ca="1">IFERROR(VLOOKUP(A133,Transaksi!$A$11:$E$1000,5,FALSE),"")</f>
        <v/>
      </c>
      <c r="F133" s="209" t="str">
        <f ca="1">IFERROR(VLOOKUP(A133,Transaksi!$A$11:$F$1000,6,FALSE),"")</f>
        <v/>
      </c>
      <c r="G133" s="489" t="str">
        <f ca="1">IFERROR(VLOOKUP(A133,Transaksi!$A$11:$H$1000,8,FALSE),"")</f>
        <v/>
      </c>
      <c r="H133" s="627" t="str">
        <f t="shared" ca="1" si="7"/>
        <v/>
      </c>
      <c r="I133" s="127" t="e">
        <f ca="1">IF(#REF!+G133&lt;&gt;0,Transaksi!J127,"")</f>
        <v>#REF!</v>
      </c>
    </row>
    <row r="134" spans="1:9" ht="16" customHeight="1">
      <c r="A134" s="494" t="str">
        <f t="shared" ca="1" si="5"/>
        <v/>
      </c>
      <c r="B134" s="498" t="str">
        <f t="shared" ca="1" si="6"/>
        <v/>
      </c>
      <c r="C134" s="486" t="str">
        <f ca="1">IFERROR(VLOOKUP(A134,Transaksi!$A$11:$C$1000,3,FALSE),"")</f>
        <v/>
      </c>
      <c r="D134" s="487" t="str">
        <f ca="1">IFERROR(VLOOKUP(A134,Transaksi!$A$11:$D$1000,4,FALSE),"")</f>
        <v/>
      </c>
      <c r="E134" s="488" t="str">
        <f ca="1">IFERROR(VLOOKUP(A134,Transaksi!$A$11:$E$1000,5,FALSE),"")</f>
        <v/>
      </c>
      <c r="F134" s="209" t="str">
        <f ca="1">IFERROR(VLOOKUP(A134,Transaksi!$A$11:$F$1000,6,FALSE),"")</f>
        <v/>
      </c>
      <c r="G134" s="489" t="str">
        <f ca="1">IFERROR(VLOOKUP(A134,Transaksi!$A$11:$H$1000,8,FALSE),"")</f>
        <v/>
      </c>
      <c r="H134" s="627" t="str">
        <f t="shared" ca="1" si="7"/>
        <v/>
      </c>
      <c r="I134" s="127" t="e">
        <f ca="1">IF(#REF!+G134&lt;&gt;0,Transaksi!J128,"")</f>
        <v>#REF!</v>
      </c>
    </row>
    <row r="135" spans="1:9" ht="16" customHeight="1">
      <c r="A135" s="494" t="str">
        <f t="shared" ca="1" si="5"/>
        <v/>
      </c>
      <c r="B135" s="498" t="str">
        <f t="shared" ca="1" si="6"/>
        <v/>
      </c>
      <c r="C135" s="486" t="str">
        <f ca="1">IFERROR(VLOOKUP(A135,Transaksi!$A$11:$C$1000,3,FALSE),"")</f>
        <v/>
      </c>
      <c r="D135" s="487" t="str">
        <f ca="1">IFERROR(VLOOKUP(A135,Transaksi!$A$11:$D$1000,4,FALSE),"")</f>
        <v/>
      </c>
      <c r="E135" s="488" t="str">
        <f ca="1">IFERROR(VLOOKUP(A135,Transaksi!$A$11:$E$1000,5,FALSE),"")</f>
        <v/>
      </c>
      <c r="F135" s="209" t="str">
        <f ca="1">IFERROR(VLOOKUP(A135,Transaksi!$A$11:$F$1000,6,FALSE),"")</f>
        <v/>
      </c>
      <c r="G135" s="489" t="str">
        <f ca="1">IFERROR(VLOOKUP(A135,Transaksi!$A$11:$H$1000,8,FALSE),"")</f>
        <v/>
      </c>
      <c r="H135" s="627" t="str">
        <f t="shared" ca="1" si="7"/>
        <v/>
      </c>
      <c r="I135" s="127" t="e">
        <f ca="1">IF(#REF!+G135&lt;&gt;0,Transaksi!J129,"")</f>
        <v>#REF!</v>
      </c>
    </row>
    <row r="136" spans="1:9" ht="16" customHeight="1">
      <c r="A136" s="494" t="str">
        <f t="shared" ca="1" si="5"/>
        <v/>
      </c>
      <c r="B136" s="498" t="str">
        <f t="shared" ca="1" si="6"/>
        <v/>
      </c>
      <c r="C136" s="486" t="str">
        <f ca="1">IFERROR(VLOOKUP(A136,Transaksi!$A$11:$C$1000,3,FALSE),"")</f>
        <v/>
      </c>
      <c r="D136" s="487" t="str">
        <f ca="1">IFERROR(VLOOKUP(A136,Transaksi!$A$11:$D$1000,4,FALSE),"")</f>
        <v/>
      </c>
      <c r="E136" s="488" t="str">
        <f ca="1">IFERROR(VLOOKUP(A136,Transaksi!$A$11:$E$1000,5,FALSE),"")</f>
        <v/>
      </c>
      <c r="F136" s="209" t="str">
        <f ca="1">IFERROR(VLOOKUP(A136,Transaksi!$A$11:$F$1000,6,FALSE),"")</f>
        <v/>
      </c>
      <c r="G136" s="489" t="str">
        <f ca="1">IFERROR(VLOOKUP(A136,Transaksi!$A$11:$H$1000,8,FALSE),"")</f>
        <v/>
      </c>
      <c r="H136" s="627" t="str">
        <f t="shared" ca="1" si="7"/>
        <v/>
      </c>
      <c r="I136" s="127" t="e">
        <f ca="1">IF(#REF!+G136&lt;&gt;0,Transaksi!J130,"")</f>
        <v>#REF!</v>
      </c>
    </row>
    <row r="137" spans="1:9" ht="16" customHeight="1">
      <c r="A137" s="494" t="str">
        <f t="shared" ca="1" si="5"/>
        <v/>
      </c>
      <c r="B137" s="498" t="str">
        <f t="shared" ca="1" si="6"/>
        <v/>
      </c>
      <c r="C137" s="486" t="str">
        <f ca="1">IFERROR(VLOOKUP(A137,Transaksi!$A$11:$C$1000,3,FALSE),"")</f>
        <v/>
      </c>
      <c r="D137" s="487" t="str">
        <f ca="1">IFERROR(VLOOKUP(A137,Transaksi!$A$11:$D$1000,4,FALSE),"")</f>
        <v/>
      </c>
      <c r="E137" s="488" t="str">
        <f ca="1">IFERROR(VLOOKUP(A137,Transaksi!$A$11:$E$1000,5,FALSE),"")</f>
        <v/>
      </c>
      <c r="F137" s="209" t="str">
        <f ca="1">IFERROR(VLOOKUP(A137,Transaksi!$A$11:$F$1000,6,FALSE),"")</f>
        <v/>
      </c>
      <c r="G137" s="489" t="str">
        <f ca="1">IFERROR(VLOOKUP(A137,Transaksi!$A$11:$H$1000,8,FALSE),"")</f>
        <v/>
      </c>
      <c r="H137" s="627" t="str">
        <f t="shared" ca="1" si="7"/>
        <v/>
      </c>
      <c r="I137" s="127" t="e">
        <f ca="1">IF(#REF!+G137&lt;&gt;0,Transaksi!J131,"")</f>
        <v>#REF!</v>
      </c>
    </row>
    <row r="138" spans="1:9" ht="16" customHeight="1">
      <c r="A138" s="494" t="str">
        <f t="shared" ca="1" si="5"/>
        <v/>
      </c>
      <c r="B138" s="498" t="str">
        <f t="shared" ca="1" si="6"/>
        <v/>
      </c>
      <c r="C138" s="486" t="str">
        <f ca="1">IFERROR(VLOOKUP(A138,Transaksi!$A$11:$C$1000,3,FALSE),"")</f>
        <v/>
      </c>
      <c r="D138" s="487" t="str">
        <f ca="1">IFERROR(VLOOKUP(A138,Transaksi!$A$11:$D$1000,4,FALSE),"")</f>
        <v/>
      </c>
      <c r="E138" s="488" t="str">
        <f ca="1">IFERROR(VLOOKUP(A138,Transaksi!$A$11:$E$1000,5,FALSE),"")</f>
        <v/>
      </c>
      <c r="F138" s="209" t="str">
        <f ca="1">IFERROR(VLOOKUP(A138,Transaksi!$A$11:$F$1000,6,FALSE),"")</f>
        <v/>
      </c>
      <c r="G138" s="489" t="str">
        <f ca="1">IFERROR(VLOOKUP(A138,Transaksi!$A$11:$H$1000,8,FALSE),"")</f>
        <v/>
      </c>
      <c r="H138" s="627" t="str">
        <f t="shared" ca="1" si="7"/>
        <v/>
      </c>
      <c r="I138" s="127" t="e">
        <f ca="1">IF(#REF!+G138&lt;&gt;0,Transaksi!J132,"")</f>
        <v>#REF!</v>
      </c>
    </row>
    <row r="139" spans="1:9" ht="16" customHeight="1">
      <c r="A139" s="494" t="str">
        <f t="shared" ca="1" si="5"/>
        <v/>
      </c>
      <c r="B139" s="498" t="str">
        <f t="shared" ca="1" si="6"/>
        <v/>
      </c>
      <c r="C139" s="486" t="str">
        <f ca="1">IFERROR(VLOOKUP(A139,Transaksi!$A$11:$C$1000,3,FALSE),"")</f>
        <v/>
      </c>
      <c r="D139" s="487" t="str">
        <f ca="1">IFERROR(VLOOKUP(A139,Transaksi!$A$11:$D$1000,4,FALSE),"")</f>
        <v/>
      </c>
      <c r="E139" s="488" t="str">
        <f ca="1">IFERROR(VLOOKUP(A139,Transaksi!$A$11:$E$1000,5,FALSE),"")</f>
        <v/>
      </c>
      <c r="F139" s="209" t="str">
        <f ca="1">IFERROR(VLOOKUP(A139,Transaksi!$A$11:$F$1000,6,FALSE),"")</f>
        <v/>
      </c>
      <c r="G139" s="489" t="str">
        <f ca="1">IFERROR(VLOOKUP(A139,Transaksi!$A$11:$H$1000,8,FALSE),"")</f>
        <v/>
      </c>
      <c r="H139" s="627" t="str">
        <f t="shared" ca="1" si="7"/>
        <v/>
      </c>
      <c r="I139" s="127" t="e">
        <f ca="1">IF(#REF!+G139&lt;&gt;0,Transaksi!J133,"")</f>
        <v>#REF!</v>
      </c>
    </row>
    <row r="140" spans="1:9" ht="16" customHeight="1">
      <c r="A140" s="494" t="str">
        <f t="shared" ca="1" si="5"/>
        <v/>
      </c>
      <c r="B140" s="498" t="str">
        <f t="shared" ca="1" si="6"/>
        <v/>
      </c>
      <c r="C140" s="486" t="str">
        <f ca="1">IFERROR(VLOOKUP(A140,Transaksi!$A$11:$C$1000,3,FALSE),"")</f>
        <v/>
      </c>
      <c r="D140" s="487" t="str">
        <f ca="1">IFERROR(VLOOKUP(A140,Transaksi!$A$11:$D$1000,4,FALSE),"")</f>
        <v/>
      </c>
      <c r="E140" s="488" t="str">
        <f ca="1">IFERROR(VLOOKUP(A140,Transaksi!$A$11:$E$1000,5,FALSE),"")</f>
        <v/>
      </c>
      <c r="F140" s="209" t="str">
        <f ca="1">IFERROR(VLOOKUP(A140,Transaksi!$A$11:$F$1000,6,FALSE),"")</f>
        <v/>
      </c>
      <c r="G140" s="489" t="str">
        <f ca="1">IFERROR(VLOOKUP(A140,Transaksi!$A$11:$H$1000,8,FALSE),"")</f>
        <v/>
      </c>
      <c r="H140" s="627" t="str">
        <f t="shared" ca="1" si="7"/>
        <v/>
      </c>
      <c r="I140" s="127" t="e">
        <f ca="1">IF(#REF!+G140&lt;&gt;0,Transaksi!J134,"")</f>
        <v>#REF!</v>
      </c>
    </row>
    <row r="141" spans="1:9" ht="16" customHeight="1">
      <c r="A141" s="494" t="str">
        <f t="shared" ca="1" si="5"/>
        <v/>
      </c>
      <c r="B141" s="498" t="str">
        <f t="shared" ca="1" si="6"/>
        <v/>
      </c>
      <c r="C141" s="486" t="str">
        <f ca="1">IFERROR(VLOOKUP(A141,Transaksi!$A$11:$C$1000,3,FALSE),"")</f>
        <v/>
      </c>
      <c r="D141" s="487" t="str">
        <f ca="1">IFERROR(VLOOKUP(A141,Transaksi!$A$11:$D$1000,4,FALSE),"")</f>
        <v/>
      </c>
      <c r="E141" s="488" t="str">
        <f ca="1">IFERROR(VLOOKUP(A141,Transaksi!$A$11:$E$1000,5,FALSE),"")</f>
        <v/>
      </c>
      <c r="F141" s="209" t="str">
        <f ca="1">IFERROR(VLOOKUP(A141,Transaksi!$A$11:$F$1000,6,FALSE),"")</f>
        <v/>
      </c>
      <c r="G141" s="489" t="str">
        <f ca="1">IFERROR(VLOOKUP(A141,Transaksi!$A$11:$H$1000,8,FALSE),"")</f>
        <v/>
      </c>
      <c r="H141" s="627" t="str">
        <f t="shared" ca="1" si="7"/>
        <v/>
      </c>
      <c r="I141" s="127" t="e">
        <f ca="1">IF(#REF!+G141&lt;&gt;0,Transaksi!J135,"")</f>
        <v>#REF!</v>
      </c>
    </row>
    <row r="142" spans="1:9" ht="16" customHeight="1">
      <c r="A142" s="494" t="str">
        <f t="shared" ca="1" si="5"/>
        <v/>
      </c>
      <c r="B142" s="498" t="str">
        <f t="shared" ca="1" si="6"/>
        <v/>
      </c>
      <c r="C142" s="486" t="str">
        <f ca="1">IFERROR(VLOOKUP(A142,Transaksi!$A$11:$C$1000,3,FALSE),"")</f>
        <v/>
      </c>
      <c r="D142" s="487" t="str">
        <f ca="1">IFERROR(VLOOKUP(A142,Transaksi!$A$11:$D$1000,4,FALSE),"")</f>
        <v/>
      </c>
      <c r="E142" s="488" t="str">
        <f ca="1">IFERROR(VLOOKUP(A142,Transaksi!$A$11:$E$1000,5,FALSE),"")</f>
        <v/>
      </c>
      <c r="F142" s="209" t="str">
        <f ca="1">IFERROR(VLOOKUP(A142,Transaksi!$A$11:$F$1000,6,FALSE),"")</f>
        <v/>
      </c>
      <c r="G142" s="489" t="str">
        <f ca="1">IFERROR(VLOOKUP(A142,Transaksi!$A$11:$H$1000,8,FALSE),"")</f>
        <v/>
      </c>
      <c r="H142" s="627" t="str">
        <f t="shared" ca="1" si="7"/>
        <v/>
      </c>
      <c r="I142" s="127" t="e">
        <f ca="1">IF(#REF!+G142&lt;&gt;0,Transaksi!J136,"")</f>
        <v>#REF!</v>
      </c>
    </row>
    <row r="143" spans="1:9" ht="16" customHeight="1">
      <c r="A143" s="494" t="str">
        <f t="shared" ca="1" si="5"/>
        <v/>
      </c>
      <c r="B143" s="498" t="str">
        <f t="shared" ca="1" si="6"/>
        <v/>
      </c>
      <c r="C143" s="486" t="str">
        <f ca="1">IFERROR(VLOOKUP(A143,Transaksi!$A$11:$C$1000,3,FALSE),"")</f>
        <v/>
      </c>
      <c r="D143" s="487" t="str">
        <f ca="1">IFERROR(VLOOKUP(A143,Transaksi!$A$11:$D$1000,4,FALSE),"")</f>
        <v/>
      </c>
      <c r="E143" s="488" t="str">
        <f ca="1">IFERROR(VLOOKUP(A143,Transaksi!$A$11:$E$1000,5,FALSE),"")</f>
        <v/>
      </c>
      <c r="F143" s="209" t="str">
        <f ca="1">IFERROR(VLOOKUP(A143,Transaksi!$A$11:$F$1000,6,FALSE),"")</f>
        <v/>
      </c>
      <c r="G143" s="489" t="str">
        <f ca="1">IFERROR(VLOOKUP(A143,Transaksi!$A$11:$H$1000,8,FALSE),"")</f>
        <v/>
      </c>
      <c r="H143" s="627" t="str">
        <f t="shared" ca="1" si="7"/>
        <v/>
      </c>
      <c r="I143" s="127" t="e">
        <f ca="1">IF(#REF!+G143&lt;&gt;0,Transaksi!J137,"")</f>
        <v>#REF!</v>
      </c>
    </row>
    <row r="144" spans="1:9" ht="16" customHeight="1">
      <c r="A144" s="494" t="str">
        <f t="shared" ca="1" si="5"/>
        <v/>
      </c>
      <c r="B144" s="498" t="str">
        <f t="shared" ca="1" si="6"/>
        <v/>
      </c>
      <c r="C144" s="486" t="str">
        <f ca="1">IFERROR(VLOOKUP(A144,Transaksi!$A$11:$C$1000,3,FALSE),"")</f>
        <v/>
      </c>
      <c r="D144" s="487" t="str">
        <f ca="1">IFERROR(VLOOKUP(A144,Transaksi!$A$11:$D$1000,4,FALSE),"")</f>
        <v/>
      </c>
      <c r="E144" s="488" t="str">
        <f ca="1">IFERROR(VLOOKUP(A144,Transaksi!$A$11:$E$1000,5,FALSE),"")</f>
        <v/>
      </c>
      <c r="F144" s="209" t="str">
        <f ca="1">IFERROR(VLOOKUP(A144,Transaksi!$A$11:$F$1000,6,FALSE),"")</f>
        <v/>
      </c>
      <c r="G144" s="489" t="str">
        <f ca="1">IFERROR(VLOOKUP(A144,Transaksi!$A$11:$H$1000,8,FALSE),"")</f>
        <v/>
      </c>
      <c r="H144" s="627" t="str">
        <f t="shared" ca="1" si="7"/>
        <v/>
      </c>
      <c r="I144" s="127" t="e">
        <f ca="1">IF(#REF!+G144&lt;&gt;0,Transaksi!J138,"")</f>
        <v>#REF!</v>
      </c>
    </row>
    <row r="145" spans="1:9" ht="16" customHeight="1">
      <c r="A145" s="494" t="str">
        <f t="shared" ca="1" si="5"/>
        <v/>
      </c>
      <c r="B145" s="498" t="str">
        <f t="shared" ca="1" si="6"/>
        <v/>
      </c>
      <c r="C145" s="486" t="str">
        <f ca="1">IFERROR(VLOOKUP(A145,Transaksi!$A$11:$C$1000,3,FALSE),"")</f>
        <v/>
      </c>
      <c r="D145" s="487" t="str">
        <f ca="1">IFERROR(VLOOKUP(A145,Transaksi!$A$11:$D$1000,4,FALSE),"")</f>
        <v/>
      </c>
      <c r="E145" s="488" t="str">
        <f ca="1">IFERROR(VLOOKUP(A145,Transaksi!$A$11:$E$1000,5,FALSE),"")</f>
        <v/>
      </c>
      <c r="F145" s="209" t="str">
        <f ca="1">IFERROR(VLOOKUP(A145,Transaksi!$A$11:$F$1000,6,FALSE),"")</f>
        <v/>
      </c>
      <c r="G145" s="489" t="str">
        <f ca="1">IFERROR(VLOOKUP(A145,Transaksi!$A$11:$H$1000,8,FALSE),"")</f>
        <v/>
      </c>
      <c r="H145" s="627" t="str">
        <f t="shared" ca="1" si="7"/>
        <v/>
      </c>
      <c r="I145" s="127" t="e">
        <f ca="1">IF(#REF!+G145&lt;&gt;0,Transaksi!J139,"")</f>
        <v>#REF!</v>
      </c>
    </row>
    <row r="146" spans="1:9" ht="16" customHeight="1">
      <c r="A146" s="494" t="str">
        <f t="shared" ca="1" si="5"/>
        <v/>
      </c>
      <c r="B146" s="498" t="str">
        <f t="shared" ca="1" si="6"/>
        <v/>
      </c>
      <c r="C146" s="486" t="str">
        <f ca="1">IFERROR(VLOOKUP(A146,Transaksi!$A$11:$C$1000,3,FALSE),"")</f>
        <v/>
      </c>
      <c r="D146" s="487" t="str">
        <f ca="1">IFERROR(VLOOKUP(A146,Transaksi!$A$11:$D$1000,4,FALSE),"")</f>
        <v/>
      </c>
      <c r="E146" s="488" t="str">
        <f ca="1">IFERROR(VLOOKUP(A146,Transaksi!$A$11:$E$1000,5,FALSE),"")</f>
        <v/>
      </c>
      <c r="F146" s="209" t="str">
        <f ca="1">IFERROR(VLOOKUP(A146,Transaksi!$A$11:$F$1000,6,FALSE),"")</f>
        <v/>
      </c>
      <c r="G146" s="489" t="str">
        <f ca="1">IFERROR(VLOOKUP(A146,Transaksi!$A$11:$H$1000,8,FALSE),"")</f>
        <v/>
      </c>
      <c r="H146" s="627" t="str">
        <f t="shared" ca="1" si="7"/>
        <v/>
      </c>
      <c r="I146" s="127" t="e">
        <f ca="1">IF(#REF!+G146&lt;&gt;0,Transaksi!J140,"")</f>
        <v>#REF!</v>
      </c>
    </row>
    <row r="147" spans="1:9" ht="16" customHeight="1">
      <c r="A147" s="494" t="str">
        <f t="shared" ref="A147:A210" ca="1" si="8">IFERROR(VLOOKUP($F$11,INDIRECT($B$9&amp;$B$10&amp;B146&amp;":"&amp;$B$11),3,FALSE),"")</f>
        <v/>
      </c>
      <c r="B147" s="498" t="str">
        <f t="shared" ref="B147:B210" ca="1" si="9">IF(A147="","",A147+1)</f>
        <v/>
      </c>
      <c r="C147" s="486" t="str">
        <f ca="1">IFERROR(VLOOKUP(A147,Transaksi!$A$11:$C$1000,3,FALSE),"")</f>
        <v/>
      </c>
      <c r="D147" s="487" t="str">
        <f ca="1">IFERROR(VLOOKUP(A147,Transaksi!$A$11:$D$1000,4,FALSE),"")</f>
        <v/>
      </c>
      <c r="E147" s="488" t="str">
        <f ca="1">IFERROR(VLOOKUP(A147,Transaksi!$A$11:$E$1000,5,FALSE),"")</f>
        <v/>
      </c>
      <c r="F147" s="209" t="str">
        <f ca="1">IFERROR(VLOOKUP(A147,Transaksi!$A$11:$F$1000,6,FALSE),"")</f>
        <v/>
      </c>
      <c r="G147" s="489" t="str">
        <f ca="1">IFERROR(VLOOKUP(A147,Transaksi!$A$11:$H$1000,8,FALSE),"")</f>
        <v/>
      </c>
      <c r="H147" s="627" t="str">
        <f t="shared" ref="H147:H210" ca="1" si="10">IF(G147="","",1)</f>
        <v/>
      </c>
      <c r="I147" s="127" t="e">
        <f ca="1">IF(#REF!+G147&lt;&gt;0,Transaksi!J141,"")</f>
        <v>#REF!</v>
      </c>
    </row>
    <row r="148" spans="1:9" ht="16" customHeight="1">
      <c r="A148" s="494" t="str">
        <f t="shared" ca="1" si="8"/>
        <v/>
      </c>
      <c r="B148" s="498" t="str">
        <f t="shared" ca="1" si="9"/>
        <v/>
      </c>
      <c r="C148" s="486" t="str">
        <f ca="1">IFERROR(VLOOKUP(A148,Transaksi!$A$11:$C$1000,3,FALSE),"")</f>
        <v/>
      </c>
      <c r="D148" s="487" t="str">
        <f ca="1">IFERROR(VLOOKUP(A148,Transaksi!$A$11:$D$1000,4,FALSE),"")</f>
        <v/>
      </c>
      <c r="E148" s="488" t="str">
        <f ca="1">IFERROR(VLOOKUP(A148,Transaksi!$A$11:$E$1000,5,FALSE),"")</f>
        <v/>
      </c>
      <c r="F148" s="209" t="str">
        <f ca="1">IFERROR(VLOOKUP(A148,Transaksi!$A$11:$F$1000,6,FALSE),"")</f>
        <v/>
      </c>
      <c r="G148" s="489" t="str">
        <f ca="1">IFERROR(VLOOKUP(A148,Transaksi!$A$11:$H$1000,8,FALSE),"")</f>
        <v/>
      </c>
      <c r="H148" s="627" t="str">
        <f t="shared" ca="1" si="10"/>
        <v/>
      </c>
      <c r="I148" s="127" t="e">
        <f ca="1">IF(#REF!+G148&lt;&gt;0,Transaksi!J142,"")</f>
        <v>#REF!</v>
      </c>
    </row>
    <row r="149" spans="1:9" ht="16" customHeight="1">
      <c r="A149" s="494" t="str">
        <f t="shared" ca="1" si="8"/>
        <v/>
      </c>
      <c r="B149" s="498" t="str">
        <f t="shared" ca="1" si="9"/>
        <v/>
      </c>
      <c r="C149" s="486" t="str">
        <f ca="1">IFERROR(VLOOKUP(A149,Transaksi!$A$11:$C$1000,3,FALSE),"")</f>
        <v/>
      </c>
      <c r="D149" s="487" t="str">
        <f ca="1">IFERROR(VLOOKUP(A149,Transaksi!$A$11:$D$1000,4,FALSE),"")</f>
        <v/>
      </c>
      <c r="E149" s="488" t="str">
        <f ca="1">IFERROR(VLOOKUP(A149,Transaksi!$A$11:$E$1000,5,FALSE),"")</f>
        <v/>
      </c>
      <c r="F149" s="209" t="str">
        <f ca="1">IFERROR(VLOOKUP(A149,Transaksi!$A$11:$F$1000,6,FALSE),"")</f>
        <v/>
      </c>
      <c r="G149" s="489" t="str">
        <f ca="1">IFERROR(VLOOKUP(A149,Transaksi!$A$11:$H$1000,8,FALSE),"")</f>
        <v/>
      </c>
      <c r="H149" s="627" t="str">
        <f t="shared" ca="1" si="10"/>
        <v/>
      </c>
      <c r="I149" s="127" t="e">
        <f ca="1">IF(#REF!+G149&lt;&gt;0,Transaksi!J143,"")</f>
        <v>#REF!</v>
      </c>
    </row>
    <row r="150" spans="1:9" ht="16" customHeight="1">
      <c r="A150" s="494" t="str">
        <f t="shared" ca="1" si="8"/>
        <v/>
      </c>
      <c r="B150" s="498" t="str">
        <f t="shared" ca="1" si="9"/>
        <v/>
      </c>
      <c r="C150" s="486" t="str">
        <f ca="1">IFERROR(VLOOKUP(A150,Transaksi!$A$11:$C$1000,3,FALSE),"")</f>
        <v/>
      </c>
      <c r="D150" s="487" t="str">
        <f ca="1">IFERROR(VLOOKUP(A150,Transaksi!$A$11:$D$1000,4,FALSE),"")</f>
        <v/>
      </c>
      <c r="E150" s="488" t="str">
        <f ca="1">IFERROR(VLOOKUP(A150,Transaksi!$A$11:$E$1000,5,FALSE),"")</f>
        <v/>
      </c>
      <c r="F150" s="209" t="str">
        <f ca="1">IFERROR(VLOOKUP(A150,Transaksi!$A$11:$F$1000,6,FALSE),"")</f>
        <v/>
      </c>
      <c r="G150" s="489" t="str">
        <f ca="1">IFERROR(VLOOKUP(A150,Transaksi!$A$11:$H$1000,8,FALSE),"")</f>
        <v/>
      </c>
      <c r="H150" s="627" t="str">
        <f t="shared" ca="1" si="10"/>
        <v/>
      </c>
      <c r="I150" s="127" t="e">
        <f ca="1">IF(#REF!+G150&lt;&gt;0,Transaksi!J144,"")</f>
        <v>#REF!</v>
      </c>
    </row>
    <row r="151" spans="1:9" ht="16" customHeight="1">
      <c r="A151" s="494" t="str">
        <f t="shared" ca="1" si="8"/>
        <v/>
      </c>
      <c r="B151" s="498" t="str">
        <f t="shared" ca="1" si="9"/>
        <v/>
      </c>
      <c r="C151" s="486" t="str">
        <f ca="1">IFERROR(VLOOKUP(A151,Transaksi!$A$11:$C$1000,3,FALSE),"")</f>
        <v/>
      </c>
      <c r="D151" s="487" t="str">
        <f ca="1">IFERROR(VLOOKUP(A151,Transaksi!$A$11:$D$1000,4,FALSE),"")</f>
        <v/>
      </c>
      <c r="E151" s="488" t="str">
        <f ca="1">IFERROR(VLOOKUP(A151,Transaksi!$A$11:$E$1000,5,FALSE),"")</f>
        <v/>
      </c>
      <c r="F151" s="209" t="str">
        <f ca="1">IFERROR(VLOOKUP(A151,Transaksi!$A$11:$F$1000,6,FALSE),"")</f>
        <v/>
      </c>
      <c r="G151" s="489" t="str">
        <f ca="1">IFERROR(VLOOKUP(A151,Transaksi!$A$11:$H$1000,8,FALSE),"")</f>
        <v/>
      </c>
      <c r="H151" s="627" t="str">
        <f t="shared" ca="1" si="10"/>
        <v/>
      </c>
      <c r="I151" s="127" t="e">
        <f ca="1">IF(#REF!+G151&lt;&gt;0,Transaksi!J145,"")</f>
        <v>#REF!</v>
      </c>
    </row>
    <row r="152" spans="1:9" ht="16" customHeight="1">
      <c r="A152" s="494" t="str">
        <f t="shared" ca="1" si="8"/>
        <v/>
      </c>
      <c r="B152" s="498" t="str">
        <f t="shared" ca="1" si="9"/>
        <v/>
      </c>
      <c r="C152" s="486" t="str">
        <f ca="1">IFERROR(VLOOKUP(A152,Transaksi!$A$11:$C$1000,3,FALSE),"")</f>
        <v/>
      </c>
      <c r="D152" s="487" t="str">
        <f ca="1">IFERROR(VLOOKUP(A152,Transaksi!$A$11:$D$1000,4,FALSE),"")</f>
        <v/>
      </c>
      <c r="E152" s="488" t="str">
        <f ca="1">IFERROR(VLOOKUP(A152,Transaksi!$A$11:$E$1000,5,FALSE),"")</f>
        <v/>
      </c>
      <c r="F152" s="209" t="str">
        <f ca="1">IFERROR(VLOOKUP(A152,Transaksi!$A$11:$F$1000,6,FALSE),"")</f>
        <v/>
      </c>
      <c r="G152" s="489" t="str">
        <f ca="1">IFERROR(VLOOKUP(A152,Transaksi!$A$11:$H$1000,8,FALSE),"")</f>
        <v/>
      </c>
      <c r="H152" s="627" t="str">
        <f t="shared" ca="1" si="10"/>
        <v/>
      </c>
      <c r="I152" s="127" t="e">
        <f ca="1">IF(#REF!+G152&lt;&gt;0,Transaksi!J146,"")</f>
        <v>#REF!</v>
      </c>
    </row>
    <row r="153" spans="1:9" ht="16" customHeight="1">
      <c r="A153" s="494" t="str">
        <f t="shared" ca="1" si="8"/>
        <v/>
      </c>
      <c r="B153" s="498" t="str">
        <f t="shared" ca="1" si="9"/>
        <v/>
      </c>
      <c r="C153" s="486" t="str">
        <f ca="1">IFERROR(VLOOKUP(A153,Transaksi!$A$11:$C$1000,3,FALSE),"")</f>
        <v/>
      </c>
      <c r="D153" s="487" t="str">
        <f ca="1">IFERROR(VLOOKUP(A153,Transaksi!$A$11:$D$1000,4,FALSE),"")</f>
        <v/>
      </c>
      <c r="E153" s="488" t="str">
        <f ca="1">IFERROR(VLOOKUP(A153,Transaksi!$A$11:$E$1000,5,FALSE),"")</f>
        <v/>
      </c>
      <c r="F153" s="209" t="str">
        <f ca="1">IFERROR(VLOOKUP(A153,Transaksi!$A$11:$F$1000,6,FALSE),"")</f>
        <v/>
      </c>
      <c r="G153" s="489" t="str">
        <f ca="1">IFERROR(VLOOKUP(A153,Transaksi!$A$11:$H$1000,8,FALSE),"")</f>
        <v/>
      </c>
      <c r="H153" s="627" t="str">
        <f t="shared" ca="1" si="10"/>
        <v/>
      </c>
      <c r="I153" s="127" t="e">
        <f ca="1">IF(#REF!+G153&lt;&gt;0,Transaksi!J147,"")</f>
        <v>#REF!</v>
      </c>
    </row>
    <row r="154" spans="1:9" ht="16" customHeight="1">
      <c r="A154" s="494" t="str">
        <f t="shared" ca="1" si="8"/>
        <v/>
      </c>
      <c r="B154" s="498" t="str">
        <f t="shared" ca="1" si="9"/>
        <v/>
      </c>
      <c r="C154" s="486" t="str">
        <f ca="1">IFERROR(VLOOKUP(A154,Transaksi!$A$11:$C$1000,3,FALSE),"")</f>
        <v/>
      </c>
      <c r="D154" s="487" t="str">
        <f ca="1">IFERROR(VLOOKUP(A154,Transaksi!$A$11:$D$1000,4,FALSE),"")</f>
        <v/>
      </c>
      <c r="E154" s="488" t="str">
        <f ca="1">IFERROR(VLOOKUP(A154,Transaksi!$A$11:$E$1000,5,FALSE),"")</f>
        <v/>
      </c>
      <c r="F154" s="209" t="str">
        <f ca="1">IFERROR(VLOOKUP(A154,Transaksi!$A$11:$F$1000,6,FALSE),"")</f>
        <v/>
      </c>
      <c r="G154" s="489" t="str">
        <f ca="1">IFERROR(VLOOKUP(A154,Transaksi!$A$11:$H$1000,8,FALSE),"")</f>
        <v/>
      </c>
      <c r="H154" s="627" t="str">
        <f t="shared" ca="1" si="10"/>
        <v/>
      </c>
      <c r="I154" s="127" t="e">
        <f ca="1">IF(#REF!+G154&lt;&gt;0,Transaksi!J148,"")</f>
        <v>#REF!</v>
      </c>
    </row>
    <row r="155" spans="1:9" ht="16" customHeight="1">
      <c r="A155" s="494" t="str">
        <f t="shared" ca="1" si="8"/>
        <v/>
      </c>
      <c r="B155" s="498" t="str">
        <f t="shared" ca="1" si="9"/>
        <v/>
      </c>
      <c r="C155" s="486" t="str">
        <f ca="1">IFERROR(VLOOKUP(A155,Transaksi!$A$11:$C$1000,3,FALSE),"")</f>
        <v/>
      </c>
      <c r="D155" s="487" t="str">
        <f ca="1">IFERROR(VLOOKUP(A155,Transaksi!$A$11:$D$1000,4,FALSE),"")</f>
        <v/>
      </c>
      <c r="E155" s="488" t="str">
        <f ca="1">IFERROR(VLOOKUP(A155,Transaksi!$A$11:$E$1000,5,FALSE),"")</f>
        <v/>
      </c>
      <c r="F155" s="209" t="str">
        <f ca="1">IFERROR(VLOOKUP(A155,Transaksi!$A$11:$F$1000,6,FALSE),"")</f>
        <v/>
      </c>
      <c r="G155" s="489" t="str">
        <f ca="1">IFERROR(VLOOKUP(A155,Transaksi!$A$11:$H$1000,8,FALSE),"")</f>
        <v/>
      </c>
      <c r="H155" s="627" t="str">
        <f t="shared" ca="1" si="10"/>
        <v/>
      </c>
      <c r="I155" s="127" t="e">
        <f ca="1">IF(#REF!+G155&lt;&gt;0,Transaksi!J149,"")</f>
        <v>#REF!</v>
      </c>
    </row>
    <row r="156" spans="1:9" ht="16" customHeight="1">
      <c r="A156" s="494" t="str">
        <f t="shared" ca="1" si="8"/>
        <v/>
      </c>
      <c r="B156" s="498" t="str">
        <f t="shared" ca="1" si="9"/>
        <v/>
      </c>
      <c r="C156" s="486" t="str">
        <f ca="1">IFERROR(VLOOKUP(A156,Transaksi!$A$11:$C$1000,3,FALSE),"")</f>
        <v/>
      </c>
      <c r="D156" s="487" t="str">
        <f ca="1">IFERROR(VLOOKUP(A156,Transaksi!$A$11:$D$1000,4,FALSE),"")</f>
        <v/>
      </c>
      <c r="E156" s="488" t="str">
        <f ca="1">IFERROR(VLOOKUP(A156,Transaksi!$A$11:$E$1000,5,FALSE),"")</f>
        <v/>
      </c>
      <c r="F156" s="209" t="str">
        <f ca="1">IFERROR(VLOOKUP(A156,Transaksi!$A$11:$F$1000,6,FALSE),"")</f>
        <v/>
      </c>
      <c r="G156" s="489" t="str">
        <f ca="1">IFERROR(VLOOKUP(A156,Transaksi!$A$11:$H$1000,8,FALSE),"")</f>
        <v/>
      </c>
      <c r="H156" s="627" t="str">
        <f t="shared" ca="1" si="10"/>
        <v/>
      </c>
      <c r="I156" s="127" t="e">
        <f ca="1">IF(#REF!+G156&lt;&gt;0,Transaksi!J150,"")</f>
        <v>#REF!</v>
      </c>
    </row>
    <row r="157" spans="1:9" ht="16" customHeight="1">
      <c r="A157" s="494" t="str">
        <f t="shared" ca="1" si="8"/>
        <v/>
      </c>
      <c r="B157" s="498" t="str">
        <f t="shared" ca="1" si="9"/>
        <v/>
      </c>
      <c r="C157" s="486" t="str">
        <f ca="1">IFERROR(VLOOKUP(A157,Transaksi!$A$11:$C$1000,3,FALSE),"")</f>
        <v/>
      </c>
      <c r="D157" s="487" t="str">
        <f ca="1">IFERROR(VLOOKUP(A157,Transaksi!$A$11:$D$1000,4,FALSE),"")</f>
        <v/>
      </c>
      <c r="E157" s="488" t="str">
        <f ca="1">IFERROR(VLOOKUP(A157,Transaksi!$A$11:$E$1000,5,FALSE),"")</f>
        <v/>
      </c>
      <c r="F157" s="209" t="str">
        <f ca="1">IFERROR(VLOOKUP(A157,Transaksi!$A$11:$F$1000,6,FALSE),"")</f>
        <v/>
      </c>
      <c r="G157" s="489" t="str">
        <f ca="1">IFERROR(VLOOKUP(A157,Transaksi!$A$11:$H$1000,8,FALSE),"")</f>
        <v/>
      </c>
      <c r="H157" s="627" t="str">
        <f t="shared" ca="1" si="10"/>
        <v/>
      </c>
      <c r="I157" s="127" t="e">
        <f ca="1">IF(#REF!+G157&lt;&gt;0,Transaksi!J151,"")</f>
        <v>#REF!</v>
      </c>
    </row>
    <row r="158" spans="1:9" ht="16" customHeight="1">
      <c r="A158" s="494" t="str">
        <f t="shared" ca="1" si="8"/>
        <v/>
      </c>
      <c r="B158" s="498" t="str">
        <f t="shared" ca="1" si="9"/>
        <v/>
      </c>
      <c r="C158" s="486" t="str">
        <f ca="1">IFERROR(VLOOKUP(A158,Transaksi!$A$11:$C$1000,3,FALSE),"")</f>
        <v/>
      </c>
      <c r="D158" s="487" t="str">
        <f ca="1">IFERROR(VLOOKUP(A158,Transaksi!$A$11:$D$1000,4,FALSE),"")</f>
        <v/>
      </c>
      <c r="E158" s="488" t="str">
        <f ca="1">IFERROR(VLOOKUP(A158,Transaksi!$A$11:$E$1000,5,FALSE),"")</f>
        <v/>
      </c>
      <c r="F158" s="209" t="str">
        <f ca="1">IFERROR(VLOOKUP(A158,Transaksi!$A$11:$F$1000,6,FALSE),"")</f>
        <v/>
      </c>
      <c r="G158" s="489" t="str">
        <f ca="1">IFERROR(VLOOKUP(A158,Transaksi!$A$11:$H$1000,8,FALSE),"")</f>
        <v/>
      </c>
      <c r="H158" s="627" t="str">
        <f t="shared" ca="1" si="10"/>
        <v/>
      </c>
      <c r="I158" s="127" t="e">
        <f ca="1">IF(#REF!+G158&lt;&gt;0,Transaksi!J152,"")</f>
        <v>#REF!</v>
      </c>
    </row>
    <row r="159" spans="1:9" ht="16" customHeight="1">
      <c r="A159" s="494" t="str">
        <f t="shared" ca="1" si="8"/>
        <v/>
      </c>
      <c r="B159" s="498" t="str">
        <f t="shared" ca="1" si="9"/>
        <v/>
      </c>
      <c r="C159" s="486" t="str">
        <f ca="1">IFERROR(VLOOKUP(A159,Transaksi!$A$11:$C$1000,3,FALSE),"")</f>
        <v/>
      </c>
      <c r="D159" s="487" t="str">
        <f ca="1">IFERROR(VLOOKUP(A159,Transaksi!$A$11:$D$1000,4,FALSE),"")</f>
        <v/>
      </c>
      <c r="E159" s="488" t="str">
        <f ca="1">IFERROR(VLOOKUP(A159,Transaksi!$A$11:$E$1000,5,FALSE),"")</f>
        <v/>
      </c>
      <c r="F159" s="209" t="str">
        <f ca="1">IFERROR(VLOOKUP(A159,Transaksi!$A$11:$F$1000,6,FALSE),"")</f>
        <v/>
      </c>
      <c r="G159" s="489" t="str">
        <f ca="1">IFERROR(VLOOKUP(A159,Transaksi!$A$11:$H$1000,8,FALSE),"")</f>
        <v/>
      </c>
      <c r="H159" s="627" t="str">
        <f t="shared" ca="1" si="10"/>
        <v/>
      </c>
      <c r="I159" s="127" t="e">
        <f ca="1">IF(#REF!+G159&lt;&gt;0,Transaksi!J153,"")</f>
        <v>#REF!</v>
      </c>
    </row>
    <row r="160" spans="1:9" ht="16" customHeight="1">
      <c r="A160" s="494" t="str">
        <f t="shared" ca="1" si="8"/>
        <v/>
      </c>
      <c r="B160" s="498" t="str">
        <f t="shared" ca="1" si="9"/>
        <v/>
      </c>
      <c r="C160" s="486" t="str">
        <f ca="1">IFERROR(VLOOKUP(A160,Transaksi!$A$11:$C$1000,3,FALSE),"")</f>
        <v/>
      </c>
      <c r="D160" s="487" t="str">
        <f ca="1">IFERROR(VLOOKUP(A160,Transaksi!$A$11:$D$1000,4,FALSE),"")</f>
        <v/>
      </c>
      <c r="E160" s="488" t="str">
        <f ca="1">IFERROR(VLOOKUP(A160,Transaksi!$A$11:$E$1000,5,FALSE),"")</f>
        <v/>
      </c>
      <c r="F160" s="209" t="str">
        <f ca="1">IFERROR(VLOOKUP(A160,Transaksi!$A$11:$F$1000,6,FALSE),"")</f>
        <v/>
      </c>
      <c r="G160" s="489" t="str">
        <f ca="1">IFERROR(VLOOKUP(A160,Transaksi!$A$11:$H$1000,8,FALSE),"")</f>
        <v/>
      </c>
      <c r="H160" s="627" t="str">
        <f t="shared" ca="1" si="10"/>
        <v/>
      </c>
      <c r="I160" s="127" t="e">
        <f ca="1">IF(#REF!+G160&lt;&gt;0,Transaksi!J154,"")</f>
        <v>#REF!</v>
      </c>
    </row>
    <row r="161" spans="1:9" ht="16" customHeight="1">
      <c r="A161" s="494" t="str">
        <f t="shared" ca="1" si="8"/>
        <v/>
      </c>
      <c r="B161" s="498" t="str">
        <f t="shared" ca="1" si="9"/>
        <v/>
      </c>
      <c r="C161" s="486" t="str">
        <f ca="1">IFERROR(VLOOKUP(A161,Transaksi!$A$11:$C$1000,3,FALSE),"")</f>
        <v/>
      </c>
      <c r="D161" s="487" t="str">
        <f ca="1">IFERROR(VLOOKUP(A161,Transaksi!$A$11:$D$1000,4,FALSE),"")</f>
        <v/>
      </c>
      <c r="E161" s="488" t="str">
        <f ca="1">IFERROR(VLOOKUP(A161,Transaksi!$A$11:$E$1000,5,FALSE),"")</f>
        <v/>
      </c>
      <c r="F161" s="209" t="str">
        <f ca="1">IFERROR(VLOOKUP(A161,Transaksi!$A$11:$F$1000,6,FALSE),"")</f>
        <v/>
      </c>
      <c r="G161" s="489" t="str">
        <f ca="1">IFERROR(VLOOKUP(A161,Transaksi!$A$11:$H$1000,8,FALSE),"")</f>
        <v/>
      </c>
      <c r="H161" s="627" t="str">
        <f t="shared" ca="1" si="10"/>
        <v/>
      </c>
      <c r="I161" s="127" t="e">
        <f ca="1">IF(#REF!+G161&lt;&gt;0,Transaksi!J155,"")</f>
        <v>#REF!</v>
      </c>
    </row>
    <row r="162" spans="1:9" ht="16" customHeight="1">
      <c r="A162" s="494" t="str">
        <f t="shared" ca="1" si="8"/>
        <v/>
      </c>
      <c r="B162" s="498" t="str">
        <f t="shared" ca="1" si="9"/>
        <v/>
      </c>
      <c r="C162" s="486" t="str">
        <f ca="1">IFERROR(VLOOKUP(A162,Transaksi!$A$11:$C$1000,3,FALSE),"")</f>
        <v/>
      </c>
      <c r="D162" s="487" t="str">
        <f ca="1">IFERROR(VLOOKUP(A162,Transaksi!$A$11:$D$1000,4,FALSE),"")</f>
        <v/>
      </c>
      <c r="E162" s="488" t="str">
        <f ca="1">IFERROR(VLOOKUP(A162,Transaksi!$A$11:$E$1000,5,FALSE),"")</f>
        <v/>
      </c>
      <c r="F162" s="209" t="str">
        <f ca="1">IFERROR(VLOOKUP(A162,Transaksi!$A$11:$F$1000,6,FALSE),"")</f>
        <v/>
      </c>
      <c r="G162" s="489" t="str">
        <f ca="1">IFERROR(VLOOKUP(A162,Transaksi!$A$11:$H$1000,8,FALSE),"")</f>
        <v/>
      </c>
      <c r="H162" s="627" t="str">
        <f t="shared" ca="1" si="10"/>
        <v/>
      </c>
      <c r="I162" s="127" t="e">
        <f ca="1">IF(#REF!+G162&lt;&gt;0,Transaksi!J156,"")</f>
        <v>#REF!</v>
      </c>
    </row>
    <row r="163" spans="1:9" ht="16" customHeight="1">
      <c r="A163" s="494" t="str">
        <f t="shared" ca="1" si="8"/>
        <v/>
      </c>
      <c r="B163" s="498" t="str">
        <f t="shared" ca="1" si="9"/>
        <v/>
      </c>
      <c r="C163" s="486" t="str">
        <f ca="1">IFERROR(VLOOKUP(A163,Transaksi!$A$11:$C$1000,3,FALSE),"")</f>
        <v/>
      </c>
      <c r="D163" s="487" t="str">
        <f ca="1">IFERROR(VLOOKUP(A163,Transaksi!$A$11:$D$1000,4,FALSE),"")</f>
        <v/>
      </c>
      <c r="E163" s="488" t="str">
        <f ca="1">IFERROR(VLOOKUP(A163,Transaksi!$A$11:$E$1000,5,FALSE),"")</f>
        <v/>
      </c>
      <c r="F163" s="209" t="str">
        <f ca="1">IFERROR(VLOOKUP(A163,Transaksi!$A$11:$F$1000,6,FALSE),"")</f>
        <v/>
      </c>
      <c r="G163" s="489" t="str">
        <f ca="1">IFERROR(VLOOKUP(A163,Transaksi!$A$11:$H$1000,8,FALSE),"")</f>
        <v/>
      </c>
      <c r="H163" s="627" t="str">
        <f t="shared" ca="1" si="10"/>
        <v/>
      </c>
      <c r="I163" s="127" t="e">
        <f ca="1">IF(#REF!+G163&lt;&gt;0,Transaksi!J157,"")</f>
        <v>#REF!</v>
      </c>
    </row>
    <row r="164" spans="1:9" ht="16" customHeight="1">
      <c r="A164" s="494" t="str">
        <f t="shared" ca="1" si="8"/>
        <v/>
      </c>
      <c r="B164" s="498" t="str">
        <f t="shared" ca="1" si="9"/>
        <v/>
      </c>
      <c r="C164" s="486" t="str">
        <f ca="1">IFERROR(VLOOKUP(A164,Transaksi!$A$11:$C$1000,3,FALSE),"")</f>
        <v/>
      </c>
      <c r="D164" s="487" t="str">
        <f ca="1">IFERROR(VLOOKUP(A164,Transaksi!$A$11:$D$1000,4,FALSE),"")</f>
        <v/>
      </c>
      <c r="E164" s="488" t="str">
        <f ca="1">IFERROR(VLOOKUP(A164,Transaksi!$A$11:$E$1000,5,FALSE),"")</f>
        <v/>
      </c>
      <c r="F164" s="209" t="str">
        <f ca="1">IFERROR(VLOOKUP(A164,Transaksi!$A$11:$F$1000,6,FALSE),"")</f>
        <v/>
      </c>
      <c r="G164" s="489" t="str">
        <f ca="1">IFERROR(VLOOKUP(A164,Transaksi!$A$11:$H$1000,8,FALSE),"")</f>
        <v/>
      </c>
      <c r="H164" s="627" t="str">
        <f t="shared" ca="1" si="10"/>
        <v/>
      </c>
      <c r="I164" s="127" t="e">
        <f ca="1">IF(#REF!+G164&lt;&gt;0,Transaksi!J158,"")</f>
        <v>#REF!</v>
      </c>
    </row>
    <row r="165" spans="1:9" ht="16" customHeight="1">
      <c r="A165" s="494" t="str">
        <f t="shared" ca="1" si="8"/>
        <v/>
      </c>
      <c r="B165" s="498" t="str">
        <f t="shared" ca="1" si="9"/>
        <v/>
      </c>
      <c r="C165" s="486" t="str">
        <f ca="1">IFERROR(VLOOKUP(A165,Transaksi!$A$11:$C$1000,3,FALSE),"")</f>
        <v/>
      </c>
      <c r="D165" s="487" t="str">
        <f ca="1">IFERROR(VLOOKUP(A165,Transaksi!$A$11:$D$1000,4,FALSE),"")</f>
        <v/>
      </c>
      <c r="E165" s="488" t="str">
        <f ca="1">IFERROR(VLOOKUP(A165,Transaksi!$A$11:$E$1000,5,FALSE),"")</f>
        <v/>
      </c>
      <c r="F165" s="209" t="str">
        <f ca="1">IFERROR(VLOOKUP(A165,Transaksi!$A$11:$F$1000,6,FALSE),"")</f>
        <v/>
      </c>
      <c r="G165" s="489" t="str">
        <f ca="1">IFERROR(VLOOKUP(A165,Transaksi!$A$11:$H$1000,8,FALSE),"")</f>
        <v/>
      </c>
      <c r="H165" s="627" t="str">
        <f t="shared" ca="1" si="10"/>
        <v/>
      </c>
      <c r="I165" s="127" t="e">
        <f ca="1">IF(#REF!+G165&lt;&gt;0,Transaksi!J159,"")</f>
        <v>#REF!</v>
      </c>
    </row>
    <row r="166" spans="1:9" ht="16" customHeight="1">
      <c r="A166" s="494" t="str">
        <f t="shared" ca="1" si="8"/>
        <v/>
      </c>
      <c r="B166" s="498" t="str">
        <f t="shared" ca="1" si="9"/>
        <v/>
      </c>
      <c r="C166" s="486" t="str">
        <f ca="1">IFERROR(VLOOKUP(A166,Transaksi!$A$11:$C$1000,3,FALSE),"")</f>
        <v/>
      </c>
      <c r="D166" s="487" t="str">
        <f ca="1">IFERROR(VLOOKUP(A166,Transaksi!$A$11:$D$1000,4,FALSE),"")</f>
        <v/>
      </c>
      <c r="E166" s="488" t="str">
        <f ca="1">IFERROR(VLOOKUP(A166,Transaksi!$A$11:$E$1000,5,FALSE),"")</f>
        <v/>
      </c>
      <c r="F166" s="209" t="str">
        <f ca="1">IFERROR(VLOOKUP(A166,Transaksi!$A$11:$F$1000,6,FALSE),"")</f>
        <v/>
      </c>
      <c r="G166" s="489" t="str">
        <f ca="1">IFERROR(VLOOKUP(A166,Transaksi!$A$11:$H$1000,8,FALSE),"")</f>
        <v/>
      </c>
      <c r="H166" s="627" t="str">
        <f t="shared" ca="1" si="10"/>
        <v/>
      </c>
      <c r="I166" s="127" t="e">
        <f ca="1">IF(#REF!+G166&lt;&gt;0,Transaksi!J160,"")</f>
        <v>#REF!</v>
      </c>
    </row>
    <row r="167" spans="1:9" ht="16" customHeight="1">
      <c r="A167" s="494" t="str">
        <f t="shared" ca="1" si="8"/>
        <v/>
      </c>
      <c r="B167" s="498" t="str">
        <f t="shared" ca="1" si="9"/>
        <v/>
      </c>
      <c r="C167" s="486" t="str">
        <f ca="1">IFERROR(VLOOKUP(A167,Transaksi!$A$11:$C$1000,3,FALSE),"")</f>
        <v/>
      </c>
      <c r="D167" s="487" t="str">
        <f ca="1">IFERROR(VLOOKUP(A167,Transaksi!$A$11:$D$1000,4,FALSE),"")</f>
        <v/>
      </c>
      <c r="E167" s="488" t="str">
        <f ca="1">IFERROR(VLOOKUP(A167,Transaksi!$A$11:$E$1000,5,FALSE),"")</f>
        <v/>
      </c>
      <c r="F167" s="209" t="str">
        <f ca="1">IFERROR(VLOOKUP(A167,Transaksi!$A$11:$F$1000,6,FALSE),"")</f>
        <v/>
      </c>
      <c r="G167" s="489" t="str">
        <f ca="1">IFERROR(VLOOKUP(A167,Transaksi!$A$11:$H$1000,8,FALSE),"")</f>
        <v/>
      </c>
      <c r="H167" s="627" t="str">
        <f t="shared" ca="1" si="10"/>
        <v/>
      </c>
      <c r="I167" s="127" t="e">
        <f ca="1">IF(#REF!+G167&lt;&gt;0,Transaksi!J161,"")</f>
        <v>#REF!</v>
      </c>
    </row>
    <row r="168" spans="1:9" ht="16" customHeight="1">
      <c r="A168" s="494" t="str">
        <f t="shared" ca="1" si="8"/>
        <v/>
      </c>
      <c r="B168" s="498" t="str">
        <f t="shared" ca="1" si="9"/>
        <v/>
      </c>
      <c r="C168" s="486" t="str">
        <f ca="1">IFERROR(VLOOKUP(A168,Transaksi!$A$11:$C$1000,3,FALSE),"")</f>
        <v/>
      </c>
      <c r="D168" s="487" t="str">
        <f ca="1">IFERROR(VLOOKUP(A168,Transaksi!$A$11:$D$1000,4,FALSE),"")</f>
        <v/>
      </c>
      <c r="E168" s="488" t="str">
        <f ca="1">IFERROR(VLOOKUP(A168,Transaksi!$A$11:$E$1000,5,FALSE),"")</f>
        <v/>
      </c>
      <c r="F168" s="209" t="str">
        <f ca="1">IFERROR(VLOOKUP(A168,Transaksi!$A$11:$F$1000,6,FALSE),"")</f>
        <v/>
      </c>
      <c r="G168" s="489" t="str">
        <f ca="1">IFERROR(VLOOKUP(A168,Transaksi!$A$11:$H$1000,8,FALSE),"")</f>
        <v/>
      </c>
      <c r="H168" s="627" t="str">
        <f t="shared" ca="1" si="10"/>
        <v/>
      </c>
      <c r="I168" s="127" t="e">
        <f ca="1">IF(#REF!+G168&lt;&gt;0,Transaksi!J162,"")</f>
        <v>#REF!</v>
      </c>
    </row>
    <row r="169" spans="1:9" ht="16" customHeight="1">
      <c r="A169" s="494" t="str">
        <f t="shared" ca="1" si="8"/>
        <v/>
      </c>
      <c r="B169" s="498" t="str">
        <f t="shared" ca="1" si="9"/>
        <v/>
      </c>
      <c r="C169" s="486" t="str">
        <f ca="1">IFERROR(VLOOKUP(A169,Transaksi!$A$11:$C$1000,3,FALSE),"")</f>
        <v/>
      </c>
      <c r="D169" s="487" t="str">
        <f ca="1">IFERROR(VLOOKUP(A169,Transaksi!$A$11:$D$1000,4,FALSE),"")</f>
        <v/>
      </c>
      <c r="E169" s="488" t="str">
        <f ca="1">IFERROR(VLOOKUP(A169,Transaksi!$A$11:$E$1000,5,FALSE),"")</f>
        <v/>
      </c>
      <c r="F169" s="209" t="str">
        <f ca="1">IFERROR(VLOOKUP(A169,Transaksi!$A$11:$F$1000,6,FALSE),"")</f>
        <v/>
      </c>
      <c r="G169" s="489" t="str">
        <f ca="1">IFERROR(VLOOKUP(A169,Transaksi!$A$11:$H$1000,8,FALSE),"")</f>
        <v/>
      </c>
      <c r="H169" s="627" t="str">
        <f t="shared" ca="1" si="10"/>
        <v/>
      </c>
      <c r="I169" s="127" t="e">
        <f ca="1">IF(#REF!+G169&lt;&gt;0,Transaksi!J163,"")</f>
        <v>#REF!</v>
      </c>
    </row>
    <row r="170" spans="1:9" ht="16" customHeight="1">
      <c r="A170" s="494" t="str">
        <f t="shared" ca="1" si="8"/>
        <v/>
      </c>
      <c r="B170" s="498" t="str">
        <f t="shared" ca="1" si="9"/>
        <v/>
      </c>
      <c r="C170" s="486" t="str">
        <f ca="1">IFERROR(VLOOKUP(A170,Transaksi!$A$11:$C$1000,3,FALSE),"")</f>
        <v/>
      </c>
      <c r="D170" s="487" t="str">
        <f ca="1">IFERROR(VLOOKUP(A170,Transaksi!$A$11:$D$1000,4,FALSE),"")</f>
        <v/>
      </c>
      <c r="E170" s="488" t="str">
        <f ca="1">IFERROR(VLOOKUP(A170,Transaksi!$A$11:$E$1000,5,FALSE),"")</f>
        <v/>
      </c>
      <c r="F170" s="209" t="str">
        <f ca="1">IFERROR(VLOOKUP(A170,Transaksi!$A$11:$F$1000,6,FALSE),"")</f>
        <v/>
      </c>
      <c r="G170" s="489" t="str">
        <f ca="1">IFERROR(VLOOKUP(A170,Transaksi!$A$11:$H$1000,8,FALSE),"")</f>
        <v/>
      </c>
      <c r="H170" s="627" t="str">
        <f t="shared" ca="1" si="10"/>
        <v/>
      </c>
      <c r="I170" s="127" t="e">
        <f ca="1">IF(#REF!+G170&lt;&gt;0,Transaksi!J164,"")</f>
        <v>#REF!</v>
      </c>
    </row>
    <row r="171" spans="1:9" ht="16" customHeight="1">
      <c r="A171" s="494" t="str">
        <f t="shared" ca="1" si="8"/>
        <v/>
      </c>
      <c r="B171" s="498" t="str">
        <f t="shared" ca="1" si="9"/>
        <v/>
      </c>
      <c r="C171" s="486" t="str">
        <f ca="1">IFERROR(VLOOKUP(A171,Transaksi!$A$11:$C$1000,3,FALSE),"")</f>
        <v/>
      </c>
      <c r="D171" s="487" t="str">
        <f ca="1">IFERROR(VLOOKUP(A171,Transaksi!$A$11:$D$1000,4,FALSE),"")</f>
        <v/>
      </c>
      <c r="E171" s="488" t="str">
        <f ca="1">IFERROR(VLOOKUP(A171,Transaksi!$A$11:$E$1000,5,FALSE),"")</f>
        <v/>
      </c>
      <c r="F171" s="209" t="str">
        <f ca="1">IFERROR(VLOOKUP(A171,Transaksi!$A$11:$F$1000,6,FALSE),"")</f>
        <v/>
      </c>
      <c r="G171" s="489" t="str">
        <f ca="1">IFERROR(VLOOKUP(A171,Transaksi!$A$11:$H$1000,8,FALSE),"")</f>
        <v/>
      </c>
      <c r="H171" s="627" t="str">
        <f t="shared" ca="1" si="10"/>
        <v/>
      </c>
      <c r="I171" s="127" t="e">
        <f ca="1">IF(#REF!+G171&lt;&gt;0,Transaksi!J165,"")</f>
        <v>#REF!</v>
      </c>
    </row>
    <row r="172" spans="1:9" ht="16" customHeight="1">
      <c r="A172" s="494" t="str">
        <f t="shared" ca="1" si="8"/>
        <v/>
      </c>
      <c r="B172" s="498" t="str">
        <f t="shared" ca="1" si="9"/>
        <v/>
      </c>
      <c r="C172" s="486" t="str">
        <f ca="1">IFERROR(VLOOKUP(A172,Transaksi!$A$11:$C$1000,3,FALSE),"")</f>
        <v/>
      </c>
      <c r="D172" s="487" t="str">
        <f ca="1">IFERROR(VLOOKUP(A172,Transaksi!$A$11:$D$1000,4,FALSE),"")</f>
        <v/>
      </c>
      <c r="E172" s="488" t="str">
        <f ca="1">IFERROR(VLOOKUP(A172,Transaksi!$A$11:$E$1000,5,FALSE),"")</f>
        <v/>
      </c>
      <c r="F172" s="209" t="str">
        <f ca="1">IFERROR(VLOOKUP(A172,Transaksi!$A$11:$F$1000,6,FALSE),"")</f>
        <v/>
      </c>
      <c r="G172" s="489" t="str">
        <f ca="1">IFERROR(VLOOKUP(A172,Transaksi!$A$11:$H$1000,8,FALSE),"")</f>
        <v/>
      </c>
      <c r="H172" s="627" t="str">
        <f t="shared" ca="1" si="10"/>
        <v/>
      </c>
      <c r="I172" s="127" t="e">
        <f ca="1">IF(#REF!+G172&lt;&gt;0,Transaksi!J166,"")</f>
        <v>#REF!</v>
      </c>
    </row>
    <row r="173" spans="1:9" ht="16" customHeight="1">
      <c r="A173" s="494" t="str">
        <f t="shared" ca="1" si="8"/>
        <v/>
      </c>
      <c r="B173" s="498" t="str">
        <f t="shared" ca="1" si="9"/>
        <v/>
      </c>
      <c r="C173" s="486" t="str">
        <f ca="1">IFERROR(VLOOKUP(A173,Transaksi!$A$11:$C$1000,3,FALSE),"")</f>
        <v/>
      </c>
      <c r="D173" s="487" t="str">
        <f ca="1">IFERROR(VLOOKUP(A173,Transaksi!$A$11:$D$1000,4,FALSE),"")</f>
        <v/>
      </c>
      <c r="E173" s="488" t="str">
        <f ca="1">IFERROR(VLOOKUP(A173,Transaksi!$A$11:$E$1000,5,FALSE),"")</f>
        <v/>
      </c>
      <c r="F173" s="209" t="str">
        <f ca="1">IFERROR(VLOOKUP(A173,Transaksi!$A$11:$F$1000,6,FALSE),"")</f>
        <v/>
      </c>
      <c r="G173" s="489" t="str">
        <f ca="1">IFERROR(VLOOKUP(A173,Transaksi!$A$11:$H$1000,8,FALSE),"")</f>
        <v/>
      </c>
      <c r="H173" s="627" t="str">
        <f t="shared" ca="1" si="10"/>
        <v/>
      </c>
      <c r="I173" s="127" t="e">
        <f ca="1">IF(#REF!+G173&lt;&gt;0,Transaksi!J167,"")</f>
        <v>#REF!</v>
      </c>
    </row>
    <row r="174" spans="1:9" ht="16" customHeight="1">
      <c r="A174" s="494" t="str">
        <f t="shared" ca="1" si="8"/>
        <v/>
      </c>
      <c r="B174" s="498" t="str">
        <f t="shared" ca="1" si="9"/>
        <v/>
      </c>
      <c r="C174" s="486" t="str">
        <f ca="1">IFERROR(VLOOKUP(A174,Transaksi!$A$11:$C$1000,3,FALSE),"")</f>
        <v/>
      </c>
      <c r="D174" s="487" t="str">
        <f ca="1">IFERROR(VLOOKUP(A174,Transaksi!$A$11:$D$1000,4,FALSE),"")</f>
        <v/>
      </c>
      <c r="E174" s="488" t="str">
        <f ca="1">IFERROR(VLOOKUP(A174,Transaksi!$A$11:$E$1000,5,FALSE),"")</f>
        <v/>
      </c>
      <c r="F174" s="209" t="str">
        <f ca="1">IFERROR(VLOOKUP(A174,Transaksi!$A$11:$F$1000,6,FALSE),"")</f>
        <v/>
      </c>
      <c r="G174" s="489" t="str">
        <f ca="1">IFERROR(VLOOKUP(A174,Transaksi!$A$11:$H$1000,8,FALSE),"")</f>
        <v/>
      </c>
      <c r="H174" s="627" t="str">
        <f t="shared" ca="1" si="10"/>
        <v/>
      </c>
      <c r="I174" s="127" t="e">
        <f ca="1">IF(#REF!+G174&lt;&gt;0,Transaksi!J168,"")</f>
        <v>#REF!</v>
      </c>
    </row>
    <row r="175" spans="1:9" ht="16" customHeight="1">
      <c r="A175" s="494" t="str">
        <f t="shared" ca="1" si="8"/>
        <v/>
      </c>
      <c r="B175" s="498" t="str">
        <f t="shared" ca="1" si="9"/>
        <v/>
      </c>
      <c r="C175" s="486" t="str">
        <f ca="1">IFERROR(VLOOKUP(A175,Transaksi!$A$11:$C$1000,3,FALSE),"")</f>
        <v/>
      </c>
      <c r="D175" s="487" t="str">
        <f ca="1">IFERROR(VLOOKUP(A175,Transaksi!$A$11:$D$1000,4,FALSE),"")</f>
        <v/>
      </c>
      <c r="E175" s="488" t="str">
        <f ca="1">IFERROR(VLOOKUP(A175,Transaksi!$A$11:$E$1000,5,FALSE),"")</f>
        <v/>
      </c>
      <c r="F175" s="209" t="str">
        <f ca="1">IFERROR(VLOOKUP(A175,Transaksi!$A$11:$F$1000,6,FALSE),"")</f>
        <v/>
      </c>
      <c r="G175" s="489" t="str">
        <f ca="1">IFERROR(VLOOKUP(A175,Transaksi!$A$11:$H$1000,8,FALSE),"")</f>
        <v/>
      </c>
      <c r="H175" s="627" t="str">
        <f t="shared" ca="1" si="10"/>
        <v/>
      </c>
      <c r="I175" s="127" t="e">
        <f ca="1">IF(#REF!+G175&lt;&gt;0,Transaksi!J169,"")</f>
        <v>#REF!</v>
      </c>
    </row>
    <row r="176" spans="1:9" ht="16" customHeight="1">
      <c r="A176" s="494" t="str">
        <f t="shared" ca="1" si="8"/>
        <v/>
      </c>
      <c r="B176" s="498" t="str">
        <f t="shared" ca="1" si="9"/>
        <v/>
      </c>
      <c r="C176" s="486" t="str">
        <f ca="1">IFERROR(VLOOKUP(A176,Transaksi!$A$11:$C$1000,3,FALSE),"")</f>
        <v/>
      </c>
      <c r="D176" s="487" t="str">
        <f ca="1">IFERROR(VLOOKUP(A176,Transaksi!$A$11:$D$1000,4,FALSE),"")</f>
        <v/>
      </c>
      <c r="E176" s="488" t="str">
        <f ca="1">IFERROR(VLOOKUP(A176,Transaksi!$A$11:$E$1000,5,FALSE),"")</f>
        <v/>
      </c>
      <c r="F176" s="209" t="str">
        <f ca="1">IFERROR(VLOOKUP(A176,Transaksi!$A$11:$F$1000,6,FALSE),"")</f>
        <v/>
      </c>
      <c r="G176" s="489" t="str">
        <f ca="1">IFERROR(VLOOKUP(A176,Transaksi!$A$11:$H$1000,8,FALSE),"")</f>
        <v/>
      </c>
      <c r="H176" s="627" t="str">
        <f t="shared" ca="1" si="10"/>
        <v/>
      </c>
      <c r="I176" s="127" t="e">
        <f ca="1">IF(#REF!+G176&lt;&gt;0,Transaksi!J170,"")</f>
        <v>#REF!</v>
      </c>
    </row>
    <row r="177" spans="1:9" ht="16" customHeight="1">
      <c r="A177" s="494" t="str">
        <f t="shared" ca="1" si="8"/>
        <v/>
      </c>
      <c r="B177" s="498" t="str">
        <f t="shared" ca="1" si="9"/>
        <v/>
      </c>
      <c r="C177" s="486" t="str">
        <f ca="1">IFERROR(VLOOKUP(A177,Transaksi!$A$11:$C$1000,3,FALSE),"")</f>
        <v/>
      </c>
      <c r="D177" s="487" t="str">
        <f ca="1">IFERROR(VLOOKUP(A177,Transaksi!$A$11:$D$1000,4,FALSE),"")</f>
        <v/>
      </c>
      <c r="E177" s="488" t="str">
        <f ca="1">IFERROR(VLOOKUP(A177,Transaksi!$A$11:$E$1000,5,FALSE),"")</f>
        <v/>
      </c>
      <c r="F177" s="209" t="str">
        <f ca="1">IFERROR(VLOOKUP(A177,Transaksi!$A$11:$F$1000,6,FALSE),"")</f>
        <v/>
      </c>
      <c r="G177" s="489" t="str">
        <f ca="1">IFERROR(VLOOKUP(A177,Transaksi!$A$11:$H$1000,8,FALSE),"")</f>
        <v/>
      </c>
      <c r="H177" s="627" t="str">
        <f t="shared" ca="1" si="10"/>
        <v/>
      </c>
      <c r="I177" s="127" t="e">
        <f ca="1">IF(#REF!+G177&lt;&gt;0,Transaksi!J171,"")</f>
        <v>#REF!</v>
      </c>
    </row>
    <row r="178" spans="1:9" ht="16" customHeight="1">
      <c r="A178" s="494" t="str">
        <f t="shared" ca="1" si="8"/>
        <v/>
      </c>
      <c r="B178" s="498" t="str">
        <f t="shared" ca="1" si="9"/>
        <v/>
      </c>
      <c r="C178" s="486" t="str">
        <f ca="1">IFERROR(VLOOKUP(A178,Transaksi!$A$11:$C$1000,3,FALSE),"")</f>
        <v/>
      </c>
      <c r="D178" s="487" t="str">
        <f ca="1">IFERROR(VLOOKUP(A178,Transaksi!$A$11:$D$1000,4,FALSE),"")</f>
        <v/>
      </c>
      <c r="E178" s="488" t="str">
        <f ca="1">IFERROR(VLOOKUP(A178,Transaksi!$A$11:$E$1000,5,FALSE),"")</f>
        <v/>
      </c>
      <c r="F178" s="209" t="str">
        <f ca="1">IFERROR(VLOOKUP(A178,Transaksi!$A$11:$F$1000,6,FALSE),"")</f>
        <v/>
      </c>
      <c r="G178" s="489" t="str">
        <f ca="1">IFERROR(VLOOKUP(A178,Transaksi!$A$11:$H$1000,8,FALSE),"")</f>
        <v/>
      </c>
      <c r="H178" s="627" t="str">
        <f t="shared" ca="1" si="10"/>
        <v/>
      </c>
      <c r="I178" s="127" t="e">
        <f ca="1">IF(#REF!+G178&lt;&gt;0,Transaksi!J172,"")</f>
        <v>#REF!</v>
      </c>
    </row>
    <row r="179" spans="1:9" ht="16" customHeight="1">
      <c r="A179" s="494" t="str">
        <f t="shared" ca="1" si="8"/>
        <v/>
      </c>
      <c r="B179" s="498" t="str">
        <f t="shared" ca="1" si="9"/>
        <v/>
      </c>
      <c r="C179" s="486" t="str">
        <f ca="1">IFERROR(VLOOKUP(A179,Transaksi!$A$11:$C$1000,3,FALSE),"")</f>
        <v/>
      </c>
      <c r="D179" s="487" t="str">
        <f ca="1">IFERROR(VLOOKUP(A179,Transaksi!$A$11:$D$1000,4,FALSE),"")</f>
        <v/>
      </c>
      <c r="E179" s="488" t="str">
        <f ca="1">IFERROR(VLOOKUP(A179,Transaksi!$A$11:$E$1000,5,FALSE),"")</f>
        <v/>
      </c>
      <c r="F179" s="209" t="str">
        <f ca="1">IFERROR(VLOOKUP(A179,Transaksi!$A$11:$F$1000,6,FALSE),"")</f>
        <v/>
      </c>
      <c r="G179" s="489" t="str">
        <f ca="1">IFERROR(VLOOKUP(A179,Transaksi!$A$11:$H$1000,8,FALSE),"")</f>
        <v/>
      </c>
      <c r="H179" s="627" t="str">
        <f t="shared" ca="1" si="10"/>
        <v/>
      </c>
      <c r="I179" s="127" t="e">
        <f ca="1">IF(#REF!+G179&lt;&gt;0,Transaksi!J173,"")</f>
        <v>#REF!</v>
      </c>
    </row>
    <row r="180" spans="1:9" ht="16" customHeight="1">
      <c r="A180" s="494" t="str">
        <f t="shared" ca="1" si="8"/>
        <v/>
      </c>
      <c r="B180" s="498" t="str">
        <f t="shared" ca="1" si="9"/>
        <v/>
      </c>
      <c r="C180" s="486" t="str">
        <f ca="1">IFERROR(VLOOKUP(A180,Transaksi!$A$11:$C$1000,3,FALSE),"")</f>
        <v/>
      </c>
      <c r="D180" s="487" t="str">
        <f ca="1">IFERROR(VLOOKUP(A180,Transaksi!$A$11:$D$1000,4,FALSE),"")</f>
        <v/>
      </c>
      <c r="E180" s="488" t="str">
        <f ca="1">IFERROR(VLOOKUP(A180,Transaksi!$A$11:$E$1000,5,FALSE),"")</f>
        <v/>
      </c>
      <c r="F180" s="209" t="str">
        <f ca="1">IFERROR(VLOOKUP(A180,Transaksi!$A$11:$F$1000,6,FALSE),"")</f>
        <v/>
      </c>
      <c r="G180" s="489" t="str">
        <f ca="1">IFERROR(VLOOKUP(A180,Transaksi!$A$11:$H$1000,8,FALSE),"")</f>
        <v/>
      </c>
      <c r="H180" s="627" t="str">
        <f t="shared" ca="1" si="10"/>
        <v/>
      </c>
      <c r="I180" s="127" t="e">
        <f ca="1">IF(#REF!+G180&lt;&gt;0,Transaksi!J174,"")</f>
        <v>#REF!</v>
      </c>
    </row>
    <row r="181" spans="1:9" ht="16" customHeight="1">
      <c r="A181" s="494" t="str">
        <f t="shared" ca="1" si="8"/>
        <v/>
      </c>
      <c r="B181" s="498" t="str">
        <f t="shared" ca="1" si="9"/>
        <v/>
      </c>
      <c r="C181" s="486" t="str">
        <f ca="1">IFERROR(VLOOKUP(A181,Transaksi!$A$11:$C$1000,3,FALSE),"")</f>
        <v/>
      </c>
      <c r="D181" s="487" t="str">
        <f ca="1">IFERROR(VLOOKUP(A181,Transaksi!$A$11:$D$1000,4,FALSE),"")</f>
        <v/>
      </c>
      <c r="E181" s="488" t="str">
        <f ca="1">IFERROR(VLOOKUP(A181,Transaksi!$A$11:$E$1000,5,FALSE),"")</f>
        <v/>
      </c>
      <c r="F181" s="209" t="str">
        <f ca="1">IFERROR(VLOOKUP(A181,Transaksi!$A$11:$F$1000,6,FALSE),"")</f>
        <v/>
      </c>
      <c r="G181" s="489" t="str">
        <f ca="1">IFERROR(VLOOKUP(A181,Transaksi!$A$11:$H$1000,8,FALSE),"")</f>
        <v/>
      </c>
      <c r="H181" s="627" t="str">
        <f t="shared" ca="1" si="10"/>
        <v/>
      </c>
      <c r="I181" s="127" t="e">
        <f ca="1">IF(#REF!+G181&lt;&gt;0,Transaksi!J175,"")</f>
        <v>#REF!</v>
      </c>
    </row>
    <row r="182" spans="1:9" ht="16" customHeight="1">
      <c r="A182" s="494" t="str">
        <f t="shared" ca="1" si="8"/>
        <v/>
      </c>
      <c r="B182" s="498" t="str">
        <f t="shared" ca="1" si="9"/>
        <v/>
      </c>
      <c r="C182" s="486" t="str">
        <f ca="1">IFERROR(VLOOKUP(A182,Transaksi!$A$11:$C$1000,3,FALSE),"")</f>
        <v/>
      </c>
      <c r="D182" s="487" t="str">
        <f ca="1">IFERROR(VLOOKUP(A182,Transaksi!$A$11:$D$1000,4,FALSE),"")</f>
        <v/>
      </c>
      <c r="E182" s="488" t="str">
        <f ca="1">IFERROR(VLOOKUP(A182,Transaksi!$A$11:$E$1000,5,FALSE),"")</f>
        <v/>
      </c>
      <c r="F182" s="209" t="str">
        <f ca="1">IFERROR(VLOOKUP(A182,Transaksi!$A$11:$F$1000,6,FALSE),"")</f>
        <v/>
      </c>
      <c r="G182" s="489" t="str">
        <f ca="1">IFERROR(VLOOKUP(A182,Transaksi!$A$11:$H$1000,8,FALSE),"")</f>
        <v/>
      </c>
      <c r="H182" s="627" t="str">
        <f t="shared" ca="1" si="10"/>
        <v/>
      </c>
      <c r="I182" s="127" t="e">
        <f ca="1">IF(#REF!+G182&lt;&gt;0,Transaksi!J176,"")</f>
        <v>#REF!</v>
      </c>
    </row>
    <row r="183" spans="1:9" ht="16" customHeight="1">
      <c r="A183" s="494" t="str">
        <f t="shared" ca="1" si="8"/>
        <v/>
      </c>
      <c r="B183" s="498" t="str">
        <f t="shared" ca="1" si="9"/>
        <v/>
      </c>
      <c r="C183" s="486" t="str">
        <f ca="1">IFERROR(VLOOKUP(A183,Transaksi!$A$11:$C$1000,3,FALSE),"")</f>
        <v/>
      </c>
      <c r="D183" s="487" t="str">
        <f ca="1">IFERROR(VLOOKUP(A183,Transaksi!$A$11:$D$1000,4,FALSE),"")</f>
        <v/>
      </c>
      <c r="E183" s="488" t="str">
        <f ca="1">IFERROR(VLOOKUP(A183,Transaksi!$A$11:$E$1000,5,FALSE),"")</f>
        <v/>
      </c>
      <c r="F183" s="209" t="str">
        <f ca="1">IFERROR(VLOOKUP(A183,Transaksi!$A$11:$F$1000,6,FALSE),"")</f>
        <v/>
      </c>
      <c r="G183" s="489" t="str">
        <f ca="1">IFERROR(VLOOKUP(A183,Transaksi!$A$11:$H$1000,8,FALSE),"")</f>
        <v/>
      </c>
      <c r="H183" s="627" t="str">
        <f t="shared" ca="1" si="10"/>
        <v/>
      </c>
      <c r="I183" s="127" t="e">
        <f ca="1">IF(#REF!+G183&lt;&gt;0,Transaksi!J177,"")</f>
        <v>#REF!</v>
      </c>
    </row>
    <row r="184" spans="1:9" ht="16" customHeight="1">
      <c r="A184" s="494" t="str">
        <f t="shared" ca="1" si="8"/>
        <v/>
      </c>
      <c r="B184" s="498" t="str">
        <f t="shared" ca="1" si="9"/>
        <v/>
      </c>
      <c r="C184" s="486" t="str">
        <f ca="1">IFERROR(VLOOKUP(A184,Transaksi!$A$11:$C$1000,3,FALSE),"")</f>
        <v/>
      </c>
      <c r="D184" s="487" t="str">
        <f ca="1">IFERROR(VLOOKUP(A184,Transaksi!$A$11:$D$1000,4,FALSE),"")</f>
        <v/>
      </c>
      <c r="E184" s="488" t="str">
        <f ca="1">IFERROR(VLOOKUP(A184,Transaksi!$A$11:$E$1000,5,FALSE),"")</f>
        <v/>
      </c>
      <c r="F184" s="209" t="str">
        <f ca="1">IFERROR(VLOOKUP(A184,Transaksi!$A$11:$F$1000,6,FALSE),"")</f>
        <v/>
      </c>
      <c r="G184" s="489" t="str">
        <f ca="1">IFERROR(VLOOKUP(A184,Transaksi!$A$11:$H$1000,8,FALSE),"")</f>
        <v/>
      </c>
      <c r="H184" s="627" t="str">
        <f t="shared" ca="1" si="10"/>
        <v/>
      </c>
      <c r="I184" s="127" t="e">
        <f ca="1">IF(#REF!+G184&lt;&gt;0,Transaksi!J178,"")</f>
        <v>#REF!</v>
      </c>
    </row>
    <row r="185" spans="1:9" ht="16" customHeight="1">
      <c r="A185" s="494" t="str">
        <f t="shared" ca="1" si="8"/>
        <v/>
      </c>
      <c r="B185" s="498" t="str">
        <f t="shared" ca="1" si="9"/>
        <v/>
      </c>
      <c r="C185" s="486" t="str">
        <f ca="1">IFERROR(VLOOKUP(A185,Transaksi!$A$11:$C$1000,3,FALSE),"")</f>
        <v/>
      </c>
      <c r="D185" s="487" t="str">
        <f ca="1">IFERROR(VLOOKUP(A185,Transaksi!$A$11:$D$1000,4,FALSE),"")</f>
        <v/>
      </c>
      <c r="E185" s="488" t="str">
        <f ca="1">IFERROR(VLOOKUP(A185,Transaksi!$A$11:$E$1000,5,FALSE),"")</f>
        <v/>
      </c>
      <c r="F185" s="209" t="str">
        <f ca="1">IFERROR(VLOOKUP(A185,Transaksi!$A$11:$F$1000,6,FALSE),"")</f>
        <v/>
      </c>
      <c r="G185" s="489" t="str">
        <f ca="1">IFERROR(VLOOKUP(A185,Transaksi!$A$11:$H$1000,8,FALSE),"")</f>
        <v/>
      </c>
      <c r="H185" s="627" t="str">
        <f t="shared" ca="1" si="10"/>
        <v/>
      </c>
      <c r="I185" s="127" t="e">
        <f ca="1">IF(#REF!+G185&lt;&gt;0,Transaksi!J179,"")</f>
        <v>#REF!</v>
      </c>
    </row>
    <row r="186" spans="1:9" ht="16" customHeight="1">
      <c r="A186" s="494" t="str">
        <f t="shared" ca="1" si="8"/>
        <v/>
      </c>
      <c r="B186" s="498" t="str">
        <f t="shared" ca="1" si="9"/>
        <v/>
      </c>
      <c r="C186" s="486" t="str">
        <f ca="1">IFERROR(VLOOKUP(A186,Transaksi!$A$11:$C$1000,3,FALSE),"")</f>
        <v/>
      </c>
      <c r="D186" s="487" t="str">
        <f ca="1">IFERROR(VLOOKUP(A186,Transaksi!$A$11:$D$1000,4,FALSE),"")</f>
        <v/>
      </c>
      <c r="E186" s="488" t="str">
        <f ca="1">IFERROR(VLOOKUP(A186,Transaksi!$A$11:$E$1000,5,FALSE),"")</f>
        <v/>
      </c>
      <c r="F186" s="209" t="str">
        <f ca="1">IFERROR(VLOOKUP(A186,Transaksi!$A$11:$F$1000,6,FALSE),"")</f>
        <v/>
      </c>
      <c r="G186" s="489" t="str">
        <f ca="1">IFERROR(VLOOKUP(A186,Transaksi!$A$11:$H$1000,8,FALSE),"")</f>
        <v/>
      </c>
      <c r="H186" s="627" t="str">
        <f t="shared" ca="1" si="10"/>
        <v/>
      </c>
      <c r="I186" s="127" t="e">
        <f ca="1">IF(#REF!+G186&lt;&gt;0,Transaksi!J180,"")</f>
        <v>#REF!</v>
      </c>
    </row>
    <row r="187" spans="1:9" ht="16" customHeight="1">
      <c r="A187" s="494" t="str">
        <f t="shared" ca="1" si="8"/>
        <v/>
      </c>
      <c r="B187" s="498" t="str">
        <f t="shared" ca="1" si="9"/>
        <v/>
      </c>
      <c r="C187" s="486" t="str">
        <f ca="1">IFERROR(VLOOKUP(A187,Transaksi!$A$11:$C$1000,3,FALSE),"")</f>
        <v/>
      </c>
      <c r="D187" s="487" t="str">
        <f ca="1">IFERROR(VLOOKUP(A187,Transaksi!$A$11:$D$1000,4,FALSE),"")</f>
        <v/>
      </c>
      <c r="E187" s="488" t="str">
        <f ca="1">IFERROR(VLOOKUP(A187,Transaksi!$A$11:$E$1000,5,FALSE),"")</f>
        <v/>
      </c>
      <c r="F187" s="209" t="str">
        <f ca="1">IFERROR(VLOOKUP(A187,Transaksi!$A$11:$F$1000,6,FALSE),"")</f>
        <v/>
      </c>
      <c r="G187" s="489" t="str">
        <f ca="1">IFERROR(VLOOKUP(A187,Transaksi!$A$11:$H$1000,8,FALSE),"")</f>
        <v/>
      </c>
      <c r="H187" s="627" t="str">
        <f t="shared" ca="1" si="10"/>
        <v/>
      </c>
      <c r="I187" s="127" t="e">
        <f ca="1">IF(#REF!+G187&lt;&gt;0,Transaksi!J181,"")</f>
        <v>#REF!</v>
      </c>
    </row>
    <row r="188" spans="1:9" ht="16" customHeight="1">
      <c r="A188" s="494" t="str">
        <f t="shared" ca="1" si="8"/>
        <v/>
      </c>
      <c r="B188" s="498" t="str">
        <f t="shared" ca="1" si="9"/>
        <v/>
      </c>
      <c r="C188" s="486" t="str">
        <f ca="1">IFERROR(VLOOKUP(A188,Transaksi!$A$11:$C$1000,3,FALSE),"")</f>
        <v/>
      </c>
      <c r="D188" s="487" t="str">
        <f ca="1">IFERROR(VLOOKUP(A188,Transaksi!$A$11:$D$1000,4,FALSE),"")</f>
        <v/>
      </c>
      <c r="E188" s="488" t="str">
        <f ca="1">IFERROR(VLOOKUP(A188,Transaksi!$A$11:$E$1000,5,FALSE),"")</f>
        <v/>
      </c>
      <c r="F188" s="209" t="str">
        <f ca="1">IFERROR(VLOOKUP(A188,Transaksi!$A$11:$F$1000,6,FALSE),"")</f>
        <v/>
      </c>
      <c r="G188" s="489" t="str">
        <f ca="1">IFERROR(VLOOKUP(A188,Transaksi!$A$11:$H$1000,8,FALSE),"")</f>
        <v/>
      </c>
      <c r="H188" s="627" t="str">
        <f t="shared" ca="1" si="10"/>
        <v/>
      </c>
      <c r="I188" s="127" t="e">
        <f ca="1">IF(#REF!+G188&lt;&gt;0,Transaksi!J182,"")</f>
        <v>#REF!</v>
      </c>
    </row>
    <row r="189" spans="1:9" ht="16" customHeight="1">
      <c r="A189" s="494" t="str">
        <f t="shared" ca="1" si="8"/>
        <v/>
      </c>
      <c r="B189" s="498" t="str">
        <f t="shared" ca="1" si="9"/>
        <v/>
      </c>
      <c r="C189" s="486" t="str">
        <f ca="1">IFERROR(VLOOKUP(A189,Transaksi!$A$11:$C$1000,3,FALSE),"")</f>
        <v/>
      </c>
      <c r="D189" s="487" t="str">
        <f ca="1">IFERROR(VLOOKUP(A189,Transaksi!$A$11:$D$1000,4,FALSE),"")</f>
        <v/>
      </c>
      <c r="E189" s="488" t="str">
        <f ca="1">IFERROR(VLOOKUP(A189,Transaksi!$A$11:$E$1000,5,FALSE),"")</f>
        <v/>
      </c>
      <c r="F189" s="209" t="str">
        <f ca="1">IFERROR(VLOOKUP(A189,Transaksi!$A$11:$F$1000,6,FALSE),"")</f>
        <v/>
      </c>
      <c r="G189" s="489" t="str">
        <f ca="1">IFERROR(VLOOKUP(A189,Transaksi!$A$11:$H$1000,8,FALSE),"")</f>
        <v/>
      </c>
      <c r="H189" s="627" t="str">
        <f t="shared" ca="1" si="10"/>
        <v/>
      </c>
      <c r="I189" s="127" t="e">
        <f ca="1">IF(#REF!+G189&lt;&gt;0,Transaksi!J183,"")</f>
        <v>#REF!</v>
      </c>
    </row>
    <row r="190" spans="1:9" ht="16" customHeight="1">
      <c r="A190" s="494" t="str">
        <f t="shared" ca="1" si="8"/>
        <v/>
      </c>
      <c r="B190" s="498" t="str">
        <f t="shared" ca="1" si="9"/>
        <v/>
      </c>
      <c r="C190" s="486" t="str">
        <f ca="1">IFERROR(VLOOKUP(A190,Transaksi!$A$11:$C$1000,3,FALSE),"")</f>
        <v/>
      </c>
      <c r="D190" s="487" t="str">
        <f ca="1">IFERROR(VLOOKUP(A190,Transaksi!$A$11:$D$1000,4,FALSE),"")</f>
        <v/>
      </c>
      <c r="E190" s="488" t="str">
        <f ca="1">IFERROR(VLOOKUP(A190,Transaksi!$A$11:$E$1000,5,FALSE),"")</f>
        <v/>
      </c>
      <c r="F190" s="209" t="str">
        <f ca="1">IFERROR(VLOOKUP(A190,Transaksi!$A$11:$F$1000,6,FALSE),"")</f>
        <v/>
      </c>
      <c r="G190" s="489" t="str">
        <f ca="1">IFERROR(VLOOKUP(A190,Transaksi!$A$11:$H$1000,8,FALSE),"")</f>
        <v/>
      </c>
      <c r="H190" s="627" t="str">
        <f t="shared" ca="1" si="10"/>
        <v/>
      </c>
      <c r="I190" s="127" t="e">
        <f ca="1">IF(#REF!+G190&lt;&gt;0,Transaksi!J184,"")</f>
        <v>#REF!</v>
      </c>
    </row>
    <row r="191" spans="1:9" ht="16" customHeight="1">
      <c r="A191" s="494" t="str">
        <f t="shared" ca="1" si="8"/>
        <v/>
      </c>
      <c r="B191" s="498" t="str">
        <f t="shared" ca="1" si="9"/>
        <v/>
      </c>
      <c r="C191" s="486" t="str">
        <f ca="1">IFERROR(VLOOKUP(A191,Transaksi!$A$11:$C$1000,3,FALSE),"")</f>
        <v/>
      </c>
      <c r="D191" s="487" t="str">
        <f ca="1">IFERROR(VLOOKUP(A191,Transaksi!$A$11:$D$1000,4,FALSE),"")</f>
        <v/>
      </c>
      <c r="E191" s="488" t="str">
        <f ca="1">IFERROR(VLOOKUP(A191,Transaksi!$A$11:$E$1000,5,FALSE),"")</f>
        <v/>
      </c>
      <c r="F191" s="209" t="str">
        <f ca="1">IFERROR(VLOOKUP(A191,Transaksi!$A$11:$F$1000,6,FALSE),"")</f>
        <v/>
      </c>
      <c r="G191" s="489" t="str">
        <f ca="1">IFERROR(VLOOKUP(A191,Transaksi!$A$11:$H$1000,8,FALSE),"")</f>
        <v/>
      </c>
      <c r="H191" s="627" t="str">
        <f t="shared" ca="1" si="10"/>
        <v/>
      </c>
      <c r="I191" s="127" t="e">
        <f ca="1">IF(#REF!+G191&lt;&gt;0,Transaksi!J185,"")</f>
        <v>#REF!</v>
      </c>
    </row>
    <row r="192" spans="1:9" ht="16" customHeight="1">
      <c r="A192" s="494" t="str">
        <f t="shared" ca="1" si="8"/>
        <v/>
      </c>
      <c r="B192" s="498" t="str">
        <f t="shared" ca="1" si="9"/>
        <v/>
      </c>
      <c r="C192" s="486" t="str">
        <f ca="1">IFERROR(VLOOKUP(A192,Transaksi!$A$11:$C$1000,3,FALSE),"")</f>
        <v/>
      </c>
      <c r="D192" s="487" t="str">
        <f ca="1">IFERROR(VLOOKUP(A192,Transaksi!$A$11:$D$1000,4,FALSE),"")</f>
        <v/>
      </c>
      <c r="E192" s="488" t="str">
        <f ca="1">IFERROR(VLOOKUP(A192,Transaksi!$A$11:$E$1000,5,FALSE),"")</f>
        <v/>
      </c>
      <c r="F192" s="209" t="str">
        <f ca="1">IFERROR(VLOOKUP(A192,Transaksi!$A$11:$F$1000,6,FALSE),"")</f>
        <v/>
      </c>
      <c r="G192" s="489" t="str">
        <f ca="1">IFERROR(VLOOKUP(A192,Transaksi!$A$11:$H$1000,8,FALSE),"")</f>
        <v/>
      </c>
      <c r="H192" s="627" t="str">
        <f t="shared" ca="1" si="10"/>
        <v/>
      </c>
      <c r="I192" s="127" t="e">
        <f ca="1">IF(#REF!+G192&lt;&gt;0,Transaksi!J186,"")</f>
        <v>#REF!</v>
      </c>
    </row>
    <row r="193" spans="1:9" ht="16" customHeight="1">
      <c r="A193" s="494" t="str">
        <f t="shared" ca="1" si="8"/>
        <v/>
      </c>
      <c r="B193" s="498" t="str">
        <f t="shared" ca="1" si="9"/>
        <v/>
      </c>
      <c r="C193" s="486" t="str">
        <f ca="1">IFERROR(VLOOKUP(A193,Transaksi!$A$11:$C$1000,3,FALSE),"")</f>
        <v/>
      </c>
      <c r="D193" s="487" t="str">
        <f ca="1">IFERROR(VLOOKUP(A193,Transaksi!$A$11:$D$1000,4,FALSE),"")</f>
        <v/>
      </c>
      <c r="E193" s="488" t="str">
        <f ca="1">IFERROR(VLOOKUP(A193,Transaksi!$A$11:$E$1000,5,FALSE),"")</f>
        <v/>
      </c>
      <c r="F193" s="209" t="str">
        <f ca="1">IFERROR(VLOOKUP(A193,Transaksi!$A$11:$F$1000,6,FALSE),"")</f>
        <v/>
      </c>
      <c r="G193" s="489" t="str">
        <f ca="1">IFERROR(VLOOKUP(A193,Transaksi!$A$11:$H$1000,8,FALSE),"")</f>
        <v/>
      </c>
      <c r="H193" s="627" t="str">
        <f t="shared" ca="1" si="10"/>
        <v/>
      </c>
      <c r="I193" s="127" t="e">
        <f ca="1">IF(#REF!+G193&lt;&gt;0,Transaksi!J187,"")</f>
        <v>#REF!</v>
      </c>
    </row>
    <row r="194" spans="1:9" ht="16" customHeight="1">
      <c r="A194" s="494" t="str">
        <f t="shared" ca="1" si="8"/>
        <v/>
      </c>
      <c r="B194" s="498" t="str">
        <f t="shared" ca="1" si="9"/>
        <v/>
      </c>
      <c r="C194" s="486" t="str">
        <f ca="1">IFERROR(VLOOKUP(A194,Transaksi!$A$11:$C$1000,3,FALSE),"")</f>
        <v/>
      </c>
      <c r="D194" s="487" t="str">
        <f ca="1">IFERROR(VLOOKUP(A194,Transaksi!$A$11:$D$1000,4,FALSE),"")</f>
        <v/>
      </c>
      <c r="E194" s="488" t="str">
        <f ca="1">IFERROR(VLOOKUP(A194,Transaksi!$A$11:$E$1000,5,FALSE),"")</f>
        <v/>
      </c>
      <c r="F194" s="209" t="str">
        <f ca="1">IFERROR(VLOOKUP(A194,Transaksi!$A$11:$F$1000,6,FALSE),"")</f>
        <v/>
      </c>
      <c r="G194" s="489" t="str">
        <f ca="1">IFERROR(VLOOKUP(A194,Transaksi!$A$11:$H$1000,8,FALSE),"")</f>
        <v/>
      </c>
      <c r="H194" s="627" t="str">
        <f t="shared" ca="1" si="10"/>
        <v/>
      </c>
      <c r="I194" s="127" t="e">
        <f ca="1">IF(#REF!+G194&lt;&gt;0,Transaksi!J188,"")</f>
        <v>#REF!</v>
      </c>
    </row>
    <row r="195" spans="1:9" ht="16" customHeight="1">
      <c r="A195" s="494" t="str">
        <f t="shared" ca="1" si="8"/>
        <v/>
      </c>
      <c r="B195" s="498" t="str">
        <f t="shared" ca="1" si="9"/>
        <v/>
      </c>
      <c r="C195" s="486" t="str">
        <f ca="1">IFERROR(VLOOKUP(A195,Transaksi!$A$11:$C$1000,3,FALSE),"")</f>
        <v/>
      </c>
      <c r="D195" s="487" t="str">
        <f ca="1">IFERROR(VLOOKUP(A195,Transaksi!$A$11:$D$1000,4,FALSE),"")</f>
        <v/>
      </c>
      <c r="E195" s="488" t="str">
        <f ca="1">IFERROR(VLOOKUP(A195,Transaksi!$A$11:$E$1000,5,FALSE),"")</f>
        <v/>
      </c>
      <c r="F195" s="209" t="str">
        <f ca="1">IFERROR(VLOOKUP(A195,Transaksi!$A$11:$F$1000,6,FALSE),"")</f>
        <v/>
      </c>
      <c r="G195" s="489" t="str">
        <f ca="1">IFERROR(VLOOKUP(A195,Transaksi!$A$11:$H$1000,8,FALSE),"")</f>
        <v/>
      </c>
      <c r="H195" s="627" t="str">
        <f t="shared" ca="1" si="10"/>
        <v/>
      </c>
      <c r="I195" s="127" t="e">
        <f ca="1">IF(#REF!+G195&lt;&gt;0,Transaksi!J189,"")</f>
        <v>#REF!</v>
      </c>
    </row>
    <row r="196" spans="1:9" ht="16" customHeight="1">
      <c r="A196" s="494" t="str">
        <f t="shared" ca="1" si="8"/>
        <v/>
      </c>
      <c r="B196" s="498" t="str">
        <f t="shared" ca="1" si="9"/>
        <v/>
      </c>
      <c r="C196" s="486" t="str">
        <f ca="1">IFERROR(VLOOKUP(A196,Transaksi!$A$11:$C$1000,3,FALSE),"")</f>
        <v/>
      </c>
      <c r="D196" s="487" t="str">
        <f ca="1">IFERROR(VLOOKUP(A196,Transaksi!$A$11:$D$1000,4,FALSE),"")</f>
        <v/>
      </c>
      <c r="E196" s="488" t="str">
        <f ca="1">IFERROR(VLOOKUP(A196,Transaksi!$A$11:$E$1000,5,FALSE),"")</f>
        <v/>
      </c>
      <c r="F196" s="209" t="str">
        <f ca="1">IFERROR(VLOOKUP(A196,Transaksi!$A$11:$F$1000,6,FALSE),"")</f>
        <v/>
      </c>
      <c r="G196" s="489" t="str">
        <f ca="1">IFERROR(VLOOKUP(A196,Transaksi!$A$11:$H$1000,8,FALSE),"")</f>
        <v/>
      </c>
      <c r="H196" s="627" t="str">
        <f t="shared" ca="1" si="10"/>
        <v/>
      </c>
      <c r="I196" s="127" t="e">
        <f ca="1">IF(#REF!+G196&lt;&gt;0,Transaksi!J190,"")</f>
        <v>#REF!</v>
      </c>
    </row>
    <row r="197" spans="1:9" ht="16" customHeight="1">
      <c r="A197" s="494" t="str">
        <f t="shared" ca="1" si="8"/>
        <v/>
      </c>
      <c r="B197" s="498" t="str">
        <f t="shared" ca="1" si="9"/>
        <v/>
      </c>
      <c r="C197" s="486" t="str">
        <f ca="1">IFERROR(VLOOKUP(A197,Transaksi!$A$11:$C$1000,3,FALSE),"")</f>
        <v/>
      </c>
      <c r="D197" s="487" t="str">
        <f ca="1">IFERROR(VLOOKUP(A197,Transaksi!$A$11:$D$1000,4,FALSE),"")</f>
        <v/>
      </c>
      <c r="E197" s="488" t="str">
        <f ca="1">IFERROR(VLOOKUP(A197,Transaksi!$A$11:$E$1000,5,FALSE),"")</f>
        <v/>
      </c>
      <c r="F197" s="209" t="str">
        <f ca="1">IFERROR(VLOOKUP(A197,Transaksi!$A$11:$F$1000,6,FALSE),"")</f>
        <v/>
      </c>
      <c r="G197" s="489" t="str">
        <f ca="1">IFERROR(VLOOKUP(A197,Transaksi!$A$11:$H$1000,8,FALSE),"")</f>
        <v/>
      </c>
      <c r="H197" s="627" t="str">
        <f t="shared" ca="1" si="10"/>
        <v/>
      </c>
      <c r="I197" s="127" t="e">
        <f ca="1">IF(#REF!+G197&lt;&gt;0,Transaksi!J191,"")</f>
        <v>#REF!</v>
      </c>
    </row>
    <row r="198" spans="1:9" ht="16" customHeight="1">
      <c r="A198" s="494" t="str">
        <f t="shared" ca="1" si="8"/>
        <v/>
      </c>
      <c r="B198" s="498" t="str">
        <f t="shared" ca="1" si="9"/>
        <v/>
      </c>
      <c r="C198" s="486" t="str">
        <f ca="1">IFERROR(VLOOKUP(A198,Transaksi!$A$11:$C$1000,3,FALSE),"")</f>
        <v/>
      </c>
      <c r="D198" s="487" t="str">
        <f ca="1">IFERROR(VLOOKUP(A198,Transaksi!$A$11:$D$1000,4,FALSE),"")</f>
        <v/>
      </c>
      <c r="E198" s="488" t="str">
        <f ca="1">IFERROR(VLOOKUP(A198,Transaksi!$A$11:$E$1000,5,FALSE),"")</f>
        <v/>
      </c>
      <c r="F198" s="209" t="str">
        <f ca="1">IFERROR(VLOOKUP(A198,Transaksi!$A$11:$F$1000,6,FALSE),"")</f>
        <v/>
      </c>
      <c r="G198" s="489" t="str">
        <f ca="1">IFERROR(VLOOKUP(A198,Transaksi!$A$11:$H$1000,8,FALSE),"")</f>
        <v/>
      </c>
      <c r="H198" s="627" t="str">
        <f t="shared" ca="1" si="10"/>
        <v/>
      </c>
      <c r="I198" s="127" t="e">
        <f ca="1">IF(#REF!+G198&lt;&gt;0,Transaksi!J192,"")</f>
        <v>#REF!</v>
      </c>
    </row>
    <row r="199" spans="1:9" ht="16" customHeight="1">
      <c r="A199" s="494" t="str">
        <f t="shared" ca="1" si="8"/>
        <v/>
      </c>
      <c r="B199" s="498" t="str">
        <f t="shared" ca="1" si="9"/>
        <v/>
      </c>
      <c r="C199" s="486" t="str">
        <f ca="1">IFERROR(VLOOKUP(A199,Transaksi!$A$11:$C$1000,3,FALSE),"")</f>
        <v/>
      </c>
      <c r="D199" s="487" t="str">
        <f ca="1">IFERROR(VLOOKUP(A199,Transaksi!$A$11:$D$1000,4,FALSE),"")</f>
        <v/>
      </c>
      <c r="E199" s="488" t="str">
        <f ca="1">IFERROR(VLOOKUP(A199,Transaksi!$A$11:$E$1000,5,FALSE),"")</f>
        <v/>
      </c>
      <c r="F199" s="209" t="str">
        <f ca="1">IFERROR(VLOOKUP(A199,Transaksi!$A$11:$F$1000,6,FALSE),"")</f>
        <v/>
      </c>
      <c r="G199" s="489" t="str">
        <f ca="1">IFERROR(VLOOKUP(A199,Transaksi!$A$11:$H$1000,8,FALSE),"")</f>
        <v/>
      </c>
      <c r="H199" s="627" t="str">
        <f t="shared" ca="1" si="10"/>
        <v/>
      </c>
      <c r="I199" s="127" t="e">
        <f ca="1">IF(#REF!+G199&lt;&gt;0,Transaksi!J193,"")</f>
        <v>#REF!</v>
      </c>
    </row>
    <row r="200" spans="1:9" ht="16" customHeight="1">
      <c r="A200" s="494" t="str">
        <f t="shared" ca="1" si="8"/>
        <v/>
      </c>
      <c r="B200" s="498" t="str">
        <f t="shared" ca="1" si="9"/>
        <v/>
      </c>
      <c r="C200" s="486" t="str">
        <f ca="1">IFERROR(VLOOKUP(A200,Transaksi!$A$11:$C$1000,3,FALSE),"")</f>
        <v/>
      </c>
      <c r="D200" s="487" t="str">
        <f ca="1">IFERROR(VLOOKUP(A200,Transaksi!$A$11:$D$1000,4,FALSE),"")</f>
        <v/>
      </c>
      <c r="E200" s="488" t="str">
        <f ca="1">IFERROR(VLOOKUP(A200,Transaksi!$A$11:$E$1000,5,FALSE),"")</f>
        <v/>
      </c>
      <c r="F200" s="209" t="str">
        <f ca="1">IFERROR(VLOOKUP(A200,Transaksi!$A$11:$F$1000,6,FALSE),"")</f>
        <v/>
      </c>
      <c r="G200" s="489" t="str">
        <f ca="1">IFERROR(VLOOKUP(A200,Transaksi!$A$11:$H$1000,8,FALSE),"")</f>
        <v/>
      </c>
      <c r="H200" s="627" t="str">
        <f t="shared" ca="1" si="10"/>
        <v/>
      </c>
      <c r="I200" s="127" t="e">
        <f ca="1">IF(#REF!+G200&lt;&gt;0,Transaksi!J194,"")</f>
        <v>#REF!</v>
      </c>
    </row>
    <row r="201" spans="1:9" ht="16" customHeight="1">
      <c r="A201" s="494" t="str">
        <f t="shared" ca="1" si="8"/>
        <v/>
      </c>
      <c r="B201" s="498" t="str">
        <f t="shared" ca="1" si="9"/>
        <v/>
      </c>
      <c r="C201" s="486" t="str">
        <f ca="1">IFERROR(VLOOKUP(A201,Transaksi!$A$11:$C$1000,3,FALSE),"")</f>
        <v/>
      </c>
      <c r="D201" s="487" t="str">
        <f ca="1">IFERROR(VLOOKUP(A201,Transaksi!$A$11:$D$1000,4,FALSE),"")</f>
        <v/>
      </c>
      <c r="E201" s="488" t="str">
        <f ca="1">IFERROR(VLOOKUP(A201,Transaksi!$A$11:$E$1000,5,FALSE),"")</f>
        <v/>
      </c>
      <c r="F201" s="209" t="str">
        <f ca="1">IFERROR(VLOOKUP(A201,Transaksi!$A$11:$F$1000,6,FALSE),"")</f>
        <v/>
      </c>
      <c r="G201" s="489" t="str">
        <f ca="1">IFERROR(VLOOKUP(A201,Transaksi!$A$11:$H$1000,8,FALSE),"")</f>
        <v/>
      </c>
      <c r="H201" s="627" t="str">
        <f t="shared" ca="1" si="10"/>
        <v/>
      </c>
      <c r="I201" s="127" t="e">
        <f ca="1">IF(#REF!+G201&lt;&gt;0,Transaksi!J195,"")</f>
        <v>#REF!</v>
      </c>
    </row>
    <row r="202" spans="1:9" ht="16" customHeight="1">
      <c r="A202" s="494" t="str">
        <f t="shared" ca="1" si="8"/>
        <v/>
      </c>
      <c r="B202" s="498" t="str">
        <f t="shared" ca="1" si="9"/>
        <v/>
      </c>
      <c r="C202" s="486" t="str">
        <f ca="1">IFERROR(VLOOKUP(A202,Transaksi!$A$11:$C$1000,3,FALSE),"")</f>
        <v/>
      </c>
      <c r="D202" s="487" t="str">
        <f ca="1">IFERROR(VLOOKUP(A202,Transaksi!$A$11:$D$1000,4,FALSE),"")</f>
        <v/>
      </c>
      <c r="E202" s="488" t="str">
        <f ca="1">IFERROR(VLOOKUP(A202,Transaksi!$A$11:$E$1000,5,FALSE),"")</f>
        <v/>
      </c>
      <c r="F202" s="209" t="str">
        <f ca="1">IFERROR(VLOOKUP(A202,Transaksi!$A$11:$F$1000,6,FALSE),"")</f>
        <v/>
      </c>
      <c r="G202" s="489" t="str">
        <f ca="1">IFERROR(VLOOKUP(A202,Transaksi!$A$11:$H$1000,8,FALSE),"")</f>
        <v/>
      </c>
      <c r="H202" s="627" t="str">
        <f t="shared" ca="1" si="10"/>
        <v/>
      </c>
      <c r="I202" s="127" t="e">
        <f ca="1">IF(#REF!+G202&lt;&gt;0,Transaksi!J196,"")</f>
        <v>#REF!</v>
      </c>
    </row>
    <row r="203" spans="1:9" ht="16" customHeight="1">
      <c r="A203" s="494" t="str">
        <f t="shared" ca="1" si="8"/>
        <v/>
      </c>
      <c r="B203" s="498" t="str">
        <f t="shared" ca="1" si="9"/>
        <v/>
      </c>
      <c r="C203" s="486" t="str">
        <f ca="1">IFERROR(VLOOKUP(A203,Transaksi!$A$11:$C$1000,3,FALSE),"")</f>
        <v/>
      </c>
      <c r="D203" s="487" t="str">
        <f ca="1">IFERROR(VLOOKUP(A203,Transaksi!$A$11:$D$1000,4,FALSE),"")</f>
        <v/>
      </c>
      <c r="E203" s="488" t="str">
        <f ca="1">IFERROR(VLOOKUP(A203,Transaksi!$A$11:$E$1000,5,FALSE),"")</f>
        <v/>
      </c>
      <c r="F203" s="209" t="str">
        <f ca="1">IFERROR(VLOOKUP(A203,Transaksi!$A$11:$F$1000,6,FALSE),"")</f>
        <v/>
      </c>
      <c r="G203" s="489" t="str">
        <f ca="1">IFERROR(VLOOKUP(A203,Transaksi!$A$11:$H$1000,8,FALSE),"")</f>
        <v/>
      </c>
      <c r="H203" s="627" t="str">
        <f t="shared" ca="1" si="10"/>
        <v/>
      </c>
      <c r="I203" s="127" t="e">
        <f ca="1">IF(#REF!+G203&lt;&gt;0,Transaksi!J197,"")</f>
        <v>#REF!</v>
      </c>
    </row>
    <row r="204" spans="1:9" ht="16" customHeight="1">
      <c r="A204" s="494" t="str">
        <f t="shared" ca="1" si="8"/>
        <v/>
      </c>
      <c r="B204" s="498" t="str">
        <f t="shared" ca="1" si="9"/>
        <v/>
      </c>
      <c r="C204" s="486" t="str">
        <f ca="1">IFERROR(VLOOKUP(A204,Transaksi!$A$11:$C$1000,3,FALSE),"")</f>
        <v/>
      </c>
      <c r="D204" s="487" t="str">
        <f ca="1">IFERROR(VLOOKUP(A204,Transaksi!$A$11:$D$1000,4,FALSE),"")</f>
        <v/>
      </c>
      <c r="E204" s="488" t="str">
        <f ca="1">IFERROR(VLOOKUP(A204,Transaksi!$A$11:$E$1000,5,FALSE),"")</f>
        <v/>
      </c>
      <c r="F204" s="209" t="str">
        <f ca="1">IFERROR(VLOOKUP(A204,Transaksi!$A$11:$F$1000,6,FALSE),"")</f>
        <v/>
      </c>
      <c r="G204" s="489" t="str">
        <f ca="1">IFERROR(VLOOKUP(A204,Transaksi!$A$11:$H$1000,8,FALSE),"")</f>
        <v/>
      </c>
      <c r="H204" s="627" t="str">
        <f t="shared" ca="1" si="10"/>
        <v/>
      </c>
      <c r="I204" s="127" t="e">
        <f ca="1">IF(#REF!+G204&lt;&gt;0,Transaksi!J198,"")</f>
        <v>#REF!</v>
      </c>
    </row>
    <row r="205" spans="1:9" ht="16" customHeight="1">
      <c r="A205" s="494" t="str">
        <f t="shared" ca="1" si="8"/>
        <v/>
      </c>
      <c r="B205" s="498" t="str">
        <f t="shared" ca="1" si="9"/>
        <v/>
      </c>
      <c r="C205" s="486" t="str">
        <f ca="1">IFERROR(VLOOKUP(A205,Transaksi!$A$11:$C$1000,3,FALSE),"")</f>
        <v/>
      </c>
      <c r="D205" s="487" t="str">
        <f ca="1">IFERROR(VLOOKUP(A205,Transaksi!$A$11:$D$1000,4,FALSE),"")</f>
        <v/>
      </c>
      <c r="E205" s="488" t="str">
        <f ca="1">IFERROR(VLOOKUP(A205,Transaksi!$A$11:$E$1000,5,FALSE),"")</f>
        <v/>
      </c>
      <c r="F205" s="209" t="str">
        <f ca="1">IFERROR(VLOOKUP(A205,Transaksi!$A$11:$F$1000,6,FALSE),"")</f>
        <v/>
      </c>
      <c r="G205" s="489" t="str">
        <f ca="1">IFERROR(VLOOKUP(A205,Transaksi!$A$11:$H$1000,8,FALSE),"")</f>
        <v/>
      </c>
      <c r="H205" s="627" t="str">
        <f t="shared" ca="1" si="10"/>
        <v/>
      </c>
      <c r="I205" s="127" t="e">
        <f ca="1">IF(#REF!+G205&lt;&gt;0,Transaksi!J199,"")</f>
        <v>#REF!</v>
      </c>
    </row>
    <row r="206" spans="1:9" ht="16" customHeight="1">
      <c r="A206" s="494" t="str">
        <f t="shared" ca="1" si="8"/>
        <v/>
      </c>
      <c r="B206" s="498" t="str">
        <f t="shared" ca="1" si="9"/>
        <v/>
      </c>
      <c r="C206" s="486" t="str">
        <f ca="1">IFERROR(VLOOKUP(A206,Transaksi!$A$11:$C$1000,3,FALSE),"")</f>
        <v/>
      </c>
      <c r="D206" s="487" t="str">
        <f ca="1">IFERROR(VLOOKUP(A206,Transaksi!$A$11:$D$1000,4,FALSE),"")</f>
        <v/>
      </c>
      <c r="E206" s="488" t="str">
        <f ca="1">IFERROR(VLOOKUP(A206,Transaksi!$A$11:$E$1000,5,FALSE),"")</f>
        <v/>
      </c>
      <c r="F206" s="209" t="str">
        <f ca="1">IFERROR(VLOOKUP(A206,Transaksi!$A$11:$F$1000,6,FALSE),"")</f>
        <v/>
      </c>
      <c r="G206" s="489" t="str">
        <f ca="1">IFERROR(VLOOKUP(A206,Transaksi!$A$11:$H$1000,8,FALSE),"")</f>
        <v/>
      </c>
      <c r="H206" s="627" t="str">
        <f t="shared" ca="1" si="10"/>
        <v/>
      </c>
      <c r="I206" s="127" t="e">
        <f ca="1">IF(#REF!+G206&lt;&gt;0,Transaksi!J200,"")</f>
        <v>#REF!</v>
      </c>
    </row>
    <row r="207" spans="1:9" ht="16" customHeight="1">
      <c r="A207" s="494" t="str">
        <f t="shared" ca="1" si="8"/>
        <v/>
      </c>
      <c r="B207" s="498" t="str">
        <f t="shared" ca="1" si="9"/>
        <v/>
      </c>
      <c r="C207" s="486" t="str">
        <f ca="1">IFERROR(VLOOKUP(A207,Transaksi!$A$11:$C$1000,3,FALSE),"")</f>
        <v/>
      </c>
      <c r="D207" s="487" t="str">
        <f ca="1">IFERROR(VLOOKUP(A207,Transaksi!$A$11:$D$1000,4,FALSE),"")</f>
        <v/>
      </c>
      <c r="E207" s="488" t="str">
        <f ca="1">IFERROR(VLOOKUP(A207,Transaksi!$A$11:$E$1000,5,FALSE),"")</f>
        <v/>
      </c>
      <c r="F207" s="209" t="str">
        <f ca="1">IFERROR(VLOOKUP(A207,Transaksi!$A$11:$F$1000,6,FALSE),"")</f>
        <v/>
      </c>
      <c r="G207" s="489" t="str">
        <f ca="1">IFERROR(VLOOKUP(A207,Transaksi!$A$11:$H$1000,8,FALSE),"")</f>
        <v/>
      </c>
      <c r="H207" s="627" t="str">
        <f t="shared" ca="1" si="10"/>
        <v/>
      </c>
      <c r="I207" s="127" t="e">
        <f ca="1">IF(#REF!+G207&lt;&gt;0,Transaksi!J201,"")</f>
        <v>#REF!</v>
      </c>
    </row>
    <row r="208" spans="1:9" ht="16" customHeight="1">
      <c r="A208" s="494" t="str">
        <f t="shared" ca="1" si="8"/>
        <v/>
      </c>
      <c r="B208" s="498" t="str">
        <f t="shared" ca="1" si="9"/>
        <v/>
      </c>
      <c r="C208" s="486" t="str">
        <f ca="1">IFERROR(VLOOKUP(A208,Transaksi!$A$11:$C$1000,3,FALSE),"")</f>
        <v/>
      </c>
      <c r="D208" s="487" t="str">
        <f ca="1">IFERROR(VLOOKUP(A208,Transaksi!$A$11:$D$1000,4,FALSE),"")</f>
        <v/>
      </c>
      <c r="E208" s="488" t="str">
        <f ca="1">IFERROR(VLOOKUP(A208,Transaksi!$A$11:$E$1000,5,FALSE),"")</f>
        <v/>
      </c>
      <c r="F208" s="209" t="str">
        <f ca="1">IFERROR(VLOOKUP(A208,Transaksi!$A$11:$F$1000,6,FALSE),"")</f>
        <v/>
      </c>
      <c r="G208" s="489" t="str">
        <f ca="1">IFERROR(VLOOKUP(A208,Transaksi!$A$11:$H$1000,8,FALSE),"")</f>
        <v/>
      </c>
      <c r="H208" s="627" t="str">
        <f t="shared" ca="1" si="10"/>
        <v/>
      </c>
      <c r="I208" s="127" t="e">
        <f ca="1">IF(#REF!+G208&lt;&gt;0,Transaksi!J202,"")</f>
        <v>#REF!</v>
      </c>
    </row>
    <row r="209" spans="1:9" ht="16" customHeight="1">
      <c r="A209" s="494" t="str">
        <f t="shared" ca="1" si="8"/>
        <v/>
      </c>
      <c r="B209" s="498" t="str">
        <f t="shared" ca="1" si="9"/>
        <v/>
      </c>
      <c r="C209" s="486" t="str">
        <f ca="1">IFERROR(VLOOKUP(A209,Transaksi!$A$11:$C$1000,3,FALSE),"")</f>
        <v/>
      </c>
      <c r="D209" s="487" t="str">
        <f ca="1">IFERROR(VLOOKUP(A209,Transaksi!$A$11:$D$1000,4,FALSE),"")</f>
        <v/>
      </c>
      <c r="E209" s="488" t="str">
        <f ca="1">IFERROR(VLOOKUP(A209,Transaksi!$A$11:$E$1000,5,FALSE),"")</f>
        <v/>
      </c>
      <c r="F209" s="209" t="str">
        <f ca="1">IFERROR(VLOOKUP(A209,Transaksi!$A$11:$F$1000,6,FALSE),"")</f>
        <v/>
      </c>
      <c r="G209" s="489" t="str">
        <f ca="1">IFERROR(VLOOKUP(A209,Transaksi!$A$11:$H$1000,8,FALSE),"")</f>
        <v/>
      </c>
      <c r="H209" s="627" t="str">
        <f t="shared" ca="1" si="10"/>
        <v/>
      </c>
      <c r="I209" s="127" t="e">
        <f ca="1">IF(#REF!+G209&lt;&gt;0,Transaksi!J203,"")</f>
        <v>#REF!</v>
      </c>
    </row>
    <row r="210" spans="1:9" ht="16" customHeight="1">
      <c r="A210" s="494" t="str">
        <f t="shared" ca="1" si="8"/>
        <v/>
      </c>
      <c r="B210" s="498" t="str">
        <f t="shared" ca="1" si="9"/>
        <v/>
      </c>
      <c r="C210" s="486" t="str">
        <f ca="1">IFERROR(VLOOKUP(A210,Transaksi!$A$11:$C$1000,3,FALSE),"")</f>
        <v/>
      </c>
      <c r="D210" s="487" t="str">
        <f ca="1">IFERROR(VLOOKUP(A210,Transaksi!$A$11:$D$1000,4,FALSE),"")</f>
        <v/>
      </c>
      <c r="E210" s="488" t="str">
        <f ca="1">IFERROR(VLOOKUP(A210,Transaksi!$A$11:$E$1000,5,FALSE),"")</f>
        <v/>
      </c>
      <c r="F210" s="209" t="str">
        <f ca="1">IFERROR(VLOOKUP(A210,Transaksi!$A$11:$F$1000,6,FALSE),"")</f>
        <v/>
      </c>
      <c r="G210" s="489" t="str">
        <f ca="1">IFERROR(VLOOKUP(A210,Transaksi!$A$11:$H$1000,8,FALSE),"")</f>
        <v/>
      </c>
      <c r="H210" s="627" t="str">
        <f t="shared" ca="1" si="10"/>
        <v/>
      </c>
      <c r="I210" s="127" t="e">
        <f ca="1">IF(#REF!+G210&lt;&gt;0,Transaksi!J204,"")</f>
        <v>#REF!</v>
      </c>
    </row>
    <row r="211" spans="1:9" ht="16" customHeight="1">
      <c r="A211" s="494" t="str">
        <f t="shared" ref="A211:A216" ca="1" si="11">IFERROR(VLOOKUP($F$11,INDIRECT($B$9&amp;$B$10&amp;B210&amp;":"&amp;$B$11),3,FALSE),"")</f>
        <v/>
      </c>
      <c r="B211" s="498" t="str">
        <f t="shared" ref="B211:B216" ca="1" si="12">IF(A211="","",A211+1)</f>
        <v/>
      </c>
      <c r="C211" s="486" t="str">
        <f ca="1">IFERROR(VLOOKUP(A211,Transaksi!$A$11:$C$1000,3,FALSE),"")</f>
        <v/>
      </c>
      <c r="D211" s="487" t="str">
        <f ca="1">IFERROR(VLOOKUP(A211,Transaksi!$A$11:$D$1000,4,FALSE),"")</f>
        <v/>
      </c>
      <c r="E211" s="488" t="str">
        <f ca="1">IFERROR(VLOOKUP(A211,Transaksi!$A$11:$E$1000,5,FALSE),"")</f>
        <v/>
      </c>
      <c r="F211" s="209" t="str">
        <f ca="1">IFERROR(VLOOKUP(A211,Transaksi!$A$11:$F$1000,6,FALSE),"")</f>
        <v/>
      </c>
      <c r="G211" s="489" t="str">
        <f ca="1">IFERROR(VLOOKUP(A211,Transaksi!$A$11:$H$1000,8,FALSE),"")</f>
        <v/>
      </c>
      <c r="H211" s="627" t="str">
        <f t="shared" ref="H211:H216" ca="1" si="13">IF(G211="","",1)</f>
        <v/>
      </c>
      <c r="I211" s="127" t="e">
        <f ca="1">IF(#REF!+G211&lt;&gt;0,Transaksi!J205,"")</f>
        <v>#REF!</v>
      </c>
    </row>
    <row r="212" spans="1:9" ht="16" customHeight="1">
      <c r="A212" s="494" t="str">
        <f t="shared" ca="1" si="11"/>
        <v/>
      </c>
      <c r="B212" s="498" t="str">
        <f t="shared" ca="1" si="12"/>
        <v/>
      </c>
      <c r="C212" s="486" t="str">
        <f ca="1">IFERROR(VLOOKUP(A212,Transaksi!$A$11:$C$1000,3,FALSE),"")</f>
        <v/>
      </c>
      <c r="D212" s="487" t="str">
        <f ca="1">IFERROR(VLOOKUP(A212,Transaksi!$A$11:$D$1000,4,FALSE),"")</f>
        <v/>
      </c>
      <c r="E212" s="488" t="str">
        <f ca="1">IFERROR(VLOOKUP(A212,Transaksi!$A$11:$E$1000,5,FALSE),"")</f>
        <v/>
      </c>
      <c r="F212" s="209" t="str">
        <f ca="1">IFERROR(VLOOKUP(A212,Transaksi!$A$11:$F$1000,6,FALSE),"")</f>
        <v/>
      </c>
      <c r="G212" s="489" t="str">
        <f ca="1">IFERROR(VLOOKUP(A212,Transaksi!$A$11:$H$1000,8,FALSE),"")</f>
        <v/>
      </c>
      <c r="H212" s="627" t="str">
        <f t="shared" ca="1" si="13"/>
        <v/>
      </c>
      <c r="I212" s="127" t="e">
        <f ca="1">IF(#REF!+G212&lt;&gt;0,Transaksi!J206,"")</f>
        <v>#REF!</v>
      </c>
    </row>
    <row r="213" spans="1:9" ht="16" customHeight="1">
      <c r="A213" s="494" t="str">
        <f t="shared" ca="1" si="11"/>
        <v/>
      </c>
      <c r="B213" s="498" t="str">
        <f t="shared" ca="1" si="12"/>
        <v/>
      </c>
      <c r="C213" s="486" t="str">
        <f ca="1">IFERROR(VLOOKUP(A213,Transaksi!$A$11:$C$1000,3,FALSE),"")</f>
        <v/>
      </c>
      <c r="D213" s="487" t="str">
        <f ca="1">IFERROR(VLOOKUP(A213,Transaksi!$A$11:$D$1000,4,FALSE),"")</f>
        <v/>
      </c>
      <c r="E213" s="488" t="str">
        <f ca="1">IFERROR(VLOOKUP(A213,Transaksi!$A$11:$E$1000,5,FALSE),"")</f>
        <v/>
      </c>
      <c r="F213" s="209" t="str">
        <f ca="1">IFERROR(VLOOKUP(A213,Transaksi!$A$11:$F$1000,6,FALSE),"")</f>
        <v/>
      </c>
      <c r="G213" s="489" t="str">
        <f ca="1">IFERROR(VLOOKUP(A213,Transaksi!$A$11:$H$1000,8,FALSE),"")</f>
        <v/>
      </c>
      <c r="H213" s="627" t="str">
        <f t="shared" ca="1" si="13"/>
        <v/>
      </c>
      <c r="I213" s="127" t="e">
        <f ca="1">IF(#REF!+G213&lt;&gt;0,Transaksi!J207,"")</f>
        <v>#REF!</v>
      </c>
    </row>
    <row r="214" spans="1:9" ht="16" customHeight="1">
      <c r="A214" s="494" t="str">
        <f t="shared" ca="1" si="11"/>
        <v/>
      </c>
      <c r="B214" s="498" t="str">
        <f t="shared" ca="1" si="12"/>
        <v/>
      </c>
      <c r="C214" s="486" t="str">
        <f ca="1">IFERROR(VLOOKUP(A214,Transaksi!$A$11:$C$1000,3,FALSE),"")</f>
        <v/>
      </c>
      <c r="D214" s="487" t="str">
        <f ca="1">IFERROR(VLOOKUP(A214,Transaksi!$A$11:$D$1000,4,FALSE),"")</f>
        <v/>
      </c>
      <c r="E214" s="488" t="str">
        <f ca="1">IFERROR(VLOOKUP(A214,Transaksi!$A$11:$E$1000,5,FALSE),"")</f>
        <v/>
      </c>
      <c r="F214" s="209" t="str">
        <f ca="1">IFERROR(VLOOKUP(A214,Transaksi!$A$11:$F$1000,6,FALSE),"")</f>
        <v/>
      </c>
      <c r="G214" s="489" t="str">
        <f ca="1">IFERROR(VLOOKUP(A214,Transaksi!$A$11:$H$1000,8,FALSE),"")</f>
        <v/>
      </c>
      <c r="H214" s="627" t="str">
        <f t="shared" ca="1" si="13"/>
        <v/>
      </c>
      <c r="I214" s="127" t="e">
        <f ca="1">IF(#REF!+G214&lt;&gt;0,Transaksi!J208,"")</f>
        <v>#REF!</v>
      </c>
    </row>
    <row r="215" spans="1:9" ht="16" customHeight="1">
      <c r="A215" s="494" t="str">
        <f t="shared" ca="1" si="11"/>
        <v/>
      </c>
      <c r="B215" s="498" t="str">
        <f t="shared" ca="1" si="12"/>
        <v/>
      </c>
      <c r="C215" s="486" t="str">
        <f ca="1">IFERROR(VLOOKUP(A215,Transaksi!$A$11:$C$1000,3,FALSE),"")</f>
        <v/>
      </c>
      <c r="D215" s="487" t="str">
        <f ca="1">IFERROR(VLOOKUP(A215,Transaksi!$A$11:$D$1000,4,FALSE),"")</f>
        <v/>
      </c>
      <c r="E215" s="488" t="str">
        <f ca="1">IFERROR(VLOOKUP(A215,Transaksi!$A$11:$E$1000,5,FALSE),"")</f>
        <v/>
      </c>
      <c r="F215" s="209" t="str">
        <f ca="1">IFERROR(VLOOKUP(A215,Transaksi!$A$11:$F$1000,6,FALSE),"")</f>
        <v/>
      </c>
      <c r="G215" s="489" t="str">
        <f ca="1">IFERROR(VLOOKUP(A215,Transaksi!$A$11:$H$1000,8,FALSE),"")</f>
        <v/>
      </c>
      <c r="H215" s="627" t="str">
        <f t="shared" ca="1" si="13"/>
        <v/>
      </c>
      <c r="I215" s="127" t="e">
        <f ca="1">IF(#REF!+G215&lt;&gt;0,Transaksi!J209,"")</f>
        <v>#REF!</v>
      </c>
    </row>
    <row r="216" spans="1:9" ht="16" customHeight="1">
      <c r="A216" s="494" t="str">
        <f t="shared" ca="1" si="11"/>
        <v/>
      </c>
      <c r="B216" s="498" t="str">
        <f t="shared" ca="1" si="12"/>
        <v/>
      </c>
      <c r="C216" s="486" t="str">
        <f ca="1">IFERROR(VLOOKUP(A216,Transaksi!$A$11:$C$1000,3,FALSE),"")</f>
        <v/>
      </c>
      <c r="D216" s="487" t="str">
        <f ca="1">IFERROR(VLOOKUP(A216,Transaksi!$A$11:$D$1000,4,FALSE),"")</f>
        <v/>
      </c>
      <c r="E216" s="488" t="str">
        <f ca="1">IFERROR(VLOOKUP(A216,Transaksi!$A$11:$E$1000,5,FALSE),"")</f>
        <v/>
      </c>
      <c r="F216" s="209" t="str">
        <f ca="1">IFERROR(VLOOKUP(A216,Transaksi!$A$11:$F$1000,6,FALSE),"")</f>
        <v/>
      </c>
      <c r="G216" s="489" t="str">
        <f ca="1">IFERROR(VLOOKUP(A216,Transaksi!$A$11:$H$1000,8,FALSE),"")</f>
        <v/>
      </c>
      <c r="H216" s="627" t="str">
        <f t="shared" ca="1" si="13"/>
        <v/>
      </c>
      <c r="I216" s="127" t="e">
        <f ca="1">IF(#REF!+G216&lt;&gt;0,Transaksi!J210,"")</f>
        <v>#REF!</v>
      </c>
    </row>
    <row r="217" spans="1:9">
      <c r="A217" s="496"/>
      <c r="B217" s="503"/>
      <c r="C217" s="495"/>
      <c r="D217" s="495"/>
      <c r="E217" s="495"/>
      <c r="F217" s="495"/>
      <c r="G217" s="495"/>
      <c r="H217" s="495"/>
    </row>
  </sheetData>
  <sheetProtection algorithmName="SHA-512" hashValue="y75/ANVBsgxMgQBjpjOFI93epi1aaktQ93fXzE7R2tvLYqekBvUMFXAeXPD9aFAB7HsX1i7NznbPcKjyTxTlQA==" saltValue="V3MZ0q8AcQo2ahgwN0atVA==" spinCount="100000" sheet="1" selectLockedCells="1" autoFilter="0" selectUnlockedCells="1"/>
  <conditionalFormatting sqref="C17:H18">
    <cfRule type="containsText" dxfId="407" priority="2" operator="containsText" text="**">
      <formula>NOT(ISERROR(SEARCH("**",C17)))</formula>
    </cfRule>
  </conditionalFormatting>
  <conditionalFormatting sqref="C19:H216">
    <cfRule type="containsText" dxfId="406" priority="1" operator="containsText" text="**">
      <formula>NOT(ISERROR(SEARCH("**",C19)))</formula>
    </cfRule>
  </conditionalFormatting>
  <printOptions horizontalCentered="1"/>
  <pageMargins left="0.15748031496062992" right="0.11811023622047245" top="0.51181102362204722" bottom="0.98425196850393704" header="0.51181102362204722" footer="0.51181102362204722"/>
  <pageSetup paperSize="9" scale="80" orientation="portrait" horizontalDpi="4294967293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95D7-C2DB-40A3-9B81-6BF15F913FCF}">
  <sheetPr codeName="Sheet16">
    <tabColor rgb="FFFF6600"/>
  </sheetPr>
  <dimension ref="A1:I117"/>
  <sheetViews>
    <sheetView showGridLines="0" topLeftCell="B3" zoomScaleNormal="100" workbookViewId="0">
      <selection activeCell="F20" sqref="F20"/>
    </sheetView>
  </sheetViews>
  <sheetFormatPr defaultColWidth="9.33203125" defaultRowHeight="10"/>
  <cols>
    <col min="1" max="1" width="3.77734375" style="1" hidden="1" customWidth="1"/>
    <col min="2" max="2" width="3.77734375" style="497" customWidth="1"/>
    <col min="3" max="3" width="17.44140625" style="1" bestFit="1" customWidth="1"/>
    <col min="4" max="4" width="8.77734375" style="1" hidden="1" customWidth="1"/>
    <col min="5" max="5" width="15.77734375" style="1" customWidth="1"/>
    <col min="6" max="6" width="78.77734375" style="1" customWidth="1"/>
    <col min="7" max="8" width="18.77734375" style="1" customWidth="1"/>
    <col min="9" max="9" width="35.77734375" style="1" hidden="1" customWidth="1"/>
    <col min="10" max="10" width="9.33203125" style="1"/>
    <col min="11" max="11" width="13.33203125" style="1" bestFit="1" customWidth="1"/>
    <col min="12" max="16384" width="9.33203125" style="1"/>
  </cols>
  <sheetData>
    <row r="1" spans="2:9" hidden="1"/>
    <row r="2" spans="2:9" hidden="1"/>
    <row r="3" spans="2:9" ht="9" customHeight="1">
      <c r="B3" s="498"/>
      <c r="C3" s="9"/>
      <c r="D3" s="9"/>
      <c r="E3" s="9"/>
      <c r="F3" s="9"/>
      <c r="G3" s="38"/>
      <c r="H3" s="38"/>
      <c r="I3" s="9"/>
    </row>
    <row r="4" spans="2:9" ht="17.25" customHeight="1">
      <c r="B4" s="499"/>
      <c r="C4" s="475"/>
      <c r="D4" s="475"/>
      <c r="E4" s="475"/>
      <c r="F4" s="475"/>
      <c r="G4" s="475"/>
      <c r="H4" s="475"/>
      <c r="I4" s="39"/>
    </row>
    <row r="5" spans="2:9" ht="18">
      <c r="B5" s="498"/>
      <c r="C5" s="472" t="s">
        <v>150</v>
      </c>
      <c r="D5" s="472"/>
      <c r="E5" s="472"/>
      <c r="F5" s="472"/>
      <c r="G5" s="472"/>
      <c r="H5" s="472"/>
      <c r="I5" s="9"/>
    </row>
    <row r="6" spans="2:9" ht="12.75" customHeight="1">
      <c r="B6" s="498"/>
      <c r="C6" s="473" t="str">
        <f>Transaksi!C5</f>
        <v>Periode : 05-01-2026 s.d. 17-01-2026</v>
      </c>
      <c r="D6" s="473"/>
      <c r="E6" s="473"/>
      <c r="F6" s="473"/>
      <c r="G6" s="473"/>
      <c r="H6" s="473"/>
      <c r="I6" s="9"/>
    </row>
    <row r="7" spans="2:9" ht="8.15" customHeight="1">
      <c r="B7" s="498"/>
      <c r="C7"/>
      <c r="D7"/>
      <c r="E7"/>
      <c r="F7"/>
      <c r="G7"/>
      <c r="H7"/>
      <c r="I7" s="9"/>
    </row>
    <row r="8" spans="2:9" ht="13">
      <c r="B8" s="498"/>
      <c r="C8" s="45" t="s">
        <v>908</v>
      </c>
      <c r="D8" s="46"/>
      <c r="E8" s="47" t="str">
        <f>":  "&amp;Setup!C6</f>
        <v>:  Input Nama SPPG di sini</v>
      </c>
      <c r="F8" s="47"/>
      <c r="G8" s="30"/>
      <c r="H8" s="30"/>
      <c r="I8" s="9"/>
    </row>
    <row r="9" spans="2:9" ht="13">
      <c r="B9" s="500" t="s">
        <v>143</v>
      </c>
      <c r="C9" s="45" t="s">
        <v>900</v>
      </c>
      <c r="D9" s="46"/>
      <c r="E9" s="47" t="str">
        <f>":  "&amp;Setup!C7</f>
        <v xml:space="preserve">:  </v>
      </c>
      <c r="F9" s="47"/>
      <c r="G9" s="30"/>
      <c r="H9" s="30"/>
      <c r="I9" s="9"/>
    </row>
    <row r="10" spans="2:9" ht="13">
      <c r="B10" s="500" t="s">
        <v>148</v>
      </c>
      <c r="C10" s="45" t="s">
        <v>23</v>
      </c>
      <c r="D10" s="46"/>
      <c r="E10" s="47" t="str">
        <f>":  "&amp;Setup!C8</f>
        <v xml:space="preserve">:  </v>
      </c>
      <c r="F10" s="21"/>
      <c r="G10" s="30"/>
      <c r="H10" s="30"/>
      <c r="I10" s="9"/>
    </row>
    <row r="11" spans="2:9" ht="16" customHeight="1">
      <c r="B11" s="500" t="s">
        <v>145</v>
      </c>
      <c r="C11" s="549"/>
      <c r="D11" s="550" t="s">
        <v>149</v>
      </c>
      <c r="E11" s="551"/>
      <c r="F11" s="552" t="s">
        <v>51</v>
      </c>
      <c r="G11" s="628" t="s">
        <v>910</v>
      </c>
      <c r="H11" s="139">
        <f ca="1">SUM(G17:G115)</f>
        <v>0</v>
      </c>
      <c r="I11" s="9"/>
    </row>
    <row r="12" spans="2:9" ht="13" hidden="1">
      <c r="B12" s="498"/>
      <c r="C12" s="75"/>
      <c r="D12" s="344"/>
      <c r="E12" s="76"/>
      <c r="F12" s="211" t="e">
        <f>#REF!</f>
        <v>#REF!</v>
      </c>
      <c r="G12" s="360"/>
      <c r="H12" s="361"/>
      <c r="I12" s="9"/>
    </row>
    <row r="13" spans="2:9" ht="13" hidden="1">
      <c r="B13" s="498"/>
      <c r="C13" s="75"/>
      <c r="D13" s="344"/>
      <c r="E13" s="76"/>
      <c r="F13" s="211" t="e">
        <f>#REF!</f>
        <v>#REF!</v>
      </c>
      <c r="G13" s="360"/>
      <c r="H13" s="361"/>
      <c r="I13" s="9"/>
    </row>
    <row r="14" spans="2:9" s="21" customFormat="1" ht="8.15" customHeight="1">
      <c r="B14" s="501"/>
      <c r="C14" s="3"/>
      <c r="D14" s="11"/>
      <c r="E14" s="11"/>
      <c r="F14" s="5"/>
      <c r="G14" s="4"/>
      <c r="H14" s="22"/>
      <c r="I14" s="40"/>
    </row>
    <row r="15" spans="2:9" ht="20.149999999999999" customHeight="1">
      <c r="B15" s="502"/>
      <c r="C15" s="51" t="s">
        <v>116</v>
      </c>
      <c r="D15" s="52"/>
      <c r="E15" s="52" t="s">
        <v>134</v>
      </c>
      <c r="F15" s="52" t="s">
        <v>119</v>
      </c>
      <c r="G15" s="53" t="s">
        <v>159</v>
      </c>
      <c r="H15" s="342" t="s">
        <v>108</v>
      </c>
      <c r="I15" s="144" t="s">
        <v>108</v>
      </c>
    </row>
    <row r="16" spans="2:9" ht="16" customHeight="1">
      <c r="B16" s="498"/>
      <c r="C16" s="55">
        <v>1</v>
      </c>
      <c r="D16" s="56"/>
      <c r="E16" s="56">
        <v>2</v>
      </c>
      <c r="F16" s="57" t="s">
        <v>911</v>
      </c>
      <c r="G16" s="58" t="s">
        <v>136</v>
      </c>
      <c r="H16" s="343" t="s">
        <v>137</v>
      </c>
      <c r="I16" s="146">
        <v>8</v>
      </c>
    </row>
    <row r="17" spans="1:9" ht="16" customHeight="1">
      <c r="A17" s="21" t="str">
        <f>IFERROR(VLOOKUP(F11,Transaksi!U11:W1000,3,FALSE),"")</f>
        <v/>
      </c>
      <c r="B17" s="498" t="str">
        <f>IF(A17="","",A17+1)</f>
        <v/>
      </c>
      <c r="C17" s="486" t="str">
        <f>IFERROR(VLOOKUP(A17,Transaksi!$A$11:$C$1000,3,FALSE),"")</f>
        <v/>
      </c>
      <c r="D17" s="487" t="str">
        <f>IFERROR(VLOOKUP(A17,Transaksi!$A$11:$D$1000,4,FALSE),"")</f>
        <v/>
      </c>
      <c r="E17" s="488" t="str">
        <f>IFERROR(VLOOKUP(A17,Transaksi!$A$11:$E$1000,5,FALSE),"")</f>
        <v/>
      </c>
      <c r="F17" s="209" t="str">
        <f>IFERROR(VLOOKUP(A17,Transaksi!$A$11:$F$1000,6,FALSE),"")</f>
        <v/>
      </c>
      <c r="G17" s="489" t="str">
        <f>IFERROR(VLOOKUP(A17,Transaksi!$A$11:$H$1000,8,FALSE),"")</f>
        <v/>
      </c>
      <c r="H17" s="627" t="str">
        <f>IF(G17="","",1)</f>
        <v/>
      </c>
      <c r="I17" s="127" t="e">
        <f>IF(#REF!+G17&lt;&gt;0,Transaksi!J11,"")</f>
        <v>#REF!</v>
      </c>
    </row>
    <row r="18" spans="1:9" ht="16" customHeight="1">
      <c r="A18" s="21" t="str">
        <f ca="1">IFERROR(VLOOKUP($F$11,INDIRECT($B$9&amp;$B$10&amp;B17&amp;":"&amp;$B$11),3,FALSE),"")</f>
        <v/>
      </c>
      <c r="B18" s="498" t="str">
        <f t="shared" ref="B18:B81" ca="1" si="0">IF(A18="","",A18+1)</f>
        <v/>
      </c>
      <c r="C18" s="486" t="str">
        <f ca="1">IFERROR(VLOOKUP(A18,Transaksi!$A$11:$C$1000,3,FALSE),"")</f>
        <v/>
      </c>
      <c r="D18" s="487" t="str">
        <f ca="1">IFERROR(VLOOKUP(A18,Transaksi!$A$11:$D$1000,4,FALSE),"")</f>
        <v/>
      </c>
      <c r="E18" s="488" t="str">
        <f ca="1">IFERROR(VLOOKUP(A18,Transaksi!$A$11:$E$1000,5,FALSE),"")</f>
        <v/>
      </c>
      <c r="F18" s="209" t="str">
        <f ca="1">IFERROR(VLOOKUP(A18,Transaksi!$A$11:$F$1000,6,FALSE),"")</f>
        <v/>
      </c>
      <c r="G18" s="489" t="str">
        <f ca="1">IFERROR(VLOOKUP(A18,Transaksi!$A$11:$H$1000,8,FALSE),"")</f>
        <v/>
      </c>
      <c r="H18" s="627" t="str">
        <f t="shared" ref="H18:H81" ca="1" si="1">IF(G18="","",1)</f>
        <v/>
      </c>
      <c r="I18" s="127" t="e">
        <f ca="1">IF(#REF!+G18&lt;&gt;0,Transaksi!J12,"")</f>
        <v>#REF!</v>
      </c>
    </row>
    <row r="19" spans="1:9" customFormat="1" ht="16" customHeight="1">
      <c r="A19" s="21" t="str">
        <f t="shared" ref="A19:A82" ca="1" si="2">IFERROR(VLOOKUP($F$11,INDIRECT($B$9&amp;$B$10&amp;B18&amp;":"&amp;$B$11),3,FALSE),"")</f>
        <v/>
      </c>
      <c r="B19" s="498" t="str">
        <f t="shared" ca="1" si="0"/>
        <v/>
      </c>
      <c r="C19" s="486" t="str">
        <f ca="1">IFERROR(VLOOKUP(A19,Transaksi!$A$11:$C$1000,3,FALSE),"")</f>
        <v/>
      </c>
      <c r="D19" s="487" t="str">
        <f ca="1">IFERROR(VLOOKUP(A19,Transaksi!$A$11:$D$1000,4,FALSE),"")</f>
        <v/>
      </c>
      <c r="E19" s="488" t="str">
        <f ca="1">IFERROR(VLOOKUP(A19,Transaksi!$A$11:$E$1000,5,FALSE),"")</f>
        <v/>
      </c>
      <c r="F19" s="209" t="str">
        <f ca="1">IFERROR(VLOOKUP(A19,Transaksi!$A$11:$F$1000,6,FALSE),"")</f>
        <v/>
      </c>
      <c r="G19" s="489" t="str">
        <f ca="1">IFERROR(VLOOKUP(A19,Transaksi!$A$11:$H$1000,8,FALSE),"")</f>
        <v/>
      </c>
      <c r="H19" s="627" t="str">
        <f t="shared" ca="1" si="1"/>
        <v/>
      </c>
      <c r="I19" s="127" t="e">
        <f ca="1">IF(#REF!+G19&lt;&gt;0,Transaksi!J13,"")</f>
        <v>#REF!</v>
      </c>
    </row>
    <row r="20" spans="1:9" customFormat="1" ht="16" customHeight="1">
      <c r="A20" s="21" t="str">
        <f t="shared" ca="1" si="2"/>
        <v/>
      </c>
      <c r="B20" s="498" t="str">
        <f t="shared" ca="1" si="0"/>
        <v/>
      </c>
      <c r="C20" s="486" t="str">
        <f ca="1">IFERROR(VLOOKUP(A20,Transaksi!$A$11:$C$1000,3,FALSE),"")</f>
        <v/>
      </c>
      <c r="D20" s="487" t="str">
        <f ca="1">IFERROR(VLOOKUP(A20,Transaksi!$A$11:$D$1000,4,FALSE),"")</f>
        <v/>
      </c>
      <c r="E20" s="488" t="str">
        <f ca="1">IFERROR(VLOOKUP(A20,Transaksi!$A$11:$E$1000,5,FALSE),"")</f>
        <v/>
      </c>
      <c r="F20" s="209" t="str">
        <f ca="1">IFERROR(VLOOKUP(A20,Transaksi!$A$11:$F$1000,6,FALSE),"")</f>
        <v/>
      </c>
      <c r="G20" s="489" t="str">
        <f ca="1">IFERROR(VLOOKUP(A20,Transaksi!$A$11:$H$1000,8,FALSE),"")</f>
        <v/>
      </c>
      <c r="H20" s="627" t="str">
        <f t="shared" ca="1" si="1"/>
        <v/>
      </c>
      <c r="I20" s="127" t="e">
        <f ca="1">IF(#REF!+G20&lt;&gt;0,Transaksi!J14,"")</f>
        <v>#REF!</v>
      </c>
    </row>
    <row r="21" spans="1:9" customFormat="1" ht="16" customHeight="1">
      <c r="A21" s="21" t="str">
        <f t="shared" ca="1" si="2"/>
        <v/>
      </c>
      <c r="B21" s="498" t="str">
        <f t="shared" ca="1" si="0"/>
        <v/>
      </c>
      <c r="C21" s="486" t="str">
        <f ca="1">IFERROR(VLOOKUP(A21,Transaksi!$A$11:$C$1000,3,FALSE),"")</f>
        <v/>
      </c>
      <c r="D21" s="487" t="str">
        <f ca="1">IFERROR(VLOOKUP(A21,Transaksi!$A$11:$D$1000,4,FALSE),"")</f>
        <v/>
      </c>
      <c r="E21" s="488" t="str">
        <f ca="1">IFERROR(VLOOKUP(A21,Transaksi!$A$11:$E$1000,5,FALSE),"")</f>
        <v/>
      </c>
      <c r="F21" s="209" t="str">
        <f ca="1">IFERROR(VLOOKUP(A21,Transaksi!$A$11:$F$1000,6,FALSE),"")</f>
        <v/>
      </c>
      <c r="G21" s="489" t="str">
        <f ca="1">IFERROR(VLOOKUP(A21,Transaksi!$A$11:$H$1000,8,FALSE),"")</f>
        <v/>
      </c>
      <c r="H21" s="627" t="str">
        <f t="shared" ca="1" si="1"/>
        <v/>
      </c>
      <c r="I21" s="127" t="e">
        <f ca="1">IF(#REF!+G21&lt;&gt;0,Transaksi!J15,"")</f>
        <v>#REF!</v>
      </c>
    </row>
    <row r="22" spans="1:9" customFormat="1" ht="16" customHeight="1">
      <c r="A22" s="21" t="str">
        <f t="shared" ca="1" si="2"/>
        <v/>
      </c>
      <c r="B22" s="498" t="str">
        <f t="shared" ca="1" si="0"/>
        <v/>
      </c>
      <c r="C22" s="486" t="str">
        <f ca="1">IFERROR(VLOOKUP(A22,Transaksi!$A$11:$C$1000,3,FALSE),"")</f>
        <v/>
      </c>
      <c r="D22" s="487" t="str">
        <f ca="1">IFERROR(VLOOKUP(A22,Transaksi!$A$11:$D$1000,4,FALSE),"")</f>
        <v/>
      </c>
      <c r="E22" s="488" t="str">
        <f ca="1">IFERROR(VLOOKUP(A22,Transaksi!$A$11:$E$1000,5,FALSE),"")</f>
        <v/>
      </c>
      <c r="F22" s="209" t="str">
        <f ca="1">IFERROR(VLOOKUP(A22,Transaksi!$A$11:$F$1000,6,FALSE),"")</f>
        <v/>
      </c>
      <c r="G22" s="489" t="str">
        <f ca="1">IFERROR(VLOOKUP(A22,Transaksi!$A$11:$H$1000,8,FALSE),"")</f>
        <v/>
      </c>
      <c r="H22" s="627" t="str">
        <f t="shared" ca="1" si="1"/>
        <v/>
      </c>
      <c r="I22" s="127" t="e">
        <f ca="1">IF(#REF!+G22&lt;&gt;0,Transaksi!J16,"")</f>
        <v>#REF!</v>
      </c>
    </row>
    <row r="23" spans="1:9" customFormat="1" ht="16" customHeight="1">
      <c r="A23" s="21" t="str">
        <f t="shared" ca="1" si="2"/>
        <v/>
      </c>
      <c r="B23" s="498" t="str">
        <f t="shared" ca="1" si="0"/>
        <v/>
      </c>
      <c r="C23" s="486" t="str">
        <f ca="1">IFERROR(VLOOKUP(A23,Transaksi!$A$11:$C$1000,3,FALSE),"")</f>
        <v/>
      </c>
      <c r="D23" s="487" t="str">
        <f ca="1">IFERROR(VLOOKUP(A23,Transaksi!$A$11:$D$1000,4,FALSE),"")</f>
        <v/>
      </c>
      <c r="E23" s="488" t="str">
        <f ca="1">IFERROR(VLOOKUP(A23,Transaksi!$A$11:$E$1000,5,FALSE),"")</f>
        <v/>
      </c>
      <c r="F23" s="209" t="str">
        <f ca="1">IFERROR(VLOOKUP(A23,Transaksi!$A$11:$F$1000,6,FALSE),"")</f>
        <v/>
      </c>
      <c r="G23" s="489" t="str">
        <f ca="1">IFERROR(VLOOKUP(A23,Transaksi!$A$11:$H$1000,8,FALSE),"")</f>
        <v/>
      </c>
      <c r="H23" s="627" t="str">
        <f t="shared" ca="1" si="1"/>
        <v/>
      </c>
      <c r="I23" s="127" t="e">
        <f ca="1">IF(#REF!+G23&lt;&gt;0,Transaksi!J17,"")</f>
        <v>#REF!</v>
      </c>
    </row>
    <row r="24" spans="1:9" customFormat="1" ht="16" customHeight="1">
      <c r="A24" s="21" t="str">
        <f t="shared" ca="1" si="2"/>
        <v/>
      </c>
      <c r="B24" s="498" t="str">
        <f t="shared" ca="1" si="0"/>
        <v/>
      </c>
      <c r="C24" s="486" t="str">
        <f ca="1">IFERROR(VLOOKUP(A24,Transaksi!$A$11:$C$1000,3,FALSE),"")</f>
        <v/>
      </c>
      <c r="D24" s="487" t="str">
        <f ca="1">IFERROR(VLOOKUP(A24,Transaksi!$A$11:$D$1000,4,FALSE),"")</f>
        <v/>
      </c>
      <c r="E24" s="488" t="str">
        <f ca="1">IFERROR(VLOOKUP(A24,Transaksi!$A$11:$E$1000,5,FALSE),"")</f>
        <v/>
      </c>
      <c r="F24" s="209" t="str">
        <f ca="1">IFERROR(VLOOKUP(A24,Transaksi!$A$11:$F$1000,6,FALSE),"")</f>
        <v/>
      </c>
      <c r="G24" s="489" t="str">
        <f ca="1">IFERROR(VLOOKUP(A24,Transaksi!$A$11:$H$1000,8,FALSE),"")</f>
        <v/>
      </c>
      <c r="H24" s="627" t="str">
        <f t="shared" ca="1" si="1"/>
        <v/>
      </c>
      <c r="I24" s="127" t="e">
        <f ca="1">IF(#REF!+G24&lt;&gt;0,Transaksi!J18,"")</f>
        <v>#REF!</v>
      </c>
    </row>
    <row r="25" spans="1:9" customFormat="1" ht="16" customHeight="1">
      <c r="A25" s="21" t="str">
        <f t="shared" ca="1" si="2"/>
        <v/>
      </c>
      <c r="B25" s="498" t="str">
        <f t="shared" ca="1" si="0"/>
        <v/>
      </c>
      <c r="C25" s="486" t="str">
        <f ca="1">IFERROR(VLOOKUP(A25,Transaksi!$A$11:$C$1000,3,FALSE),"")</f>
        <v/>
      </c>
      <c r="D25" s="487" t="str">
        <f ca="1">IFERROR(VLOOKUP(A25,Transaksi!$A$11:$D$1000,4,FALSE),"")</f>
        <v/>
      </c>
      <c r="E25" s="488" t="str">
        <f ca="1">IFERROR(VLOOKUP(A25,Transaksi!$A$11:$E$1000,5,FALSE),"")</f>
        <v/>
      </c>
      <c r="F25" s="209" t="str">
        <f ca="1">IFERROR(VLOOKUP(A25,Transaksi!$A$11:$F$1000,6,FALSE),"")</f>
        <v/>
      </c>
      <c r="G25" s="489" t="str">
        <f ca="1">IFERROR(VLOOKUP(A25,Transaksi!$A$11:$H$1000,8,FALSE),"")</f>
        <v/>
      </c>
      <c r="H25" s="627" t="str">
        <f t="shared" ca="1" si="1"/>
        <v/>
      </c>
      <c r="I25" s="127" t="e">
        <f ca="1">IF(#REF!+G25&lt;&gt;0,Transaksi!J19,"")</f>
        <v>#REF!</v>
      </c>
    </row>
    <row r="26" spans="1:9" customFormat="1" ht="16" customHeight="1">
      <c r="A26" s="21" t="str">
        <f t="shared" ca="1" si="2"/>
        <v/>
      </c>
      <c r="B26" s="498" t="str">
        <f t="shared" ca="1" si="0"/>
        <v/>
      </c>
      <c r="C26" s="486" t="str">
        <f ca="1">IFERROR(VLOOKUP(A26,Transaksi!$A$11:$C$1000,3,FALSE),"")</f>
        <v/>
      </c>
      <c r="D26" s="487" t="str">
        <f ca="1">IFERROR(VLOOKUP(A26,Transaksi!$A$11:$D$1000,4,FALSE),"")</f>
        <v/>
      </c>
      <c r="E26" s="488" t="str">
        <f ca="1">IFERROR(VLOOKUP(A26,Transaksi!$A$11:$E$1000,5,FALSE),"")</f>
        <v/>
      </c>
      <c r="F26" s="209" t="str">
        <f ca="1">IFERROR(VLOOKUP(A26,Transaksi!$A$11:$F$1000,6,FALSE),"")</f>
        <v/>
      </c>
      <c r="G26" s="489" t="str">
        <f ca="1">IFERROR(VLOOKUP(A26,Transaksi!$A$11:$H$1000,8,FALSE),"")</f>
        <v/>
      </c>
      <c r="H26" s="627" t="str">
        <f t="shared" ca="1" si="1"/>
        <v/>
      </c>
      <c r="I26" s="127" t="e">
        <f ca="1">IF(#REF!+G26&lt;&gt;0,Transaksi!J20,"")</f>
        <v>#REF!</v>
      </c>
    </row>
    <row r="27" spans="1:9" customFormat="1" ht="16" customHeight="1">
      <c r="A27" s="21" t="str">
        <f t="shared" ca="1" si="2"/>
        <v/>
      </c>
      <c r="B27" s="498" t="str">
        <f t="shared" ca="1" si="0"/>
        <v/>
      </c>
      <c r="C27" s="486" t="str">
        <f ca="1">IFERROR(VLOOKUP(A27,Transaksi!$A$11:$C$1000,3,FALSE),"")</f>
        <v/>
      </c>
      <c r="D27" s="487" t="str">
        <f ca="1">IFERROR(VLOOKUP(A27,Transaksi!$A$11:$D$1000,4,FALSE),"")</f>
        <v/>
      </c>
      <c r="E27" s="488" t="str">
        <f ca="1">IFERROR(VLOOKUP(A27,Transaksi!$A$11:$E$1000,5,FALSE),"")</f>
        <v/>
      </c>
      <c r="F27" s="209" t="str">
        <f ca="1">IFERROR(VLOOKUP(A27,Transaksi!$A$11:$F$1000,6,FALSE),"")</f>
        <v/>
      </c>
      <c r="G27" s="489" t="str">
        <f ca="1">IFERROR(VLOOKUP(A27,Transaksi!$A$11:$H$1000,8,FALSE),"")</f>
        <v/>
      </c>
      <c r="H27" s="627" t="str">
        <f t="shared" ca="1" si="1"/>
        <v/>
      </c>
      <c r="I27" s="127" t="e">
        <f ca="1">IF(#REF!+G27&lt;&gt;0,Transaksi!J21,"")</f>
        <v>#REF!</v>
      </c>
    </row>
    <row r="28" spans="1:9" customFormat="1" ht="16" customHeight="1">
      <c r="A28" s="21" t="str">
        <f t="shared" ca="1" si="2"/>
        <v/>
      </c>
      <c r="B28" s="498" t="str">
        <f t="shared" ca="1" si="0"/>
        <v/>
      </c>
      <c r="C28" s="486" t="str">
        <f ca="1">IFERROR(VLOOKUP(A28,Transaksi!$A$11:$C$1000,3,FALSE),"")</f>
        <v/>
      </c>
      <c r="D28" s="487" t="str">
        <f ca="1">IFERROR(VLOOKUP(A28,Transaksi!$A$11:$D$1000,4,FALSE),"")</f>
        <v/>
      </c>
      <c r="E28" s="488" t="str">
        <f ca="1">IFERROR(VLOOKUP(A28,Transaksi!$A$11:$E$1000,5,FALSE),"")</f>
        <v/>
      </c>
      <c r="F28" s="209" t="str">
        <f ca="1">IFERROR(VLOOKUP(A28,Transaksi!$A$11:$F$1000,6,FALSE),"")</f>
        <v/>
      </c>
      <c r="G28" s="489" t="str">
        <f ca="1">IFERROR(VLOOKUP(A28,Transaksi!$A$11:$H$1000,8,FALSE),"")</f>
        <v/>
      </c>
      <c r="H28" s="627" t="str">
        <f t="shared" ca="1" si="1"/>
        <v/>
      </c>
      <c r="I28" s="127" t="e">
        <f ca="1">IF(#REF!+G28&lt;&gt;0,Transaksi!J22,"")</f>
        <v>#REF!</v>
      </c>
    </row>
    <row r="29" spans="1:9" customFormat="1" ht="16" customHeight="1">
      <c r="A29" s="21" t="str">
        <f t="shared" ca="1" si="2"/>
        <v/>
      </c>
      <c r="B29" s="498" t="str">
        <f t="shared" ca="1" si="0"/>
        <v/>
      </c>
      <c r="C29" s="486" t="str">
        <f ca="1">IFERROR(VLOOKUP(A29,Transaksi!$A$11:$C$1000,3,FALSE),"")</f>
        <v/>
      </c>
      <c r="D29" s="487" t="str">
        <f ca="1">IFERROR(VLOOKUP(A29,Transaksi!$A$11:$D$1000,4,FALSE),"")</f>
        <v/>
      </c>
      <c r="E29" s="488" t="str">
        <f ca="1">IFERROR(VLOOKUP(A29,Transaksi!$A$11:$E$1000,5,FALSE),"")</f>
        <v/>
      </c>
      <c r="F29" s="209" t="str">
        <f ca="1">IFERROR(VLOOKUP(A29,Transaksi!$A$11:$F$1000,6,FALSE),"")</f>
        <v/>
      </c>
      <c r="G29" s="489" t="str">
        <f ca="1">IFERROR(VLOOKUP(A29,Transaksi!$A$11:$H$1000,8,FALSE),"")</f>
        <v/>
      </c>
      <c r="H29" s="627" t="str">
        <f t="shared" ca="1" si="1"/>
        <v/>
      </c>
      <c r="I29" s="127" t="e">
        <f ca="1">IF(#REF!+G29&lt;&gt;0,Transaksi!J23,"")</f>
        <v>#REF!</v>
      </c>
    </row>
    <row r="30" spans="1:9" customFormat="1" ht="16" customHeight="1">
      <c r="A30" s="21" t="str">
        <f t="shared" ca="1" si="2"/>
        <v/>
      </c>
      <c r="B30" s="498" t="str">
        <f t="shared" ca="1" si="0"/>
        <v/>
      </c>
      <c r="C30" s="486" t="str">
        <f ca="1">IFERROR(VLOOKUP(A30,Transaksi!$A$11:$C$1000,3,FALSE),"")</f>
        <v/>
      </c>
      <c r="D30" s="487" t="str">
        <f ca="1">IFERROR(VLOOKUP(A30,Transaksi!$A$11:$D$1000,4,FALSE),"")</f>
        <v/>
      </c>
      <c r="E30" s="488" t="str">
        <f ca="1">IFERROR(VLOOKUP(A30,Transaksi!$A$11:$E$1000,5,FALSE),"")</f>
        <v/>
      </c>
      <c r="F30" s="209" t="str">
        <f ca="1">IFERROR(VLOOKUP(A30,Transaksi!$A$11:$F$1000,6,FALSE),"")</f>
        <v/>
      </c>
      <c r="G30" s="489" t="str">
        <f ca="1">IFERROR(VLOOKUP(A30,Transaksi!$A$11:$H$1000,8,FALSE),"")</f>
        <v/>
      </c>
      <c r="H30" s="627" t="str">
        <f t="shared" ca="1" si="1"/>
        <v/>
      </c>
      <c r="I30" s="127" t="e">
        <f ca="1">IF(#REF!+G30&lt;&gt;0,Transaksi!J24,"")</f>
        <v>#REF!</v>
      </c>
    </row>
    <row r="31" spans="1:9" customFormat="1" ht="16" customHeight="1">
      <c r="A31" s="21" t="str">
        <f t="shared" ca="1" si="2"/>
        <v/>
      </c>
      <c r="B31" s="498" t="str">
        <f t="shared" ca="1" si="0"/>
        <v/>
      </c>
      <c r="C31" s="486" t="str">
        <f ca="1">IFERROR(VLOOKUP(A31,Transaksi!$A$11:$C$1000,3,FALSE),"")</f>
        <v/>
      </c>
      <c r="D31" s="487" t="str">
        <f ca="1">IFERROR(VLOOKUP(A31,Transaksi!$A$11:$D$1000,4,FALSE),"")</f>
        <v/>
      </c>
      <c r="E31" s="488" t="str">
        <f ca="1">IFERROR(VLOOKUP(A31,Transaksi!$A$11:$E$1000,5,FALSE),"")</f>
        <v/>
      </c>
      <c r="F31" s="209" t="str">
        <f ca="1">IFERROR(VLOOKUP(A31,Transaksi!$A$11:$F$1000,6,FALSE),"")</f>
        <v/>
      </c>
      <c r="G31" s="489" t="str">
        <f ca="1">IFERROR(VLOOKUP(A31,Transaksi!$A$11:$H$1000,8,FALSE),"")</f>
        <v/>
      </c>
      <c r="H31" s="627" t="str">
        <f t="shared" ca="1" si="1"/>
        <v/>
      </c>
      <c r="I31" s="127" t="e">
        <f ca="1">IF(#REF!+G31&lt;&gt;0,Transaksi!J25,"")</f>
        <v>#REF!</v>
      </c>
    </row>
    <row r="32" spans="1:9" customFormat="1" ht="16" customHeight="1">
      <c r="A32" s="21" t="str">
        <f t="shared" ca="1" si="2"/>
        <v/>
      </c>
      <c r="B32" s="498" t="str">
        <f t="shared" ca="1" si="0"/>
        <v/>
      </c>
      <c r="C32" s="486" t="str">
        <f ca="1">IFERROR(VLOOKUP(A32,Transaksi!$A$11:$C$1000,3,FALSE),"")</f>
        <v/>
      </c>
      <c r="D32" s="487" t="str">
        <f ca="1">IFERROR(VLOOKUP(A32,Transaksi!$A$11:$D$1000,4,FALSE),"")</f>
        <v/>
      </c>
      <c r="E32" s="488" t="str">
        <f ca="1">IFERROR(VLOOKUP(A32,Transaksi!$A$11:$E$1000,5,FALSE),"")</f>
        <v/>
      </c>
      <c r="F32" s="209" t="str">
        <f ca="1">IFERROR(VLOOKUP(A32,Transaksi!$A$11:$F$1000,6,FALSE),"")</f>
        <v/>
      </c>
      <c r="G32" s="489" t="str">
        <f ca="1">IFERROR(VLOOKUP(A32,Transaksi!$A$11:$H$1000,8,FALSE),"")</f>
        <v/>
      </c>
      <c r="H32" s="627" t="str">
        <f t="shared" ca="1" si="1"/>
        <v/>
      </c>
      <c r="I32" s="127" t="e">
        <f ca="1">IF(#REF!+G32&lt;&gt;0,Transaksi!J26,"")</f>
        <v>#REF!</v>
      </c>
    </row>
    <row r="33" spans="1:9" customFormat="1" ht="16" customHeight="1">
      <c r="A33" s="21" t="str">
        <f t="shared" ca="1" si="2"/>
        <v/>
      </c>
      <c r="B33" s="498" t="str">
        <f t="shared" ca="1" si="0"/>
        <v/>
      </c>
      <c r="C33" s="486" t="str">
        <f ca="1">IFERROR(VLOOKUP(A33,Transaksi!$A$11:$C$1000,3,FALSE),"")</f>
        <v/>
      </c>
      <c r="D33" s="487" t="str">
        <f ca="1">IFERROR(VLOOKUP(A33,Transaksi!$A$11:$D$1000,4,FALSE),"")</f>
        <v/>
      </c>
      <c r="E33" s="488" t="str">
        <f ca="1">IFERROR(VLOOKUP(A33,Transaksi!$A$11:$E$1000,5,FALSE),"")</f>
        <v/>
      </c>
      <c r="F33" s="209" t="str">
        <f ca="1">IFERROR(VLOOKUP(A33,Transaksi!$A$11:$F$1000,6,FALSE),"")</f>
        <v/>
      </c>
      <c r="G33" s="489" t="str">
        <f ca="1">IFERROR(VLOOKUP(A33,Transaksi!$A$11:$H$1000,8,FALSE),"")</f>
        <v/>
      </c>
      <c r="H33" s="627" t="str">
        <f t="shared" ca="1" si="1"/>
        <v/>
      </c>
      <c r="I33" s="127" t="e">
        <f ca="1">IF(#REF!+G33&lt;&gt;0,Transaksi!J27,"")</f>
        <v>#REF!</v>
      </c>
    </row>
    <row r="34" spans="1:9" customFormat="1" ht="16" customHeight="1">
      <c r="A34" s="21" t="str">
        <f t="shared" ca="1" si="2"/>
        <v/>
      </c>
      <c r="B34" s="498" t="str">
        <f t="shared" ca="1" si="0"/>
        <v/>
      </c>
      <c r="C34" s="486" t="str">
        <f ca="1">IFERROR(VLOOKUP(A34,Transaksi!$A$11:$C$1000,3,FALSE),"")</f>
        <v/>
      </c>
      <c r="D34" s="487" t="str">
        <f ca="1">IFERROR(VLOOKUP(A34,Transaksi!$A$11:$D$1000,4,FALSE),"")</f>
        <v/>
      </c>
      <c r="E34" s="488" t="str">
        <f ca="1">IFERROR(VLOOKUP(A34,Transaksi!$A$11:$E$1000,5,FALSE),"")</f>
        <v/>
      </c>
      <c r="F34" s="209" t="str">
        <f ca="1">IFERROR(VLOOKUP(A34,Transaksi!$A$11:$F$1000,6,FALSE),"")</f>
        <v/>
      </c>
      <c r="G34" s="489" t="str">
        <f ca="1">IFERROR(VLOOKUP(A34,Transaksi!$A$11:$H$1000,8,FALSE),"")</f>
        <v/>
      </c>
      <c r="H34" s="627" t="str">
        <f t="shared" ca="1" si="1"/>
        <v/>
      </c>
      <c r="I34" s="127" t="e">
        <f ca="1">IF(#REF!+G34&lt;&gt;0,Transaksi!J28,"")</f>
        <v>#REF!</v>
      </c>
    </row>
    <row r="35" spans="1:9" ht="16" customHeight="1">
      <c r="A35" s="21" t="str">
        <f t="shared" ca="1" si="2"/>
        <v/>
      </c>
      <c r="B35" s="498" t="str">
        <f t="shared" ca="1" si="0"/>
        <v/>
      </c>
      <c r="C35" s="486" t="str">
        <f ca="1">IFERROR(VLOOKUP(A35,Transaksi!$A$11:$C$1000,3,FALSE),"")</f>
        <v/>
      </c>
      <c r="D35" s="487" t="str">
        <f ca="1">IFERROR(VLOOKUP(A35,Transaksi!$A$11:$D$1000,4,FALSE),"")</f>
        <v/>
      </c>
      <c r="E35" s="488" t="str">
        <f ca="1">IFERROR(VLOOKUP(A35,Transaksi!$A$11:$E$1000,5,FALSE),"")</f>
        <v/>
      </c>
      <c r="F35" s="209" t="str">
        <f ca="1">IFERROR(VLOOKUP(A35,Transaksi!$A$11:$F$1000,6,FALSE),"")</f>
        <v/>
      </c>
      <c r="G35" s="489" t="str">
        <f ca="1">IFERROR(VLOOKUP(A35,Transaksi!$A$11:$H$1000,8,FALSE),"")</f>
        <v/>
      </c>
      <c r="H35" s="627" t="str">
        <f t="shared" ca="1" si="1"/>
        <v/>
      </c>
      <c r="I35" s="127" t="e">
        <f ca="1">IF(#REF!+G35&lt;&gt;0,Transaksi!J29,"")</f>
        <v>#REF!</v>
      </c>
    </row>
    <row r="36" spans="1:9" customFormat="1" ht="16" customHeight="1">
      <c r="A36" s="21" t="str">
        <f t="shared" ca="1" si="2"/>
        <v/>
      </c>
      <c r="B36" s="498" t="str">
        <f t="shared" ca="1" si="0"/>
        <v/>
      </c>
      <c r="C36" s="486" t="str">
        <f ca="1">IFERROR(VLOOKUP(A36,Transaksi!$A$11:$C$1000,3,FALSE),"")</f>
        <v/>
      </c>
      <c r="D36" s="487" t="str">
        <f ca="1">IFERROR(VLOOKUP(A36,Transaksi!$A$11:$D$1000,4,FALSE),"")</f>
        <v/>
      </c>
      <c r="E36" s="488" t="str">
        <f ca="1">IFERROR(VLOOKUP(A36,Transaksi!$A$11:$E$1000,5,FALSE),"")</f>
        <v/>
      </c>
      <c r="F36" s="209" t="str">
        <f ca="1">IFERROR(VLOOKUP(A36,Transaksi!$A$11:$F$1000,6,FALSE),"")</f>
        <v/>
      </c>
      <c r="G36" s="489" t="str">
        <f ca="1">IFERROR(VLOOKUP(A36,Transaksi!$A$11:$H$1000,8,FALSE),"")</f>
        <v/>
      </c>
      <c r="H36" s="627" t="str">
        <f t="shared" ca="1" si="1"/>
        <v/>
      </c>
      <c r="I36" s="127" t="e">
        <f ca="1">IF(#REF!+G36&lt;&gt;0,Transaksi!J30,"")</f>
        <v>#REF!</v>
      </c>
    </row>
    <row r="37" spans="1:9" ht="16" customHeight="1">
      <c r="A37" s="21" t="str">
        <f t="shared" ca="1" si="2"/>
        <v/>
      </c>
      <c r="B37" s="498" t="str">
        <f t="shared" ca="1" si="0"/>
        <v/>
      </c>
      <c r="C37" s="486" t="str">
        <f ca="1">IFERROR(VLOOKUP(A37,Transaksi!$A$11:$C$1000,3,FALSE),"")</f>
        <v/>
      </c>
      <c r="D37" s="487" t="str">
        <f ca="1">IFERROR(VLOOKUP(A37,Transaksi!$A$11:$D$1000,4,FALSE),"")</f>
        <v/>
      </c>
      <c r="E37" s="488" t="str">
        <f ca="1">IFERROR(VLOOKUP(A37,Transaksi!$A$11:$E$1000,5,FALSE),"")</f>
        <v/>
      </c>
      <c r="F37" s="209" t="str">
        <f ca="1">IFERROR(VLOOKUP(A37,Transaksi!$A$11:$F$1000,6,FALSE),"")</f>
        <v/>
      </c>
      <c r="G37" s="489" t="str">
        <f ca="1">IFERROR(VLOOKUP(A37,Transaksi!$A$11:$H$1000,8,FALSE),"")</f>
        <v/>
      </c>
      <c r="H37" s="627" t="str">
        <f t="shared" ca="1" si="1"/>
        <v/>
      </c>
      <c r="I37" s="127" t="e">
        <f ca="1">IF(#REF!+G37&lt;&gt;0,Transaksi!J31,"")</f>
        <v>#REF!</v>
      </c>
    </row>
    <row r="38" spans="1:9" customFormat="1" ht="16" customHeight="1">
      <c r="A38" s="21" t="str">
        <f t="shared" ca="1" si="2"/>
        <v/>
      </c>
      <c r="B38" s="498" t="str">
        <f t="shared" ca="1" si="0"/>
        <v/>
      </c>
      <c r="C38" s="486" t="str">
        <f ca="1">IFERROR(VLOOKUP(A38,Transaksi!$A$11:$C$1000,3,FALSE),"")</f>
        <v/>
      </c>
      <c r="D38" s="487" t="str">
        <f ca="1">IFERROR(VLOOKUP(A38,Transaksi!$A$11:$D$1000,4,FALSE),"")</f>
        <v/>
      </c>
      <c r="E38" s="488" t="str">
        <f ca="1">IFERROR(VLOOKUP(A38,Transaksi!$A$11:$E$1000,5,FALSE),"")</f>
        <v/>
      </c>
      <c r="F38" s="209" t="str">
        <f ca="1">IFERROR(VLOOKUP(A38,Transaksi!$A$11:$F$1000,6,FALSE),"")</f>
        <v/>
      </c>
      <c r="G38" s="489" t="str">
        <f ca="1">IFERROR(VLOOKUP(A38,Transaksi!$A$11:$H$1000,8,FALSE),"")</f>
        <v/>
      </c>
      <c r="H38" s="627" t="str">
        <f t="shared" ca="1" si="1"/>
        <v/>
      </c>
      <c r="I38" s="127" t="e">
        <f ca="1">IF(#REF!+G38&lt;&gt;0,Transaksi!J32,"")</f>
        <v>#REF!</v>
      </c>
    </row>
    <row r="39" spans="1:9" customFormat="1" ht="16" customHeight="1">
      <c r="A39" s="21" t="str">
        <f t="shared" ca="1" si="2"/>
        <v/>
      </c>
      <c r="B39" s="498" t="str">
        <f t="shared" ca="1" si="0"/>
        <v/>
      </c>
      <c r="C39" s="486" t="str">
        <f ca="1">IFERROR(VLOOKUP(A39,Transaksi!$A$11:$C$1000,3,FALSE),"")</f>
        <v/>
      </c>
      <c r="D39" s="487" t="str">
        <f ca="1">IFERROR(VLOOKUP(A39,Transaksi!$A$11:$D$1000,4,FALSE),"")</f>
        <v/>
      </c>
      <c r="E39" s="488" t="str">
        <f ca="1">IFERROR(VLOOKUP(A39,Transaksi!$A$11:$E$1000,5,FALSE),"")</f>
        <v/>
      </c>
      <c r="F39" s="209" t="str">
        <f ca="1">IFERROR(VLOOKUP(A39,Transaksi!$A$11:$F$1000,6,FALSE),"")</f>
        <v/>
      </c>
      <c r="G39" s="489" t="str">
        <f ca="1">IFERROR(VLOOKUP(A39,Transaksi!$A$11:$H$1000,8,FALSE),"")</f>
        <v/>
      </c>
      <c r="H39" s="627" t="str">
        <f t="shared" ca="1" si="1"/>
        <v/>
      </c>
      <c r="I39" s="127" t="e">
        <f ca="1">IF(#REF!+G39&lt;&gt;0,Transaksi!J33,"")</f>
        <v>#REF!</v>
      </c>
    </row>
    <row r="40" spans="1:9" customFormat="1" ht="16" customHeight="1">
      <c r="A40" s="21" t="str">
        <f t="shared" ca="1" si="2"/>
        <v/>
      </c>
      <c r="B40" s="498" t="str">
        <f t="shared" ca="1" si="0"/>
        <v/>
      </c>
      <c r="C40" s="486" t="str">
        <f ca="1">IFERROR(VLOOKUP(A40,Transaksi!$A$11:$C$1000,3,FALSE),"")</f>
        <v/>
      </c>
      <c r="D40" s="487" t="str">
        <f ca="1">IFERROR(VLOOKUP(A40,Transaksi!$A$11:$D$1000,4,FALSE),"")</f>
        <v/>
      </c>
      <c r="E40" s="488" t="str">
        <f ca="1">IFERROR(VLOOKUP(A40,Transaksi!$A$11:$E$1000,5,FALSE),"")</f>
        <v/>
      </c>
      <c r="F40" s="209" t="str">
        <f ca="1">IFERROR(VLOOKUP(A40,Transaksi!$A$11:$F$1000,6,FALSE),"")</f>
        <v/>
      </c>
      <c r="G40" s="489" t="str">
        <f ca="1">IFERROR(VLOOKUP(A40,Transaksi!$A$11:$H$1000,8,FALSE),"")</f>
        <v/>
      </c>
      <c r="H40" s="627" t="str">
        <f t="shared" ca="1" si="1"/>
        <v/>
      </c>
      <c r="I40" s="127" t="e">
        <f ca="1">IF(#REF!+G40&lt;&gt;0,Transaksi!J34,"")</f>
        <v>#REF!</v>
      </c>
    </row>
    <row r="41" spans="1:9" customFormat="1" ht="16" customHeight="1">
      <c r="A41" s="21" t="str">
        <f t="shared" ca="1" si="2"/>
        <v/>
      </c>
      <c r="B41" s="498" t="str">
        <f t="shared" ca="1" si="0"/>
        <v/>
      </c>
      <c r="C41" s="486" t="str">
        <f ca="1">IFERROR(VLOOKUP(A41,Transaksi!$A$11:$C$1000,3,FALSE),"")</f>
        <v/>
      </c>
      <c r="D41" s="487" t="str">
        <f ca="1">IFERROR(VLOOKUP(A41,Transaksi!$A$11:$D$1000,4,FALSE),"")</f>
        <v/>
      </c>
      <c r="E41" s="488" t="str">
        <f ca="1">IFERROR(VLOOKUP(A41,Transaksi!$A$11:$E$1000,5,FALSE),"")</f>
        <v/>
      </c>
      <c r="F41" s="209" t="str">
        <f ca="1">IFERROR(VLOOKUP(A41,Transaksi!$A$11:$F$1000,6,FALSE),"")</f>
        <v/>
      </c>
      <c r="G41" s="489" t="str">
        <f ca="1">IFERROR(VLOOKUP(A41,Transaksi!$A$11:$H$1000,8,FALSE),"")</f>
        <v/>
      </c>
      <c r="H41" s="627" t="str">
        <f t="shared" ca="1" si="1"/>
        <v/>
      </c>
      <c r="I41" s="127" t="e">
        <f ca="1">IF(#REF!+G41&lt;&gt;0,Transaksi!J35,"")</f>
        <v>#REF!</v>
      </c>
    </row>
    <row r="42" spans="1:9" ht="16" customHeight="1">
      <c r="A42" s="21" t="str">
        <f t="shared" ca="1" si="2"/>
        <v/>
      </c>
      <c r="B42" s="498" t="str">
        <f t="shared" ca="1" si="0"/>
        <v/>
      </c>
      <c r="C42" s="486" t="str">
        <f ca="1">IFERROR(VLOOKUP(A42,Transaksi!$A$11:$C$1000,3,FALSE),"")</f>
        <v/>
      </c>
      <c r="D42" s="487" t="str">
        <f ca="1">IFERROR(VLOOKUP(A42,Transaksi!$A$11:$D$1000,4,FALSE),"")</f>
        <v/>
      </c>
      <c r="E42" s="488" t="str">
        <f ca="1">IFERROR(VLOOKUP(A42,Transaksi!$A$11:$E$1000,5,FALSE),"")</f>
        <v/>
      </c>
      <c r="F42" s="209" t="str">
        <f ca="1">IFERROR(VLOOKUP(A42,Transaksi!$A$11:$F$1000,6,FALSE),"")</f>
        <v/>
      </c>
      <c r="G42" s="489" t="str">
        <f ca="1">IFERROR(VLOOKUP(A42,Transaksi!$A$11:$H$1000,8,FALSE),"")</f>
        <v/>
      </c>
      <c r="H42" s="627" t="str">
        <f t="shared" ca="1" si="1"/>
        <v/>
      </c>
      <c r="I42" s="127" t="e">
        <f ca="1">IF(#REF!+G42&lt;&gt;0,Transaksi!J36,"")</f>
        <v>#REF!</v>
      </c>
    </row>
    <row r="43" spans="1:9" customFormat="1" ht="16" customHeight="1">
      <c r="A43" s="21" t="str">
        <f t="shared" ca="1" si="2"/>
        <v/>
      </c>
      <c r="B43" s="498" t="str">
        <f t="shared" ca="1" si="0"/>
        <v/>
      </c>
      <c r="C43" s="486" t="str">
        <f ca="1">IFERROR(VLOOKUP(A43,Transaksi!$A$11:$C$1000,3,FALSE),"")</f>
        <v/>
      </c>
      <c r="D43" s="487" t="str">
        <f ca="1">IFERROR(VLOOKUP(A43,Transaksi!$A$11:$D$1000,4,FALSE),"")</f>
        <v/>
      </c>
      <c r="E43" s="488" t="str">
        <f ca="1">IFERROR(VLOOKUP(A43,Transaksi!$A$11:$E$1000,5,FALSE),"")</f>
        <v/>
      </c>
      <c r="F43" s="209" t="str">
        <f ca="1">IFERROR(VLOOKUP(A43,Transaksi!$A$11:$F$1000,6,FALSE),"")</f>
        <v/>
      </c>
      <c r="G43" s="489" t="str">
        <f ca="1">IFERROR(VLOOKUP(A43,Transaksi!$A$11:$H$1000,8,FALSE),"")</f>
        <v/>
      </c>
      <c r="H43" s="627" t="str">
        <f t="shared" ca="1" si="1"/>
        <v/>
      </c>
      <c r="I43" s="127" t="e">
        <f ca="1">IF(#REF!+G43&lt;&gt;0,Transaksi!J37,"")</f>
        <v>#REF!</v>
      </c>
    </row>
    <row r="44" spans="1:9" customFormat="1" ht="16" customHeight="1">
      <c r="A44" s="21" t="str">
        <f t="shared" ca="1" si="2"/>
        <v/>
      </c>
      <c r="B44" s="498" t="str">
        <f t="shared" ca="1" si="0"/>
        <v/>
      </c>
      <c r="C44" s="486" t="str">
        <f ca="1">IFERROR(VLOOKUP(A44,Transaksi!$A$11:$C$1000,3,FALSE),"")</f>
        <v/>
      </c>
      <c r="D44" s="487" t="str">
        <f ca="1">IFERROR(VLOOKUP(A44,Transaksi!$A$11:$D$1000,4,FALSE),"")</f>
        <v/>
      </c>
      <c r="E44" s="488" t="str">
        <f ca="1">IFERROR(VLOOKUP(A44,Transaksi!$A$11:$E$1000,5,FALSE),"")</f>
        <v/>
      </c>
      <c r="F44" s="209" t="str">
        <f ca="1">IFERROR(VLOOKUP(A44,Transaksi!$A$11:$F$1000,6,FALSE),"")</f>
        <v/>
      </c>
      <c r="G44" s="489" t="str">
        <f ca="1">IFERROR(VLOOKUP(A44,Transaksi!$A$11:$H$1000,8,FALSE),"")</f>
        <v/>
      </c>
      <c r="H44" s="627" t="str">
        <f t="shared" ca="1" si="1"/>
        <v/>
      </c>
      <c r="I44" s="127" t="e">
        <f ca="1">IF(#REF!+G44&lt;&gt;0,Transaksi!J38,"")</f>
        <v>#REF!</v>
      </c>
    </row>
    <row r="45" spans="1:9" customFormat="1" ht="16" customHeight="1">
      <c r="A45" s="21" t="str">
        <f t="shared" ca="1" si="2"/>
        <v/>
      </c>
      <c r="B45" s="498" t="str">
        <f t="shared" ca="1" si="0"/>
        <v/>
      </c>
      <c r="C45" s="486" t="str">
        <f ca="1">IFERROR(VLOOKUP(A45,Transaksi!$A$11:$C$1000,3,FALSE),"")</f>
        <v/>
      </c>
      <c r="D45" s="487" t="str">
        <f ca="1">IFERROR(VLOOKUP(A45,Transaksi!$A$11:$D$1000,4,FALSE),"")</f>
        <v/>
      </c>
      <c r="E45" s="488" t="str">
        <f ca="1">IFERROR(VLOOKUP(A45,Transaksi!$A$11:$E$1000,5,FALSE),"")</f>
        <v/>
      </c>
      <c r="F45" s="209" t="str">
        <f ca="1">IFERROR(VLOOKUP(A45,Transaksi!$A$11:$F$1000,6,FALSE),"")</f>
        <v/>
      </c>
      <c r="G45" s="489" t="str">
        <f ca="1">IFERROR(VLOOKUP(A45,Transaksi!$A$11:$H$1000,8,FALSE),"")</f>
        <v/>
      </c>
      <c r="H45" s="627" t="str">
        <f t="shared" ca="1" si="1"/>
        <v/>
      </c>
      <c r="I45" s="127" t="e">
        <f ca="1">IF(#REF!+G45&lt;&gt;0,Transaksi!J39,"")</f>
        <v>#REF!</v>
      </c>
    </row>
    <row r="46" spans="1:9" customFormat="1" ht="16" customHeight="1">
      <c r="A46" s="21" t="str">
        <f t="shared" ca="1" si="2"/>
        <v/>
      </c>
      <c r="B46" s="498" t="str">
        <f t="shared" ca="1" si="0"/>
        <v/>
      </c>
      <c r="C46" s="486" t="str">
        <f ca="1">IFERROR(VLOOKUP(A46,Transaksi!$A$11:$C$1000,3,FALSE),"")</f>
        <v/>
      </c>
      <c r="D46" s="487" t="str">
        <f ca="1">IFERROR(VLOOKUP(A46,Transaksi!$A$11:$D$1000,4,FALSE),"")</f>
        <v/>
      </c>
      <c r="E46" s="488" t="str">
        <f ca="1">IFERROR(VLOOKUP(A46,Transaksi!$A$11:$E$1000,5,FALSE),"")</f>
        <v/>
      </c>
      <c r="F46" s="209" t="str">
        <f ca="1">IFERROR(VLOOKUP(A46,Transaksi!$A$11:$F$1000,6,FALSE),"")</f>
        <v/>
      </c>
      <c r="G46" s="489" t="str">
        <f ca="1">IFERROR(VLOOKUP(A46,Transaksi!$A$11:$H$1000,8,FALSE),"")</f>
        <v/>
      </c>
      <c r="H46" s="627" t="str">
        <f t="shared" ca="1" si="1"/>
        <v/>
      </c>
      <c r="I46" s="127" t="e">
        <f ca="1">IF(#REF!+G46&lt;&gt;0,Transaksi!J40,"")</f>
        <v>#REF!</v>
      </c>
    </row>
    <row r="47" spans="1:9" customFormat="1" ht="16" customHeight="1">
      <c r="A47" s="21" t="str">
        <f t="shared" ca="1" si="2"/>
        <v/>
      </c>
      <c r="B47" s="498" t="str">
        <f t="shared" ca="1" si="0"/>
        <v/>
      </c>
      <c r="C47" s="486" t="str">
        <f ca="1">IFERROR(VLOOKUP(A47,Transaksi!$A$11:$C$1000,3,FALSE),"")</f>
        <v/>
      </c>
      <c r="D47" s="487" t="str">
        <f ca="1">IFERROR(VLOOKUP(A47,Transaksi!$A$11:$D$1000,4,FALSE),"")</f>
        <v/>
      </c>
      <c r="E47" s="488" t="str">
        <f ca="1">IFERROR(VLOOKUP(A47,Transaksi!$A$11:$E$1000,5,FALSE),"")</f>
        <v/>
      </c>
      <c r="F47" s="209" t="str">
        <f ca="1">IFERROR(VLOOKUP(A47,Transaksi!$A$11:$F$1000,6,FALSE),"")</f>
        <v/>
      </c>
      <c r="G47" s="489" t="str">
        <f ca="1">IFERROR(VLOOKUP(A47,Transaksi!$A$11:$H$1000,8,FALSE),"")</f>
        <v/>
      </c>
      <c r="H47" s="627" t="str">
        <f t="shared" ca="1" si="1"/>
        <v/>
      </c>
      <c r="I47" s="127" t="e">
        <f ca="1">IF(#REF!+G47&lt;&gt;0,Transaksi!J41,"")</f>
        <v>#REF!</v>
      </c>
    </row>
    <row r="48" spans="1:9" customFormat="1" ht="16" customHeight="1">
      <c r="A48" s="21" t="str">
        <f t="shared" ca="1" si="2"/>
        <v/>
      </c>
      <c r="B48" s="498" t="str">
        <f t="shared" ca="1" si="0"/>
        <v/>
      </c>
      <c r="C48" s="486" t="str">
        <f ca="1">IFERROR(VLOOKUP(A48,Transaksi!$A$11:$C$1000,3,FALSE),"")</f>
        <v/>
      </c>
      <c r="D48" s="487" t="str">
        <f ca="1">IFERROR(VLOOKUP(A48,Transaksi!$A$11:$D$1000,4,FALSE),"")</f>
        <v/>
      </c>
      <c r="E48" s="488" t="str">
        <f ca="1">IFERROR(VLOOKUP(A48,Transaksi!$A$11:$E$1000,5,FALSE),"")</f>
        <v/>
      </c>
      <c r="F48" s="209" t="str">
        <f ca="1">IFERROR(VLOOKUP(A48,Transaksi!$A$11:$F$1000,6,FALSE),"")</f>
        <v/>
      </c>
      <c r="G48" s="489" t="str">
        <f ca="1">IFERROR(VLOOKUP(A48,Transaksi!$A$11:$H$1000,8,FALSE),"")</f>
        <v/>
      </c>
      <c r="H48" s="627" t="str">
        <f t="shared" ca="1" si="1"/>
        <v/>
      </c>
      <c r="I48" s="127" t="e">
        <f ca="1">IF(#REF!+G48&lt;&gt;0,Transaksi!J42,"")</f>
        <v>#REF!</v>
      </c>
    </row>
    <row r="49" spans="1:9" customFormat="1" ht="16" customHeight="1">
      <c r="A49" s="21" t="str">
        <f t="shared" ca="1" si="2"/>
        <v/>
      </c>
      <c r="B49" s="498" t="str">
        <f t="shared" ca="1" si="0"/>
        <v/>
      </c>
      <c r="C49" s="486" t="str">
        <f ca="1">IFERROR(VLOOKUP(A49,Transaksi!$A$11:$C$1000,3,FALSE),"")</f>
        <v/>
      </c>
      <c r="D49" s="487" t="str">
        <f ca="1">IFERROR(VLOOKUP(A49,Transaksi!$A$11:$D$1000,4,FALSE),"")</f>
        <v/>
      </c>
      <c r="E49" s="488" t="str">
        <f ca="1">IFERROR(VLOOKUP(A49,Transaksi!$A$11:$E$1000,5,FALSE),"")</f>
        <v/>
      </c>
      <c r="F49" s="209" t="str">
        <f ca="1">IFERROR(VLOOKUP(A49,Transaksi!$A$11:$F$1000,6,FALSE),"")</f>
        <v/>
      </c>
      <c r="G49" s="489" t="str">
        <f ca="1">IFERROR(VLOOKUP(A49,Transaksi!$A$11:$H$1000,8,FALSE),"")</f>
        <v/>
      </c>
      <c r="H49" s="627" t="str">
        <f t="shared" ca="1" si="1"/>
        <v/>
      </c>
      <c r="I49" s="127" t="e">
        <f ca="1">IF(#REF!+G49&lt;&gt;0,Transaksi!J43,"")</f>
        <v>#REF!</v>
      </c>
    </row>
    <row r="50" spans="1:9" customFormat="1" ht="16" customHeight="1">
      <c r="A50" s="21" t="str">
        <f t="shared" ca="1" si="2"/>
        <v/>
      </c>
      <c r="B50" s="498" t="str">
        <f t="shared" ca="1" si="0"/>
        <v/>
      </c>
      <c r="C50" s="486" t="str">
        <f ca="1">IFERROR(VLOOKUP(A50,Transaksi!$A$11:$C$1000,3,FALSE),"")</f>
        <v/>
      </c>
      <c r="D50" s="487" t="str">
        <f ca="1">IFERROR(VLOOKUP(A50,Transaksi!$A$11:$D$1000,4,FALSE),"")</f>
        <v/>
      </c>
      <c r="E50" s="488" t="str">
        <f ca="1">IFERROR(VLOOKUP(A50,Transaksi!$A$11:$E$1000,5,FALSE),"")</f>
        <v/>
      </c>
      <c r="F50" s="209" t="str">
        <f ca="1">IFERROR(VLOOKUP(A50,Transaksi!$A$11:$F$1000,6,FALSE),"")</f>
        <v/>
      </c>
      <c r="G50" s="489" t="str">
        <f ca="1">IFERROR(VLOOKUP(A50,Transaksi!$A$11:$H$1000,8,FALSE),"")</f>
        <v/>
      </c>
      <c r="H50" s="627" t="str">
        <f t="shared" ca="1" si="1"/>
        <v/>
      </c>
      <c r="I50" s="127" t="e">
        <f ca="1">IF(#REF!+G50&lt;&gt;0,Transaksi!J44,"")</f>
        <v>#REF!</v>
      </c>
    </row>
    <row r="51" spans="1:9" customFormat="1" ht="16" customHeight="1">
      <c r="A51" s="21" t="str">
        <f t="shared" ca="1" si="2"/>
        <v/>
      </c>
      <c r="B51" s="498" t="str">
        <f t="shared" ca="1" si="0"/>
        <v/>
      </c>
      <c r="C51" s="486" t="str">
        <f ca="1">IFERROR(VLOOKUP(A51,Transaksi!$A$11:$C$1000,3,FALSE),"")</f>
        <v/>
      </c>
      <c r="D51" s="487" t="str">
        <f ca="1">IFERROR(VLOOKUP(A51,Transaksi!$A$11:$D$1000,4,FALSE),"")</f>
        <v/>
      </c>
      <c r="E51" s="488" t="str">
        <f ca="1">IFERROR(VLOOKUP(A51,Transaksi!$A$11:$E$1000,5,FALSE),"")</f>
        <v/>
      </c>
      <c r="F51" s="209" t="str">
        <f ca="1">IFERROR(VLOOKUP(A51,Transaksi!$A$11:$F$1000,6,FALSE),"")</f>
        <v/>
      </c>
      <c r="G51" s="489" t="str">
        <f ca="1">IFERROR(VLOOKUP(A51,Transaksi!$A$11:$H$1000,8,FALSE),"")</f>
        <v/>
      </c>
      <c r="H51" s="627" t="str">
        <f t="shared" ca="1" si="1"/>
        <v/>
      </c>
      <c r="I51" s="127" t="e">
        <f ca="1">IF(#REF!+G51&lt;&gt;0,Transaksi!J45,"")</f>
        <v>#REF!</v>
      </c>
    </row>
    <row r="52" spans="1:9" customFormat="1" ht="16" customHeight="1">
      <c r="A52" s="21" t="str">
        <f t="shared" ca="1" si="2"/>
        <v/>
      </c>
      <c r="B52" s="498" t="str">
        <f t="shared" ca="1" si="0"/>
        <v/>
      </c>
      <c r="C52" s="486" t="str">
        <f ca="1">IFERROR(VLOOKUP(A52,Transaksi!$A$11:$C$1000,3,FALSE),"")</f>
        <v/>
      </c>
      <c r="D52" s="487" t="str">
        <f ca="1">IFERROR(VLOOKUP(A52,Transaksi!$A$11:$D$1000,4,FALSE),"")</f>
        <v/>
      </c>
      <c r="E52" s="488" t="str">
        <f ca="1">IFERROR(VLOOKUP(A52,Transaksi!$A$11:$E$1000,5,FALSE),"")</f>
        <v/>
      </c>
      <c r="F52" s="209" t="str">
        <f ca="1">IFERROR(VLOOKUP(A52,Transaksi!$A$11:$F$1000,6,FALSE),"")</f>
        <v/>
      </c>
      <c r="G52" s="489" t="str">
        <f ca="1">IFERROR(VLOOKUP(A52,Transaksi!$A$11:$H$1000,8,FALSE),"")</f>
        <v/>
      </c>
      <c r="H52" s="627" t="str">
        <f t="shared" ca="1" si="1"/>
        <v/>
      </c>
      <c r="I52" s="127" t="e">
        <f ca="1">IF(#REF!+G52&lt;&gt;0,Transaksi!J46,"")</f>
        <v>#REF!</v>
      </c>
    </row>
    <row r="53" spans="1:9" customFormat="1" ht="16" customHeight="1">
      <c r="A53" s="21" t="str">
        <f t="shared" ca="1" si="2"/>
        <v/>
      </c>
      <c r="B53" s="498" t="str">
        <f t="shared" ca="1" si="0"/>
        <v/>
      </c>
      <c r="C53" s="486" t="str">
        <f ca="1">IFERROR(VLOOKUP(A53,Transaksi!$A$11:$C$1000,3,FALSE),"")</f>
        <v/>
      </c>
      <c r="D53" s="487" t="str">
        <f ca="1">IFERROR(VLOOKUP(A53,Transaksi!$A$11:$D$1000,4,FALSE),"")</f>
        <v/>
      </c>
      <c r="E53" s="488" t="str">
        <f ca="1">IFERROR(VLOOKUP(A53,Transaksi!$A$11:$E$1000,5,FALSE),"")</f>
        <v/>
      </c>
      <c r="F53" s="209" t="str">
        <f ca="1">IFERROR(VLOOKUP(A53,Transaksi!$A$11:$F$1000,6,FALSE),"")</f>
        <v/>
      </c>
      <c r="G53" s="489" t="str">
        <f ca="1">IFERROR(VLOOKUP(A53,Transaksi!$A$11:$H$1000,8,FALSE),"")</f>
        <v/>
      </c>
      <c r="H53" s="627" t="str">
        <f t="shared" ca="1" si="1"/>
        <v/>
      </c>
      <c r="I53" s="127" t="e">
        <f ca="1">IF(#REF!+G53&lt;&gt;0,Transaksi!J47,"")</f>
        <v>#REF!</v>
      </c>
    </row>
    <row r="54" spans="1:9" customFormat="1" ht="16" customHeight="1">
      <c r="A54" s="21" t="str">
        <f t="shared" ca="1" si="2"/>
        <v/>
      </c>
      <c r="B54" s="498" t="str">
        <f t="shared" ca="1" si="0"/>
        <v/>
      </c>
      <c r="C54" s="486" t="str">
        <f ca="1">IFERROR(VLOOKUP(A54,Transaksi!$A$11:$C$1000,3,FALSE),"")</f>
        <v/>
      </c>
      <c r="D54" s="487" t="str">
        <f ca="1">IFERROR(VLOOKUP(A54,Transaksi!$A$11:$D$1000,4,FALSE),"")</f>
        <v/>
      </c>
      <c r="E54" s="488" t="str">
        <f ca="1">IFERROR(VLOOKUP(A54,Transaksi!$A$11:$E$1000,5,FALSE),"")</f>
        <v/>
      </c>
      <c r="F54" s="209" t="str">
        <f ca="1">IFERROR(VLOOKUP(A54,Transaksi!$A$11:$F$1000,6,FALSE),"")</f>
        <v/>
      </c>
      <c r="G54" s="489" t="str">
        <f ca="1">IFERROR(VLOOKUP(A54,Transaksi!$A$11:$H$1000,8,FALSE),"")</f>
        <v/>
      </c>
      <c r="H54" s="627" t="str">
        <f t="shared" ca="1" si="1"/>
        <v/>
      </c>
      <c r="I54" s="127" t="e">
        <f ca="1">IF(#REF!+G54&lt;&gt;0,Transaksi!J48,"")</f>
        <v>#REF!</v>
      </c>
    </row>
    <row r="55" spans="1:9" customFormat="1" ht="16" customHeight="1">
      <c r="A55" s="21" t="str">
        <f t="shared" ca="1" si="2"/>
        <v/>
      </c>
      <c r="B55" s="498" t="str">
        <f t="shared" ca="1" si="0"/>
        <v/>
      </c>
      <c r="C55" s="486" t="str">
        <f ca="1">IFERROR(VLOOKUP(A55,Transaksi!$A$11:$C$1000,3,FALSE),"")</f>
        <v/>
      </c>
      <c r="D55" s="487" t="str">
        <f ca="1">IFERROR(VLOOKUP(A55,Transaksi!$A$11:$D$1000,4,FALSE),"")</f>
        <v/>
      </c>
      <c r="E55" s="488" t="str">
        <f ca="1">IFERROR(VLOOKUP(A55,Transaksi!$A$11:$E$1000,5,FALSE),"")</f>
        <v/>
      </c>
      <c r="F55" s="209" t="str">
        <f ca="1">IFERROR(VLOOKUP(A55,Transaksi!$A$11:$F$1000,6,FALSE),"")</f>
        <v/>
      </c>
      <c r="G55" s="489" t="str">
        <f ca="1">IFERROR(VLOOKUP(A55,Transaksi!$A$11:$H$1000,8,FALSE),"")</f>
        <v/>
      </c>
      <c r="H55" s="627" t="str">
        <f t="shared" ca="1" si="1"/>
        <v/>
      </c>
      <c r="I55" s="127" t="e">
        <f ca="1">IF(#REF!+G55&lt;&gt;0,Transaksi!J49,"")</f>
        <v>#REF!</v>
      </c>
    </row>
    <row r="56" spans="1:9" customFormat="1" ht="16" customHeight="1">
      <c r="A56" s="21" t="str">
        <f t="shared" ca="1" si="2"/>
        <v/>
      </c>
      <c r="B56" s="498" t="str">
        <f t="shared" ca="1" si="0"/>
        <v/>
      </c>
      <c r="C56" s="486" t="str">
        <f ca="1">IFERROR(VLOOKUP(A56,Transaksi!$A$11:$C$1000,3,FALSE),"")</f>
        <v/>
      </c>
      <c r="D56" s="487" t="str">
        <f ca="1">IFERROR(VLOOKUP(A56,Transaksi!$A$11:$D$1000,4,FALSE),"")</f>
        <v/>
      </c>
      <c r="E56" s="488" t="str">
        <f ca="1">IFERROR(VLOOKUP(A56,Transaksi!$A$11:$E$1000,5,FALSE),"")</f>
        <v/>
      </c>
      <c r="F56" s="209" t="str">
        <f ca="1">IFERROR(VLOOKUP(A56,Transaksi!$A$11:$F$1000,6,FALSE),"")</f>
        <v/>
      </c>
      <c r="G56" s="489" t="str">
        <f ca="1">IFERROR(VLOOKUP(A56,Transaksi!$A$11:$H$1000,8,FALSE),"")</f>
        <v/>
      </c>
      <c r="H56" s="627" t="str">
        <f t="shared" ca="1" si="1"/>
        <v/>
      </c>
      <c r="I56" s="127" t="e">
        <f ca="1">IF(#REF!+G56&lt;&gt;0,Transaksi!J50,"")</f>
        <v>#REF!</v>
      </c>
    </row>
    <row r="57" spans="1:9" ht="16" customHeight="1">
      <c r="A57" s="21" t="str">
        <f t="shared" ca="1" si="2"/>
        <v/>
      </c>
      <c r="B57" s="498" t="str">
        <f t="shared" ca="1" si="0"/>
        <v/>
      </c>
      <c r="C57" s="486" t="str">
        <f ca="1">IFERROR(VLOOKUP(A57,Transaksi!$A$11:$C$1000,3,FALSE),"")</f>
        <v/>
      </c>
      <c r="D57" s="487" t="str">
        <f ca="1">IFERROR(VLOOKUP(A57,Transaksi!$A$11:$D$1000,4,FALSE),"")</f>
        <v/>
      </c>
      <c r="E57" s="488" t="str">
        <f ca="1">IFERROR(VLOOKUP(A57,Transaksi!$A$11:$E$1000,5,FALSE),"")</f>
        <v/>
      </c>
      <c r="F57" s="209" t="str">
        <f ca="1">IFERROR(VLOOKUP(A57,Transaksi!$A$11:$F$1000,6,FALSE),"")</f>
        <v/>
      </c>
      <c r="G57" s="489" t="str">
        <f ca="1">IFERROR(VLOOKUP(A57,Transaksi!$A$11:$H$1000,8,FALSE),"")</f>
        <v/>
      </c>
      <c r="H57" s="627" t="str">
        <f t="shared" ca="1" si="1"/>
        <v/>
      </c>
      <c r="I57" s="127" t="e">
        <f ca="1">IF(#REF!+G57&lt;&gt;0,Transaksi!J51,"")</f>
        <v>#REF!</v>
      </c>
    </row>
    <row r="58" spans="1:9" customFormat="1" ht="16" customHeight="1">
      <c r="A58" s="21" t="str">
        <f t="shared" ca="1" si="2"/>
        <v/>
      </c>
      <c r="B58" s="498" t="str">
        <f t="shared" ca="1" si="0"/>
        <v/>
      </c>
      <c r="C58" s="486" t="str">
        <f ca="1">IFERROR(VLOOKUP(A58,Transaksi!$A$11:$C$1000,3,FALSE),"")</f>
        <v/>
      </c>
      <c r="D58" s="487" t="str">
        <f ca="1">IFERROR(VLOOKUP(A58,Transaksi!$A$11:$D$1000,4,FALSE),"")</f>
        <v/>
      </c>
      <c r="E58" s="488" t="str">
        <f ca="1">IFERROR(VLOOKUP(A58,Transaksi!$A$11:$E$1000,5,FALSE),"")</f>
        <v/>
      </c>
      <c r="F58" s="209" t="str">
        <f ca="1">IFERROR(VLOOKUP(A58,Transaksi!$A$11:$F$1000,6,FALSE),"")</f>
        <v/>
      </c>
      <c r="G58" s="489" t="str">
        <f ca="1">IFERROR(VLOOKUP(A58,Transaksi!$A$11:$H$1000,8,FALSE),"")</f>
        <v/>
      </c>
      <c r="H58" s="627" t="str">
        <f t="shared" ca="1" si="1"/>
        <v/>
      </c>
      <c r="I58" s="127" t="e">
        <f ca="1">IF(#REF!+G58&lt;&gt;0,Transaksi!J52,"")</f>
        <v>#REF!</v>
      </c>
    </row>
    <row r="59" spans="1:9" customFormat="1" ht="16" customHeight="1">
      <c r="A59" s="21" t="str">
        <f t="shared" ca="1" si="2"/>
        <v/>
      </c>
      <c r="B59" s="498" t="str">
        <f t="shared" ca="1" si="0"/>
        <v/>
      </c>
      <c r="C59" s="486" t="str">
        <f ca="1">IFERROR(VLOOKUP(A59,Transaksi!$A$11:$C$1000,3,FALSE),"")</f>
        <v/>
      </c>
      <c r="D59" s="487" t="str">
        <f ca="1">IFERROR(VLOOKUP(A59,Transaksi!$A$11:$D$1000,4,FALSE),"")</f>
        <v/>
      </c>
      <c r="E59" s="488" t="str">
        <f ca="1">IFERROR(VLOOKUP(A59,Transaksi!$A$11:$E$1000,5,FALSE),"")</f>
        <v/>
      </c>
      <c r="F59" s="209" t="str">
        <f ca="1">IFERROR(VLOOKUP(A59,Transaksi!$A$11:$F$1000,6,FALSE),"")</f>
        <v/>
      </c>
      <c r="G59" s="489" t="str">
        <f ca="1">IFERROR(VLOOKUP(A59,Transaksi!$A$11:$H$1000,8,FALSE),"")</f>
        <v/>
      </c>
      <c r="H59" s="627" t="str">
        <f t="shared" ca="1" si="1"/>
        <v/>
      </c>
      <c r="I59" s="127" t="e">
        <f ca="1">IF(#REF!+G59&lt;&gt;0,Transaksi!J53,"")</f>
        <v>#REF!</v>
      </c>
    </row>
    <row r="60" spans="1:9" customFormat="1" ht="16" customHeight="1">
      <c r="A60" s="21" t="str">
        <f t="shared" ca="1" si="2"/>
        <v/>
      </c>
      <c r="B60" s="498" t="str">
        <f t="shared" ca="1" si="0"/>
        <v/>
      </c>
      <c r="C60" s="486" t="str">
        <f ca="1">IFERROR(VLOOKUP(A60,Transaksi!$A$11:$C$1000,3,FALSE),"")</f>
        <v/>
      </c>
      <c r="D60" s="487" t="str">
        <f ca="1">IFERROR(VLOOKUP(A60,Transaksi!$A$11:$D$1000,4,FALSE),"")</f>
        <v/>
      </c>
      <c r="E60" s="488" t="str">
        <f ca="1">IFERROR(VLOOKUP(A60,Transaksi!$A$11:$E$1000,5,FALSE),"")</f>
        <v/>
      </c>
      <c r="F60" s="209" t="str">
        <f ca="1">IFERROR(VLOOKUP(A60,Transaksi!$A$11:$F$1000,6,FALSE),"")</f>
        <v/>
      </c>
      <c r="G60" s="489" t="str">
        <f ca="1">IFERROR(VLOOKUP(A60,Transaksi!$A$11:$H$1000,8,FALSE),"")</f>
        <v/>
      </c>
      <c r="H60" s="627" t="str">
        <f t="shared" ca="1" si="1"/>
        <v/>
      </c>
      <c r="I60" s="127" t="e">
        <f ca="1">IF(#REF!+G60&lt;&gt;0,Transaksi!J54,"")</f>
        <v>#REF!</v>
      </c>
    </row>
    <row r="61" spans="1:9" customFormat="1" ht="16" customHeight="1">
      <c r="A61" s="21" t="str">
        <f t="shared" ca="1" si="2"/>
        <v/>
      </c>
      <c r="B61" s="498" t="str">
        <f t="shared" ca="1" si="0"/>
        <v/>
      </c>
      <c r="C61" s="486" t="str">
        <f ca="1">IFERROR(VLOOKUP(A61,Transaksi!$A$11:$C$1000,3,FALSE),"")</f>
        <v/>
      </c>
      <c r="D61" s="487" t="str">
        <f ca="1">IFERROR(VLOOKUP(A61,Transaksi!$A$11:$D$1000,4,FALSE),"")</f>
        <v/>
      </c>
      <c r="E61" s="488" t="str">
        <f ca="1">IFERROR(VLOOKUP(A61,Transaksi!$A$11:$E$1000,5,FALSE),"")</f>
        <v/>
      </c>
      <c r="F61" s="209" t="str">
        <f ca="1">IFERROR(VLOOKUP(A61,Transaksi!$A$11:$F$1000,6,FALSE),"")</f>
        <v/>
      </c>
      <c r="G61" s="489" t="str">
        <f ca="1">IFERROR(VLOOKUP(A61,Transaksi!$A$11:$H$1000,8,FALSE),"")</f>
        <v/>
      </c>
      <c r="H61" s="627" t="str">
        <f t="shared" ca="1" si="1"/>
        <v/>
      </c>
      <c r="I61" s="127" t="e">
        <f ca="1">IF(#REF!+G61&lt;&gt;0,Transaksi!J55,"")</f>
        <v>#REF!</v>
      </c>
    </row>
    <row r="62" spans="1:9" customFormat="1" ht="16" customHeight="1">
      <c r="A62" s="21" t="str">
        <f t="shared" ca="1" si="2"/>
        <v/>
      </c>
      <c r="B62" s="498" t="str">
        <f t="shared" ca="1" si="0"/>
        <v/>
      </c>
      <c r="C62" s="486" t="str">
        <f ca="1">IFERROR(VLOOKUP(A62,Transaksi!$A$11:$C$1000,3,FALSE),"")</f>
        <v/>
      </c>
      <c r="D62" s="487" t="str">
        <f ca="1">IFERROR(VLOOKUP(A62,Transaksi!$A$11:$D$1000,4,FALSE),"")</f>
        <v/>
      </c>
      <c r="E62" s="488" t="str">
        <f ca="1">IFERROR(VLOOKUP(A62,Transaksi!$A$11:$E$1000,5,FALSE),"")</f>
        <v/>
      </c>
      <c r="F62" s="209" t="str">
        <f ca="1">IFERROR(VLOOKUP(A62,Transaksi!$A$11:$F$1000,6,FALSE),"")</f>
        <v/>
      </c>
      <c r="G62" s="489" t="str">
        <f ca="1">IFERROR(VLOOKUP(A62,Transaksi!$A$11:$H$1000,8,FALSE),"")</f>
        <v/>
      </c>
      <c r="H62" s="627" t="str">
        <f t="shared" ca="1" si="1"/>
        <v/>
      </c>
      <c r="I62" s="127" t="e">
        <f ca="1">IF(#REF!+G62&lt;&gt;0,Transaksi!J56,"")</f>
        <v>#REF!</v>
      </c>
    </row>
    <row r="63" spans="1:9" customFormat="1" ht="16" customHeight="1">
      <c r="A63" s="21" t="str">
        <f t="shared" ca="1" si="2"/>
        <v/>
      </c>
      <c r="B63" s="498" t="str">
        <f t="shared" ca="1" si="0"/>
        <v/>
      </c>
      <c r="C63" s="486" t="str">
        <f ca="1">IFERROR(VLOOKUP(A63,Transaksi!$A$11:$C$1000,3,FALSE),"")</f>
        <v/>
      </c>
      <c r="D63" s="487" t="str">
        <f ca="1">IFERROR(VLOOKUP(A63,Transaksi!$A$11:$D$1000,4,FALSE),"")</f>
        <v/>
      </c>
      <c r="E63" s="488" t="str">
        <f ca="1">IFERROR(VLOOKUP(A63,Transaksi!$A$11:$E$1000,5,FALSE),"")</f>
        <v/>
      </c>
      <c r="F63" s="209" t="str">
        <f ca="1">IFERROR(VLOOKUP(A63,Transaksi!$A$11:$F$1000,6,FALSE),"")</f>
        <v/>
      </c>
      <c r="G63" s="489" t="str">
        <f ca="1">IFERROR(VLOOKUP(A63,Transaksi!$A$11:$H$1000,8,FALSE),"")</f>
        <v/>
      </c>
      <c r="H63" s="627" t="str">
        <f t="shared" ca="1" si="1"/>
        <v/>
      </c>
      <c r="I63" s="127" t="e">
        <f ca="1">IF(#REF!+G63&lt;&gt;0,Transaksi!J57,"")</f>
        <v>#REF!</v>
      </c>
    </row>
    <row r="64" spans="1:9" customFormat="1" ht="16" customHeight="1">
      <c r="A64" s="21" t="str">
        <f t="shared" ca="1" si="2"/>
        <v/>
      </c>
      <c r="B64" s="498" t="str">
        <f t="shared" ca="1" si="0"/>
        <v/>
      </c>
      <c r="C64" s="486" t="str">
        <f ca="1">IFERROR(VLOOKUP(A64,Transaksi!$A$11:$C$1000,3,FALSE),"")</f>
        <v/>
      </c>
      <c r="D64" s="487" t="str">
        <f ca="1">IFERROR(VLOOKUP(A64,Transaksi!$A$11:$D$1000,4,FALSE),"")</f>
        <v/>
      </c>
      <c r="E64" s="488" t="str">
        <f ca="1">IFERROR(VLOOKUP(A64,Transaksi!$A$11:$E$1000,5,FALSE),"")</f>
        <v/>
      </c>
      <c r="F64" s="209" t="str">
        <f ca="1">IFERROR(VLOOKUP(A64,Transaksi!$A$11:$F$1000,6,FALSE),"")</f>
        <v/>
      </c>
      <c r="G64" s="489" t="str">
        <f ca="1">IFERROR(VLOOKUP(A64,Transaksi!$A$11:$H$1000,8,FALSE),"")</f>
        <v/>
      </c>
      <c r="H64" s="627" t="str">
        <f t="shared" ca="1" si="1"/>
        <v/>
      </c>
      <c r="I64" s="127" t="e">
        <f ca="1">IF(#REF!+G64&lt;&gt;0,Transaksi!J58,"")</f>
        <v>#REF!</v>
      </c>
    </row>
    <row r="65" spans="1:9" customFormat="1" ht="16" customHeight="1">
      <c r="A65" s="21" t="str">
        <f t="shared" ca="1" si="2"/>
        <v/>
      </c>
      <c r="B65" s="498" t="str">
        <f t="shared" ca="1" si="0"/>
        <v/>
      </c>
      <c r="C65" s="486" t="str">
        <f ca="1">IFERROR(VLOOKUP(A65,Transaksi!$A$11:$C$1000,3,FALSE),"")</f>
        <v/>
      </c>
      <c r="D65" s="487" t="str">
        <f ca="1">IFERROR(VLOOKUP(A65,Transaksi!$A$11:$D$1000,4,FALSE),"")</f>
        <v/>
      </c>
      <c r="E65" s="488" t="str">
        <f ca="1">IFERROR(VLOOKUP(A65,Transaksi!$A$11:$E$1000,5,FALSE),"")</f>
        <v/>
      </c>
      <c r="F65" s="209" t="str">
        <f ca="1">IFERROR(VLOOKUP(A65,Transaksi!$A$11:$F$1000,6,FALSE),"")</f>
        <v/>
      </c>
      <c r="G65" s="489" t="str">
        <f ca="1">IFERROR(VLOOKUP(A65,Transaksi!$A$11:$H$1000,8,FALSE),"")</f>
        <v/>
      </c>
      <c r="H65" s="627" t="str">
        <f t="shared" ca="1" si="1"/>
        <v/>
      </c>
      <c r="I65" s="127" t="e">
        <f ca="1">IF(#REF!+G65&lt;&gt;0,Transaksi!J59,"")</f>
        <v>#REF!</v>
      </c>
    </row>
    <row r="66" spans="1:9" customFormat="1" ht="16" customHeight="1">
      <c r="A66" s="21" t="str">
        <f t="shared" ca="1" si="2"/>
        <v/>
      </c>
      <c r="B66" s="498" t="str">
        <f t="shared" ca="1" si="0"/>
        <v/>
      </c>
      <c r="C66" s="486" t="str">
        <f ca="1">IFERROR(VLOOKUP(A66,Transaksi!$A$11:$C$1000,3,FALSE),"")</f>
        <v/>
      </c>
      <c r="D66" s="487" t="str">
        <f ca="1">IFERROR(VLOOKUP(A66,Transaksi!$A$11:$D$1000,4,FALSE),"")</f>
        <v/>
      </c>
      <c r="E66" s="488" t="str">
        <f ca="1">IFERROR(VLOOKUP(A66,Transaksi!$A$11:$E$1000,5,FALSE),"")</f>
        <v/>
      </c>
      <c r="F66" s="209" t="str">
        <f ca="1">IFERROR(VLOOKUP(A66,Transaksi!$A$11:$F$1000,6,FALSE),"")</f>
        <v/>
      </c>
      <c r="G66" s="489" t="str">
        <f ca="1">IFERROR(VLOOKUP(A66,Transaksi!$A$11:$H$1000,8,FALSE),"")</f>
        <v/>
      </c>
      <c r="H66" s="627" t="str">
        <f t="shared" ca="1" si="1"/>
        <v/>
      </c>
      <c r="I66" s="127" t="e">
        <f ca="1">IF(#REF!+G66&lt;&gt;0,Transaksi!J60,"")</f>
        <v>#REF!</v>
      </c>
    </row>
    <row r="67" spans="1:9" customFormat="1" ht="16" customHeight="1">
      <c r="A67" s="21" t="str">
        <f t="shared" ca="1" si="2"/>
        <v/>
      </c>
      <c r="B67" s="498" t="str">
        <f t="shared" ca="1" si="0"/>
        <v/>
      </c>
      <c r="C67" s="486" t="str">
        <f ca="1">IFERROR(VLOOKUP(A67,Transaksi!$A$11:$C$1000,3,FALSE),"")</f>
        <v/>
      </c>
      <c r="D67" s="487" t="str">
        <f ca="1">IFERROR(VLOOKUP(A67,Transaksi!$A$11:$D$1000,4,FALSE),"")</f>
        <v/>
      </c>
      <c r="E67" s="488" t="str">
        <f ca="1">IFERROR(VLOOKUP(A67,Transaksi!$A$11:$E$1000,5,FALSE),"")</f>
        <v/>
      </c>
      <c r="F67" s="209" t="str">
        <f ca="1">IFERROR(VLOOKUP(A67,Transaksi!$A$11:$F$1000,6,FALSE),"")</f>
        <v/>
      </c>
      <c r="G67" s="489" t="str">
        <f ca="1">IFERROR(VLOOKUP(A67,Transaksi!$A$11:$H$1000,8,FALSE),"")</f>
        <v/>
      </c>
      <c r="H67" s="627" t="str">
        <f t="shared" ca="1" si="1"/>
        <v/>
      </c>
      <c r="I67" s="127" t="e">
        <f ca="1">IF(#REF!+G67&lt;&gt;0,Transaksi!J61,"")</f>
        <v>#REF!</v>
      </c>
    </row>
    <row r="68" spans="1:9" customFormat="1" ht="16" customHeight="1">
      <c r="A68" s="21" t="str">
        <f t="shared" ca="1" si="2"/>
        <v/>
      </c>
      <c r="B68" s="498" t="str">
        <f t="shared" ca="1" si="0"/>
        <v/>
      </c>
      <c r="C68" s="486" t="str">
        <f ca="1">IFERROR(VLOOKUP(A68,Transaksi!$A$11:$C$1000,3,FALSE),"")</f>
        <v/>
      </c>
      <c r="D68" s="487" t="str">
        <f ca="1">IFERROR(VLOOKUP(A68,Transaksi!$A$11:$D$1000,4,FALSE),"")</f>
        <v/>
      </c>
      <c r="E68" s="488" t="str">
        <f ca="1">IFERROR(VLOOKUP(A68,Transaksi!$A$11:$E$1000,5,FALSE),"")</f>
        <v/>
      </c>
      <c r="F68" s="209" t="str">
        <f ca="1">IFERROR(VLOOKUP(A68,Transaksi!$A$11:$F$1000,6,FALSE),"")</f>
        <v/>
      </c>
      <c r="G68" s="489" t="str">
        <f ca="1">IFERROR(VLOOKUP(A68,Transaksi!$A$11:$H$1000,8,FALSE),"")</f>
        <v/>
      </c>
      <c r="H68" s="627" t="str">
        <f t="shared" ca="1" si="1"/>
        <v/>
      </c>
      <c r="I68" s="127" t="e">
        <f ca="1">IF(#REF!+G68&lt;&gt;0,Transaksi!J62,"")</f>
        <v>#REF!</v>
      </c>
    </row>
    <row r="69" spans="1:9" customFormat="1" ht="16" customHeight="1">
      <c r="A69" s="21" t="str">
        <f t="shared" ca="1" si="2"/>
        <v/>
      </c>
      <c r="B69" s="498" t="str">
        <f t="shared" ca="1" si="0"/>
        <v/>
      </c>
      <c r="C69" s="486" t="str">
        <f ca="1">IFERROR(VLOOKUP(A69,Transaksi!$A$11:$C$1000,3,FALSE),"")</f>
        <v/>
      </c>
      <c r="D69" s="487" t="str">
        <f ca="1">IFERROR(VLOOKUP(A69,Transaksi!$A$11:$D$1000,4,FALSE),"")</f>
        <v/>
      </c>
      <c r="E69" s="488" t="str">
        <f ca="1">IFERROR(VLOOKUP(A69,Transaksi!$A$11:$E$1000,5,FALSE),"")</f>
        <v/>
      </c>
      <c r="F69" s="209" t="str">
        <f ca="1">IFERROR(VLOOKUP(A69,Transaksi!$A$11:$F$1000,6,FALSE),"")</f>
        <v/>
      </c>
      <c r="G69" s="489" t="str">
        <f ca="1">IFERROR(VLOOKUP(A69,Transaksi!$A$11:$H$1000,8,FALSE),"")</f>
        <v/>
      </c>
      <c r="H69" s="627" t="str">
        <f t="shared" ca="1" si="1"/>
        <v/>
      </c>
      <c r="I69" s="127" t="e">
        <f ca="1">IF(#REF!+G69&lt;&gt;0,Transaksi!J63,"")</f>
        <v>#REF!</v>
      </c>
    </row>
    <row r="70" spans="1:9" customFormat="1" ht="16" customHeight="1">
      <c r="A70" s="21" t="str">
        <f t="shared" ca="1" si="2"/>
        <v/>
      </c>
      <c r="B70" s="498" t="str">
        <f t="shared" ca="1" si="0"/>
        <v/>
      </c>
      <c r="C70" s="486" t="str">
        <f ca="1">IFERROR(VLOOKUP(A70,Transaksi!$A$11:$C$1000,3,FALSE),"")</f>
        <v/>
      </c>
      <c r="D70" s="487" t="str">
        <f ca="1">IFERROR(VLOOKUP(A70,Transaksi!$A$11:$D$1000,4,FALSE),"")</f>
        <v/>
      </c>
      <c r="E70" s="488" t="str">
        <f ca="1">IFERROR(VLOOKUP(A70,Transaksi!$A$11:$E$1000,5,FALSE),"")</f>
        <v/>
      </c>
      <c r="F70" s="209" t="str">
        <f ca="1">IFERROR(VLOOKUP(A70,Transaksi!$A$11:$F$1000,6,FALSE),"")</f>
        <v/>
      </c>
      <c r="G70" s="489" t="str">
        <f ca="1">IFERROR(VLOOKUP(A70,Transaksi!$A$11:$H$1000,8,FALSE),"")</f>
        <v/>
      </c>
      <c r="H70" s="627" t="str">
        <f t="shared" ca="1" si="1"/>
        <v/>
      </c>
      <c r="I70" s="127" t="e">
        <f ca="1">IF(#REF!+G70&lt;&gt;0,Transaksi!J64,"")</f>
        <v>#REF!</v>
      </c>
    </row>
    <row r="71" spans="1:9" customFormat="1" ht="16" customHeight="1">
      <c r="A71" s="21" t="str">
        <f t="shared" ca="1" si="2"/>
        <v/>
      </c>
      <c r="B71" s="498" t="str">
        <f t="shared" ca="1" si="0"/>
        <v/>
      </c>
      <c r="C71" s="486" t="str">
        <f ca="1">IFERROR(VLOOKUP(A71,Transaksi!$A$11:$C$1000,3,FALSE),"")</f>
        <v/>
      </c>
      <c r="D71" s="487" t="str">
        <f ca="1">IFERROR(VLOOKUP(A71,Transaksi!$A$11:$D$1000,4,FALSE),"")</f>
        <v/>
      </c>
      <c r="E71" s="488" t="str">
        <f ca="1">IFERROR(VLOOKUP(A71,Transaksi!$A$11:$E$1000,5,FALSE),"")</f>
        <v/>
      </c>
      <c r="F71" s="209" t="str">
        <f ca="1">IFERROR(VLOOKUP(A71,Transaksi!$A$11:$F$1000,6,FALSE),"")</f>
        <v/>
      </c>
      <c r="G71" s="489" t="str">
        <f ca="1">IFERROR(VLOOKUP(A71,Transaksi!$A$11:$H$1000,8,FALSE),"")</f>
        <v/>
      </c>
      <c r="H71" s="627" t="str">
        <f t="shared" ca="1" si="1"/>
        <v/>
      </c>
      <c r="I71" s="127" t="e">
        <f ca="1">IF(#REF!+G71&lt;&gt;0,Transaksi!J65,"")</f>
        <v>#REF!</v>
      </c>
    </row>
    <row r="72" spans="1:9" customFormat="1" ht="16" customHeight="1">
      <c r="A72" s="21" t="str">
        <f t="shared" ca="1" si="2"/>
        <v/>
      </c>
      <c r="B72" s="498" t="str">
        <f t="shared" ca="1" si="0"/>
        <v/>
      </c>
      <c r="C72" s="486" t="str">
        <f ca="1">IFERROR(VLOOKUP(A72,Transaksi!$A$11:$C$1000,3,FALSE),"")</f>
        <v/>
      </c>
      <c r="D72" s="487" t="str">
        <f ca="1">IFERROR(VLOOKUP(A72,Transaksi!$A$11:$D$1000,4,FALSE),"")</f>
        <v/>
      </c>
      <c r="E72" s="488" t="str">
        <f ca="1">IFERROR(VLOOKUP(A72,Transaksi!$A$11:$E$1000,5,FALSE),"")</f>
        <v/>
      </c>
      <c r="F72" s="209" t="str">
        <f ca="1">IFERROR(VLOOKUP(A72,Transaksi!$A$11:$F$1000,6,FALSE),"")</f>
        <v/>
      </c>
      <c r="G72" s="489" t="str">
        <f ca="1">IFERROR(VLOOKUP(A72,Transaksi!$A$11:$H$1000,8,FALSE),"")</f>
        <v/>
      </c>
      <c r="H72" s="627" t="str">
        <f t="shared" ca="1" si="1"/>
        <v/>
      </c>
      <c r="I72" s="127" t="e">
        <f ca="1">IF(#REF!+G72&lt;&gt;0,Transaksi!J66,"")</f>
        <v>#REF!</v>
      </c>
    </row>
    <row r="73" spans="1:9" customFormat="1" ht="16" customHeight="1">
      <c r="A73" s="21" t="str">
        <f t="shared" ca="1" si="2"/>
        <v/>
      </c>
      <c r="B73" s="498" t="str">
        <f t="shared" ca="1" si="0"/>
        <v/>
      </c>
      <c r="C73" s="486" t="str">
        <f ca="1">IFERROR(VLOOKUP(A73,Transaksi!$A$11:$C$1000,3,FALSE),"")</f>
        <v/>
      </c>
      <c r="D73" s="487" t="str">
        <f ca="1">IFERROR(VLOOKUP(A73,Transaksi!$A$11:$D$1000,4,FALSE),"")</f>
        <v/>
      </c>
      <c r="E73" s="488" t="str">
        <f ca="1">IFERROR(VLOOKUP(A73,Transaksi!$A$11:$E$1000,5,FALSE),"")</f>
        <v/>
      </c>
      <c r="F73" s="209" t="str">
        <f ca="1">IFERROR(VLOOKUP(A73,Transaksi!$A$11:$F$1000,6,FALSE),"")</f>
        <v/>
      </c>
      <c r="G73" s="489" t="str">
        <f ca="1">IFERROR(VLOOKUP(A73,Transaksi!$A$11:$H$1000,8,FALSE),"")</f>
        <v/>
      </c>
      <c r="H73" s="627" t="str">
        <f t="shared" ca="1" si="1"/>
        <v/>
      </c>
      <c r="I73" s="127" t="e">
        <f ca="1">IF(#REF!+G73&lt;&gt;0,Transaksi!J67,"")</f>
        <v>#REF!</v>
      </c>
    </row>
    <row r="74" spans="1:9" customFormat="1" ht="16" customHeight="1">
      <c r="A74" s="21" t="str">
        <f t="shared" ca="1" si="2"/>
        <v/>
      </c>
      <c r="B74" s="498" t="str">
        <f t="shared" ca="1" si="0"/>
        <v/>
      </c>
      <c r="C74" s="486" t="str">
        <f ca="1">IFERROR(VLOOKUP(A74,Transaksi!$A$11:$C$1000,3,FALSE),"")</f>
        <v/>
      </c>
      <c r="D74" s="487" t="str">
        <f ca="1">IFERROR(VLOOKUP(A74,Transaksi!$A$11:$D$1000,4,FALSE),"")</f>
        <v/>
      </c>
      <c r="E74" s="488" t="str">
        <f ca="1">IFERROR(VLOOKUP(A74,Transaksi!$A$11:$E$1000,5,FALSE),"")</f>
        <v/>
      </c>
      <c r="F74" s="209" t="str">
        <f ca="1">IFERROR(VLOOKUP(A74,Transaksi!$A$11:$F$1000,6,FALSE),"")</f>
        <v/>
      </c>
      <c r="G74" s="489" t="str">
        <f ca="1">IFERROR(VLOOKUP(A74,Transaksi!$A$11:$H$1000,8,FALSE),"")</f>
        <v/>
      </c>
      <c r="H74" s="627" t="str">
        <f t="shared" ca="1" si="1"/>
        <v/>
      </c>
      <c r="I74" s="127" t="e">
        <f ca="1">IF(#REF!+G74&lt;&gt;0,Transaksi!J68,"")</f>
        <v>#REF!</v>
      </c>
    </row>
    <row r="75" spans="1:9" customFormat="1" ht="16" customHeight="1">
      <c r="A75" s="21" t="str">
        <f t="shared" ca="1" si="2"/>
        <v/>
      </c>
      <c r="B75" s="498" t="str">
        <f t="shared" ca="1" si="0"/>
        <v/>
      </c>
      <c r="C75" s="486" t="str">
        <f ca="1">IFERROR(VLOOKUP(A75,Transaksi!$A$11:$C$1000,3,FALSE),"")</f>
        <v/>
      </c>
      <c r="D75" s="487" t="str">
        <f ca="1">IFERROR(VLOOKUP(A75,Transaksi!$A$11:$D$1000,4,FALSE),"")</f>
        <v/>
      </c>
      <c r="E75" s="488" t="str">
        <f ca="1">IFERROR(VLOOKUP(A75,Transaksi!$A$11:$E$1000,5,FALSE),"")</f>
        <v/>
      </c>
      <c r="F75" s="209" t="str">
        <f ca="1">IFERROR(VLOOKUP(A75,Transaksi!$A$11:$F$1000,6,FALSE),"")</f>
        <v/>
      </c>
      <c r="G75" s="489" t="str">
        <f ca="1">IFERROR(VLOOKUP(A75,Transaksi!$A$11:$H$1000,8,FALSE),"")</f>
        <v/>
      </c>
      <c r="H75" s="627" t="str">
        <f t="shared" ca="1" si="1"/>
        <v/>
      </c>
      <c r="I75" s="127" t="e">
        <f ca="1">IF(#REF!+G75&lt;&gt;0,Transaksi!J69,"")</f>
        <v>#REF!</v>
      </c>
    </row>
    <row r="76" spans="1:9" customFormat="1" ht="16" customHeight="1">
      <c r="A76" s="21" t="str">
        <f t="shared" ca="1" si="2"/>
        <v/>
      </c>
      <c r="B76" s="498" t="str">
        <f t="shared" ca="1" si="0"/>
        <v/>
      </c>
      <c r="C76" s="486" t="str">
        <f ca="1">IFERROR(VLOOKUP(A76,Transaksi!$A$11:$C$1000,3,FALSE),"")</f>
        <v/>
      </c>
      <c r="D76" s="487" t="str">
        <f ca="1">IFERROR(VLOOKUP(A76,Transaksi!$A$11:$D$1000,4,FALSE),"")</f>
        <v/>
      </c>
      <c r="E76" s="488" t="str">
        <f ca="1">IFERROR(VLOOKUP(A76,Transaksi!$A$11:$E$1000,5,FALSE),"")</f>
        <v/>
      </c>
      <c r="F76" s="209" t="str">
        <f ca="1">IFERROR(VLOOKUP(A76,Transaksi!$A$11:$F$1000,6,FALSE),"")</f>
        <v/>
      </c>
      <c r="G76" s="489" t="str">
        <f ca="1">IFERROR(VLOOKUP(A76,Transaksi!$A$11:$H$1000,8,FALSE),"")</f>
        <v/>
      </c>
      <c r="H76" s="627" t="str">
        <f t="shared" ca="1" si="1"/>
        <v/>
      </c>
      <c r="I76" s="127" t="e">
        <f ca="1">IF(#REF!+G76&lt;&gt;0,Transaksi!J70,"")</f>
        <v>#REF!</v>
      </c>
    </row>
    <row r="77" spans="1:9" customFormat="1" ht="16" customHeight="1">
      <c r="A77" s="21" t="str">
        <f t="shared" ca="1" si="2"/>
        <v/>
      </c>
      <c r="B77" s="498" t="str">
        <f t="shared" ca="1" si="0"/>
        <v/>
      </c>
      <c r="C77" s="486" t="str">
        <f ca="1">IFERROR(VLOOKUP(A77,Transaksi!$A$11:$C$1000,3,FALSE),"")</f>
        <v/>
      </c>
      <c r="D77" s="487" t="str">
        <f ca="1">IFERROR(VLOOKUP(A77,Transaksi!$A$11:$D$1000,4,FALSE),"")</f>
        <v/>
      </c>
      <c r="E77" s="488" t="str">
        <f ca="1">IFERROR(VLOOKUP(A77,Transaksi!$A$11:$E$1000,5,FALSE),"")</f>
        <v/>
      </c>
      <c r="F77" s="209" t="str">
        <f ca="1">IFERROR(VLOOKUP(A77,Transaksi!$A$11:$F$1000,6,FALSE),"")</f>
        <v/>
      </c>
      <c r="G77" s="489" t="str">
        <f ca="1">IFERROR(VLOOKUP(A77,Transaksi!$A$11:$H$1000,8,FALSE),"")</f>
        <v/>
      </c>
      <c r="H77" s="627" t="str">
        <f t="shared" ca="1" si="1"/>
        <v/>
      </c>
      <c r="I77" s="127" t="e">
        <f ca="1">IF(#REF!+G77&lt;&gt;0,Transaksi!J71,"")</f>
        <v>#REF!</v>
      </c>
    </row>
    <row r="78" spans="1:9" customFormat="1" ht="16" customHeight="1">
      <c r="A78" s="21" t="str">
        <f t="shared" ca="1" si="2"/>
        <v/>
      </c>
      <c r="B78" s="498" t="str">
        <f t="shared" ca="1" si="0"/>
        <v/>
      </c>
      <c r="C78" s="486" t="str">
        <f ca="1">IFERROR(VLOOKUP(A78,Transaksi!$A$11:$C$1000,3,FALSE),"")</f>
        <v/>
      </c>
      <c r="D78" s="487" t="str">
        <f ca="1">IFERROR(VLOOKUP(A78,Transaksi!$A$11:$D$1000,4,FALSE),"")</f>
        <v/>
      </c>
      <c r="E78" s="488" t="str">
        <f ca="1">IFERROR(VLOOKUP(A78,Transaksi!$A$11:$E$1000,5,FALSE),"")</f>
        <v/>
      </c>
      <c r="F78" s="209" t="str">
        <f ca="1">IFERROR(VLOOKUP(A78,Transaksi!$A$11:$F$1000,6,FALSE),"")</f>
        <v/>
      </c>
      <c r="G78" s="489" t="str">
        <f ca="1">IFERROR(VLOOKUP(A78,Transaksi!$A$11:$H$1000,8,FALSE),"")</f>
        <v/>
      </c>
      <c r="H78" s="627" t="str">
        <f t="shared" ca="1" si="1"/>
        <v/>
      </c>
      <c r="I78" s="127" t="e">
        <f ca="1">IF(#REF!+G78&lt;&gt;0,Transaksi!J72,"")</f>
        <v>#REF!</v>
      </c>
    </row>
    <row r="79" spans="1:9" customFormat="1" ht="16" customHeight="1">
      <c r="A79" s="21" t="str">
        <f t="shared" ca="1" si="2"/>
        <v/>
      </c>
      <c r="B79" s="498" t="str">
        <f t="shared" ca="1" si="0"/>
        <v/>
      </c>
      <c r="C79" s="486" t="str">
        <f ca="1">IFERROR(VLOOKUP(A79,Transaksi!$A$11:$C$1000,3,FALSE),"")</f>
        <v/>
      </c>
      <c r="D79" s="487" t="str">
        <f ca="1">IFERROR(VLOOKUP(A79,Transaksi!$A$11:$D$1000,4,FALSE),"")</f>
        <v/>
      </c>
      <c r="E79" s="488" t="str">
        <f ca="1">IFERROR(VLOOKUP(A79,Transaksi!$A$11:$E$1000,5,FALSE),"")</f>
        <v/>
      </c>
      <c r="F79" s="209" t="str">
        <f ca="1">IFERROR(VLOOKUP(A79,Transaksi!$A$11:$F$1000,6,FALSE),"")</f>
        <v/>
      </c>
      <c r="G79" s="489" t="str">
        <f ca="1">IFERROR(VLOOKUP(A79,Transaksi!$A$11:$H$1000,8,FALSE),"")</f>
        <v/>
      </c>
      <c r="H79" s="627" t="str">
        <f t="shared" ca="1" si="1"/>
        <v/>
      </c>
      <c r="I79" s="127" t="e">
        <f ca="1">IF(#REF!+G79&lt;&gt;0,Transaksi!J73,"")</f>
        <v>#REF!</v>
      </c>
    </row>
    <row r="80" spans="1:9" customFormat="1" ht="16" customHeight="1">
      <c r="A80" s="21" t="str">
        <f t="shared" ca="1" si="2"/>
        <v/>
      </c>
      <c r="B80" s="498" t="str">
        <f t="shared" ca="1" si="0"/>
        <v/>
      </c>
      <c r="C80" s="486" t="str">
        <f ca="1">IFERROR(VLOOKUP(A80,Transaksi!$A$11:$C$1000,3,FALSE),"")</f>
        <v/>
      </c>
      <c r="D80" s="487" t="str">
        <f ca="1">IFERROR(VLOOKUP(A80,Transaksi!$A$11:$D$1000,4,FALSE),"")</f>
        <v/>
      </c>
      <c r="E80" s="488" t="str">
        <f ca="1">IFERROR(VLOOKUP(A80,Transaksi!$A$11:$E$1000,5,FALSE),"")</f>
        <v/>
      </c>
      <c r="F80" s="209" t="str">
        <f ca="1">IFERROR(VLOOKUP(A80,Transaksi!$A$11:$F$1000,6,FALSE),"")</f>
        <v/>
      </c>
      <c r="G80" s="489" t="str">
        <f ca="1">IFERROR(VLOOKUP(A80,Transaksi!$A$11:$H$1000,8,FALSE),"")</f>
        <v/>
      </c>
      <c r="H80" s="627" t="str">
        <f t="shared" ca="1" si="1"/>
        <v/>
      </c>
      <c r="I80" s="127" t="e">
        <f ca="1">IF(#REF!+G80&lt;&gt;0,Transaksi!J74,"")</f>
        <v>#REF!</v>
      </c>
    </row>
    <row r="81" spans="1:9" customFormat="1" ht="16" customHeight="1">
      <c r="A81" s="21" t="str">
        <f t="shared" ca="1" si="2"/>
        <v/>
      </c>
      <c r="B81" s="498" t="str">
        <f t="shared" ca="1" si="0"/>
        <v/>
      </c>
      <c r="C81" s="486" t="str">
        <f ca="1">IFERROR(VLOOKUP(A81,Transaksi!$A$11:$C$1000,3,FALSE),"")</f>
        <v/>
      </c>
      <c r="D81" s="487" t="str">
        <f ca="1">IFERROR(VLOOKUP(A81,Transaksi!$A$11:$D$1000,4,FALSE),"")</f>
        <v/>
      </c>
      <c r="E81" s="488" t="str">
        <f ca="1">IFERROR(VLOOKUP(A81,Transaksi!$A$11:$E$1000,5,FALSE),"")</f>
        <v/>
      </c>
      <c r="F81" s="209" t="str">
        <f ca="1">IFERROR(VLOOKUP(A81,Transaksi!$A$11:$F$1000,6,FALSE),"")</f>
        <v/>
      </c>
      <c r="G81" s="489" t="str">
        <f ca="1">IFERROR(VLOOKUP(A81,Transaksi!$A$11:$H$1000,8,FALSE),"")</f>
        <v/>
      </c>
      <c r="H81" s="627" t="str">
        <f t="shared" ca="1" si="1"/>
        <v/>
      </c>
      <c r="I81" s="127" t="e">
        <f ca="1">IF(#REF!+G81&lt;&gt;0,Transaksi!J75,"")</f>
        <v>#REF!</v>
      </c>
    </row>
    <row r="82" spans="1:9" customFormat="1" ht="16" customHeight="1">
      <c r="A82" s="21" t="str">
        <f t="shared" ca="1" si="2"/>
        <v/>
      </c>
      <c r="B82" s="498" t="str">
        <f t="shared" ref="B82:B116" ca="1" si="3">IF(A82="","",A82+1)</f>
        <v/>
      </c>
      <c r="C82" s="486" t="str">
        <f ca="1">IFERROR(VLOOKUP(A82,Transaksi!$A$11:$C$1000,3,FALSE),"")</f>
        <v/>
      </c>
      <c r="D82" s="487" t="str">
        <f ca="1">IFERROR(VLOOKUP(A82,Transaksi!$A$11:$D$1000,4,FALSE),"")</f>
        <v/>
      </c>
      <c r="E82" s="488" t="str">
        <f ca="1">IFERROR(VLOOKUP(A82,Transaksi!$A$11:$E$1000,5,FALSE),"")</f>
        <v/>
      </c>
      <c r="F82" s="209" t="str">
        <f ca="1">IFERROR(VLOOKUP(A82,Transaksi!$A$11:$F$1000,6,FALSE),"")</f>
        <v/>
      </c>
      <c r="G82" s="489" t="str">
        <f ca="1">IFERROR(VLOOKUP(A82,Transaksi!$A$11:$H$1000,8,FALSE),"")</f>
        <v/>
      </c>
      <c r="H82" s="627" t="str">
        <f t="shared" ref="H82:H116" ca="1" si="4">IF(G82="","",1)</f>
        <v/>
      </c>
      <c r="I82" s="127" t="e">
        <f ca="1">IF(#REF!+G82&lt;&gt;0,Transaksi!J76,"")</f>
        <v>#REF!</v>
      </c>
    </row>
    <row r="83" spans="1:9" customFormat="1" ht="16" customHeight="1">
      <c r="A83" s="21" t="str">
        <f t="shared" ref="A83:A116" ca="1" si="5">IFERROR(VLOOKUP($F$11,INDIRECT($B$9&amp;$B$10&amp;B82&amp;":"&amp;$B$11),3,FALSE),"")</f>
        <v/>
      </c>
      <c r="B83" s="498" t="str">
        <f t="shared" ca="1" si="3"/>
        <v/>
      </c>
      <c r="C83" s="486" t="str">
        <f ca="1">IFERROR(VLOOKUP(A83,Transaksi!$A$11:$C$1000,3,FALSE),"")</f>
        <v/>
      </c>
      <c r="D83" s="487" t="str">
        <f ca="1">IFERROR(VLOOKUP(A83,Transaksi!$A$11:$D$1000,4,FALSE),"")</f>
        <v/>
      </c>
      <c r="E83" s="488" t="str">
        <f ca="1">IFERROR(VLOOKUP(A83,Transaksi!$A$11:$E$1000,5,FALSE),"")</f>
        <v/>
      </c>
      <c r="F83" s="209" t="str">
        <f ca="1">IFERROR(VLOOKUP(A83,Transaksi!$A$11:$F$1000,6,FALSE),"")</f>
        <v/>
      </c>
      <c r="G83" s="489" t="str">
        <f ca="1">IFERROR(VLOOKUP(A83,Transaksi!$A$11:$H$1000,8,FALSE),"")</f>
        <v/>
      </c>
      <c r="H83" s="627" t="str">
        <f t="shared" ca="1" si="4"/>
        <v/>
      </c>
      <c r="I83" s="127" t="e">
        <f ca="1">IF(#REF!+G83&lt;&gt;0,Transaksi!J77,"")</f>
        <v>#REF!</v>
      </c>
    </row>
    <row r="84" spans="1:9" customFormat="1" ht="16" customHeight="1">
      <c r="A84" s="21" t="str">
        <f t="shared" ca="1" si="5"/>
        <v/>
      </c>
      <c r="B84" s="498" t="str">
        <f t="shared" ca="1" si="3"/>
        <v/>
      </c>
      <c r="C84" s="486" t="str">
        <f ca="1">IFERROR(VLOOKUP(A84,Transaksi!$A$11:$C$1000,3,FALSE),"")</f>
        <v/>
      </c>
      <c r="D84" s="487" t="str">
        <f ca="1">IFERROR(VLOOKUP(A84,Transaksi!$A$11:$D$1000,4,FALSE),"")</f>
        <v/>
      </c>
      <c r="E84" s="488" t="str">
        <f ca="1">IFERROR(VLOOKUP(A84,Transaksi!$A$11:$E$1000,5,FALSE),"")</f>
        <v/>
      </c>
      <c r="F84" s="209" t="str">
        <f ca="1">IFERROR(VLOOKUP(A84,Transaksi!$A$11:$F$1000,6,FALSE),"")</f>
        <v/>
      </c>
      <c r="G84" s="489" t="str">
        <f ca="1">IFERROR(VLOOKUP(A84,Transaksi!$A$11:$H$1000,8,FALSE),"")</f>
        <v/>
      </c>
      <c r="H84" s="627" t="str">
        <f t="shared" ca="1" si="4"/>
        <v/>
      </c>
      <c r="I84" s="127" t="e">
        <f ca="1">IF(#REF!+G84&lt;&gt;0,Transaksi!J78,"")</f>
        <v>#REF!</v>
      </c>
    </row>
    <row r="85" spans="1:9" customFormat="1" ht="16" customHeight="1">
      <c r="A85" s="21" t="str">
        <f t="shared" ca="1" si="5"/>
        <v/>
      </c>
      <c r="B85" s="498" t="str">
        <f t="shared" ca="1" si="3"/>
        <v/>
      </c>
      <c r="C85" s="486" t="str">
        <f ca="1">IFERROR(VLOOKUP(A85,Transaksi!$A$11:$C$1000,3,FALSE),"")</f>
        <v/>
      </c>
      <c r="D85" s="487" t="str">
        <f ca="1">IFERROR(VLOOKUP(A85,Transaksi!$A$11:$D$1000,4,FALSE),"")</f>
        <v/>
      </c>
      <c r="E85" s="488" t="str">
        <f ca="1">IFERROR(VLOOKUP(A85,Transaksi!$A$11:$E$1000,5,FALSE),"")</f>
        <v/>
      </c>
      <c r="F85" s="209" t="str">
        <f ca="1">IFERROR(VLOOKUP(A85,Transaksi!$A$11:$F$1000,6,FALSE),"")</f>
        <v/>
      </c>
      <c r="G85" s="489" t="str">
        <f ca="1">IFERROR(VLOOKUP(A85,Transaksi!$A$11:$H$1000,8,FALSE),"")</f>
        <v/>
      </c>
      <c r="H85" s="627" t="str">
        <f t="shared" ca="1" si="4"/>
        <v/>
      </c>
      <c r="I85" s="127" t="e">
        <f ca="1">IF(#REF!+G85&lt;&gt;0,Transaksi!J79,"")</f>
        <v>#REF!</v>
      </c>
    </row>
    <row r="86" spans="1:9" customFormat="1" ht="16" customHeight="1">
      <c r="A86" s="21" t="str">
        <f t="shared" ca="1" si="5"/>
        <v/>
      </c>
      <c r="B86" s="498" t="str">
        <f t="shared" ca="1" si="3"/>
        <v/>
      </c>
      <c r="C86" s="486" t="str">
        <f ca="1">IFERROR(VLOOKUP(A86,Transaksi!$A$11:$C$1000,3,FALSE),"")</f>
        <v/>
      </c>
      <c r="D86" s="487" t="str">
        <f ca="1">IFERROR(VLOOKUP(A86,Transaksi!$A$11:$D$1000,4,FALSE),"")</f>
        <v/>
      </c>
      <c r="E86" s="488" t="str">
        <f ca="1">IFERROR(VLOOKUP(A86,Transaksi!$A$11:$E$1000,5,FALSE),"")</f>
        <v/>
      </c>
      <c r="F86" s="209" t="str">
        <f ca="1">IFERROR(VLOOKUP(A86,Transaksi!$A$11:$F$1000,6,FALSE),"")</f>
        <v/>
      </c>
      <c r="G86" s="489" t="str">
        <f ca="1">IFERROR(VLOOKUP(A86,Transaksi!$A$11:$H$1000,8,FALSE),"")</f>
        <v/>
      </c>
      <c r="H86" s="627" t="str">
        <f t="shared" ca="1" si="4"/>
        <v/>
      </c>
      <c r="I86" s="127" t="e">
        <f ca="1">IF(#REF!+G86&lt;&gt;0,Transaksi!J80,"")</f>
        <v>#REF!</v>
      </c>
    </row>
    <row r="87" spans="1:9" customFormat="1" ht="16" customHeight="1">
      <c r="A87" s="21" t="str">
        <f t="shared" ca="1" si="5"/>
        <v/>
      </c>
      <c r="B87" s="498" t="str">
        <f t="shared" ca="1" si="3"/>
        <v/>
      </c>
      <c r="C87" s="486" t="str">
        <f ca="1">IFERROR(VLOOKUP(A87,Transaksi!$A$11:$C$1000,3,FALSE),"")</f>
        <v/>
      </c>
      <c r="D87" s="487" t="str">
        <f ca="1">IFERROR(VLOOKUP(A87,Transaksi!$A$11:$D$1000,4,FALSE),"")</f>
        <v/>
      </c>
      <c r="E87" s="488" t="str">
        <f ca="1">IFERROR(VLOOKUP(A87,Transaksi!$A$11:$E$1000,5,FALSE),"")</f>
        <v/>
      </c>
      <c r="F87" s="209" t="str">
        <f ca="1">IFERROR(VLOOKUP(A87,Transaksi!$A$11:$F$1000,6,FALSE),"")</f>
        <v/>
      </c>
      <c r="G87" s="489" t="str">
        <f ca="1">IFERROR(VLOOKUP(A87,Transaksi!$A$11:$H$1000,8,FALSE),"")</f>
        <v/>
      </c>
      <c r="H87" s="627" t="str">
        <f t="shared" ca="1" si="4"/>
        <v/>
      </c>
      <c r="I87" s="127" t="e">
        <f ca="1">IF(#REF!+G87&lt;&gt;0,Transaksi!J81,"")</f>
        <v>#REF!</v>
      </c>
    </row>
    <row r="88" spans="1:9" customFormat="1" ht="16" customHeight="1">
      <c r="A88" s="21" t="str">
        <f t="shared" ca="1" si="5"/>
        <v/>
      </c>
      <c r="B88" s="498" t="str">
        <f t="shared" ca="1" si="3"/>
        <v/>
      </c>
      <c r="C88" s="486" t="str">
        <f ca="1">IFERROR(VLOOKUP(A88,Transaksi!$A$11:$C$1000,3,FALSE),"")</f>
        <v/>
      </c>
      <c r="D88" s="487" t="str">
        <f ca="1">IFERROR(VLOOKUP(A88,Transaksi!$A$11:$D$1000,4,FALSE),"")</f>
        <v/>
      </c>
      <c r="E88" s="488" t="str">
        <f ca="1">IFERROR(VLOOKUP(A88,Transaksi!$A$11:$E$1000,5,FALSE),"")</f>
        <v/>
      </c>
      <c r="F88" s="209" t="str">
        <f ca="1">IFERROR(VLOOKUP(A88,Transaksi!$A$11:$F$1000,6,FALSE),"")</f>
        <v/>
      </c>
      <c r="G88" s="489" t="str">
        <f ca="1">IFERROR(VLOOKUP(A88,Transaksi!$A$11:$H$1000,8,FALSE),"")</f>
        <v/>
      </c>
      <c r="H88" s="627" t="str">
        <f t="shared" ca="1" si="4"/>
        <v/>
      </c>
      <c r="I88" s="127" t="e">
        <f ca="1">IF(#REF!+G88&lt;&gt;0,Transaksi!J82,"")</f>
        <v>#REF!</v>
      </c>
    </row>
    <row r="89" spans="1:9" ht="16" customHeight="1">
      <c r="A89" s="21" t="str">
        <f t="shared" ca="1" si="5"/>
        <v/>
      </c>
      <c r="B89" s="498" t="str">
        <f t="shared" ca="1" si="3"/>
        <v/>
      </c>
      <c r="C89" s="486" t="str">
        <f ca="1">IFERROR(VLOOKUP(A89,Transaksi!$A$11:$C$1000,3,FALSE),"")</f>
        <v/>
      </c>
      <c r="D89" s="487" t="str">
        <f ca="1">IFERROR(VLOOKUP(A89,Transaksi!$A$11:$D$1000,4,FALSE),"")</f>
        <v/>
      </c>
      <c r="E89" s="488" t="str">
        <f ca="1">IFERROR(VLOOKUP(A89,Transaksi!$A$11:$E$1000,5,FALSE),"")</f>
        <v/>
      </c>
      <c r="F89" s="209" t="str">
        <f ca="1">IFERROR(VLOOKUP(A89,Transaksi!$A$11:$F$1000,6,FALSE),"")</f>
        <v/>
      </c>
      <c r="G89" s="489" t="str">
        <f ca="1">IFERROR(VLOOKUP(A89,Transaksi!$A$11:$H$1000,8,FALSE),"")</f>
        <v/>
      </c>
      <c r="H89" s="627" t="str">
        <f t="shared" ca="1" si="4"/>
        <v/>
      </c>
      <c r="I89" s="127" t="e">
        <f ca="1">IF(#REF!+G89&lt;&gt;0,Transaksi!J83,"")</f>
        <v>#REF!</v>
      </c>
    </row>
    <row r="90" spans="1:9" customFormat="1" ht="16" customHeight="1">
      <c r="A90" s="21" t="str">
        <f t="shared" ca="1" si="5"/>
        <v/>
      </c>
      <c r="B90" s="498" t="str">
        <f t="shared" ca="1" si="3"/>
        <v/>
      </c>
      <c r="C90" s="486" t="str">
        <f ca="1">IFERROR(VLOOKUP(A90,Transaksi!$A$11:$C$1000,3,FALSE),"")</f>
        <v/>
      </c>
      <c r="D90" s="487" t="str">
        <f ca="1">IFERROR(VLOOKUP(A90,Transaksi!$A$11:$D$1000,4,FALSE),"")</f>
        <v/>
      </c>
      <c r="E90" s="488" t="str">
        <f ca="1">IFERROR(VLOOKUP(A90,Transaksi!$A$11:$E$1000,5,FALSE),"")</f>
        <v/>
      </c>
      <c r="F90" s="209" t="str">
        <f ca="1">IFERROR(VLOOKUP(A90,Transaksi!$A$11:$F$1000,6,FALSE),"")</f>
        <v/>
      </c>
      <c r="G90" s="489" t="str">
        <f ca="1">IFERROR(VLOOKUP(A90,Transaksi!$A$11:$H$1000,8,FALSE),"")</f>
        <v/>
      </c>
      <c r="H90" s="627" t="str">
        <f t="shared" ca="1" si="4"/>
        <v/>
      </c>
      <c r="I90" s="127" t="e">
        <f ca="1">IF(#REF!+G90&lt;&gt;0,Transaksi!J84,"")</f>
        <v>#REF!</v>
      </c>
    </row>
    <row r="91" spans="1:9" ht="16" customHeight="1">
      <c r="A91" s="21" t="str">
        <f t="shared" ca="1" si="5"/>
        <v/>
      </c>
      <c r="B91" s="498" t="str">
        <f t="shared" ca="1" si="3"/>
        <v/>
      </c>
      <c r="C91" s="486" t="str">
        <f ca="1">IFERROR(VLOOKUP(A91,Transaksi!$A$11:$C$1000,3,FALSE),"")</f>
        <v/>
      </c>
      <c r="D91" s="487" t="str">
        <f ca="1">IFERROR(VLOOKUP(A91,Transaksi!$A$11:$D$1000,4,FALSE),"")</f>
        <v/>
      </c>
      <c r="E91" s="488" t="str">
        <f ca="1">IFERROR(VLOOKUP(A91,Transaksi!$A$11:$E$1000,5,FALSE),"")</f>
        <v/>
      </c>
      <c r="F91" s="209" t="str">
        <f ca="1">IFERROR(VLOOKUP(A91,Transaksi!$A$11:$F$1000,6,FALSE),"")</f>
        <v/>
      </c>
      <c r="G91" s="489" t="str">
        <f ca="1">IFERROR(VLOOKUP(A91,Transaksi!$A$11:$H$1000,8,FALSE),"")</f>
        <v/>
      </c>
      <c r="H91" s="627" t="str">
        <f t="shared" ca="1" si="4"/>
        <v/>
      </c>
      <c r="I91" s="127" t="e">
        <f ca="1">IF(#REF!+G91&lt;&gt;0,Transaksi!J85,"")</f>
        <v>#REF!</v>
      </c>
    </row>
    <row r="92" spans="1:9" customFormat="1" ht="16" customHeight="1">
      <c r="A92" s="21" t="str">
        <f t="shared" ca="1" si="5"/>
        <v/>
      </c>
      <c r="B92" s="498" t="str">
        <f t="shared" ca="1" si="3"/>
        <v/>
      </c>
      <c r="C92" s="486" t="str">
        <f ca="1">IFERROR(VLOOKUP(A92,Transaksi!$A$11:$C$1000,3,FALSE),"")</f>
        <v/>
      </c>
      <c r="D92" s="487" t="str">
        <f ca="1">IFERROR(VLOOKUP(A92,Transaksi!$A$11:$D$1000,4,FALSE),"")</f>
        <v/>
      </c>
      <c r="E92" s="488" t="str">
        <f ca="1">IFERROR(VLOOKUP(A92,Transaksi!$A$11:$E$1000,5,FALSE),"")</f>
        <v/>
      </c>
      <c r="F92" s="209" t="str">
        <f ca="1">IFERROR(VLOOKUP(A92,Transaksi!$A$11:$F$1000,6,FALSE),"")</f>
        <v/>
      </c>
      <c r="G92" s="489" t="str">
        <f ca="1">IFERROR(VLOOKUP(A92,Transaksi!$A$11:$H$1000,8,FALSE),"")</f>
        <v/>
      </c>
      <c r="H92" s="627" t="str">
        <f t="shared" ca="1" si="4"/>
        <v/>
      </c>
      <c r="I92" s="127" t="e">
        <f ca="1">IF(#REF!+G92&lt;&gt;0,Transaksi!J86,"")</f>
        <v>#REF!</v>
      </c>
    </row>
    <row r="93" spans="1:9" customFormat="1" ht="16" customHeight="1">
      <c r="A93" s="21" t="str">
        <f t="shared" ca="1" si="5"/>
        <v/>
      </c>
      <c r="B93" s="498" t="str">
        <f t="shared" ca="1" si="3"/>
        <v/>
      </c>
      <c r="C93" s="486" t="str">
        <f ca="1">IFERROR(VLOOKUP(A93,Transaksi!$A$11:$C$1000,3,FALSE),"")</f>
        <v/>
      </c>
      <c r="D93" s="487" t="str">
        <f ca="1">IFERROR(VLOOKUP(A93,Transaksi!$A$11:$D$1000,4,FALSE),"")</f>
        <v/>
      </c>
      <c r="E93" s="488" t="str">
        <f ca="1">IFERROR(VLOOKUP(A93,Transaksi!$A$11:$E$1000,5,FALSE),"")</f>
        <v/>
      </c>
      <c r="F93" s="209" t="str">
        <f ca="1">IFERROR(VLOOKUP(A93,Transaksi!$A$11:$F$1000,6,FALSE),"")</f>
        <v/>
      </c>
      <c r="G93" s="489" t="str">
        <f ca="1">IFERROR(VLOOKUP(A93,Transaksi!$A$11:$H$1000,8,FALSE),"")</f>
        <v/>
      </c>
      <c r="H93" s="627" t="str">
        <f t="shared" ca="1" si="4"/>
        <v/>
      </c>
      <c r="I93" s="127" t="e">
        <f ca="1">IF(#REF!+G93&lt;&gt;0,Transaksi!J87,"")</f>
        <v>#REF!</v>
      </c>
    </row>
    <row r="94" spans="1:9" customFormat="1" ht="16" customHeight="1">
      <c r="A94" s="21" t="str">
        <f t="shared" ca="1" si="5"/>
        <v/>
      </c>
      <c r="B94" s="498" t="str">
        <f t="shared" ca="1" si="3"/>
        <v/>
      </c>
      <c r="C94" s="486" t="str">
        <f ca="1">IFERROR(VLOOKUP(A94,Transaksi!$A$11:$C$1000,3,FALSE),"")</f>
        <v/>
      </c>
      <c r="D94" s="487" t="str">
        <f ca="1">IFERROR(VLOOKUP(A94,Transaksi!$A$11:$D$1000,4,FALSE),"")</f>
        <v/>
      </c>
      <c r="E94" s="488" t="str">
        <f ca="1">IFERROR(VLOOKUP(A94,Transaksi!$A$11:$E$1000,5,FALSE),"")</f>
        <v/>
      </c>
      <c r="F94" s="209" t="str">
        <f ca="1">IFERROR(VLOOKUP(A94,Transaksi!$A$11:$F$1000,6,FALSE),"")</f>
        <v/>
      </c>
      <c r="G94" s="489" t="str">
        <f ca="1">IFERROR(VLOOKUP(A94,Transaksi!$A$11:$H$1000,8,FALSE),"")</f>
        <v/>
      </c>
      <c r="H94" s="627" t="str">
        <f t="shared" ca="1" si="4"/>
        <v/>
      </c>
      <c r="I94" s="127" t="e">
        <f ca="1">IF(#REF!+G94&lt;&gt;0,Transaksi!J88,"")</f>
        <v>#REF!</v>
      </c>
    </row>
    <row r="95" spans="1:9" customFormat="1" ht="16" customHeight="1">
      <c r="A95" s="21" t="str">
        <f t="shared" ca="1" si="5"/>
        <v/>
      </c>
      <c r="B95" s="498" t="str">
        <f t="shared" ca="1" si="3"/>
        <v/>
      </c>
      <c r="C95" s="486" t="str">
        <f ca="1">IFERROR(VLOOKUP(A95,Transaksi!$A$11:$C$1000,3,FALSE),"")</f>
        <v/>
      </c>
      <c r="D95" s="487" t="str">
        <f ca="1">IFERROR(VLOOKUP(A95,Transaksi!$A$11:$D$1000,4,FALSE),"")</f>
        <v/>
      </c>
      <c r="E95" s="488" t="str">
        <f ca="1">IFERROR(VLOOKUP(A95,Transaksi!$A$11:$E$1000,5,FALSE),"")</f>
        <v/>
      </c>
      <c r="F95" s="209" t="str">
        <f ca="1">IFERROR(VLOOKUP(A95,Transaksi!$A$11:$F$1000,6,FALSE),"")</f>
        <v/>
      </c>
      <c r="G95" s="489" t="str">
        <f ca="1">IFERROR(VLOOKUP(A95,Transaksi!$A$11:$H$1000,8,FALSE),"")</f>
        <v/>
      </c>
      <c r="H95" s="627" t="str">
        <f t="shared" ca="1" si="4"/>
        <v/>
      </c>
      <c r="I95" s="127" t="e">
        <f ca="1">IF(#REF!+G95&lt;&gt;0,Transaksi!J89,"")</f>
        <v>#REF!</v>
      </c>
    </row>
    <row r="96" spans="1:9" customFormat="1" ht="16" customHeight="1">
      <c r="A96" s="21" t="str">
        <f t="shared" ca="1" si="5"/>
        <v/>
      </c>
      <c r="B96" s="498" t="str">
        <f t="shared" ca="1" si="3"/>
        <v/>
      </c>
      <c r="C96" s="486" t="str">
        <f ca="1">IFERROR(VLOOKUP(A96,Transaksi!$A$11:$C$1000,3,FALSE),"")</f>
        <v/>
      </c>
      <c r="D96" s="487" t="str">
        <f ca="1">IFERROR(VLOOKUP(A96,Transaksi!$A$11:$D$1000,4,FALSE),"")</f>
        <v/>
      </c>
      <c r="E96" s="488" t="str">
        <f ca="1">IFERROR(VLOOKUP(A96,Transaksi!$A$11:$E$1000,5,FALSE),"")</f>
        <v/>
      </c>
      <c r="F96" s="209" t="str">
        <f ca="1">IFERROR(VLOOKUP(A96,Transaksi!$A$11:$F$1000,6,FALSE),"")</f>
        <v/>
      </c>
      <c r="G96" s="489" t="str">
        <f ca="1">IFERROR(VLOOKUP(A96,Transaksi!$A$11:$H$1000,8,FALSE),"")</f>
        <v/>
      </c>
      <c r="H96" s="627" t="str">
        <f t="shared" ca="1" si="4"/>
        <v/>
      </c>
      <c r="I96" s="127" t="e">
        <f ca="1">IF(#REF!+G96&lt;&gt;0,Transaksi!J90,"")</f>
        <v>#REF!</v>
      </c>
    </row>
    <row r="97" spans="1:9" customFormat="1" ht="16" customHeight="1">
      <c r="A97" s="21" t="str">
        <f t="shared" ca="1" si="5"/>
        <v/>
      </c>
      <c r="B97" s="498" t="str">
        <f t="shared" ca="1" si="3"/>
        <v/>
      </c>
      <c r="C97" s="486" t="str">
        <f ca="1">IFERROR(VLOOKUP(A97,Transaksi!$A$11:$C$1000,3,FALSE),"")</f>
        <v/>
      </c>
      <c r="D97" s="487" t="str">
        <f ca="1">IFERROR(VLOOKUP(A97,Transaksi!$A$11:$D$1000,4,FALSE),"")</f>
        <v/>
      </c>
      <c r="E97" s="488" t="str">
        <f ca="1">IFERROR(VLOOKUP(A97,Transaksi!$A$11:$E$1000,5,FALSE),"")</f>
        <v/>
      </c>
      <c r="F97" s="209" t="str">
        <f ca="1">IFERROR(VLOOKUP(A97,Transaksi!$A$11:$F$1000,6,FALSE),"")</f>
        <v/>
      </c>
      <c r="G97" s="489" t="str">
        <f ca="1">IFERROR(VLOOKUP(A97,Transaksi!$A$11:$H$1000,8,FALSE),"")</f>
        <v/>
      </c>
      <c r="H97" s="627" t="str">
        <f t="shared" ca="1" si="4"/>
        <v/>
      </c>
      <c r="I97" s="127" t="e">
        <f ca="1">IF(#REF!+G97&lt;&gt;0,Transaksi!J91,"")</f>
        <v>#REF!</v>
      </c>
    </row>
    <row r="98" spans="1:9" customFormat="1" ht="16" customHeight="1">
      <c r="A98" s="21" t="str">
        <f t="shared" ca="1" si="5"/>
        <v/>
      </c>
      <c r="B98" s="498" t="str">
        <f t="shared" ca="1" si="3"/>
        <v/>
      </c>
      <c r="C98" s="486" t="str">
        <f ca="1">IFERROR(VLOOKUP(A98,Transaksi!$A$11:$C$1000,3,FALSE),"")</f>
        <v/>
      </c>
      <c r="D98" s="487" t="str">
        <f ca="1">IFERROR(VLOOKUP(A98,Transaksi!$A$11:$D$1000,4,FALSE),"")</f>
        <v/>
      </c>
      <c r="E98" s="488" t="str">
        <f ca="1">IFERROR(VLOOKUP(A98,Transaksi!$A$11:$E$1000,5,FALSE),"")</f>
        <v/>
      </c>
      <c r="F98" s="209" t="str">
        <f ca="1">IFERROR(VLOOKUP(A98,Transaksi!$A$11:$F$1000,6,FALSE),"")</f>
        <v/>
      </c>
      <c r="G98" s="489" t="str">
        <f ca="1">IFERROR(VLOOKUP(A98,Transaksi!$A$11:$H$1000,8,FALSE),"")</f>
        <v/>
      </c>
      <c r="H98" s="627" t="str">
        <f t="shared" ca="1" si="4"/>
        <v/>
      </c>
      <c r="I98" s="127" t="e">
        <f ca="1">IF(#REF!+G98&lt;&gt;0,Transaksi!J92,"")</f>
        <v>#REF!</v>
      </c>
    </row>
    <row r="99" spans="1:9" customFormat="1" ht="16" customHeight="1">
      <c r="A99" s="21" t="str">
        <f t="shared" ca="1" si="5"/>
        <v/>
      </c>
      <c r="B99" s="498" t="str">
        <f t="shared" ca="1" si="3"/>
        <v/>
      </c>
      <c r="C99" s="486" t="str">
        <f ca="1">IFERROR(VLOOKUP(A99,Transaksi!$A$11:$C$1000,3,FALSE),"")</f>
        <v/>
      </c>
      <c r="D99" s="487" t="str">
        <f ca="1">IFERROR(VLOOKUP(A99,Transaksi!$A$11:$D$1000,4,FALSE),"")</f>
        <v/>
      </c>
      <c r="E99" s="488" t="str">
        <f ca="1">IFERROR(VLOOKUP(A99,Transaksi!$A$11:$E$1000,5,FALSE),"")</f>
        <v/>
      </c>
      <c r="F99" s="209" t="str">
        <f ca="1">IFERROR(VLOOKUP(A99,Transaksi!$A$11:$F$1000,6,FALSE),"")</f>
        <v/>
      </c>
      <c r="G99" s="489" t="str">
        <f ca="1">IFERROR(VLOOKUP(A99,Transaksi!$A$11:$H$1000,8,FALSE),"")</f>
        <v/>
      </c>
      <c r="H99" s="627" t="str">
        <f t="shared" ca="1" si="4"/>
        <v/>
      </c>
      <c r="I99" s="127" t="e">
        <f ca="1">IF(#REF!+G99&lt;&gt;0,Transaksi!J93,"")</f>
        <v>#REF!</v>
      </c>
    </row>
    <row r="100" spans="1:9" customFormat="1" ht="16" customHeight="1">
      <c r="A100" s="21" t="str">
        <f t="shared" ca="1" si="5"/>
        <v/>
      </c>
      <c r="B100" s="498" t="str">
        <f t="shared" ca="1" si="3"/>
        <v/>
      </c>
      <c r="C100" s="486" t="str">
        <f ca="1">IFERROR(VLOOKUP(A100,Transaksi!$A$11:$C$1000,3,FALSE),"")</f>
        <v/>
      </c>
      <c r="D100" s="487" t="str">
        <f ca="1">IFERROR(VLOOKUP(A100,Transaksi!$A$11:$D$1000,4,FALSE),"")</f>
        <v/>
      </c>
      <c r="E100" s="488" t="str">
        <f ca="1">IFERROR(VLOOKUP(A100,Transaksi!$A$11:$E$1000,5,FALSE),"")</f>
        <v/>
      </c>
      <c r="F100" s="209" t="str">
        <f ca="1">IFERROR(VLOOKUP(A100,Transaksi!$A$11:$F$1000,6,FALSE),"")</f>
        <v/>
      </c>
      <c r="G100" s="489" t="str">
        <f ca="1">IFERROR(VLOOKUP(A100,Transaksi!$A$11:$H$1000,8,FALSE),"")</f>
        <v/>
      </c>
      <c r="H100" s="627" t="str">
        <f t="shared" ca="1" si="4"/>
        <v/>
      </c>
      <c r="I100" s="127" t="e">
        <f ca="1">IF(#REF!+G100&lt;&gt;0,Transaksi!J94,"")</f>
        <v>#REF!</v>
      </c>
    </row>
    <row r="101" spans="1:9" customFormat="1" ht="16" customHeight="1">
      <c r="A101" s="21" t="str">
        <f t="shared" ca="1" si="5"/>
        <v/>
      </c>
      <c r="B101" s="498" t="str">
        <f t="shared" ca="1" si="3"/>
        <v/>
      </c>
      <c r="C101" s="486" t="str">
        <f ca="1">IFERROR(VLOOKUP(A101,Transaksi!$A$11:$C$1000,3,FALSE),"")</f>
        <v/>
      </c>
      <c r="D101" s="487" t="str">
        <f ca="1">IFERROR(VLOOKUP(A101,Transaksi!$A$11:$D$1000,4,FALSE),"")</f>
        <v/>
      </c>
      <c r="E101" s="488" t="str">
        <f ca="1">IFERROR(VLOOKUP(A101,Transaksi!$A$11:$E$1000,5,FALSE),"")</f>
        <v/>
      </c>
      <c r="F101" s="209" t="str">
        <f ca="1">IFERROR(VLOOKUP(A101,Transaksi!$A$11:$F$1000,6,FALSE),"")</f>
        <v/>
      </c>
      <c r="G101" s="489" t="str">
        <f ca="1">IFERROR(VLOOKUP(A101,Transaksi!$A$11:$H$1000,8,FALSE),"")</f>
        <v/>
      </c>
      <c r="H101" s="627" t="str">
        <f t="shared" ca="1" si="4"/>
        <v/>
      </c>
      <c r="I101" s="127" t="e">
        <f ca="1">IF(#REF!+G101&lt;&gt;0,Transaksi!J95,"")</f>
        <v>#REF!</v>
      </c>
    </row>
    <row r="102" spans="1:9" customFormat="1" ht="16" customHeight="1">
      <c r="A102" s="21" t="str">
        <f t="shared" ca="1" si="5"/>
        <v/>
      </c>
      <c r="B102" s="498" t="str">
        <f t="shared" ca="1" si="3"/>
        <v/>
      </c>
      <c r="C102" s="486" t="str">
        <f ca="1">IFERROR(VLOOKUP(A102,Transaksi!$A$11:$C$1000,3,FALSE),"")</f>
        <v/>
      </c>
      <c r="D102" s="487" t="str">
        <f ca="1">IFERROR(VLOOKUP(A102,Transaksi!$A$11:$D$1000,4,FALSE),"")</f>
        <v/>
      </c>
      <c r="E102" s="488" t="str">
        <f ca="1">IFERROR(VLOOKUP(A102,Transaksi!$A$11:$E$1000,5,FALSE),"")</f>
        <v/>
      </c>
      <c r="F102" s="209" t="str">
        <f ca="1">IFERROR(VLOOKUP(A102,Transaksi!$A$11:$F$1000,6,FALSE),"")</f>
        <v/>
      </c>
      <c r="G102" s="489" t="str">
        <f ca="1">IFERROR(VLOOKUP(A102,Transaksi!$A$11:$H$1000,8,FALSE),"")</f>
        <v/>
      </c>
      <c r="H102" s="627" t="str">
        <f t="shared" ca="1" si="4"/>
        <v/>
      </c>
      <c r="I102" s="127" t="e">
        <f ca="1">IF(#REF!+G102&lt;&gt;0,Transaksi!J96,"")</f>
        <v>#REF!</v>
      </c>
    </row>
    <row r="103" spans="1:9" customFormat="1" ht="16" customHeight="1">
      <c r="A103" s="21" t="str">
        <f t="shared" ca="1" si="5"/>
        <v/>
      </c>
      <c r="B103" s="498" t="str">
        <f t="shared" ca="1" si="3"/>
        <v/>
      </c>
      <c r="C103" s="486" t="str">
        <f ca="1">IFERROR(VLOOKUP(A103,Transaksi!$A$11:$C$1000,3,FALSE),"")</f>
        <v/>
      </c>
      <c r="D103" s="487" t="str">
        <f ca="1">IFERROR(VLOOKUP(A103,Transaksi!$A$11:$D$1000,4,FALSE),"")</f>
        <v/>
      </c>
      <c r="E103" s="488" t="str">
        <f ca="1">IFERROR(VLOOKUP(A103,Transaksi!$A$11:$E$1000,5,FALSE),"")</f>
        <v/>
      </c>
      <c r="F103" s="209" t="str">
        <f ca="1">IFERROR(VLOOKUP(A103,Transaksi!$A$11:$F$1000,6,FALSE),"")</f>
        <v/>
      </c>
      <c r="G103" s="489" t="str">
        <f ca="1">IFERROR(VLOOKUP(A103,Transaksi!$A$11:$H$1000,8,FALSE),"")</f>
        <v/>
      </c>
      <c r="H103" s="627" t="str">
        <f t="shared" ca="1" si="4"/>
        <v/>
      </c>
      <c r="I103" s="127" t="e">
        <f ca="1">IF(#REF!+G103&lt;&gt;0,Transaksi!J97,"")</f>
        <v>#REF!</v>
      </c>
    </row>
    <row r="104" spans="1:9" customFormat="1" ht="16" customHeight="1">
      <c r="A104" s="21" t="str">
        <f t="shared" ca="1" si="5"/>
        <v/>
      </c>
      <c r="B104" s="498" t="str">
        <f t="shared" ca="1" si="3"/>
        <v/>
      </c>
      <c r="C104" s="486" t="str">
        <f ca="1">IFERROR(VLOOKUP(A104,Transaksi!$A$11:$C$1000,3,FALSE),"")</f>
        <v/>
      </c>
      <c r="D104" s="487" t="str">
        <f ca="1">IFERROR(VLOOKUP(A104,Transaksi!$A$11:$D$1000,4,FALSE),"")</f>
        <v/>
      </c>
      <c r="E104" s="488" t="str">
        <f ca="1">IFERROR(VLOOKUP(A104,Transaksi!$A$11:$E$1000,5,FALSE),"")</f>
        <v/>
      </c>
      <c r="F104" s="209" t="str">
        <f ca="1">IFERROR(VLOOKUP(A104,Transaksi!$A$11:$F$1000,6,FALSE),"")</f>
        <v/>
      </c>
      <c r="G104" s="489" t="str">
        <f ca="1">IFERROR(VLOOKUP(A104,Transaksi!$A$11:$H$1000,8,FALSE),"")</f>
        <v/>
      </c>
      <c r="H104" s="627" t="str">
        <f t="shared" ca="1" si="4"/>
        <v/>
      </c>
      <c r="I104" s="127" t="e">
        <f ca="1">IF(#REF!+G104&lt;&gt;0,Transaksi!J98,"")</f>
        <v>#REF!</v>
      </c>
    </row>
    <row r="105" spans="1:9" customFormat="1" ht="16" customHeight="1">
      <c r="A105" s="21" t="str">
        <f t="shared" ca="1" si="5"/>
        <v/>
      </c>
      <c r="B105" s="498" t="str">
        <f t="shared" ca="1" si="3"/>
        <v/>
      </c>
      <c r="C105" s="486" t="str">
        <f ca="1">IFERROR(VLOOKUP(A105,Transaksi!$A$11:$C$1000,3,FALSE),"")</f>
        <v/>
      </c>
      <c r="D105" s="487" t="str">
        <f ca="1">IFERROR(VLOOKUP(A105,Transaksi!$A$11:$D$1000,4,FALSE),"")</f>
        <v/>
      </c>
      <c r="E105" s="488" t="str">
        <f ca="1">IFERROR(VLOOKUP(A105,Transaksi!$A$11:$E$1000,5,FALSE),"")</f>
        <v/>
      </c>
      <c r="F105" s="209" t="str">
        <f ca="1">IFERROR(VLOOKUP(A105,Transaksi!$A$11:$F$1000,6,FALSE),"")</f>
        <v/>
      </c>
      <c r="G105" s="489" t="str">
        <f ca="1">IFERROR(VLOOKUP(A105,Transaksi!$A$11:$H$1000,8,FALSE),"")</f>
        <v/>
      </c>
      <c r="H105" s="627" t="str">
        <f t="shared" ca="1" si="4"/>
        <v/>
      </c>
      <c r="I105" s="127" t="e">
        <f ca="1">IF(#REF!+G105&lt;&gt;0,Transaksi!J99,"")</f>
        <v>#REF!</v>
      </c>
    </row>
    <row r="106" spans="1:9" customFormat="1" ht="16" customHeight="1">
      <c r="A106" s="21" t="str">
        <f t="shared" ca="1" si="5"/>
        <v/>
      </c>
      <c r="B106" s="498" t="str">
        <f t="shared" ca="1" si="3"/>
        <v/>
      </c>
      <c r="C106" s="486" t="str">
        <f ca="1">IFERROR(VLOOKUP(A106,Transaksi!$A$11:$C$1000,3,FALSE),"")</f>
        <v/>
      </c>
      <c r="D106" s="487" t="str">
        <f ca="1">IFERROR(VLOOKUP(A106,Transaksi!$A$11:$D$1000,4,FALSE),"")</f>
        <v/>
      </c>
      <c r="E106" s="488" t="str">
        <f ca="1">IFERROR(VLOOKUP(A106,Transaksi!$A$11:$E$1000,5,FALSE),"")</f>
        <v/>
      </c>
      <c r="F106" s="209" t="str">
        <f ca="1">IFERROR(VLOOKUP(A106,Transaksi!$A$11:$F$1000,6,FALSE),"")</f>
        <v/>
      </c>
      <c r="G106" s="489" t="str">
        <f ca="1">IFERROR(VLOOKUP(A106,Transaksi!$A$11:$H$1000,8,FALSE),"")</f>
        <v/>
      </c>
      <c r="H106" s="627" t="str">
        <f t="shared" ca="1" si="4"/>
        <v/>
      </c>
      <c r="I106" s="127" t="e">
        <f ca="1">IF(#REF!+G106&lt;&gt;0,Transaksi!J100,"")</f>
        <v>#REF!</v>
      </c>
    </row>
    <row r="107" spans="1:9" customFormat="1" ht="16" customHeight="1">
      <c r="A107" s="21" t="str">
        <f t="shared" ca="1" si="5"/>
        <v/>
      </c>
      <c r="B107" s="498" t="str">
        <f t="shared" ca="1" si="3"/>
        <v/>
      </c>
      <c r="C107" s="486" t="str">
        <f ca="1">IFERROR(VLOOKUP(A107,Transaksi!$A$11:$C$1000,3,FALSE),"")</f>
        <v/>
      </c>
      <c r="D107" s="487" t="str">
        <f ca="1">IFERROR(VLOOKUP(A107,Transaksi!$A$11:$D$1000,4,FALSE),"")</f>
        <v/>
      </c>
      <c r="E107" s="488" t="str">
        <f ca="1">IFERROR(VLOOKUP(A107,Transaksi!$A$11:$E$1000,5,FALSE),"")</f>
        <v/>
      </c>
      <c r="F107" s="209" t="str">
        <f ca="1">IFERROR(VLOOKUP(A107,Transaksi!$A$11:$F$1000,6,FALSE),"")</f>
        <v/>
      </c>
      <c r="G107" s="489" t="str">
        <f ca="1">IFERROR(VLOOKUP(A107,Transaksi!$A$11:$H$1000,8,FALSE),"")</f>
        <v/>
      </c>
      <c r="H107" s="627" t="str">
        <f t="shared" ca="1" si="4"/>
        <v/>
      </c>
      <c r="I107" s="127" t="e">
        <f ca="1">IF(#REF!+G107&lt;&gt;0,Transaksi!J101,"")</f>
        <v>#REF!</v>
      </c>
    </row>
    <row r="108" spans="1:9" customFormat="1" ht="16" customHeight="1">
      <c r="A108" s="21" t="str">
        <f t="shared" ca="1" si="5"/>
        <v/>
      </c>
      <c r="B108" s="498" t="str">
        <f t="shared" ca="1" si="3"/>
        <v/>
      </c>
      <c r="C108" s="486" t="str">
        <f ca="1">IFERROR(VLOOKUP(A108,Transaksi!$A$11:$C$1000,3,FALSE),"")</f>
        <v/>
      </c>
      <c r="D108" s="487" t="str">
        <f ca="1">IFERROR(VLOOKUP(A108,Transaksi!$A$11:$D$1000,4,FALSE),"")</f>
        <v/>
      </c>
      <c r="E108" s="488" t="str">
        <f ca="1">IFERROR(VLOOKUP(A108,Transaksi!$A$11:$E$1000,5,FALSE),"")</f>
        <v/>
      </c>
      <c r="F108" s="209" t="str">
        <f ca="1">IFERROR(VLOOKUP(A108,Transaksi!$A$11:$F$1000,6,FALSE),"")</f>
        <v/>
      </c>
      <c r="G108" s="489" t="str">
        <f ca="1">IFERROR(VLOOKUP(A108,Transaksi!$A$11:$H$1000,8,FALSE),"")</f>
        <v/>
      </c>
      <c r="H108" s="627" t="str">
        <f t="shared" ca="1" si="4"/>
        <v/>
      </c>
      <c r="I108" s="127" t="e">
        <f ca="1">IF(#REF!+G108&lt;&gt;0,Transaksi!J102,"")</f>
        <v>#REF!</v>
      </c>
    </row>
    <row r="109" spans="1:9" customFormat="1" ht="16" customHeight="1">
      <c r="A109" s="21" t="str">
        <f t="shared" ca="1" si="5"/>
        <v/>
      </c>
      <c r="B109" s="498" t="str">
        <f t="shared" ca="1" si="3"/>
        <v/>
      </c>
      <c r="C109" s="486" t="str">
        <f ca="1">IFERROR(VLOOKUP(A109,Transaksi!$A$11:$C$1000,3,FALSE),"")</f>
        <v/>
      </c>
      <c r="D109" s="487" t="str">
        <f ca="1">IFERROR(VLOOKUP(A109,Transaksi!$A$11:$D$1000,4,FALSE),"")</f>
        <v/>
      </c>
      <c r="E109" s="488" t="str">
        <f ca="1">IFERROR(VLOOKUP(A109,Transaksi!$A$11:$E$1000,5,FALSE),"")</f>
        <v/>
      </c>
      <c r="F109" s="209" t="str">
        <f ca="1">IFERROR(VLOOKUP(A109,Transaksi!$A$11:$F$1000,6,FALSE),"")</f>
        <v/>
      </c>
      <c r="G109" s="489" t="str">
        <f ca="1">IFERROR(VLOOKUP(A109,Transaksi!$A$11:$H$1000,8,FALSE),"")</f>
        <v/>
      </c>
      <c r="H109" s="627" t="str">
        <f t="shared" ca="1" si="4"/>
        <v/>
      </c>
      <c r="I109" s="127" t="e">
        <f ca="1">IF(#REF!+G109&lt;&gt;0,Transaksi!J103,"")</f>
        <v>#REF!</v>
      </c>
    </row>
    <row r="110" spans="1:9" customFormat="1" ht="16" customHeight="1">
      <c r="A110" s="21" t="str">
        <f t="shared" ca="1" si="5"/>
        <v/>
      </c>
      <c r="B110" s="498" t="str">
        <f t="shared" ca="1" si="3"/>
        <v/>
      </c>
      <c r="C110" s="486" t="str">
        <f ca="1">IFERROR(VLOOKUP(A110,Transaksi!$A$11:$C$1000,3,FALSE),"")</f>
        <v/>
      </c>
      <c r="D110" s="487" t="str">
        <f ca="1">IFERROR(VLOOKUP(A110,Transaksi!$A$11:$D$1000,4,FALSE),"")</f>
        <v/>
      </c>
      <c r="E110" s="488" t="str">
        <f ca="1">IFERROR(VLOOKUP(A110,Transaksi!$A$11:$E$1000,5,FALSE),"")</f>
        <v/>
      </c>
      <c r="F110" s="209" t="str">
        <f ca="1">IFERROR(VLOOKUP(A110,Transaksi!$A$11:$F$1000,6,FALSE),"")</f>
        <v/>
      </c>
      <c r="G110" s="489" t="str">
        <f ca="1">IFERROR(VLOOKUP(A110,Transaksi!$A$11:$H$1000,8,FALSE),"")</f>
        <v/>
      </c>
      <c r="H110" s="627" t="str">
        <f t="shared" ca="1" si="4"/>
        <v/>
      </c>
      <c r="I110" s="127" t="e">
        <f ca="1">IF(#REF!+G110&lt;&gt;0,Transaksi!J104,"")</f>
        <v>#REF!</v>
      </c>
    </row>
    <row r="111" spans="1:9" customFormat="1" ht="16" customHeight="1">
      <c r="A111" s="21" t="str">
        <f t="shared" ca="1" si="5"/>
        <v/>
      </c>
      <c r="B111" s="498" t="str">
        <f t="shared" ca="1" si="3"/>
        <v/>
      </c>
      <c r="C111" s="486" t="str">
        <f ca="1">IFERROR(VLOOKUP(A111,Transaksi!$A$11:$C$1000,3,FALSE),"")</f>
        <v/>
      </c>
      <c r="D111" s="487" t="str">
        <f ca="1">IFERROR(VLOOKUP(A111,Transaksi!$A$11:$D$1000,4,FALSE),"")</f>
        <v/>
      </c>
      <c r="E111" s="488" t="str">
        <f ca="1">IFERROR(VLOOKUP(A111,Transaksi!$A$11:$E$1000,5,FALSE),"")</f>
        <v/>
      </c>
      <c r="F111" s="209" t="str">
        <f ca="1">IFERROR(VLOOKUP(A111,Transaksi!$A$11:$F$1000,6,FALSE),"")</f>
        <v/>
      </c>
      <c r="G111" s="489" t="str">
        <f ca="1">IFERROR(VLOOKUP(A111,Transaksi!$A$11:$H$1000,8,FALSE),"")</f>
        <v/>
      </c>
      <c r="H111" s="627" t="str">
        <f t="shared" ca="1" si="4"/>
        <v/>
      </c>
      <c r="I111" s="127" t="e">
        <f ca="1">IF(#REF!+G111&lt;&gt;0,Transaksi!J105,"")</f>
        <v>#REF!</v>
      </c>
    </row>
    <row r="112" spans="1:9" customFormat="1" ht="16" customHeight="1">
      <c r="A112" s="21" t="str">
        <f t="shared" ca="1" si="5"/>
        <v/>
      </c>
      <c r="B112" s="498" t="str">
        <f t="shared" ca="1" si="3"/>
        <v/>
      </c>
      <c r="C112" s="486" t="str">
        <f ca="1">IFERROR(VLOOKUP(A112,Transaksi!$A$11:$C$1000,3,FALSE),"")</f>
        <v/>
      </c>
      <c r="D112" s="487" t="str">
        <f ca="1">IFERROR(VLOOKUP(A112,Transaksi!$A$11:$D$1000,4,FALSE),"")</f>
        <v/>
      </c>
      <c r="E112" s="488" t="str">
        <f ca="1">IFERROR(VLOOKUP(A112,Transaksi!$A$11:$E$1000,5,FALSE),"")</f>
        <v/>
      </c>
      <c r="F112" s="209" t="str">
        <f ca="1">IFERROR(VLOOKUP(A112,Transaksi!$A$11:$F$1000,6,FALSE),"")</f>
        <v/>
      </c>
      <c r="G112" s="489" t="str">
        <f ca="1">IFERROR(VLOOKUP(A112,Transaksi!$A$11:$H$1000,8,FALSE),"")</f>
        <v/>
      </c>
      <c r="H112" s="627" t="str">
        <f t="shared" ca="1" si="4"/>
        <v/>
      </c>
      <c r="I112" s="127" t="e">
        <f ca="1">IF(#REF!+G112&lt;&gt;0,Transaksi!J106,"")</f>
        <v>#REF!</v>
      </c>
    </row>
    <row r="113" spans="1:9" customFormat="1" ht="16" customHeight="1">
      <c r="A113" s="21" t="str">
        <f t="shared" ca="1" si="5"/>
        <v/>
      </c>
      <c r="B113" s="498" t="str">
        <f t="shared" ca="1" si="3"/>
        <v/>
      </c>
      <c r="C113" s="486" t="str">
        <f ca="1">IFERROR(VLOOKUP(A113,Transaksi!$A$11:$C$1000,3,FALSE),"")</f>
        <v/>
      </c>
      <c r="D113" s="487" t="str">
        <f ca="1">IFERROR(VLOOKUP(A113,Transaksi!$A$11:$D$1000,4,FALSE),"")</f>
        <v/>
      </c>
      <c r="E113" s="488" t="str">
        <f ca="1">IFERROR(VLOOKUP(A113,Transaksi!$A$11:$E$1000,5,FALSE),"")</f>
        <v/>
      </c>
      <c r="F113" s="209" t="str">
        <f ca="1">IFERROR(VLOOKUP(A113,Transaksi!$A$11:$F$1000,6,FALSE),"")</f>
        <v/>
      </c>
      <c r="G113" s="489" t="str">
        <f ca="1">IFERROR(VLOOKUP(A113,Transaksi!$A$11:$H$1000,8,FALSE),"")</f>
        <v/>
      </c>
      <c r="H113" s="627" t="str">
        <f t="shared" ca="1" si="4"/>
        <v/>
      </c>
      <c r="I113" s="127" t="e">
        <f ca="1">IF(#REF!+G113&lt;&gt;0,Transaksi!J107,"")</f>
        <v>#REF!</v>
      </c>
    </row>
    <row r="114" spans="1:9" customFormat="1" ht="16" customHeight="1">
      <c r="A114" s="21" t="str">
        <f t="shared" ca="1" si="5"/>
        <v/>
      </c>
      <c r="B114" s="498" t="str">
        <f t="shared" ca="1" si="3"/>
        <v/>
      </c>
      <c r="C114" s="486" t="str">
        <f ca="1">IFERROR(VLOOKUP(A114,Transaksi!$A$11:$C$1000,3,FALSE),"")</f>
        <v/>
      </c>
      <c r="D114" s="487" t="str">
        <f ca="1">IFERROR(VLOOKUP(A114,Transaksi!$A$11:$D$1000,4,FALSE),"")</f>
        <v/>
      </c>
      <c r="E114" s="488" t="str">
        <f ca="1">IFERROR(VLOOKUP(A114,Transaksi!$A$11:$E$1000,5,FALSE),"")</f>
        <v/>
      </c>
      <c r="F114" s="209" t="str">
        <f ca="1">IFERROR(VLOOKUP(A114,Transaksi!$A$11:$F$1000,6,FALSE),"")</f>
        <v/>
      </c>
      <c r="G114" s="489" t="str">
        <f ca="1">IFERROR(VLOOKUP(A114,Transaksi!$A$11:$H$1000,8,FALSE),"")</f>
        <v/>
      </c>
      <c r="H114" s="627" t="str">
        <f t="shared" ca="1" si="4"/>
        <v/>
      </c>
      <c r="I114" s="127" t="e">
        <f ca="1">IF(#REF!+G114&lt;&gt;0,Transaksi!J108,"")</f>
        <v>#REF!</v>
      </c>
    </row>
    <row r="115" spans="1:9" customFormat="1" ht="16" customHeight="1">
      <c r="A115" s="21" t="str">
        <f t="shared" ca="1" si="5"/>
        <v/>
      </c>
      <c r="B115" s="498" t="str">
        <f t="shared" ca="1" si="3"/>
        <v/>
      </c>
      <c r="C115" s="486" t="str">
        <f ca="1">IFERROR(VLOOKUP(A115,Transaksi!$A$11:$C$1000,3,FALSE),"")</f>
        <v/>
      </c>
      <c r="D115" s="487" t="str">
        <f ca="1">IFERROR(VLOOKUP(A115,Transaksi!$A$11:$D$1000,4,FALSE),"")</f>
        <v/>
      </c>
      <c r="E115" s="488" t="str">
        <f ca="1">IFERROR(VLOOKUP(A115,Transaksi!$A$11:$E$1000,5,FALSE),"")</f>
        <v/>
      </c>
      <c r="F115" s="209" t="str">
        <f ca="1">IFERROR(VLOOKUP(A115,Transaksi!$A$11:$F$1000,6,FALSE),"")</f>
        <v/>
      </c>
      <c r="G115" s="489" t="str">
        <f ca="1">IFERROR(VLOOKUP(A115,Transaksi!$A$11:$H$1000,8,FALSE),"")</f>
        <v/>
      </c>
      <c r="H115" s="627" t="str">
        <f t="shared" ca="1" si="4"/>
        <v/>
      </c>
      <c r="I115" s="127" t="e">
        <f ca="1">IF(#REF!+G115&lt;&gt;0,Transaksi!J109,"")</f>
        <v>#REF!</v>
      </c>
    </row>
    <row r="116" spans="1:9" customFormat="1" ht="16" customHeight="1">
      <c r="A116" s="21" t="str">
        <f t="shared" ca="1" si="5"/>
        <v/>
      </c>
      <c r="B116" s="498" t="str">
        <f t="shared" ca="1" si="3"/>
        <v/>
      </c>
      <c r="C116" s="486" t="str">
        <f ca="1">IFERROR(VLOOKUP(A116,Transaksi!$A$11:$C$1000,3,FALSE),"")</f>
        <v/>
      </c>
      <c r="D116" s="487" t="str">
        <f ca="1">IFERROR(VLOOKUP(A116,Transaksi!$A$11:$D$1000,4,FALSE),"")</f>
        <v/>
      </c>
      <c r="E116" s="488" t="str">
        <f ca="1">IFERROR(VLOOKUP(A116,Transaksi!$A$11:$E$1000,5,FALSE),"")</f>
        <v/>
      </c>
      <c r="F116" s="209" t="str">
        <f ca="1">IFERROR(VLOOKUP(A116,Transaksi!$A$11:$F$1000,6,FALSE),"")</f>
        <v/>
      </c>
      <c r="G116" s="489" t="str">
        <f ca="1">IFERROR(VLOOKUP(A116,Transaksi!$A$11:$H$1000,8,FALSE),"")</f>
        <v/>
      </c>
      <c r="H116" s="627" t="str">
        <f t="shared" ca="1" si="4"/>
        <v/>
      </c>
      <c r="I116" s="127" t="e">
        <f ca="1">IF(#REF!+G116&lt;&gt;0,Transaksi!J110,"")</f>
        <v>#REF!</v>
      </c>
    </row>
    <row r="117" spans="1:9">
      <c r="A117" s="496"/>
      <c r="B117" s="503"/>
      <c r="C117" s="495"/>
      <c r="D117" s="495"/>
      <c r="E117" s="495"/>
      <c r="F117" s="495"/>
      <c r="G117" s="495"/>
      <c r="H117" s="495"/>
    </row>
  </sheetData>
  <sheetProtection algorithmName="SHA-512" hashValue="FCdJjt7pnQxcfM8nxAffwBsaIrp75cINEiw4m/LdopDgHLMhr+moFxam/eEsuie70c4vHKYX9meC0e8eQDcUSg==" saltValue="kd96c9WaDdI4iT2GZIyzXQ==" spinCount="100000" sheet="1" selectLockedCells="1" autoFilter="0" selectUnlockedCells="1"/>
  <conditionalFormatting sqref="C17:G116">
    <cfRule type="containsText" dxfId="405" priority="2" operator="containsText" text="**">
      <formula>NOT(ISERROR(SEARCH("**",C17)))</formula>
    </cfRule>
  </conditionalFormatting>
  <conditionalFormatting sqref="H17:H116">
    <cfRule type="containsText" dxfId="404" priority="1" operator="containsText" text="**">
      <formula>NOT(ISERROR(SEARCH("**",H17)))</formula>
    </cfRule>
  </conditionalFormatting>
  <printOptions horizontalCentered="1"/>
  <pageMargins left="0.15748031496062992" right="0.11811023622047245" top="0.51181102362204722" bottom="0.98425196850393704" header="0.51181102362204722" footer="0.51181102362204722"/>
  <pageSetup paperSize="9" scale="80" orientation="portrait" horizontalDpi="4294967293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D39B-CD33-4F04-B276-AAA904EF7F5E}">
  <sheetPr codeName="Sheet17">
    <tabColor rgb="FFFF6600"/>
  </sheetPr>
  <dimension ref="A1:I117"/>
  <sheetViews>
    <sheetView showGridLines="0" topLeftCell="B3" zoomScaleNormal="100" workbookViewId="0">
      <selection activeCell="F18" sqref="F18"/>
    </sheetView>
  </sheetViews>
  <sheetFormatPr defaultColWidth="9.33203125" defaultRowHeight="10"/>
  <cols>
    <col min="1" max="1" width="3.77734375" style="1" hidden="1" customWidth="1"/>
    <col min="2" max="2" width="3.77734375" style="497" customWidth="1"/>
    <col min="3" max="3" width="17.44140625" style="1" bestFit="1" customWidth="1"/>
    <col min="4" max="4" width="8.77734375" style="1" hidden="1" customWidth="1"/>
    <col min="5" max="5" width="15.77734375" style="1" customWidth="1"/>
    <col min="6" max="6" width="78.77734375" style="1" customWidth="1"/>
    <col min="7" max="8" width="18.77734375" style="1" customWidth="1"/>
    <col min="9" max="9" width="35.77734375" style="1" hidden="1" customWidth="1"/>
    <col min="10" max="10" width="9.33203125" style="1"/>
    <col min="11" max="11" width="13.33203125" style="1" bestFit="1" customWidth="1"/>
    <col min="12" max="16384" width="9.33203125" style="1"/>
  </cols>
  <sheetData>
    <row r="1" spans="2:9" hidden="1"/>
    <row r="2" spans="2:9" hidden="1"/>
    <row r="3" spans="2:9" ht="9" customHeight="1">
      <c r="B3" s="498"/>
      <c r="C3" s="9"/>
      <c r="D3" s="9"/>
      <c r="E3" s="9"/>
      <c r="F3" s="9"/>
      <c r="G3" s="38"/>
      <c r="H3" s="38"/>
      <c r="I3" s="9"/>
    </row>
    <row r="4" spans="2:9" ht="17.25" customHeight="1">
      <c r="B4" s="499"/>
      <c r="C4" s="475"/>
      <c r="D4" s="475"/>
      <c r="E4" s="475"/>
      <c r="F4" s="475"/>
      <c r="G4" s="475"/>
      <c r="H4" s="475"/>
      <c r="I4" s="39"/>
    </row>
    <row r="5" spans="2:9" ht="18">
      <c r="B5" s="498"/>
      <c r="C5" s="472" t="s">
        <v>151</v>
      </c>
      <c r="D5" s="472"/>
      <c r="E5" s="472"/>
      <c r="F5" s="472"/>
      <c r="G5" s="472"/>
      <c r="H5" s="472"/>
      <c r="I5" s="9"/>
    </row>
    <row r="6" spans="2:9" ht="12.75" customHeight="1">
      <c r="B6" s="498"/>
      <c r="C6" s="473" t="str">
        <f>Transaksi!C5</f>
        <v>Periode : 05-01-2026 s.d. 17-01-2026</v>
      </c>
      <c r="D6" s="473"/>
      <c r="E6" s="473"/>
      <c r="F6" s="473"/>
      <c r="G6" s="473"/>
      <c r="H6" s="473"/>
      <c r="I6" s="9"/>
    </row>
    <row r="7" spans="2:9" ht="8.15" customHeight="1">
      <c r="B7" s="498"/>
      <c r="C7"/>
      <c r="D7"/>
      <c r="E7"/>
      <c r="F7"/>
      <c r="G7"/>
      <c r="H7"/>
      <c r="I7" s="9"/>
    </row>
    <row r="8" spans="2:9" ht="13">
      <c r="B8" s="498"/>
      <c r="C8" s="45" t="s">
        <v>908</v>
      </c>
      <c r="D8" s="46"/>
      <c r="E8" s="47" t="str">
        <f>":  "&amp;Setup!C6</f>
        <v>:  Input Nama SPPG di sini</v>
      </c>
      <c r="F8" s="47"/>
      <c r="G8" s="30"/>
      <c r="H8" s="30"/>
      <c r="I8" s="9"/>
    </row>
    <row r="9" spans="2:9" ht="13">
      <c r="B9" s="500" t="s">
        <v>143</v>
      </c>
      <c r="C9" s="45" t="s">
        <v>900</v>
      </c>
      <c r="D9" s="46"/>
      <c r="E9" s="47" t="str">
        <f>":  "&amp;Setup!C7</f>
        <v xml:space="preserve">:  </v>
      </c>
      <c r="F9" s="47"/>
      <c r="G9" s="30"/>
      <c r="H9" s="30"/>
      <c r="I9" s="9"/>
    </row>
    <row r="10" spans="2:9" ht="13">
      <c r="B10" s="500" t="s">
        <v>148</v>
      </c>
      <c r="C10" s="45" t="s">
        <v>23</v>
      </c>
      <c r="D10" s="46"/>
      <c r="E10" s="47" t="str">
        <f>":  "&amp;Setup!C8</f>
        <v xml:space="preserve">:  </v>
      </c>
      <c r="F10" s="21"/>
      <c r="G10" s="30"/>
      <c r="H10" s="30"/>
      <c r="I10" s="9"/>
    </row>
    <row r="11" spans="2:9" ht="16" customHeight="1">
      <c r="B11" s="500" t="s">
        <v>145</v>
      </c>
      <c r="C11" s="549"/>
      <c r="D11" s="550" t="s">
        <v>149</v>
      </c>
      <c r="E11" s="551"/>
      <c r="F11" s="552" t="s">
        <v>152</v>
      </c>
      <c r="G11" s="628" t="s">
        <v>910</v>
      </c>
      <c r="H11" s="139">
        <f ca="1">SUM(G17:G115)</f>
        <v>0</v>
      </c>
      <c r="I11" s="9"/>
    </row>
    <row r="12" spans="2:9" ht="13" hidden="1">
      <c r="B12" s="498"/>
      <c r="C12" s="75"/>
      <c r="D12" s="344"/>
      <c r="E12" s="76"/>
      <c r="F12" s="211" t="e">
        <f>#REF!</f>
        <v>#REF!</v>
      </c>
      <c r="G12" s="360"/>
      <c r="H12" s="361"/>
      <c r="I12" s="9"/>
    </row>
    <row r="13" spans="2:9" ht="13" hidden="1">
      <c r="B13" s="498"/>
      <c r="C13" s="75"/>
      <c r="D13" s="344"/>
      <c r="E13" s="76"/>
      <c r="F13" s="211" t="e">
        <f>#REF!</f>
        <v>#REF!</v>
      </c>
      <c r="G13" s="360"/>
      <c r="H13" s="361"/>
      <c r="I13" s="9"/>
    </row>
    <row r="14" spans="2:9" s="21" customFormat="1" ht="8.15" customHeight="1">
      <c r="B14" s="501"/>
      <c r="C14" s="3"/>
      <c r="D14" s="11"/>
      <c r="E14" s="11"/>
      <c r="F14" s="5"/>
      <c r="G14" s="4"/>
      <c r="H14" s="22"/>
      <c r="I14" s="40"/>
    </row>
    <row r="15" spans="2:9" ht="20.149999999999999" customHeight="1">
      <c r="B15" s="502"/>
      <c r="C15" s="51" t="s">
        <v>116</v>
      </c>
      <c r="D15" s="52"/>
      <c r="E15" s="52" t="s">
        <v>134</v>
      </c>
      <c r="F15" s="52" t="s">
        <v>119</v>
      </c>
      <c r="G15" s="53" t="s">
        <v>159</v>
      </c>
      <c r="H15" s="342" t="s">
        <v>108</v>
      </c>
      <c r="I15" s="144" t="s">
        <v>108</v>
      </c>
    </row>
    <row r="16" spans="2:9" ht="16" customHeight="1">
      <c r="B16" s="498"/>
      <c r="C16" s="55">
        <v>1</v>
      </c>
      <c r="D16" s="56"/>
      <c r="E16" s="56">
        <v>2</v>
      </c>
      <c r="F16" s="57" t="s">
        <v>911</v>
      </c>
      <c r="G16" s="58" t="s">
        <v>136</v>
      </c>
      <c r="H16" s="343" t="s">
        <v>137</v>
      </c>
      <c r="I16" s="146">
        <v>8</v>
      </c>
    </row>
    <row r="17" spans="1:9" ht="16" customHeight="1">
      <c r="A17" s="21" t="str">
        <f>IFERROR(VLOOKUP(F11,Transaksi!U11:W1000,3,FALSE),"")</f>
        <v/>
      </c>
      <c r="B17" s="498" t="str">
        <f>IF(A17="","",A17+1)</f>
        <v/>
      </c>
      <c r="C17" s="486" t="str">
        <f>IFERROR(VLOOKUP(A17,Transaksi!$A$11:$C$1000,3,FALSE),"")</f>
        <v/>
      </c>
      <c r="D17" s="487" t="str">
        <f>IFERROR(VLOOKUP(A17,Transaksi!$A$11:$D$1000,4,FALSE),"")</f>
        <v/>
      </c>
      <c r="E17" s="488" t="str">
        <f>IFERROR(VLOOKUP(A17,Transaksi!$A$11:$E$1000,5,FALSE),"")</f>
        <v/>
      </c>
      <c r="F17" s="209" t="str">
        <f>IFERROR(VLOOKUP(A17,Transaksi!$A$11:$F$1000,6,FALSE),"")</f>
        <v/>
      </c>
      <c r="G17" s="489" t="str">
        <f>IFERROR(VLOOKUP(A17,Transaksi!$A$11:$H$1000,8,FALSE),"")</f>
        <v/>
      </c>
      <c r="H17" s="627" t="str">
        <f>IF(G17="","",1)</f>
        <v/>
      </c>
      <c r="I17" s="127" t="e">
        <f>IF(#REF!+G17&lt;&gt;0,Transaksi!J11,"")</f>
        <v>#REF!</v>
      </c>
    </row>
    <row r="18" spans="1:9" ht="16" customHeight="1">
      <c r="A18" s="21" t="str">
        <f ca="1">IFERROR(VLOOKUP($F$11,INDIRECT($B$9&amp;$B$10&amp;B17&amp;":"&amp;$B$11),3,FALSE),"")</f>
        <v/>
      </c>
      <c r="B18" s="498" t="str">
        <f ca="1">IF(A18="","",A18+1)</f>
        <v/>
      </c>
      <c r="C18" s="486" t="str">
        <f ca="1">IFERROR(VLOOKUP(A18,Transaksi!$A$11:$C$1000,3,FALSE),"")</f>
        <v/>
      </c>
      <c r="D18" s="487" t="str">
        <f ca="1">IFERROR(VLOOKUP(A18,Transaksi!$A$11:$D$1000,4,FALSE),"")</f>
        <v/>
      </c>
      <c r="E18" s="488" t="str">
        <f ca="1">IFERROR(VLOOKUP(A18,Transaksi!$A$11:$E$1000,5,FALSE),"")</f>
        <v/>
      </c>
      <c r="F18" s="209" t="str">
        <f ca="1">IFERROR(VLOOKUP(A18,Transaksi!$A$11:$F$1000,6,FALSE),"")</f>
        <v/>
      </c>
      <c r="G18" s="489" t="str">
        <f ca="1">IFERROR(VLOOKUP(A18,Transaksi!$A$11:$H$1000,8,FALSE),"")</f>
        <v/>
      </c>
      <c r="H18" s="627" t="str">
        <f t="shared" ref="H18:H81" ca="1" si="0">IF(G18="","",1)</f>
        <v/>
      </c>
      <c r="I18" s="127" t="e">
        <f ca="1">IF(#REF!+G18&lt;&gt;0,Transaksi!J12,"")</f>
        <v>#REF!</v>
      </c>
    </row>
    <row r="19" spans="1:9" customFormat="1" ht="16" customHeight="1">
      <c r="A19" s="21" t="str">
        <f t="shared" ref="A19:A82" ca="1" si="1">IFERROR(VLOOKUP($F$11,INDIRECT($B$9&amp;$B$10&amp;B18&amp;":"&amp;$B$11),3,FALSE),"")</f>
        <v/>
      </c>
      <c r="B19" s="498" t="str">
        <f t="shared" ref="B19:B82" ca="1" si="2">IF(A19="","",A19+1)</f>
        <v/>
      </c>
      <c r="C19" s="486" t="str">
        <f ca="1">IFERROR(VLOOKUP(A19,Transaksi!$A$11:$C$1000,3,FALSE),"")</f>
        <v/>
      </c>
      <c r="D19" s="487" t="str">
        <f ca="1">IFERROR(VLOOKUP(A19,Transaksi!$A$11:$D$1000,4,FALSE),"")</f>
        <v/>
      </c>
      <c r="E19" s="488" t="str">
        <f ca="1">IFERROR(VLOOKUP(A19,Transaksi!$A$11:$E$1000,5,FALSE),"")</f>
        <v/>
      </c>
      <c r="F19" s="209" t="str">
        <f ca="1">IFERROR(VLOOKUP(A19,Transaksi!$A$11:$F$1000,6,FALSE),"")</f>
        <v/>
      </c>
      <c r="G19" s="489" t="str">
        <f ca="1">IFERROR(VLOOKUP(A19,Transaksi!$A$11:$H$1000,8,FALSE),"")</f>
        <v/>
      </c>
      <c r="H19" s="627" t="str">
        <f t="shared" ca="1" si="0"/>
        <v/>
      </c>
      <c r="I19" s="127" t="e">
        <f ca="1">IF(#REF!+G19&lt;&gt;0,Transaksi!J13,"")</f>
        <v>#REF!</v>
      </c>
    </row>
    <row r="20" spans="1:9" customFormat="1" ht="16" customHeight="1">
      <c r="A20" s="21" t="str">
        <f t="shared" ca="1" si="1"/>
        <v/>
      </c>
      <c r="B20" s="498" t="str">
        <f t="shared" ca="1" si="2"/>
        <v/>
      </c>
      <c r="C20" s="486" t="str">
        <f ca="1">IFERROR(VLOOKUP(A20,Transaksi!$A$11:$C$1000,3,FALSE),"")</f>
        <v/>
      </c>
      <c r="D20" s="487" t="str">
        <f ca="1">IFERROR(VLOOKUP(A20,Transaksi!$A$11:$D$1000,4,FALSE),"")</f>
        <v/>
      </c>
      <c r="E20" s="488" t="str">
        <f ca="1">IFERROR(VLOOKUP(A20,Transaksi!$A$11:$E$1000,5,FALSE),"")</f>
        <v/>
      </c>
      <c r="F20" s="209" t="str">
        <f ca="1">IFERROR(VLOOKUP(A20,Transaksi!$A$11:$F$1000,6,FALSE),"")</f>
        <v/>
      </c>
      <c r="G20" s="489" t="str">
        <f ca="1">IFERROR(VLOOKUP(A20,Transaksi!$A$11:$H$1000,8,FALSE),"")</f>
        <v/>
      </c>
      <c r="H20" s="627" t="str">
        <f t="shared" ca="1" si="0"/>
        <v/>
      </c>
      <c r="I20" s="127" t="e">
        <f ca="1">IF(#REF!+G20&lt;&gt;0,Transaksi!J14,"")</f>
        <v>#REF!</v>
      </c>
    </row>
    <row r="21" spans="1:9" customFormat="1" ht="16" customHeight="1">
      <c r="A21" s="21" t="str">
        <f t="shared" ca="1" si="1"/>
        <v/>
      </c>
      <c r="B21" s="498" t="str">
        <f t="shared" ca="1" si="2"/>
        <v/>
      </c>
      <c r="C21" s="486" t="str">
        <f ca="1">IFERROR(VLOOKUP(A21,Transaksi!$A$11:$C$1000,3,FALSE),"")</f>
        <v/>
      </c>
      <c r="D21" s="487" t="str">
        <f ca="1">IFERROR(VLOOKUP(A21,Transaksi!$A$11:$D$1000,4,FALSE),"")</f>
        <v/>
      </c>
      <c r="E21" s="488" t="str">
        <f ca="1">IFERROR(VLOOKUP(A21,Transaksi!$A$11:$E$1000,5,FALSE),"")</f>
        <v/>
      </c>
      <c r="F21" s="209" t="str">
        <f ca="1">IFERROR(VLOOKUP(A21,Transaksi!$A$11:$F$1000,6,FALSE),"")</f>
        <v/>
      </c>
      <c r="G21" s="489" t="str">
        <f ca="1">IFERROR(VLOOKUP(A21,Transaksi!$A$11:$H$1000,8,FALSE),"")</f>
        <v/>
      </c>
      <c r="H21" s="627" t="str">
        <f t="shared" ca="1" si="0"/>
        <v/>
      </c>
      <c r="I21" s="127" t="e">
        <f ca="1">IF(#REF!+G21&lt;&gt;0,Transaksi!J15,"")</f>
        <v>#REF!</v>
      </c>
    </row>
    <row r="22" spans="1:9" customFormat="1" ht="16" customHeight="1">
      <c r="A22" s="21" t="str">
        <f t="shared" ca="1" si="1"/>
        <v/>
      </c>
      <c r="B22" s="498" t="str">
        <f t="shared" ca="1" si="2"/>
        <v/>
      </c>
      <c r="C22" s="486" t="str">
        <f ca="1">IFERROR(VLOOKUP(A22,Transaksi!$A$11:$C$1000,3,FALSE),"")</f>
        <v/>
      </c>
      <c r="D22" s="487" t="str">
        <f ca="1">IFERROR(VLOOKUP(A22,Transaksi!$A$11:$D$1000,4,FALSE),"")</f>
        <v/>
      </c>
      <c r="E22" s="488" t="str">
        <f ca="1">IFERROR(VLOOKUP(A22,Transaksi!$A$11:$E$1000,5,FALSE),"")</f>
        <v/>
      </c>
      <c r="F22" s="209" t="str">
        <f ca="1">IFERROR(VLOOKUP(A22,Transaksi!$A$11:$F$1000,6,FALSE),"")</f>
        <v/>
      </c>
      <c r="G22" s="489" t="str">
        <f ca="1">IFERROR(VLOOKUP(A22,Transaksi!$A$11:$H$1000,8,FALSE),"")</f>
        <v/>
      </c>
      <c r="H22" s="627" t="str">
        <f t="shared" ca="1" si="0"/>
        <v/>
      </c>
      <c r="I22" s="127" t="e">
        <f ca="1">IF(#REF!+G22&lt;&gt;0,Transaksi!J16,"")</f>
        <v>#REF!</v>
      </c>
    </row>
    <row r="23" spans="1:9" customFormat="1" ht="16" customHeight="1">
      <c r="A23" s="21" t="str">
        <f t="shared" ca="1" si="1"/>
        <v/>
      </c>
      <c r="B23" s="498" t="str">
        <f t="shared" ca="1" si="2"/>
        <v/>
      </c>
      <c r="C23" s="486" t="str">
        <f ca="1">IFERROR(VLOOKUP(A23,Transaksi!$A$11:$C$1000,3,FALSE),"")</f>
        <v/>
      </c>
      <c r="D23" s="487" t="str">
        <f ca="1">IFERROR(VLOOKUP(A23,Transaksi!$A$11:$D$1000,4,FALSE),"")</f>
        <v/>
      </c>
      <c r="E23" s="488" t="str">
        <f ca="1">IFERROR(VLOOKUP(A23,Transaksi!$A$11:$E$1000,5,FALSE),"")</f>
        <v/>
      </c>
      <c r="F23" s="209" t="str">
        <f ca="1">IFERROR(VLOOKUP(A23,Transaksi!$A$11:$F$1000,6,FALSE),"")</f>
        <v/>
      </c>
      <c r="G23" s="489" t="str">
        <f ca="1">IFERROR(VLOOKUP(A23,Transaksi!$A$11:$H$1000,8,FALSE),"")</f>
        <v/>
      </c>
      <c r="H23" s="627" t="str">
        <f t="shared" ca="1" si="0"/>
        <v/>
      </c>
      <c r="I23" s="127" t="e">
        <f ca="1">IF(#REF!+G23&lt;&gt;0,Transaksi!J17,"")</f>
        <v>#REF!</v>
      </c>
    </row>
    <row r="24" spans="1:9" customFormat="1" ht="16" customHeight="1">
      <c r="A24" s="21" t="str">
        <f t="shared" ca="1" si="1"/>
        <v/>
      </c>
      <c r="B24" s="498" t="str">
        <f t="shared" ca="1" si="2"/>
        <v/>
      </c>
      <c r="C24" s="486" t="str">
        <f ca="1">IFERROR(VLOOKUP(A24,Transaksi!$A$11:$C$1000,3,FALSE),"")</f>
        <v/>
      </c>
      <c r="D24" s="487" t="str">
        <f ca="1">IFERROR(VLOOKUP(A24,Transaksi!$A$11:$D$1000,4,FALSE),"")</f>
        <v/>
      </c>
      <c r="E24" s="488" t="str">
        <f ca="1">IFERROR(VLOOKUP(A24,Transaksi!$A$11:$E$1000,5,FALSE),"")</f>
        <v/>
      </c>
      <c r="F24" s="209" t="str">
        <f ca="1">IFERROR(VLOOKUP(A24,Transaksi!$A$11:$F$1000,6,FALSE),"")</f>
        <v/>
      </c>
      <c r="G24" s="489" t="str">
        <f ca="1">IFERROR(VLOOKUP(A24,Transaksi!$A$11:$H$1000,8,FALSE),"")</f>
        <v/>
      </c>
      <c r="H24" s="627" t="str">
        <f t="shared" ca="1" si="0"/>
        <v/>
      </c>
      <c r="I24" s="127" t="e">
        <f ca="1">IF(#REF!+G24&lt;&gt;0,Transaksi!J18,"")</f>
        <v>#REF!</v>
      </c>
    </row>
    <row r="25" spans="1:9" customFormat="1" ht="16" customHeight="1">
      <c r="A25" s="21" t="str">
        <f t="shared" ca="1" si="1"/>
        <v/>
      </c>
      <c r="B25" s="498" t="str">
        <f t="shared" ca="1" si="2"/>
        <v/>
      </c>
      <c r="C25" s="486" t="str">
        <f ca="1">IFERROR(VLOOKUP(A25,Transaksi!$A$11:$C$1000,3,FALSE),"")</f>
        <v/>
      </c>
      <c r="D25" s="487" t="str">
        <f ca="1">IFERROR(VLOOKUP(A25,Transaksi!$A$11:$D$1000,4,FALSE),"")</f>
        <v/>
      </c>
      <c r="E25" s="488" t="str">
        <f ca="1">IFERROR(VLOOKUP(A25,Transaksi!$A$11:$E$1000,5,FALSE),"")</f>
        <v/>
      </c>
      <c r="F25" s="209" t="str">
        <f ca="1">IFERROR(VLOOKUP(A25,Transaksi!$A$11:$F$1000,6,FALSE),"")</f>
        <v/>
      </c>
      <c r="G25" s="489" t="str">
        <f ca="1">IFERROR(VLOOKUP(A25,Transaksi!$A$11:$H$1000,8,FALSE),"")</f>
        <v/>
      </c>
      <c r="H25" s="627" t="str">
        <f t="shared" ca="1" si="0"/>
        <v/>
      </c>
      <c r="I25" s="127" t="e">
        <f ca="1">IF(#REF!+G25&lt;&gt;0,Transaksi!J19,"")</f>
        <v>#REF!</v>
      </c>
    </row>
    <row r="26" spans="1:9" customFormat="1" ht="16" customHeight="1">
      <c r="A26" s="21" t="str">
        <f t="shared" ca="1" si="1"/>
        <v/>
      </c>
      <c r="B26" s="498" t="str">
        <f t="shared" ca="1" si="2"/>
        <v/>
      </c>
      <c r="C26" s="486" t="str">
        <f ca="1">IFERROR(VLOOKUP(A26,Transaksi!$A$11:$C$1000,3,FALSE),"")</f>
        <v/>
      </c>
      <c r="D26" s="487" t="str">
        <f ca="1">IFERROR(VLOOKUP(A26,Transaksi!$A$11:$D$1000,4,FALSE),"")</f>
        <v/>
      </c>
      <c r="E26" s="488" t="str">
        <f ca="1">IFERROR(VLOOKUP(A26,Transaksi!$A$11:$E$1000,5,FALSE),"")</f>
        <v/>
      </c>
      <c r="F26" s="209" t="str">
        <f ca="1">IFERROR(VLOOKUP(A26,Transaksi!$A$11:$F$1000,6,FALSE),"")</f>
        <v/>
      </c>
      <c r="G26" s="489" t="str">
        <f ca="1">IFERROR(VLOOKUP(A26,Transaksi!$A$11:$H$1000,8,FALSE),"")</f>
        <v/>
      </c>
      <c r="H26" s="627" t="str">
        <f t="shared" ca="1" si="0"/>
        <v/>
      </c>
      <c r="I26" s="127" t="e">
        <f ca="1">IF(#REF!+G26&lt;&gt;0,Transaksi!J20,"")</f>
        <v>#REF!</v>
      </c>
    </row>
    <row r="27" spans="1:9" customFormat="1" ht="16" customHeight="1">
      <c r="A27" s="21" t="str">
        <f t="shared" ca="1" si="1"/>
        <v/>
      </c>
      <c r="B27" s="498" t="str">
        <f t="shared" ca="1" si="2"/>
        <v/>
      </c>
      <c r="C27" s="486" t="str">
        <f ca="1">IFERROR(VLOOKUP(A27,Transaksi!$A$11:$C$1000,3,FALSE),"")</f>
        <v/>
      </c>
      <c r="D27" s="487" t="str">
        <f ca="1">IFERROR(VLOOKUP(A27,Transaksi!$A$11:$D$1000,4,FALSE),"")</f>
        <v/>
      </c>
      <c r="E27" s="488" t="str">
        <f ca="1">IFERROR(VLOOKUP(A27,Transaksi!$A$11:$E$1000,5,FALSE),"")</f>
        <v/>
      </c>
      <c r="F27" s="209" t="str">
        <f ca="1">IFERROR(VLOOKUP(A27,Transaksi!$A$11:$F$1000,6,FALSE),"")</f>
        <v/>
      </c>
      <c r="G27" s="489" t="str">
        <f ca="1">IFERROR(VLOOKUP(A27,Transaksi!$A$11:$H$1000,8,FALSE),"")</f>
        <v/>
      </c>
      <c r="H27" s="627" t="str">
        <f t="shared" ca="1" si="0"/>
        <v/>
      </c>
      <c r="I27" s="127" t="e">
        <f ca="1">IF(#REF!+G27&lt;&gt;0,Transaksi!J21,"")</f>
        <v>#REF!</v>
      </c>
    </row>
    <row r="28" spans="1:9" customFormat="1" ht="16" customHeight="1">
      <c r="A28" s="21" t="str">
        <f t="shared" ca="1" si="1"/>
        <v/>
      </c>
      <c r="B28" s="498" t="str">
        <f t="shared" ca="1" si="2"/>
        <v/>
      </c>
      <c r="C28" s="486" t="str">
        <f ca="1">IFERROR(VLOOKUP(A28,Transaksi!$A$11:$C$1000,3,FALSE),"")</f>
        <v/>
      </c>
      <c r="D28" s="487" t="str">
        <f ca="1">IFERROR(VLOOKUP(A28,Transaksi!$A$11:$D$1000,4,FALSE),"")</f>
        <v/>
      </c>
      <c r="E28" s="488" t="str">
        <f ca="1">IFERROR(VLOOKUP(A28,Transaksi!$A$11:$E$1000,5,FALSE),"")</f>
        <v/>
      </c>
      <c r="F28" s="209" t="str">
        <f ca="1">IFERROR(VLOOKUP(A28,Transaksi!$A$11:$F$1000,6,FALSE),"")</f>
        <v/>
      </c>
      <c r="G28" s="489" t="str">
        <f ca="1">IFERROR(VLOOKUP(A28,Transaksi!$A$11:$H$1000,8,FALSE),"")</f>
        <v/>
      </c>
      <c r="H28" s="627" t="str">
        <f t="shared" ca="1" si="0"/>
        <v/>
      </c>
      <c r="I28" s="127" t="e">
        <f ca="1">IF(#REF!+G28&lt;&gt;0,Transaksi!J22,"")</f>
        <v>#REF!</v>
      </c>
    </row>
    <row r="29" spans="1:9" customFormat="1" ht="16" customHeight="1">
      <c r="A29" s="21" t="str">
        <f t="shared" ca="1" si="1"/>
        <v/>
      </c>
      <c r="B29" s="498" t="str">
        <f t="shared" ca="1" si="2"/>
        <v/>
      </c>
      <c r="C29" s="486" t="str">
        <f ca="1">IFERROR(VLOOKUP(A29,Transaksi!$A$11:$C$1000,3,FALSE),"")</f>
        <v/>
      </c>
      <c r="D29" s="487" t="str">
        <f ca="1">IFERROR(VLOOKUP(A29,Transaksi!$A$11:$D$1000,4,FALSE),"")</f>
        <v/>
      </c>
      <c r="E29" s="488" t="str">
        <f ca="1">IFERROR(VLOOKUP(A29,Transaksi!$A$11:$E$1000,5,FALSE),"")</f>
        <v/>
      </c>
      <c r="F29" s="209" t="str">
        <f ca="1">IFERROR(VLOOKUP(A29,Transaksi!$A$11:$F$1000,6,FALSE),"")</f>
        <v/>
      </c>
      <c r="G29" s="489" t="str">
        <f ca="1">IFERROR(VLOOKUP(A29,Transaksi!$A$11:$H$1000,8,FALSE),"")</f>
        <v/>
      </c>
      <c r="H29" s="627" t="str">
        <f t="shared" ca="1" si="0"/>
        <v/>
      </c>
      <c r="I29" s="127" t="e">
        <f ca="1">IF(#REF!+G29&lt;&gt;0,Transaksi!J23,"")</f>
        <v>#REF!</v>
      </c>
    </row>
    <row r="30" spans="1:9" customFormat="1" ht="16" customHeight="1">
      <c r="A30" s="21" t="str">
        <f t="shared" ca="1" si="1"/>
        <v/>
      </c>
      <c r="B30" s="498" t="str">
        <f t="shared" ca="1" si="2"/>
        <v/>
      </c>
      <c r="C30" s="486" t="str">
        <f ca="1">IFERROR(VLOOKUP(A30,Transaksi!$A$11:$C$1000,3,FALSE),"")</f>
        <v/>
      </c>
      <c r="D30" s="487" t="str">
        <f ca="1">IFERROR(VLOOKUP(A30,Transaksi!$A$11:$D$1000,4,FALSE),"")</f>
        <v/>
      </c>
      <c r="E30" s="488" t="str">
        <f ca="1">IFERROR(VLOOKUP(A30,Transaksi!$A$11:$E$1000,5,FALSE),"")</f>
        <v/>
      </c>
      <c r="F30" s="209" t="str">
        <f ca="1">IFERROR(VLOOKUP(A30,Transaksi!$A$11:$F$1000,6,FALSE),"")</f>
        <v/>
      </c>
      <c r="G30" s="489" t="str">
        <f ca="1">IFERROR(VLOOKUP(A30,Transaksi!$A$11:$H$1000,8,FALSE),"")</f>
        <v/>
      </c>
      <c r="H30" s="627" t="str">
        <f t="shared" ca="1" si="0"/>
        <v/>
      </c>
      <c r="I30" s="127" t="e">
        <f ca="1">IF(#REF!+G30&lt;&gt;0,Transaksi!J24,"")</f>
        <v>#REF!</v>
      </c>
    </row>
    <row r="31" spans="1:9" customFormat="1" ht="16" customHeight="1">
      <c r="A31" s="21" t="str">
        <f t="shared" ca="1" si="1"/>
        <v/>
      </c>
      <c r="B31" s="498" t="str">
        <f t="shared" ca="1" si="2"/>
        <v/>
      </c>
      <c r="C31" s="486" t="str">
        <f ca="1">IFERROR(VLOOKUP(A31,Transaksi!$A$11:$C$1000,3,FALSE),"")</f>
        <v/>
      </c>
      <c r="D31" s="487" t="str">
        <f ca="1">IFERROR(VLOOKUP(A31,Transaksi!$A$11:$D$1000,4,FALSE),"")</f>
        <v/>
      </c>
      <c r="E31" s="488" t="str">
        <f ca="1">IFERROR(VLOOKUP(A31,Transaksi!$A$11:$E$1000,5,FALSE),"")</f>
        <v/>
      </c>
      <c r="F31" s="209" t="str">
        <f ca="1">IFERROR(VLOOKUP(A31,Transaksi!$A$11:$F$1000,6,FALSE),"")</f>
        <v/>
      </c>
      <c r="G31" s="489" t="str">
        <f ca="1">IFERROR(VLOOKUP(A31,Transaksi!$A$11:$H$1000,8,FALSE),"")</f>
        <v/>
      </c>
      <c r="H31" s="627" t="str">
        <f t="shared" ca="1" si="0"/>
        <v/>
      </c>
      <c r="I31" s="127" t="e">
        <f ca="1">IF(#REF!+G31&lt;&gt;0,Transaksi!J25,"")</f>
        <v>#REF!</v>
      </c>
    </row>
    <row r="32" spans="1:9" customFormat="1" ht="16" customHeight="1">
      <c r="A32" s="21" t="str">
        <f t="shared" ca="1" si="1"/>
        <v/>
      </c>
      <c r="B32" s="498" t="str">
        <f t="shared" ca="1" si="2"/>
        <v/>
      </c>
      <c r="C32" s="486" t="str">
        <f ca="1">IFERROR(VLOOKUP(A32,Transaksi!$A$11:$C$1000,3,FALSE),"")</f>
        <v/>
      </c>
      <c r="D32" s="487" t="str">
        <f ca="1">IFERROR(VLOOKUP(A32,Transaksi!$A$11:$D$1000,4,FALSE),"")</f>
        <v/>
      </c>
      <c r="E32" s="488" t="str">
        <f ca="1">IFERROR(VLOOKUP(A32,Transaksi!$A$11:$E$1000,5,FALSE),"")</f>
        <v/>
      </c>
      <c r="F32" s="209" t="str">
        <f ca="1">IFERROR(VLOOKUP(A32,Transaksi!$A$11:$F$1000,6,FALSE),"")</f>
        <v/>
      </c>
      <c r="G32" s="489" t="str">
        <f ca="1">IFERROR(VLOOKUP(A32,Transaksi!$A$11:$H$1000,8,FALSE),"")</f>
        <v/>
      </c>
      <c r="H32" s="627" t="str">
        <f t="shared" ca="1" si="0"/>
        <v/>
      </c>
      <c r="I32" s="127" t="e">
        <f ca="1">IF(#REF!+G32&lt;&gt;0,Transaksi!J26,"")</f>
        <v>#REF!</v>
      </c>
    </row>
    <row r="33" spans="1:9" customFormat="1" ht="16" customHeight="1">
      <c r="A33" s="21" t="str">
        <f t="shared" ca="1" si="1"/>
        <v/>
      </c>
      <c r="B33" s="498" t="str">
        <f t="shared" ca="1" si="2"/>
        <v/>
      </c>
      <c r="C33" s="486" t="str">
        <f ca="1">IFERROR(VLOOKUP(A33,Transaksi!$A$11:$C$1000,3,FALSE),"")</f>
        <v/>
      </c>
      <c r="D33" s="487" t="str">
        <f ca="1">IFERROR(VLOOKUP(A33,Transaksi!$A$11:$D$1000,4,FALSE),"")</f>
        <v/>
      </c>
      <c r="E33" s="488" t="str">
        <f ca="1">IFERROR(VLOOKUP(A33,Transaksi!$A$11:$E$1000,5,FALSE),"")</f>
        <v/>
      </c>
      <c r="F33" s="209" t="str">
        <f ca="1">IFERROR(VLOOKUP(A33,Transaksi!$A$11:$F$1000,6,FALSE),"")</f>
        <v/>
      </c>
      <c r="G33" s="489" t="str">
        <f ca="1">IFERROR(VLOOKUP(A33,Transaksi!$A$11:$H$1000,8,FALSE),"")</f>
        <v/>
      </c>
      <c r="H33" s="627" t="str">
        <f t="shared" ca="1" si="0"/>
        <v/>
      </c>
      <c r="I33" s="127" t="e">
        <f ca="1">IF(#REF!+G33&lt;&gt;0,Transaksi!J27,"")</f>
        <v>#REF!</v>
      </c>
    </row>
    <row r="34" spans="1:9" customFormat="1" ht="16" customHeight="1">
      <c r="A34" s="21" t="str">
        <f t="shared" ca="1" si="1"/>
        <v/>
      </c>
      <c r="B34" s="498" t="str">
        <f t="shared" ca="1" si="2"/>
        <v/>
      </c>
      <c r="C34" s="486" t="str">
        <f ca="1">IFERROR(VLOOKUP(A34,Transaksi!$A$11:$C$1000,3,FALSE),"")</f>
        <v/>
      </c>
      <c r="D34" s="487" t="str">
        <f ca="1">IFERROR(VLOOKUP(A34,Transaksi!$A$11:$D$1000,4,FALSE),"")</f>
        <v/>
      </c>
      <c r="E34" s="488" t="str">
        <f ca="1">IFERROR(VLOOKUP(A34,Transaksi!$A$11:$E$1000,5,FALSE),"")</f>
        <v/>
      </c>
      <c r="F34" s="209" t="str">
        <f ca="1">IFERROR(VLOOKUP(A34,Transaksi!$A$11:$F$1000,6,FALSE),"")</f>
        <v/>
      </c>
      <c r="G34" s="489" t="str">
        <f ca="1">IFERROR(VLOOKUP(A34,Transaksi!$A$11:$H$1000,8,FALSE),"")</f>
        <v/>
      </c>
      <c r="H34" s="627" t="str">
        <f t="shared" ca="1" si="0"/>
        <v/>
      </c>
      <c r="I34" s="127" t="e">
        <f ca="1">IF(#REF!+G34&lt;&gt;0,Transaksi!J28,"")</f>
        <v>#REF!</v>
      </c>
    </row>
    <row r="35" spans="1:9" ht="16" customHeight="1">
      <c r="A35" s="21" t="str">
        <f t="shared" ca="1" si="1"/>
        <v/>
      </c>
      <c r="B35" s="498" t="str">
        <f t="shared" ca="1" si="2"/>
        <v/>
      </c>
      <c r="C35" s="486" t="str">
        <f ca="1">IFERROR(VLOOKUP(A35,Transaksi!$A$11:$C$1000,3,FALSE),"")</f>
        <v/>
      </c>
      <c r="D35" s="487" t="str">
        <f ca="1">IFERROR(VLOOKUP(A35,Transaksi!$A$11:$D$1000,4,FALSE),"")</f>
        <v/>
      </c>
      <c r="E35" s="488" t="str">
        <f ca="1">IFERROR(VLOOKUP(A35,Transaksi!$A$11:$E$1000,5,FALSE),"")</f>
        <v/>
      </c>
      <c r="F35" s="209" t="str">
        <f ca="1">IFERROR(VLOOKUP(A35,Transaksi!$A$11:$F$1000,6,FALSE),"")</f>
        <v/>
      </c>
      <c r="G35" s="489" t="str">
        <f ca="1">IFERROR(VLOOKUP(A35,Transaksi!$A$11:$H$1000,8,FALSE),"")</f>
        <v/>
      </c>
      <c r="H35" s="627" t="str">
        <f t="shared" ca="1" si="0"/>
        <v/>
      </c>
      <c r="I35" s="127" t="e">
        <f ca="1">IF(#REF!+G35&lt;&gt;0,Transaksi!J29,"")</f>
        <v>#REF!</v>
      </c>
    </row>
    <row r="36" spans="1:9" customFormat="1" ht="16" customHeight="1">
      <c r="A36" s="21" t="str">
        <f t="shared" ca="1" si="1"/>
        <v/>
      </c>
      <c r="B36" s="498" t="str">
        <f t="shared" ca="1" si="2"/>
        <v/>
      </c>
      <c r="C36" s="486" t="str">
        <f ca="1">IFERROR(VLOOKUP(A36,Transaksi!$A$11:$C$1000,3,FALSE),"")</f>
        <v/>
      </c>
      <c r="D36" s="487" t="str">
        <f ca="1">IFERROR(VLOOKUP(A36,Transaksi!$A$11:$D$1000,4,FALSE),"")</f>
        <v/>
      </c>
      <c r="E36" s="488" t="str">
        <f ca="1">IFERROR(VLOOKUP(A36,Transaksi!$A$11:$E$1000,5,FALSE),"")</f>
        <v/>
      </c>
      <c r="F36" s="209" t="str">
        <f ca="1">IFERROR(VLOOKUP(A36,Transaksi!$A$11:$F$1000,6,FALSE),"")</f>
        <v/>
      </c>
      <c r="G36" s="489" t="str">
        <f ca="1">IFERROR(VLOOKUP(A36,Transaksi!$A$11:$H$1000,8,FALSE),"")</f>
        <v/>
      </c>
      <c r="H36" s="627" t="str">
        <f t="shared" ca="1" si="0"/>
        <v/>
      </c>
      <c r="I36" s="127" t="e">
        <f ca="1">IF(#REF!+G36&lt;&gt;0,Transaksi!J30,"")</f>
        <v>#REF!</v>
      </c>
    </row>
    <row r="37" spans="1:9" ht="16" customHeight="1">
      <c r="A37" s="21" t="str">
        <f t="shared" ca="1" si="1"/>
        <v/>
      </c>
      <c r="B37" s="498" t="str">
        <f t="shared" ca="1" si="2"/>
        <v/>
      </c>
      <c r="C37" s="486" t="str">
        <f ca="1">IFERROR(VLOOKUP(A37,Transaksi!$A$11:$C$1000,3,FALSE),"")</f>
        <v/>
      </c>
      <c r="D37" s="487" t="str">
        <f ca="1">IFERROR(VLOOKUP(A37,Transaksi!$A$11:$D$1000,4,FALSE),"")</f>
        <v/>
      </c>
      <c r="E37" s="488" t="str">
        <f ca="1">IFERROR(VLOOKUP(A37,Transaksi!$A$11:$E$1000,5,FALSE),"")</f>
        <v/>
      </c>
      <c r="F37" s="209" t="str">
        <f ca="1">IFERROR(VLOOKUP(A37,Transaksi!$A$11:$F$1000,6,FALSE),"")</f>
        <v/>
      </c>
      <c r="G37" s="489" t="str">
        <f ca="1">IFERROR(VLOOKUP(A37,Transaksi!$A$11:$H$1000,8,FALSE),"")</f>
        <v/>
      </c>
      <c r="H37" s="627" t="str">
        <f t="shared" ca="1" si="0"/>
        <v/>
      </c>
      <c r="I37" s="127" t="e">
        <f ca="1">IF(#REF!+G37&lt;&gt;0,Transaksi!J31,"")</f>
        <v>#REF!</v>
      </c>
    </row>
    <row r="38" spans="1:9" customFormat="1" ht="16" customHeight="1">
      <c r="A38" s="21" t="str">
        <f t="shared" ca="1" si="1"/>
        <v/>
      </c>
      <c r="B38" s="498" t="str">
        <f t="shared" ca="1" si="2"/>
        <v/>
      </c>
      <c r="C38" s="486" t="str">
        <f ca="1">IFERROR(VLOOKUP(A38,Transaksi!$A$11:$C$1000,3,FALSE),"")</f>
        <v/>
      </c>
      <c r="D38" s="487" t="str">
        <f ca="1">IFERROR(VLOOKUP(A38,Transaksi!$A$11:$D$1000,4,FALSE),"")</f>
        <v/>
      </c>
      <c r="E38" s="488" t="str">
        <f ca="1">IFERROR(VLOOKUP(A38,Transaksi!$A$11:$E$1000,5,FALSE),"")</f>
        <v/>
      </c>
      <c r="F38" s="209" t="str">
        <f ca="1">IFERROR(VLOOKUP(A38,Transaksi!$A$11:$F$1000,6,FALSE),"")</f>
        <v/>
      </c>
      <c r="G38" s="489" t="str">
        <f ca="1">IFERROR(VLOOKUP(A38,Transaksi!$A$11:$H$1000,8,FALSE),"")</f>
        <v/>
      </c>
      <c r="H38" s="627" t="str">
        <f t="shared" ca="1" si="0"/>
        <v/>
      </c>
      <c r="I38" s="127" t="e">
        <f ca="1">IF(#REF!+G38&lt;&gt;0,Transaksi!J32,"")</f>
        <v>#REF!</v>
      </c>
    </row>
    <row r="39" spans="1:9" customFormat="1" ht="16" customHeight="1">
      <c r="A39" s="21" t="str">
        <f t="shared" ca="1" si="1"/>
        <v/>
      </c>
      <c r="B39" s="498" t="str">
        <f t="shared" ca="1" si="2"/>
        <v/>
      </c>
      <c r="C39" s="486" t="str">
        <f ca="1">IFERROR(VLOOKUP(A39,Transaksi!$A$11:$C$1000,3,FALSE),"")</f>
        <v/>
      </c>
      <c r="D39" s="487" t="str">
        <f ca="1">IFERROR(VLOOKUP(A39,Transaksi!$A$11:$D$1000,4,FALSE),"")</f>
        <v/>
      </c>
      <c r="E39" s="488" t="str">
        <f ca="1">IFERROR(VLOOKUP(A39,Transaksi!$A$11:$E$1000,5,FALSE),"")</f>
        <v/>
      </c>
      <c r="F39" s="209" t="str">
        <f ca="1">IFERROR(VLOOKUP(A39,Transaksi!$A$11:$F$1000,6,FALSE),"")</f>
        <v/>
      </c>
      <c r="G39" s="489" t="str">
        <f ca="1">IFERROR(VLOOKUP(A39,Transaksi!$A$11:$H$1000,8,FALSE),"")</f>
        <v/>
      </c>
      <c r="H39" s="627" t="str">
        <f t="shared" ca="1" si="0"/>
        <v/>
      </c>
      <c r="I39" s="127" t="e">
        <f ca="1">IF(#REF!+G39&lt;&gt;0,Transaksi!J33,"")</f>
        <v>#REF!</v>
      </c>
    </row>
    <row r="40" spans="1:9" customFormat="1" ht="16" customHeight="1">
      <c r="A40" s="21" t="str">
        <f t="shared" ca="1" si="1"/>
        <v/>
      </c>
      <c r="B40" s="498" t="str">
        <f t="shared" ca="1" si="2"/>
        <v/>
      </c>
      <c r="C40" s="486" t="str">
        <f ca="1">IFERROR(VLOOKUP(A40,Transaksi!$A$11:$C$1000,3,FALSE),"")</f>
        <v/>
      </c>
      <c r="D40" s="487" t="str">
        <f ca="1">IFERROR(VLOOKUP(A40,Transaksi!$A$11:$D$1000,4,FALSE),"")</f>
        <v/>
      </c>
      <c r="E40" s="488" t="str">
        <f ca="1">IFERROR(VLOOKUP(A40,Transaksi!$A$11:$E$1000,5,FALSE),"")</f>
        <v/>
      </c>
      <c r="F40" s="209" t="str">
        <f ca="1">IFERROR(VLOOKUP(A40,Transaksi!$A$11:$F$1000,6,FALSE),"")</f>
        <v/>
      </c>
      <c r="G40" s="489" t="str">
        <f ca="1">IFERROR(VLOOKUP(A40,Transaksi!$A$11:$H$1000,8,FALSE),"")</f>
        <v/>
      </c>
      <c r="H40" s="627" t="str">
        <f t="shared" ca="1" si="0"/>
        <v/>
      </c>
      <c r="I40" s="127" t="e">
        <f ca="1">IF(#REF!+G40&lt;&gt;0,Transaksi!J34,"")</f>
        <v>#REF!</v>
      </c>
    </row>
    <row r="41" spans="1:9" customFormat="1" ht="16" customHeight="1">
      <c r="A41" s="21" t="str">
        <f t="shared" ca="1" si="1"/>
        <v/>
      </c>
      <c r="B41" s="498" t="str">
        <f t="shared" ca="1" si="2"/>
        <v/>
      </c>
      <c r="C41" s="486" t="str">
        <f ca="1">IFERROR(VLOOKUP(A41,Transaksi!$A$11:$C$1000,3,FALSE),"")</f>
        <v/>
      </c>
      <c r="D41" s="487" t="str">
        <f ca="1">IFERROR(VLOOKUP(A41,Transaksi!$A$11:$D$1000,4,FALSE),"")</f>
        <v/>
      </c>
      <c r="E41" s="488" t="str">
        <f ca="1">IFERROR(VLOOKUP(A41,Transaksi!$A$11:$E$1000,5,FALSE),"")</f>
        <v/>
      </c>
      <c r="F41" s="209" t="str">
        <f ca="1">IFERROR(VLOOKUP(A41,Transaksi!$A$11:$F$1000,6,FALSE),"")</f>
        <v/>
      </c>
      <c r="G41" s="489" t="str">
        <f ca="1">IFERROR(VLOOKUP(A41,Transaksi!$A$11:$H$1000,8,FALSE),"")</f>
        <v/>
      </c>
      <c r="H41" s="627" t="str">
        <f t="shared" ca="1" si="0"/>
        <v/>
      </c>
      <c r="I41" s="127" t="e">
        <f ca="1">IF(#REF!+G41&lt;&gt;0,Transaksi!J35,"")</f>
        <v>#REF!</v>
      </c>
    </row>
    <row r="42" spans="1:9" ht="16" customHeight="1">
      <c r="A42" s="21" t="str">
        <f t="shared" ca="1" si="1"/>
        <v/>
      </c>
      <c r="B42" s="498" t="str">
        <f t="shared" ca="1" si="2"/>
        <v/>
      </c>
      <c r="C42" s="486" t="str">
        <f ca="1">IFERROR(VLOOKUP(A42,Transaksi!$A$11:$C$1000,3,FALSE),"")</f>
        <v/>
      </c>
      <c r="D42" s="487" t="str">
        <f ca="1">IFERROR(VLOOKUP(A42,Transaksi!$A$11:$D$1000,4,FALSE),"")</f>
        <v/>
      </c>
      <c r="E42" s="488" t="str">
        <f ca="1">IFERROR(VLOOKUP(A42,Transaksi!$A$11:$E$1000,5,FALSE),"")</f>
        <v/>
      </c>
      <c r="F42" s="209" t="str">
        <f ca="1">IFERROR(VLOOKUP(A42,Transaksi!$A$11:$F$1000,6,FALSE),"")</f>
        <v/>
      </c>
      <c r="G42" s="489" t="str">
        <f ca="1">IFERROR(VLOOKUP(A42,Transaksi!$A$11:$H$1000,8,FALSE),"")</f>
        <v/>
      </c>
      <c r="H42" s="627" t="str">
        <f t="shared" ca="1" si="0"/>
        <v/>
      </c>
      <c r="I42" s="127" t="e">
        <f ca="1">IF(#REF!+G42&lt;&gt;0,Transaksi!J36,"")</f>
        <v>#REF!</v>
      </c>
    </row>
    <row r="43" spans="1:9" customFormat="1" ht="16" customHeight="1">
      <c r="A43" s="21" t="str">
        <f t="shared" ca="1" si="1"/>
        <v/>
      </c>
      <c r="B43" s="498" t="str">
        <f t="shared" ca="1" si="2"/>
        <v/>
      </c>
      <c r="C43" s="486" t="str">
        <f ca="1">IFERROR(VLOOKUP(A43,Transaksi!$A$11:$C$1000,3,FALSE),"")</f>
        <v/>
      </c>
      <c r="D43" s="487" t="str">
        <f ca="1">IFERROR(VLOOKUP(A43,Transaksi!$A$11:$D$1000,4,FALSE),"")</f>
        <v/>
      </c>
      <c r="E43" s="488" t="str">
        <f ca="1">IFERROR(VLOOKUP(A43,Transaksi!$A$11:$E$1000,5,FALSE),"")</f>
        <v/>
      </c>
      <c r="F43" s="209" t="str">
        <f ca="1">IFERROR(VLOOKUP(A43,Transaksi!$A$11:$F$1000,6,FALSE),"")</f>
        <v/>
      </c>
      <c r="G43" s="489" t="str">
        <f ca="1">IFERROR(VLOOKUP(A43,Transaksi!$A$11:$H$1000,8,FALSE),"")</f>
        <v/>
      </c>
      <c r="H43" s="627" t="str">
        <f t="shared" ca="1" si="0"/>
        <v/>
      </c>
      <c r="I43" s="127" t="e">
        <f ca="1">IF(#REF!+G43&lt;&gt;0,Transaksi!J37,"")</f>
        <v>#REF!</v>
      </c>
    </row>
    <row r="44" spans="1:9" customFormat="1" ht="16" customHeight="1">
      <c r="A44" s="21" t="str">
        <f t="shared" ca="1" si="1"/>
        <v/>
      </c>
      <c r="B44" s="498" t="str">
        <f t="shared" ca="1" si="2"/>
        <v/>
      </c>
      <c r="C44" s="486" t="str">
        <f ca="1">IFERROR(VLOOKUP(A44,Transaksi!$A$11:$C$1000,3,FALSE),"")</f>
        <v/>
      </c>
      <c r="D44" s="487" t="str">
        <f ca="1">IFERROR(VLOOKUP(A44,Transaksi!$A$11:$D$1000,4,FALSE),"")</f>
        <v/>
      </c>
      <c r="E44" s="488" t="str">
        <f ca="1">IFERROR(VLOOKUP(A44,Transaksi!$A$11:$E$1000,5,FALSE),"")</f>
        <v/>
      </c>
      <c r="F44" s="209" t="str">
        <f ca="1">IFERROR(VLOOKUP(A44,Transaksi!$A$11:$F$1000,6,FALSE),"")</f>
        <v/>
      </c>
      <c r="G44" s="489" t="str">
        <f ca="1">IFERROR(VLOOKUP(A44,Transaksi!$A$11:$H$1000,8,FALSE),"")</f>
        <v/>
      </c>
      <c r="H44" s="627" t="str">
        <f t="shared" ca="1" si="0"/>
        <v/>
      </c>
      <c r="I44" s="127" t="e">
        <f ca="1">IF(#REF!+G44&lt;&gt;0,Transaksi!J38,"")</f>
        <v>#REF!</v>
      </c>
    </row>
    <row r="45" spans="1:9" customFormat="1" ht="16" customHeight="1">
      <c r="A45" s="21" t="str">
        <f t="shared" ca="1" si="1"/>
        <v/>
      </c>
      <c r="B45" s="498" t="str">
        <f t="shared" ca="1" si="2"/>
        <v/>
      </c>
      <c r="C45" s="486" t="str">
        <f ca="1">IFERROR(VLOOKUP(A45,Transaksi!$A$11:$C$1000,3,FALSE),"")</f>
        <v/>
      </c>
      <c r="D45" s="487" t="str">
        <f ca="1">IFERROR(VLOOKUP(A45,Transaksi!$A$11:$D$1000,4,FALSE),"")</f>
        <v/>
      </c>
      <c r="E45" s="488" t="str">
        <f ca="1">IFERROR(VLOOKUP(A45,Transaksi!$A$11:$E$1000,5,FALSE),"")</f>
        <v/>
      </c>
      <c r="F45" s="209" t="str">
        <f ca="1">IFERROR(VLOOKUP(A45,Transaksi!$A$11:$F$1000,6,FALSE),"")</f>
        <v/>
      </c>
      <c r="G45" s="489" t="str">
        <f ca="1">IFERROR(VLOOKUP(A45,Transaksi!$A$11:$H$1000,8,FALSE),"")</f>
        <v/>
      </c>
      <c r="H45" s="627" t="str">
        <f t="shared" ca="1" si="0"/>
        <v/>
      </c>
      <c r="I45" s="127" t="e">
        <f ca="1">IF(#REF!+G45&lt;&gt;0,Transaksi!J39,"")</f>
        <v>#REF!</v>
      </c>
    </row>
    <row r="46" spans="1:9" customFormat="1" ht="16" customHeight="1">
      <c r="A46" s="21" t="str">
        <f t="shared" ca="1" si="1"/>
        <v/>
      </c>
      <c r="B46" s="498" t="str">
        <f t="shared" ca="1" si="2"/>
        <v/>
      </c>
      <c r="C46" s="486" t="str">
        <f ca="1">IFERROR(VLOOKUP(A46,Transaksi!$A$11:$C$1000,3,FALSE),"")</f>
        <v/>
      </c>
      <c r="D46" s="487" t="str">
        <f ca="1">IFERROR(VLOOKUP(A46,Transaksi!$A$11:$D$1000,4,FALSE),"")</f>
        <v/>
      </c>
      <c r="E46" s="488" t="str">
        <f ca="1">IFERROR(VLOOKUP(A46,Transaksi!$A$11:$E$1000,5,FALSE),"")</f>
        <v/>
      </c>
      <c r="F46" s="209" t="str">
        <f ca="1">IFERROR(VLOOKUP(A46,Transaksi!$A$11:$F$1000,6,FALSE),"")</f>
        <v/>
      </c>
      <c r="G46" s="489" t="str">
        <f ca="1">IFERROR(VLOOKUP(A46,Transaksi!$A$11:$H$1000,8,FALSE),"")</f>
        <v/>
      </c>
      <c r="H46" s="627" t="str">
        <f t="shared" ca="1" si="0"/>
        <v/>
      </c>
      <c r="I46" s="127" t="e">
        <f ca="1">IF(#REF!+G46&lt;&gt;0,Transaksi!J40,"")</f>
        <v>#REF!</v>
      </c>
    </row>
    <row r="47" spans="1:9" customFormat="1" ht="16" customHeight="1">
      <c r="A47" s="21" t="str">
        <f t="shared" ca="1" si="1"/>
        <v/>
      </c>
      <c r="B47" s="498" t="str">
        <f t="shared" ca="1" si="2"/>
        <v/>
      </c>
      <c r="C47" s="486" t="str">
        <f ca="1">IFERROR(VLOOKUP(A47,Transaksi!$A$11:$C$1000,3,FALSE),"")</f>
        <v/>
      </c>
      <c r="D47" s="487" t="str">
        <f ca="1">IFERROR(VLOOKUP(A47,Transaksi!$A$11:$D$1000,4,FALSE),"")</f>
        <v/>
      </c>
      <c r="E47" s="488" t="str">
        <f ca="1">IFERROR(VLOOKUP(A47,Transaksi!$A$11:$E$1000,5,FALSE),"")</f>
        <v/>
      </c>
      <c r="F47" s="209" t="str">
        <f ca="1">IFERROR(VLOOKUP(A47,Transaksi!$A$11:$F$1000,6,FALSE),"")</f>
        <v/>
      </c>
      <c r="G47" s="489" t="str">
        <f ca="1">IFERROR(VLOOKUP(A47,Transaksi!$A$11:$H$1000,8,FALSE),"")</f>
        <v/>
      </c>
      <c r="H47" s="627" t="str">
        <f t="shared" ca="1" si="0"/>
        <v/>
      </c>
      <c r="I47" s="127" t="e">
        <f ca="1">IF(#REF!+G47&lt;&gt;0,Transaksi!J41,"")</f>
        <v>#REF!</v>
      </c>
    </row>
    <row r="48" spans="1:9" customFormat="1" ht="16" customHeight="1">
      <c r="A48" s="21" t="str">
        <f t="shared" ca="1" si="1"/>
        <v/>
      </c>
      <c r="B48" s="498" t="str">
        <f t="shared" ca="1" si="2"/>
        <v/>
      </c>
      <c r="C48" s="486" t="str">
        <f ca="1">IFERROR(VLOOKUP(A48,Transaksi!$A$11:$C$1000,3,FALSE),"")</f>
        <v/>
      </c>
      <c r="D48" s="487" t="str">
        <f ca="1">IFERROR(VLOOKUP(A48,Transaksi!$A$11:$D$1000,4,FALSE),"")</f>
        <v/>
      </c>
      <c r="E48" s="488" t="str">
        <f ca="1">IFERROR(VLOOKUP(A48,Transaksi!$A$11:$E$1000,5,FALSE),"")</f>
        <v/>
      </c>
      <c r="F48" s="209" t="str">
        <f ca="1">IFERROR(VLOOKUP(A48,Transaksi!$A$11:$F$1000,6,FALSE),"")</f>
        <v/>
      </c>
      <c r="G48" s="489" t="str">
        <f ca="1">IFERROR(VLOOKUP(A48,Transaksi!$A$11:$H$1000,8,FALSE),"")</f>
        <v/>
      </c>
      <c r="H48" s="627" t="str">
        <f t="shared" ca="1" si="0"/>
        <v/>
      </c>
      <c r="I48" s="127" t="e">
        <f ca="1">IF(#REF!+G48&lt;&gt;0,Transaksi!J42,"")</f>
        <v>#REF!</v>
      </c>
    </row>
    <row r="49" spans="1:9" customFormat="1" ht="16" customHeight="1">
      <c r="A49" s="21" t="str">
        <f t="shared" ca="1" si="1"/>
        <v/>
      </c>
      <c r="B49" s="498" t="str">
        <f t="shared" ca="1" si="2"/>
        <v/>
      </c>
      <c r="C49" s="486" t="str">
        <f ca="1">IFERROR(VLOOKUP(A49,Transaksi!$A$11:$C$1000,3,FALSE),"")</f>
        <v/>
      </c>
      <c r="D49" s="487" t="str">
        <f ca="1">IFERROR(VLOOKUP(A49,Transaksi!$A$11:$D$1000,4,FALSE),"")</f>
        <v/>
      </c>
      <c r="E49" s="488" t="str">
        <f ca="1">IFERROR(VLOOKUP(A49,Transaksi!$A$11:$E$1000,5,FALSE),"")</f>
        <v/>
      </c>
      <c r="F49" s="209" t="str">
        <f ca="1">IFERROR(VLOOKUP(A49,Transaksi!$A$11:$F$1000,6,FALSE),"")</f>
        <v/>
      </c>
      <c r="G49" s="489" t="str">
        <f ca="1">IFERROR(VLOOKUP(A49,Transaksi!$A$11:$H$1000,8,FALSE),"")</f>
        <v/>
      </c>
      <c r="H49" s="627" t="str">
        <f t="shared" ca="1" si="0"/>
        <v/>
      </c>
      <c r="I49" s="127" t="e">
        <f ca="1">IF(#REF!+G49&lt;&gt;0,Transaksi!J43,"")</f>
        <v>#REF!</v>
      </c>
    </row>
    <row r="50" spans="1:9" customFormat="1" ht="16" customHeight="1">
      <c r="A50" s="21" t="str">
        <f t="shared" ca="1" si="1"/>
        <v/>
      </c>
      <c r="B50" s="498" t="str">
        <f t="shared" ca="1" si="2"/>
        <v/>
      </c>
      <c r="C50" s="486" t="str">
        <f ca="1">IFERROR(VLOOKUP(A50,Transaksi!$A$11:$C$1000,3,FALSE),"")</f>
        <v/>
      </c>
      <c r="D50" s="487" t="str">
        <f ca="1">IFERROR(VLOOKUP(A50,Transaksi!$A$11:$D$1000,4,FALSE),"")</f>
        <v/>
      </c>
      <c r="E50" s="488" t="str">
        <f ca="1">IFERROR(VLOOKUP(A50,Transaksi!$A$11:$E$1000,5,FALSE),"")</f>
        <v/>
      </c>
      <c r="F50" s="209" t="str">
        <f ca="1">IFERROR(VLOOKUP(A50,Transaksi!$A$11:$F$1000,6,FALSE),"")</f>
        <v/>
      </c>
      <c r="G50" s="489" t="str">
        <f ca="1">IFERROR(VLOOKUP(A50,Transaksi!$A$11:$H$1000,8,FALSE),"")</f>
        <v/>
      </c>
      <c r="H50" s="627" t="str">
        <f t="shared" ca="1" si="0"/>
        <v/>
      </c>
      <c r="I50" s="127" t="e">
        <f ca="1">IF(#REF!+G50&lt;&gt;0,Transaksi!J44,"")</f>
        <v>#REF!</v>
      </c>
    </row>
    <row r="51" spans="1:9" customFormat="1" ht="16" customHeight="1">
      <c r="A51" s="21" t="str">
        <f t="shared" ca="1" si="1"/>
        <v/>
      </c>
      <c r="B51" s="498" t="str">
        <f t="shared" ca="1" si="2"/>
        <v/>
      </c>
      <c r="C51" s="486" t="str">
        <f ca="1">IFERROR(VLOOKUP(A51,Transaksi!$A$11:$C$1000,3,FALSE),"")</f>
        <v/>
      </c>
      <c r="D51" s="487" t="str">
        <f ca="1">IFERROR(VLOOKUP(A51,Transaksi!$A$11:$D$1000,4,FALSE),"")</f>
        <v/>
      </c>
      <c r="E51" s="488" t="str">
        <f ca="1">IFERROR(VLOOKUP(A51,Transaksi!$A$11:$E$1000,5,FALSE),"")</f>
        <v/>
      </c>
      <c r="F51" s="209" t="str">
        <f ca="1">IFERROR(VLOOKUP(A51,Transaksi!$A$11:$F$1000,6,FALSE),"")</f>
        <v/>
      </c>
      <c r="G51" s="489" t="str">
        <f ca="1">IFERROR(VLOOKUP(A51,Transaksi!$A$11:$H$1000,8,FALSE),"")</f>
        <v/>
      </c>
      <c r="H51" s="627" t="str">
        <f t="shared" ca="1" si="0"/>
        <v/>
      </c>
      <c r="I51" s="127" t="e">
        <f ca="1">IF(#REF!+G51&lt;&gt;0,Transaksi!J45,"")</f>
        <v>#REF!</v>
      </c>
    </row>
    <row r="52" spans="1:9" customFormat="1" ht="16" customHeight="1">
      <c r="A52" s="21" t="str">
        <f t="shared" ca="1" si="1"/>
        <v/>
      </c>
      <c r="B52" s="498" t="str">
        <f t="shared" ca="1" si="2"/>
        <v/>
      </c>
      <c r="C52" s="486" t="str">
        <f ca="1">IFERROR(VLOOKUP(A52,Transaksi!$A$11:$C$1000,3,FALSE),"")</f>
        <v/>
      </c>
      <c r="D52" s="487" t="str">
        <f ca="1">IFERROR(VLOOKUP(A52,Transaksi!$A$11:$D$1000,4,FALSE),"")</f>
        <v/>
      </c>
      <c r="E52" s="488" t="str">
        <f ca="1">IFERROR(VLOOKUP(A52,Transaksi!$A$11:$E$1000,5,FALSE),"")</f>
        <v/>
      </c>
      <c r="F52" s="209" t="str">
        <f ca="1">IFERROR(VLOOKUP(A52,Transaksi!$A$11:$F$1000,6,FALSE),"")</f>
        <v/>
      </c>
      <c r="G52" s="489" t="str">
        <f ca="1">IFERROR(VLOOKUP(A52,Transaksi!$A$11:$H$1000,8,FALSE),"")</f>
        <v/>
      </c>
      <c r="H52" s="627" t="str">
        <f t="shared" ca="1" si="0"/>
        <v/>
      </c>
      <c r="I52" s="127" t="e">
        <f ca="1">IF(#REF!+G52&lt;&gt;0,Transaksi!J46,"")</f>
        <v>#REF!</v>
      </c>
    </row>
    <row r="53" spans="1:9" customFormat="1" ht="16" customHeight="1">
      <c r="A53" s="21" t="str">
        <f t="shared" ca="1" si="1"/>
        <v/>
      </c>
      <c r="B53" s="498" t="str">
        <f t="shared" ca="1" si="2"/>
        <v/>
      </c>
      <c r="C53" s="486" t="str">
        <f ca="1">IFERROR(VLOOKUP(A53,Transaksi!$A$11:$C$1000,3,FALSE),"")</f>
        <v/>
      </c>
      <c r="D53" s="487" t="str">
        <f ca="1">IFERROR(VLOOKUP(A53,Transaksi!$A$11:$D$1000,4,FALSE),"")</f>
        <v/>
      </c>
      <c r="E53" s="488" t="str">
        <f ca="1">IFERROR(VLOOKUP(A53,Transaksi!$A$11:$E$1000,5,FALSE),"")</f>
        <v/>
      </c>
      <c r="F53" s="209" t="str">
        <f ca="1">IFERROR(VLOOKUP(A53,Transaksi!$A$11:$F$1000,6,FALSE),"")</f>
        <v/>
      </c>
      <c r="G53" s="489" t="str">
        <f ca="1">IFERROR(VLOOKUP(A53,Transaksi!$A$11:$H$1000,8,FALSE),"")</f>
        <v/>
      </c>
      <c r="H53" s="627" t="str">
        <f t="shared" ca="1" si="0"/>
        <v/>
      </c>
      <c r="I53" s="127" t="e">
        <f ca="1">IF(#REF!+G53&lt;&gt;0,Transaksi!J47,"")</f>
        <v>#REF!</v>
      </c>
    </row>
    <row r="54" spans="1:9" customFormat="1" ht="16" customHeight="1">
      <c r="A54" s="21" t="str">
        <f t="shared" ca="1" si="1"/>
        <v/>
      </c>
      <c r="B54" s="498" t="str">
        <f t="shared" ca="1" si="2"/>
        <v/>
      </c>
      <c r="C54" s="486" t="str">
        <f ca="1">IFERROR(VLOOKUP(A54,Transaksi!$A$11:$C$1000,3,FALSE),"")</f>
        <v/>
      </c>
      <c r="D54" s="487" t="str">
        <f ca="1">IFERROR(VLOOKUP(A54,Transaksi!$A$11:$D$1000,4,FALSE),"")</f>
        <v/>
      </c>
      <c r="E54" s="488" t="str">
        <f ca="1">IFERROR(VLOOKUP(A54,Transaksi!$A$11:$E$1000,5,FALSE),"")</f>
        <v/>
      </c>
      <c r="F54" s="209" t="str">
        <f ca="1">IFERROR(VLOOKUP(A54,Transaksi!$A$11:$F$1000,6,FALSE),"")</f>
        <v/>
      </c>
      <c r="G54" s="489" t="str">
        <f ca="1">IFERROR(VLOOKUP(A54,Transaksi!$A$11:$H$1000,8,FALSE),"")</f>
        <v/>
      </c>
      <c r="H54" s="627" t="str">
        <f t="shared" ca="1" si="0"/>
        <v/>
      </c>
      <c r="I54" s="127" t="e">
        <f ca="1">IF(#REF!+G54&lt;&gt;0,Transaksi!J48,"")</f>
        <v>#REF!</v>
      </c>
    </row>
    <row r="55" spans="1:9" customFormat="1" ht="16" customHeight="1">
      <c r="A55" s="21" t="str">
        <f t="shared" ca="1" si="1"/>
        <v/>
      </c>
      <c r="B55" s="498" t="str">
        <f t="shared" ca="1" si="2"/>
        <v/>
      </c>
      <c r="C55" s="486" t="str">
        <f ca="1">IFERROR(VLOOKUP(A55,Transaksi!$A$11:$C$1000,3,FALSE),"")</f>
        <v/>
      </c>
      <c r="D55" s="487" t="str">
        <f ca="1">IFERROR(VLOOKUP(A55,Transaksi!$A$11:$D$1000,4,FALSE),"")</f>
        <v/>
      </c>
      <c r="E55" s="488" t="str">
        <f ca="1">IFERROR(VLOOKUP(A55,Transaksi!$A$11:$E$1000,5,FALSE),"")</f>
        <v/>
      </c>
      <c r="F55" s="209" t="str">
        <f ca="1">IFERROR(VLOOKUP(A55,Transaksi!$A$11:$F$1000,6,FALSE),"")</f>
        <v/>
      </c>
      <c r="G55" s="489" t="str">
        <f ca="1">IFERROR(VLOOKUP(A55,Transaksi!$A$11:$H$1000,8,FALSE),"")</f>
        <v/>
      </c>
      <c r="H55" s="627" t="str">
        <f t="shared" ca="1" si="0"/>
        <v/>
      </c>
      <c r="I55" s="127" t="e">
        <f ca="1">IF(#REF!+G55&lt;&gt;0,Transaksi!J49,"")</f>
        <v>#REF!</v>
      </c>
    </row>
    <row r="56" spans="1:9" customFormat="1" ht="16" customHeight="1">
      <c r="A56" s="21" t="str">
        <f t="shared" ca="1" si="1"/>
        <v/>
      </c>
      <c r="B56" s="498" t="str">
        <f t="shared" ca="1" si="2"/>
        <v/>
      </c>
      <c r="C56" s="486" t="str">
        <f ca="1">IFERROR(VLOOKUP(A56,Transaksi!$A$11:$C$1000,3,FALSE),"")</f>
        <v/>
      </c>
      <c r="D56" s="487" t="str">
        <f ca="1">IFERROR(VLOOKUP(A56,Transaksi!$A$11:$D$1000,4,FALSE),"")</f>
        <v/>
      </c>
      <c r="E56" s="488" t="str">
        <f ca="1">IFERROR(VLOOKUP(A56,Transaksi!$A$11:$E$1000,5,FALSE),"")</f>
        <v/>
      </c>
      <c r="F56" s="209" t="str">
        <f ca="1">IFERROR(VLOOKUP(A56,Transaksi!$A$11:$F$1000,6,FALSE),"")</f>
        <v/>
      </c>
      <c r="G56" s="489" t="str">
        <f ca="1">IFERROR(VLOOKUP(A56,Transaksi!$A$11:$H$1000,8,FALSE),"")</f>
        <v/>
      </c>
      <c r="H56" s="627" t="str">
        <f t="shared" ca="1" si="0"/>
        <v/>
      </c>
      <c r="I56" s="127" t="e">
        <f ca="1">IF(#REF!+G56&lt;&gt;0,Transaksi!J50,"")</f>
        <v>#REF!</v>
      </c>
    </row>
    <row r="57" spans="1:9" ht="16" customHeight="1">
      <c r="A57" s="21" t="str">
        <f t="shared" ca="1" si="1"/>
        <v/>
      </c>
      <c r="B57" s="498" t="str">
        <f t="shared" ca="1" si="2"/>
        <v/>
      </c>
      <c r="C57" s="486" t="str">
        <f ca="1">IFERROR(VLOOKUP(A57,Transaksi!$A$11:$C$1000,3,FALSE),"")</f>
        <v/>
      </c>
      <c r="D57" s="487" t="str">
        <f ca="1">IFERROR(VLOOKUP(A57,Transaksi!$A$11:$D$1000,4,FALSE),"")</f>
        <v/>
      </c>
      <c r="E57" s="488" t="str">
        <f ca="1">IFERROR(VLOOKUP(A57,Transaksi!$A$11:$E$1000,5,FALSE),"")</f>
        <v/>
      </c>
      <c r="F57" s="209" t="str">
        <f ca="1">IFERROR(VLOOKUP(A57,Transaksi!$A$11:$F$1000,6,FALSE),"")</f>
        <v/>
      </c>
      <c r="G57" s="489" t="str">
        <f ca="1">IFERROR(VLOOKUP(A57,Transaksi!$A$11:$H$1000,8,FALSE),"")</f>
        <v/>
      </c>
      <c r="H57" s="627" t="str">
        <f t="shared" ca="1" si="0"/>
        <v/>
      </c>
      <c r="I57" s="127" t="e">
        <f ca="1">IF(#REF!+G57&lt;&gt;0,Transaksi!J51,"")</f>
        <v>#REF!</v>
      </c>
    </row>
    <row r="58" spans="1:9" customFormat="1" ht="16" customHeight="1">
      <c r="A58" s="21" t="str">
        <f t="shared" ca="1" si="1"/>
        <v/>
      </c>
      <c r="B58" s="498" t="str">
        <f t="shared" ca="1" si="2"/>
        <v/>
      </c>
      <c r="C58" s="486" t="str">
        <f ca="1">IFERROR(VLOOKUP(A58,Transaksi!$A$11:$C$1000,3,FALSE),"")</f>
        <v/>
      </c>
      <c r="D58" s="487" t="str">
        <f ca="1">IFERROR(VLOOKUP(A58,Transaksi!$A$11:$D$1000,4,FALSE),"")</f>
        <v/>
      </c>
      <c r="E58" s="488" t="str">
        <f ca="1">IFERROR(VLOOKUP(A58,Transaksi!$A$11:$E$1000,5,FALSE),"")</f>
        <v/>
      </c>
      <c r="F58" s="209" t="str">
        <f ca="1">IFERROR(VLOOKUP(A58,Transaksi!$A$11:$F$1000,6,FALSE),"")</f>
        <v/>
      </c>
      <c r="G58" s="489" t="str">
        <f ca="1">IFERROR(VLOOKUP(A58,Transaksi!$A$11:$H$1000,8,FALSE),"")</f>
        <v/>
      </c>
      <c r="H58" s="627" t="str">
        <f t="shared" ca="1" si="0"/>
        <v/>
      </c>
      <c r="I58" s="127" t="e">
        <f ca="1">IF(#REF!+G58&lt;&gt;0,Transaksi!J52,"")</f>
        <v>#REF!</v>
      </c>
    </row>
    <row r="59" spans="1:9" customFormat="1" ht="16" customHeight="1">
      <c r="A59" s="21" t="str">
        <f t="shared" ca="1" si="1"/>
        <v/>
      </c>
      <c r="B59" s="498" t="str">
        <f t="shared" ca="1" si="2"/>
        <v/>
      </c>
      <c r="C59" s="486" t="str">
        <f ca="1">IFERROR(VLOOKUP(A59,Transaksi!$A$11:$C$1000,3,FALSE),"")</f>
        <v/>
      </c>
      <c r="D59" s="487" t="str">
        <f ca="1">IFERROR(VLOOKUP(A59,Transaksi!$A$11:$D$1000,4,FALSE),"")</f>
        <v/>
      </c>
      <c r="E59" s="488" t="str">
        <f ca="1">IFERROR(VLOOKUP(A59,Transaksi!$A$11:$E$1000,5,FALSE),"")</f>
        <v/>
      </c>
      <c r="F59" s="209" t="str">
        <f ca="1">IFERROR(VLOOKUP(A59,Transaksi!$A$11:$F$1000,6,FALSE),"")</f>
        <v/>
      </c>
      <c r="G59" s="489" t="str">
        <f ca="1">IFERROR(VLOOKUP(A59,Transaksi!$A$11:$H$1000,8,FALSE),"")</f>
        <v/>
      </c>
      <c r="H59" s="627" t="str">
        <f t="shared" ca="1" si="0"/>
        <v/>
      </c>
      <c r="I59" s="127" t="e">
        <f ca="1">IF(#REF!+G59&lt;&gt;0,Transaksi!J53,"")</f>
        <v>#REF!</v>
      </c>
    </row>
    <row r="60" spans="1:9" customFormat="1" ht="16" customHeight="1">
      <c r="A60" s="21" t="str">
        <f t="shared" ca="1" si="1"/>
        <v/>
      </c>
      <c r="B60" s="498" t="str">
        <f t="shared" ca="1" si="2"/>
        <v/>
      </c>
      <c r="C60" s="486" t="str">
        <f ca="1">IFERROR(VLOOKUP(A60,Transaksi!$A$11:$C$1000,3,FALSE),"")</f>
        <v/>
      </c>
      <c r="D60" s="487" t="str">
        <f ca="1">IFERROR(VLOOKUP(A60,Transaksi!$A$11:$D$1000,4,FALSE),"")</f>
        <v/>
      </c>
      <c r="E60" s="488" t="str">
        <f ca="1">IFERROR(VLOOKUP(A60,Transaksi!$A$11:$E$1000,5,FALSE),"")</f>
        <v/>
      </c>
      <c r="F60" s="209" t="str">
        <f ca="1">IFERROR(VLOOKUP(A60,Transaksi!$A$11:$F$1000,6,FALSE),"")</f>
        <v/>
      </c>
      <c r="G60" s="489" t="str">
        <f ca="1">IFERROR(VLOOKUP(A60,Transaksi!$A$11:$H$1000,8,FALSE),"")</f>
        <v/>
      </c>
      <c r="H60" s="627" t="str">
        <f t="shared" ca="1" si="0"/>
        <v/>
      </c>
      <c r="I60" s="127" t="e">
        <f ca="1">IF(#REF!+G60&lt;&gt;0,Transaksi!J54,"")</f>
        <v>#REF!</v>
      </c>
    </row>
    <row r="61" spans="1:9" customFormat="1" ht="16" customHeight="1">
      <c r="A61" s="21" t="str">
        <f t="shared" ca="1" si="1"/>
        <v/>
      </c>
      <c r="B61" s="498" t="str">
        <f t="shared" ca="1" si="2"/>
        <v/>
      </c>
      <c r="C61" s="486" t="str">
        <f ca="1">IFERROR(VLOOKUP(A61,Transaksi!$A$11:$C$1000,3,FALSE),"")</f>
        <v/>
      </c>
      <c r="D61" s="487" t="str">
        <f ca="1">IFERROR(VLOOKUP(A61,Transaksi!$A$11:$D$1000,4,FALSE),"")</f>
        <v/>
      </c>
      <c r="E61" s="488" t="str">
        <f ca="1">IFERROR(VLOOKUP(A61,Transaksi!$A$11:$E$1000,5,FALSE),"")</f>
        <v/>
      </c>
      <c r="F61" s="209" t="str">
        <f ca="1">IFERROR(VLOOKUP(A61,Transaksi!$A$11:$F$1000,6,FALSE),"")</f>
        <v/>
      </c>
      <c r="G61" s="489" t="str">
        <f ca="1">IFERROR(VLOOKUP(A61,Transaksi!$A$11:$H$1000,8,FALSE),"")</f>
        <v/>
      </c>
      <c r="H61" s="627" t="str">
        <f t="shared" ca="1" si="0"/>
        <v/>
      </c>
      <c r="I61" s="127" t="e">
        <f ca="1">IF(#REF!+G61&lt;&gt;0,Transaksi!J55,"")</f>
        <v>#REF!</v>
      </c>
    </row>
    <row r="62" spans="1:9" customFormat="1" ht="16" customHeight="1">
      <c r="A62" s="21" t="str">
        <f t="shared" ca="1" si="1"/>
        <v/>
      </c>
      <c r="B62" s="498" t="str">
        <f t="shared" ca="1" si="2"/>
        <v/>
      </c>
      <c r="C62" s="486" t="str">
        <f ca="1">IFERROR(VLOOKUP(A62,Transaksi!$A$11:$C$1000,3,FALSE),"")</f>
        <v/>
      </c>
      <c r="D62" s="487" t="str">
        <f ca="1">IFERROR(VLOOKUP(A62,Transaksi!$A$11:$D$1000,4,FALSE),"")</f>
        <v/>
      </c>
      <c r="E62" s="488" t="str">
        <f ca="1">IFERROR(VLOOKUP(A62,Transaksi!$A$11:$E$1000,5,FALSE),"")</f>
        <v/>
      </c>
      <c r="F62" s="209" t="str">
        <f ca="1">IFERROR(VLOOKUP(A62,Transaksi!$A$11:$F$1000,6,FALSE),"")</f>
        <v/>
      </c>
      <c r="G62" s="489" t="str">
        <f ca="1">IFERROR(VLOOKUP(A62,Transaksi!$A$11:$H$1000,8,FALSE),"")</f>
        <v/>
      </c>
      <c r="H62" s="627" t="str">
        <f t="shared" ca="1" si="0"/>
        <v/>
      </c>
      <c r="I62" s="127" t="e">
        <f ca="1">IF(#REF!+G62&lt;&gt;0,Transaksi!J56,"")</f>
        <v>#REF!</v>
      </c>
    </row>
    <row r="63" spans="1:9" customFormat="1" ht="16" customHeight="1">
      <c r="A63" s="21" t="str">
        <f t="shared" ca="1" si="1"/>
        <v/>
      </c>
      <c r="B63" s="498" t="str">
        <f t="shared" ca="1" si="2"/>
        <v/>
      </c>
      <c r="C63" s="486" t="str">
        <f ca="1">IFERROR(VLOOKUP(A63,Transaksi!$A$11:$C$1000,3,FALSE),"")</f>
        <v/>
      </c>
      <c r="D63" s="487" t="str">
        <f ca="1">IFERROR(VLOOKUP(A63,Transaksi!$A$11:$D$1000,4,FALSE),"")</f>
        <v/>
      </c>
      <c r="E63" s="488" t="str">
        <f ca="1">IFERROR(VLOOKUP(A63,Transaksi!$A$11:$E$1000,5,FALSE),"")</f>
        <v/>
      </c>
      <c r="F63" s="209" t="str">
        <f ca="1">IFERROR(VLOOKUP(A63,Transaksi!$A$11:$F$1000,6,FALSE),"")</f>
        <v/>
      </c>
      <c r="G63" s="489" t="str">
        <f ca="1">IFERROR(VLOOKUP(A63,Transaksi!$A$11:$H$1000,8,FALSE),"")</f>
        <v/>
      </c>
      <c r="H63" s="627" t="str">
        <f t="shared" ca="1" si="0"/>
        <v/>
      </c>
      <c r="I63" s="127" t="e">
        <f ca="1">IF(#REF!+G63&lt;&gt;0,Transaksi!J57,"")</f>
        <v>#REF!</v>
      </c>
    </row>
    <row r="64" spans="1:9" customFormat="1" ht="16" customHeight="1">
      <c r="A64" s="21" t="str">
        <f t="shared" ca="1" si="1"/>
        <v/>
      </c>
      <c r="B64" s="498" t="str">
        <f t="shared" ca="1" si="2"/>
        <v/>
      </c>
      <c r="C64" s="486" t="str">
        <f ca="1">IFERROR(VLOOKUP(A64,Transaksi!$A$11:$C$1000,3,FALSE),"")</f>
        <v/>
      </c>
      <c r="D64" s="487" t="str">
        <f ca="1">IFERROR(VLOOKUP(A64,Transaksi!$A$11:$D$1000,4,FALSE),"")</f>
        <v/>
      </c>
      <c r="E64" s="488" t="str">
        <f ca="1">IFERROR(VLOOKUP(A64,Transaksi!$A$11:$E$1000,5,FALSE),"")</f>
        <v/>
      </c>
      <c r="F64" s="209" t="str">
        <f ca="1">IFERROR(VLOOKUP(A64,Transaksi!$A$11:$F$1000,6,FALSE),"")</f>
        <v/>
      </c>
      <c r="G64" s="489" t="str">
        <f ca="1">IFERROR(VLOOKUP(A64,Transaksi!$A$11:$H$1000,8,FALSE),"")</f>
        <v/>
      </c>
      <c r="H64" s="627" t="str">
        <f t="shared" ca="1" si="0"/>
        <v/>
      </c>
      <c r="I64" s="127" t="e">
        <f ca="1">IF(#REF!+G64&lt;&gt;0,Transaksi!J58,"")</f>
        <v>#REF!</v>
      </c>
    </row>
    <row r="65" spans="1:9" customFormat="1" ht="16" customHeight="1">
      <c r="A65" s="21" t="str">
        <f t="shared" ca="1" si="1"/>
        <v/>
      </c>
      <c r="B65" s="498" t="str">
        <f t="shared" ca="1" si="2"/>
        <v/>
      </c>
      <c r="C65" s="486" t="str">
        <f ca="1">IFERROR(VLOOKUP(A65,Transaksi!$A$11:$C$1000,3,FALSE),"")</f>
        <v/>
      </c>
      <c r="D65" s="487" t="str">
        <f ca="1">IFERROR(VLOOKUP(A65,Transaksi!$A$11:$D$1000,4,FALSE),"")</f>
        <v/>
      </c>
      <c r="E65" s="488" t="str">
        <f ca="1">IFERROR(VLOOKUP(A65,Transaksi!$A$11:$E$1000,5,FALSE),"")</f>
        <v/>
      </c>
      <c r="F65" s="209" t="str">
        <f ca="1">IFERROR(VLOOKUP(A65,Transaksi!$A$11:$F$1000,6,FALSE),"")</f>
        <v/>
      </c>
      <c r="G65" s="489" t="str">
        <f ca="1">IFERROR(VLOOKUP(A65,Transaksi!$A$11:$H$1000,8,FALSE),"")</f>
        <v/>
      </c>
      <c r="H65" s="627" t="str">
        <f t="shared" ca="1" si="0"/>
        <v/>
      </c>
      <c r="I65" s="127" t="e">
        <f ca="1">IF(#REF!+G65&lt;&gt;0,Transaksi!J59,"")</f>
        <v>#REF!</v>
      </c>
    </row>
    <row r="66" spans="1:9" customFormat="1" ht="16" customHeight="1">
      <c r="A66" s="21" t="str">
        <f t="shared" ca="1" si="1"/>
        <v/>
      </c>
      <c r="B66" s="498" t="str">
        <f t="shared" ca="1" si="2"/>
        <v/>
      </c>
      <c r="C66" s="486" t="str">
        <f ca="1">IFERROR(VLOOKUP(A66,Transaksi!$A$11:$C$1000,3,FALSE),"")</f>
        <v/>
      </c>
      <c r="D66" s="487" t="str">
        <f ca="1">IFERROR(VLOOKUP(A66,Transaksi!$A$11:$D$1000,4,FALSE),"")</f>
        <v/>
      </c>
      <c r="E66" s="488" t="str">
        <f ca="1">IFERROR(VLOOKUP(A66,Transaksi!$A$11:$E$1000,5,FALSE),"")</f>
        <v/>
      </c>
      <c r="F66" s="209" t="str">
        <f ca="1">IFERROR(VLOOKUP(A66,Transaksi!$A$11:$F$1000,6,FALSE),"")</f>
        <v/>
      </c>
      <c r="G66" s="489" t="str">
        <f ca="1">IFERROR(VLOOKUP(A66,Transaksi!$A$11:$H$1000,8,FALSE),"")</f>
        <v/>
      </c>
      <c r="H66" s="627" t="str">
        <f t="shared" ca="1" si="0"/>
        <v/>
      </c>
      <c r="I66" s="127" t="e">
        <f ca="1">IF(#REF!+G66&lt;&gt;0,Transaksi!J60,"")</f>
        <v>#REF!</v>
      </c>
    </row>
    <row r="67" spans="1:9" customFormat="1" ht="16" customHeight="1">
      <c r="A67" s="21" t="str">
        <f t="shared" ca="1" si="1"/>
        <v/>
      </c>
      <c r="B67" s="498" t="str">
        <f t="shared" ca="1" si="2"/>
        <v/>
      </c>
      <c r="C67" s="486" t="str">
        <f ca="1">IFERROR(VLOOKUP(A67,Transaksi!$A$11:$C$1000,3,FALSE),"")</f>
        <v/>
      </c>
      <c r="D67" s="487" t="str">
        <f ca="1">IFERROR(VLOOKUP(A67,Transaksi!$A$11:$D$1000,4,FALSE),"")</f>
        <v/>
      </c>
      <c r="E67" s="488" t="str">
        <f ca="1">IFERROR(VLOOKUP(A67,Transaksi!$A$11:$E$1000,5,FALSE),"")</f>
        <v/>
      </c>
      <c r="F67" s="209" t="str">
        <f ca="1">IFERROR(VLOOKUP(A67,Transaksi!$A$11:$F$1000,6,FALSE),"")</f>
        <v/>
      </c>
      <c r="G67" s="489" t="str">
        <f ca="1">IFERROR(VLOOKUP(A67,Transaksi!$A$11:$H$1000,8,FALSE),"")</f>
        <v/>
      </c>
      <c r="H67" s="627" t="str">
        <f t="shared" ca="1" si="0"/>
        <v/>
      </c>
      <c r="I67" s="127" t="e">
        <f ca="1">IF(#REF!+G67&lt;&gt;0,Transaksi!J61,"")</f>
        <v>#REF!</v>
      </c>
    </row>
    <row r="68" spans="1:9" customFormat="1" ht="16" customHeight="1">
      <c r="A68" s="21" t="str">
        <f t="shared" ca="1" si="1"/>
        <v/>
      </c>
      <c r="B68" s="498" t="str">
        <f t="shared" ca="1" si="2"/>
        <v/>
      </c>
      <c r="C68" s="486" t="str">
        <f ca="1">IFERROR(VLOOKUP(A68,Transaksi!$A$11:$C$1000,3,FALSE),"")</f>
        <v/>
      </c>
      <c r="D68" s="487" t="str">
        <f ca="1">IFERROR(VLOOKUP(A68,Transaksi!$A$11:$D$1000,4,FALSE),"")</f>
        <v/>
      </c>
      <c r="E68" s="488" t="str">
        <f ca="1">IFERROR(VLOOKUP(A68,Transaksi!$A$11:$E$1000,5,FALSE),"")</f>
        <v/>
      </c>
      <c r="F68" s="209" t="str">
        <f ca="1">IFERROR(VLOOKUP(A68,Transaksi!$A$11:$F$1000,6,FALSE),"")</f>
        <v/>
      </c>
      <c r="G68" s="489" t="str">
        <f ca="1">IFERROR(VLOOKUP(A68,Transaksi!$A$11:$H$1000,8,FALSE),"")</f>
        <v/>
      </c>
      <c r="H68" s="627" t="str">
        <f t="shared" ca="1" si="0"/>
        <v/>
      </c>
      <c r="I68" s="127" t="e">
        <f ca="1">IF(#REF!+G68&lt;&gt;0,Transaksi!J62,"")</f>
        <v>#REF!</v>
      </c>
    </row>
    <row r="69" spans="1:9" customFormat="1" ht="16" customHeight="1">
      <c r="A69" s="21" t="str">
        <f t="shared" ca="1" si="1"/>
        <v/>
      </c>
      <c r="B69" s="498" t="str">
        <f t="shared" ca="1" si="2"/>
        <v/>
      </c>
      <c r="C69" s="486" t="str">
        <f ca="1">IFERROR(VLOOKUP(A69,Transaksi!$A$11:$C$1000,3,FALSE),"")</f>
        <v/>
      </c>
      <c r="D69" s="487" t="str">
        <f ca="1">IFERROR(VLOOKUP(A69,Transaksi!$A$11:$D$1000,4,FALSE),"")</f>
        <v/>
      </c>
      <c r="E69" s="488" t="str">
        <f ca="1">IFERROR(VLOOKUP(A69,Transaksi!$A$11:$E$1000,5,FALSE),"")</f>
        <v/>
      </c>
      <c r="F69" s="209" t="str">
        <f ca="1">IFERROR(VLOOKUP(A69,Transaksi!$A$11:$F$1000,6,FALSE),"")</f>
        <v/>
      </c>
      <c r="G69" s="489" t="str">
        <f ca="1">IFERROR(VLOOKUP(A69,Transaksi!$A$11:$H$1000,8,FALSE),"")</f>
        <v/>
      </c>
      <c r="H69" s="627" t="str">
        <f t="shared" ca="1" si="0"/>
        <v/>
      </c>
      <c r="I69" s="127" t="e">
        <f ca="1">IF(#REF!+G69&lt;&gt;0,Transaksi!J63,"")</f>
        <v>#REF!</v>
      </c>
    </row>
    <row r="70" spans="1:9" customFormat="1" ht="16" customHeight="1">
      <c r="A70" s="21" t="str">
        <f t="shared" ca="1" si="1"/>
        <v/>
      </c>
      <c r="B70" s="498" t="str">
        <f t="shared" ca="1" si="2"/>
        <v/>
      </c>
      <c r="C70" s="486" t="str">
        <f ca="1">IFERROR(VLOOKUP(A70,Transaksi!$A$11:$C$1000,3,FALSE),"")</f>
        <v/>
      </c>
      <c r="D70" s="487" t="str">
        <f ca="1">IFERROR(VLOOKUP(A70,Transaksi!$A$11:$D$1000,4,FALSE),"")</f>
        <v/>
      </c>
      <c r="E70" s="488" t="str">
        <f ca="1">IFERROR(VLOOKUP(A70,Transaksi!$A$11:$E$1000,5,FALSE),"")</f>
        <v/>
      </c>
      <c r="F70" s="209" t="str">
        <f ca="1">IFERROR(VLOOKUP(A70,Transaksi!$A$11:$F$1000,6,FALSE),"")</f>
        <v/>
      </c>
      <c r="G70" s="489" t="str">
        <f ca="1">IFERROR(VLOOKUP(A70,Transaksi!$A$11:$H$1000,8,FALSE),"")</f>
        <v/>
      </c>
      <c r="H70" s="627" t="str">
        <f t="shared" ca="1" si="0"/>
        <v/>
      </c>
      <c r="I70" s="127" t="e">
        <f ca="1">IF(#REF!+G70&lt;&gt;0,Transaksi!J64,"")</f>
        <v>#REF!</v>
      </c>
    </row>
    <row r="71" spans="1:9" customFormat="1" ht="16" customHeight="1">
      <c r="A71" s="21" t="str">
        <f t="shared" ca="1" si="1"/>
        <v/>
      </c>
      <c r="B71" s="498" t="str">
        <f t="shared" ca="1" si="2"/>
        <v/>
      </c>
      <c r="C71" s="486" t="str">
        <f ca="1">IFERROR(VLOOKUP(A71,Transaksi!$A$11:$C$1000,3,FALSE),"")</f>
        <v/>
      </c>
      <c r="D71" s="487" t="str">
        <f ca="1">IFERROR(VLOOKUP(A71,Transaksi!$A$11:$D$1000,4,FALSE),"")</f>
        <v/>
      </c>
      <c r="E71" s="488" t="str">
        <f ca="1">IFERROR(VLOOKUP(A71,Transaksi!$A$11:$E$1000,5,FALSE),"")</f>
        <v/>
      </c>
      <c r="F71" s="209" t="str">
        <f ca="1">IFERROR(VLOOKUP(A71,Transaksi!$A$11:$F$1000,6,FALSE),"")</f>
        <v/>
      </c>
      <c r="G71" s="489" t="str">
        <f ca="1">IFERROR(VLOOKUP(A71,Transaksi!$A$11:$H$1000,8,FALSE),"")</f>
        <v/>
      </c>
      <c r="H71" s="627" t="str">
        <f t="shared" ca="1" si="0"/>
        <v/>
      </c>
      <c r="I71" s="127" t="e">
        <f ca="1">IF(#REF!+G71&lt;&gt;0,Transaksi!J65,"")</f>
        <v>#REF!</v>
      </c>
    </row>
    <row r="72" spans="1:9" customFormat="1" ht="16" customHeight="1">
      <c r="A72" s="21" t="str">
        <f t="shared" ca="1" si="1"/>
        <v/>
      </c>
      <c r="B72" s="498" t="str">
        <f t="shared" ca="1" si="2"/>
        <v/>
      </c>
      <c r="C72" s="486" t="str">
        <f ca="1">IFERROR(VLOOKUP(A72,Transaksi!$A$11:$C$1000,3,FALSE),"")</f>
        <v/>
      </c>
      <c r="D72" s="487" t="str">
        <f ca="1">IFERROR(VLOOKUP(A72,Transaksi!$A$11:$D$1000,4,FALSE),"")</f>
        <v/>
      </c>
      <c r="E72" s="488" t="str">
        <f ca="1">IFERROR(VLOOKUP(A72,Transaksi!$A$11:$E$1000,5,FALSE),"")</f>
        <v/>
      </c>
      <c r="F72" s="209" t="str">
        <f ca="1">IFERROR(VLOOKUP(A72,Transaksi!$A$11:$F$1000,6,FALSE),"")</f>
        <v/>
      </c>
      <c r="G72" s="489" t="str">
        <f ca="1">IFERROR(VLOOKUP(A72,Transaksi!$A$11:$H$1000,8,FALSE),"")</f>
        <v/>
      </c>
      <c r="H72" s="627" t="str">
        <f t="shared" ca="1" si="0"/>
        <v/>
      </c>
      <c r="I72" s="127" t="e">
        <f ca="1">IF(#REF!+G72&lt;&gt;0,Transaksi!J66,"")</f>
        <v>#REF!</v>
      </c>
    </row>
    <row r="73" spans="1:9" customFormat="1" ht="16" customHeight="1">
      <c r="A73" s="21" t="str">
        <f t="shared" ca="1" si="1"/>
        <v/>
      </c>
      <c r="B73" s="498" t="str">
        <f t="shared" ca="1" si="2"/>
        <v/>
      </c>
      <c r="C73" s="486" t="str">
        <f ca="1">IFERROR(VLOOKUP(A73,Transaksi!$A$11:$C$1000,3,FALSE),"")</f>
        <v/>
      </c>
      <c r="D73" s="487" t="str">
        <f ca="1">IFERROR(VLOOKUP(A73,Transaksi!$A$11:$D$1000,4,FALSE),"")</f>
        <v/>
      </c>
      <c r="E73" s="488" t="str">
        <f ca="1">IFERROR(VLOOKUP(A73,Transaksi!$A$11:$E$1000,5,FALSE),"")</f>
        <v/>
      </c>
      <c r="F73" s="209" t="str">
        <f ca="1">IFERROR(VLOOKUP(A73,Transaksi!$A$11:$F$1000,6,FALSE),"")</f>
        <v/>
      </c>
      <c r="G73" s="489" t="str">
        <f ca="1">IFERROR(VLOOKUP(A73,Transaksi!$A$11:$H$1000,8,FALSE),"")</f>
        <v/>
      </c>
      <c r="H73" s="627" t="str">
        <f t="shared" ca="1" si="0"/>
        <v/>
      </c>
      <c r="I73" s="127" t="e">
        <f ca="1">IF(#REF!+G73&lt;&gt;0,Transaksi!J67,"")</f>
        <v>#REF!</v>
      </c>
    </row>
    <row r="74" spans="1:9" customFormat="1" ht="16" customHeight="1">
      <c r="A74" s="21" t="str">
        <f t="shared" ca="1" si="1"/>
        <v/>
      </c>
      <c r="B74" s="498" t="str">
        <f t="shared" ca="1" si="2"/>
        <v/>
      </c>
      <c r="C74" s="486" t="str">
        <f ca="1">IFERROR(VLOOKUP(A74,Transaksi!$A$11:$C$1000,3,FALSE),"")</f>
        <v/>
      </c>
      <c r="D74" s="487" t="str">
        <f ca="1">IFERROR(VLOOKUP(A74,Transaksi!$A$11:$D$1000,4,FALSE),"")</f>
        <v/>
      </c>
      <c r="E74" s="488" t="str">
        <f ca="1">IFERROR(VLOOKUP(A74,Transaksi!$A$11:$E$1000,5,FALSE),"")</f>
        <v/>
      </c>
      <c r="F74" s="209" t="str">
        <f ca="1">IFERROR(VLOOKUP(A74,Transaksi!$A$11:$F$1000,6,FALSE),"")</f>
        <v/>
      </c>
      <c r="G74" s="489" t="str">
        <f ca="1">IFERROR(VLOOKUP(A74,Transaksi!$A$11:$H$1000,8,FALSE),"")</f>
        <v/>
      </c>
      <c r="H74" s="627" t="str">
        <f t="shared" ca="1" si="0"/>
        <v/>
      </c>
      <c r="I74" s="127" t="e">
        <f ca="1">IF(#REF!+G74&lt;&gt;0,Transaksi!J68,"")</f>
        <v>#REF!</v>
      </c>
    </row>
    <row r="75" spans="1:9" customFormat="1" ht="16" customHeight="1">
      <c r="A75" s="21" t="str">
        <f t="shared" ca="1" si="1"/>
        <v/>
      </c>
      <c r="B75" s="498" t="str">
        <f t="shared" ca="1" si="2"/>
        <v/>
      </c>
      <c r="C75" s="486" t="str">
        <f ca="1">IFERROR(VLOOKUP(A75,Transaksi!$A$11:$C$1000,3,FALSE),"")</f>
        <v/>
      </c>
      <c r="D75" s="487" t="str">
        <f ca="1">IFERROR(VLOOKUP(A75,Transaksi!$A$11:$D$1000,4,FALSE),"")</f>
        <v/>
      </c>
      <c r="E75" s="488" t="str">
        <f ca="1">IFERROR(VLOOKUP(A75,Transaksi!$A$11:$E$1000,5,FALSE),"")</f>
        <v/>
      </c>
      <c r="F75" s="209" t="str">
        <f ca="1">IFERROR(VLOOKUP(A75,Transaksi!$A$11:$F$1000,6,FALSE),"")</f>
        <v/>
      </c>
      <c r="G75" s="489" t="str">
        <f ca="1">IFERROR(VLOOKUP(A75,Transaksi!$A$11:$H$1000,8,FALSE),"")</f>
        <v/>
      </c>
      <c r="H75" s="627" t="str">
        <f t="shared" ca="1" si="0"/>
        <v/>
      </c>
      <c r="I75" s="127" t="e">
        <f ca="1">IF(#REF!+G75&lt;&gt;0,Transaksi!J69,"")</f>
        <v>#REF!</v>
      </c>
    </row>
    <row r="76" spans="1:9" customFormat="1" ht="16" customHeight="1">
      <c r="A76" s="21" t="str">
        <f t="shared" ca="1" si="1"/>
        <v/>
      </c>
      <c r="B76" s="498" t="str">
        <f t="shared" ca="1" si="2"/>
        <v/>
      </c>
      <c r="C76" s="486" t="str">
        <f ca="1">IFERROR(VLOOKUP(A76,Transaksi!$A$11:$C$1000,3,FALSE),"")</f>
        <v/>
      </c>
      <c r="D76" s="487" t="str">
        <f ca="1">IFERROR(VLOOKUP(A76,Transaksi!$A$11:$D$1000,4,FALSE),"")</f>
        <v/>
      </c>
      <c r="E76" s="488" t="str">
        <f ca="1">IFERROR(VLOOKUP(A76,Transaksi!$A$11:$E$1000,5,FALSE),"")</f>
        <v/>
      </c>
      <c r="F76" s="209" t="str">
        <f ca="1">IFERROR(VLOOKUP(A76,Transaksi!$A$11:$F$1000,6,FALSE),"")</f>
        <v/>
      </c>
      <c r="G76" s="489" t="str">
        <f ca="1">IFERROR(VLOOKUP(A76,Transaksi!$A$11:$H$1000,8,FALSE),"")</f>
        <v/>
      </c>
      <c r="H76" s="627" t="str">
        <f t="shared" ca="1" si="0"/>
        <v/>
      </c>
      <c r="I76" s="127" t="e">
        <f ca="1">IF(#REF!+G76&lt;&gt;0,Transaksi!J70,"")</f>
        <v>#REF!</v>
      </c>
    </row>
    <row r="77" spans="1:9" customFormat="1" ht="16" customHeight="1">
      <c r="A77" s="21" t="str">
        <f t="shared" ca="1" si="1"/>
        <v/>
      </c>
      <c r="B77" s="498" t="str">
        <f t="shared" ca="1" si="2"/>
        <v/>
      </c>
      <c r="C77" s="486" t="str">
        <f ca="1">IFERROR(VLOOKUP(A77,Transaksi!$A$11:$C$1000,3,FALSE),"")</f>
        <v/>
      </c>
      <c r="D77" s="487" t="str">
        <f ca="1">IFERROR(VLOOKUP(A77,Transaksi!$A$11:$D$1000,4,FALSE),"")</f>
        <v/>
      </c>
      <c r="E77" s="488" t="str">
        <f ca="1">IFERROR(VLOOKUP(A77,Transaksi!$A$11:$E$1000,5,FALSE),"")</f>
        <v/>
      </c>
      <c r="F77" s="209" t="str">
        <f ca="1">IFERROR(VLOOKUP(A77,Transaksi!$A$11:$F$1000,6,FALSE),"")</f>
        <v/>
      </c>
      <c r="G77" s="489" t="str">
        <f ca="1">IFERROR(VLOOKUP(A77,Transaksi!$A$11:$H$1000,8,FALSE),"")</f>
        <v/>
      </c>
      <c r="H77" s="627" t="str">
        <f t="shared" ca="1" si="0"/>
        <v/>
      </c>
      <c r="I77" s="127" t="e">
        <f ca="1">IF(#REF!+G77&lt;&gt;0,Transaksi!J71,"")</f>
        <v>#REF!</v>
      </c>
    </row>
    <row r="78" spans="1:9" customFormat="1" ht="16" customHeight="1">
      <c r="A78" s="21" t="str">
        <f t="shared" ca="1" si="1"/>
        <v/>
      </c>
      <c r="B78" s="498" t="str">
        <f t="shared" ca="1" si="2"/>
        <v/>
      </c>
      <c r="C78" s="486" t="str">
        <f ca="1">IFERROR(VLOOKUP(A78,Transaksi!$A$11:$C$1000,3,FALSE),"")</f>
        <v/>
      </c>
      <c r="D78" s="487" t="str">
        <f ca="1">IFERROR(VLOOKUP(A78,Transaksi!$A$11:$D$1000,4,FALSE),"")</f>
        <v/>
      </c>
      <c r="E78" s="488" t="str">
        <f ca="1">IFERROR(VLOOKUP(A78,Transaksi!$A$11:$E$1000,5,FALSE),"")</f>
        <v/>
      </c>
      <c r="F78" s="209" t="str">
        <f ca="1">IFERROR(VLOOKUP(A78,Transaksi!$A$11:$F$1000,6,FALSE),"")</f>
        <v/>
      </c>
      <c r="G78" s="489" t="str">
        <f ca="1">IFERROR(VLOOKUP(A78,Transaksi!$A$11:$H$1000,8,FALSE),"")</f>
        <v/>
      </c>
      <c r="H78" s="627" t="str">
        <f t="shared" ca="1" si="0"/>
        <v/>
      </c>
      <c r="I78" s="127" t="e">
        <f ca="1">IF(#REF!+G78&lt;&gt;0,Transaksi!J72,"")</f>
        <v>#REF!</v>
      </c>
    </row>
    <row r="79" spans="1:9" customFormat="1" ht="16" customHeight="1">
      <c r="A79" s="21" t="str">
        <f t="shared" ca="1" si="1"/>
        <v/>
      </c>
      <c r="B79" s="498" t="str">
        <f t="shared" ca="1" si="2"/>
        <v/>
      </c>
      <c r="C79" s="486" t="str">
        <f ca="1">IFERROR(VLOOKUP(A79,Transaksi!$A$11:$C$1000,3,FALSE),"")</f>
        <v/>
      </c>
      <c r="D79" s="487" t="str">
        <f ca="1">IFERROR(VLOOKUP(A79,Transaksi!$A$11:$D$1000,4,FALSE),"")</f>
        <v/>
      </c>
      <c r="E79" s="488" t="str">
        <f ca="1">IFERROR(VLOOKUP(A79,Transaksi!$A$11:$E$1000,5,FALSE),"")</f>
        <v/>
      </c>
      <c r="F79" s="209" t="str">
        <f ca="1">IFERROR(VLOOKUP(A79,Transaksi!$A$11:$F$1000,6,FALSE),"")</f>
        <v/>
      </c>
      <c r="G79" s="489" t="str">
        <f ca="1">IFERROR(VLOOKUP(A79,Transaksi!$A$11:$H$1000,8,FALSE),"")</f>
        <v/>
      </c>
      <c r="H79" s="627" t="str">
        <f t="shared" ca="1" si="0"/>
        <v/>
      </c>
      <c r="I79" s="127" t="e">
        <f ca="1">IF(#REF!+G79&lt;&gt;0,Transaksi!J73,"")</f>
        <v>#REF!</v>
      </c>
    </row>
    <row r="80" spans="1:9" customFormat="1" ht="16" customHeight="1">
      <c r="A80" s="21" t="str">
        <f t="shared" ca="1" si="1"/>
        <v/>
      </c>
      <c r="B80" s="498" t="str">
        <f t="shared" ca="1" si="2"/>
        <v/>
      </c>
      <c r="C80" s="486" t="str">
        <f ca="1">IFERROR(VLOOKUP(A80,Transaksi!$A$11:$C$1000,3,FALSE),"")</f>
        <v/>
      </c>
      <c r="D80" s="487" t="str">
        <f ca="1">IFERROR(VLOOKUP(A80,Transaksi!$A$11:$D$1000,4,FALSE),"")</f>
        <v/>
      </c>
      <c r="E80" s="488" t="str">
        <f ca="1">IFERROR(VLOOKUP(A80,Transaksi!$A$11:$E$1000,5,FALSE),"")</f>
        <v/>
      </c>
      <c r="F80" s="209" t="str">
        <f ca="1">IFERROR(VLOOKUP(A80,Transaksi!$A$11:$F$1000,6,FALSE),"")</f>
        <v/>
      </c>
      <c r="G80" s="489" t="str">
        <f ca="1">IFERROR(VLOOKUP(A80,Transaksi!$A$11:$H$1000,8,FALSE),"")</f>
        <v/>
      </c>
      <c r="H80" s="627" t="str">
        <f t="shared" ca="1" si="0"/>
        <v/>
      </c>
      <c r="I80" s="127" t="e">
        <f ca="1">IF(#REF!+G80&lt;&gt;0,Transaksi!J74,"")</f>
        <v>#REF!</v>
      </c>
    </row>
    <row r="81" spans="1:9" customFormat="1" ht="16" customHeight="1">
      <c r="A81" s="21" t="str">
        <f t="shared" ca="1" si="1"/>
        <v/>
      </c>
      <c r="B81" s="498" t="str">
        <f t="shared" ca="1" si="2"/>
        <v/>
      </c>
      <c r="C81" s="486" t="str">
        <f ca="1">IFERROR(VLOOKUP(A81,Transaksi!$A$11:$C$1000,3,FALSE),"")</f>
        <v/>
      </c>
      <c r="D81" s="487" t="str">
        <f ca="1">IFERROR(VLOOKUP(A81,Transaksi!$A$11:$D$1000,4,FALSE),"")</f>
        <v/>
      </c>
      <c r="E81" s="488" t="str">
        <f ca="1">IFERROR(VLOOKUP(A81,Transaksi!$A$11:$E$1000,5,FALSE),"")</f>
        <v/>
      </c>
      <c r="F81" s="209" t="str">
        <f ca="1">IFERROR(VLOOKUP(A81,Transaksi!$A$11:$F$1000,6,FALSE),"")</f>
        <v/>
      </c>
      <c r="G81" s="489" t="str">
        <f ca="1">IFERROR(VLOOKUP(A81,Transaksi!$A$11:$H$1000,8,FALSE),"")</f>
        <v/>
      </c>
      <c r="H81" s="627" t="str">
        <f t="shared" ca="1" si="0"/>
        <v/>
      </c>
      <c r="I81" s="127" t="e">
        <f ca="1">IF(#REF!+G81&lt;&gt;0,Transaksi!J75,"")</f>
        <v>#REF!</v>
      </c>
    </row>
    <row r="82" spans="1:9" customFormat="1" ht="16" customHeight="1">
      <c r="A82" s="21" t="str">
        <f t="shared" ca="1" si="1"/>
        <v/>
      </c>
      <c r="B82" s="498" t="str">
        <f t="shared" ca="1" si="2"/>
        <v/>
      </c>
      <c r="C82" s="486" t="str">
        <f ca="1">IFERROR(VLOOKUP(A82,Transaksi!$A$11:$C$1000,3,FALSE),"")</f>
        <v/>
      </c>
      <c r="D82" s="487" t="str">
        <f ca="1">IFERROR(VLOOKUP(A82,Transaksi!$A$11:$D$1000,4,FALSE),"")</f>
        <v/>
      </c>
      <c r="E82" s="488" t="str">
        <f ca="1">IFERROR(VLOOKUP(A82,Transaksi!$A$11:$E$1000,5,FALSE),"")</f>
        <v/>
      </c>
      <c r="F82" s="209" t="str">
        <f ca="1">IFERROR(VLOOKUP(A82,Transaksi!$A$11:$F$1000,6,FALSE),"")</f>
        <v/>
      </c>
      <c r="G82" s="489" t="str">
        <f ca="1">IFERROR(VLOOKUP(A82,Transaksi!$A$11:$H$1000,8,FALSE),"")</f>
        <v/>
      </c>
      <c r="H82" s="627" t="str">
        <f t="shared" ref="H82:H116" ca="1" si="3">IF(G82="","",1)</f>
        <v/>
      </c>
      <c r="I82" s="127" t="e">
        <f ca="1">IF(#REF!+G82&lt;&gt;0,Transaksi!J76,"")</f>
        <v>#REF!</v>
      </c>
    </row>
    <row r="83" spans="1:9" customFormat="1" ht="16" customHeight="1">
      <c r="A83" s="21" t="str">
        <f t="shared" ref="A83:A116" ca="1" si="4">IFERROR(VLOOKUP($F$11,INDIRECT($B$9&amp;$B$10&amp;B82&amp;":"&amp;$B$11),3,FALSE),"")</f>
        <v/>
      </c>
      <c r="B83" s="498" t="str">
        <f t="shared" ref="B83:B116" ca="1" si="5">IF(A83="","",A83+1)</f>
        <v/>
      </c>
      <c r="C83" s="486" t="str">
        <f ca="1">IFERROR(VLOOKUP(A83,Transaksi!$A$11:$C$1000,3,FALSE),"")</f>
        <v/>
      </c>
      <c r="D83" s="487" t="str">
        <f ca="1">IFERROR(VLOOKUP(A83,Transaksi!$A$11:$D$1000,4,FALSE),"")</f>
        <v/>
      </c>
      <c r="E83" s="488" t="str">
        <f ca="1">IFERROR(VLOOKUP(A83,Transaksi!$A$11:$E$1000,5,FALSE),"")</f>
        <v/>
      </c>
      <c r="F83" s="209" t="str">
        <f ca="1">IFERROR(VLOOKUP(A83,Transaksi!$A$11:$F$1000,6,FALSE),"")</f>
        <v/>
      </c>
      <c r="G83" s="489" t="str">
        <f ca="1">IFERROR(VLOOKUP(A83,Transaksi!$A$11:$H$1000,8,FALSE),"")</f>
        <v/>
      </c>
      <c r="H83" s="627" t="str">
        <f t="shared" ca="1" si="3"/>
        <v/>
      </c>
      <c r="I83" s="127" t="e">
        <f ca="1">IF(#REF!+G83&lt;&gt;0,Transaksi!J77,"")</f>
        <v>#REF!</v>
      </c>
    </row>
    <row r="84" spans="1:9" customFormat="1" ht="16" customHeight="1">
      <c r="A84" s="21" t="str">
        <f t="shared" ca="1" si="4"/>
        <v/>
      </c>
      <c r="B84" s="498" t="str">
        <f t="shared" ca="1" si="5"/>
        <v/>
      </c>
      <c r="C84" s="486" t="str">
        <f ca="1">IFERROR(VLOOKUP(A84,Transaksi!$A$11:$C$1000,3,FALSE),"")</f>
        <v/>
      </c>
      <c r="D84" s="487" t="str">
        <f ca="1">IFERROR(VLOOKUP(A84,Transaksi!$A$11:$D$1000,4,FALSE),"")</f>
        <v/>
      </c>
      <c r="E84" s="488" t="str">
        <f ca="1">IFERROR(VLOOKUP(A84,Transaksi!$A$11:$E$1000,5,FALSE),"")</f>
        <v/>
      </c>
      <c r="F84" s="209" t="str">
        <f ca="1">IFERROR(VLOOKUP(A84,Transaksi!$A$11:$F$1000,6,FALSE),"")</f>
        <v/>
      </c>
      <c r="G84" s="489" t="str">
        <f ca="1">IFERROR(VLOOKUP(A84,Transaksi!$A$11:$H$1000,8,FALSE),"")</f>
        <v/>
      </c>
      <c r="H84" s="627" t="str">
        <f t="shared" ca="1" si="3"/>
        <v/>
      </c>
      <c r="I84" s="127" t="e">
        <f ca="1">IF(#REF!+G84&lt;&gt;0,Transaksi!J78,"")</f>
        <v>#REF!</v>
      </c>
    </row>
    <row r="85" spans="1:9" customFormat="1" ht="16" customHeight="1">
      <c r="A85" s="21" t="str">
        <f t="shared" ca="1" si="4"/>
        <v/>
      </c>
      <c r="B85" s="498" t="str">
        <f t="shared" ca="1" si="5"/>
        <v/>
      </c>
      <c r="C85" s="486" t="str">
        <f ca="1">IFERROR(VLOOKUP(A85,Transaksi!$A$11:$C$1000,3,FALSE),"")</f>
        <v/>
      </c>
      <c r="D85" s="487" t="str">
        <f ca="1">IFERROR(VLOOKUP(A85,Transaksi!$A$11:$D$1000,4,FALSE),"")</f>
        <v/>
      </c>
      <c r="E85" s="488" t="str">
        <f ca="1">IFERROR(VLOOKUP(A85,Transaksi!$A$11:$E$1000,5,FALSE),"")</f>
        <v/>
      </c>
      <c r="F85" s="209" t="str">
        <f ca="1">IFERROR(VLOOKUP(A85,Transaksi!$A$11:$F$1000,6,FALSE),"")</f>
        <v/>
      </c>
      <c r="G85" s="489" t="str">
        <f ca="1">IFERROR(VLOOKUP(A85,Transaksi!$A$11:$H$1000,8,FALSE),"")</f>
        <v/>
      </c>
      <c r="H85" s="627" t="str">
        <f t="shared" ca="1" si="3"/>
        <v/>
      </c>
      <c r="I85" s="127" t="e">
        <f ca="1">IF(#REF!+G85&lt;&gt;0,Transaksi!J79,"")</f>
        <v>#REF!</v>
      </c>
    </row>
    <row r="86" spans="1:9" customFormat="1" ht="16" customHeight="1">
      <c r="A86" s="21" t="str">
        <f t="shared" ca="1" si="4"/>
        <v/>
      </c>
      <c r="B86" s="498" t="str">
        <f t="shared" ca="1" si="5"/>
        <v/>
      </c>
      <c r="C86" s="486" t="str">
        <f ca="1">IFERROR(VLOOKUP(A86,Transaksi!$A$11:$C$1000,3,FALSE),"")</f>
        <v/>
      </c>
      <c r="D86" s="487" t="str">
        <f ca="1">IFERROR(VLOOKUP(A86,Transaksi!$A$11:$D$1000,4,FALSE),"")</f>
        <v/>
      </c>
      <c r="E86" s="488" t="str">
        <f ca="1">IFERROR(VLOOKUP(A86,Transaksi!$A$11:$E$1000,5,FALSE),"")</f>
        <v/>
      </c>
      <c r="F86" s="209" t="str">
        <f ca="1">IFERROR(VLOOKUP(A86,Transaksi!$A$11:$F$1000,6,FALSE),"")</f>
        <v/>
      </c>
      <c r="G86" s="489" t="str">
        <f ca="1">IFERROR(VLOOKUP(A86,Transaksi!$A$11:$H$1000,8,FALSE),"")</f>
        <v/>
      </c>
      <c r="H86" s="627" t="str">
        <f t="shared" ca="1" si="3"/>
        <v/>
      </c>
      <c r="I86" s="127" t="e">
        <f ca="1">IF(#REF!+G86&lt;&gt;0,Transaksi!J80,"")</f>
        <v>#REF!</v>
      </c>
    </row>
    <row r="87" spans="1:9" customFormat="1" ht="16" customHeight="1">
      <c r="A87" s="21" t="str">
        <f t="shared" ca="1" si="4"/>
        <v/>
      </c>
      <c r="B87" s="498" t="str">
        <f t="shared" ca="1" si="5"/>
        <v/>
      </c>
      <c r="C87" s="486" t="str">
        <f ca="1">IFERROR(VLOOKUP(A87,Transaksi!$A$11:$C$1000,3,FALSE),"")</f>
        <v/>
      </c>
      <c r="D87" s="487" t="str">
        <f ca="1">IFERROR(VLOOKUP(A87,Transaksi!$A$11:$D$1000,4,FALSE),"")</f>
        <v/>
      </c>
      <c r="E87" s="488" t="str">
        <f ca="1">IFERROR(VLOOKUP(A87,Transaksi!$A$11:$E$1000,5,FALSE),"")</f>
        <v/>
      </c>
      <c r="F87" s="209" t="str">
        <f ca="1">IFERROR(VLOOKUP(A87,Transaksi!$A$11:$F$1000,6,FALSE),"")</f>
        <v/>
      </c>
      <c r="G87" s="489" t="str">
        <f ca="1">IFERROR(VLOOKUP(A87,Transaksi!$A$11:$H$1000,8,FALSE),"")</f>
        <v/>
      </c>
      <c r="H87" s="627" t="str">
        <f t="shared" ca="1" si="3"/>
        <v/>
      </c>
      <c r="I87" s="127" t="e">
        <f ca="1">IF(#REF!+G87&lt;&gt;0,Transaksi!J81,"")</f>
        <v>#REF!</v>
      </c>
    </row>
    <row r="88" spans="1:9" customFormat="1" ht="16" customHeight="1">
      <c r="A88" s="21" t="str">
        <f t="shared" ca="1" si="4"/>
        <v/>
      </c>
      <c r="B88" s="498" t="str">
        <f t="shared" ca="1" si="5"/>
        <v/>
      </c>
      <c r="C88" s="486" t="str">
        <f ca="1">IFERROR(VLOOKUP(A88,Transaksi!$A$11:$C$1000,3,FALSE),"")</f>
        <v/>
      </c>
      <c r="D88" s="487" t="str">
        <f ca="1">IFERROR(VLOOKUP(A88,Transaksi!$A$11:$D$1000,4,FALSE),"")</f>
        <v/>
      </c>
      <c r="E88" s="488" t="str">
        <f ca="1">IFERROR(VLOOKUP(A88,Transaksi!$A$11:$E$1000,5,FALSE),"")</f>
        <v/>
      </c>
      <c r="F88" s="209" t="str">
        <f ca="1">IFERROR(VLOOKUP(A88,Transaksi!$A$11:$F$1000,6,FALSE),"")</f>
        <v/>
      </c>
      <c r="G88" s="489" t="str">
        <f ca="1">IFERROR(VLOOKUP(A88,Transaksi!$A$11:$H$1000,8,FALSE),"")</f>
        <v/>
      </c>
      <c r="H88" s="627" t="str">
        <f t="shared" ca="1" si="3"/>
        <v/>
      </c>
      <c r="I88" s="127" t="e">
        <f ca="1">IF(#REF!+G88&lt;&gt;0,Transaksi!J82,"")</f>
        <v>#REF!</v>
      </c>
    </row>
    <row r="89" spans="1:9" ht="16" customHeight="1">
      <c r="A89" s="21" t="str">
        <f t="shared" ca="1" si="4"/>
        <v/>
      </c>
      <c r="B89" s="498" t="str">
        <f t="shared" ca="1" si="5"/>
        <v/>
      </c>
      <c r="C89" s="486" t="str">
        <f ca="1">IFERROR(VLOOKUP(A89,Transaksi!$A$11:$C$1000,3,FALSE),"")</f>
        <v/>
      </c>
      <c r="D89" s="487" t="str">
        <f ca="1">IFERROR(VLOOKUP(A89,Transaksi!$A$11:$D$1000,4,FALSE),"")</f>
        <v/>
      </c>
      <c r="E89" s="488" t="str">
        <f ca="1">IFERROR(VLOOKUP(A89,Transaksi!$A$11:$E$1000,5,FALSE),"")</f>
        <v/>
      </c>
      <c r="F89" s="209" t="str">
        <f ca="1">IFERROR(VLOOKUP(A89,Transaksi!$A$11:$F$1000,6,FALSE),"")</f>
        <v/>
      </c>
      <c r="G89" s="489" t="str">
        <f ca="1">IFERROR(VLOOKUP(A89,Transaksi!$A$11:$H$1000,8,FALSE),"")</f>
        <v/>
      </c>
      <c r="H89" s="627" t="str">
        <f t="shared" ca="1" si="3"/>
        <v/>
      </c>
      <c r="I89" s="127" t="e">
        <f ca="1">IF(#REF!+G89&lt;&gt;0,Transaksi!J83,"")</f>
        <v>#REF!</v>
      </c>
    </row>
    <row r="90" spans="1:9" customFormat="1" ht="16" customHeight="1">
      <c r="A90" s="21" t="str">
        <f t="shared" ca="1" si="4"/>
        <v/>
      </c>
      <c r="B90" s="498" t="str">
        <f t="shared" ca="1" si="5"/>
        <v/>
      </c>
      <c r="C90" s="486" t="str">
        <f ca="1">IFERROR(VLOOKUP(A90,Transaksi!$A$11:$C$1000,3,FALSE),"")</f>
        <v/>
      </c>
      <c r="D90" s="487" t="str">
        <f ca="1">IFERROR(VLOOKUP(A90,Transaksi!$A$11:$D$1000,4,FALSE),"")</f>
        <v/>
      </c>
      <c r="E90" s="488" t="str">
        <f ca="1">IFERROR(VLOOKUP(A90,Transaksi!$A$11:$E$1000,5,FALSE),"")</f>
        <v/>
      </c>
      <c r="F90" s="209" t="str">
        <f ca="1">IFERROR(VLOOKUP(A90,Transaksi!$A$11:$F$1000,6,FALSE),"")</f>
        <v/>
      </c>
      <c r="G90" s="489" t="str">
        <f ca="1">IFERROR(VLOOKUP(A90,Transaksi!$A$11:$H$1000,8,FALSE),"")</f>
        <v/>
      </c>
      <c r="H90" s="627" t="str">
        <f t="shared" ca="1" si="3"/>
        <v/>
      </c>
      <c r="I90" s="127" t="e">
        <f ca="1">IF(#REF!+G90&lt;&gt;0,Transaksi!J84,"")</f>
        <v>#REF!</v>
      </c>
    </row>
    <row r="91" spans="1:9" ht="16" customHeight="1">
      <c r="A91" s="21" t="str">
        <f t="shared" ca="1" si="4"/>
        <v/>
      </c>
      <c r="B91" s="498" t="str">
        <f t="shared" ca="1" si="5"/>
        <v/>
      </c>
      <c r="C91" s="486" t="str">
        <f ca="1">IFERROR(VLOOKUP(A91,Transaksi!$A$11:$C$1000,3,FALSE),"")</f>
        <v/>
      </c>
      <c r="D91" s="487" t="str">
        <f ca="1">IFERROR(VLOOKUP(A91,Transaksi!$A$11:$D$1000,4,FALSE),"")</f>
        <v/>
      </c>
      <c r="E91" s="488" t="str">
        <f ca="1">IFERROR(VLOOKUP(A91,Transaksi!$A$11:$E$1000,5,FALSE),"")</f>
        <v/>
      </c>
      <c r="F91" s="209" t="str">
        <f ca="1">IFERROR(VLOOKUP(A91,Transaksi!$A$11:$F$1000,6,FALSE),"")</f>
        <v/>
      </c>
      <c r="G91" s="489" t="str">
        <f ca="1">IFERROR(VLOOKUP(A91,Transaksi!$A$11:$H$1000,8,FALSE),"")</f>
        <v/>
      </c>
      <c r="H91" s="627" t="str">
        <f t="shared" ca="1" si="3"/>
        <v/>
      </c>
      <c r="I91" s="127" t="e">
        <f ca="1">IF(#REF!+G91&lt;&gt;0,Transaksi!J85,"")</f>
        <v>#REF!</v>
      </c>
    </row>
    <row r="92" spans="1:9" customFormat="1" ht="16" customHeight="1">
      <c r="A92" s="21" t="str">
        <f t="shared" ca="1" si="4"/>
        <v/>
      </c>
      <c r="B92" s="498" t="str">
        <f t="shared" ca="1" si="5"/>
        <v/>
      </c>
      <c r="C92" s="486" t="str">
        <f ca="1">IFERROR(VLOOKUP(A92,Transaksi!$A$11:$C$1000,3,FALSE),"")</f>
        <v/>
      </c>
      <c r="D92" s="487" t="str">
        <f ca="1">IFERROR(VLOOKUP(A92,Transaksi!$A$11:$D$1000,4,FALSE),"")</f>
        <v/>
      </c>
      <c r="E92" s="488" t="str">
        <f ca="1">IFERROR(VLOOKUP(A92,Transaksi!$A$11:$E$1000,5,FALSE),"")</f>
        <v/>
      </c>
      <c r="F92" s="209" t="str">
        <f ca="1">IFERROR(VLOOKUP(A92,Transaksi!$A$11:$F$1000,6,FALSE),"")</f>
        <v/>
      </c>
      <c r="G92" s="489" t="str">
        <f ca="1">IFERROR(VLOOKUP(A92,Transaksi!$A$11:$H$1000,8,FALSE),"")</f>
        <v/>
      </c>
      <c r="H92" s="627" t="str">
        <f t="shared" ca="1" si="3"/>
        <v/>
      </c>
      <c r="I92" s="127" t="e">
        <f ca="1">IF(#REF!+G92&lt;&gt;0,Transaksi!J86,"")</f>
        <v>#REF!</v>
      </c>
    </row>
    <row r="93" spans="1:9" customFormat="1" ht="16" customHeight="1">
      <c r="A93" s="21" t="str">
        <f t="shared" ca="1" si="4"/>
        <v/>
      </c>
      <c r="B93" s="498" t="str">
        <f t="shared" ca="1" si="5"/>
        <v/>
      </c>
      <c r="C93" s="486" t="str">
        <f ca="1">IFERROR(VLOOKUP(A93,Transaksi!$A$11:$C$1000,3,FALSE),"")</f>
        <v/>
      </c>
      <c r="D93" s="487" t="str">
        <f ca="1">IFERROR(VLOOKUP(A93,Transaksi!$A$11:$D$1000,4,FALSE),"")</f>
        <v/>
      </c>
      <c r="E93" s="488" t="str">
        <f ca="1">IFERROR(VLOOKUP(A93,Transaksi!$A$11:$E$1000,5,FALSE),"")</f>
        <v/>
      </c>
      <c r="F93" s="209" t="str">
        <f ca="1">IFERROR(VLOOKUP(A93,Transaksi!$A$11:$F$1000,6,FALSE),"")</f>
        <v/>
      </c>
      <c r="G93" s="489" t="str">
        <f ca="1">IFERROR(VLOOKUP(A93,Transaksi!$A$11:$H$1000,8,FALSE),"")</f>
        <v/>
      </c>
      <c r="H93" s="627" t="str">
        <f t="shared" ca="1" si="3"/>
        <v/>
      </c>
      <c r="I93" s="127" t="e">
        <f ca="1">IF(#REF!+G93&lt;&gt;0,Transaksi!J87,"")</f>
        <v>#REF!</v>
      </c>
    </row>
    <row r="94" spans="1:9" customFormat="1" ht="16" customHeight="1">
      <c r="A94" s="21" t="str">
        <f t="shared" ca="1" si="4"/>
        <v/>
      </c>
      <c r="B94" s="498" t="str">
        <f t="shared" ca="1" si="5"/>
        <v/>
      </c>
      <c r="C94" s="486" t="str">
        <f ca="1">IFERROR(VLOOKUP(A94,Transaksi!$A$11:$C$1000,3,FALSE),"")</f>
        <v/>
      </c>
      <c r="D94" s="487" t="str">
        <f ca="1">IFERROR(VLOOKUP(A94,Transaksi!$A$11:$D$1000,4,FALSE),"")</f>
        <v/>
      </c>
      <c r="E94" s="488" t="str">
        <f ca="1">IFERROR(VLOOKUP(A94,Transaksi!$A$11:$E$1000,5,FALSE),"")</f>
        <v/>
      </c>
      <c r="F94" s="209" t="str">
        <f ca="1">IFERROR(VLOOKUP(A94,Transaksi!$A$11:$F$1000,6,FALSE),"")</f>
        <v/>
      </c>
      <c r="G94" s="489" t="str">
        <f ca="1">IFERROR(VLOOKUP(A94,Transaksi!$A$11:$H$1000,8,FALSE),"")</f>
        <v/>
      </c>
      <c r="H94" s="627" t="str">
        <f t="shared" ca="1" si="3"/>
        <v/>
      </c>
      <c r="I94" s="127" t="e">
        <f ca="1">IF(#REF!+G94&lt;&gt;0,Transaksi!J88,"")</f>
        <v>#REF!</v>
      </c>
    </row>
    <row r="95" spans="1:9" customFormat="1" ht="16" customHeight="1">
      <c r="A95" s="21" t="str">
        <f t="shared" ca="1" si="4"/>
        <v/>
      </c>
      <c r="B95" s="498" t="str">
        <f t="shared" ca="1" si="5"/>
        <v/>
      </c>
      <c r="C95" s="486" t="str">
        <f ca="1">IFERROR(VLOOKUP(A95,Transaksi!$A$11:$C$1000,3,FALSE),"")</f>
        <v/>
      </c>
      <c r="D95" s="487" t="str">
        <f ca="1">IFERROR(VLOOKUP(A95,Transaksi!$A$11:$D$1000,4,FALSE),"")</f>
        <v/>
      </c>
      <c r="E95" s="488" t="str">
        <f ca="1">IFERROR(VLOOKUP(A95,Transaksi!$A$11:$E$1000,5,FALSE),"")</f>
        <v/>
      </c>
      <c r="F95" s="209" t="str">
        <f ca="1">IFERROR(VLOOKUP(A95,Transaksi!$A$11:$F$1000,6,FALSE),"")</f>
        <v/>
      </c>
      <c r="G95" s="489" t="str">
        <f ca="1">IFERROR(VLOOKUP(A95,Transaksi!$A$11:$H$1000,8,FALSE),"")</f>
        <v/>
      </c>
      <c r="H95" s="627" t="str">
        <f t="shared" ca="1" si="3"/>
        <v/>
      </c>
      <c r="I95" s="127" t="e">
        <f ca="1">IF(#REF!+G95&lt;&gt;0,Transaksi!J89,"")</f>
        <v>#REF!</v>
      </c>
    </row>
    <row r="96" spans="1:9" customFormat="1" ht="16" customHeight="1">
      <c r="A96" s="21" t="str">
        <f t="shared" ca="1" si="4"/>
        <v/>
      </c>
      <c r="B96" s="498" t="str">
        <f t="shared" ca="1" si="5"/>
        <v/>
      </c>
      <c r="C96" s="486" t="str">
        <f ca="1">IFERROR(VLOOKUP(A96,Transaksi!$A$11:$C$1000,3,FALSE),"")</f>
        <v/>
      </c>
      <c r="D96" s="487" t="str">
        <f ca="1">IFERROR(VLOOKUP(A96,Transaksi!$A$11:$D$1000,4,FALSE),"")</f>
        <v/>
      </c>
      <c r="E96" s="488" t="str">
        <f ca="1">IFERROR(VLOOKUP(A96,Transaksi!$A$11:$E$1000,5,FALSE),"")</f>
        <v/>
      </c>
      <c r="F96" s="209" t="str">
        <f ca="1">IFERROR(VLOOKUP(A96,Transaksi!$A$11:$F$1000,6,FALSE),"")</f>
        <v/>
      </c>
      <c r="G96" s="489" t="str">
        <f ca="1">IFERROR(VLOOKUP(A96,Transaksi!$A$11:$H$1000,8,FALSE),"")</f>
        <v/>
      </c>
      <c r="H96" s="627" t="str">
        <f t="shared" ca="1" si="3"/>
        <v/>
      </c>
      <c r="I96" s="127" t="e">
        <f ca="1">IF(#REF!+G96&lt;&gt;0,Transaksi!J90,"")</f>
        <v>#REF!</v>
      </c>
    </row>
    <row r="97" spans="1:9" customFormat="1" ht="16" customHeight="1">
      <c r="A97" s="21" t="str">
        <f t="shared" ca="1" si="4"/>
        <v/>
      </c>
      <c r="B97" s="498" t="str">
        <f t="shared" ca="1" si="5"/>
        <v/>
      </c>
      <c r="C97" s="486" t="str">
        <f ca="1">IFERROR(VLOOKUP(A97,Transaksi!$A$11:$C$1000,3,FALSE),"")</f>
        <v/>
      </c>
      <c r="D97" s="487" t="str">
        <f ca="1">IFERROR(VLOOKUP(A97,Transaksi!$A$11:$D$1000,4,FALSE),"")</f>
        <v/>
      </c>
      <c r="E97" s="488" t="str">
        <f ca="1">IFERROR(VLOOKUP(A97,Transaksi!$A$11:$E$1000,5,FALSE),"")</f>
        <v/>
      </c>
      <c r="F97" s="209" t="str">
        <f ca="1">IFERROR(VLOOKUP(A97,Transaksi!$A$11:$F$1000,6,FALSE),"")</f>
        <v/>
      </c>
      <c r="G97" s="489" t="str">
        <f ca="1">IFERROR(VLOOKUP(A97,Transaksi!$A$11:$H$1000,8,FALSE),"")</f>
        <v/>
      </c>
      <c r="H97" s="627" t="str">
        <f t="shared" ca="1" si="3"/>
        <v/>
      </c>
      <c r="I97" s="127" t="e">
        <f ca="1">IF(#REF!+G97&lt;&gt;0,Transaksi!J91,"")</f>
        <v>#REF!</v>
      </c>
    </row>
    <row r="98" spans="1:9" customFormat="1" ht="16" customHeight="1">
      <c r="A98" s="21" t="str">
        <f t="shared" ca="1" si="4"/>
        <v/>
      </c>
      <c r="B98" s="498" t="str">
        <f t="shared" ca="1" si="5"/>
        <v/>
      </c>
      <c r="C98" s="486" t="str">
        <f ca="1">IFERROR(VLOOKUP(A98,Transaksi!$A$11:$C$1000,3,FALSE),"")</f>
        <v/>
      </c>
      <c r="D98" s="487" t="str">
        <f ca="1">IFERROR(VLOOKUP(A98,Transaksi!$A$11:$D$1000,4,FALSE),"")</f>
        <v/>
      </c>
      <c r="E98" s="488" t="str">
        <f ca="1">IFERROR(VLOOKUP(A98,Transaksi!$A$11:$E$1000,5,FALSE),"")</f>
        <v/>
      </c>
      <c r="F98" s="209" t="str">
        <f ca="1">IFERROR(VLOOKUP(A98,Transaksi!$A$11:$F$1000,6,FALSE),"")</f>
        <v/>
      </c>
      <c r="G98" s="489" t="str">
        <f ca="1">IFERROR(VLOOKUP(A98,Transaksi!$A$11:$H$1000,8,FALSE),"")</f>
        <v/>
      </c>
      <c r="H98" s="627" t="str">
        <f t="shared" ca="1" si="3"/>
        <v/>
      </c>
      <c r="I98" s="127" t="e">
        <f ca="1">IF(#REF!+G98&lt;&gt;0,Transaksi!J92,"")</f>
        <v>#REF!</v>
      </c>
    </row>
    <row r="99" spans="1:9" customFormat="1" ht="16" customHeight="1">
      <c r="A99" s="21" t="str">
        <f t="shared" ca="1" si="4"/>
        <v/>
      </c>
      <c r="B99" s="498" t="str">
        <f t="shared" ca="1" si="5"/>
        <v/>
      </c>
      <c r="C99" s="486" t="str">
        <f ca="1">IFERROR(VLOOKUP(A99,Transaksi!$A$11:$C$1000,3,FALSE),"")</f>
        <v/>
      </c>
      <c r="D99" s="487" t="str">
        <f ca="1">IFERROR(VLOOKUP(A99,Transaksi!$A$11:$D$1000,4,FALSE),"")</f>
        <v/>
      </c>
      <c r="E99" s="488" t="str">
        <f ca="1">IFERROR(VLOOKUP(A99,Transaksi!$A$11:$E$1000,5,FALSE),"")</f>
        <v/>
      </c>
      <c r="F99" s="209" t="str">
        <f ca="1">IFERROR(VLOOKUP(A99,Transaksi!$A$11:$F$1000,6,FALSE),"")</f>
        <v/>
      </c>
      <c r="G99" s="489" t="str">
        <f ca="1">IFERROR(VLOOKUP(A99,Transaksi!$A$11:$H$1000,8,FALSE),"")</f>
        <v/>
      </c>
      <c r="H99" s="627" t="str">
        <f t="shared" ca="1" si="3"/>
        <v/>
      </c>
      <c r="I99" s="127" t="e">
        <f ca="1">IF(#REF!+G99&lt;&gt;0,Transaksi!J93,"")</f>
        <v>#REF!</v>
      </c>
    </row>
    <row r="100" spans="1:9" customFormat="1" ht="16" customHeight="1">
      <c r="A100" s="21" t="str">
        <f t="shared" ca="1" si="4"/>
        <v/>
      </c>
      <c r="B100" s="498" t="str">
        <f t="shared" ca="1" si="5"/>
        <v/>
      </c>
      <c r="C100" s="486" t="str">
        <f ca="1">IFERROR(VLOOKUP(A100,Transaksi!$A$11:$C$1000,3,FALSE),"")</f>
        <v/>
      </c>
      <c r="D100" s="487" t="str">
        <f ca="1">IFERROR(VLOOKUP(A100,Transaksi!$A$11:$D$1000,4,FALSE),"")</f>
        <v/>
      </c>
      <c r="E100" s="488" t="str">
        <f ca="1">IFERROR(VLOOKUP(A100,Transaksi!$A$11:$E$1000,5,FALSE),"")</f>
        <v/>
      </c>
      <c r="F100" s="209" t="str">
        <f ca="1">IFERROR(VLOOKUP(A100,Transaksi!$A$11:$F$1000,6,FALSE),"")</f>
        <v/>
      </c>
      <c r="G100" s="489" t="str">
        <f ca="1">IFERROR(VLOOKUP(A100,Transaksi!$A$11:$H$1000,8,FALSE),"")</f>
        <v/>
      </c>
      <c r="H100" s="627" t="str">
        <f t="shared" ca="1" si="3"/>
        <v/>
      </c>
      <c r="I100" s="127" t="e">
        <f ca="1">IF(#REF!+G100&lt;&gt;0,Transaksi!J94,"")</f>
        <v>#REF!</v>
      </c>
    </row>
    <row r="101" spans="1:9" customFormat="1" ht="16" customHeight="1">
      <c r="A101" s="21" t="str">
        <f t="shared" ca="1" si="4"/>
        <v/>
      </c>
      <c r="B101" s="498" t="str">
        <f t="shared" ca="1" si="5"/>
        <v/>
      </c>
      <c r="C101" s="486" t="str">
        <f ca="1">IFERROR(VLOOKUP(A101,Transaksi!$A$11:$C$1000,3,FALSE),"")</f>
        <v/>
      </c>
      <c r="D101" s="487" t="str">
        <f ca="1">IFERROR(VLOOKUP(A101,Transaksi!$A$11:$D$1000,4,FALSE),"")</f>
        <v/>
      </c>
      <c r="E101" s="488" t="str">
        <f ca="1">IFERROR(VLOOKUP(A101,Transaksi!$A$11:$E$1000,5,FALSE),"")</f>
        <v/>
      </c>
      <c r="F101" s="209" t="str">
        <f ca="1">IFERROR(VLOOKUP(A101,Transaksi!$A$11:$F$1000,6,FALSE),"")</f>
        <v/>
      </c>
      <c r="G101" s="489" t="str">
        <f ca="1">IFERROR(VLOOKUP(A101,Transaksi!$A$11:$H$1000,8,FALSE),"")</f>
        <v/>
      </c>
      <c r="H101" s="627" t="str">
        <f t="shared" ca="1" si="3"/>
        <v/>
      </c>
      <c r="I101" s="127" t="e">
        <f ca="1">IF(#REF!+G101&lt;&gt;0,Transaksi!J95,"")</f>
        <v>#REF!</v>
      </c>
    </row>
    <row r="102" spans="1:9" customFormat="1" ht="16" customHeight="1">
      <c r="A102" s="21" t="str">
        <f t="shared" ca="1" si="4"/>
        <v/>
      </c>
      <c r="B102" s="498" t="str">
        <f t="shared" ca="1" si="5"/>
        <v/>
      </c>
      <c r="C102" s="486" t="str">
        <f ca="1">IFERROR(VLOOKUP(A102,Transaksi!$A$11:$C$1000,3,FALSE),"")</f>
        <v/>
      </c>
      <c r="D102" s="487" t="str">
        <f ca="1">IFERROR(VLOOKUP(A102,Transaksi!$A$11:$D$1000,4,FALSE),"")</f>
        <v/>
      </c>
      <c r="E102" s="488" t="str">
        <f ca="1">IFERROR(VLOOKUP(A102,Transaksi!$A$11:$E$1000,5,FALSE),"")</f>
        <v/>
      </c>
      <c r="F102" s="209" t="str">
        <f ca="1">IFERROR(VLOOKUP(A102,Transaksi!$A$11:$F$1000,6,FALSE),"")</f>
        <v/>
      </c>
      <c r="G102" s="489" t="str">
        <f ca="1">IFERROR(VLOOKUP(A102,Transaksi!$A$11:$H$1000,8,FALSE),"")</f>
        <v/>
      </c>
      <c r="H102" s="627" t="str">
        <f t="shared" ca="1" si="3"/>
        <v/>
      </c>
      <c r="I102" s="127" t="e">
        <f ca="1">IF(#REF!+G102&lt;&gt;0,Transaksi!J96,"")</f>
        <v>#REF!</v>
      </c>
    </row>
    <row r="103" spans="1:9" customFormat="1" ht="16" customHeight="1">
      <c r="A103" s="21" t="str">
        <f t="shared" ca="1" si="4"/>
        <v/>
      </c>
      <c r="B103" s="498" t="str">
        <f t="shared" ca="1" si="5"/>
        <v/>
      </c>
      <c r="C103" s="486" t="str">
        <f ca="1">IFERROR(VLOOKUP(A103,Transaksi!$A$11:$C$1000,3,FALSE),"")</f>
        <v/>
      </c>
      <c r="D103" s="487" t="str">
        <f ca="1">IFERROR(VLOOKUP(A103,Transaksi!$A$11:$D$1000,4,FALSE),"")</f>
        <v/>
      </c>
      <c r="E103" s="488" t="str">
        <f ca="1">IFERROR(VLOOKUP(A103,Transaksi!$A$11:$E$1000,5,FALSE),"")</f>
        <v/>
      </c>
      <c r="F103" s="209" t="str">
        <f ca="1">IFERROR(VLOOKUP(A103,Transaksi!$A$11:$F$1000,6,FALSE),"")</f>
        <v/>
      </c>
      <c r="G103" s="489" t="str">
        <f ca="1">IFERROR(VLOOKUP(A103,Transaksi!$A$11:$H$1000,8,FALSE),"")</f>
        <v/>
      </c>
      <c r="H103" s="627" t="str">
        <f t="shared" ca="1" si="3"/>
        <v/>
      </c>
      <c r="I103" s="127" t="e">
        <f ca="1">IF(#REF!+G103&lt;&gt;0,Transaksi!J97,"")</f>
        <v>#REF!</v>
      </c>
    </row>
    <row r="104" spans="1:9" customFormat="1" ht="16" customHeight="1">
      <c r="A104" s="21" t="str">
        <f t="shared" ca="1" si="4"/>
        <v/>
      </c>
      <c r="B104" s="498" t="str">
        <f t="shared" ca="1" si="5"/>
        <v/>
      </c>
      <c r="C104" s="486" t="str">
        <f ca="1">IFERROR(VLOOKUP(A104,Transaksi!$A$11:$C$1000,3,FALSE),"")</f>
        <v/>
      </c>
      <c r="D104" s="487" t="str">
        <f ca="1">IFERROR(VLOOKUP(A104,Transaksi!$A$11:$D$1000,4,FALSE),"")</f>
        <v/>
      </c>
      <c r="E104" s="488" t="str">
        <f ca="1">IFERROR(VLOOKUP(A104,Transaksi!$A$11:$E$1000,5,FALSE),"")</f>
        <v/>
      </c>
      <c r="F104" s="209" t="str">
        <f ca="1">IFERROR(VLOOKUP(A104,Transaksi!$A$11:$F$1000,6,FALSE),"")</f>
        <v/>
      </c>
      <c r="G104" s="489" t="str">
        <f ca="1">IFERROR(VLOOKUP(A104,Transaksi!$A$11:$H$1000,8,FALSE),"")</f>
        <v/>
      </c>
      <c r="H104" s="627" t="str">
        <f t="shared" ca="1" si="3"/>
        <v/>
      </c>
      <c r="I104" s="127" t="e">
        <f ca="1">IF(#REF!+G104&lt;&gt;0,Transaksi!J98,"")</f>
        <v>#REF!</v>
      </c>
    </row>
    <row r="105" spans="1:9" customFormat="1" ht="16" customHeight="1">
      <c r="A105" s="21" t="str">
        <f t="shared" ca="1" si="4"/>
        <v/>
      </c>
      <c r="B105" s="498" t="str">
        <f t="shared" ca="1" si="5"/>
        <v/>
      </c>
      <c r="C105" s="486" t="str">
        <f ca="1">IFERROR(VLOOKUP(A105,Transaksi!$A$11:$C$1000,3,FALSE),"")</f>
        <v/>
      </c>
      <c r="D105" s="487" t="str">
        <f ca="1">IFERROR(VLOOKUP(A105,Transaksi!$A$11:$D$1000,4,FALSE),"")</f>
        <v/>
      </c>
      <c r="E105" s="488" t="str">
        <f ca="1">IFERROR(VLOOKUP(A105,Transaksi!$A$11:$E$1000,5,FALSE),"")</f>
        <v/>
      </c>
      <c r="F105" s="209" t="str">
        <f ca="1">IFERROR(VLOOKUP(A105,Transaksi!$A$11:$F$1000,6,FALSE),"")</f>
        <v/>
      </c>
      <c r="G105" s="489" t="str">
        <f ca="1">IFERROR(VLOOKUP(A105,Transaksi!$A$11:$H$1000,8,FALSE),"")</f>
        <v/>
      </c>
      <c r="H105" s="627" t="str">
        <f t="shared" ca="1" si="3"/>
        <v/>
      </c>
      <c r="I105" s="127" t="e">
        <f ca="1">IF(#REF!+G105&lt;&gt;0,Transaksi!J99,"")</f>
        <v>#REF!</v>
      </c>
    </row>
    <row r="106" spans="1:9" customFormat="1" ht="16" customHeight="1">
      <c r="A106" s="21" t="str">
        <f t="shared" ca="1" si="4"/>
        <v/>
      </c>
      <c r="B106" s="498" t="str">
        <f t="shared" ca="1" si="5"/>
        <v/>
      </c>
      <c r="C106" s="486" t="str">
        <f ca="1">IFERROR(VLOOKUP(A106,Transaksi!$A$11:$C$1000,3,FALSE),"")</f>
        <v/>
      </c>
      <c r="D106" s="487" t="str">
        <f ca="1">IFERROR(VLOOKUP(A106,Transaksi!$A$11:$D$1000,4,FALSE),"")</f>
        <v/>
      </c>
      <c r="E106" s="488" t="str">
        <f ca="1">IFERROR(VLOOKUP(A106,Transaksi!$A$11:$E$1000,5,FALSE),"")</f>
        <v/>
      </c>
      <c r="F106" s="209" t="str">
        <f ca="1">IFERROR(VLOOKUP(A106,Transaksi!$A$11:$F$1000,6,FALSE),"")</f>
        <v/>
      </c>
      <c r="G106" s="489" t="str">
        <f ca="1">IFERROR(VLOOKUP(A106,Transaksi!$A$11:$H$1000,8,FALSE),"")</f>
        <v/>
      </c>
      <c r="H106" s="627" t="str">
        <f t="shared" ca="1" si="3"/>
        <v/>
      </c>
      <c r="I106" s="127" t="e">
        <f ca="1">IF(#REF!+G106&lt;&gt;0,Transaksi!J100,"")</f>
        <v>#REF!</v>
      </c>
    </row>
    <row r="107" spans="1:9" customFormat="1" ht="16" customHeight="1">
      <c r="A107" s="21" t="str">
        <f t="shared" ca="1" si="4"/>
        <v/>
      </c>
      <c r="B107" s="498" t="str">
        <f t="shared" ca="1" si="5"/>
        <v/>
      </c>
      <c r="C107" s="486" t="str">
        <f ca="1">IFERROR(VLOOKUP(A107,Transaksi!$A$11:$C$1000,3,FALSE),"")</f>
        <v/>
      </c>
      <c r="D107" s="487" t="str">
        <f ca="1">IFERROR(VLOOKUP(A107,Transaksi!$A$11:$D$1000,4,FALSE),"")</f>
        <v/>
      </c>
      <c r="E107" s="488" t="str">
        <f ca="1">IFERROR(VLOOKUP(A107,Transaksi!$A$11:$E$1000,5,FALSE),"")</f>
        <v/>
      </c>
      <c r="F107" s="209" t="str">
        <f ca="1">IFERROR(VLOOKUP(A107,Transaksi!$A$11:$F$1000,6,FALSE),"")</f>
        <v/>
      </c>
      <c r="G107" s="489" t="str">
        <f ca="1">IFERROR(VLOOKUP(A107,Transaksi!$A$11:$H$1000,8,FALSE),"")</f>
        <v/>
      </c>
      <c r="H107" s="627" t="str">
        <f t="shared" ca="1" si="3"/>
        <v/>
      </c>
      <c r="I107" s="127" t="e">
        <f ca="1">IF(#REF!+G107&lt;&gt;0,Transaksi!J101,"")</f>
        <v>#REF!</v>
      </c>
    </row>
    <row r="108" spans="1:9" customFormat="1" ht="16" customHeight="1">
      <c r="A108" s="21" t="str">
        <f t="shared" ca="1" si="4"/>
        <v/>
      </c>
      <c r="B108" s="498" t="str">
        <f t="shared" ca="1" si="5"/>
        <v/>
      </c>
      <c r="C108" s="486" t="str">
        <f ca="1">IFERROR(VLOOKUP(A108,Transaksi!$A$11:$C$1000,3,FALSE),"")</f>
        <v/>
      </c>
      <c r="D108" s="487" t="str">
        <f ca="1">IFERROR(VLOOKUP(A108,Transaksi!$A$11:$D$1000,4,FALSE),"")</f>
        <v/>
      </c>
      <c r="E108" s="488" t="str">
        <f ca="1">IFERROR(VLOOKUP(A108,Transaksi!$A$11:$E$1000,5,FALSE),"")</f>
        <v/>
      </c>
      <c r="F108" s="209" t="str">
        <f ca="1">IFERROR(VLOOKUP(A108,Transaksi!$A$11:$F$1000,6,FALSE),"")</f>
        <v/>
      </c>
      <c r="G108" s="489" t="str">
        <f ca="1">IFERROR(VLOOKUP(A108,Transaksi!$A$11:$H$1000,8,FALSE),"")</f>
        <v/>
      </c>
      <c r="H108" s="627" t="str">
        <f t="shared" ca="1" si="3"/>
        <v/>
      </c>
      <c r="I108" s="127" t="e">
        <f ca="1">IF(#REF!+G108&lt;&gt;0,Transaksi!J102,"")</f>
        <v>#REF!</v>
      </c>
    </row>
    <row r="109" spans="1:9" customFormat="1" ht="16" customHeight="1">
      <c r="A109" s="21" t="str">
        <f t="shared" ca="1" si="4"/>
        <v/>
      </c>
      <c r="B109" s="498" t="str">
        <f t="shared" ca="1" si="5"/>
        <v/>
      </c>
      <c r="C109" s="486" t="str">
        <f ca="1">IFERROR(VLOOKUP(A109,Transaksi!$A$11:$C$1000,3,FALSE),"")</f>
        <v/>
      </c>
      <c r="D109" s="487" t="str">
        <f ca="1">IFERROR(VLOOKUP(A109,Transaksi!$A$11:$D$1000,4,FALSE),"")</f>
        <v/>
      </c>
      <c r="E109" s="488" t="str">
        <f ca="1">IFERROR(VLOOKUP(A109,Transaksi!$A$11:$E$1000,5,FALSE),"")</f>
        <v/>
      </c>
      <c r="F109" s="209" t="str">
        <f ca="1">IFERROR(VLOOKUP(A109,Transaksi!$A$11:$F$1000,6,FALSE),"")</f>
        <v/>
      </c>
      <c r="G109" s="489" t="str">
        <f ca="1">IFERROR(VLOOKUP(A109,Transaksi!$A$11:$H$1000,8,FALSE),"")</f>
        <v/>
      </c>
      <c r="H109" s="627" t="str">
        <f t="shared" ca="1" si="3"/>
        <v/>
      </c>
      <c r="I109" s="127" t="e">
        <f ca="1">IF(#REF!+G109&lt;&gt;0,Transaksi!J103,"")</f>
        <v>#REF!</v>
      </c>
    </row>
    <row r="110" spans="1:9" customFormat="1" ht="16" customHeight="1">
      <c r="A110" s="21" t="str">
        <f t="shared" ca="1" si="4"/>
        <v/>
      </c>
      <c r="B110" s="498" t="str">
        <f t="shared" ca="1" si="5"/>
        <v/>
      </c>
      <c r="C110" s="486" t="str">
        <f ca="1">IFERROR(VLOOKUP(A110,Transaksi!$A$11:$C$1000,3,FALSE),"")</f>
        <v/>
      </c>
      <c r="D110" s="487" t="str">
        <f ca="1">IFERROR(VLOOKUP(A110,Transaksi!$A$11:$D$1000,4,FALSE),"")</f>
        <v/>
      </c>
      <c r="E110" s="488" t="str">
        <f ca="1">IFERROR(VLOOKUP(A110,Transaksi!$A$11:$E$1000,5,FALSE),"")</f>
        <v/>
      </c>
      <c r="F110" s="209" t="str">
        <f ca="1">IFERROR(VLOOKUP(A110,Transaksi!$A$11:$F$1000,6,FALSE),"")</f>
        <v/>
      </c>
      <c r="G110" s="489" t="str">
        <f ca="1">IFERROR(VLOOKUP(A110,Transaksi!$A$11:$H$1000,8,FALSE),"")</f>
        <v/>
      </c>
      <c r="H110" s="627" t="str">
        <f t="shared" ca="1" si="3"/>
        <v/>
      </c>
      <c r="I110" s="127" t="e">
        <f ca="1">IF(#REF!+G110&lt;&gt;0,Transaksi!J104,"")</f>
        <v>#REF!</v>
      </c>
    </row>
    <row r="111" spans="1:9" customFormat="1" ht="16" customHeight="1">
      <c r="A111" s="21" t="str">
        <f t="shared" ca="1" si="4"/>
        <v/>
      </c>
      <c r="B111" s="498" t="str">
        <f t="shared" ca="1" si="5"/>
        <v/>
      </c>
      <c r="C111" s="486" t="str">
        <f ca="1">IFERROR(VLOOKUP(A111,Transaksi!$A$11:$C$1000,3,FALSE),"")</f>
        <v/>
      </c>
      <c r="D111" s="487" t="str">
        <f ca="1">IFERROR(VLOOKUP(A111,Transaksi!$A$11:$D$1000,4,FALSE),"")</f>
        <v/>
      </c>
      <c r="E111" s="488" t="str">
        <f ca="1">IFERROR(VLOOKUP(A111,Transaksi!$A$11:$E$1000,5,FALSE),"")</f>
        <v/>
      </c>
      <c r="F111" s="209" t="str">
        <f ca="1">IFERROR(VLOOKUP(A111,Transaksi!$A$11:$F$1000,6,FALSE),"")</f>
        <v/>
      </c>
      <c r="G111" s="489" t="str">
        <f ca="1">IFERROR(VLOOKUP(A111,Transaksi!$A$11:$H$1000,8,FALSE),"")</f>
        <v/>
      </c>
      <c r="H111" s="627" t="str">
        <f t="shared" ca="1" si="3"/>
        <v/>
      </c>
      <c r="I111" s="127" t="e">
        <f ca="1">IF(#REF!+G111&lt;&gt;0,Transaksi!J105,"")</f>
        <v>#REF!</v>
      </c>
    </row>
    <row r="112" spans="1:9" customFormat="1" ht="16" customHeight="1">
      <c r="A112" s="21" t="str">
        <f t="shared" ca="1" si="4"/>
        <v/>
      </c>
      <c r="B112" s="498" t="str">
        <f t="shared" ca="1" si="5"/>
        <v/>
      </c>
      <c r="C112" s="486" t="str">
        <f ca="1">IFERROR(VLOOKUP(A112,Transaksi!$A$11:$C$1000,3,FALSE),"")</f>
        <v/>
      </c>
      <c r="D112" s="487" t="str">
        <f ca="1">IFERROR(VLOOKUP(A112,Transaksi!$A$11:$D$1000,4,FALSE),"")</f>
        <v/>
      </c>
      <c r="E112" s="488" t="str">
        <f ca="1">IFERROR(VLOOKUP(A112,Transaksi!$A$11:$E$1000,5,FALSE),"")</f>
        <v/>
      </c>
      <c r="F112" s="209" t="str">
        <f ca="1">IFERROR(VLOOKUP(A112,Transaksi!$A$11:$F$1000,6,FALSE),"")</f>
        <v/>
      </c>
      <c r="G112" s="489" t="str">
        <f ca="1">IFERROR(VLOOKUP(A112,Transaksi!$A$11:$H$1000,8,FALSE),"")</f>
        <v/>
      </c>
      <c r="H112" s="627" t="str">
        <f t="shared" ca="1" si="3"/>
        <v/>
      </c>
      <c r="I112" s="127" t="e">
        <f ca="1">IF(#REF!+G112&lt;&gt;0,Transaksi!J106,"")</f>
        <v>#REF!</v>
      </c>
    </row>
    <row r="113" spans="1:9" customFormat="1" ht="16" customHeight="1">
      <c r="A113" s="21" t="str">
        <f t="shared" ca="1" si="4"/>
        <v/>
      </c>
      <c r="B113" s="498" t="str">
        <f t="shared" ca="1" si="5"/>
        <v/>
      </c>
      <c r="C113" s="486" t="str">
        <f ca="1">IFERROR(VLOOKUP(A113,Transaksi!$A$11:$C$1000,3,FALSE),"")</f>
        <v/>
      </c>
      <c r="D113" s="487" t="str">
        <f ca="1">IFERROR(VLOOKUP(A113,Transaksi!$A$11:$D$1000,4,FALSE),"")</f>
        <v/>
      </c>
      <c r="E113" s="488" t="str">
        <f ca="1">IFERROR(VLOOKUP(A113,Transaksi!$A$11:$E$1000,5,FALSE),"")</f>
        <v/>
      </c>
      <c r="F113" s="209" t="str">
        <f ca="1">IFERROR(VLOOKUP(A113,Transaksi!$A$11:$F$1000,6,FALSE),"")</f>
        <v/>
      </c>
      <c r="G113" s="489" t="str">
        <f ca="1">IFERROR(VLOOKUP(A113,Transaksi!$A$11:$H$1000,8,FALSE),"")</f>
        <v/>
      </c>
      <c r="H113" s="627" t="str">
        <f t="shared" ca="1" si="3"/>
        <v/>
      </c>
      <c r="I113" s="127" t="e">
        <f ca="1">IF(#REF!+G113&lt;&gt;0,Transaksi!J107,"")</f>
        <v>#REF!</v>
      </c>
    </row>
    <row r="114" spans="1:9" customFormat="1" ht="16" customHeight="1">
      <c r="A114" s="21" t="str">
        <f t="shared" ca="1" si="4"/>
        <v/>
      </c>
      <c r="B114" s="498" t="str">
        <f t="shared" ca="1" si="5"/>
        <v/>
      </c>
      <c r="C114" s="486" t="str">
        <f ca="1">IFERROR(VLOOKUP(A114,Transaksi!$A$11:$C$1000,3,FALSE),"")</f>
        <v/>
      </c>
      <c r="D114" s="487" t="str">
        <f ca="1">IFERROR(VLOOKUP(A114,Transaksi!$A$11:$D$1000,4,FALSE),"")</f>
        <v/>
      </c>
      <c r="E114" s="488" t="str">
        <f ca="1">IFERROR(VLOOKUP(A114,Transaksi!$A$11:$E$1000,5,FALSE),"")</f>
        <v/>
      </c>
      <c r="F114" s="209" t="str">
        <f ca="1">IFERROR(VLOOKUP(A114,Transaksi!$A$11:$F$1000,6,FALSE),"")</f>
        <v/>
      </c>
      <c r="G114" s="489" t="str">
        <f ca="1">IFERROR(VLOOKUP(A114,Transaksi!$A$11:$H$1000,8,FALSE),"")</f>
        <v/>
      </c>
      <c r="H114" s="627" t="str">
        <f t="shared" ca="1" si="3"/>
        <v/>
      </c>
      <c r="I114" s="127" t="e">
        <f ca="1">IF(#REF!+G114&lt;&gt;0,Transaksi!J108,"")</f>
        <v>#REF!</v>
      </c>
    </row>
    <row r="115" spans="1:9" customFormat="1" ht="16" customHeight="1">
      <c r="A115" s="21" t="str">
        <f t="shared" ca="1" si="4"/>
        <v/>
      </c>
      <c r="B115" s="498" t="str">
        <f t="shared" ca="1" si="5"/>
        <v/>
      </c>
      <c r="C115" s="486" t="str">
        <f ca="1">IFERROR(VLOOKUP(A115,Transaksi!$A$11:$C$1000,3,FALSE),"")</f>
        <v/>
      </c>
      <c r="D115" s="487" t="str">
        <f ca="1">IFERROR(VLOOKUP(A115,Transaksi!$A$11:$D$1000,4,FALSE),"")</f>
        <v/>
      </c>
      <c r="E115" s="488" t="str">
        <f ca="1">IFERROR(VLOOKUP(A115,Transaksi!$A$11:$E$1000,5,FALSE),"")</f>
        <v/>
      </c>
      <c r="F115" s="209" t="str">
        <f ca="1">IFERROR(VLOOKUP(A115,Transaksi!$A$11:$F$1000,6,FALSE),"")</f>
        <v/>
      </c>
      <c r="G115" s="489" t="str">
        <f ca="1">IFERROR(VLOOKUP(A115,Transaksi!$A$11:$H$1000,8,FALSE),"")</f>
        <v/>
      </c>
      <c r="H115" s="627" t="str">
        <f t="shared" ca="1" si="3"/>
        <v/>
      </c>
      <c r="I115" s="127" t="e">
        <f ca="1">IF(#REF!+G115&lt;&gt;0,Transaksi!J109,"")</f>
        <v>#REF!</v>
      </c>
    </row>
    <row r="116" spans="1:9" customFormat="1" ht="16" customHeight="1">
      <c r="A116" s="21" t="str">
        <f t="shared" ca="1" si="4"/>
        <v/>
      </c>
      <c r="B116" s="498" t="str">
        <f t="shared" ca="1" si="5"/>
        <v/>
      </c>
      <c r="C116" s="486" t="str">
        <f ca="1">IFERROR(VLOOKUP(A116,Transaksi!$A$11:$C$1000,3,FALSE),"")</f>
        <v/>
      </c>
      <c r="D116" s="487" t="str">
        <f ca="1">IFERROR(VLOOKUP(A116,Transaksi!$A$11:$D$1000,4,FALSE),"")</f>
        <v/>
      </c>
      <c r="E116" s="488" t="str">
        <f ca="1">IFERROR(VLOOKUP(A116,Transaksi!$A$11:$E$1000,5,FALSE),"")</f>
        <v/>
      </c>
      <c r="F116" s="209" t="str">
        <f ca="1">IFERROR(VLOOKUP(A116,Transaksi!$A$11:$F$1000,6,FALSE),"")</f>
        <v/>
      </c>
      <c r="G116" s="489" t="str">
        <f ca="1">IFERROR(VLOOKUP(A116,Transaksi!$A$11:$H$1000,8,FALSE),"")</f>
        <v/>
      </c>
      <c r="H116" s="627" t="str">
        <f t="shared" ca="1" si="3"/>
        <v/>
      </c>
      <c r="I116" s="127" t="e">
        <f ca="1">IF(#REF!+G116&lt;&gt;0,Transaksi!J110,"")</f>
        <v>#REF!</v>
      </c>
    </row>
    <row r="117" spans="1:9" ht="13" customHeight="1">
      <c r="C117" s="495"/>
      <c r="D117" s="495"/>
      <c r="E117" s="495"/>
      <c r="F117" s="495"/>
      <c r="G117" s="495"/>
      <c r="H117" s="495"/>
    </row>
  </sheetData>
  <sheetProtection algorithmName="SHA-512" hashValue="IXBsloCeg3rhZlAVk1Ii0sk5QH06REQWfyaJDf3KacWYZwLg5oJi3ItEfMHiWe/C1PH1lkCxh/CE2GG7rTvNWg==" saltValue="ncajtJVYY862mdhiRUmA2w==" spinCount="100000" sheet="1" selectLockedCells="1" autoFilter="0" selectUnlockedCells="1"/>
  <conditionalFormatting sqref="C17:G116">
    <cfRule type="containsText" dxfId="403" priority="2" operator="containsText" text="**">
      <formula>NOT(ISERROR(SEARCH("**",C17)))</formula>
    </cfRule>
  </conditionalFormatting>
  <conditionalFormatting sqref="H17:H116">
    <cfRule type="containsText" dxfId="402" priority="1" operator="containsText" text="**">
      <formula>NOT(ISERROR(SEARCH("**",H17)))</formula>
    </cfRule>
  </conditionalFormatting>
  <printOptions horizontalCentered="1"/>
  <pageMargins left="0.15748031496062992" right="0.11811023622047245" top="0.51181102362204722" bottom="0.98425196850393704" header="0.51181102362204722" footer="0.51181102362204722"/>
  <pageSetup paperSize="9" scale="80" orientation="portrait" horizont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7E30-3F8C-48AB-BD66-129C45C46FC0}">
  <sheetPr codeName="Sheet12">
    <tabColor rgb="FFFF6600"/>
  </sheetPr>
  <dimension ref="A1:M2811"/>
  <sheetViews>
    <sheetView showGridLines="0" topLeftCell="B3" zoomScaleNormal="100" workbookViewId="0">
      <selection activeCell="C15" sqref="C15"/>
    </sheetView>
  </sheetViews>
  <sheetFormatPr defaultColWidth="9.33203125" defaultRowHeight="10"/>
  <cols>
    <col min="1" max="1" width="4.109375" style="1" hidden="1" customWidth="1"/>
    <col min="2" max="2" width="1.77734375" style="1" customWidth="1"/>
    <col min="3" max="3" width="17.44140625" style="1" bestFit="1" customWidth="1"/>
    <col min="4" max="4" width="8.77734375" style="1" customWidth="1"/>
    <col min="5" max="5" width="10.77734375" style="1" customWidth="1"/>
    <col min="6" max="6" width="60.77734375" style="1" customWidth="1"/>
    <col min="7" max="9" width="18.77734375" style="1" customWidth="1"/>
    <col min="10" max="10" width="35.77734375" style="1" hidden="1" customWidth="1"/>
    <col min="11" max="11" width="9.33203125" style="1"/>
    <col min="12" max="12" width="13.33203125" style="1" bestFit="1" customWidth="1"/>
    <col min="13" max="16384" width="9.33203125" style="1"/>
  </cols>
  <sheetData>
    <row r="1" spans="2:10" hidden="1"/>
    <row r="2" spans="2:10" hidden="1"/>
    <row r="3" spans="2:10" ht="9" customHeight="1">
      <c r="B3" s="9"/>
      <c r="C3" s="9"/>
      <c r="D3" s="9"/>
      <c r="E3" s="9"/>
      <c r="F3" s="9"/>
      <c r="G3" s="38"/>
      <c r="H3" s="38"/>
      <c r="I3" s="38"/>
      <c r="J3" s="9"/>
    </row>
    <row r="4" spans="2:10" ht="17.25" customHeight="1">
      <c r="B4" s="39"/>
      <c r="C4" s="766"/>
      <c r="D4" s="766"/>
      <c r="E4" s="766"/>
      <c r="F4" s="766"/>
      <c r="G4" s="766"/>
      <c r="H4" s="766"/>
      <c r="I4" s="766"/>
      <c r="J4" s="39"/>
    </row>
    <row r="5" spans="2:10" ht="18">
      <c r="B5" s="9"/>
      <c r="C5" s="767" t="s">
        <v>153</v>
      </c>
      <c r="D5" s="767"/>
      <c r="E5" s="767"/>
      <c r="F5" s="767"/>
      <c r="G5" s="767"/>
      <c r="H5" s="767"/>
      <c r="I5" s="767"/>
      <c r="J5" s="9"/>
    </row>
    <row r="6" spans="2:10" ht="12.75" customHeight="1">
      <c r="B6" s="9"/>
      <c r="C6" s="768" t="str">
        <f>Transaksi!C5</f>
        <v>Periode : 05-01-2026 s.d. 17-01-2026</v>
      </c>
      <c r="D6" s="768"/>
      <c r="E6" s="768"/>
      <c r="F6" s="768"/>
      <c r="G6" s="768"/>
      <c r="H6" s="768"/>
      <c r="I6" s="768"/>
      <c r="J6" s="9"/>
    </row>
    <row r="7" spans="2:10" ht="8.15" customHeight="1">
      <c r="B7" s="9"/>
      <c r="C7" s="769"/>
      <c r="D7" s="769"/>
      <c r="E7" s="769"/>
      <c r="F7" s="769"/>
      <c r="G7" s="769"/>
      <c r="H7" s="769"/>
      <c r="I7" s="769"/>
      <c r="J7" s="9"/>
    </row>
    <row r="8" spans="2:10" ht="13">
      <c r="B8" s="9"/>
      <c r="C8" s="45" t="s">
        <v>19</v>
      </c>
      <c r="D8" s="46"/>
      <c r="E8" s="47" t="str">
        <f>":  "&amp;Setup!C6</f>
        <v>:  Input Nama SPPG di sini</v>
      </c>
      <c r="F8" s="47"/>
      <c r="G8" s="30"/>
      <c r="H8" s="30"/>
      <c r="I8" s="30"/>
      <c r="J8" s="9"/>
    </row>
    <row r="9" spans="2:10" ht="13">
      <c r="B9" s="9"/>
      <c r="C9" s="45" t="s">
        <v>23</v>
      </c>
      <c r="D9" s="46"/>
      <c r="E9" s="47" t="str">
        <f>":  "&amp;Setup!C8</f>
        <v xml:space="preserve">:  </v>
      </c>
      <c r="F9" s="47"/>
      <c r="G9" s="30"/>
      <c r="H9" s="30"/>
      <c r="I9" s="30"/>
      <c r="J9" s="9"/>
    </row>
    <row r="10" spans="2:10" ht="12.5">
      <c r="B10" s="9"/>
      <c r="C10" s="21"/>
      <c r="D10" s="21"/>
      <c r="E10" s="21"/>
      <c r="F10" s="21"/>
      <c r="G10" s="30"/>
      <c r="H10" s="48" t="s">
        <v>79</v>
      </c>
      <c r="I10" s="49" t="e">
        <f>IF(F11="","",VLOOKUP(F11,#REF!,2,FALSE))</f>
        <v>#REF!</v>
      </c>
      <c r="J10" s="9"/>
    </row>
    <row r="11" spans="2:10" ht="13">
      <c r="B11" s="9"/>
      <c r="C11" s="75"/>
      <c r="D11" s="76" t="s">
        <v>154</v>
      </c>
      <c r="E11" s="76"/>
      <c r="F11" s="211" t="s">
        <v>86</v>
      </c>
      <c r="G11" s="30"/>
      <c r="H11" s="50" t="s">
        <v>133</v>
      </c>
      <c r="I11" s="139" t="e">
        <f>I2795</f>
        <v>#REF!</v>
      </c>
      <c r="J11" s="9"/>
    </row>
    <row r="12" spans="2:10" s="21" customFormat="1" ht="8.15" customHeight="1">
      <c r="B12" s="40"/>
      <c r="C12" s="3"/>
      <c r="D12" s="11"/>
      <c r="E12" s="11"/>
      <c r="F12" s="5"/>
      <c r="G12" s="6"/>
      <c r="H12" s="4"/>
      <c r="I12" s="22"/>
      <c r="J12" s="40"/>
    </row>
    <row r="13" spans="2:10" ht="20.149999999999999" customHeight="1">
      <c r="B13" s="41"/>
      <c r="C13" s="51" t="s">
        <v>116</v>
      </c>
      <c r="D13" s="52" t="s">
        <v>117</v>
      </c>
      <c r="E13" s="52" t="s">
        <v>134</v>
      </c>
      <c r="F13" s="52" t="s">
        <v>119</v>
      </c>
      <c r="G13" s="53" t="s">
        <v>130</v>
      </c>
      <c r="H13" s="53" t="s">
        <v>131</v>
      </c>
      <c r="I13" s="143" t="s">
        <v>135</v>
      </c>
      <c r="J13" s="144" t="s">
        <v>108</v>
      </c>
    </row>
    <row r="14" spans="2:10" ht="16" customHeight="1">
      <c r="B14" s="9"/>
      <c r="C14" s="55">
        <v>1</v>
      </c>
      <c r="D14" s="56">
        <v>2</v>
      </c>
      <c r="E14" s="56">
        <v>3</v>
      </c>
      <c r="F14" s="57" t="s">
        <v>136</v>
      </c>
      <c r="G14" s="58" t="s">
        <v>137</v>
      </c>
      <c r="H14" s="58" t="s">
        <v>138</v>
      </c>
      <c r="I14" s="145" t="s">
        <v>139</v>
      </c>
      <c r="J14" s="146">
        <v>8</v>
      </c>
    </row>
    <row r="15" spans="2:10" ht="16" customHeight="1">
      <c r="B15" s="9"/>
      <c r="C15" s="77" t="s">
        <v>141</v>
      </c>
      <c r="D15" s="67"/>
      <c r="E15" s="212"/>
      <c r="F15" s="68" t="s">
        <v>142</v>
      </c>
      <c r="G15" s="69" t="e">
        <f>I10</f>
        <v>#REF!</v>
      </c>
      <c r="H15" s="69">
        <v>0</v>
      </c>
      <c r="I15" s="69" t="e">
        <f>I10</f>
        <v>#REF!</v>
      </c>
      <c r="J15" s="69"/>
    </row>
    <row r="16" spans="2:10" ht="16" customHeight="1">
      <c r="B16" s="9"/>
      <c r="C16" s="59" t="str">
        <f>IF(G16+H16&lt;&gt;0,Transaksi!C11,"")</f>
        <v/>
      </c>
      <c r="D16" s="60" t="str">
        <f>IF(G16+H16&lt;&gt;0,Transaksi!D11,"")</f>
        <v/>
      </c>
      <c r="E16" s="213" t="str">
        <f>IF(G16+H16&lt;&gt;0,Transaksi!E11,"")</f>
        <v/>
      </c>
      <c r="F16" s="48" t="str">
        <f>IF(G16+H16&lt;&gt;0,Transaksi!F11,"")</f>
        <v/>
      </c>
      <c r="G16" s="61">
        <f>IF(Transaksi!K11=$F$11,Transaksi!M11,0)</f>
        <v>0</v>
      </c>
      <c r="H16" s="61">
        <f>IF(Transaksi!K11=$F$11,Transaksi!L11,0)</f>
        <v>0</v>
      </c>
      <c r="I16" s="127" t="e">
        <f>I15+G16-H16</f>
        <v>#REF!</v>
      </c>
      <c r="J16" s="127" t="str">
        <f>IF(G16+H16&lt;&gt;0,Transaksi!J11,"")</f>
        <v/>
      </c>
    </row>
    <row r="17" spans="2:10" ht="16" customHeight="1">
      <c r="B17" s="9"/>
      <c r="C17" s="59" t="str">
        <f>IF(G17+H17&lt;&gt;0,Transaksi!C12,"")</f>
        <v/>
      </c>
      <c r="D17" s="60" t="str">
        <f>IF(G17+H17&lt;&gt;0,Transaksi!D12,"")</f>
        <v/>
      </c>
      <c r="E17" s="213" t="str">
        <f>IF(G17+H17&lt;&gt;0,Transaksi!E12,"")</f>
        <v/>
      </c>
      <c r="F17" s="48" t="str">
        <f>IF(G17+H17&lt;&gt;0,Transaksi!F12,"")</f>
        <v/>
      </c>
      <c r="G17" s="61">
        <f>IF(Transaksi!K12=$F$11,Transaksi!M12,0)</f>
        <v>0</v>
      </c>
      <c r="H17" s="61">
        <f>IF(Transaksi!K12=$F$11,Transaksi!L12,0)</f>
        <v>0</v>
      </c>
      <c r="I17" s="127" t="e">
        <f t="shared" ref="I17:I80" si="0">I16+G17-H17</f>
        <v>#REF!</v>
      </c>
      <c r="J17" s="127" t="str">
        <f>IF(G17+H17&lt;&gt;0,Transaksi!J12,"")</f>
        <v/>
      </c>
    </row>
    <row r="18" spans="2:10" customFormat="1" ht="16" customHeight="1">
      <c r="B18" s="42"/>
      <c r="C18" s="59" t="str">
        <f>IF(G18+H18&lt;&gt;0,Transaksi!C13,"")</f>
        <v/>
      </c>
      <c r="D18" s="60" t="str">
        <f>IF(G18+H18&lt;&gt;0,Transaksi!D13,"")</f>
        <v/>
      </c>
      <c r="E18" s="213" t="str">
        <f>IF(G18+H18&lt;&gt;0,Transaksi!E13,"")</f>
        <v/>
      </c>
      <c r="F18" s="48" t="str">
        <f>IF(G18+H18&lt;&gt;0,Transaksi!F13,"")</f>
        <v/>
      </c>
      <c r="G18" s="61">
        <f>IF(Transaksi!K13=$F$11,Transaksi!M13,0)</f>
        <v>0</v>
      </c>
      <c r="H18" s="61">
        <f>IF(Transaksi!K13=$F$11,Transaksi!L13,0)</f>
        <v>0</v>
      </c>
      <c r="I18" s="127" t="e">
        <f t="shared" si="0"/>
        <v>#REF!</v>
      </c>
      <c r="J18" s="127" t="str">
        <f>IF(G18+H18&lt;&gt;0,Transaksi!J13,"")</f>
        <v/>
      </c>
    </row>
    <row r="19" spans="2:10" customFormat="1" ht="16" customHeight="1">
      <c r="B19" s="42"/>
      <c r="C19" s="59" t="str">
        <f>IF(G19+H19&lt;&gt;0,Transaksi!C14,"")</f>
        <v/>
      </c>
      <c r="D19" s="60" t="str">
        <f>IF(G19+H19&lt;&gt;0,Transaksi!D14,"")</f>
        <v/>
      </c>
      <c r="E19" s="213" t="str">
        <f>IF(G19+H19&lt;&gt;0,Transaksi!E14,"")</f>
        <v/>
      </c>
      <c r="F19" s="48" t="str">
        <f>IF(G19+H19&lt;&gt;0,Transaksi!F14,"")</f>
        <v/>
      </c>
      <c r="G19" s="61">
        <f>IF(Transaksi!K14=$F$11,Transaksi!M14,0)</f>
        <v>0</v>
      </c>
      <c r="H19" s="61">
        <f>IF(Transaksi!K14=$F$11,Transaksi!L14,0)</f>
        <v>0</v>
      </c>
      <c r="I19" s="127" t="e">
        <f t="shared" si="0"/>
        <v>#REF!</v>
      </c>
      <c r="J19" s="127" t="str">
        <f>IF(G19+H19&lt;&gt;0,Transaksi!J14,"")</f>
        <v/>
      </c>
    </row>
    <row r="20" spans="2:10" customFormat="1" ht="16" customHeight="1">
      <c r="B20" s="42"/>
      <c r="C20" s="59" t="str">
        <f>IF(G20+H20&lt;&gt;0,Transaksi!C15,"")</f>
        <v/>
      </c>
      <c r="D20" s="60" t="str">
        <f>IF(G20+H20&lt;&gt;0,Transaksi!D15,"")</f>
        <v/>
      </c>
      <c r="E20" s="213" t="str">
        <f>IF(G20+H20&lt;&gt;0,Transaksi!E15,"")</f>
        <v/>
      </c>
      <c r="F20" s="48" t="str">
        <f>IF(G20+H20&lt;&gt;0,Transaksi!F15,"")</f>
        <v/>
      </c>
      <c r="G20" s="61">
        <f>IF(Transaksi!K15=$F$11,Transaksi!M15,0)</f>
        <v>0</v>
      </c>
      <c r="H20" s="61">
        <f>IF(Transaksi!K15=$F$11,Transaksi!L15,0)</f>
        <v>0</v>
      </c>
      <c r="I20" s="127" t="e">
        <f t="shared" si="0"/>
        <v>#REF!</v>
      </c>
      <c r="J20" s="127" t="str">
        <f>IF(G20+H20&lt;&gt;0,Transaksi!J15,"")</f>
        <v/>
      </c>
    </row>
    <row r="21" spans="2:10" customFormat="1" ht="16" customHeight="1">
      <c r="B21" s="42"/>
      <c r="C21" s="59" t="str">
        <f>IF(G21+H21&lt;&gt;0,Transaksi!C16,"")</f>
        <v/>
      </c>
      <c r="D21" s="60" t="str">
        <f>IF(G21+H21&lt;&gt;0,Transaksi!D16,"")</f>
        <v/>
      </c>
      <c r="E21" s="213" t="str">
        <f>IF(G21+H21&lt;&gt;0,Transaksi!E16,"")</f>
        <v/>
      </c>
      <c r="F21" s="48" t="str">
        <f>IF(G21+H21&lt;&gt;0,Transaksi!F16,"")</f>
        <v/>
      </c>
      <c r="G21" s="61">
        <f>IF(Transaksi!K16=$F$11,Transaksi!M16,0)</f>
        <v>0</v>
      </c>
      <c r="H21" s="61">
        <f>IF(Transaksi!K16=$F$11,Transaksi!L16,0)</f>
        <v>0</v>
      </c>
      <c r="I21" s="127" t="e">
        <f t="shared" si="0"/>
        <v>#REF!</v>
      </c>
      <c r="J21" s="127" t="str">
        <f>IF(G21+H21&lt;&gt;0,Transaksi!J16,"")</f>
        <v/>
      </c>
    </row>
    <row r="22" spans="2:10" customFormat="1" ht="16" customHeight="1">
      <c r="B22" s="42"/>
      <c r="C22" s="59" t="str">
        <f>IF(G22+H22&lt;&gt;0,Transaksi!C17,"")</f>
        <v/>
      </c>
      <c r="D22" s="60" t="str">
        <f>IF(G22+H22&lt;&gt;0,Transaksi!D17,"")</f>
        <v/>
      </c>
      <c r="E22" s="213" t="str">
        <f>IF(G22+H22&lt;&gt;0,Transaksi!E17,"")</f>
        <v/>
      </c>
      <c r="F22" s="48" t="str">
        <f>IF(G22+H22&lt;&gt;0,Transaksi!F17,"")</f>
        <v/>
      </c>
      <c r="G22" s="61">
        <f>IF(Transaksi!K17=$F$11,Transaksi!M17,0)</f>
        <v>0</v>
      </c>
      <c r="H22" s="61">
        <f>IF(Transaksi!K17=$F$11,Transaksi!L17,0)</f>
        <v>0</v>
      </c>
      <c r="I22" s="127" t="e">
        <f t="shared" si="0"/>
        <v>#REF!</v>
      </c>
      <c r="J22" s="127" t="str">
        <f>IF(G22+H22&lt;&gt;0,Transaksi!J17,"")</f>
        <v/>
      </c>
    </row>
    <row r="23" spans="2:10" customFormat="1" ht="16" customHeight="1">
      <c r="B23" s="42"/>
      <c r="C23" s="59" t="str">
        <f>IF(G23+H23&lt;&gt;0,Transaksi!C18,"")</f>
        <v/>
      </c>
      <c r="D23" s="60" t="str">
        <f>IF(G23+H23&lt;&gt;0,Transaksi!D18,"")</f>
        <v/>
      </c>
      <c r="E23" s="213" t="str">
        <f>IF(G23+H23&lt;&gt;0,Transaksi!E18,"")</f>
        <v/>
      </c>
      <c r="F23" s="48" t="str">
        <f>IF(G23+H23&lt;&gt;0,Transaksi!F18,"")</f>
        <v/>
      </c>
      <c r="G23" s="61">
        <f>IF(Transaksi!K18=$F$11,Transaksi!M18,0)</f>
        <v>0</v>
      </c>
      <c r="H23" s="61">
        <f>IF(Transaksi!K18=$F$11,Transaksi!L18,0)</f>
        <v>0</v>
      </c>
      <c r="I23" s="127" t="e">
        <f t="shared" si="0"/>
        <v>#REF!</v>
      </c>
      <c r="J23" s="127" t="str">
        <f>IF(G23+H23&lt;&gt;0,Transaksi!J18,"")</f>
        <v/>
      </c>
    </row>
    <row r="24" spans="2:10" customFormat="1" ht="16" customHeight="1">
      <c r="B24" s="42"/>
      <c r="C24" s="59" t="str">
        <f>IF(G24+H24&lt;&gt;0,Transaksi!C19,"")</f>
        <v/>
      </c>
      <c r="D24" s="60" t="str">
        <f>IF(G24+H24&lt;&gt;0,Transaksi!D19,"")</f>
        <v/>
      </c>
      <c r="E24" s="213" t="str">
        <f>IF(G24+H24&lt;&gt;0,Transaksi!E19,"")</f>
        <v/>
      </c>
      <c r="F24" s="48" t="str">
        <f>IF(G24+H24&lt;&gt;0,Transaksi!F19,"")</f>
        <v/>
      </c>
      <c r="G24" s="61">
        <f>IF(Transaksi!K19=$F$11,Transaksi!M19,0)</f>
        <v>0</v>
      </c>
      <c r="H24" s="61">
        <f>IF(Transaksi!K19=$F$11,Transaksi!L19,0)</f>
        <v>0</v>
      </c>
      <c r="I24" s="127" t="e">
        <f t="shared" si="0"/>
        <v>#REF!</v>
      </c>
      <c r="J24" s="127" t="str">
        <f>IF(G24+H24&lt;&gt;0,Transaksi!J19,"")</f>
        <v/>
      </c>
    </row>
    <row r="25" spans="2:10" customFormat="1" ht="16" customHeight="1">
      <c r="B25" s="42"/>
      <c r="C25" s="59" t="str">
        <f>IF(G25+H25&lt;&gt;0,Transaksi!C20,"")</f>
        <v/>
      </c>
      <c r="D25" s="60" t="str">
        <f>IF(G25+H25&lt;&gt;0,Transaksi!D20,"")</f>
        <v/>
      </c>
      <c r="E25" s="213" t="str">
        <f>IF(G25+H25&lt;&gt;0,Transaksi!E20,"")</f>
        <v/>
      </c>
      <c r="F25" s="48" t="str">
        <f>IF(G25+H25&lt;&gt;0,Transaksi!F20,"")</f>
        <v/>
      </c>
      <c r="G25" s="61">
        <f>IF(Transaksi!K20=$F$11,Transaksi!M20,0)</f>
        <v>0</v>
      </c>
      <c r="H25" s="61">
        <f>IF(Transaksi!K20=$F$11,Transaksi!L20,0)</f>
        <v>0</v>
      </c>
      <c r="I25" s="127" t="e">
        <f t="shared" si="0"/>
        <v>#REF!</v>
      </c>
      <c r="J25" s="127" t="str">
        <f>IF(G25+H25&lt;&gt;0,Transaksi!J20,"")</f>
        <v/>
      </c>
    </row>
    <row r="26" spans="2:10" customFormat="1" ht="16" customHeight="1">
      <c r="B26" s="42"/>
      <c r="C26" s="59" t="str">
        <f>IF(G26+H26&lt;&gt;0,Transaksi!C21,"")</f>
        <v/>
      </c>
      <c r="D26" s="60" t="str">
        <f>IF(G26+H26&lt;&gt;0,Transaksi!D21,"")</f>
        <v/>
      </c>
      <c r="E26" s="213" t="str">
        <f>IF(G26+H26&lt;&gt;0,Transaksi!E21,"")</f>
        <v/>
      </c>
      <c r="F26" s="48" t="str">
        <f>IF(G26+H26&lt;&gt;0,Transaksi!F21,"")</f>
        <v/>
      </c>
      <c r="G26" s="61">
        <f>IF(Transaksi!K21=$F$11,Transaksi!M21,0)</f>
        <v>0</v>
      </c>
      <c r="H26" s="61">
        <f>IF(Transaksi!K21=$F$11,Transaksi!L21,0)</f>
        <v>0</v>
      </c>
      <c r="I26" s="127" t="e">
        <f t="shared" si="0"/>
        <v>#REF!</v>
      </c>
      <c r="J26" s="127" t="str">
        <f>IF(G26+H26&lt;&gt;0,Transaksi!J21,"")</f>
        <v/>
      </c>
    </row>
    <row r="27" spans="2:10" customFormat="1" ht="16" customHeight="1">
      <c r="B27" s="42"/>
      <c r="C27" s="59" t="str">
        <f>IF(G27+H27&lt;&gt;0,Transaksi!C22,"")</f>
        <v/>
      </c>
      <c r="D27" s="60" t="str">
        <f>IF(G27+H27&lt;&gt;0,Transaksi!D22,"")</f>
        <v/>
      </c>
      <c r="E27" s="213" t="str">
        <f>IF(G27+H27&lt;&gt;0,Transaksi!E22,"")</f>
        <v/>
      </c>
      <c r="F27" s="48" t="str">
        <f>IF(G27+H27&lt;&gt;0,Transaksi!F22,"")</f>
        <v/>
      </c>
      <c r="G27" s="61">
        <f>IF(Transaksi!K22=$F$11,Transaksi!M22,0)</f>
        <v>0</v>
      </c>
      <c r="H27" s="61">
        <f>IF(Transaksi!K22=$F$11,Transaksi!L22,0)</f>
        <v>0</v>
      </c>
      <c r="I27" s="127" t="e">
        <f t="shared" si="0"/>
        <v>#REF!</v>
      </c>
      <c r="J27" s="127" t="str">
        <f>IF(G27+H27&lt;&gt;0,Transaksi!J22,"")</f>
        <v/>
      </c>
    </row>
    <row r="28" spans="2:10" customFormat="1" ht="16" customHeight="1">
      <c r="B28" s="42"/>
      <c r="C28" s="59" t="str">
        <f>IF(G28+H28&lt;&gt;0,Transaksi!C23,"")</f>
        <v/>
      </c>
      <c r="D28" s="60" t="str">
        <f>IF(G28+H28&lt;&gt;0,Transaksi!D23,"")</f>
        <v/>
      </c>
      <c r="E28" s="213" t="str">
        <f>IF(G28+H28&lt;&gt;0,Transaksi!E23,"")</f>
        <v/>
      </c>
      <c r="F28" s="48" t="str">
        <f>IF(G28+H28&lt;&gt;0,Transaksi!F23,"")</f>
        <v/>
      </c>
      <c r="G28" s="61">
        <f>IF(Transaksi!K23=$F$11,Transaksi!M23,0)</f>
        <v>0</v>
      </c>
      <c r="H28" s="61">
        <f>IF(Transaksi!K23=$F$11,Transaksi!L23,0)</f>
        <v>0</v>
      </c>
      <c r="I28" s="127" t="e">
        <f t="shared" si="0"/>
        <v>#REF!</v>
      </c>
      <c r="J28" s="127" t="str">
        <f>IF(G28+H28&lt;&gt;0,Transaksi!J23,"")</f>
        <v/>
      </c>
    </row>
    <row r="29" spans="2:10" customFormat="1" ht="16" customHeight="1">
      <c r="B29" s="42"/>
      <c r="C29" s="59" t="str">
        <f>IF(G29+H29&lt;&gt;0,Transaksi!C24,"")</f>
        <v/>
      </c>
      <c r="D29" s="60" t="str">
        <f>IF(G29+H29&lt;&gt;0,Transaksi!D24,"")</f>
        <v/>
      </c>
      <c r="E29" s="213" t="str">
        <f>IF(G29+H29&lt;&gt;0,Transaksi!E24,"")</f>
        <v/>
      </c>
      <c r="F29" s="48" t="str">
        <f>IF(G29+H29&lt;&gt;0,Transaksi!F24,"")</f>
        <v/>
      </c>
      <c r="G29" s="61">
        <f>IF(Transaksi!K24=$F$11,Transaksi!M24,0)</f>
        <v>0</v>
      </c>
      <c r="H29" s="61">
        <f>IF(Transaksi!K24=$F$11,Transaksi!L24,0)</f>
        <v>0</v>
      </c>
      <c r="I29" s="127" t="e">
        <f t="shared" si="0"/>
        <v>#REF!</v>
      </c>
      <c r="J29" s="127" t="str">
        <f>IF(G29+H29&lt;&gt;0,Transaksi!J24,"")</f>
        <v/>
      </c>
    </row>
    <row r="30" spans="2:10" customFormat="1" ht="16" customHeight="1">
      <c r="B30" s="42"/>
      <c r="C30" s="59" t="str">
        <f>IF(G30+H30&lt;&gt;0,Transaksi!C25,"")</f>
        <v/>
      </c>
      <c r="D30" s="60" t="str">
        <f>IF(G30+H30&lt;&gt;0,Transaksi!D25,"")</f>
        <v/>
      </c>
      <c r="E30" s="213" t="str">
        <f>IF(G30+H30&lt;&gt;0,Transaksi!E25,"")</f>
        <v/>
      </c>
      <c r="F30" s="48" t="str">
        <f>IF(G30+H30&lt;&gt;0,Transaksi!F25,"")</f>
        <v/>
      </c>
      <c r="G30" s="61">
        <f>IF(Transaksi!K25=$F$11,Transaksi!M25,0)</f>
        <v>0</v>
      </c>
      <c r="H30" s="61">
        <f>IF(Transaksi!K25=$F$11,Transaksi!L25,0)</f>
        <v>0</v>
      </c>
      <c r="I30" s="127" t="e">
        <f t="shared" si="0"/>
        <v>#REF!</v>
      </c>
      <c r="J30" s="127" t="str">
        <f>IF(G30+H30&lt;&gt;0,Transaksi!J25,"")</f>
        <v/>
      </c>
    </row>
    <row r="31" spans="2:10" customFormat="1" ht="16" customHeight="1">
      <c r="C31" s="59" t="str">
        <f>IF(G31+H31&lt;&gt;0,Transaksi!C26,"")</f>
        <v/>
      </c>
      <c r="D31" s="60" t="str">
        <f>IF(G31+H31&lt;&gt;0,Transaksi!D26,"")</f>
        <v/>
      </c>
      <c r="E31" s="213" t="str">
        <f>IF(G31+H31&lt;&gt;0,Transaksi!E26,"")</f>
        <v/>
      </c>
      <c r="F31" s="48" t="str">
        <f>IF(G31+H31&lt;&gt;0,Transaksi!F26,"")</f>
        <v/>
      </c>
      <c r="G31" s="61">
        <f>IF(Transaksi!K26=$F$11,Transaksi!M26,0)</f>
        <v>0</v>
      </c>
      <c r="H31" s="61">
        <f>IF(Transaksi!K26=$F$11,Transaksi!L26,0)</f>
        <v>0</v>
      </c>
      <c r="I31" s="127" t="e">
        <f t="shared" si="0"/>
        <v>#REF!</v>
      </c>
      <c r="J31" s="127" t="str">
        <f>IF(G31+H31&lt;&gt;0,Transaksi!J26,"")</f>
        <v/>
      </c>
    </row>
    <row r="32" spans="2:10" customFormat="1" ht="16" customHeight="1">
      <c r="C32" s="59" t="str">
        <f>IF(G32+H32&lt;&gt;0,Transaksi!C27,"")</f>
        <v/>
      </c>
      <c r="D32" s="60" t="str">
        <f>IF(G32+H32&lt;&gt;0,Transaksi!D27,"")</f>
        <v/>
      </c>
      <c r="E32" s="213" t="str">
        <f>IF(G32+H32&lt;&gt;0,Transaksi!E27,"")</f>
        <v/>
      </c>
      <c r="F32" s="48" t="str">
        <f>IF(G32+H32&lt;&gt;0,Transaksi!F27,"")</f>
        <v/>
      </c>
      <c r="G32" s="61">
        <f>IF(Transaksi!K27=$F$11,Transaksi!M27,0)</f>
        <v>0</v>
      </c>
      <c r="H32" s="61">
        <f>IF(Transaksi!K27=$F$11,Transaksi!L27,0)</f>
        <v>0</v>
      </c>
      <c r="I32" s="127" t="e">
        <f t="shared" si="0"/>
        <v>#REF!</v>
      </c>
      <c r="J32" s="127" t="str">
        <f>IF(G32+H32&lt;&gt;0,Transaksi!J27,"")</f>
        <v/>
      </c>
    </row>
    <row r="33" spans="3:10" customFormat="1" ht="16" customHeight="1">
      <c r="C33" s="59" t="str">
        <f>IF(G33+H33&lt;&gt;0,Transaksi!C28,"")</f>
        <v/>
      </c>
      <c r="D33" s="60" t="str">
        <f>IF(G33+H33&lt;&gt;0,Transaksi!D28,"")</f>
        <v/>
      </c>
      <c r="E33" s="213" t="str">
        <f>IF(G33+H33&lt;&gt;0,Transaksi!E28,"")</f>
        <v/>
      </c>
      <c r="F33" s="48" t="str">
        <f>IF(G33+H33&lt;&gt;0,Transaksi!F28,"")</f>
        <v/>
      </c>
      <c r="G33" s="61">
        <f>IF(Transaksi!K28=$F$11,Transaksi!M28,0)</f>
        <v>0</v>
      </c>
      <c r="H33" s="61">
        <f>IF(Transaksi!K28=$F$11,Transaksi!L28,0)</f>
        <v>0</v>
      </c>
      <c r="I33" s="127" t="e">
        <f t="shared" si="0"/>
        <v>#REF!</v>
      </c>
      <c r="J33" s="127" t="str">
        <f>IF(G33+H33&lt;&gt;0,Transaksi!J28,"")</f>
        <v/>
      </c>
    </row>
    <row r="34" spans="3:10" ht="16" customHeight="1">
      <c r="C34" s="59" t="str">
        <f>IF(G34+H34&lt;&gt;0,Transaksi!C29,"")</f>
        <v/>
      </c>
      <c r="D34" s="60" t="str">
        <f>IF(G34+H34&lt;&gt;0,Transaksi!D29,"")</f>
        <v/>
      </c>
      <c r="E34" s="213" t="str">
        <f>IF(G34+H34&lt;&gt;0,Transaksi!E29,"")</f>
        <v/>
      </c>
      <c r="F34" s="48" t="str">
        <f>IF(G34+H34&lt;&gt;0,Transaksi!F29,"")</f>
        <v/>
      </c>
      <c r="G34" s="61">
        <f>IF(Transaksi!K29=$F$11,Transaksi!M29,0)</f>
        <v>0</v>
      </c>
      <c r="H34" s="61">
        <f>IF(Transaksi!K29=$F$11,Transaksi!L29,0)</f>
        <v>0</v>
      </c>
      <c r="I34" s="127" t="e">
        <f t="shared" si="0"/>
        <v>#REF!</v>
      </c>
      <c r="J34" s="127" t="str">
        <f>IF(G34+H34&lt;&gt;0,Transaksi!J29,"")</f>
        <v/>
      </c>
    </row>
    <row r="35" spans="3:10" customFormat="1" ht="16" customHeight="1">
      <c r="C35" s="59" t="str">
        <f>IF(G35+H35&lt;&gt;0,Transaksi!C30,"")</f>
        <v/>
      </c>
      <c r="D35" s="60" t="str">
        <f>IF(G35+H35&lt;&gt;0,Transaksi!D30,"")</f>
        <v/>
      </c>
      <c r="E35" s="213" t="str">
        <f>IF(G35+H35&lt;&gt;0,Transaksi!E30,"")</f>
        <v/>
      </c>
      <c r="F35" s="48" t="str">
        <f>IF(G35+H35&lt;&gt;0,Transaksi!F30,"")</f>
        <v/>
      </c>
      <c r="G35" s="61">
        <f>IF(Transaksi!K30=$F$11,Transaksi!M30,0)</f>
        <v>0</v>
      </c>
      <c r="H35" s="61">
        <f>IF(Transaksi!K30=$F$11,Transaksi!L30,0)</f>
        <v>0</v>
      </c>
      <c r="I35" s="127" t="e">
        <f t="shared" si="0"/>
        <v>#REF!</v>
      </c>
      <c r="J35" s="127" t="str">
        <f>IF(G35+H35&lt;&gt;0,Transaksi!J30,"")</f>
        <v/>
      </c>
    </row>
    <row r="36" spans="3:10" ht="16" customHeight="1">
      <c r="C36" s="59" t="str">
        <f>IF(G36+H36&lt;&gt;0,Transaksi!C31,"")</f>
        <v/>
      </c>
      <c r="D36" s="60" t="str">
        <f>IF(G36+H36&lt;&gt;0,Transaksi!D31,"")</f>
        <v/>
      </c>
      <c r="E36" s="213" t="str">
        <f>IF(G36+H36&lt;&gt;0,Transaksi!E31,"")</f>
        <v/>
      </c>
      <c r="F36" s="48" t="str">
        <f>IF(G36+H36&lt;&gt;0,Transaksi!F31,"")</f>
        <v/>
      </c>
      <c r="G36" s="61">
        <f>IF(Transaksi!K31=$F$11,Transaksi!M31,0)</f>
        <v>0</v>
      </c>
      <c r="H36" s="61">
        <f>IF(Transaksi!K31=$F$11,Transaksi!L31,0)</f>
        <v>0</v>
      </c>
      <c r="I36" s="127" t="e">
        <f t="shared" si="0"/>
        <v>#REF!</v>
      </c>
      <c r="J36" s="127" t="str">
        <f>IF(G36+H36&lt;&gt;0,Transaksi!J31,"")</f>
        <v/>
      </c>
    </row>
    <row r="37" spans="3:10" customFormat="1" ht="16" customHeight="1">
      <c r="C37" s="59" t="str">
        <f>IF(G37+H37&lt;&gt;0,Transaksi!C32,"")</f>
        <v/>
      </c>
      <c r="D37" s="60" t="str">
        <f>IF(G37+H37&lt;&gt;0,Transaksi!D32,"")</f>
        <v/>
      </c>
      <c r="E37" s="213" t="str">
        <f>IF(G37+H37&lt;&gt;0,Transaksi!E32,"")</f>
        <v/>
      </c>
      <c r="F37" s="48" t="str">
        <f>IF(G37+H37&lt;&gt;0,Transaksi!F32,"")</f>
        <v/>
      </c>
      <c r="G37" s="61">
        <f>IF(Transaksi!K32=$F$11,Transaksi!M32,0)</f>
        <v>0</v>
      </c>
      <c r="H37" s="61">
        <f>IF(Transaksi!K32=$F$11,Transaksi!L32,0)</f>
        <v>0</v>
      </c>
      <c r="I37" s="127" t="e">
        <f t="shared" si="0"/>
        <v>#REF!</v>
      </c>
      <c r="J37" s="127" t="str">
        <f>IF(G37+H37&lt;&gt;0,Transaksi!J32,"")</f>
        <v/>
      </c>
    </row>
    <row r="38" spans="3:10" customFormat="1" ht="16" customHeight="1">
      <c r="C38" s="59" t="str">
        <f>IF(G38+H38&lt;&gt;0,Transaksi!C33,"")</f>
        <v/>
      </c>
      <c r="D38" s="60" t="str">
        <f>IF(G38+H38&lt;&gt;0,Transaksi!D33,"")</f>
        <v/>
      </c>
      <c r="E38" s="213" t="str">
        <f>IF(G38+H38&lt;&gt;0,Transaksi!E33,"")</f>
        <v/>
      </c>
      <c r="F38" s="48" t="str">
        <f>IF(G38+H38&lt;&gt;0,Transaksi!F33,"")</f>
        <v/>
      </c>
      <c r="G38" s="61">
        <f>IF(Transaksi!K33=$F$11,Transaksi!M33,0)</f>
        <v>0</v>
      </c>
      <c r="H38" s="61">
        <f>IF(Transaksi!K33=$F$11,Transaksi!L33,0)</f>
        <v>0</v>
      </c>
      <c r="I38" s="127" t="e">
        <f t="shared" si="0"/>
        <v>#REF!</v>
      </c>
      <c r="J38" s="127" t="str">
        <f>IF(G38+H38&lt;&gt;0,Transaksi!J33,"")</f>
        <v/>
      </c>
    </row>
    <row r="39" spans="3:10" customFormat="1" ht="16" customHeight="1">
      <c r="C39" s="59" t="str">
        <f>IF(G39+H39&lt;&gt;0,Transaksi!C34,"")</f>
        <v/>
      </c>
      <c r="D39" s="60" t="str">
        <f>IF(G39+H39&lt;&gt;0,Transaksi!D34,"")</f>
        <v/>
      </c>
      <c r="E39" s="213" t="str">
        <f>IF(G39+H39&lt;&gt;0,Transaksi!E34,"")</f>
        <v/>
      </c>
      <c r="F39" s="48" t="str">
        <f>IF(G39+H39&lt;&gt;0,Transaksi!F34,"")</f>
        <v/>
      </c>
      <c r="G39" s="61">
        <f>IF(Transaksi!K34=$F$11,Transaksi!M34,0)</f>
        <v>0</v>
      </c>
      <c r="H39" s="61">
        <f>IF(Transaksi!K34=$F$11,Transaksi!L34,0)</f>
        <v>0</v>
      </c>
      <c r="I39" s="127" t="e">
        <f t="shared" si="0"/>
        <v>#REF!</v>
      </c>
      <c r="J39" s="127" t="str">
        <f>IF(G39+H39&lt;&gt;0,Transaksi!J34,"")</f>
        <v/>
      </c>
    </row>
    <row r="40" spans="3:10" customFormat="1" ht="16" customHeight="1">
      <c r="C40" s="59" t="str">
        <f>IF(G40+H40&lt;&gt;0,Transaksi!C35,"")</f>
        <v/>
      </c>
      <c r="D40" s="60" t="str">
        <f>IF(G40+H40&lt;&gt;0,Transaksi!D35,"")</f>
        <v/>
      </c>
      <c r="E40" s="213" t="str">
        <f>IF(G40+H40&lt;&gt;0,Transaksi!E35,"")</f>
        <v/>
      </c>
      <c r="F40" s="48" t="str">
        <f>IF(G40+H40&lt;&gt;0,Transaksi!F35,"")</f>
        <v/>
      </c>
      <c r="G40" s="61">
        <f>IF(Transaksi!K35=$F$11,Transaksi!M35,0)</f>
        <v>0</v>
      </c>
      <c r="H40" s="61">
        <f>IF(Transaksi!K35=$F$11,Transaksi!L35,0)</f>
        <v>0</v>
      </c>
      <c r="I40" s="127" t="e">
        <f t="shared" si="0"/>
        <v>#REF!</v>
      </c>
      <c r="J40" s="127" t="str">
        <f>IF(G40+H40&lt;&gt;0,Transaksi!J35,"")</f>
        <v/>
      </c>
    </row>
    <row r="41" spans="3:10" ht="16" customHeight="1">
      <c r="C41" s="59" t="str">
        <f>IF(G41+H41&lt;&gt;0,Transaksi!C36,"")</f>
        <v/>
      </c>
      <c r="D41" s="60" t="str">
        <f>IF(G41+H41&lt;&gt;0,Transaksi!D36,"")</f>
        <v/>
      </c>
      <c r="E41" s="213" t="str">
        <f>IF(G41+H41&lt;&gt;0,Transaksi!E36,"")</f>
        <v/>
      </c>
      <c r="F41" s="48" t="str">
        <f>IF(G41+H41&lt;&gt;0,Transaksi!F36,"")</f>
        <v/>
      </c>
      <c r="G41" s="61">
        <f>IF(Transaksi!K36=$F$11,Transaksi!M36,0)</f>
        <v>0</v>
      </c>
      <c r="H41" s="61">
        <f>IF(Transaksi!K36=$F$11,Transaksi!L36,0)</f>
        <v>0</v>
      </c>
      <c r="I41" s="127" t="e">
        <f t="shared" si="0"/>
        <v>#REF!</v>
      </c>
      <c r="J41" s="127" t="str">
        <f>IF(G41+H41&lt;&gt;0,Transaksi!J36,"")</f>
        <v/>
      </c>
    </row>
    <row r="42" spans="3:10" customFormat="1" ht="16" customHeight="1">
      <c r="C42" s="59" t="str">
        <f>IF(G42+H42&lt;&gt;0,Transaksi!C37,"")</f>
        <v/>
      </c>
      <c r="D42" s="60" t="str">
        <f>IF(G42+H42&lt;&gt;0,Transaksi!D37,"")</f>
        <v/>
      </c>
      <c r="E42" s="213" t="str">
        <f>IF(G42+H42&lt;&gt;0,Transaksi!E37,"")</f>
        <v/>
      </c>
      <c r="F42" s="48" t="str">
        <f>IF(G42+H42&lt;&gt;0,Transaksi!F37,"")</f>
        <v/>
      </c>
      <c r="G42" s="61">
        <f>IF(Transaksi!K37=$F$11,Transaksi!M37,0)</f>
        <v>0</v>
      </c>
      <c r="H42" s="61">
        <f>IF(Transaksi!K37=$F$11,Transaksi!L37,0)</f>
        <v>0</v>
      </c>
      <c r="I42" s="127" t="e">
        <f t="shared" si="0"/>
        <v>#REF!</v>
      </c>
      <c r="J42" s="127" t="str">
        <f>IF(G42+H42&lt;&gt;0,Transaksi!J37,"")</f>
        <v/>
      </c>
    </row>
    <row r="43" spans="3:10" customFormat="1" ht="16" customHeight="1">
      <c r="C43" s="59" t="str">
        <f>IF(G43+H43&lt;&gt;0,Transaksi!C38,"")</f>
        <v/>
      </c>
      <c r="D43" s="60" t="str">
        <f>IF(G43+H43&lt;&gt;0,Transaksi!D38,"")</f>
        <v/>
      </c>
      <c r="E43" s="213" t="str">
        <f>IF(G43+H43&lt;&gt;0,Transaksi!E38,"")</f>
        <v/>
      </c>
      <c r="F43" s="48" t="str">
        <f>IF(G43+H43&lt;&gt;0,Transaksi!F38,"")</f>
        <v/>
      </c>
      <c r="G43" s="61">
        <f>IF(Transaksi!K38=$F$11,Transaksi!M38,0)</f>
        <v>0</v>
      </c>
      <c r="H43" s="61">
        <f>IF(Transaksi!K38=$F$11,Transaksi!L38,0)</f>
        <v>0</v>
      </c>
      <c r="I43" s="127" t="e">
        <f t="shared" si="0"/>
        <v>#REF!</v>
      </c>
      <c r="J43" s="127" t="str">
        <f>IF(G43+H43&lt;&gt;0,Transaksi!J38,"")</f>
        <v/>
      </c>
    </row>
    <row r="44" spans="3:10" customFormat="1" ht="16" customHeight="1">
      <c r="C44" s="59" t="str">
        <f>IF(G44+H44&lt;&gt;0,Transaksi!C39,"")</f>
        <v/>
      </c>
      <c r="D44" s="60" t="str">
        <f>IF(G44+H44&lt;&gt;0,Transaksi!D39,"")</f>
        <v/>
      </c>
      <c r="E44" s="213" t="str">
        <f>IF(G44+H44&lt;&gt;0,Transaksi!E39,"")</f>
        <v/>
      </c>
      <c r="F44" s="48" t="str">
        <f>IF(G44+H44&lt;&gt;0,Transaksi!F39,"")</f>
        <v/>
      </c>
      <c r="G44" s="61">
        <f>IF(Transaksi!K39=$F$11,Transaksi!M39,0)</f>
        <v>0</v>
      </c>
      <c r="H44" s="61">
        <f>IF(Transaksi!K39=$F$11,Transaksi!L39,0)</f>
        <v>0</v>
      </c>
      <c r="I44" s="127" t="e">
        <f t="shared" si="0"/>
        <v>#REF!</v>
      </c>
      <c r="J44" s="127" t="str">
        <f>IF(G44+H44&lt;&gt;0,Transaksi!J39,"")</f>
        <v/>
      </c>
    </row>
    <row r="45" spans="3:10" customFormat="1" ht="16" customHeight="1">
      <c r="C45" s="59" t="str">
        <f>IF(G45+H45&lt;&gt;0,Transaksi!C40,"")</f>
        <v/>
      </c>
      <c r="D45" s="60" t="str">
        <f>IF(G45+H45&lt;&gt;0,Transaksi!D40,"")</f>
        <v/>
      </c>
      <c r="E45" s="213" t="str">
        <f>IF(G45+H45&lt;&gt;0,Transaksi!E40,"")</f>
        <v/>
      </c>
      <c r="F45" s="48" t="str">
        <f>IF(G45+H45&lt;&gt;0,Transaksi!F40,"")</f>
        <v/>
      </c>
      <c r="G45" s="61">
        <f>IF(Transaksi!K40=$F$11,Transaksi!M40,0)</f>
        <v>0</v>
      </c>
      <c r="H45" s="61">
        <f>IF(Transaksi!K40=$F$11,Transaksi!L40,0)</f>
        <v>0</v>
      </c>
      <c r="I45" s="127" t="e">
        <f t="shared" si="0"/>
        <v>#REF!</v>
      </c>
      <c r="J45" s="127" t="str">
        <f>IF(G45+H45&lt;&gt;0,Transaksi!J40,"")</f>
        <v/>
      </c>
    </row>
    <row r="46" spans="3:10" customFormat="1" ht="16" customHeight="1">
      <c r="C46" s="59" t="str">
        <f>IF(G46+H46&lt;&gt;0,Transaksi!C41,"")</f>
        <v/>
      </c>
      <c r="D46" s="60" t="str">
        <f>IF(G46+H46&lt;&gt;0,Transaksi!D41,"")</f>
        <v/>
      </c>
      <c r="E46" s="213" t="str">
        <f>IF(G46+H46&lt;&gt;0,Transaksi!E41,"")</f>
        <v/>
      </c>
      <c r="F46" s="48" t="str">
        <f>IF(G46+H46&lt;&gt;0,Transaksi!F41,"")</f>
        <v/>
      </c>
      <c r="G46" s="61">
        <f>IF(Transaksi!K41=$F$11,Transaksi!M41,0)</f>
        <v>0</v>
      </c>
      <c r="H46" s="61">
        <f>IF(Transaksi!K41=$F$11,Transaksi!L41,0)</f>
        <v>0</v>
      </c>
      <c r="I46" s="127" t="e">
        <f t="shared" si="0"/>
        <v>#REF!</v>
      </c>
      <c r="J46" s="127" t="str">
        <f>IF(G46+H46&lt;&gt;0,Transaksi!J41,"")</f>
        <v/>
      </c>
    </row>
    <row r="47" spans="3:10" customFormat="1" ht="16" customHeight="1">
      <c r="C47" s="59" t="str">
        <f>IF(G47+H47&lt;&gt;0,Transaksi!C42,"")</f>
        <v/>
      </c>
      <c r="D47" s="60" t="str">
        <f>IF(G47+H47&lt;&gt;0,Transaksi!D42,"")</f>
        <v/>
      </c>
      <c r="E47" s="213" t="str">
        <f>IF(G47+H47&lt;&gt;0,Transaksi!E42,"")</f>
        <v/>
      </c>
      <c r="F47" s="48" t="str">
        <f>IF(G47+H47&lt;&gt;0,Transaksi!F42,"")</f>
        <v/>
      </c>
      <c r="G47" s="61">
        <f>IF(Transaksi!K42=$F$11,Transaksi!M42,0)</f>
        <v>0</v>
      </c>
      <c r="H47" s="61">
        <f>IF(Transaksi!K42=$F$11,Transaksi!L42,0)</f>
        <v>0</v>
      </c>
      <c r="I47" s="127" t="e">
        <f t="shared" si="0"/>
        <v>#REF!</v>
      </c>
      <c r="J47" s="127" t="str">
        <f>IF(G47+H47&lt;&gt;0,Transaksi!J42,"")</f>
        <v/>
      </c>
    </row>
    <row r="48" spans="3:10" customFormat="1" ht="16" customHeight="1">
      <c r="C48" s="59" t="str">
        <f>IF(G48+H48&lt;&gt;0,Transaksi!C43,"")</f>
        <v/>
      </c>
      <c r="D48" s="60" t="str">
        <f>IF(G48+H48&lt;&gt;0,Transaksi!D43,"")</f>
        <v/>
      </c>
      <c r="E48" s="213" t="str">
        <f>IF(G48+H48&lt;&gt;0,Transaksi!E43,"")</f>
        <v/>
      </c>
      <c r="F48" s="48" t="str">
        <f>IF(G48+H48&lt;&gt;0,Transaksi!F43,"")</f>
        <v/>
      </c>
      <c r="G48" s="61">
        <f>IF(Transaksi!K43=$F$11,Transaksi!M43,0)</f>
        <v>0</v>
      </c>
      <c r="H48" s="61">
        <f>IF(Transaksi!K43=$F$11,Transaksi!L43,0)</f>
        <v>0</v>
      </c>
      <c r="I48" s="127" t="e">
        <f t="shared" si="0"/>
        <v>#REF!</v>
      </c>
      <c r="J48" s="127" t="str">
        <f>IF(G48+H48&lt;&gt;0,Transaksi!J43,"")</f>
        <v/>
      </c>
    </row>
    <row r="49" spans="3:10" customFormat="1" ht="16" customHeight="1">
      <c r="C49" s="59" t="str">
        <f>IF(G49+H49&lt;&gt;0,Transaksi!C44,"")</f>
        <v/>
      </c>
      <c r="D49" s="60" t="str">
        <f>IF(G49+H49&lt;&gt;0,Transaksi!D44,"")</f>
        <v/>
      </c>
      <c r="E49" s="213" t="str">
        <f>IF(G49+H49&lt;&gt;0,Transaksi!E44,"")</f>
        <v/>
      </c>
      <c r="F49" s="48" t="str">
        <f>IF(G49+H49&lt;&gt;0,Transaksi!F44,"")</f>
        <v/>
      </c>
      <c r="G49" s="61">
        <f>IF(Transaksi!K44=$F$11,Transaksi!M44,0)</f>
        <v>0</v>
      </c>
      <c r="H49" s="61">
        <f>IF(Transaksi!K44=$F$11,Transaksi!L44,0)</f>
        <v>0</v>
      </c>
      <c r="I49" s="127" t="e">
        <f t="shared" si="0"/>
        <v>#REF!</v>
      </c>
      <c r="J49" s="127" t="str">
        <f>IF(G49+H49&lt;&gt;0,Transaksi!J44,"")</f>
        <v/>
      </c>
    </row>
    <row r="50" spans="3:10" customFormat="1" ht="16" customHeight="1">
      <c r="C50" s="59" t="str">
        <f>IF(G50+H50&lt;&gt;0,Transaksi!C45,"")</f>
        <v/>
      </c>
      <c r="D50" s="60" t="str">
        <f>IF(G50+H50&lt;&gt;0,Transaksi!D45,"")</f>
        <v/>
      </c>
      <c r="E50" s="213" t="str">
        <f>IF(G50+H50&lt;&gt;0,Transaksi!E45,"")</f>
        <v/>
      </c>
      <c r="F50" s="48" t="str">
        <f>IF(G50+H50&lt;&gt;0,Transaksi!F45,"")</f>
        <v/>
      </c>
      <c r="G50" s="61">
        <f>IF(Transaksi!K45=$F$11,Transaksi!M45,0)</f>
        <v>0</v>
      </c>
      <c r="H50" s="61">
        <f>IF(Transaksi!K45=$F$11,Transaksi!L45,0)</f>
        <v>0</v>
      </c>
      <c r="I50" s="127" t="e">
        <f t="shared" si="0"/>
        <v>#REF!</v>
      </c>
      <c r="J50" s="127" t="str">
        <f>IF(G50+H50&lt;&gt;0,Transaksi!J45,"")</f>
        <v/>
      </c>
    </row>
    <row r="51" spans="3:10" customFormat="1" ht="16" customHeight="1">
      <c r="C51" s="59" t="str">
        <f>IF(G51+H51&lt;&gt;0,Transaksi!C46,"")</f>
        <v/>
      </c>
      <c r="D51" s="60" t="str">
        <f>IF(G51+H51&lt;&gt;0,Transaksi!D46,"")</f>
        <v/>
      </c>
      <c r="E51" s="213" t="str">
        <f>IF(G51+H51&lt;&gt;0,Transaksi!E46,"")</f>
        <v/>
      </c>
      <c r="F51" s="48" t="str">
        <f>IF(G51+H51&lt;&gt;0,Transaksi!F46,"")</f>
        <v/>
      </c>
      <c r="G51" s="61">
        <f>IF(Transaksi!K46=$F$11,Transaksi!M46,0)</f>
        <v>0</v>
      </c>
      <c r="H51" s="61">
        <f>IF(Transaksi!K46=$F$11,Transaksi!L46,0)</f>
        <v>0</v>
      </c>
      <c r="I51" s="127" t="e">
        <f t="shared" si="0"/>
        <v>#REF!</v>
      </c>
      <c r="J51" s="127" t="str">
        <f>IF(G51+H51&lt;&gt;0,Transaksi!J46,"")</f>
        <v/>
      </c>
    </row>
    <row r="52" spans="3:10" customFormat="1" ht="16" customHeight="1">
      <c r="C52" s="59" t="str">
        <f>IF(G52+H52&lt;&gt;0,Transaksi!C47,"")</f>
        <v/>
      </c>
      <c r="D52" s="60" t="str">
        <f>IF(G52+H52&lt;&gt;0,Transaksi!D47,"")</f>
        <v/>
      </c>
      <c r="E52" s="213" t="str">
        <f>IF(G52+H52&lt;&gt;0,Transaksi!E47,"")</f>
        <v/>
      </c>
      <c r="F52" s="48" t="str">
        <f>IF(G52+H52&lt;&gt;0,Transaksi!F47,"")</f>
        <v/>
      </c>
      <c r="G52" s="61">
        <f>IF(Transaksi!K47=$F$11,Transaksi!M47,0)</f>
        <v>0</v>
      </c>
      <c r="H52" s="61">
        <f>IF(Transaksi!K47=$F$11,Transaksi!L47,0)</f>
        <v>0</v>
      </c>
      <c r="I52" s="127" t="e">
        <f t="shared" si="0"/>
        <v>#REF!</v>
      </c>
      <c r="J52" s="127" t="str">
        <f>IF(G52+H52&lt;&gt;0,Transaksi!J47,"")</f>
        <v/>
      </c>
    </row>
    <row r="53" spans="3:10" customFormat="1" ht="16" customHeight="1">
      <c r="C53" s="59" t="str">
        <f>IF(G53+H53&lt;&gt;0,Transaksi!C48,"")</f>
        <v/>
      </c>
      <c r="D53" s="60" t="str">
        <f>IF(G53+H53&lt;&gt;0,Transaksi!D48,"")</f>
        <v/>
      </c>
      <c r="E53" s="213" t="str">
        <f>IF(G53+H53&lt;&gt;0,Transaksi!E48,"")</f>
        <v/>
      </c>
      <c r="F53" s="48" t="str">
        <f>IF(G53+H53&lt;&gt;0,Transaksi!F48,"")</f>
        <v/>
      </c>
      <c r="G53" s="61">
        <f>IF(Transaksi!K48=$F$11,Transaksi!M48,0)</f>
        <v>0</v>
      </c>
      <c r="H53" s="61">
        <f>IF(Transaksi!K48=$F$11,Transaksi!L48,0)</f>
        <v>0</v>
      </c>
      <c r="I53" s="127" t="e">
        <f t="shared" si="0"/>
        <v>#REF!</v>
      </c>
      <c r="J53" s="127" t="str">
        <f>IF(G53+H53&lt;&gt;0,Transaksi!J48,"")</f>
        <v/>
      </c>
    </row>
    <row r="54" spans="3:10" customFormat="1" ht="16" customHeight="1">
      <c r="C54" s="59" t="str">
        <f>IF(G54+H54&lt;&gt;0,Transaksi!C49,"")</f>
        <v/>
      </c>
      <c r="D54" s="60" t="str">
        <f>IF(G54+H54&lt;&gt;0,Transaksi!D49,"")</f>
        <v/>
      </c>
      <c r="E54" s="213" t="str">
        <f>IF(G54+H54&lt;&gt;0,Transaksi!E49,"")</f>
        <v/>
      </c>
      <c r="F54" s="48" t="str">
        <f>IF(G54+H54&lt;&gt;0,Transaksi!F49,"")</f>
        <v/>
      </c>
      <c r="G54" s="61">
        <f>IF(Transaksi!K49=$F$11,Transaksi!M49,0)</f>
        <v>0</v>
      </c>
      <c r="H54" s="61">
        <f>IF(Transaksi!K49=$F$11,Transaksi!L49,0)</f>
        <v>0</v>
      </c>
      <c r="I54" s="127" t="e">
        <f t="shared" si="0"/>
        <v>#REF!</v>
      </c>
      <c r="J54" s="127" t="str">
        <f>IF(G54+H54&lt;&gt;0,Transaksi!J49,"")</f>
        <v/>
      </c>
    </row>
    <row r="55" spans="3:10" customFormat="1" ht="16" customHeight="1">
      <c r="C55" s="59" t="str">
        <f>IF(G55+H55&lt;&gt;0,Transaksi!C50,"")</f>
        <v/>
      </c>
      <c r="D55" s="60" t="str">
        <f>IF(G55+H55&lt;&gt;0,Transaksi!D50,"")</f>
        <v/>
      </c>
      <c r="E55" s="213" t="str">
        <f>IF(G55+H55&lt;&gt;0,Transaksi!E50,"")</f>
        <v/>
      </c>
      <c r="F55" s="48" t="str">
        <f>IF(G55+H55&lt;&gt;0,Transaksi!F50,"")</f>
        <v/>
      </c>
      <c r="G55" s="61">
        <f>IF(Transaksi!K50=$F$11,Transaksi!M50,0)</f>
        <v>0</v>
      </c>
      <c r="H55" s="61">
        <f>IF(Transaksi!K50=$F$11,Transaksi!L50,0)</f>
        <v>0</v>
      </c>
      <c r="I55" s="127" t="e">
        <f t="shared" si="0"/>
        <v>#REF!</v>
      </c>
      <c r="J55" s="127" t="str">
        <f>IF(G55+H55&lt;&gt;0,Transaksi!J50,"")</f>
        <v/>
      </c>
    </row>
    <row r="56" spans="3:10" ht="16" customHeight="1">
      <c r="C56" s="59" t="str">
        <f>IF(G56+H56&lt;&gt;0,Transaksi!C51,"")</f>
        <v/>
      </c>
      <c r="D56" s="60" t="str">
        <f>IF(G56+H56&lt;&gt;0,Transaksi!D51,"")</f>
        <v/>
      </c>
      <c r="E56" s="213" t="str">
        <f>IF(G56+H56&lt;&gt;0,Transaksi!E51,"")</f>
        <v/>
      </c>
      <c r="F56" s="48" t="str">
        <f>IF(G56+H56&lt;&gt;0,Transaksi!F51,"")</f>
        <v/>
      </c>
      <c r="G56" s="61">
        <f>IF(Transaksi!K51=$F$11,Transaksi!M51,0)</f>
        <v>0</v>
      </c>
      <c r="H56" s="61">
        <f>IF(Transaksi!K51=$F$11,Transaksi!L51,0)</f>
        <v>0</v>
      </c>
      <c r="I56" s="127" t="e">
        <f t="shared" si="0"/>
        <v>#REF!</v>
      </c>
      <c r="J56" s="127" t="str">
        <f>IF(G56+H56&lt;&gt;0,Transaksi!J51,"")</f>
        <v/>
      </c>
    </row>
    <row r="57" spans="3:10" customFormat="1" ht="16" customHeight="1">
      <c r="C57" s="59" t="str">
        <f>IF(G57+H57&lt;&gt;0,Transaksi!C52,"")</f>
        <v/>
      </c>
      <c r="D57" s="60" t="str">
        <f>IF(G57+H57&lt;&gt;0,Transaksi!D52,"")</f>
        <v/>
      </c>
      <c r="E57" s="213" t="str">
        <f>IF(G57+H57&lt;&gt;0,Transaksi!E52,"")</f>
        <v/>
      </c>
      <c r="F57" s="48" t="str">
        <f>IF(G57+H57&lt;&gt;0,Transaksi!F52,"")</f>
        <v/>
      </c>
      <c r="G57" s="61">
        <f>IF(Transaksi!K52=$F$11,Transaksi!M52,0)</f>
        <v>0</v>
      </c>
      <c r="H57" s="61">
        <f>IF(Transaksi!K52=$F$11,Transaksi!L52,0)</f>
        <v>0</v>
      </c>
      <c r="I57" s="127" t="e">
        <f t="shared" si="0"/>
        <v>#REF!</v>
      </c>
      <c r="J57" s="127" t="str">
        <f>IF(G57+H57&lt;&gt;0,Transaksi!J52,"")</f>
        <v/>
      </c>
    </row>
    <row r="58" spans="3:10" customFormat="1" ht="16" customHeight="1">
      <c r="C58" s="59" t="str">
        <f>IF(G58+H58&lt;&gt;0,Transaksi!C53,"")</f>
        <v/>
      </c>
      <c r="D58" s="60" t="str">
        <f>IF(G58+H58&lt;&gt;0,Transaksi!D53,"")</f>
        <v/>
      </c>
      <c r="E58" s="213" t="str">
        <f>IF(G58+H58&lt;&gt;0,Transaksi!E53,"")</f>
        <v/>
      </c>
      <c r="F58" s="48" t="str">
        <f>IF(G58+H58&lt;&gt;0,Transaksi!F53,"")</f>
        <v/>
      </c>
      <c r="G58" s="61">
        <f>IF(Transaksi!K53=$F$11,Transaksi!M53,0)</f>
        <v>0</v>
      </c>
      <c r="H58" s="61">
        <f>IF(Transaksi!K53=$F$11,Transaksi!L53,0)</f>
        <v>0</v>
      </c>
      <c r="I58" s="127" t="e">
        <f t="shared" si="0"/>
        <v>#REF!</v>
      </c>
      <c r="J58" s="127" t="str">
        <f>IF(G58+H58&lt;&gt;0,Transaksi!J53,"")</f>
        <v/>
      </c>
    </row>
    <row r="59" spans="3:10" customFormat="1" ht="16" customHeight="1">
      <c r="C59" s="59" t="str">
        <f>IF(G59+H59&lt;&gt;0,Transaksi!C54,"")</f>
        <v/>
      </c>
      <c r="D59" s="60" t="str">
        <f>IF(G59+H59&lt;&gt;0,Transaksi!D54,"")</f>
        <v/>
      </c>
      <c r="E59" s="213" t="str">
        <f>IF(G59+H59&lt;&gt;0,Transaksi!E54,"")</f>
        <v/>
      </c>
      <c r="F59" s="48" t="str">
        <f>IF(G59+H59&lt;&gt;0,Transaksi!F54,"")</f>
        <v/>
      </c>
      <c r="G59" s="61">
        <f>IF(Transaksi!K54=$F$11,Transaksi!M54,0)</f>
        <v>0</v>
      </c>
      <c r="H59" s="61">
        <f>IF(Transaksi!K54=$F$11,Transaksi!L54,0)</f>
        <v>0</v>
      </c>
      <c r="I59" s="127" t="e">
        <f t="shared" si="0"/>
        <v>#REF!</v>
      </c>
      <c r="J59" s="127" t="str">
        <f>IF(G59+H59&lt;&gt;0,Transaksi!J54,"")</f>
        <v/>
      </c>
    </row>
    <row r="60" spans="3:10" customFormat="1" ht="16" customHeight="1">
      <c r="C60" s="59" t="str">
        <f>IF(G60+H60&lt;&gt;0,Transaksi!C55,"")</f>
        <v/>
      </c>
      <c r="D60" s="60" t="str">
        <f>IF(G60+H60&lt;&gt;0,Transaksi!D55,"")</f>
        <v/>
      </c>
      <c r="E60" s="213" t="str">
        <f>IF(G60+H60&lt;&gt;0,Transaksi!E55,"")</f>
        <v/>
      </c>
      <c r="F60" s="48" t="str">
        <f>IF(G60+H60&lt;&gt;0,Transaksi!F55,"")</f>
        <v/>
      </c>
      <c r="G60" s="61">
        <f>IF(Transaksi!K55=$F$11,Transaksi!M55,0)</f>
        <v>0</v>
      </c>
      <c r="H60" s="61">
        <f>IF(Transaksi!K55=$F$11,Transaksi!L55,0)</f>
        <v>0</v>
      </c>
      <c r="I60" s="127" t="e">
        <f t="shared" si="0"/>
        <v>#REF!</v>
      </c>
      <c r="J60" s="127" t="str">
        <f>IF(G60+H60&lt;&gt;0,Transaksi!J55,"")</f>
        <v/>
      </c>
    </row>
    <row r="61" spans="3:10" customFormat="1" ht="16" customHeight="1">
      <c r="C61" s="59" t="str">
        <f>IF(G61+H61&lt;&gt;0,Transaksi!C56,"")</f>
        <v/>
      </c>
      <c r="D61" s="60" t="str">
        <f>IF(G61+H61&lt;&gt;0,Transaksi!D56,"")</f>
        <v/>
      </c>
      <c r="E61" s="213" t="str">
        <f>IF(G61+H61&lt;&gt;0,Transaksi!E56,"")</f>
        <v/>
      </c>
      <c r="F61" s="48" t="str">
        <f>IF(G61+H61&lt;&gt;0,Transaksi!F56,"")</f>
        <v/>
      </c>
      <c r="G61" s="61">
        <f>IF(Transaksi!K56=$F$11,Transaksi!M56,0)</f>
        <v>0</v>
      </c>
      <c r="H61" s="61">
        <f>IF(Transaksi!K56=$F$11,Transaksi!L56,0)</f>
        <v>0</v>
      </c>
      <c r="I61" s="127" t="e">
        <f t="shared" si="0"/>
        <v>#REF!</v>
      </c>
      <c r="J61" s="127" t="str">
        <f>IF(G61+H61&lt;&gt;0,Transaksi!J56,"")</f>
        <v/>
      </c>
    </row>
    <row r="62" spans="3:10" customFormat="1" ht="16" customHeight="1">
      <c r="C62" s="59" t="str">
        <f>IF(G62+H62&lt;&gt;0,Transaksi!C57,"")</f>
        <v/>
      </c>
      <c r="D62" s="60" t="str">
        <f>IF(G62+H62&lt;&gt;0,Transaksi!D57,"")</f>
        <v/>
      </c>
      <c r="E62" s="213" t="str">
        <f>IF(G62+H62&lt;&gt;0,Transaksi!E57,"")</f>
        <v/>
      </c>
      <c r="F62" s="48" t="str">
        <f>IF(G62+H62&lt;&gt;0,Transaksi!F57,"")</f>
        <v/>
      </c>
      <c r="G62" s="61">
        <f>IF(Transaksi!K57=$F$11,Transaksi!M57,0)</f>
        <v>0</v>
      </c>
      <c r="H62" s="61">
        <f>IF(Transaksi!K57=$F$11,Transaksi!L57,0)</f>
        <v>0</v>
      </c>
      <c r="I62" s="127" t="e">
        <f t="shared" si="0"/>
        <v>#REF!</v>
      </c>
      <c r="J62" s="127" t="str">
        <f>IF(G62+H62&lt;&gt;0,Transaksi!J57,"")</f>
        <v/>
      </c>
    </row>
    <row r="63" spans="3:10" customFormat="1" ht="16" customHeight="1">
      <c r="C63" s="59" t="str">
        <f>IF(G63+H63&lt;&gt;0,Transaksi!C58,"")</f>
        <v/>
      </c>
      <c r="D63" s="60" t="str">
        <f>IF(G63+H63&lt;&gt;0,Transaksi!D58,"")</f>
        <v/>
      </c>
      <c r="E63" s="213" t="str">
        <f>IF(G63+H63&lt;&gt;0,Transaksi!E58,"")</f>
        <v/>
      </c>
      <c r="F63" s="48" t="str">
        <f>IF(G63+H63&lt;&gt;0,Transaksi!F58,"")</f>
        <v/>
      </c>
      <c r="G63" s="61">
        <f>IF(Transaksi!K58=$F$11,Transaksi!M58,0)</f>
        <v>0</v>
      </c>
      <c r="H63" s="61">
        <f>IF(Transaksi!K58=$F$11,Transaksi!L58,0)</f>
        <v>0</v>
      </c>
      <c r="I63" s="127" t="e">
        <f t="shared" si="0"/>
        <v>#REF!</v>
      </c>
      <c r="J63" s="127" t="str">
        <f>IF(G63+H63&lt;&gt;0,Transaksi!J58,"")</f>
        <v/>
      </c>
    </row>
    <row r="64" spans="3:10" customFormat="1" ht="16" customHeight="1">
      <c r="C64" s="59" t="str">
        <f>IF(G64+H64&lt;&gt;0,Transaksi!C59,"")</f>
        <v/>
      </c>
      <c r="D64" s="60" t="str">
        <f>IF(G64+H64&lt;&gt;0,Transaksi!D59,"")</f>
        <v/>
      </c>
      <c r="E64" s="213" t="str">
        <f>IF(G64+H64&lt;&gt;0,Transaksi!E59,"")</f>
        <v/>
      </c>
      <c r="F64" s="48" t="str">
        <f>IF(G64+H64&lt;&gt;0,Transaksi!F59,"")</f>
        <v/>
      </c>
      <c r="G64" s="61">
        <f>IF(Transaksi!K59=$F$11,Transaksi!M59,0)</f>
        <v>0</v>
      </c>
      <c r="H64" s="61">
        <f>IF(Transaksi!K59=$F$11,Transaksi!L59,0)</f>
        <v>0</v>
      </c>
      <c r="I64" s="127" t="e">
        <f t="shared" si="0"/>
        <v>#REF!</v>
      </c>
      <c r="J64" s="127" t="str">
        <f>IF(G64+H64&lt;&gt;0,Transaksi!J59,"")</f>
        <v/>
      </c>
    </row>
    <row r="65" spans="3:10" customFormat="1" ht="16" customHeight="1">
      <c r="C65" s="59" t="str">
        <f>IF(G65+H65&lt;&gt;0,Transaksi!C60,"")</f>
        <v/>
      </c>
      <c r="D65" s="60" t="str">
        <f>IF(G65+H65&lt;&gt;0,Transaksi!D60,"")</f>
        <v/>
      </c>
      <c r="E65" s="213" t="str">
        <f>IF(G65+H65&lt;&gt;0,Transaksi!E60,"")</f>
        <v/>
      </c>
      <c r="F65" s="48" t="str">
        <f>IF(G65+H65&lt;&gt;0,Transaksi!F60,"")</f>
        <v/>
      </c>
      <c r="G65" s="61">
        <f>IF(Transaksi!K60=$F$11,Transaksi!M60,0)</f>
        <v>0</v>
      </c>
      <c r="H65" s="61">
        <f>IF(Transaksi!K60=$F$11,Transaksi!L60,0)</f>
        <v>0</v>
      </c>
      <c r="I65" s="127" t="e">
        <f t="shared" si="0"/>
        <v>#REF!</v>
      </c>
      <c r="J65" s="127" t="str">
        <f>IF(G65+H65&lt;&gt;0,Transaksi!J60,"")</f>
        <v/>
      </c>
    </row>
    <row r="66" spans="3:10" customFormat="1" ht="16" customHeight="1">
      <c r="C66" s="59" t="str">
        <f>IF(G66+H66&lt;&gt;0,Transaksi!C61,"")</f>
        <v/>
      </c>
      <c r="D66" s="60" t="str">
        <f>IF(G66+H66&lt;&gt;0,Transaksi!D61,"")</f>
        <v/>
      </c>
      <c r="E66" s="213" t="str">
        <f>IF(G66+H66&lt;&gt;0,Transaksi!E61,"")</f>
        <v/>
      </c>
      <c r="F66" s="48" t="str">
        <f>IF(G66+H66&lt;&gt;0,Transaksi!F61,"")</f>
        <v/>
      </c>
      <c r="G66" s="61">
        <f>IF(Transaksi!K61=$F$11,Transaksi!M61,0)</f>
        <v>0</v>
      </c>
      <c r="H66" s="61">
        <f>IF(Transaksi!K61=$F$11,Transaksi!L61,0)</f>
        <v>0</v>
      </c>
      <c r="I66" s="127" t="e">
        <f t="shared" si="0"/>
        <v>#REF!</v>
      </c>
      <c r="J66" s="127" t="str">
        <f>IF(G66+H66&lt;&gt;0,Transaksi!J61,"")</f>
        <v/>
      </c>
    </row>
    <row r="67" spans="3:10" customFormat="1" ht="16" customHeight="1">
      <c r="C67" s="59" t="str">
        <f>IF(G67+H67&lt;&gt;0,Transaksi!C62,"")</f>
        <v/>
      </c>
      <c r="D67" s="60" t="str">
        <f>IF(G67+H67&lt;&gt;0,Transaksi!D62,"")</f>
        <v/>
      </c>
      <c r="E67" s="213" t="str">
        <f>IF(G67+H67&lt;&gt;0,Transaksi!E62,"")</f>
        <v/>
      </c>
      <c r="F67" s="48" t="str">
        <f>IF(G67+H67&lt;&gt;0,Transaksi!F62,"")</f>
        <v/>
      </c>
      <c r="G67" s="61">
        <f>IF(Transaksi!K62=$F$11,Transaksi!M62,0)</f>
        <v>0</v>
      </c>
      <c r="H67" s="61">
        <f>IF(Transaksi!K62=$F$11,Transaksi!L62,0)</f>
        <v>0</v>
      </c>
      <c r="I67" s="127" t="e">
        <f t="shared" si="0"/>
        <v>#REF!</v>
      </c>
      <c r="J67" s="127" t="str">
        <f>IF(G67+H67&lt;&gt;0,Transaksi!J62,"")</f>
        <v/>
      </c>
    </row>
    <row r="68" spans="3:10" customFormat="1" ht="16" customHeight="1">
      <c r="C68" s="59" t="str">
        <f>IF(G68+H68&lt;&gt;0,Transaksi!C63,"")</f>
        <v/>
      </c>
      <c r="D68" s="60" t="str">
        <f>IF(G68+H68&lt;&gt;0,Transaksi!D63,"")</f>
        <v/>
      </c>
      <c r="E68" s="213" t="str">
        <f>IF(G68+H68&lt;&gt;0,Transaksi!E63,"")</f>
        <v/>
      </c>
      <c r="F68" s="48" t="str">
        <f>IF(G68+H68&lt;&gt;0,Transaksi!F63,"")</f>
        <v/>
      </c>
      <c r="G68" s="61">
        <f>IF(Transaksi!K63=$F$11,Transaksi!M63,0)</f>
        <v>0</v>
      </c>
      <c r="H68" s="61">
        <f>IF(Transaksi!K63=$F$11,Transaksi!L63,0)</f>
        <v>0</v>
      </c>
      <c r="I68" s="127" t="e">
        <f t="shared" si="0"/>
        <v>#REF!</v>
      </c>
      <c r="J68" s="127" t="str">
        <f>IF(G68+H68&lt;&gt;0,Transaksi!J63,"")</f>
        <v/>
      </c>
    </row>
    <row r="69" spans="3:10" customFormat="1" ht="16" customHeight="1">
      <c r="C69" s="59" t="str">
        <f>IF(G69+H69&lt;&gt;0,Transaksi!C64,"")</f>
        <v/>
      </c>
      <c r="D69" s="60" t="str">
        <f>IF(G69+H69&lt;&gt;0,Transaksi!D64,"")</f>
        <v/>
      </c>
      <c r="E69" s="213" t="str">
        <f>IF(G69+H69&lt;&gt;0,Transaksi!E64,"")</f>
        <v/>
      </c>
      <c r="F69" s="48" t="str">
        <f>IF(G69+H69&lt;&gt;0,Transaksi!F64,"")</f>
        <v/>
      </c>
      <c r="G69" s="61">
        <f>IF(Transaksi!K64=$F$11,Transaksi!M64,0)</f>
        <v>0</v>
      </c>
      <c r="H69" s="61">
        <f>IF(Transaksi!K64=$F$11,Transaksi!L64,0)</f>
        <v>0</v>
      </c>
      <c r="I69" s="127" t="e">
        <f t="shared" si="0"/>
        <v>#REF!</v>
      </c>
      <c r="J69" s="127" t="str">
        <f>IF(G69+H69&lt;&gt;0,Transaksi!J64,"")</f>
        <v/>
      </c>
    </row>
    <row r="70" spans="3:10" customFormat="1" ht="16" customHeight="1">
      <c r="C70" s="59" t="str">
        <f>IF(G70+H70&lt;&gt;0,Transaksi!C65,"")</f>
        <v/>
      </c>
      <c r="D70" s="60" t="str">
        <f>IF(G70+H70&lt;&gt;0,Transaksi!D65,"")</f>
        <v/>
      </c>
      <c r="E70" s="213" t="str">
        <f>IF(G70+H70&lt;&gt;0,Transaksi!E65,"")</f>
        <v/>
      </c>
      <c r="F70" s="48" t="str">
        <f>IF(G70+H70&lt;&gt;0,Transaksi!F65,"")</f>
        <v/>
      </c>
      <c r="G70" s="61">
        <f>IF(Transaksi!K65=$F$11,Transaksi!M65,0)</f>
        <v>0</v>
      </c>
      <c r="H70" s="61">
        <f>IF(Transaksi!K65=$F$11,Transaksi!L65,0)</f>
        <v>0</v>
      </c>
      <c r="I70" s="127" t="e">
        <f t="shared" si="0"/>
        <v>#REF!</v>
      </c>
      <c r="J70" s="127" t="str">
        <f>IF(G70+H70&lt;&gt;0,Transaksi!J65,"")</f>
        <v/>
      </c>
    </row>
    <row r="71" spans="3:10" customFormat="1" ht="16" customHeight="1">
      <c r="C71" s="59" t="str">
        <f>IF(G71+H71&lt;&gt;0,Transaksi!C66,"")</f>
        <v/>
      </c>
      <c r="D71" s="60" t="str">
        <f>IF(G71+H71&lt;&gt;0,Transaksi!D66,"")</f>
        <v/>
      </c>
      <c r="E71" s="213" t="str">
        <f>IF(G71+H71&lt;&gt;0,Transaksi!E66,"")</f>
        <v/>
      </c>
      <c r="F71" s="48" t="str">
        <f>IF(G71+H71&lt;&gt;0,Transaksi!F66,"")</f>
        <v/>
      </c>
      <c r="G71" s="61">
        <f>IF(Transaksi!K66=$F$11,Transaksi!M66,0)</f>
        <v>0</v>
      </c>
      <c r="H71" s="61">
        <f>IF(Transaksi!K66=$F$11,Transaksi!L66,0)</f>
        <v>0</v>
      </c>
      <c r="I71" s="127" t="e">
        <f t="shared" si="0"/>
        <v>#REF!</v>
      </c>
      <c r="J71" s="127" t="str">
        <f>IF(G71+H71&lt;&gt;0,Transaksi!J66,"")</f>
        <v/>
      </c>
    </row>
    <row r="72" spans="3:10" customFormat="1" ht="16" customHeight="1">
      <c r="C72" s="59" t="str">
        <f>IF(G72+H72&lt;&gt;0,Transaksi!C67,"")</f>
        <v/>
      </c>
      <c r="D72" s="60" t="str">
        <f>IF(G72+H72&lt;&gt;0,Transaksi!D67,"")</f>
        <v/>
      </c>
      <c r="E72" s="213" t="str">
        <f>IF(G72+H72&lt;&gt;0,Transaksi!E67,"")</f>
        <v/>
      </c>
      <c r="F72" s="48" t="str">
        <f>IF(G72+H72&lt;&gt;0,Transaksi!F67,"")</f>
        <v/>
      </c>
      <c r="G72" s="61">
        <f>IF(Transaksi!K67=$F$11,Transaksi!M67,0)</f>
        <v>0</v>
      </c>
      <c r="H72" s="61">
        <f>IF(Transaksi!K67=$F$11,Transaksi!L67,0)</f>
        <v>0</v>
      </c>
      <c r="I72" s="127" t="e">
        <f t="shared" si="0"/>
        <v>#REF!</v>
      </c>
      <c r="J72" s="127" t="str">
        <f>IF(G72+H72&lt;&gt;0,Transaksi!J67,"")</f>
        <v/>
      </c>
    </row>
    <row r="73" spans="3:10" customFormat="1" ht="16" customHeight="1">
      <c r="C73" s="59" t="str">
        <f>IF(G73+H73&lt;&gt;0,Transaksi!C68,"")</f>
        <v/>
      </c>
      <c r="D73" s="60" t="str">
        <f>IF(G73+H73&lt;&gt;0,Transaksi!D68,"")</f>
        <v/>
      </c>
      <c r="E73" s="213" t="str">
        <f>IF(G73+H73&lt;&gt;0,Transaksi!E68,"")</f>
        <v/>
      </c>
      <c r="F73" s="48" t="str">
        <f>IF(G73+H73&lt;&gt;0,Transaksi!F68,"")</f>
        <v/>
      </c>
      <c r="G73" s="61">
        <f>IF(Transaksi!K68=$F$11,Transaksi!M68,0)</f>
        <v>0</v>
      </c>
      <c r="H73" s="61">
        <f>IF(Transaksi!K68=$F$11,Transaksi!L68,0)</f>
        <v>0</v>
      </c>
      <c r="I73" s="127" t="e">
        <f t="shared" si="0"/>
        <v>#REF!</v>
      </c>
      <c r="J73" s="127" t="str">
        <f>IF(G73+H73&lt;&gt;0,Transaksi!J68,"")</f>
        <v/>
      </c>
    </row>
    <row r="74" spans="3:10" customFormat="1" ht="16" customHeight="1">
      <c r="C74" s="59" t="str">
        <f>IF(G74+H74&lt;&gt;0,Transaksi!C69,"")</f>
        <v/>
      </c>
      <c r="D74" s="60" t="str">
        <f>IF(G74+H74&lt;&gt;0,Transaksi!D69,"")</f>
        <v/>
      </c>
      <c r="E74" s="213" t="str">
        <f>IF(G74+H74&lt;&gt;0,Transaksi!E69,"")</f>
        <v/>
      </c>
      <c r="F74" s="48" t="str">
        <f>IF(G74+H74&lt;&gt;0,Transaksi!F69,"")</f>
        <v/>
      </c>
      <c r="G74" s="61">
        <f>IF(Transaksi!K69=$F$11,Transaksi!M69,0)</f>
        <v>0</v>
      </c>
      <c r="H74" s="61">
        <f>IF(Transaksi!K69=$F$11,Transaksi!L69,0)</f>
        <v>0</v>
      </c>
      <c r="I74" s="127" t="e">
        <f t="shared" si="0"/>
        <v>#REF!</v>
      </c>
      <c r="J74" s="127" t="str">
        <f>IF(G74+H74&lt;&gt;0,Transaksi!J69,"")</f>
        <v/>
      </c>
    </row>
    <row r="75" spans="3:10" customFormat="1" ht="16" customHeight="1">
      <c r="C75" s="59" t="str">
        <f>IF(G75+H75&lt;&gt;0,Transaksi!C70,"")</f>
        <v/>
      </c>
      <c r="D75" s="60" t="str">
        <f>IF(G75+H75&lt;&gt;0,Transaksi!D70,"")</f>
        <v/>
      </c>
      <c r="E75" s="213" t="str">
        <f>IF(G75+H75&lt;&gt;0,Transaksi!E70,"")</f>
        <v/>
      </c>
      <c r="F75" s="48" t="str">
        <f>IF(G75+H75&lt;&gt;0,Transaksi!F70,"")</f>
        <v/>
      </c>
      <c r="G75" s="61">
        <f>IF(Transaksi!K70=$F$11,Transaksi!M70,0)</f>
        <v>0</v>
      </c>
      <c r="H75" s="61">
        <f>IF(Transaksi!K70=$F$11,Transaksi!L70,0)</f>
        <v>0</v>
      </c>
      <c r="I75" s="127" t="e">
        <f t="shared" si="0"/>
        <v>#REF!</v>
      </c>
      <c r="J75" s="127" t="str">
        <f>IF(G75+H75&lt;&gt;0,Transaksi!J70,"")</f>
        <v/>
      </c>
    </row>
    <row r="76" spans="3:10" customFormat="1" ht="16" customHeight="1">
      <c r="C76" s="59" t="str">
        <f>IF(G76+H76&lt;&gt;0,Transaksi!C71,"")</f>
        <v/>
      </c>
      <c r="D76" s="60" t="str">
        <f>IF(G76+H76&lt;&gt;0,Transaksi!D71,"")</f>
        <v/>
      </c>
      <c r="E76" s="213" t="str">
        <f>IF(G76+H76&lt;&gt;0,Transaksi!E71,"")</f>
        <v/>
      </c>
      <c r="F76" s="48" t="str">
        <f>IF(G76+H76&lt;&gt;0,Transaksi!F71,"")</f>
        <v/>
      </c>
      <c r="G76" s="61">
        <f>IF(Transaksi!K71=$F$11,Transaksi!M71,0)</f>
        <v>0</v>
      </c>
      <c r="H76" s="61">
        <f>IF(Transaksi!K71=$F$11,Transaksi!L71,0)</f>
        <v>0</v>
      </c>
      <c r="I76" s="127" t="e">
        <f t="shared" si="0"/>
        <v>#REF!</v>
      </c>
      <c r="J76" s="127" t="str">
        <f>IF(G76+H76&lt;&gt;0,Transaksi!J71,"")</f>
        <v/>
      </c>
    </row>
    <row r="77" spans="3:10" customFormat="1" ht="16" customHeight="1">
      <c r="C77" s="59" t="str">
        <f>IF(G77+H77&lt;&gt;0,Transaksi!C72,"")</f>
        <v/>
      </c>
      <c r="D77" s="60" t="str">
        <f>IF(G77+H77&lt;&gt;0,Transaksi!D72,"")</f>
        <v/>
      </c>
      <c r="E77" s="213" t="str">
        <f>IF(G77+H77&lt;&gt;0,Transaksi!E72,"")</f>
        <v/>
      </c>
      <c r="F77" s="48" t="str">
        <f>IF(G77+H77&lt;&gt;0,Transaksi!F72,"")</f>
        <v/>
      </c>
      <c r="G77" s="61">
        <f>IF(Transaksi!K72=$F$11,Transaksi!M72,0)</f>
        <v>0</v>
      </c>
      <c r="H77" s="61">
        <f>IF(Transaksi!K72=$F$11,Transaksi!L72,0)</f>
        <v>0</v>
      </c>
      <c r="I77" s="127" t="e">
        <f t="shared" si="0"/>
        <v>#REF!</v>
      </c>
      <c r="J77" s="127" t="str">
        <f>IF(G77+H77&lt;&gt;0,Transaksi!J72,"")</f>
        <v/>
      </c>
    </row>
    <row r="78" spans="3:10" customFormat="1" ht="16" customHeight="1">
      <c r="C78" s="59" t="str">
        <f>IF(G78+H78&lt;&gt;0,Transaksi!C73,"")</f>
        <v/>
      </c>
      <c r="D78" s="60" t="str">
        <f>IF(G78+H78&lt;&gt;0,Transaksi!D73,"")</f>
        <v/>
      </c>
      <c r="E78" s="213" t="str">
        <f>IF(G78+H78&lt;&gt;0,Transaksi!E73,"")</f>
        <v/>
      </c>
      <c r="F78" s="48" t="str">
        <f>IF(G78+H78&lt;&gt;0,Transaksi!F73,"")</f>
        <v/>
      </c>
      <c r="G78" s="61">
        <f>IF(Transaksi!K73=$F$11,Transaksi!M73,0)</f>
        <v>0</v>
      </c>
      <c r="H78" s="61">
        <f>IF(Transaksi!K73=$F$11,Transaksi!L73,0)</f>
        <v>0</v>
      </c>
      <c r="I78" s="127" t="e">
        <f t="shared" si="0"/>
        <v>#REF!</v>
      </c>
      <c r="J78" s="127" t="str">
        <f>IF(G78+H78&lt;&gt;0,Transaksi!J73,"")</f>
        <v/>
      </c>
    </row>
    <row r="79" spans="3:10" customFormat="1" ht="16" customHeight="1">
      <c r="C79" s="59" t="str">
        <f>IF(G79+H79&lt;&gt;0,Transaksi!C74,"")</f>
        <v/>
      </c>
      <c r="D79" s="60" t="str">
        <f>IF(G79+H79&lt;&gt;0,Transaksi!D74,"")</f>
        <v/>
      </c>
      <c r="E79" s="213" t="str">
        <f>IF(G79+H79&lt;&gt;0,Transaksi!E74,"")</f>
        <v/>
      </c>
      <c r="F79" s="48" t="str">
        <f>IF(G79+H79&lt;&gt;0,Transaksi!F74,"")</f>
        <v/>
      </c>
      <c r="G79" s="61">
        <f>IF(Transaksi!K74=$F$11,Transaksi!M74,0)</f>
        <v>0</v>
      </c>
      <c r="H79" s="61">
        <f>IF(Transaksi!K74=$F$11,Transaksi!L74,0)</f>
        <v>0</v>
      </c>
      <c r="I79" s="127" t="e">
        <f t="shared" si="0"/>
        <v>#REF!</v>
      </c>
      <c r="J79" s="127" t="str">
        <f>IF(G79+H79&lt;&gt;0,Transaksi!J74,"")</f>
        <v/>
      </c>
    </row>
    <row r="80" spans="3:10" customFormat="1" ht="16" customHeight="1">
      <c r="C80" s="59" t="str">
        <f>IF(G80+H80&lt;&gt;0,Transaksi!C75,"")</f>
        <v/>
      </c>
      <c r="D80" s="60" t="str">
        <f>IF(G80+H80&lt;&gt;0,Transaksi!D75,"")</f>
        <v/>
      </c>
      <c r="E80" s="213" t="str">
        <f>IF(G80+H80&lt;&gt;0,Transaksi!E75,"")</f>
        <v/>
      </c>
      <c r="F80" s="48" t="str">
        <f>IF(G80+H80&lt;&gt;0,Transaksi!F75,"")</f>
        <v/>
      </c>
      <c r="G80" s="61">
        <f>IF(Transaksi!K75=$F$11,Transaksi!M75,0)</f>
        <v>0</v>
      </c>
      <c r="H80" s="61">
        <f>IF(Transaksi!K75=$F$11,Transaksi!L75,0)</f>
        <v>0</v>
      </c>
      <c r="I80" s="127" t="e">
        <f t="shared" si="0"/>
        <v>#REF!</v>
      </c>
      <c r="J80" s="127" t="str">
        <f>IF(G80+H80&lt;&gt;0,Transaksi!J75,"")</f>
        <v/>
      </c>
    </row>
    <row r="81" spans="3:10" customFormat="1" ht="16" customHeight="1">
      <c r="C81" s="59" t="str">
        <f>IF(G81+H81&lt;&gt;0,Transaksi!C76,"")</f>
        <v/>
      </c>
      <c r="D81" s="60" t="str">
        <f>IF(G81+H81&lt;&gt;0,Transaksi!D76,"")</f>
        <v/>
      </c>
      <c r="E81" s="213" t="str">
        <f>IF(G81+H81&lt;&gt;0,Transaksi!E76,"")</f>
        <v/>
      </c>
      <c r="F81" s="48" t="str">
        <f>IF(G81+H81&lt;&gt;0,Transaksi!F76,"")</f>
        <v/>
      </c>
      <c r="G81" s="61">
        <f>IF(Transaksi!K76=$F$11,Transaksi!M76,0)</f>
        <v>0</v>
      </c>
      <c r="H81" s="61">
        <f>IF(Transaksi!K76=$F$11,Transaksi!L76,0)</f>
        <v>0</v>
      </c>
      <c r="I81" s="127" t="e">
        <f t="shared" ref="I81:I144" si="1">I80+G81-H81</f>
        <v>#REF!</v>
      </c>
      <c r="J81" s="127" t="str">
        <f>IF(G81+H81&lt;&gt;0,Transaksi!J76,"")</f>
        <v/>
      </c>
    </row>
    <row r="82" spans="3:10" customFormat="1" ht="16" customHeight="1">
      <c r="C82" s="59" t="str">
        <f>IF(G82+H82&lt;&gt;0,Transaksi!C77,"")</f>
        <v/>
      </c>
      <c r="D82" s="60" t="str">
        <f>IF(G82+H82&lt;&gt;0,Transaksi!D77,"")</f>
        <v/>
      </c>
      <c r="E82" s="213" t="str">
        <f>IF(G82+H82&lt;&gt;0,Transaksi!E77,"")</f>
        <v/>
      </c>
      <c r="F82" s="48" t="str">
        <f>IF(G82+H82&lt;&gt;0,Transaksi!F77,"")</f>
        <v/>
      </c>
      <c r="G82" s="61">
        <f>IF(Transaksi!K77=$F$11,Transaksi!M77,0)</f>
        <v>0</v>
      </c>
      <c r="H82" s="61">
        <f>IF(Transaksi!K77=$F$11,Transaksi!L77,0)</f>
        <v>0</v>
      </c>
      <c r="I82" s="127" t="e">
        <f t="shared" si="1"/>
        <v>#REF!</v>
      </c>
      <c r="J82" s="127" t="str">
        <f>IF(G82+H82&lt;&gt;0,Transaksi!J77,"")</f>
        <v/>
      </c>
    </row>
    <row r="83" spans="3:10" customFormat="1" ht="16" customHeight="1">
      <c r="C83" s="59" t="str">
        <f>IF(G83+H83&lt;&gt;0,Transaksi!C78,"")</f>
        <v/>
      </c>
      <c r="D83" s="60" t="str">
        <f>IF(G83+H83&lt;&gt;0,Transaksi!D78,"")</f>
        <v/>
      </c>
      <c r="E83" s="213" t="str">
        <f>IF(G83+H83&lt;&gt;0,Transaksi!E78,"")</f>
        <v/>
      </c>
      <c r="F83" s="48" t="str">
        <f>IF(G83+H83&lt;&gt;0,Transaksi!F78,"")</f>
        <v/>
      </c>
      <c r="G83" s="61">
        <f>IF(Transaksi!K78=$F$11,Transaksi!M78,0)</f>
        <v>0</v>
      </c>
      <c r="H83" s="61">
        <f>IF(Transaksi!K78=$F$11,Transaksi!L78,0)</f>
        <v>0</v>
      </c>
      <c r="I83" s="127" t="e">
        <f t="shared" si="1"/>
        <v>#REF!</v>
      </c>
      <c r="J83" s="127" t="str">
        <f>IF(G83+H83&lt;&gt;0,Transaksi!J78,"")</f>
        <v/>
      </c>
    </row>
    <row r="84" spans="3:10" customFormat="1" ht="16" customHeight="1">
      <c r="C84" s="59" t="str">
        <f>IF(G84+H84&lt;&gt;0,Transaksi!C79,"")</f>
        <v/>
      </c>
      <c r="D84" s="60" t="str">
        <f>IF(G84+H84&lt;&gt;0,Transaksi!D79,"")</f>
        <v/>
      </c>
      <c r="E84" s="213" t="str">
        <f>IF(G84+H84&lt;&gt;0,Transaksi!E79,"")</f>
        <v/>
      </c>
      <c r="F84" s="48" t="str">
        <f>IF(G84+H84&lt;&gt;0,Transaksi!F79,"")</f>
        <v/>
      </c>
      <c r="G84" s="61">
        <f>IF(Transaksi!K79=$F$11,Transaksi!M79,0)</f>
        <v>0</v>
      </c>
      <c r="H84" s="61">
        <f>IF(Transaksi!K79=$F$11,Transaksi!L79,0)</f>
        <v>0</v>
      </c>
      <c r="I84" s="127" t="e">
        <f t="shared" si="1"/>
        <v>#REF!</v>
      </c>
      <c r="J84" s="127" t="str">
        <f>IF(G84+H84&lt;&gt;0,Transaksi!J79,"")</f>
        <v/>
      </c>
    </row>
    <row r="85" spans="3:10" customFormat="1" ht="16" customHeight="1">
      <c r="C85" s="59" t="str">
        <f>IF(G85+H85&lt;&gt;0,Transaksi!C80,"")</f>
        <v/>
      </c>
      <c r="D85" s="60" t="str">
        <f>IF(G85+H85&lt;&gt;0,Transaksi!D80,"")</f>
        <v/>
      </c>
      <c r="E85" s="213" t="str">
        <f>IF(G85+H85&lt;&gt;0,Transaksi!E80,"")</f>
        <v/>
      </c>
      <c r="F85" s="48" t="str">
        <f>IF(G85+H85&lt;&gt;0,Transaksi!F80,"")</f>
        <v/>
      </c>
      <c r="G85" s="61">
        <f>IF(Transaksi!K80=$F$11,Transaksi!M80,0)</f>
        <v>0</v>
      </c>
      <c r="H85" s="61">
        <f>IF(Transaksi!K80=$F$11,Transaksi!L80,0)</f>
        <v>0</v>
      </c>
      <c r="I85" s="127" t="e">
        <f t="shared" si="1"/>
        <v>#REF!</v>
      </c>
      <c r="J85" s="127" t="str">
        <f>IF(G85+H85&lt;&gt;0,Transaksi!J80,"")</f>
        <v/>
      </c>
    </row>
    <row r="86" spans="3:10" customFormat="1" ht="16" customHeight="1">
      <c r="C86" s="59" t="str">
        <f>IF(G86+H86&lt;&gt;0,Transaksi!C81,"")</f>
        <v/>
      </c>
      <c r="D86" s="60" t="str">
        <f>IF(G86+H86&lt;&gt;0,Transaksi!D81,"")</f>
        <v/>
      </c>
      <c r="E86" s="213" t="str">
        <f>IF(G86+H86&lt;&gt;0,Transaksi!E81,"")</f>
        <v/>
      </c>
      <c r="F86" s="48" t="str">
        <f>IF(G86+H86&lt;&gt;0,Transaksi!F81,"")</f>
        <v/>
      </c>
      <c r="G86" s="61">
        <f>IF(Transaksi!K81=$F$11,Transaksi!M81,0)</f>
        <v>0</v>
      </c>
      <c r="H86" s="61">
        <f>IF(Transaksi!K81=$F$11,Transaksi!L81,0)</f>
        <v>0</v>
      </c>
      <c r="I86" s="127" t="e">
        <f t="shared" si="1"/>
        <v>#REF!</v>
      </c>
      <c r="J86" s="127" t="str">
        <f>IF(G86+H86&lt;&gt;0,Transaksi!J81,"")</f>
        <v/>
      </c>
    </row>
    <row r="87" spans="3:10" customFormat="1" ht="16" customHeight="1">
      <c r="C87" s="59" t="str">
        <f>IF(G87+H87&lt;&gt;0,Transaksi!C82,"")</f>
        <v/>
      </c>
      <c r="D87" s="60" t="str">
        <f>IF(G87+H87&lt;&gt;0,Transaksi!D82,"")</f>
        <v/>
      </c>
      <c r="E87" s="213" t="str">
        <f>IF(G87+H87&lt;&gt;0,Transaksi!E82,"")</f>
        <v/>
      </c>
      <c r="F87" s="48" t="str">
        <f>IF(G87+H87&lt;&gt;0,Transaksi!F82,"")</f>
        <v/>
      </c>
      <c r="G87" s="61">
        <f>IF(Transaksi!K82=$F$11,Transaksi!M82,0)</f>
        <v>0</v>
      </c>
      <c r="H87" s="61">
        <f>IF(Transaksi!K82=$F$11,Transaksi!L82,0)</f>
        <v>0</v>
      </c>
      <c r="I87" s="127" t="e">
        <f t="shared" si="1"/>
        <v>#REF!</v>
      </c>
      <c r="J87" s="127" t="str">
        <f>IF(G87+H87&lt;&gt;0,Transaksi!J82,"")</f>
        <v/>
      </c>
    </row>
    <row r="88" spans="3:10" ht="16" customHeight="1">
      <c r="C88" s="59" t="str">
        <f>IF(G88+H88&lt;&gt;0,Transaksi!C83,"")</f>
        <v/>
      </c>
      <c r="D88" s="60" t="str">
        <f>IF(G88+H88&lt;&gt;0,Transaksi!D83,"")</f>
        <v/>
      </c>
      <c r="E88" s="213" t="str">
        <f>IF(G88+H88&lt;&gt;0,Transaksi!E83,"")</f>
        <v/>
      </c>
      <c r="F88" s="48" t="str">
        <f>IF(G88+H88&lt;&gt;0,Transaksi!F83,"")</f>
        <v/>
      </c>
      <c r="G88" s="61">
        <f>IF(Transaksi!K83=$F$11,Transaksi!M83,0)</f>
        <v>0</v>
      </c>
      <c r="H88" s="61">
        <f>IF(Transaksi!K83=$F$11,Transaksi!L83,0)</f>
        <v>0</v>
      </c>
      <c r="I88" s="127" t="e">
        <f t="shared" si="1"/>
        <v>#REF!</v>
      </c>
      <c r="J88" s="127" t="str">
        <f>IF(G88+H88&lt;&gt;0,Transaksi!J83,"")</f>
        <v/>
      </c>
    </row>
    <row r="89" spans="3:10" customFormat="1" ht="16" customHeight="1">
      <c r="C89" s="59" t="str">
        <f>IF(G89+H89&lt;&gt;0,Transaksi!C84,"")</f>
        <v/>
      </c>
      <c r="D89" s="60" t="str">
        <f>IF(G89+H89&lt;&gt;0,Transaksi!D84,"")</f>
        <v/>
      </c>
      <c r="E89" s="213" t="str">
        <f>IF(G89+H89&lt;&gt;0,Transaksi!E84,"")</f>
        <v/>
      </c>
      <c r="F89" s="48" t="str">
        <f>IF(G89+H89&lt;&gt;0,Transaksi!F84,"")</f>
        <v/>
      </c>
      <c r="G89" s="61">
        <f>IF(Transaksi!K84=$F$11,Transaksi!M84,0)</f>
        <v>0</v>
      </c>
      <c r="H89" s="61">
        <f>IF(Transaksi!K84=$F$11,Transaksi!L84,0)</f>
        <v>0</v>
      </c>
      <c r="I89" s="127" t="e">
        <f t="shared" si="1"/>
        <v>#REF!</v>
      </c>
      <c r="J89" s="127" t="str">
        <f>IF(G89+H89&lt;&gt;0,Transaksi!J84,"")</f>
        <v/>
      </c>
    </row>
    <row r="90" spans="3:10" ht="16" customHeight="1">
      <c r="C90" s="59" t="str">
        <f>IF(G90+H90&lt;&gt;0,Transaksi!C85,"")</f>
        <v/>
      </c>
      <c r="D90" s="60" t="str">
        <f>IF(G90+H90&lt;&gt;0,Transaksi!D85,"")</f>
        <v/>
      </c>
      <c r="E90" s="213" t="str">
        <f>IF(G90+H90&lt;&gt;0,Transaksi!E85,"")</f>
        <v/>
      </c>
      <c r="F90" s="48" t="str">
        <f>IF(G90+H90&lt;&gt;0,Transaksi!F85,"")</f>
        <v/>
      </c>
      <c r="G90" s="61">
        <f>IF(Transaksi!K85=$F$11,Transaksi!M85,0)</f>
        <v>0</v>
      </c>
      <c r="H90" s="61">
        <f>IF(Transaksi!K85=$F$11,Transaksi!L85,0)</f>
        <v>0</v>
      </c>
      <c r="I90" s="127" t="e">
        <f t="shared" si="1"/>
        <v>#REF!</v>
      </c>
      <c r="J90" s="127" t="str">
        <f>IF(G90+H90&lt;&gt;0,Transaksi!J85,"")</f>
        <v/>
      </c>
    </row>
    <row r="91" spans="3:10" customFormat="1" ht="16" customHeight="1">
      <c r="C91" s="59" t="str">
        <f>IF(G91+H91&lt;&gt;0,Transaksi!C86,"")</f>
        <v/>
      </c>
      <c r="D91" s="60" t="str">
        <f>IF(G91+H91&lt;&gt;0,Transaksi!D86,"")</f>
        <v/>
      </c>
      <c r="E91" s="213" t="str">
        <f>IF(G91+H91&lt;&gt;0,Transaksi!E86,"")</f>
        <v/>
      </c>
      <c r="F91" s="48" t="str">
        <f>IF(G91+H91&lt;&gt;0,Transaksi!F86,"")</f>
        <v/>
      </c>
      <c r="G91" s="61">
        <f>IF(Transaksi!K86=$F$11,Transaksi!M86,0)</f>
        <v>0</v>
      </c>
      <c r="H91" s="61">
        <f>IF(Transaksi!K86=$F$11,Transaksi!L86,0)</f>
        <v>0</v>
      </c>
      <c r="I91" s="127" t="e">
        <f t="shared" si="1"/>
        <v>#REF!</v>
      </c>
      <c r="J91" s="127" t="str">
        <f>IF(G91+H91&lt;&gt;0,Transaksi!J86,"")</f>
        <v/>
      </c>
    </row>
    <row r="92" spans="3:10" customFormat="1" ht="16" customHeight="1">
      <c r="C92" s="59" t="str">
        <f>IF(G92+H92&lt;&gt;0,Transaksi!C87,"")</f>
        <v/>
      </c>
      <c r="D92" s="60" t="str">
        <f>IF(G92+H92&lt;&gt;0,Transaksi!D87,"")</f>
        <v/>
      </c>
      <c r="E92" s="213" t="str">
        <f>IF(G92+H92&lt;&gt;0,Transaksi!E87,"")</f>
        <v/>
      </c>
      <c r="F92" s="48" t="str">
        <f>IF(G92+H92&lt;&gt;0,Transaksi!F87,"")</f>
        <v/>
      </c>
      <c r="G92" s="61">
        <f>IF(Transaksi!K87=$F$11,Transaksi!M87,0)</f>
        <v>0</v>
      </c>
      <c r="H92" s="61">
        <f>IF(Transaksi!K87=$F$11,Transaksi!L87,0)</f>
        <v>0</v>
      </c>
      <c r="I92" s="127" t="e">
        <f t="shared" si="1"/>
        <v>#REF!</v>
      </c>
      <c r="J92" s="127" t="str">
        <f>IF(G92+H92&lt;&gt;0,Transaksi!J87,"")</f>
        <v/>
      </c>
    </row>
    <row r="93" spans="3:10" customFormat="1" ht="16" customHeight="1">
      <c r="C93" s="59" t="str">
        <f>IF(G93+H93&lt;&gt;0,Transaksi!C88,"")</f>
        <v/>
      </c>
      <c r="D93" s="60" t="str">
        <f>IF(G93+H93&lt;&gt;0,Transaksi!D88,"")</f>
        <v/>
      </c>
      <c r="E93" s="213" t="str">
        <f>IF(G93+H93&lt;&gt;0,Transaksi!E88,"")</f>
        <v/>
      </c>
      <c r="F93" s="48" t="str">
        <f>IF(G93+H93&lt;&gt;0,Transaksi!F88,"")</f>
        <v/>
      </c>
      <c r="G93" s="61">
        <f>IF(Transaksi!K88=$F$11,Transaksi!M88,0)</f>
        <v>0</v>
      </c>
      <c r="H93" s="61">
        <f>IF(Transaksi!K88=$F$11,Transaksi!L88,0)</f>
        <v>0</v>
      </c>
      <c r="I93" s="127" t="e">
        <f t="shared" si="1"/>
        <v>#REF!</v>
      </c>
      <c r="J93" s="127" t="str">
        <f>IF(G93+H93&lt;&gt;0,Transaksi!J88,"")</f>
        <v/>
      </c>
    </row>
    <row r="94" spans="3:10" customFormat="1" ht="16" customHeight="1">
      <c r="C94" s="59" t="str">
        <f>IF(G94+H94&lt;&gt;0,Transaksi!C89,"")</f>
        <v/>
      </c>
      <c r="D94" s="60" t="str">
        <f>IF(G94+H94&lt;&gt;0,Transaksi!D89,"")</f>
        <v/>
      </c>
      <c r="E94" s="213" t="str">
        <f>IF(G94+H94&lt;&gt;0,Transaksi!E89,"")</f>
        <v/>
      </c>
      <c r="F94" s="48" t="str">
        <f>IF(G94+H94&lt;&gt;0,Transaksi!F89,"")</f>
        <v/>
      </c>
      <c r="G94" s="61">
        <f>IF(Transaksi!K89=$F$11,Transaksi!M89,0)</f>
        <v>0</v>
      </c>
      <c r="H94" s="61">
        <f>IF(Transaksi!K89=$F$11,Transaksi!L89,0)</f>
        <v>0</v>
      </c>
      <c r="I94" s="127" t="e">
        <f t="shared" si="1"/>
        <v>#REF!</v>
      </c>
      <c r="J94" s="127" t="str">
        <f>IF(G94+H94&lt;&gt;0,Transaksi!J89,"")</f>
        <v/>
      </c>
    </row>
    <row r="95" spans="3:10" customFormat="1" ht="16" customHeight="1">
      <c r="C95" s="59" t="str">
        <f>IF(G95+H95&lt;&gt;0,Transaksi!C90,"")</f>
        <v/>
      </c>
      <c r="D95" s="60" t="str">
        <f>IF(G95+H95&lt;&gt;0,Transaksi!D90,"")</f>
        <v/>
      </c>
      <c r="E95" s="213" t="str">
        <f>IF(G95+H95&lt;&gt;0,Transaksi!E90,"")</f>
        <v/>
      </c>
      <c r="F95" s="48" t="str">
        <f>IF(G95+H95&lt;&gt;0,Transaksi!F90,"")</f>
        <v/>
      </c>
      <c r="G95" s="61">
        <f>IF(Transaksi!K90=$F$11,Transaksi!M90,0)</f>
        <v>0</v>
      </c>
      <c r="H95" s="61">
        <f>IF(Transaksi!K90=$F$11,Transaksi!L90,0)</f>
        <v>0</v>
      </c>
      <c r="I95" s="127" t="e">
        <f t="shared" si="1"/>
        <v>#REF!</v>
      </c>
      <c r="J95" s="127" t="str">
        <f>IF(G95+H95&lt;&gt;0,Transaksi!J90,"")</f>
        <v/>
      </c>
    </row>
    <row r="96" spans="3:10" customFormat="1" ht="16" customHeight="1">
      <c r="C96" s="59" t="str">
        <f>IF(G96+H96&lt;&gt;0,Transaksi!C91,"")</f>
        <v/>
      </c>
      <c r="D96" s="60" t="str">
        <f>IF(G96+H96&lt;&gt;0,Transaksi!D91,"")</f>
        <v/>
      </c>
      <c r="E96" s="213" t="str">
        <f>IF(G96+H96&lt;&gt;0,Transaksi!E91,"")</f>
        <v/>
      </c>
      <c r="F96" s="48" t="str">
        <f>IF(G96+H96&lt;&gt;0,Transaksi!F91,"")</f>
        <v/>
      </c>
      <c r="G96" s="61">
        <f>IF(Transaksi!K91=$F$11,Transaksi!M91,0)</f>
        <v>0</v>
      </c>
      <c r="H96" s="61">
        <f>IF(Transaksi!K91=$F$11,Transaksi!L91,0)</f>
        <v>0</v>
      </c>
      <c r="I96" s="127" t="e">
        <f t="shared" si="1"/>
        <v>#REF!</v>
      </c>
      <c r="J96" s="127" t="str">
        <f>IF(G96+H96&lt;&gt;0,Transaksi!J91,"")</f>
        <v/>
      </c>
    </row>
    <row r="97" spans="3:10" customFormat="1" ht="16" customHeight="1">
      <c r="C97" s="59" t="str">
        <f>IF(G97+H97&lt;&gt;0,Transaksi!C92,"")</f>
        <v/>
      </c>
      <c r="D97" s="60" t="str">
        <f>IF(G97+H97&lt;&gt;0,Transaksi!D92,"")</f>
        <v/>
      </c>
      <c r="E97" s="213" t="str">
        <f>IF(G97+H97&lt;&gt;0,Transaksi!E92,"")</f>
        <v/>
      </c>
      <c r="F97" s="48" t="str">
        <f>IF(G97+H97&lt;&gt;0,Transaksi!F92,"")</f>
        <v/>
      </c>
      <c r="G97" s="61">
        <f>IF(Transaksi!K92=$F$11,Transaksi!M92,0)</f>
        <v>0</v>
      </c>
      <c r="H97" s="61">
        <f>IF(Transaksi!K92=$F$11,Transaksi!L92,0)</f>
        <v>0</v>
      </c>
      <c r="I97" s="127" t="e">
        <f t="shared" si="1"/>
        <v>#REF!</v>
      </c>
      <c r="J97" s="127" t="str">
        <f>IF(G97+H97&lt;&gt;0,Transaksi!J92,"")</f>
        <v/>
      </c>
    </row>
    <row r="98" spans="3:10" customFormat="1" ht="16" customHeight="1">
      <c r="C98" s="59" t="str">
        <f>IF(G98+H98&lt;&gt;0,Transaksi!C93,"")</f>
        <v/>
      </c>
      <c r="D98" s="60" t="str">
        <f>IF(G98+H98&lt;&gt;0,Transaksi!D93,"")</f>
        <v/>
      </c>
      <c r="E98" s="213" t="str">
        <f>IF(G98+H98&lt;&gt;0,Transaksi!E93,"")</f>
        <v/>
      </c>
      <c r="F98" s="48" t="str">
        <f>IF(G98+H98&lt;&gt;0,Transaksi!F93,"")</f>
        <v/>
      </c>
      <c r="G98" s="61">
        <f>IF(Transaksi!K93=$F$11,Transaksi!M93,0)</f>
        <v>0</v>
      </c>
      <c r="H98" s="61">
        <f>IF(Transaksi!K93=$F$11,Transaksi!L93,0)</f>
        <v>0</v>
      </c>
      <c r="I98" s="127" t="e">
        <f t="shared" si="1"/>
        <v>#REF!</v>
      </c>
      <c r="J98" s="127" t="str">
        <f>IF(G98+H98&lt;&gt;0,Transaksi!J93,"")</f>
        <v/>
      </c>
    </row>
    <row r="99" spans="3:10" customFormat="1" ht="16" customHeight="1">
      <c r="C99" s="59" t="str">
        <f>IF(G99+H99&lt;&gt;0,Transaksi!C94,"")</f>
        <v/>
      </c>
      <c r="D99" s="60" t="str">
        <f>IF(G99+H99&lt;&gt;0,Transaksi!D94,"")</f>
        <v/>
      </c>
      <c r="E99" s="213" t="str">
        <f>IF(G99+H99&lt;&gt;0,Transaksi!E94,"")</f>
        <v/>
      </c>
      <c r="F99" s="48" t="str">
        <f>IF(G99+H99&lt;&gt;0,Transaksi!F94,"")</f>
        <v/>
      </c>
      <c r="G99" s="61">
        <f>IF(Transaksi!K94=$F$11,Transaksi!M94,0)</f>
        <v>0</v>
      </c>
      <c r="H99" s="61">
        <f>IF(Transaksi!K94=$F$11,Transaksi!L94,0)</f>
        <v>0</v>
      </c>
      <c r="I99" s="127" t="e">
        <f t="shared" si="1"/>
        <v>#REF!</v>
      </c>
      <c r="J99" s="127" t="str">
        <f>IF(G99+H99&lt;&gt;0,Transaksi!J94,"")</f>
        <v/>
      </c>
    </row>
    <row r="100" spans="3:10" customFormat="1" ht="16" customHeight="1">
      <c r="C100" s="59" t="str">
        <f>IF(G100+H100&lt;&gt;0,Transaksi!C95,"")</f>
        <v/>
      </c>
      <c r="D100" s="60" t="str">
        <f>IF(G100+H100&lt;&gt;0,Transaksi!D95,"")</f>
        <v/>
      </c>
      <c r="E100" s="213" t="str">
        <f>IF(G100+H100&lt;&gt;0,Transaksi!E95,"")</f>
        <v/>
      </c>
      <c r="F100" s="48" t="str">
        <f>IF(G100+H100&lt;&gt;0,Transaksi!F95,"")</f>
        <v/>
      </c>
      <c r="G100" s="61">
        <f>IF(Transaksi!K95=$F$11,Transaksi!M95,0)</f>
        <v>0</v>
      </c>
      <c r="H100" s="61">
        <f>IF(Transaksi!K95=$F$11,Transaksi!L95,0)</f>
        <v>0</v>
      </c>
      <c r="I100" s="127" t="e">
        <f t="shared" si="1"/>
        <v>#REF!</v>
      </c>
      <c r="J100" s="127" t="str">
        <f>IF(G100+H100&lt;&gt;0,Transaksi!J95,"")</f>
        <v/>
      </c>
    </row>
    <row r="101" spans="3:10" customFormat="1" ht="16" customHeight="1">
      <c r="C101" s="59" t="str">
        <f>IF(G101+H101&lt;&gt;0,Transaksi!C96,"")</f>
        <v/>
      </c>
      <c r="D101" s="60" t="str">
        <f>IF(G101+H101&lt;&gt;0,Transaksi!D96,"")</f>
        <v/>
      </c>
      <c r="E101" s="213" t="str">
        <f>IF(G101+H101&lt;&gt;0,Transaksi!E96,"")</f>
        <v/>
      </c>
      <c r="F101" s="48" t="str">
        <f>IF(G101+H101&lt;&gt;0,Transaksi!F96,"")</f>
        <v/>
      </c>
      <c r="G101" s="61">
        <f>IF(Transaksi!K96=$F$11,Transaksi!M96,0)</f>
        <v>0</v>
      </c>
      <c r="H101" s="61">
        <f>IF(Transaksi!K96=$F$11,Transaksi!L96,0)</f>
        <v>0</v>
      </c>
      <c r="I101" s="127" t="e">
        <f t="shared" si="1"/>
        <v>#REF!</v>
      </c>
      <c r="J101" s="127" t="str">
        <f>IF(G101+H101&lt;&gt;0,Transaksi!J96,"")</f>
        <v/>
      </c>
    </row>
    <row r="102" spans="3:10" customFormat="1" ht="16" customHeight="1">
      <c r="C102" s="59" t="str">
        <f>IF(G102+H102&lt;&gt;0,Transaksi!C97,"")</f>
        <v/>
      </c>
      <c r="D102" s="60" t="str">
        <f>IF(G102+H102&lt;&gt;0,Transaksi!D97,"")</f>
        <v/>
      </c>
      <c r="E102" s="213" t="str">
        <f>IF(G102+H102&lt;&gt;0,Transaksi!E97,"")</f>
        <v/>
      </c>
      <c r="F102" s="48" t="str">
        <f>IF(G102+H102&lt;&gt;0,Transaksi!F97,"")</f>
        <v/>
      </c>
      <c r="G102" s="61">
        <f>IF(Transaksi!K97=$F$11,Transaksi!M97,0)</f>
        <v>0</v>
      </c>
      <c r="H102" s="61">
        <f>IF(Transaksi!K97=$F$11,Transaksi!L97,0)</f>
        <v>0</v>
      </c>
      <c r="I102" s="127" t="e">
        <f t="shared" si="1"/>
        <v>#REF!</v>
      </c>
      <c r="J102" s="127" t="str">
        <f>IF(G102+H102&lt;&gt;0,Transaksi!J97,"")</f>
        <v/>
      </c>
    </row>
    <row r="103" spans="3:10" customFormat="1" ht="16" customHeight="1">
      <c r="C103" s="59" t="str">
        <f>IF(G103+H103&lt;&gt;0,Transaksi!C98,"")</f>
        <v/>
      </c>
      <c r="D103" s="60" t="str">
        <f>IF(G103+H103&lt;&gt;0,Transaksi!D98,"")</f>
        <v/>
      </c>
      <c r="E103" s="213" t="str">
        <f>IF(G103+H103&lt;&gt;0,Transaksi!E98,"")</f>
        <v/>
      </c>
      <c r="F103" s="48" t="str">
        <f>IF(G103+H103&lt;&gt;0,Transaksi!F98,"")</f>
        <v/>
      </c>
      <c r="G103" s="61">
        <f>IF(Transaksi!K98=$F$11,Transaksi!M98,0)</f>
        <v>0</v>
      </c>
      <c r="H103" s="61">
        <f>IF(Transaksi!K98=$F$11,Transaksi!L98,0)</f>
        <v>0</v>
      </c>
      <c r="I103" s="127" t="e">
        <f t="shared" si="1"/>
        <v>#REF!</v>
      </c>
      <c r="J103" s="127" t="str">
        <f>IF(G103+H103&lt;&gt;0,Transaksi!J98,"")</f>
        <v/>
      </c>
    </row>
    <row r="104" spans="3:10" customFormat="1" ht="16" customHeight="1">
      <c r="C104" s="59" t="str">
        <f>IF(G104+H104&lt;&gt;0,Transaksi!C99,"")</f>
        <v/>
      </c>
      <c r="D104" s="60" t="str">
        <f>IF(G104+H104&lt;&gt;0,Transaksi!D99,"")</f>
        <v/>
      </c>
      <c r="E104" s="213" t="str">
        <f>IF(G104+H104&lt;&gt;0,Transaksi!E99,"")</f>
        <v/>
      </c>
      <c r="F104" s="48" t="str">
        <f>IF(G104+H104&lt;&gt;0,Transaksi!F99,"")</f>
        <v/>
      </c>
      <c r="G104" s="61">
        <f>IF(Transaksi!K99=$F$11,Transaksi!M99,0)</f>
        <v>0</v>
      </c>
      <c r="H104" s="61">
        <f>IF(Transaksi!K99=$F$11,Transaksi!L99,0)</f>
        <v>0</v>
      </c>
      <c r="I104" s="127" t="e">
        <f t="shared" si="1"/>
        <v>#REF!</v>
      </c>
      <c r="J104" s="127" t="str">
        <f>IF(G104+H104&lt;&gt;0,Transaksi!J99,"")</f>
        <v/>
      </c>
    </row>
    <row r="105" spans="3:10" customFormat="1" ht="16" customHeight="1">
      <c r="C105" s="59" t="str">
        <f>IF(G105+H105&lt;&gt;0,Transaksi!C100,"")</f>
        <v/>
      </c>
      <c r="D105" s="60" t="str">
        <f>IF(G105+H105&lt;&gt;0,Transaksi!D100,"")</f>
        <v/>
      </c>
      <c r="E105" s="213" t="str">
        <f>IF(G105+H105&lt;&gt;0,Transaksi!E100,"")</f>
        <v/>
      </c>
      <c r="F105" s="48" t="str">
        <f>IF(G105+H105&lt;&gt;0,Transaksi!F100,"")</f>
        <v/>
      </c>
      <c r="G105" s="61">
        <f>IF(Transaksi!K100=$F$11,Transaksi!M100,0)</f>
        <v>0</v>
      </c>
      <c r="H105" s="61">
        <f>IF(Transaksi!K100=$F$11,Transaksi!L100,0)</f>
        <v>0</v>
      </c>
      <c r="I105" s="127" t="e">
        <f t="shared" si="1"/>
        <v>#REF!</v>
      </c>
      <c r="J105" s="127" t="str">
        <f>IF(G105+H105&lt;&gt;0,Transaksi!J100,"")</f>
        <v/>
      </c>
    </row>
    <row r="106" spans="3:10" customFormat="1" ht="16" customHeight="1">
      <c r="C106" s="59" t="str">
        <f>IF(G106+H106&lt;&gt;0,Transaksi!C101,"")</f>
        <v/>
      </c>
      <c r="D106" s="60" t="str">
        <f>IF(G106+H106&lt;&gt;0,Transaksi!D101,"")</f>
        <v/>
      </c>
      <c r="E106" s="213" t="str">
        <f>IF(G106+H106&lt;&gt;0,Transaksi!E101,"")</f>
        <v/>
      </c>
      <c r="F106" s="48" t="str">
        <f>IF(G106+H106&lt;&gt;0,Transaksi!F101,"")</f>
        <v/>
      </c>
      <c r="G106" s="61">
        <f>IF(Transaksi!K101=$F$11,Transaksi!M101,0)</f>
        <v>0</v>
      </c>
      <c r="H106" s="61">
        <f>IF(Transaksi!K101=$F$11,Transaksi!L101,0)</f>
        <v>0</v>
      </c>
      <c r="I106" s="127" t="e">
        <f t="shared" si="1"/>
        <v>#REF!</v>
      </c>
      <c r="J106" s="127" t="str">
        <f>IF(G106+H106&lt;&gt;0,Transaksi!J101,"")</f>
        <v/>
      </c>
    </row>
    <row r="107" spans="3:10" customFormat="1" ht="16" customHeight="1">
      <c r="C107" s="59" t="str">
        <f>IF(G107+H107&lt;&gt;0,Transaksi!C102,"")</f>
        <v/>
      </c>
      <c r="D107" s="60" t="str">
        <f>IF(G107+H107&lt;&gt;0,Transaksi!D102,"")</f>
        <v/>
      </c>
      <c r="E107" s="213" t="str">
        <f>IF(G107+H107&lt;&gt;0,Transaksi!E102,"")</f>
        <v/>
      </c>
      <c r="F107" s="48" t="str">
        <f>IF(G107+H107&lt;&gt;0,Transaksi!F102,"")</f>
        <v/>
      </c>
      <c r="G107" s="61">
        <f>IF(Transaksi!K102=$F$11,Transaksi!M102,0)</f>
        <v>0</v>
      </c>
      <c r="H107" s="61">
        <f>IF(Transaksi!K102=$F$11,Transaksi!L102,0)</f>
        <v>0</v>
      </c>
      <c r="I107" s="127" t="e">
        <f t="shared" si="1"/>
        <v>#REF!</v>
      </c>
      <c r="J107" s="127" t="str">
        <f>IF(G107+H107&lt;&gt;0,Transaksi!J102,"")</f>
        <v/>
      </c>
    </row>
    <row r="108" spans="3:10" customFormat="1" ht="16" customHeight="1">
      <c r="C108" s="59" t="str">
        <f>IF(G108+H108&lt;&gt;0,Transaksi!C103,"")</f>
        <v/>
      </c>
      <c r="D108" s="60" t="str">
        <f>IF(G108+H108&lt;&gt;0,Transaksi!D103,"")</f>
        <v/>
      </c>
      <c r="E108" s="213" t="str">
        <f>IF(G108+H108&lt;&gt;0,Transaksi!E103,"")</f>
        <v/>
      </c>
      <c r="F108" s="48" t="str">
        <f>IF(G108+H108&lt;&gt;0,Transaksi!F103,"")</f>
        <v/>
      </c>
      <c r="G108" s="61">
        <f>IF(Transaksi!K103=$F$11,Transaksi!M103,0)</f>
        <v>0</v>
      </c>
      <c r="H108" s="61">
        <f>IF(Transaksi!K103=$F$11,Transaksi!L103,0)</f>
        <v>0</v>
      </c>
      <c r="I108" s="127" t="e">
        <f t="shared" si="1"/>
        <v>#REF!</v>
      </c>
      <c r="J108" s="127" t="str">
        <f>IF(G108+H108&lt;&gt;0,Transaksi!J103,"")</f>
        <v/>
      </c>
    </row>
    <row r="109" spans="3:10" customFormat="1" ht="16" customHeight="1">
      <c r="C109" s="59" t="str">
        <f>IF(G109+H109&lt;&gt;0,Transaksi!C104,"")</f>
        <v/>
      </c>
      <c r="D109" s="60" t="str">
        <f>IF(G109+H109&lt;&gt;0,Transaksi!D104,"")</f>
        <v/>
      </c>
      <c r="E109" s="213" t="str">
        <f>IF(G109+H109&lt;&gt;0,Transaksi!E104,"")</f>
        <v/>
      </c>
      <c r="F109" s="48" t="str">
        <f>IF(G109+H109&lt;&gt;0,Transaksi!F104,"")</f>
        <v/>
      </c>
      <c r="G109" s="61">
        <f>IF(Transaksi!K104=$F$11,Transaksi!M104,0)</f>
        <v>0</v>
      </c>
      <c r="H109" s="61">
        <f>IF(Transaksi!K104=$F$11,Transaksi!L104,0)</f>
        <v>0</v>
      </c>
      <c r="I109" s="127" t="e">
        <f t="shared" si="1"/>
        <v>#REF!</v>
      </c>
      <c r="J109" s="127" t="str">
        <f>IF(G109+H109&lt;&gt;0,Transaksi!J104,"")</f>
        <v/>
      </c>
    </row>
    <row r="110" spans="3:10" customFormat="1" ht="16" customHeight="1">
      <c r="C110" s="59" t="str">
        <f>IF(G110+H110&lt;&gt;0,Transaksi!C105,"")</f>
        <v/>
      </c>
      <c r="D110" s="60" t="str">
        <f>IF(G110+H110&lt;&gt;0,Transaksi!D105,"")</f>
        <v/>
      </c>
      <c r="E110" s="213" t="str">
        <f>IF(G110+H110&lt;&gt;0,Transaksi!E105,"")</f>
        <v/>
      </c>
      <c r="F110" s="48" t="str">
        <f>IF(G110+H110&lt;&gt;0,Transaksi!F105,"")</f>
        <v/>
      </c>
      <c r="G110" s="61">
        <f>IF(Transaksi!K105=$F$11,Transaksi!M105,0)</f>
        <v>0</v>
      </c>
      <c r="H110" s="61">
        <f>IF(Transaksi!K105=$F$11,Transaksi!L105,0)</f>
        <v>0</v>
      </c>
      <c r="I110" s="127" t="e">
        <f t="shared" si="1"/>
        <v>#REF!</v>
      </c>
      <c r="J110" s="127" t="str">
        <f>IF(G110+H110&lt;&gt;0,Transaksi!J105,"")</f>
        <v/>
      </c>
    </row>
    <row r="111" spans="3:10" customFormat="1" ht="16" customHeight="1">
      <c r="C111" s="59" t="str">
        <f>IF(G111+H111&lt;&gt;0,Transaksi!C106,"")</f>
        <v/>
      </c>
      <c r="D111" s="60" t="str">
        <f>IF(G111+H111&lt;&gt;0,Transaksi!D106,"")</f>
        <v/>
      </c>
      <c r="E111" s="213" t="str">
        <f>IF(G111+H111&lt;&gt;0,Transaksi!E106,"")</f>
        <v/>
      </c>
      <c r="F111" s="48" t="str">
        <f>IF(G111+H111&lt;&gt;0,Transaksi!F106,"")</f>
        <v/>
      </c>
      <c r="G111" s="61">
        <f>IF(Transaksi!K106=$F$11,Transaksi!M106,0)</f>
        <v>0</v>
      </c>
      <c r="H111" s="61">
        <f>IF(Transaksi!K106=$F$11,Transaksi!L106,0)</f>
        <v>0</v>
      </c>
      <c r="I111" s="127" t="e">
        <f t="shared" si="1"/>
        <v>#REF!</v>
      </c>
      <c r="J111" s="127" t="str">
        <f>IF(G111+H111&lt;&gt;0,Transaksi!J106,"")</f>
        <v/>
      </c>
    </row>
    <row r="112" spans="3:10" customFormat="1" ht="16" customHeight="1">
      <c r="C112" s="59" t="str">
        <f>IF(G112+H112&lt;&gt;0,Transaksi!C107,"")</f>
        <v/>
      </c>
      <c r="D112" s="60" t="str">
        <f>IF(G112+H112&lt;&gt;0,Transaksi!D107,"")</f>
        <v/>
      </c>
      <c r="E112" s="213" t="str">
        <f>IF(G112+H112&lt;&gt;0,Transaksi!E107,"")</f>
        <v/>
      </c>
      <c r="F112" s="48" t="str">
        <f>IF(G112+H112&lt;&gt;0,Transaksi!F107,"")</f>
        <v/>
      </c>
      <c r="G112" s="61">
        <f>IF(Transaksi!K107=$F$11,Transaksi!M107,0)</f>
        <v>0</v>
      </c>
      <c r="H112" s="61">
        <f>IF(Transaksi!K107=$F$11,Transaksi!L107,0)</f>
        <v>0</v>
      </c>
      <c r="I112" s="127" t="e">
        <f t="shared" si="1"/>
        <v>#REF!</v>
      </c>
      <c r="J112" s="127" t="str">
        <f>IF(G112+H112&lt;&gt;0,Transaksi!J107,"")</f>
        <v/>
      </c>
    </row>
    <row r="113" spans="3:10" customFormat="1" ht="16" customHeight="1">
      <c r="C113" s="59" t="str">
        <f>IF(G113+H113&lt;&gt;0,Transaksi!C108,"")</f>
        <v/>
      </c>
      <c r="D113" s="60" t="str">
        <f>IF(G113+H113&lt;&gt;0,Transaksi!D108,"")</f>
        <v/>
      </c>
      <c r="E113" s="213" t="str">
        <f>IF(G113+H113&lt;&gt;0,Transaksi!E108,"")</f>
        <v/>
      </c>
      <c r="F113" s="48" t="str">
        <f>IF(G113+H113&lt;&gt;0,Transaksi!F108,"")</f>
        <v/>
      </c>
      <c r="G113" s="61">
        <f>IF(Transaksi!K108=$F$11,Transaksi!M108,0)</f>
        <v>0</v>
      </c>
      <c r="H113" s="61">
        <f>IF(Transaksi!K108=$F$11,Transaksi!L108,0)</f>
        <v>0</v>
      </c>
      <c r="I113" s="127" t="e">
        <f t="shared" si="1"/>
        <v>#REF!</v>
      </c>
      <c r="J113" s="127" t="str">
        <f>IF(G113+H113&lt;&gt;0,Transaksi!J108,"")</f>
        <v/>
      </c>
    </row>
    <row r="114" spans="3:10" customFormat="1" ht="16" customHeight="1">
      <c r="C114" s="59" t="str">
        <f>IF(G114+H114&lt;&gt;0,Transaksi!C109,"")</f>
        <v/>
      </c>
      <c r="D114" s="60" t="str">
        <f>IF(G114+H114&lt;&gt;0,Transaksi!D109,"")</f>
        <v/>
      </c>
      <c r="E114" s="213" t="str">
        <f>IF(G114+H114&lt;&gt;0,Transaksi!E109,"")</f>
        <v/>
      </c>
      <c r="F114" s="48" t="str">
        <f>IF(G114+H114&lt;&gt;0,Transaksi!F109,"")</f>
        <v/>
      </c>
      <c r="G114" s="61">
        <f>IF(Transaksi!K109=$F$11,Transaksi!M109,0)</f>
        <v>0</v>
      </c>
      <c r="H114" s="61">
        <f>IF(Transaksi!K109=$F$11,Transaksi!L109,0)</f>
        <v>0</v>
      </c>
      <c r="I114" s="127" t="e">
        <f t="shared" si="1"/>
        <v>#REF!</v>
      </c>
      <c r="J114" s="127" t="str">
        <f>IF(G114+H114&lt;&gt;0,Transaksi!J109,"")</f>
        <v/>
      </c>
    </row>
    <row r="115" spans="3:10" customFormat="1" ht="16" customHeight="1">
      <c r="C115" s="59" t="str">
        <f>IF(G115+H115&lt;&gt;0,Transaksi!C110,"")</f>
        <v/>
      </c>
      <c r="D115" s="60" t="str">
        <f>IF(G115+H115&lt;&gt;0,Transaksi!D110,"")</f>
        <v/>
      </c>
      <c r="E115" s="213" t="str">
        <f>IF(G115+H115&lt;&gt;0,Transaksi!E110,"")</f>
        <v/>
      </c>
      <c r="F115" s="48" t="str">
        <f>IF(G115+H115&lt;&gt;0,Transaksi!F110,"")</f>
        <v/>
      </c>
      <c r="G115" s="61">
        <f>IF(Transaksi!K110=$F$11,Transaksi!M110,0)</f>
        <v>0</v>
      </c>
      <c r="H115" s="61">
        <f>IF(Transaksi!K110=$F$11,Transaksi!L110,0)</f>
        <v>0</v>
      </c>
      <c r="I115" s="127" t="e">
        <f t="shared" si="1"/>
        <v>#REF!</v>
      </c>
      <c r="J115" s="127" t="str">
        <f>IF(G115+H115&lt;&gt;0,Transaksi!J110,"")</f>
        <v/>
      </c>
    </row>
    <row r="116" spans="3:10" customFormat="1" ht="16" customHeight="1">
      <c r="C116" s="59" t="str">
        <f>IF(G116+H116&lt;&gt;0,Transaksi!C111,"")</f>
        <v/>
      </c>
      <c r="D116" s="60" t="str">
        <f>IF(G116+H116&lt;&gt;0,Transaksi!D111,"")</f>
        <v/>
      </c>
      <c r="E116" s="213" t="str">
        <f>IF(G116+H116&lt;&gt;0,Transaksi!E111,"")</f>
        <v/>
      </c>
      <c r="F116" s="48" t="str">
        <f>IF(G116+H116&lt;&gt;0,Transaksi!F111,"")</f>
        <v/>
      </c>
      <c r="G116" s="61">
        <f>IF(Transaksi!K111=$F$11,Transaksi!M111,0)</f>
        <v>0</v>
      </c>
      <c r="H116" s="61">
        <f>IF(Transaksi!K111=$F$11,Transaksi!L111,0)</f>
        <v>0</v>
      </c>
      <c r="I116" s="127" t="e">
        <f t="shared" si="1"/>
        <v>#REF!</v>
      </c>
      <c r="J116" s="127" t="str">
        <f>IF(G116+H116&lt;&gt;0,Transaksi!J111,"")</f>
        <v/>
      </c>
    </row>
    <row r="117" spans="3:10" customFormat="1" ht="16" customHeight="1">
      <c r="C117" s="59" t="str">
        <f>IF(G117+H117&lt;&gt;0,Transaksi!C112,"")</f>
        <v/>
      </c>
      <c r="D117" s="60" t="str">
        <f>IF(G117+H117&lt;&gt;0,Transaksi!D112,"")</f>
        <v/>
      </c>
      <c r="E117" s="213" t="str">
        <f>IF(G117+H117&lt;&gt;0,Transaksi!E112,"")</f>
        <v/>
      </c>
      <c r="F117" s="48" t="str">
        <f>IF(G117+H117&lt;&gt;0,Transaksi!F112,"")</f>
        <v/>
      </c>
      <c r="G117" s="61">
        <f>IF(Transaksi!K112=$F$11,Transaksi!M112,0)</f>
        <v>0</v>
      </c>
      <c r="H117" s="61">
        <f>IF(Transaksi!K112=$F$11,Transaksi!L112,0)</f>
        <v>0</v>
      </c>
      <c r="I117" s="127" t="e">
        <f t="shared" si="1"/>
        <v>#REF!</v>
      </c>
      <c r="J117" s="127" t="str">
        <f>IF(G117+H117&lt;&gt;0,Transaksi!J112,"")</f>
        <v/>
      </c>
    </row>
    <row r="118" spans="3:10" customFormat="1" ht="16" customHeight="1">
      <c r="C118" s="59" t="str">
        <f>IF(G118+H118&lt;&gt;0,Transaksi!C113,"")</f>
        <v/>
      </c>
      <c r="D118" s="60" t="str">
        <f>IF(G118+H118&lt;&gt;0,Transaksi!D113,"")</f>
        <v/>
      </c>
      <c r="E118" s="213" t="str">
        <f>IF(G118+H118&lt;&gt;0,Transaksi!E113,"")</f>
        <v/>
      </c>
      <c r="F118" s="48" t="str">
        <f>IF(G118+H118&lt;&gt;0,Transaksi!F113,"")</f>
        <v/>
      </c>
      <c r="G118" s="61">
        <f>IF(Transaksi!K113=$F$11,Transaksi!M113,0)</f>
        <v>0</v>
      </c>
      <c r="H118" s="61">
        <f>IF(Transaksi!K113=$F$11,Transaksi!L113,0)</f>
        <v>0</v>
      </c>
      <c r="I118" s="127" t="e">
        <f t="shared" si="1"/>
        <v>#REF!</v>
      </c>
      <c r="J118" s="127" t="str">
        <f>IF(G118+H118&lt;&gt;0,Transaksi!J113,"")</f>
        <v/>
      </c>
    </row>
    <row r="119" spans="3:10" customFormat="1" ht="16" customHeight="1">
      <c r="C119" s="59" t="str">
        <f>IF(G119+H119&lt;&gt;0,Transaksi!C114,"")</f>
        <v/>
      </c>
      <c r="D119" s="60" t="str">
        <f>IF(G119+H119&lt;&gt;0,Transaksi!D114,"")</f>
        <v/>
      </c>
      <c r="E119" s="213" t="str">
        <f>IF(G119+H119&lt;&gt;0,Transaksi!E114,"")</f>
        <v/>
      </c>
      <c r="F119" s="48" t="str">
        <f>IF(G119+H119&lt;&gt;0,Transaksi!F114,"")</f>
        <v/>
      </c>
      <c r="G119" s="61">
        <f>IF(Transaksi!K114=$F$11,Transaksi!M114,0)</f>
        <v>0</v>
      </c>
      <c r="H119" s="61">
        <f>IF(Transaksi!K114=$F$11,Transaksi!L114,0)</f>
        <v>0</v>
      </c>
      <c r="I119" s="127" t="e">
        <f t="shared" si="1"/>
        <v>#REF!</v>
      </c>
      <c r="J119" s="127" t="str">
        <f>IF(G119+H119&lt;&gt;0,Transaksi!J114,"")</f>
        <v/>
      </c>
    </row>
    <row r="120" spans="3:10" customFormat="1" ht="16" customHeight="1">
      <c r="C120" s="59" t="str">
        <f>IF(G120+H120&lt;&gt;0,Transaksi!C115,"")</f>
        <v/>
      </c>
      <c r="D120" s="60" t="str">
        <f>IF(G120+H120&lt;&gt;0,Transaksi!D115,"")</f>
        <v/>
      </c>
      <c r="E120" s="213" t="str">
        <f>IF(G120+H120&lt;&gt;0,Transaksi!E115,"")</f>
        <v/>
      </c>
      <c r="F120" s="48" t="str">
        <f>IF(G120+H120&lt;&gt;0,Transaksi!F115,"")</f>
        <v/>
      </c>
      <c r="G120" s="61">
        <f>IF(Transaksi!K115=$F$11,Transaksi!M115,0)</f>
        <v>0</v>
      </c>
      <c r="H120" s="61">
        <f>IF(Transaksi!K115=$F$11,Transaksi!L115,0)</f>
        <v>0</v>
      </c>
      <c r="I120" s="127" t="e">
        <f t="shared" si="1"/>
        <v>#REF!</v>
      </c>
      <c r="J120" s="127" t="str">
        <f>IF(G120+H120&lt;&gt;0,Transaksi!J115,"")</f>
        <v/>
      </c>
    </row>
    <row r="121" spans="3:10" customFormat="1" ht="16" customHeight="1">
      <c r="C121" s="59" t="str">
        <f>IF(G121+H121&lt;&gt;0,Transaksi!C116,"")</f>
        <v/>
      </c>
      <c r="D121" s="60" t="str">
        <f>IF(G121+H121&lt;&gt;0,Transaksi!D116,"")</f>
        <v/>
      </c>
      <c r="E121" s="213" t="str">
        <f>IF(G121+H121&lt;&gt;0,Transaksi!E116,"")</f>
        <v/>
      </c>
      <c r="F121" s="48" t="str">
        <f>IF(G121+H121&lt;&gt;0,Transaksi!F116,"")</f>
        <v/>
      </c>
      <c r="G121" s="61">
        <f>IF(Transaksi!K116=$F$11,Transaksi!M116,0)</f>
        <v>0</v>
      </c>
      <c r="H121" s="61">
        <f>IF(Transaksi!K116=$F$11,Transaksi!L116,0)</f>
        <v>0</v>
      </c>
      <c r="I121" s="127" t="e">
        <f t="shared" si="1"/>
        <v>#REF!</v>
      </c>
      <c r="J121" s="127" t="str">
        <f>IF(G121+H121&lt;&gt;0,Transaksi!J116,"")</f>
        <v/>
      </c>
    </row>
    <row r="122" spans="3:10" customFormat="1" ht="16" customHeight="1">
      <c r="C122" s="59" t="str">
        <f>IF(G122+H122&lt;&gt;0,Transaksi!C117,"")</f>
        <v/>
      </c>
      <c r="D122" s="60" t="str">
        <f>IF(G122+H122&lt;&gt;0,Transaksi!D117,"")</f>
        <v/>
      </c>
      <c r="E122" s="213" t="str">
        <f>IF(G122+H122&lt;&gt;0,Transaksi!E117,"")</f>
        <v/>
      </c>
      <c r="F122" s="48" t="str">
        <f>IF(G122+H122&lt;&gt;0,Transaksi!F117,"")</f>
        <v/>
      </c>
      <c r="G122" s="61">
        <f>IF(Transaksi!K117=$F$11,Transaksi!M117,0)</f>
        <v>0</v>
      </c>
      <c r="H122" s="61">
        <f>IF(Transaksi!K117=$F$11,Transaksi!L117,0)</f>
        <v>0</v>
      </c>
      <c r="I122" s="127" t="e">
        <f t="shared" si="1"/>
        <v>#REF!</v>
      </c>
      <c r="J122" s="127" t="str">
        <f>IF(G122+H122&lt;&gt;0,Transaksi!J117,"")</f>
        <v/>
      </c>
    </row>
    <row r="123" spans="3:10" customFormat="1" ht="16" customHeight="1">
      <c r="C123" s="59" t="str">
        <f>IF(G123+H123&lt;&gt;0,Transaksi!C118,"")</f>
        <v/>
      </c>
      <c r="D123" s="60" t="str">
        <f>IF(G123+H123&lt;&gt;0,Transaksi!D118,"")</f>
        <v/>
      </c>
      <c r="E123" s="213" t="str">
        <f>IF(G123+H123&lt;&gt;0,Transaksi!E118,"")</f>
        <v/>
      </c>
      <c r="F123" s="48" t="str">
        <f>IF(G123+H123&lt;&gt;0,Transaksi!F118,"")</f>
        <v/>
      </c>
      <c r="G123" s="61">
        <f>IF(Transaksi!K118=$F$11,Transaksi!M118,0)</f>
        <v>0</v>
      </c>
      <c r="H123" s="61">
        <f>IF(Transaksi!K118=$F$11,Transaksi!L118,0)</f>
        <v>0</v>
      </c>
      <c r="I123" s="127" t="e">
        <f t="shared" si="1"/>
        <v>#REF!</v>
      </c>
      <c r="J123" s="127" t="str">
        <f>IF(G123+H123&lt;&gt;0,Transaksi!J118,"")</f>
        <v/>
      </c>
    </row>
    <row r="124" spans="3:10" customFormat="1" ht="16" customHeight="1">
      <c r="C124" s="59" t="str">
        <f>IF(G124+H124&lt;&gt;0,Transaksi!C119,"")</f>
        <v/>
      </c>
      <c r="D124" s="60" t="str">
        <f>IF(G124+H124&lt;&gt;0,Transaksi!D119,"")</f>
        <v/>
      </c>
      <c r="E124" s="213" t="str">
        <f>IF(G124+H124&lt;&gt;0,Transaksi!E119,"")</f>
        <v/>
      </c>
      <c r="F124" s="48" t="str">
        <f>IF(G124+H124&lt;&gt;0,Transaksi!F119,"")</f>
        <v/>
      </c>
      <c r="G124" s="61">
        <f>IF(Transaksi!K119=$F$11,Transaksi!M119,0)</f>
        <v>0</v>
      </c>
      <c r="H124" s="61">
        <f>IF(Transaksi!K119=$F$11,Transaksi!L119,0)</f>
        <v>0</v>
      </c>
      <c r="I124" s="127" t="e">
        <f t="shared" si="1"/>
        <v>#REF!</v>
      </c>
      <c r="J124" s="127" t="str">
        <f>IF(G124+H124&lt;&gt;0,Transaksi!J119,"")</f>
        <v/>
      </c>
    </row>
    <row r="125" spans="3:10" customFormat="1" ht="16" customHeight="1">
      <c r="C125" s="59" t="str">
        <f>IF(G125+H125&lt;&gt;0,Transaksi!C120,"")</f>
        <v/>
      </c>
      <c r="D125" s="60" t="str">
        <f>IF(G125+H125&lt;&gt;0,Transaksi!D120,"")</f>
        <v/>
      </c>
      <c r="E125" s="213" t="str">
        <f>IF(G125+H125&lt;&gt;0,Transaksi!E120,"")</f>
        <v/>
      </c>
      <c r="F125" s="48" t="str">
        <f>IF(G125+H125&lt;&gt;0,Transaksi!F120,"")</f>
        <v/>
      </c>
      <c r="G125" s="61">
        <f>IF(Transaksi!K120=$F$11,Transaksi!M120,0)</f>
        <v>0</v>
      </c>
      <c r="H125" s="61">
        <f>IF(Transaksi!K120=$F$11,Transaksi!L120,0)</f>
        <v>0</v>
      </c>
      <c r="I125" s="127" t="e">
        <f t="shared" si="1"/>
        <v>#REF!</v>
      </c>
      <c r="J125" s="127" t="str">
        <f>IF(G125+H125&lt;&gt;0,Transaksi!J120,"")</f>
        <v/>
      </c>
    </row>
    <row r="126" spans="3:10" customFormat="1" ht="16" customHeight="1">
      <c r="C126" s="59" t="str">
        <f>IF(G126+H126&lt;&gt;0,Transaksi!C121,"")</f>
        <v/>
      </c>
      <c r="D126" s="60" t="str">
        <f>IF(G126+H126&lt;&gt;0,Transaksi!D121,"")</f>
        <v/>
      </c>
      <c r="E126" s="213" t="str">
        <f>IF(G126+H126&lt;&gt;0,Transaksi!E121,"")</f>
        <v/>
      </c>
      <c r="F126" s="48" t="str">
        <f>IF(G126+H126&lt;&gt;0,Transaksi!F121,"")</f>
        <v/>
      </c>
      <c r="G126" s="61">
        <f>IF(Transaksi!K121=$F$11,Transaksi!M121,0)</f>
        <v>0</v>
      </c>
      <c r="H126" s="61">
        <f>IF(Transaksi!K121=$F$11,Transaksi!L121,0)</f>
        <v>0</v>
      </c>
      <c r="I126" s="127" t="e">
        <f t="shared" si="1"/>
        <v>#REF!</v>
      </c>
      <c r="J126" s="127" t="str">
        <f>IF(G126+H126&lt;&gt;0,Transaksi!J121,"")</f>
        <v/>
      </c>
    </row>
    <row r="127" spans="3:10" customFormat="1" ht="16" customHeight="1">
      <c r="C127" s="59" t="str">
        <f>IF(G127+H127&lt;&gt;0,Transaksi!C122,"")</f>
        <v/>
      </c>
      <c r="D127" s="60" t="str">
        <f>IF(G127+H127&lt;&gt;0,Transaksi!D122,"")</f>
        <v/>
      </c>
      <c r="E127" s="213" t="str">
        <f>IF(G127+H127&lt;&gt;0,Transaksi!E122,"")</f>
        <v/>
      </c>
      <c r="F127" s="48" t="str">
        <f>IF(G127+H127&lt;&gt;0,Transaksi!F122,"")</f>
        <v/>
      </c>
      <c r="G127" s="61">
        <f>IF(Transaksi!K122=$F$11,Transaksi!M122,0)</f>
        <v>0</v>
      </c>
      <c r="H127" s="61">
        <f>IF(Transaksi!K122=$F$11,Transaksi!L122,0)</f>
        <v>0</v>
      </c>
      <c r="I127" s="127" t="e">
        <f t="shared" si="1"/>
        <v>#REF!</v>
      </c>
      <c r="J127" s="127" t="str">
        <f>IF(G127+H127&lt;&gt;0,Transaksi!J122,"")</f>
        <v/>
      </c>
    </row>
    <row r="128" spans="3:10" customFormat="1" ht="16" customHeight="1">
      <c r="C128" s="59" t="str">
        <f>IF(G128+H128&lt;&gt;0,Transaksi!C123,"")</f>
        <v/>
      </c>
      <c r="D128" s="60" t="str">
        <f>IF(G128+H128&lt;&gt;0,Transaksi!D123,"")</f>
        <v/>
      </c>
      <c r="E128" s="213" t="str">
        <f>IF(G128+H128&lt;&gt;0,Transaksi!E123,"")</f>
        <v/>
      </c>
      <c r="F128" s="48" t="str">
        <f>IF(G128+H128&lt;&gt;0,Transaksi!F123,"")</f>
        <v/>
      </c>
      <c r="G128" s="61">
        <f>IF(Transaksi!K123=$F$11,Transaksi!M123,0)</f>
        <v>0</v>
      </c>
      <c r="H128" s="61">
        <f>IF(Transaksi!K123=$F$11,Transaksi!L123,0)</f>
        <v>0</v>
      </c>
      <c r="I128" s="127" t="e">
        <f t="shared" si="1"/>
        <v>#REF!</v>
      </c>
      <c r="J128" s="127" t="str">
        <f>IF(G128+H128&lt;&gt;0,Transaksi!J123,"")</f>
        <v/>
      </c>
    </row>
    <row r="129" spans="3:10" customFormat="1" ht="16" customHeight="1">
      <c r="C129" s="59" t="str">
        <f>IF(G129+H129&lt;&gt;0,Transaksi!C124,"")</f>
        <v/>
      </c>
      <c r="D129" s="60" t="str">
        <f>IF(G129+H129&lt;&gt;0,Transaksi!D124,"")</f>
        <v/>
      </c>
      <c r="E129" s="213" t="str">
        <f>IF(G129+H129&lt;&gt;0,Transaksi!E124,"")</f>
        <v/>
      </c>
      <c r="F129" s="48" t="str">
        <f>IF(G129+H129&lt;&gt;0,Transaksi!F124,"")</f>
        <v/>
      </c>
      <c r="G129" s="61">
        <f>IF(Transaksi!K124=$F$11,Transaksi!M124,0)</f>
        <v>0</v>
      </c>
      <c r="H129" s="61">
        <f>IF(Transaksi!K124=$F$11,Transaksi!L124,0)</f>
        <v>0</v>
      </c>
      <c r="I129" s="127" t="e">
        <f t="shared" si="1"/>
        <v>#REF!</v>
      </c>
      <c r="J129" s="127" t="str">
        <f>IF(G129+H129&lt;&gt;0,Transaksi!J124,"")</f>
        <v/>
      </c>
    </row>
    <row r="130" spans="3:10" customFormat="1" ht="16" customHeight="1">
      <c r="C130" s="59" t="str">
        <f>IF(G130+H130&lt;&gt;0,Transaksi!C125,"")</f>
        <v/>
      </c>
      <c r="D130" s="60" t="str">
        <f>IF(G130+H130&lt;&gt;0,Transaksi!D125,"")</f>
        <v/>
      </c>
      <c r="E130" s="213" t="str">
        <f>IF(G130+H130&lt;&gt;0,Transaksi!E125,"")</f>
        <v/>
      </c>
      <c r="F130" s="48" t="str">
        <f>IF(G130+H130&lt;&gt;0,Transaksi!F125,"")</f>
        <v/>
      </c>
      <c r="G130" s="61">
        <f>IF(Transaksi!K125=$F$11,Transaksi!M125,0)</f>
        <v>0</v>
      </c>
      <c r="H130" s="61">
        <f>IF(Transaksi!K125=$F$11,Transaksi!L125,0)</f>
        <v>0</v>
      </c>
      <c r="I130" s="127" t="e">
        <f t="shared" si="1"/>
        <v>#REF!</v>
      </c>
      <c r="J130" s="127" t="str">
        <f>IF(G130+H130&lt;&gt;0,Transaksi!J125,"")</f>
        <v/>
      </c>
    </row>
    <row r="131" spans="3:10" customFormat="1" ht="16" customHeight="1">
      <c r="C131" s="59" t="str">
        <f>IF(G131+H131&lt;&gt;0,Transaksi!C126,"")</f>
        <v/>
      </c>
      <c r="D131" s="60" t="str">
        <f>IF(G131+H131&lt;&gt;0,Transaksi!D126,"")</f>
        <v/>
      </c>
      <c r="E131" s="213" t="str">
        <f>IF(G131+H131&lt;&gt;0,Transaksi!E126,"")</f>
        <v/>
      </c>
      <c r="F131" s="48" t="str">
        <f>IF(G131+H131&lt;&gt;0,Transaksi!F126,"")</f>
        <v/>
      </c>
      <c r="G131" s="61">
        <f>IF(Transaksi!K126=$F$11,Transaksi!M126,0)</f>
        <v>0</v>
      </c>
      <c r="H131" s="61">
        <f>IF(Transaksi!K126=$F$11,Transaksi!L126,0)</f>
        <v>0</v>
      </c>
      <c r="I131" s="127" t="e">
        <f t="shared" si="1"/>
        <v>#REF!</v>
      </c>
      <c r="J131" s="127" t="str">
        <f>IF(G131+H131&lt;&gt;0,Transaksi!J126,"")</f>
        <v/>
      </c>
    </row>
    <row r="132" spans="3:10" customFormat="1" ht="16" customHeight="1">
      <c r="C132" s="59" t="str">
        <f>IF(G132+H132&lt;&gt;0,Transaksi!C127,"")</f>
        <v/>
      </c>
      <c r="D132" s="60" t="str">
        <f>IF(G132+H132&lt;&gt;0,Transaksi!D127,"")</f>
        <v/>
      </c>
      <c r="E132" s="213" t="str">
        <f>IF(G132+H132&lt;&gt;0,Transaksi!E127,"")</f>
        <v/>
      </c>
      <c r="F132" s="48" t="str">
        <f>IF(G132+H132&lt;&gt;0,Transaksi!F127,"")</f>
        <v/>
      </c>
      <c r="G132" s="61">
        <f>IF(Transaksi!K127=$F$11,Transaksi!M127,0)</f>
        <v>0</v>
      </c>
      <c r="H132" s="61">
        <f>IF(Transaksi!K127=$F$11,Transaksi!L127,0)</f>
        <v>0</v>
      </c>
      <c r="I132" s="127" t="e">
        <f t="shared" si="1"/>
        <v>#REF!</v>
      </c>
      <c r="J132" s="127" t="str">
        <f>IF(G132+H132&lt;&gt;0,Transaksi!J127,"")</f>
        <v/>
      </c>
    </row>
    <row r="133" spans="3:10" customFormat="1" ht="16" customHeight="1">
      <c r="C133" s="59" t="str">
        <f>IF(G133+H133&lt;&gt;0,Transaksi!C128,"")</f>
        <v/>
      </c>
      <c r="D133" s="60" t="str">
        <f>IF(G133+H133&lt;&gt;0,Transaksi!D128,"")</f>
        <v/>
      </c>
      <c r="E133" s="213" t="str">
        <f>IF(G133+H133&lt;&gt;0,Transaksi!E128,"")</f>
        <v/>
      </c>
      <c r="F133" s="48" t="str">
        <f>IF(G133+H133&lt;&gt;0,Transaksi!F128,"")</f>
        <v/>
      </c>
      <c r="G133" s="61">
        <f>IF(Transaksi!K128=$F$11,Transaksi!M128,0)</f>
        <v>0</v>
      </c>
      <c r="H133" s="61">
        <f>IF(Transaksi!K128=$F$11,Transaksi!L128,0)</f>
        <v>0</v>
      </c>
      <c r="I133" s="127" t="e">
        <f t="shared" si="1"/>
        <v>#REF!</v>
      </c>
      <c r="J133" s="127" t="str">
        <f>IF(G133+H133&lt;&gt;0,Transaksi!J128,"")</f>
        <v/>
      </c>
    </row>
    <row r="134" spans="3:10" customFormat="1" ht="16" customHeight="1">
      <c r="C134" s="59" t="str">
        <f>IF(G134+H134&lt;&gt;0,Transaksi!C129,"")</f>
        <v/>
      </c>
      <c r="D134" s="60" t="str">
        <f>IF(G134+H134&lt;&gt;0,Transaksi!D129,"")</f>
        <v/>
      </c>
      <c r="E134" s="213" t="str">
        <f>IF(G134+H134&lt;&gt;0,Transaksi!E129,"")</f>
        <v/>
      </c>
      <c r="F134" s="48" t="str">
        <f>IF(G134+H134&lt;&gt;0,Transaksi!F129,"")</f>
        <v/>
      </c>
      <c r="G134" s="61">
        <f>IF(Transaksi!K129=$F$11,Transaksi!M129,0)</f>
        <v>0</v>
      </c>
      <c r="H134" s="61">
        <f>IF(Transaksi!K129=$F$11,Transaksi!L129,0)</f>
        <v>0</v>
      </c>
      <c r="I134" s="127" t="e">
        <f t="shared" si="1"/>
        <v>#REF!</v>
      </c>
      <c r="J134" s="127" t="str">
        <f>IF(G134+H134&lt;&gt;0,Transaksi!J129,"")</f>
        <v/>
      </c>
    </row>
    <row r="135" spans="3:10" customFormat="1" ht="16" customHeight="1">
      <c r="C135" s="59" t="str">
        <f>IF(G135+H135&lt;&gt;0,Transaksi!C130,"")</f>
        <v/>
      </c>
      <c r="D135" s="60" t="str">
        <f>IF(G135+H135&lt;&gt;0,Transaksi!D130,"")</f>
        <v/>
      </c>
      <c r="E135" s="213" t="str">
        <f>IF(G135+H135&lt;&gt;0,Transaksi!E130,"")</f>
        <v/>
      </c>
      <c r="F135" s="48" t="str">
        <f>IF(G135+H135&lt;&gt;0,Transaksi!F130,"")</f>
        <v/>
      </c>
      <c r="G135" s="61">
        <f>IF(Transaksi!K130=$F$11,Transaksi!M130,0)</f>
        <v>0</v>
      </c>
      <c r="H135" s="61">
        <f>IF(Transaksi!K130=$F$11,Transaksi!L130,0)</f>
        <v>0</v>
      </c>
      <c r="I135" s="127" t="e">
        <f t="shared" si="1"/>
        <v>#REF!</v>
      </c>
      <c r="J135" s="127" t="str">
        <f>IF(G135+H135&lt;&gt;0,Transaksi!J130,"")</f>
        <v/>
      </c>
    </row>
    <row r="136" spans="3:10" customFormat="1" ht="16" customHeight="1">
      <c r="C136" s="59" t="str">
        <f>IF(G136+H136&lt;&gt;0,Transaksi!C131,"")</f>
        <v/>
      </c>
      <c r="D136" s="60" t="str">
        <f>IF(G136+H136&lt;&gt;0,Transaksi!D131,"")</f>
        <v/>
      </c>
      <c r="E136" s="213" t="str">
        <f>IF(G136+H136&lt;&gt;0,Transaksi!E131,"")</f>
        <v/>
      </c>
      <c r="F136" s="48" t="str">
        <f>IF(G136+H136&lt;&gt;0,Transaksi!F131,"")</f>
        <v/>
      </c>
      <c r="G136" s="61">
        <f>IF(Transaksi!K131=$F$11,Transaksi!M131,0)</f>
        <v>0</v>
      </c>
      <c r="H136" s="61">
        <f>IF(Transaksi!K131=$F$11,Transaksi!L131,0)</f>
        <v>0</v>
      </c>
      <c r="I136" s="127" t="e">
        <f t="shared" si="1"/>
        <v>#REF!</v>
      </c>
      <c r="J136" s="127" t="str">
        <f>IF(G136+H136&lt;&gt;0,Transaksi!J131,"")</f>
        <v/>
      </c>
    </row>
    <row r="137" spans="3:10" customFormat="1" ht="16" customHeight="1">
      <c r="C137" s="59" t="str">
        <f>IF(G137+H137&lt;&gt;0,Transaksi!C132,"")</f>
        <v/>
      </c>
      <c r="D137" s="60" t="str">
        <f>IF(G137+H137&lt;&gt;0,Transaksi!D132,"")</f>
        <v/>
      </c>
      <c r="E137" s="213" t="str">
        <f>IF(G137+H137&lt;&gt;0,Transaksi!E132,"")</f>
        <v/>
      </c>
      <c r="F137" s="48" t="str">
        <f>IF(G137+H137&lt;&gt;0,Transaksi!F132,"")</f>
        <v/>
      </c>
      <c r="G137" s="61">
        <f>IF(Transaksi!K132=$F$11,Transaksi!M132,0)</f>
        <v>0</v>
      </c>
      <c r="H137" s="61">
        <f>IF(Transaksi!K132=$F$11,Transaksi!L132,0)</f>
        <v>0</v>
      </c>
      <c r="I137" s="127" t="e">
        <f t="shared" si="1"/>
        <v>#REF!</v>
      </c>
      <c r="J137" s="127" t="str">
        <f>IF(G137+H137&lt;&gt;0,Transaksi!J132,"")</f>
        <v/>
      </c>
    </row>
    <row r="138" spans="3:10" customFormat="1" ht="16" customHeight="1">
      <c r="C138" s="59" t="str">
        <f>IF(G138+H138&lt;&gt;0,Transaksi!C133,"")</f>
        <v/>
      </c>
      <c r="D138" s="60" t="str">
        <f>IF(G138+H138&lt;&gt;0,Transaksi!D133,"")</f>
        <v/>
      </c>
      <c r="E138" s="213" t="str">
        <f>IF(G138+H138&lt;&gt;0,Transaksi!E133,"")</f>
        <v/>
      </c>
      <c r="F138" s="48" t="str">
        <f>IF(G138+H138&lt;&gt;0,Transaksi!F133,"")</f>
        <v/>
      </c>
      <c r="G138" s="61">
        <f>IF(Transaksi!K133=$F$11,Transaksi!M133,0)</f>
        <v>0</v>
      </c>
      <c r="H138" s="61">
        <f>IF(Transaksi!K133=$F$11,Transaksi!L133,0)</f>
        <v>0</v>
      </c>
      <c r="I138" s="127" t="e">
        <f t="shared" si="1"/>
        <v>#REF!</v>
      </c>
      <c r="J138" s="127" t="str">
        <f>IF(G138+H138&lt;&gt;0,Transaksi!J133,"")</f>
        <v/>
      </c>
    </row>
    <row r="139" spans="3:10" customFormat="1" ht="16" customHeight="1">
      <c r="C139" s="59" t="str">
        <f>IF(G139+H139&lt;&gt;0,Transaksi!C134,"")</f>
        <v/>
      </c>
      <c r="D139" s="60" t="str">
        <f>IF(G139+H139&lt;&gt;0,Transaksi!D134,"")</f>
        <v/>
      </c>
      <c r="E139" s="213" t="str">
        <f>IF(G139+H139&lt;&gt;0,Transaksi!E134,"")</f>
        <v/>
      </c>
      <c r="F139" s="48" t="str">
        <f>IF(G139+H139&lt;&gt;0,Transaksi!F134,"")</f>
        <v/>
      </c>
      <c r="G139" s="61">
        <f>IF(Transaksi!K134=$F$11,Transaksi!M134,0)</f>
        <v>0</v>
      </c>
      <c r="H139" s="61">
        <f>IF(Transaksi!K134=$F$11,Transaksi!L134,0)</f>
        <v>0</v>
      </c>
      <c r="I139" s="127" t="e">
        <f t="shared" si="1"/>
        <v>#REF!</v>
      </c>
      <c r="J139" s="127" t="str">
        <f>IF(G139+H139&lt;&gt;0,Transaksi!J134,"")</f>
        <v/>
      </c>
    </row>
    <row r="140" spans="3:10" customFormat="1" ht="16" customHeight="1">
      <c r="C140" s="59" t="str">
        <f>IF(G140+H140&lt;&gt;0,Transaksi!C135,"")</f>
        <v/>
      </c>
      <c r="D140" s="60" t="str">
        <f>IF(G140+H140&lt;&gt;0,Transaksi!D135,"")</f>
        <v/>
      </c>
      <c r="E140" s="213" t="str">
        <f>IF(G140+H140&lt;&gt;0,Transaksi!E135,"")</f>
        <v/>
      </c>
      <c r="F140" s="48" t="str">
        <f>IF(G140+H140&lt;&gt;0,Transaksi!F135,"")</f>
        <v/>
      </c>
      <c r="G140" s="61">
        <f>IF(Transaksi!K135=$F$11,Transaksi!M135,0)</f>
        <v>0</v>
      </c>
      <c r="H140" s="61">
        <f>IF(Transaksi!K135=$F$11,Transaksi!L135,0)</f>
        <v>0</v>
      </c>
      <c r="I140" s="127" t="e">
        <f t="shared" si="1"/>
        <v>#REF!</v>
      </c>
      <c r="J140" s="127" t="str">
        <f>IF(G140+H140&lt;&gt;0,Transaksi!J135,"")</f>
        <v/>
      </c>
    </row>
    <row r="141" spans="3:10" customFormat="1" ht="16" customHeight="1">
      <c r="C141" s="59" t="str">
        <f>IF(G141+H141&lt;&gt;0,Transaksi!C136,"")</f>
        <v/>
      </c>
      <c r="D141" s="60" t="str">
        <f>IF(G141+H141&lt;&gt;0,Transaksi!D136,"")</f>
        <v/>
      </c>
      <c r="E141" s="213" t="str">
        <f>IF(G141+H141&lt;&gt;0,Transaksi!E136,"")</f>
        <v/>
      </c>
      <c r="F141" s="48" t="str">
        <f>IF(G141+H141&lt;&gt;0,Transaksi!F136,"")</f>
        <v/>
      </c>
      <c r="G141" s="61">
        <f>IF(Transaksi!K136=$F$11,Transaksi!M136,0)</f>
        <v>0</v>
      </c>
      <c r="H141" s="61">
        <f>IF(Transaksi!K136=$F$11,Transaksi!L136,0)</f>
        <v>0</v>
      </c>
      <c r="I141" s="127" t="e">
        <f t="shared" si="1"/>
        <v>#REF!</v>
      </c>
      <c r="J141" s="127" t="str">
        <f>IF(G141+H141&lt;&gt;0,Transaksi!J136,"")</f>
        <v/>
      </c>
    </row>
    <row r="142" spans="3:10" customFormat="1" ht="16" customHeight="1">
      <c r="C142" s="59" t="str">
        <f>IF(G142+H142&lt;&gt;0,Transaksi!C137,"")</f>
        <v/>
      </c>
      <c r="D142" s="60" t="str">
        <f>IF(G142+H142&lt;&gt;0,Transaksi!D137,"")</f>
        <v/>
      </c>
      <c r="E142" s="213" t="str">
        <f>IF(G142+H142&lt;&gt;0,Transaksi!E137,"")</f>
        <v/>
      </c>
      <c r="F142" s="48" t="str">
        <f>IF(G142+H142&lt;&gt;0,Transaksi!F137,"")</f>
        <v/>
      </c>
      <c r="G142" s="61">
        <f>IF(Transaksi!K137=$F$11,Transaksi!M137,0)</f>
        <v>0</v>
      </c>
      <c r="H142" s="61">
        <f>IF(Transaksi!K137=$F$11,Transaksi!L137,0)</f>
        <v>0</v>
      </c>
      <c r="I142" s="127" t="e">
        <f t="shared" si="1"/>
        <v>#REF!</v>
      </c>
      <c r="J142" s="127" t="str">
        <f>IF(G142+H142&lt;&gt;0,Transaksi!J137,"")</f>
        <v/>
      </c>
    </row>
    <row r="143" spans="3:10" customFormat="1" ht="16" customHeight="1">
      <c r="C143" s="59" t="str">
        <f>IF(G143+H143&lt;&gt;0,Transaksi!C138,"")</f>
        <v/>
      </c>
      <c r="D143" s="60" t="str">
        <f>IF(G143+H143&lt;&gt;0,Transaksi!D138,"")</f>
        <v/>
      </c>
      <c r="E143" s="213" t="str">
        <f>IF(G143+H143&lt;&gt;0,Transaksi!E138,"")</f>
        <v/>
      </c>
      <c r="F143" s="48" t="str">
        <f>IF(G143+H143&lt;&gt;0,Transaksi!F138,"")</f>
        <v/>
      </c>
      <c r="G143" s="61">
        <f>IF(Transaksi!K138=$F$11,Transaksi!M138,0)</f>
        <v>0</v>
      </c>
      <c r="H143" s="61">
        <f>IF(Transaksi!K138=$F$11,Transaksi!L138,0)</f>
        <v>0</v>
      </c>
      <c r="I143" s="127" t="e">
        <f t="shared" si="1"/>
        <v>#REF!</v>
      </c>
      <c r="J143" s="127" t="str">
        <f>IF(G143+H143&lt;&gt;0,Transaksi!J138,"")</f>
        <v/>
      </c>
    </row>
    <row r="144" spans="3:10" customFormat="1" ht="16" customHeight="1">
      <c r="C144" s="59" t="str">
        <f>IF(G144+H144&lt;&gt;0,Transaksi!C139,"")</f>
        <v/>
      </c>
      <c r="D144" s="60" t="str">
        <f>IF(G144+H144&lt;&gt;0,Transaksi!D139,"")</f>
        <v/>
      </c>
      <c r="E144" s="213" t="str">
        <f>IF(G144+H144&lt;&gt;0,Transaksi!E139,"")</f>
        <v/>
      </c>
      <c r="F144" s="48" t="str">
        <f>IF(G144+H144&lt;&gt;0,Transaksi!F139,"")</f>
        <v/>
      </c>
      <c r="G144" s="61">
        <f>IF(Transaksi!K139=$F$11,Transaksi!M139,0)</f>
        <v>0</v>
      </c>
      <c r="H144" s="61">
        <f>IF(Transaksi!K139=$F$11,Transaksi!L139,0)</f>
        <v>0</v>
      </c>
      <c r="I144" s="127" t="e">
        <f t="shared" si="1"/>
        <v>#REF!</v>
      </c>
      <c r="J144" s="127" t="str">
        <f>IF(G144+H144&lt;&gt;0,Transaksi!J139,"")</f>
        <v/>
      </c>
    </row>
    <row r="145" spans="3:10" customFormat="1" ht="16" customHeight="1">
      <c r="C145" s="59" t="str">
        <f>IF(G145+H145&lt;&gt;0,Transaksi!C140,"")</f>
        <v/>
      </c>
      <c r="D145" s="60" t="str">
        <f>IF(G145+H145&lt;&gt;0,Transaksi!D140,"")</f>
        <v/>
      </c>
      <c r="E145" s="213" t="str">
        <f>IF(G145+H145&lt;&gt;0,Transaksi!E140,"")</f>
        <v/>
      </c>
      <c r="F145" s="48" t="str">
        <f>IF(G145+H145&lt;&gt;0,Transaksi!F140,"")</f>
        <v/>
      </c>
      <c r="G145" s="61">
        <f>IF(Transaksi!K140=$F$11,Transaksi!M140,0)</f>
        <v>0</v>
      </c>
      <c r="H145" s="61">
        <f>IF(Transaksi!K140=$F$11,Transaksi!L140,0)</f>
        <v>0</v>
      </c>
      <c r="I145" s="127" t="e">
        <f t="shared" ref="I145:I208" si="2">I144+G145-H145</f>
        <v>#REF!</v>
      </c>
      <c r="J145" s="127" t="str">
        <f>IF(G145+H145&lt;&gt;0,Transaksi!J140,"")</f>
        <v/>
      </c>
    </row>
    <row r="146" spans="3:10" customFormat="1" ht="16" customHeight="1">
      <c r="C146" s="59" t="str">
        <f>IF(G146+H146&lt;&gt;0,Transaksi!C141,"")</f>
        <v/>
      </c>
      <c r="D146" s="60" t="str">
        <f>IF(G146+H146&lt;&gt;0,Transaksi!D141,"")</f>
        <v/>
      </c>
      <c r="E146" s="213" t="str">
        <f>IF(G146+H146&lt;&gt;0,Transaksi!E141,"")</f>
        <v/>
      </c>
      <c r="F146" s="48" t="str">
        <f>IF(G146+H146&lt;&gt;0,Transaksi!F141,"")</f>
        <v/>
      </c>
      <c r="G146" s="61">
        <f>IF(Transaksi!K141=$F$11,Transaksi!M141,0)</f>
        <v>0</v>
      </c>
      <c r="H146" s="61">
        <f>IF(Transaksi!K141=$F$11,Transaksi!L141,0)</f>
        <v>0</v>
      </c>
      <c r="I146" s="127" t="e">
        <f t="shared" si="2"/>
        <v>#REF!</v>
      </c>
      <c r="J146" s="127" t="str">
        <f>IF(G146+H146&lt;&gt;0,Transaksi!J141,"")</f>
        <v/>
      </c>
    </row>
    <row r="147" spans="3:10" customFormat="1" ht="16" customHeight="1">
      <c r="C147" s="59" t="str">
        <f>IF(G147+H147&lt;&gt;0,Transaksi!C142,"")</f>
        <v/>
      </c>
      <c r="D147" s="60" t="str">
        <f>IF(G147+H147&lt;&gt;0,Transaksi!D142,"")</f>
        <v/>
      </c>
      <c r="E147" s="213" t="str">
        <f>IF(G147+H147&lt;&gt;0,Transaksi!E142,"")</f>
        <v/>
      </c>
      <c r="F147" s="48" t="str">
        <f>IF(G147+H147&lt;&gt;0,Transaksi!F142,"")</f>
        <v/>
      </c>
      <c r="G147" s="61">
        <f>IF(Transaksi!K142=$F$11,Transaksi!M142,0)</f>
        <v>0</v>
      </c>
      <c r="H147" s="61">
        <f>IF(Transaksi!K142=$F$11,Transaksi!L142,0)</f>
        <v>0</v>
      </c>
      <c r="I147" s="127" t="e">
        <f t="shared" si="2"/>
        <v>#REF!</v>
      </c>
      <c r="J147" s="127" t="str">
        <f>IF(G147+H147&lt;&gt;0,Transaksi!J142,"")</f>
        <v/>
      </c>
    </row>
    <row r="148" spans="3:10" customFormat="1" ht="16" customHeight="1">
      <c r="C148" s="59" t="str">
        <f>IF(G148+H148&lt;&gt;0,Transaksi!C143,"")</f>
        <v/>
      </c>
      <c r="D148" s="60" t="str">
        <f>IF(G148+H148&lt;&gt;0,Transaksi!D143,"")</f>
        <v/>
      </c>
      <c r="E148" s="213" t="str">
        <f>IF(G148+H148&lt;&gt;0,Transaksi!E143,"")</f>
        <v/>
      </c>
      <c r="F148" s="48" t="str">
        <f>IF(G148+H148&lt;&gt;0,Transaksi!F143,"")</f>
        <v/>
      </c>
      <c r="G148" s="61">
        <f>IF(Transaksi!K143=$F$11,Transaksi!M143,0)</f>
        <v>0</v>
      </c>
      <c r="H148" s="61">
        <f>IF(Transaksi!K143=$F$11,Transaksi!L143,0)</f>
        <v>0</v>
      </c>
      <c r="I148" s="127" t="e">
        <f t="shared" si="2"/>
        <v>#REF!</v>
      </c>
      <c r="J148" s="127" t="str">
        <f>IF(G148+H148&lt;&gt;0,Transaksi!J143,"")</f>
        <v/>
      </c>
    </row>
    <row r="149" spans="3:10" customFormat="1" ht="16" customHeight="1">
      <c r="C149" s="59" t="str">
        <f>IF(G149+H149&lt;&gt;0,Transaksi!C144,"")</f>
        <v/>
      </c>
      <c r="D149" s="60" t="str">
        <f>IF(G149+H149&lt;&gt;0,Transaksi!D144,"")</f>
        <v/>
      </c>
      <c r="E149" s="213" t="str">
        <f>IF(G149+H149&lt;&gt;0,Transaksi!E144,"")</f>
        <v/>
      </c>
      <c r="F149" s="48" t="str">
        <f>IF(G149+H149&lt;&gt;0,Transaksi!F144,"")</f>
        <v/>
      </c>
      <c r="G149" s="61">
        <f>IF(Transaksi!K144=$F$11,Transaksi!M144,0)</f>
        <v>0</v>
      </c>
      <c r="H149" s="61">
        <f>IF(Transaksi!K144=$F$11,Transaksi!L144,0)</f>
        <v>0</v>
      </c>
      <c r="I149" s="127" t="e">
        <f t="shared" si="2"/>
        <v>#REF!</v>
      </c>
      <c r="J149" s="127" t="str">
        <f>IF(G149+H149&lt;&gt;0,Transaksi!J144,"")</f>
        <v/>
      </c>
    </row>
    <row r="150" spans="3:10" customFormat="1" ht="16" customHeight="1">
      <c r="C150" s="59" t="str">
        <f>IF(G150+H150&lt;&gt;0,Transaksi!C145,"")</f>
        <v/>
      </c>
      <c r="D150" s="60" t="str">
        <f>IF(G150+H150&lt;&gt;0,Transaksi!D145,"")</f>
        <v/>
      </c>
      <c r="E150" s="213" t="str">
        <f>IF(G150+H150&lt;&gt;0,Transaksi!E145,"")</f>
        <v/>
      </c>
      <c r="F150" s="48" t="str">
        <f>IF(G150+H150&lt;&gt;0,Transaksi!F145,"")</f>
        <v/>
      </c>
      <c r="G150" s="61">
        <f>IF(Transaksi!K145=$F$11,Transaksi!M145,0)</f>
        <v>0</v>
      </c>
      <c r="H150" s="61">
        <f>IF(Transaksi!K145=$F$11,Transaksi!L145,0)</f>
        <v>0</v>
      </c>
      <c r="I150" s="127" t="e">
        <f t="shared" si="2"/>
        <v>#REF!</v>
      </c>
      <c r="J150" s="127" t="str">
        <f>IF(G150+H150&lt;&gt;0,Transaksi!J145,"")</f>
        <v/>
      </c>
    </row>
    <row r="151" spans="3:10" customFormat="1" ht="16" customHeight="1">
      <c r="C151" s="59" t="str">
        <f>IF(G151+H151&lt;&gt;0,Transaksi!C146,"")</f>
        <v/>
      </c>
      <c r="D151" s="60" t="str">
        <f>IF(G151+H151&lt;&gt;0,Transaksi!D146,"")</f>
        <v/>
      </c>
      <c r="E151" s="213" t="str">
        <f>IF(G151+H151&lt;&gt;0,Transaksi!E146,"")</f>
        <v/>
      </c>
      <c r="F151" s="48" t="str">
        <f>IF(G151+H151&lt;&gt;0,Transaksi!F146,"")</f>
        <v/>
      </c>
      <c r="G151" s="61">
        <f>IF(Transaksi!K146=$F$11,Transaksi!M146,0)</f>
        <v>0</v>
      </c>
      <c r="H151" s="61">
        <f>IF(Transaksi!K146=$F$11,Transaksi!L146,0)</f>
        <v>0</v>
      </c>
      <c r="I151" s="127" t="e">
        <f t="shared" si="2"/>
        <v>#REF!</v>
      </c>
      <c r="J151" s="127" t="str">
        <f>IF(G151+H151&lt;&gt;0,Transaksi!J146,"")</f>
        <v/>
      </c>
    </row>
    <row r="152" spans="3:10" customFormat="1" ht="16" customHeight="1">
      <c r="C152" s="59" t="str">
        <f>IF(G152+H152&lt;&gt;0,Transaksi!C147,"")</f>
        <v/>
      </c>
      <c r="D152" s="60" t="str">
        <f>IF(G152+H152&lt;&gt;0,Transaksi!D147,"")</f>
        <v/>
      </c>
      <c r="E152" s="213" t="str">
        <f>IF(G152+H152&lt;&gt;0,Transaksi!E147,"")</f>
        <v/>
      </c>
      <c r="F152" s="48" t="str">
        <f>IF(G152+H152&lt;&gt;0,Transaksi!F147,"")</f>
        <v/>
      </c>
      <c r="G152" s="61">
        <f>IF(Transaksi!K147=$F$11,Transaksi!M147,0)</f>
        <v>0</v>
      </c>
      <c r="H152" s="61">
        <f>IF(Transaksi!K147=$F$11,Transaksi!L147,0)</f>
        <v>0</v>
      </c>
      <c r="I152" s="127" t="e">
        <f t="shared" si="2"/>
        <v>#REF!</v>
      </c>
      <c r="J152" s="127" t="str">
        <f>IF(G152+H152&lt;&gt;0,Transaksi!J147,"")</f>
        <v/>
      </c>
    </row>
    <row r="153" spans="3:10" customFormat="1" ht="16" customHeight="1">
      <c r="C153" s="59" t="str">
        <f>IF(G153+H153&lt;&gt;0,Transaksi!C148,"")</f>
        <v/>
      </c>
      <c r="D153" s="60" t="str">
        <f>IF(G153+H153&lt;&gt;0,Transaksi!D148,"")</f>
        <v/>
      </c>
      <c r="E153" s="213" t="str">
        <f>IF(G153+H153&lt;&gt;0,Transaksi!E148,"")</f>
        <v/>
      </c>
      <c r="F153" s="48" t="str">
        <f>IF(G153+H153&lt;&gt;0,Transaksi!F148,"")</f>
        <v/>
      </c>
      <c r="G153" s="61">
        <f>IF(Transaksi!K148=$F$11,Transaksi!M148,0)</f>
        <v>0</v>
      </c>
      <c r="H153" s="61">
        <f>IF(Transaksi!K148=$F$11,Transaksi!L148,0)</f>
        <v>0</v>
      </c>
      <c r="I153" s="127" t="e">
        <f t="shared" si="2"/>
        <v>#REF!</v>
      </c>
      <c r="J153" s="127" t="str">
        <f>IF(G153+H153&lt;&gt;0,Transaksi!J148,"")</f>
        <v/>
      </c>
    </row>
    <row r="154" spans="3:10" customFormat="1" ht="16" customHeight="1">
      <c r="C154" s="59" t="str">
        <f>IF(G154+H154&lt;&gt;0,Transaksi!C149,"")</f>
        <v/>
      </c>
      <c r="D154" s="60" t="str">
        <f>IF(G154+H154&lt;&gt;0,Transaksi!D149,"")</f>
        <v/>
      </c>
      <c r="E154" s="213" t="str">
        <f>IF(G154+H154&lt;&gt;0,Transaksi!E149,"")</f>
        <v/>
      </c>
      <c r="F154" s="48" t="str">
        <f>IF(G154+H154&lt;&gt;0,Transaksi!F149,"")</f>
        <v/>
      </c>
      <c r="G154" s="61">
        <f>IF(Transaksi!K149=$F$11,Transaksi!M149,0)</f>
        <v>0</v>
      </c>
      <c r="H154" s="61">
        <f>IF(Transaksi!K149=$F$11,Transaksi!L149,0)</f>
        <v>0</v>
      </c>
      <c r="I154" s="127" t="e">
        <f t="shared" si="2"/>
        <v>#REF!</v>
      </c>
      <c r="J154" s="127" t="str">
        <f>IF(G154+H154&lt;&gt;0,Transaksi!J149,"")</f>
        <v/>
      </c>
    </row>
    <row r="155" spans="3:10" customFormat="1" ht="16" customHeight="1">
      <c r="C155" s="59" t="str">
        <f>IF(G155+H155&lt;&gt;0,Transaksi!C150,"")</f>
        <v/>
      </c>
      <c r="D155" s="60" t="str">
        <f>IF(G155+H155&lt;&gt;0,Transaksi!D150,"")</f>
        <v/>
      </c>
      <c r="E155" s="213" t="str">
        <f>IF(G155+H155&lt;&gt;0,Transaksi!E150,"")</f>
        <v/>
      </c>
      <c r="F155" s="48" t="str">
        <f>IF(G155+H155&lt;&gt;0,Transaksi!F150,"")</f>
        <v/>
      </c>
      <c r="G155" s="61">
        <f>IF(Transaksi!K150=$F$11,Transaksi!M150,0)</f>
        <v>0</v>
      </c>
      <c r="H155" s="61">
        <f>IF(Transaksi!K150=$F$11,Transaksi!L150,0)</f>
        <v>0</v>
      </c>
      <c r="I155" s="127" t="e">
        <f t="shared" si="2"/>
        <v>#REF!</v>
      </c>
      <c r="J155" s="127" t="str">
        <f>IF(G155+H155&lt;&gt;0,Transaksi!J150,"")</f>
        <v/>
      </c>
    </row>
    <row r="156" spans="3:10" customFormat="1" ht="16" customHeight="1">
      <c r="C156" s="59" t="str">
        <f>IF(G156+H156&lt;&gt;0,Transaksi!C151,"")</f>
        <v/>
      </c>
      <c r="D156" s="60" t="str">
        <f>IF(G156+H156&lt;&gt;0,Transaksi!D151,"")</f>
        <v/>
      </c>
      <c r="E156" s="213" t="str">
        <f>IF(G156+H156&lt;&gt;0,Transaksi!E151,"")</f>
        <v/>
      </c>
      <c r="F156" s="48" t="str">
        <f>IF(G156+H156&lt;&gt;0,Transaksi!F151,"")</f>
        <v/>
      </c>
      <c r="G156" s="61">
        <f>IF(Transaksi!K151=$F$11,Transaksi!M151,0)</f>
        <v>0</v>
      </c>
      <c r="H156" s="61">
        <f>IF(Transaksi!K151=$F$11,Transaksi!L151,0)</f>
        <v>0</v>
      </c>
      <c r="I156" s="127" t="e">
        <f t="shared" si="2"/>
        <v>#REF!</v>
      </c>
      <c r="J156" s="127" t="str">
        <f>IF(G156+H156&lt;&gt;0,Transaksi!J151,"")</f>
        <v/>
      </c>
    </row>
    <row r="157" spans="3:10" customFormat="1" ht="16" customHeight="1">
      <c r="C157" s="59" t="str">
        <f>IF(G157+H157&lt;&gt;0,Transaksi!C152,"")</f>
        <v/>
      </c>
      <c r="D157" s="60" t="str">
        <f>IF(G157+H157&lt;&gt;0,Transaksi!D152,"")</f>
        <v/>
      </c>
      <c r="E157" s="213" t="str">
        <f>IF(G157+H157&lt;&gt;0,Transaksi!E152,"")</f>
        <v/>
      </c>
      <c r="F157" s="48" t="str">
        <f>IF(G157+H157&lt;&gt;0,Transaksi!F152,"")</f>
        <v/>
      </c>
      <c r="G157" s="61">
        <f>IF(Transaksi!K152=$F$11,Transaksi!M152,0)</f>
        <v>0</v>
      </c>
      <c r="H157" s="61">
        <f>IF(Transaksi!K152=$F$11,Transaksi!L152,0)</f>
        <v>0</v>
      </c>
      <c r="I157" s="127" t="e">
        <f t="shared" si="2"/>
        <v>#REF!</v>
      </c>
      <c r="J157" s="127" t="str">
        <f>IF(G157+H157&lt;&gt;0,Transaksi!J152,"")</f>
        <v/>
      </c>
    </row>
    <row r="158" spans="3:10" customFormat="1" ht="16" customHeight="1">
      <c r="C158" s="59" t="str">
        <f>IF(G158+H158&lt;&gt;0,Transaksi!C153,"")</f>
        <v/>
      </c>
      <c r="D158" s="60" t="str">
        <f>IF(G158+H158&lt;&gt;0,Transaksi!D153,"")</f>
        <v/>
      </c>
      <c r="E158" s="213" t="str">
        <f>IF(G158+H158&lt;&gt;0,Transaksi!E153,"")</f>
        <v/>
      </c>
      <c r="F158" s="48" t="str">
        <f>IF(G158+H158&lt;&gt;0,Transaksi!F153,"")</f>
        <v/>
      </c>
      <c r="G158" s="61">
        <f>IF(Transaksi!K153=$F$11,Transaksi!M153,0)</f>
        <v>0</v>
      </c>
      <c r="H158" s="61">
        <f>IF(Transaksi!K153=$F$11,Transaksi!L153,0)</f>
        <v>0</v>
      </c>
      <c r="I158" s="127" t="e">
        <f t="shared" si="2"/>
        <v>#REF!</v>
      </c>
      <c r="J158" s="127" t="str">
        <f>IF(G158+H158&lt;&gt;0,Transaksi!J153,"")</f>
        <v/>
      </c>
    </row>
    <row r="159" spans="3:10" customFormat="1" ht="16" customHeight="1">
      <c r="C159" s="59" t="str">
        <f>IF(G159+H159&lt;&gt;0,Transaksi!C154,"")</f>
        <v/>
      </c>
      <c r="D159" s="60" t="str">
        <f>IF(G159+H159&lt;&gt;0,Transaksi!D154,"")</f>
        <v/>
      </c>
      <c r="E159" s="213" t="str">
        <f>IF(G159+H159&lt;&gt;0,Transaksi!E154,"")</f>
        <v/>
      </c>
      <c r="F159" s="48" t="str">
        <f>IF(G159+H159&lt;&gt;0,Transaksi!F154,"")</f>
        <v/>
      </c>
      <c r="G159" s="61">
        <f>IF(Transaksi!K154=$F$11,Transaksi!M154,0)</f>
        <v>0</v>
      </c>
      <c r="H159" s="61">
        <f>IF(Transaksi!K154=$F$11,Transaksi!L154,0)</f>
        <v>0</v>
      </c>
      <c r="I159" s="127" t="e">
        <f t="shared" si="2"/>
        <v>#REF!</v>
      </c>
      <c r="J159" s="127" t="str">
        <f>IF(G159+H159&lt;&gt;0,Transaksi!J154,"")</f>
        <v/>
      </c>
    </row>
    <row r="160" spans="3:10" customFormat="1" ht="16" customHeight="1">
      <c r="C160" s="59" t="str">
        <f>IF(G160+H160&lt;&gt;0,Transaksi!C155,"")</f>
        <v/>
      </c>
      <c r="D160" s="60" t="str">
        <f>IF(G160+H160&lt;&gt;0,Transaksi!D155,"")</f>
        <v/>
      </c>
      <c r="E160" s="213" t="str">
        <f>IF(G160+H160&lt;&gt;0,Transaksi!E155,"")</f>
        <v/>
      </c>
      <c r="F160" s="48" t="str">
        <f>IF(G160+H160&lt;&gt;0,Transaksi!F155,"")</f>
        <v/>
      </c>
      <c r="G160" s="61">
        <f>IF(Transaksi!K155=$F$11,Transaksi!M155,0)</f>
        <v>0</v>
      </c>
      <c r="H160" s="61">
        <f>IF(Transaksi!K155=$F$11,Transaksi!L155,0)</f>
        <v>0</v>
      </c>
      <c r="I160" s="127" t="e">
        <f t="shared" si="2"/>
        <v>#REF!</v>
      </c>
      <c r="J160" s="127" t="str">
        <f>IF(G160+H160&lt;&gt;0,Transaksi!J155,"")</f>
        <v/>
      </c>
    </row>
    <row r="161" spans="3:10" customFormat="1" ht="16" customHeight="1">
      <c r="C161" s="59" t="str">
        <f>IF(G161+H161&lt;&gt;0,Transaksi!C156,"")</f>
        <v/>
      </c>
      <c r="D161" s="60" t="str">
        <f>IF(G161+H161&lt;&gt;0,Transaksi!D156,"")</f>
        <v/>
      </c>
      <c r="E161" s="213" t="str">
        <f>IF(G161+H161&lt;&gt;0,Transaksi!E156,"")</f>
        <v/>
      </c>
      <c r="F161" s="48" t="str">
        <f>IF(G161+H161&lt;&gt;0,Transaksi!F156,"")</f>
        <v/>
      </c>
      <c r="G161" s="61">
        <f>IF(Transaksi!K156=$F$11,Transaksi!M156,0)</f>
        <v>0</v>
      </c>
      <c r="H161" s="61">
        <f>IF(Transaksi!K156=$F$11,Transaksi!L156,0)</f>
        <v>0</v>
      </c>
      <c r="I161" s="127" t="e">
        <f t="shared" si="2"/>
        <v>#REF!</v>
      </c>
      <c r="J161" s="127" t="str">
        <f>IF(G161+H161&lt;&gt;0,Transaksi!J156,"")</f>
        <v/>
      </c>
    </row>
    <row r="162" spans="3:10" customFormat="1" ht="16" customHeight="1">
      <c r="C162" s="59" t="str">
        <f>IF(G162+H162&lt;&gt;0,Transaksi!C157,"")</f>
        <v/>
      </c>
      <c r="D162" s="60" t="str">
        <f>IF(G162+H162&lt;&gt;0,Transaksi!D157,"")</f>
        <v/>
      </c>
      <c r="E162" s="213" t="str">
        <f>IF(G162+H162&lt;&gt;0,Transaksi!E157,"")</f>
        <v/>
      </c>
      <c r="F162" s="48" t="str">
        <f>IF(G162+H162&lt;&gt;0,Transaksi!F157,"")</f>
        <v/>
      </c>
      <c r="G162" s="61">
        <f>IF(Transaksi!K157=$F$11,Transaksi!M157,0)</f>
        <v>0</v>
      </c>
      <c r="H162" s="61">
        <f>IF(Transaksi!K157=$F$11,Transaksi!L157,0)</f>
        <v>0</v>
      </c>
      <c r="I162" s="127" t="e">
        <f t="shared" si="2"/>
        <v>#REF!</v>
      </c>
      <c r="J162" s="127" t="str">
        <f>IF(G162+H162&lt;&gt;0,Transaksi!J157,"")</f>
        <v/>
      </c>
    </row>
    <row r="163" spans="3:10" customFormat="1" ht="16" customHeight="1">
      <c r="C163" s="59" t="str">
        <f>IF(G163+H163&lt;&gt;0,Transaksi!C158,"")</f>
        <v/>
      </c>
      <c r="D163" s="60" t="str">
        <f>IF(G163+H163&lt;&gt;0,Transaksi!D158,"")</f>
        <v/>
      </c>
      <c r="E163" s="213" t="str">
        <f>IF(G163+H163&lt;&gt;0,Transaksi!E158,"")</f>
        <v/>
      </c>
      <c r="F163" s="48" t="str">
        <f>IF(G163+H163&lt;&gt;0,Transaksi!F158,"")</f>
        <v/>
      </c>
      <c r="G163" s="61">
        <f>IF(Transaksi!K158=$F$11,Transaksi!M158,0)</f>
        <v>0</v>
      </c>
      <c r="H163" s="61">
        <f>IF(Transaksi!K158=$F$11,Transaksi!L158,0)</f>
        <v>0</v>
      </c>
      <c r="I163" s="127" t="e">
        <f t="shared" si="2"/>
        <v>#REF!</v>
      </c>
      <c r="J163" s="127" t="str">
        <f>IF(G163+H163&lt;&gt;0,Transaksi!J158,"")</f>
        <v/>
      </c>
    </row>
    <row r="164" spans="3:10" customFormat="1" ht="16" customHeight="1">
      <c r="C164" s="59" t="str">
        <f>IF(G164+H164&lt;&gt;0,Transaksi!C159,"")</f>
        <v/>
      </c>
      <c r="D164" s="60" t="str">
        <f>IF(G164+H164&lt;&gt;0,Transaksi!D159,"")</f>
        <v/>
      </c>
      <c r="E164" s="213" t="str">
        <f>IF(G164+H164&lt;&gt;0,Transaksi!E159,"")</f>
        <v/>
      </c>
      <c r="F164" s="48" t="str">
        <f>IF(G164+H164&lt;&gt;0,Transaksi!F159,"")</f>
        <v/>
      </c>
      <c r="G164" s="61">
        <f>IF(Transaksi!K159=$F$11,Transaksi!M159,0)</f>
        <v>0</v>
      </c>
      <c r="H164" s="61">
        <f>IF(Transaksi!K159=$F$11,Transaksi!L159,0)</f>
        <v>0</v>
      </c>
      <c r="I164" s="127" t="e">
        <f t="shared" si="2"/>
        <v>#REF!</v>
      </c>
      <c r="J164" s="127" t="str">
        <f>IF(G164+H164&lt;&gt;0,Transaksi!J159,"")</f>
        <v/>
      </c>
    </row>
    <row r="165" spans="3:10" customFormat="1" ht="16" customHeight="1">
      <c r="C165" s="59" t="str">
        <f>IF(G165+H165&lt;&gt;0,Transaksi!C160,"")</f>
        <v/>
      </c>
      <c r="D165" s="60" t="str">
        <f>IF(G165+H165&lt;&gt;0,Transaksi!D160,"")</f>
        <v/>
      </c>
      <c r="E165" s="213" t="str">
        <f>IF(G165+H165&lt;&gt;0,Transaksi!E160,"")</f>
        <v/>
      </c>
      <c r="F165" s="48" t="str">
        <f>IF(G165+H165&lt;&gt;0,Transaksi!F160,"")</f>
        <v/>
      </c>
      <c r="G165" s="61">
        <f>IF(Transaksi!K160=$F$11,Transaksi!M160,0)</f>
        <v>0</v>
      </c>
      <c r="H165" s="61">
        <f>IF(Transaksi!K160=$F$11,Transaksi!L160,0)</f>
        <v>0</v>
      </c>
      <c r="I165" s="127" t="e">
        <f t="shared" si="2"/>
        <v>#REF!</v>
      </c>
      <c r="J165" s="127" t="str">
        <f>IF(G165+H165&lt;&gt;0,Transaksi!J160,"")</f>
        <v/>
      </c>
    </row>
    <row r="166" spans="3:10" customFormat="1" ht="16" customHeight="1">
      <c r="C166" s="59" t="str">
        <f>IF(G166+H166&lt;&gt;0,Transaksi!C161,"")</f>
        <v/>
      </c>
      <c r="D166" s="60" t="str">
        <f>IF(G166+H166&lt;&gt;0,Transaksi!D161,"")</f>
        <v/>
      </c>
      <c r="E166" s="213" t="str">
        <f>IF(G166+H166&lt;&gt;0,Transaksi!E161,"")</f>
        <v/>
      </c>
      <c r="F166" s="48" t="str">
        <f>IF(G166+H166&lt;&gt;0,Transaksi!F161,"")</f>
        <v/>
      </c>
      <c r="G166" s="61">
        <f>IF(Transaksi!K161=$F$11,Transaksi!M161,0)</f>
        <v>0</v>
      </c>
      <c r="H166" s="61">
        <f>IF(Transaksi!K161=$F$11,Transaksi!L161,0)</f>
        <v>0</v>
      </c>
      <c r="I166" s="127" t="e">
        <f t="shared" si="2"/>
        <v>#REF!</v>
      </c>
      <c r="J166" s="127" t="str">
        <f>IF(G166+H166&lt;&gt;0,Transaksi!J161,"")</f>
        <v/>
      </c>
    </row>
    <row r="167" spans="3:10" customFormat="1" ht="16" customHeight="1">
      <c r="C167" s="59" t="str">
        <f>IF(G167+H167&lt;&gt;0,Transaksi!C162,"")</f>
        <v/>
      </c>
      <c r="D167" s="60" t="str">
        <f>IF(G167+H167&lt;&gt;0,Transaksi!D162,"")</f>
        <v/>
      </c>
      <c r="E167" s="213" t="str">
        <f>IF(G167+H167&lt;&gt;0,Transaksi!E162,"")</f>
        <v/>
      </c>
      <c r="F167" s="48" t="str">
        <f>IF(G167+H167&lt;&gt;0,Transaksi!F162,"")</f>
        <v/>
      </c>
      <c r="G167" s="61">
        <f>IF(Transaksi!K162=$F$11,Transaksi!M162,0)</f>
        <v>0</v>
      </c>
      <c r="H167" s="61">
        <f>IF(Transaksi!K162=$F$11,Transaksi!L162,0)</f>
        <v>0</v>
      </c>
      <c r="I167" s="127" t="e">
        <f t="shared" si="2"/>
        <v>#REF!</v>
      </c>
      <c r="J167" s="127" t="str">
        <f>IF(G167+H167&lt;&gt;0,Transaksi!J162,"")</f>
        <v/>
      </c>
    </row>
    <row r="168" spans="3:10" customFormat="1" ht="16" customHeight="1">
      <c r="C168" s="59" t="str">
        <f>IF(G168+H168&lt;&gt;0,Transaksi!C163,"")</f>
        <v/>
      </c>
      <c r="D168" s="60" t="str">
        <f>IF(G168+H168&lt;&gt;0,Transaksi!D163,"")</f>
        <v/>
      </c>
      <c r="E168" s="213" t="str">
        <f>IF(G168+H168&lt;&gt;0,Transaksi!E163,"")</f>
        <v/>
      </c>
      <c r="F168" s="48" t="str">
        <f>IF(G168+H168&lt;&gt;0,Transaksi!F163,"")</f>
        <v/>
      </c>
      <c r="G168" s="61">
        <f>IF(Transaksi!K163=$F$11,Transaksi!M163,0)</f>
        <v>0</v>
      </c>
      <c r="H168" s="61">
        <f>IF(Transaksi!K163=$F$11,Transaksi!L163,0)</f>
        <v>0</v>
      </c>
      <c r="I168" s="127" t="e">
        <f t="shared" si="2"/>
        <v>#REF!</v>
      </c>
      <c r="J168" s="127" t="str">
        <f>IF(G168+H168&lt;&gt;0,Transaksi!J163,"")</f>
        <v/>
      </c>
    </row>
    <row r="169" spans="3:10" customFormat="1" ht="16" customHeight="1">
      <c r="C169" s="59" t="str">
        <f>IF(G169+H169&lt;&gt;0,Transaksi!C164,"")</f>
        <v/>
      </c>
      <c r="D169" s="60" t="str">
        <f>IF(G169+H169&lt;&gt;0,Transaksi!D164,"")</f>
        <v/>
      </c>
      <c r="E169" s="213" t="str">
        <f>IF(G169+H169&lt;&gt;0,Transaksi!E164,"")</f>
        <v/>
      </c>
      <c r="F169" s="48" t="str">
        <f>IF(G169+H169&lt;&gt;0,Transaksi!F164,"")</f>
        <v/>
      </c>
      <c r="G169" s="61">
        <f>IF(Transaksi!K164=$F$11,Transaksi!M164,0)</f>
        <v>0</v>
      </c>
      <c r="H169" s="61">
        <f>IF(Transaksi!K164=$F$11,Transaksi!L164,0)</f>
        <v>0</v>
      </c>
      <c r="I169" s="127" t="e">
        <f t="shared" si="2"/>
        <v>#REF!</v>
      </c>
      <c r="J169" s="127" t="str">
        <f>IF(G169+H169&lt;&gt;0,Transaksi!J164,"")</f>
        <v/>
      </c>
    </row>
    <row r="170" spans="3:10" customFormat="1" ht="16" customHeight="1">
      <c r="C170" s="59" t="str">
        <f>IF(G170+H170&lt;&gt;0,Transaksi!C165,"")</f>
        <v/>
      </c>
      <c r="D170" s="60" t="str">
        <f>IF(G170+H170&lt;&gt;0,Transaksi!D165,"")</f>
        <v/>
      </c>
      <c r="E170" s="213" t="str">
        <f>IF(G170+H170&lt;&gt;0,Transaksi!E165,"")</f>
        <v/>
      </c>
      <c r="F170" s="48" t="str">
        <f>IF(G170+H170&lt;&gt;0,Transaksi!F165,"")</f>
        <v/>
      </c>
      <c r="G170" s="61">
        <f>IF(Transaksi!K165=$F$11,Transaksi!M165,0)</f>
        <v>0</v>
      </c>
      <c r="H170" s="61">
        <f>IF(Transaksi!K165=$F$11,Transaksi!L165,0)</f>
        <v>0</v>
      </c>
      <c r="I170" s="127" t="e">
        <f t="shared" si="2"/>
        <v>#REF!</v>
      </c>
      <c r="J170" s="127" t="str">
        <f>IF(G170+H170&lt;&gt;0,Transaksi!J165,"")</f>
        <v/>
      </c>
    </row>
    <row r="171" spans="3:10" customFormat="1" ht="16" customHeight="1">
      <c r="C171" s="59" t="str">
        <f>IF(G171+H171&lt;&gt;0,Transaksi!C166,"")</f>
        <v/>
      </c>
      <c r="D171" s="60" t="str">
        <f>IF(G171+H171&lt;&gt;0,Transaksi!D166,"")</f>
        <v/>
      </c>
      <c r="E171" s="213" t="str">
        <f>IF(G171+H171&lt;&gt;0,Transaksi!E166,"")</f>
        <v/>
      </c>
      <c r="F171" s="48" t="str">
        <f>IF(G171+H171&lt;&gt;0,Transaksi!F166,"")</f>
        <v/>
      </c>
      <c r="G171" s="61">
        <f>IF(Transaksi!K166=$F$11,Transaksi!M166,0)</f>
        <v>0</v>
      </c>
      <c r="H171" s="61">
        <f>IF(Transaksi!K166=$F$11,Transaksi!L166,0)</f>
        <v>0</v>
      </c>
      <c r="I171" s="127" t="e">
        <f t="shared" si="2"/>
        <v>#REF!</v>
      </c>
      <c r="J171" s="127" t="str">
        <f>IF(G171+H171&lt;&gt;0,Transaksi!J166,"")</f>
        <v/>
      </c>
    </row>
    <row r="172" spans="3:10" customFormat="1" ht="16" customHeight="1">
      <c r="C172" s="59" t="str">
        <f>IF(G172+H172&lt;&gt;0,Transaksi!C167,"")</f>
        <v/>
      </c>
      <c r="D172" s="60" t="str">
        <f>IF(G172+H172&lt;&gt;0,Transaksi!D167,"")</f>
        <v/>
      </c>
      <c r="E172" s="213" t="str">
        <f>IF(G172+H172&lt;&gt;0,Transaksi!E167,"")</f>
        <v/>
      </c>
      <c r="F172" s="48" t="str">
        <f>IF(G172+H172&lt;&gt;0,Transaksi!F167,"")</f>
        <v/>
      </c>
      <c r="G172" s="61">
        <f>IF(Transaksi!K167=$F$11,Transaksi!M167,0)</f>
        <v>0</v>
      </c>
      <c r="H172" s="61">
        <f>IF(Transaksi!K167=$F$11,Transaksi!L167,0)</f>
        <v>0</v>
      </c>
      <c r="I172" s="127" t="e">
        <f t="shared" si="2"/>
        <v>#REF!</v>
      </c>
      <c r="J172" s="127" t="str">
        <f>IF(G172+H172&lt;&gt;0,Transaksi!J167,"")</f>
        <v/>
      </c>
    </row>
    <row r="173" spans="3:10" customFormat="1" ht="16" customHeight="1">
      <c r="C173" s="59" t="str">
        <f>IF(G173+H173&lt;&gt;0,Transaksi!C168,"")</f>
        <v/>
      </c>
      <c r="D173" s="60" t="str">
        <f>IF(G173+H173&lt;&gt;0,Transaksi!D168,"")</f>
        <v/>
      </c>
      <c r="E173" s="213" t="str">
        <f>IF(G173+H173&lt;&gt;0,Transaksi!E168,"")</f>
        <v/>
      </c>
      <c r="F173" s="48" t="str">
        <f>IF(G173+H173&lt;&gt;0,Transaksi!F168,"")</f>
        <v/>
      </c>
      <c r="G173" s="61">
        <f>IF(Transaksi!K168=$F$11,Transaksi!M168,0)</f>
        <v>0</v>
      </c>
      <c r="H173" s="61">
        <f>IF(Transaksi!K168=$F$11,Transaksi!L168,0)</f>
        <v>0</v>
      </c>
      <c r="I173" s="127" t="e">
        <f t="shared" si="2"/>
        <v>#REF!</v>
      </c>
      <c r="J173" s="127" t="str">
        <f>IF(G173+H173&lt;&gt;0,Transaksi!J168,"")</f>
        <v/>
      </c>
    </row>
    <row r="174" spans="3:10" customFormat="1" ht="16" customHeight="1">
      <c r="C174" s="59" t="str">
        <f>IF(G174+H174&lt;&gt;0,Transaksi!C169,"")</f>
        <v/>
      </c>
      <c r="D174" s="60" t="str">
        <f>IF(G174+H174&lt;&gt;0,Transaksi!D169,"")</f>
        <v/>
      </c>
      <c r="E174" s="213" t="str">
        <f>IF(G174+H174&lt;&gt;0,Transaksi!E169,"")</f>
        <v/>
      </c>
      <c r="F174" s="48" t="str">
        <f>IF(G174+H174&lt;&gt;0,Transaksi!F169,"")</f>
        <v/>
      </c>
      <c r="G174" s="61">
        <f>IF(Transaksi!K169=$F$11,Transaksi!M169,0)</f>
        <v>0</v>
      </c>
      <c r="H174" s="61">
        <f>IF(Transaksi!K169=$F$11,Transaksi!L169,0)</f>
        <v>0</v>
      </c>
      <c r="I174" s="127" t="e">
        <f t="shared" si="2"/>
        <v>#REF!</v>
      </c>
      <c r="J174" s="127" t="str">
        <f>IF(G174+H174&lt;&gt;0,Transaksi!J169,"")</f>
        <v/>
      </c>
    </row>
    <row r="175" spans="3:10" customFormat="1" ht="16" customHeight="1">
      <c r="C175" s="59" t="str">
        <f>IF(G175+H175&lt;&gt;0,Transaksi!C170,"")</f>
        <v/>
      </c>
      <c r="D175" s="60" t="str">
        <f>IF(G175+H175&lt;&gt;0,Transaksi!D170,"")</f>
        <v/>
      </c>
      <c r="E175" s="213" t="str">
        <f>IF(G175+H175&lt;&gt;0,Transaksi!E170,"")</f>
        <v/>
      </c>
      <c r="F175" s="48" t="str">
        <f>IF(G175+H175&lt;&gt;0,Transaksi!F170,"")</f>
        <v/>
      </c>
      <c r="G175" s="61">
        <f>IF(Transaksi!K170=$F$11,Transaksi!M170,0)</f>
        <v>0</v>
      </c>
      <c r="H175" s="61">
        <f>IF(Transaksi!K170=$F$11,Transaksi!L170,0)</f>
        <v>0</v>
      </c>
      <c r="I175" s="127" t="e">
        <f t="shared" si="2"/>
        <v>#REF!</v>
      </c>
      <c r="J175" s="127" t="str">
        <f>IF(G175+H175&lt;&gt;0,Transaksi!J170,"")</f>
        <v/>
      </c>
    </row>
    <row r="176" spans="3:10" customFormat="1" ht="16" customHeight="1">
      <c r="C176" s="59" t="str">
        <f>IF(G176+H176&lt;&gt;0,Transaksi!C171,"")</f>
        <v/>
      </c>
      <c r="D176" s="60" t="str">
        <f>IF(G176+H176&lt;&gt;0,Transaksi!D171,"")</f>
        <v/>
      </c>
      <c r="E176" s="213" t="str">
        <f>IF(G176+H176&lt;&gt;0,Transaksi!E171,"")</f>
        <v/>
      </c>
      <c r="F176" s="48" t="str">
        <f>IF(G176+H176&lt;&gt;0,Transaksi!F171,"")</f>
        <v/>
      </c>
      <c r="G176" s="61">
        <f>IF(Transaksi!K171=$F$11,Transaksi!M171,0)</f>
        <v>0</v>
      </c>
      <c r="H176" s="61">
        <f>IF(Transaksi!K171=$F$11,Transaksi!L171,0)</f>
        <v>0</v>
      </c>
      <c r="I176" s="127" t="e">
        <f t="shared" si="2"/>
        <v>#REF!</v>
      </c>
      <c r="J176" s="127" t="str">
        <f>IF(G176+H176&lt;&gt;0,Transaksi!J171,"")</f>
        <v/>
      </c>
    </row>
    <row r="177" spans="3:10" customFormat="1" ht="16" customHeight="1">
      <c r="C177" s="59" t="str">
        <f>IF(G177+H177&lt;&gt;0,Transaksi!C172,"")</f>
        <v/>
      </c>
      <c r="D177" s="60" t="str">
        <f>IF(G177+H177&lt;&gt;0,Transaksi!D172,"")</f>
        <v/>
      </c>
      <c r="E177" s="213" t="str">
        <f>IF(G177+H177&lt;&gt;0,Transaksi!E172,"")</f>
        <v/>
      </c>
      <c r="F177" s="48" t="str">
        <f>IF(G177+H177&lt;&gt;0,Transaksi!F172,"")</f>
        <v/>
      </c>
      <c r="G177" s="61">
        <f>IF(Transaksi!K172=$F$11,Transaksi!M172,0)</f>
        <v>0</v>
      </c>
      <c r="H177" s="61">
        <f>IF(Transaksi!K172=$F$11,Transaksi!L172,0)</f>
        <v>0</v>
      </c>
      <c r="I177" s="127" t="e">
        <f t="shared" si="2"/>
        <v>#REF!</v>
      </c>
      <c r="J177" s="127" t="str">
        <f>IF(G177+H177&lt;&gt;0,Transaksi!J172,"")</f>
        <v/>
      </c>
    </row>
    <row r="178" spans="3:10" customFormat="1" ht="16" customHeight="1">
      <c r="C178" s="59" t="str">
        <f>IF(G178+H178&lt;&gt;0,Transaksi!C173,"")</f>
        <v/>
      </c>
      <c r="D178" s="60" t="str">
        <f>IF(G178+H178&lt;&gt;0,Transaksi!D173,"")</f>
        <v/>
      </c>
      <c r="E178" s="213" t="str">
        <f>IF(G178+H178&lt;&gt;0,Transaksi!E173,"")</f>
        <v/>
      </c>
      <c r="F178" s="48" t="str">
        <f>IF(G178+H178&lt;&gt;0,Transaksi!F173,"")</f>
        <v/>
      </c>
      <c r="G178" s="61">
        <f>IF(Transaksi!K173=$F$11,Transaksi!M173,0)</f>
        <v>0</v>
      </c>
      <c r="H178" s="61">
        <f>IF(Transaksi!K173=$F$11,Transaksi!L173,0)</f>
        <v>0</v>
      </c>
      <c r="I178" s="127" t="e">
        <f t="shared" si="2"/>
        <v>#REF!</v>
      </c>
      <c r="J178" s="127" t="str">
        <f>IF(G178+H178&lt;&gt;0,Transaksi!J173,"")</f>
        <v/>
      </c>
    </row>
    <row r="179" spans="3:10" customFormat="1" ht="16" customHeight="1">
      <c r="C179" s="59" t="str">
        <f>IF(G179+H179&lt;&gt;0,Transaksi!C174,"")</f>
        <v/>
      </c>
      <c r="D179" s="60" t="str">
        <f>IF(G179+H179&lt;&gt;0,Transaksi!D174,"")</f>
        <v/>
      </c>
      <c r="E179" s="213" t="str">
        <f>IF(G179+H179&lt;&gt;0,Transaksi!E174,"")</f>
        <v/>
      </c>
      <c r="F179" s="48" t="str">
        <f>IF(G179+H179&lt;&gt;0,Transaksi!F174,"")</f>
        <v/>
      </c>
      <c r="G179" s="61">
        <f>IF(Transaksi!K174=$F$11,Transaksi!M174,0)</f>
        <v>0</v>
      </c>
      <c r="H179" s="61">
        <f>IF(Transaksi!K174=$F$11,Transaksi!L174,0)</f>
        <v>0</v>
      </c>
      <c r="I179" s="127" t="e">
        <f t="shared" si="2"/>
        <v>#REF!</v>
      </c>
      <c r="J179" s="127" t="str">
        <f>IF(G179+H179&lt;&gt;0,Transaksi!J174,"")</f>
        <v/>
      </c>
    </row>
    <row r="180" spans="3:10" customFormat="1" ht="16" customHeight="1">
      <c r="C180" s="59" t="str">
        <f>IF(G180+H180&lt;&gt;0,Transaksi!C175,"")</f>
        <v/>
      </c>
      <c r="D180" s="60" t="str">
        <f>IF(G180+H180&lt;&gt;0,Transaksi!D175,"")</f>
        <v/>
      </c>
      <c r="E180" s="213" t="str">
        <f>IF(G180+H180&lt;&gt;0,Transaksi!E175,"")</f>
        <v/>
      </c>
      <c r="F180" s="48" t="str">
        <f>IF(G180+H180&lt;&gt;0,Transaksi!F175,"")</f>
        <v/>
      </c>
      <c r="G180" s="61">
        <f>IF(Transaksi!K175=$F$11,Transaksi!M175,0)</f>
        <v>0</v>
      </c>
      <c r="H180" s="61">
        <f>IF(Transaksi!K175=$F$11,Transaksi!L175,0)</f>
        <v>0</v>
      </c>
      <c r="I180" s="127" t="e">
        <f t="shared" si="2"/>
        <v>#REF!</v>
      </c>
      <c r="J180" s="127" t="str">
        <f>IF(G180+H180&lt;&gt;0,Transaksi!J175,"")</f>
        <v/>
      </c>
    </row>
    <row r="181" spans="3:10" customFormat="1" ht="16" customHeight="1">
      <c r="C181" s="59" t="str">
        <f>IF(G181+H181&lt;&gt;0,Transaksi!C176,"")</f>
        <v/>
      </c>
      <c r="D181" s="60" t="str">
        <f>IF(G181+H181&lt;&gt;0,Transaksi!D176,"")</f>
        <v/>
      </c>
      <c r="E181" s="213" t="str">
        <f>IF(G181+H181&lt;&gt;0,Transaksi!E176,"")</f>
        <v/>
      </c>
      <c r="F181" s="48" t="str">
        <f>IF(G181+H181&lt;&gt;0,Transaksi!F176,"")</f>
        <v/>
      </c>
      <c r="G181" s="61">
        <f>IF(Transaksi!K176=$F$11,Transaksi!M176,0)</f>
        <v>0</v>
      </c>
      <c r="H181" s="61">
        <f>IF(Transaksi!K176=$F$11,Transaksi!L176,0)</f>
        <v>0</v>
      </c>
      <c r="I181" s="127" t="e">
        <f t="shared" si="2"/>
        <v>#REF!</v>
      </c>
      <c r="J181" s="127" t="str">
        <f>IF(G181+H181&lt;&gt;0,Transaksi!J176,"")</f>
        <v/>
      </c>
    </row>
    <row r="182" spans="3:10" customFormat="1" ht="16" customHeight="1">
      <c r="C182" s="59" t="str">
        <f>IF(G182+H182&lt;&gt;0,Transaksi!C177,"")</f>
        <v/>
      </c>
      <c r="D182" s="60" t="str">
        <f>IF(G182+H182&lt;&gt;0,Transaksi!D177,"")</f>
        <v/>
      </c>
      <c r="E182" s="213" t="str">
        <f>IF(G182+H182&lt;&gt;0,Transaksi!E177,"")</f>
        <v/>
      </c>
      <c r="F182" s="48" t="str">
        <f>IF(G182+H182&lt;&gt;0,Transaksi!F177,"")</f>
        <v/>
      </c>
      <c r="G182" s="61">
        <f>IF(Transaksi!K177=$F$11,Transaksi!M177,0)</f>
        <v>0</v>
      </c>
      <c r="H182" s="61">
        <f>IF(Transaksi!K177=$F$11,Transaksi!L177,0)</f>
        <v>0</v>
      </c>
      <c r="I182" s="127" t="e">
        <f t="shared" si="2"/>
        <v>#REF!</v>
      </c>
      <c r="J182" s="127" t="str">
        <f>IF(G182+H182&lt;&gt;0,Transaksi!J177,"")</f>
        <v/>
      </c>
    </row>
    <row r="183" spans="3:10" customFormat="1" ht="16" customHeight="1">
      <c r="C183" s="59" t="str">
        <f>IF(G183+H183&lt;&gt;0,Transaksi!C178,"")</f>
        <v/>
      </c>
      <c r="D183" s="60" t="str">
        <f>IF(G183+H183&lt;&gt;0,Transaksi!D178,"")</f>
        <v/>
      </c>
      <c r="E183" s="213" t="str">
        <f>IF(G183+H183&lt;&gt;0,Transaksi!E178,"")</f>
        <v/>
      </c>
      <c r="F183" s="48" t="str">
        <f>IF(G183+H183&lt;&gt;0,Transaksi!F178,"")</f>
        <v/>
      </c>
      <c r="G183" s="61">
        <f>IF(Transaksi!K178=$F$11,Transaksi!M178,0)</f>
        <v>0</v>
      </c>
      <c r="H183" s="61">
        <f>IF(Transaksi!K178=$F$11,Transaksi!L178,0)</f>
        <v>0</v>
      </c>
      <c r="I183" s="127" t="e">
        <f t="shared" si="2"/>
        <v>#REF!</v>
      </c>
      <c r="J183" s="127" t="str">
        <f>IF(G183+H183&lt;&gt;0,Transaksi!J178,"")</f>
        <v/>
      </c>
    </row>
    <row r="184" spans="3:10" customFormat="1" ht="16" customHeight="1">
      <c r="C184" s="59" t="str">
        <f>IF(G184+H184&lt;&gt;0,Transaksi!C179,"")</f>
        <v/>
      </c>
      <c r="D184" s="60" t="str">
        <f>IF(G184+H184&lt;&gt;0,Transaksi!D179,"")</f>
        <v/>
      </c>
      <c r="E184" s="213" t="str">
        <f>IF(G184+H184&lt;&gt;0,Transaksi!E179,"")</f>
        <v/>
      </c>
      <c r="F184" s="48" t="str">
        <f>IF(G184+H184&lt;&gt;0,Transaksi!F179,"")</f>
        <v/>
      </c>
      <c r="G184" s="61">
        <f>IF(Transaksi!K179=$F$11,Transaksi!M179,0)</f>
        <v>0</v>
      </c>
      <c r="H184" s="61">
        <f>IF(Transaksi!K179=$F$11,Transaksi!L179,0)</f>
        <v>0</v>
      </c>
      <c r="I184" s="127" t="e">
        <f t="shared" si="2"/>
        <v>#REF!</v>
      </c>
      <c r="J184" s="127" t="str">
        <f>IF(G184+H184&lt;&gt;0,Transaksi!J179,"")</f>
        <v/>
      </c>
    </row>
    <row r="185" spans="3:10" customFormat="1" ht="16" customHeight="1">
      <c r="C185" s="59" t="str">
        <f>IF(G185+H185&lt;&gt;0,Transaksi!C180,"")</f>
        <v/>
      </c>
      <c r="D185" s="60" t="str">
        <f>IF(G185+H185&lt;&gt;0,Transaksi!D180,"")</f>
        <v/>
      </c>
      <c r="E185" s="213" t="str">
        <f>IF(G185+H185&lt;&gt;0,Transaksi!E180,"")</f>
        <v/>
      </c>
      <c r="F185" s="48" t="str">
        <f>IF(G185+H185&lt;&gt;0,Transaksi!F180,"")</f>
        <v/>
      </c>
      <c r="G185" s="61">
        <f>IF(Transaksi!K180=$F$11,Transaksi!M180,0)</f>
        <v>0</v>
      </c>
      <c r="H185" s="61">
        <f>IF(Transaksi!K180=$F$11,Transaksi!L180,0)</f>
        <v>0</v>
      </c>
      <c r="I185" s="127" t="e">
        <f t="shared" si="2"/>
        <v>#REF!</v>
      </c>
      <c r="J185" s="127" t="str">
        <f>IF(G185+H185&lt;&gt;0,Transaksi!J180,"")</f>
        <v/>
      </c>
    </row>
    <row r="186" spans="3:10" customFormat="1" ht="16" customHeight="1">
      <c r="C186" s="59" t="str">
        <f>IF(G186+H186&lt;&gt;0,Transaksi!C181,"")</f>
        <v/>
      </c>
      <c r="D186" s="60" t="str">
        <f>IF(G186+H186&lt;&gt;0,Transaksi!D181,"")</f>
        <v/>
      </c>
      <c r="E186" s="213" t="str">
        <f>IF(G186+H186&lt;&gt;0,Transaksi!E181,"")</f>
        <v/>
      </c>
      <c r="F186" s="48" t="str">
        <f>IF(G186+H186&lt;&gt;0,Transaksi!F181,"")</f>
        <v/>
      </c>
      <c r="G186" s="61">
        <f>IF(Transaksi!K181=$F$11,Transaksi!M181,0)</f>
        <v>0</v>
      </c>
      <c r="H186" s="61">
        <f>IF(Transaksi!K181=$F$11,Transaksi!L181,0)</f>
        <v>0</v>
      </c>
      <c r="I186" s="127" t="e">
        <f t="shared" si="2"/>
        <v>#REF!</v>
      </c>
      <c r="J186" s="127" t="str">
        <f>IF(G186+H186&lt;&gt;0,Transaksi!J181,"")</f>
        <v/>
      </c>
    </row>
    <row r="187" spans="3:10" customFormat="1" ht="16" customHeight="1">
      <c r="C187" s="59" t="str">
        <f>IF(G187+H187&lt;&gt;0,Transaksi!C182,"")</f>
        <v/>
      </c>
      <c r="D187" s="60" t="str">
        <f>IF(G187+H187&lt;&gt;0,Transaksi!D182,"")</f>
        <v/>
      </c>
      <c r="E187" s="213" t="str">
        <f>IF(G187+H187&lt;&gt;0,Transaksi!E182,"")</f>
        <v/>
      </c>
      <c r="F187" s="48" t="str">
        <f>IF(G187+H187&lt;&gt;0,Transaksi!F182,"")</f>
        <v/>
      </c>
      <c r="G187" s="61">
        <f>IF(Transaksi!K182=$F$11,Transaksi!M182,0)</f>
        <v>0</v>
      </c>
      <c r="H187" s="61">
        <f>IF(Transaksi!K182=$F$11,Transaksi!L182,0)</f>
        <v>0</v>
      </c>
      <c r="I187" s="127" t="e">
        <f t="shared" si="2"/>
        <v>#REF!</v>
      </c>
      <c r="J187" s="127" t="str">
        <f>IF(G187+H187&lt;&gt;0,Transaksi!J182,"")</f>
        <v/>
      </c>
    </row>
    <row r="188" spans="3:10" customFormat="1" ht="16" customHeight="1">
      <c r="C188" s="59" t="str">
        <f>IF(G188+H188&lt;&gt;0,Transaksi!C183,"")</f>
        <v/>
      </c>
      <c r="D188" s="60" t="str">
        <f>IF(G188+H188&lt;&gt;0,Transaksi!D183,"")</f>
        <v/>
      </c>
      <c r="E188" s="213" t="str">
        <f>IF(G188+H188&lt;&gt;0,Transaksi!E183,"")</f>
        <v/>
      </c>
      <c r="F188" s="48" t="str">
        <f>IF(G188+H188&lt;&gt;0,Transaksi!F183,"")</f>
        <v/>
      </c>
      <c r="G188" s="61">
        <f>IF(Transaksi!K183=$F$11,Transaksi!M183,0)</f>
        <v>0</v>
      </c>
      <c r="H188" s="61">
        <f>IF(Transaksi!K183=$F$11,Transaksi!L183,0)</f>
        <v>0</v>
      </c>
      <c r="I188" s="127" t="e">
        <f t="shared" si="2"/>
        <v>#REF!</v>
      </c>
      <c r="J188" s="127" t="str">
        <f>IF(G188+H188&lt;&gt;0,Transaksi!J183,"")</f>
        <v/>
      </c>
    </row>
    <row r="189" spans="3:10" customFormat="1" ht="16" customHeight="1">
      <c r="C189" s="59" t="str">
        <f>IF(G189+H189&lt;&gt;0,Transaksi!C184,"")</f>
        <v/>
      </c>
      <c r="D189" s="60" t="str">
        <f>IF(G189+H189&lt;&gt;0,Transaksi!D184,"")</f>
        <v/>
      </c>
      <c r="E189" s="213" t="str">
        <f>IF(G189+H189&lt;&gt;0,Transaksi!E184,"")</f>
        <v/>
      </c>
      <c r="F189" s="48" t="str">
        <f>IF(G189+H189&lt;&gt;0,Transaksi!F184,"")</f>
        <v/>
      </c>
      <c r="G189" s="61">
        <f>IF(Transaksi!K184=$F$11,Transaksi!M184,0)</f>
        <v>0</v>
      </c>
      <c r="H189" s="61">
        <f>IF(Transaksi!K184=$F$11,Transaksi!L184,0)</f>
        <v>0</v>
      </c>
      <c r="I189" s="127" t="e">
        <f t="shared" si="2"/>
        <v>#REF!</v>
      </c>
      <c r="J189" s="127" t="str">
        <f>IF(G189+H189&lt;&gt;0,Transaksi!J184,"")</f>
        <v/>
      </c>
    </row>
    <row r="190" spans="3:10" customFormat="1" ht="16" customHeight="1">
      <c r="C190" s="59" t="str">
        <f>IF(G190+H190&lt;&gt;0,Transaksi!C185,"")</f>
        <v/>
      </c>
      <c r="D190" s="60" t="str">
        <f>IF(G190+H190&lt;&gt;0,Transaksi!D185,"")</f>
        <v/>
      </c>
      <c r="E190" s="213" t="str">
        <f>IF(G190+H190&lt;&gt;0,Transaksi!E185,"")</f>
        <v/>
      </c>
      <c r="F190" s="48" t="str">
        <f>IF(G190+H190&lt;&gt;0,Transaksi!F185,"")</f>
        <v/>
      </c>
      <c r="G190" s="61">
        <f>IF(Transaksi!K185=$F$11,Transaksi!M185,0)</f>
        <v>0</v>
      </c>
      <c r="H190" s="61">
        <f>IF(Transaksi!K185=$F$11,Transaksi!L185,0)</f>
        <v>0</v>
      </c>
      <c r="I190" s="127" t="e">
        <f t="shared" si="2"/>
        <v>#REF!</v>
      </c>
      <c r="J190" s="127" t="str">
        <f>IF(G190+H190&lt;&gt;0,Transaksi!J185,"")</f>
        <v/>
      </c>
    </row>
    <row r="191" spans="3:10" customFormat="1" ht="16" customHeight="1">
      <c r="C191" s="59" t="str">
        <f>IF(G191+H191&lt;&gt;0,Transaksi!C186,"")</f>
        <v/>
      </c>
      <c r="D191" s="60" t="str">
        <f>IF(G191+H191&lt;&gt;0,Transaksi!D186,"")</f>
        <v/>
      </c>
      <c r="E191" s="213" t="str">
        <f>IF(G191+H191&lt;&gt;0,Transaksi!E186,"")</f>
        <v/>
      </c>
      <c r="F191" s="48" t="str">
        <f>IF(G191+H191&lt;&gt;0,Transaksi!F186,"")</f>
        <v/>
      </c>
      <c r="G191" s="61">
        <f>IF(Transaksi!K186=$F$11,Transaksi!M186,0)</f>
        <v>0</v>
      </c>
      <c r="H191" s="61">
        <f>IF(Transaksi!K186=$F$11,Transaksi!L186,0)</f>
        <v>0</v>
      </c>
      <c r="I191" s="127" t="e">
        <f t="shared" si="2"/>
        <v>#REF!</v>
      </c>
      <c r="J191" s="127" t="str">
        <f>IF(G191+H191&lt;&gt;0,Transaksi!J186,"")</f>
        <v/>
      </c>
    </row>
    <row r="192" spans="3:10" customFormat="1" ht="16" customHeight="1">
      <c r="C192" s="59" t="str">
        <f>IF(G192+H192&lt;&gt;0,Transaksi!C187,"")</f>
        <v/>
      </c>
      <c r="D192" s="60" t="str">
        <f>IF(G192+H192&lt;&gt;0,Transaksi!D187,"")</f>
        <v/>
      </c>
      <c r="E192" s="213" t="str">
        <f>IF(G192+H192&lt;&gt;0,Transaksi!E187,"")</f>
        <v/>
      </c>
      <c r="F192" s="48" t="str">
        <f>IF(G192+H192&lt;&gt;0,Transaksi!F187,"")</f>
        <v/>
      </c>
      <c r="G192" s="61">
        <f>IF(Transaksi!K187=$F$11,Transaksi!M187,0)</f>
        <v>0</v>
      </c>
      <c r="H192" s="61">
        <f>IF(Transaksi!K187=$F$11,Transaksi!L187,0)</f>
        <v>0</v>
      </c>
      <c r="I192" s="127" t="e">
        <f t="shared" si="2"/>
        <v>#REF!</v>
      </c>
      <c r="J192" s="127" t="str">
        <f>IF(G192+H192&lt;&gt;0,Transaksi!J187,"")</f>
        <v/>
      </c>
    </row>
    <row r="193" spans="3:10" customFormat="1" ht="16" customHeight="1">
      <c r="C193" s="59" t="str">
        <f>IF(G193+H193&lt;&gt;0,Transaksi!C188,"")</f>
        <v/>
      </c>
      <c r="D193" s="60" t="str">
        <f>IF(G193+H193&lt;&gt;0,Transaksi!D188,"")</f>
        <v/>
      </c>
      <c r="E193" s="213" t="str">
        <f>IF(G193+H193&lt;&gt;0,Transaksi!E188,"")</f>
        <v/>
      </c>
      <c r="F193" s="48" t="str">
        <f>IF(G193+H193&lt;&gt;0,Transaksi!F188,"")</f>
        <v/>
      </c>
      <c r="G193" s="61">
        <f>IF(Transaksi!K188=$F$11,Transaksi!M188,0)</f>
        <v>0</v>
      </c>
      <c r="H193" s="61">
        <f>IF(Transaksi!K188=$F$11,Transaksi!L188,0)</f>
        <v>0</v>
      </c>
      <c r="I193" s="127" t="e">
        <f t="shared" si="2"/>
        <v>#REF!</v>
      </c>
      <c r="J193" s="127" t="str">
        <f>IF(G193+H193&lt;&gt;0,Transaksi!J188,"")</f>
        <v/>
      </c>
    </row>
    <row r="194" spans="3:10" customFormat="1" ht="16" customHeight="1">
      <c r="C194" s="59" t="str">
        <f>IF(G194+H194&lt;&gt;0,Transaksi!C189,"")</f>
        <v/>
      </c>
      <c r="D194" s="60" t="str">
        <f>IF(G194+H194&lt;&gt;0,Transaksi!D189,"")</f>
        <v/>
      </c>
      <c r="E194" s="213" t="str">
        <f>IF(G194+H194&lt;&gt;0,Transaksi!E189,"")</f>
        <v/>
      </c>
      <c r="F194" s="48" t="str">
        <f>IF(G194+H194&lt;&gt;0,Transaksi!F189,"")</f>
        <v/>
      </c>
      <c r="G194" s="61">
        <f>IF(Transaksi!K189=$F$11,Transaksi!M189,0)</f>
        <v>0</v>
      </c>
      <c r="H194" s="61">
        <f>IF(Transaksi!K189=$F$11,Transaksi!L189,0)</f>
        <v>0</v>
      </c>
      <c r="I194" s="127" t="e">
        <f t="shared" si="2"/>
        <v>#REF!</v>
      </c>
      <c r="J194" s="127" t="str">
        <f>IF(G194+H194&lt;&gt;0,Transaksi!J189,"")</f>
        <v/>
      </c>
    </row>
    <row r="195" spans="3:10" customFormat="1" ht="16" customHeight="1">
      <c r="C195" s="59" t="str">
        <f>IF(G195+H195&lt;&gt;0,Transaksi!C190,"")</f>
        <v/>
      </c>
      <c r="D195" s="60" t="str">
        <f>IF(G195+H195&lt;&gt;0,Transaksi!D190,"")</f>
        <v/>
      </c>
      <c r="E195" s="213" t="str">
        <f>IF(G195+H195&lt;&gt;0,Transaksi!E190,"")</f>
        <v/>
      </c>
      <c r="F195" s="48" t="str">
        <f>IF(G195+H195&lt;&gt;0,Transaksi!F190,"")</f>
        <v/>
      </c>
      <c r="G195" s="61">
        <f>IF(Transaksi!K190=$F$11,Transaksi!M190,0)</f>
        <v>0</v>
      </c>
      <c r="H195" s="61">
        <f>IF(Transaksi!K190=$F$11,Transaksi!L190,0)</f>
        <v>0</v>
      </c>
      <c r="I195" s="127" t="e">
        <f t="shared" si="2"/>
        <v>#REF!</v>
      </c>
      <c r="J195" s="127" t="str">
        <f>IF(G195+H195&lt;&gt;0,Transaksi!J190,"")</f>
        <v/>
      </c>
    </row>
    <row r="196" spans="3:10" customFormat="1" ht="16" customHeight="1">
      <c r="C196" s="59" t="str">
        <f>IF(G196+H196&lt;&gt;0,Transaksi!C191,"")</f>
        <v/>
      </c>
      <c r="D196" s="60" t="str">
        <f>IF(G196+H196&lt;&gt;0,Transaksi!D191,"")</f>
        <v/>
      </c>
      <c r="E196" s="213" t="str">
        <f>IF(G196+H196&lt;&gt;0,Transaksi!E191,"")</f>
        <v/>
      </c>
      <c r="F196" s="48" t="str">
        <f>IF(G196+H196&lt;&gt;0,Transaksi!F191,"")</f>
        <v/>
      </c>
      <c r="G196" s="61">
        <f>IF(Transaksi!K191=$F$11,Transaksi!M191,0)</f>
        <v>0</v>
      </c>
      <c r="H196" s="61">
        <f>IF(Transaksi!K191=$F$11,Transaksi!L191,0)</f>
        <v>0</v>
      </c>
      <c r="I196" s="127" t="e">
        <f t="shared" si="2"/>
        <v>#REF!</v>
      </c>
      <c r="J196" s="127" t="str">
        <f>IF(G196+H196&lt;&gt;0,Transaksi!J191,"")</f>
        <v/>
      </c>
    </row>
    <row r="197" spans="3:10" customFormat="1" ht="16" customHeight="1">
      <c r="C197" s="59" t="str">
        <f>IF(G197+H197&lt;&gt;0,Transaksi!C192,"")</f>
        <v/>
      </c>
      <c r="D197" s="60" t="str">
        <f>IF(G197+H197&lt;&gt;0,Transaksi!D192,"")</f>
        <v/>
      </c>
      <c r="E197" s="213" t="str">
        <f>IF(G197+H197&lt;&gt;0,Transaksi!E192,"")</f>
        <v/>
      </c>
      <c r="F197" s="48" t="str">
        <f>IF(G197+H197&lt;&gt;0,Transaksi!F192,"")</f>
        <v/>
      </c>
      <c r="G197" s="61">
        <f>IF(Transaksi!K192=$F$11,Transaksi!M192,0)</f>
        <v>0</v>
      </c>
      <c r="H197" s="61">
        <f>IF(Transaksi!K192=$F$11,Transaksi!L192,0)</f>
        <v>0</v>
      </c>
      <c r="I197" s="127" t="e">
        <f t="shared" si="2"/>
        <v>#REF!</v>
      </c>
      <c r="J197" s="127" t="str">
        <f>IF(G197+H197&lt;&gt;0,Transaksi!J192,"")</f>
        <v/>
      </c>
    </row>
    <row r="198" spans="3:10" customFormat="1" ht="16" customHeight="1">
      <c r="C198" s="59" t="str">
        <f>IF(G198+H198&lt;&gt;0,Transaksi!C193,"")</f>
        <v/>
      </c>
      <c r="D198" s="60" t="str">
        <f>IF(G198+H198&lt;&gt;0,Transaksi!D193,"")</f>
        <v/>
      </c>
      <c r="E198" s="213" t="str">
        <f>IF(G198+H198&lt;&gt;0,Transaksi!E193,"")</f>
        <v/>
      </c>
      <c r="F198" s="48" t="str">
        <f>IF(G198+H198&lt;&gt;0,Transaksi!F193,"")</f>
        <v/>
      </c>
      <c r="G198" s="61">
        <f>IF(Transaksi!K193=$F$11,Transaksi!M193,0)</f>
        <v>0</v>
      </c>
      <c r="H198" s="61">
        <f>IF(Transaksi!K193=$F$11,Transaksi!L193,0)</f>
        <v>0</v>
      </c>
      <c r="I198" s="127" t="e">
        <f t="shared" si="2"/>
        <v>#REF!</v>
      </c>
      <c r="J198" s="127" t="str">
        <f>IF(G198+H198&lt;&gt;0,Transaksi!J193,"")</f>
        <v/>
      </c>
    </row>
    <row r="199" spans="3:10" customFormat="1" ht="16" customHeight="1">
      <c r="C199" s="59" t="str">
        <f>IF(G199+H199&lt;&gt;0,Transaksi!C194,"")</f>
        <v/>
      </c>
      <c r="D199" s="60" t="str">
        <f>IF(G199+H199&lt;&gt;0,Transaksi!D194,"")</f>
        <v/>
      </c>
      <c r="E199" s="213" t="str">
        <f>IF(G199+H199&lt;&gt;0,Transaksi!E194,"")</f>
        <v/>
      </c>
      <c r="F199" s="48" t="str">
        <f>IF(G199+H199&lt;&gt;0,Transaksi!F194,"")</f>
        <v/>
      </c>
      <c r="G199" s="61">
        <f>IF(Transaksi!K194=$F$11,Transaksi!M194,0)</f>
        <v>0</v>
      </c>
      <c r="H199" s="61">
        <f>IF(Transaksi!K194=$F$11,Transaksi!L194,0)</f>
        <v>0</v>
      </c>
      <c r="I199" s="127" t="e">
        <f t="shared" si="2"/>
        <v>#REF!</v>
      </c>
      <c r="J199" s="127" t="str">
        <f>IF(G199+H199&lt;&gt;0,Transaksi!J194,"")</f>
        <v/>
      </c>
    </row>
    <row r="200" spans="3:10" customFormat="1" ht="16" customHeight="1">
      <c r="C200" s="59" t="str">
        <f>IF(G200+H200&lt;&gt;0,Transaksi!C195,"")</f>
        <v/>
      </c>
      <c r="D200" s="60" t="str">
        <f>IF(G200+H200&lt;&gt;0,Transaksi!D195,"")</f>
        <v/>
      </c>
      <c r="E200" s="213" t="str">
        <f>IF(G200+H200&lt;&gt;0,Transaksi!E195,"")</f>
        <v/>
      </c>
      <c r="F200" s="48" t="str">
        <f>IF(G200+H200&lt;&gt;0,Transaksi!F195,"")</f>
        <v/>
      </c>
      <c r="G200" s="61">
        <f>IF(Transaksi!K195=$F$11,Transaksi!M195,0)</f>
        <v>0</v>
      </c>
      <c r="H200" s="61">
        <f>IF(Transaksi!K195=$F$11,Transaksi!L195,0)</f>
        <v>0</v>
      </c>
      <c r="I200" s="127" t="e">
        <f t="shared" si="2"/>
        <v>#REF!</v>
      </c>
      <c r="J200" s="127" t="str">
        <f>IF(G200+H200&lt;&gt;0,Transaksi!J195,"")</f>
        <v/>
      </c>
    </row>
    <row r="201" spans="3:10" customFormat="1" ht="16" customHeight="1">
      <c r="C201" s="59" t="str">
        <f>IF(G201+H201&lt;&gt;0,Transaksi!C196,"")</f>
        <v/>
      </c>
      <c r="D201" s="60" t="str">
        <f>IF(G201+H201&lt;&gt;0,Transaksi!D196,"")</f>
        <v/>
      </c>
      <c r="E201" s="213" t="str">
        <f>IF(G201+H201&lt;&gt;0,Transaksi!E196,"")</f>
        <v/>
      </c>
      <c r="F201" s="48" t="str">
        <f>IF(G201+H201&lt;&gt;0,Transaksi!F196,"")</f>
        <v/>
      </c>
      <c r="G201" s="61">
        <f>IF(Transaksi!K196=$F$11,Transaksi!M196,0)</f>
        <v>0</v>
      </c>
      <c r="H201" s="61">
        <f>IF(Transaksi!K196=$F$11,Transaksi!L196,0)</f>
        <v>0</v>
      </c>
      <c r="I201" s="127" t="e">
        <f t="shared" si="2"/>
        <v>#REF!</v>
      </c>
      <c r="J201" s="127" t="str">
        <f>IF(G201+H201&lt;&gt;0,Transaksi!J196,"")</f>
        <v/>
      </c>
    </row>
    <row r="202" spans="3:10" customFormat="1" ht="16" customHeight="1">
      <c r="C202" s="59" t="str">
        <f>IF(G202+H202&lt;&gt;0,Transaksi!C197,"")</f>
        <v/>
      </c>
      <c r="D202" s="60" t="str">
        <f>IF(G202+H202&lt;&gt;0,Transaksi!D197,"")</f>
        <v/>
      </c>
      <c r="E202" s="213" t="str">
        <f>IF(G202+H202&lt;&gt;0,Transaksi!E197,"")</f>
        <v/>
      </c>
      <c r="F202" s="48" t="str">
        <f>IF(G202+H202&lt;&gt;0,Transaksi!F197,"")</f>
        <v/>
      </c>
      <c r="G202" s="61">
        <f>IF(Transaksi!K197=$F$11,Transaksi!M197,0)</f>
        <v>0</v>
      </c>
      <c r="H202" s="61">
        <f>IF(Transaksi!K197=$F$11,Transaksi!L197,0)</f>
        <v>0</v>
      </c>
      <c r="I202" s="127" t="e">
        <f t="shared" si="2"/>
        <v>#REF!</v>
      </c>
      <c r="J202" s="127" t="str">
        <f>IF(G202+H202&lt;&gt;0,Transaksi!J197,"")</f>
        <v/>
      </c>
    </row>
    <row r="203" spans="3:10" customFormat="1" ht="16" customHeight="1">
      <c r="C203" s="59" t="str">
        <f>IF(G203+H203&lt;&gt;0,Transaksi!C198,"")</f>
        <v/>
      </c>
      <c r="D203" s="60" t="str">
        <f>IF(G203+H203&lt;&gt;0,Transaksi!D198,"")</f>
        <v/>
      </c>
      <c r="E203" s="213" t="str">
        <f>IF(G203+H203&lt;&gt;0,Transaksi!E198,"")</f>
        <v/>
      </c>
      <c r="F203" s="48" t="str">
        <f>IF(G203+H203&lt;&gt;0,Transaksi!F198,"")</f>
        <v/>
      </c>
      <c r="G203" s="61">
        <f>IF(Transaksi!K198=$F$11,Transaksi!M198,0)</f>
        <v>0</v>
      </c>
      <c r="H203" s="61">
        <f>IF(Transaksi!K198=$F$11,Transaksi!L198,0)</f>
        <v>0</v>
      </c>
      <c r="I203" s="127" t="e">
        <f t="shared" si="2"/>
        <v>#REF!</v>
      </c>
      <c r="J203" s="127" t="str">
        <f>IF(G203+H203&lt;&gt;0,Transaksi!J198,"")</f>
        <v/>
      </c>
    </row>
    <row r="204" spans="3:10" customFormat="1" ht="16" customHeight="1">
      <c r="C204" s="59" t="str">
        <f>IF(G204+H204&lt;&gt;0,Transaksi!C199,"")</f>
        <v/>
      </c>
      <c r="D204" s="60" t="str">
        <f>IF(G204+H204&lt;&gt;0,Transaksi!D199,"")</f>
        <v/>
      </c>
      <c r="E204" s="213" t="str">
        <f>IF(G204+H204&lt;&gt;0,Transaksi!E199,"")</f>
        <v/>
      </c>
      <c r="F204" s="48" t="str">
        <f>IF(G204+H204&lt;&gt;0,Transaksi!F199,"")</f>
        <v/>
      </c>
      <c r="G204" s="61">
        <f>IF(Transaksi!K199=$F$11,Transaksi!M199,0)</f>
        <v>0</v>
      </c>
      <c r="H204" s="61">
        <f>IF(Transaksi!K199=$F$11,Transaksi!L199,0)</f>
        <v>0</v>
      </c>
      <c r="I204" s="127" t="e">
        <f t="shared" si="2"/>
        <v>#REF!</v>
      </c>
      <c r="J204" s="127" t="str">
        <f>IF(G204+H204&lt;&gt;0,Transaksi!J199,"")</f>
        <v/>
      </c>
    </row>
    <row r="205" spans="3:10" customFormat="1" ht="16" customHeight="1">
      <c r="C205" s="59" t="str">
        <f>IF(G205+H205&lt;&gt;0,Transaksi!C200,"")</f>
        <v/>
      </c>
      <c r="D205" s="60" t="str">
        <f>IF(G205+H205&lt;&gt;0,Transaksi!D200,"")</f>
        <v/>
      </c>
      <c r="E205" s="213" t="str">
        <f>IF(G205+H205&lt;&gt;0,Transaksi!E200,"")</f>
        <v/>
      </c>
      <c r="F205" s="48" t="str">
        <f>IF(G205+H205&lt;&gt;0,Transaksi!F200,"")</f>
        <v/>
      </c>
      <c r="G205" s="61">
        <f>IF(Transaksi!K200=$F$11,Transaksi!M200,0)</f>
        <v>0</v>
      </c>
      <c r="H205" s="61">
        <f>IF(Transaksi!K200=$F$11,Transaksi!L200,0)</f>
        <v>0</v>
      </c>
      <c r="I205" s="127" t="e">
        <f t="shared" si="2"/>
        <v>#REF!</v>
      </c>
      <c r="J205" s="127" t="str">
        <f>IF(G205+H205&lt;&gt;0,Transaksi!J200,"")</f>
        <v/>
      </c>
    </row>
    <row r="206" spans="3:10" customFormat="1" ht="16" customHeight="1">
      <c r="C206" s="59" t="str">
        <f>IF(G206+H206&lt;&gt;0,Transaksi!C201,"")</f>
        <v/>
      </c>
      <c r="D206" s="60" t="str">
        <f>IF(G206+H206&lt;&gt;0,Transaksi!D201,"")</f>
        <v/>
      </c>
      <c r="E206" s="213" t="str">
        <f>IF(G206+H206&lt;&gt;0,Transaksi!E201,"")</f>
        <v/>
      </c>
      <c r="F206" s="48" t="str">
        <f>IF(G206+H206&lt;&gt;0,Transaksi!F201,"")</f>
        <v/>
      </c>
      <c r="G206" s="61">
        <f>IF(Transaksi!K201=$F$11,Transaksi!M201,0)</f>
        <v>0</v>
      </c>
      <c r="H206" s="61">
        <f>IF(Transaksi!K201=$F$11,Transaksi!L201,0)</f>
        <v>0</v>
      </c>
      <c r="I206" s="127" t="e">
        <f t="shared" si="2"/>
        <v>#REF!</v>
      </c>
      <c r="J206" s="127" t="str">
        <f>IF(G206+H206&lt;&gt;0,Transaksi!J201,"")</f>
        <v/>
      </c>
    </row>
    <row r="207" spans="3:10" customFormat="1" ht="16" customHeight="1">
      <c r="C207" s="59" t="str">
        <f>IF(G207+H207&lt;&gt;0,Transaksi!C202,"")</f>
        <v/>
      </c>
      <c r="D207" s="60" t="str">
        <f>IF(G207+H207&lt;&gt;0,Transaksi!D202,"")</f>
        <v/>
      </c>
      <c r="E207" s="213" t="str">
        <f>IF(G207+H207&lt;&gt;0,Transaksi!E202,"")</f>
        <v/>
      </c>
      <c r="F207" s="48" t="str">
        <f>IF(G207+H207&lt;&gt;0,Transaksi!F202,"")</f>
        <v/>
      </c>
      <c r="G207" s="61">
        <f>IF(Transaksi!K202=$F$11,Transaksi!M202,0)</f>
        <v>0</v>
      </c>
      <c r="H207" s="61">
        <f>IF(Transaksi!K202=$F$11,Transaksi!L202,0)</f>
        <v>0</v>
      </c>
      <c r="I207" s="127" t="e">
        <f t="shared" si="2"/>
        <v>#REF!</v>
      </c>
      <c r="J207" s="127" t="str">
        <f>IF(G207+H207&lt;&gt;0,Transaksi!J202,"")</f>
        <v/>
      </c>
    </row>
    <row r="208" spans="3:10" customFormat="1" ht="16" customHeight="1">
      <c r="C208" s="59" t="str">
        <f>IF(G208+H208&lt;&gt;0,Transaksi!C203,"")</f>
        <v/>
      </c>
      <c r="D208" s="60" t="str">
        <f>IF(G208+H208&lt;&gt;0,Transaksi!D203,"")</f>
        <v/>
      </c>
      <c r="E208" s="213" t="str">
        <f>IF(G208+H208&lt;&gt;0,Transaksi!E203,"")</f>
        <v/>
      </c>
      <c r="F208" s="48" t="str">
        <f>IF(G208+H208&lt;&gt;0,Transaksi!F203,"")</f>
        <v/>
      </c>
      <c r="G208" s="61">
        <f>IF(Transaksi!K203=$F$11,Transaksi!M203,0)</f>
        <v>0</v>
      </c>
      <c r="H208" s="61">
        <f>IF(Transaksi!K203=$F$11,Transaksi!L203,0)</f>
        <v>0</v>
      </c>
      <c r="I208" s="127" t="e">
        <f t="shared" si="2"/>
        <v>#REF!</v>
      </c>
      <c r="J208" s="127" t="str">
        <f>IF(G208+H208&lt;&gt;0,Transaksi!J203,"")</f>
        <v/>
      </c>
    </row>
    <row r="209" spans="3:10" customFormat="1" ht="16" customHeight="1">
      <c r="C209" s="59" t="str">
        <f>IF(G209+H209&lt;&gt;0,Transaksi!C204,"")</f>
        <v/>
      </c>
      <c r="D209" s="60" t="str">
        <f>IF(G209+H209&lt;&gt;0,Transaksi!D204,"")</f>
        <v/>
      </c>
      <c r="E209" s="213" t="str">
        <f>IF(G209+H209&lt;&gt;0,Transaksi!E204,"")</f>
        <v/>
      </c>
      <c r="F209" s="48" t="str">
        <f>IF(G209+H209&lt;&gt;0,Transaksi!F204,"")</f>
        <v/>
      </c>
      <c r="G209" s="61">
        <f>IF(Transaksi!K204=$F$11,Transaksi!M204,0)</f>
        <v>0</v>
      </c>
      <c r="H209" s="61">
        <f>IF(Transaksi!K204=$F$11,Transaksi!L204,0)</f>
        <v>0</v>
      </c>
      <c r="I209" s="127" t="e">
        <f t="shared" ref="I209:I272" si="3">I208+G209-H209</f>
        <v>#REF!</v>
      </c>
      <c r="J209" s="127" t="str">
        <f>IF(G209+H209&lt;&gt;0,Transaksi!J204,"")</f>
        <v/>
      </c>
    </row>
    <row r="210" spans="3:10" customFormat="1" ht="16" customHeight="1">
      <c r="C210" s="59" t="str">
        <f>IF(G210+H210&lt;&gt;0,Transaksi!C205,"")</f>
        <v/>
      </c>
      <c r="D210" s="60" t="str">
        <f>IF(G210+H210&lt;&gt;0,Transaksi!D205,"")</f>
        <v/>
      </c>
      <c r="E210" s="213" t="str">
        <f>IF(G210+H210&lt;&gt;0,Transaksi!E205,"")</f>
        <v/>
      </c>
      <c r="F210" s="48" t="str">
        <f>IF(G210+H210&lt;&gt;0,Transaksi!F205,"")</f>
        <v/>
      </c>
      <c r="G210" s="61">
        <f>IF(Transaksi!K205=$F$11,Transaksi!M205,0)</f>
        <v>0</v>
      </c>
      <c r="H210" s="61">
        <f>IF(Transaksi!K205=$F$11,Transaksi!L205,0)</f>
        <v>0</v>
      </c>
      <c r="I210" s="127" t="e">
        <f t="shared" si="3"/>
        <v>#REF!</v>
      </c>
      <c r="J210" s="127" t="str">
        <f>IF(G210+H210&lt;&gt;0,Transaksi!J205,"")</f>
        <v/>
      </c>
    </row>
    <row r="211" spans="3:10" customFormat="1" ht="16" customHeight="1">
      <c r="C211" s="59" t="str">
        <f>IF(G211+H211&lt;&gt;0,Transaksi!C206,"")</f>
        <v/>
      </c>
      <c r="D211" s="60" t="str">
        <f>IF(G211+H211&lt;&gt;0,Transaksi!D206,"")</f>
        <v/>
      </c>
      <c r="E211" s="213" t="str">
        <f>IF(G211+H211&lt;&gt;0,Transaksi!E206,"")</f>
        <v/>
      </c>
      <c r="F211" s="48" t="str">
        <f>IF(G211+H211&lt;&gt;0,Transaksi!F206,"")</f>
        <v/>
      </c>
      <c r="G211" s="61">
        <f>IF(Transaksi!K206=$F$11,Transaksi!M206,0)</f>
        <v>0</v>
      </c>
      <c r="H211" s="61">
        <f>IF(Transaksi!K206=$F$11,Transaksi!L206,0)</f>
        <v>0</v>
      </c>
      <c r="I211" s="127" t="e">
        <f t="shared" si="3"/>
        <v>#REF!</v>
      </c>
      <c r="J211" s="127" t="str">
        <f>IF(G211+H211&lt;&gt;0,Transaksi!J206,"")</f>
        <v/>
      </c>
    </row>
    <row r="212" spans="3:10" customFormat="1" ht="16" customHeight="1">
      <c r="C212" s="59" t="str">
        <f>IF(G212+H212&lt;&gt;0,Transaksi!C207,"")</f>
        <v/>
      </c>
      <c r="D212" s="60" t="str">
        <f>IF(G212+H212&lt;&gt;0,Transaksi!D207,"")</f>
        <v/>
      </c>
      <c r="E212" s="213" t="str">
        <f>IF(G212+H212&lt;&gt;0,Transaksi!E207,"")</f>
        <v/>
      </c>
      <c r="F212" s="48" t="str">
        <f>IF(G212+H212&lt;&gt;0,Transaksi!F207,"")</f>
        <v/>
      </c>
      <c r="G212" s="61">
        <f>IF(Transaksi!K207=$F$11,Transaksi!M207,0)</f>
        <v>0</v>
      </c>
      <c r="H212" s="61">
        <f>IF(Transaksi!K207=$F$11,Transaksi!L207,0)</f>
        <v>0</v>
      </c>
      <c r="I212" s="127" t="e">
        <f t="shared" si="3"/>
        <v>#REF!</v>
      </c>
      <c r="J212" s="127" t="str">
        <f>IF(G212+H212&lt;&gt;0,Transaksi!J207,"")</f>
        <v/>
      </c>
    </row>
    <row r="213" spans="3:10" customFormat="1" ht="16" customHeight="1">
      <c r="C213" s="59" t="str">
        <f>IF(G213+H213&lt;&gt;0,Transaksi!C208,"")</f>
        <v/>
      </c>
      <c r="D213" s="60" t="str">
        <f>IF(G213+H213&lt;&gt;0,Transaksi!D208,"")</f>
        <v/>
      </c>
      <c r="E213" s="213" t="str">
        <f>IF(G213+H213&lt;&gt;0,Transaksi!E208,"")</f>
        <v/>
      </c>
      <c r="F213" s="48" t="str">
        <f>IF(G213+H213&lt;&gt;0,Transaksi!F208,"")</f>
        <v/>
      </c>
      <c r="G213" s="61">
        <f>IF(Transaksi!K208=$F$11,Transaksi!M208,0)</f>
        <v>0</v>
      </c>
      <c r="H213" s="61">
        <f>IF(Transaksi!K208=$F$11,Transaksi!L208,0)</f>
        <v>0</v>
      </c>
      <c r="I213" s="127" t="e">
        <f t="shared" si="3"/>
        <v>#REF!</v>
      </c>
      <c r="J213" s="127" t="str">
        <f>IF(G213+H213&lt;&gt;0,Transaksi!J208,"")</f>
        <v/>
      </c>
    </row>
    <row r="214" spans="3:10" customFormat="1" ht="16" customHeight="1">
      <c r="C214" s="59" t="str">
        <f>IF(G214+H214&lt;&gt;0,Transaksi!C209,"")</f>
        <v/>
      </c>
      <c r="D214" s="60" t="str">
        <f>IF(G214+H214&lt;&gt;0,Transaksi!D209,"")</f>
        <v/>
      </c>
      <c r="E214" s="213" t="str">
        <f>IF(G214+H214&lt;&gt;0,Transaksi!E209,"")</f>
        <v/>
      </c>
      <c r="F214" s="48" t="str">
        <f>IF(G214+H214&lt;&gt;0,Transaksi!F209,"")</f>
        <v/>
      </c>
      <c r="G214" s="61">
        <f>IF(Transaksi!K209=$F$11,Transaksi!M209,0)</f>
        <v>0</v>
      </c>
      <c r="H214" s="61">
        <f>IF(Transaksi!K209=$F$11,Transaksi!L209,0)</f>
        <v>0</v>
      </c>
      <c r="I214" s="127" t="e">
        <f t="shared" si="3"/>
        <v>#REF!</v>
      </c>
      <c r="J214" s="127" t="str">
        <f>IF(G214+H214&lt;&gt;0,Transaksi!J209,"")</f>
        <v/>
      </c>
    </row>
    <row r="215" spans="3:10" customFormat="1" ht="16" customHeight="1">
      <c r="C215" s="59" t="str">
        <f>IF(G215+H215&lt;&gt;0,Transaksi!C210,"")</f>
        <v/>
      </c>
      <c r="D215" s="60" t="str">
        <f>IF(G215+H215&lt;&gt;0,Transaksi!D210,"")</f>
        <v/>
      </c>
      <c r="E215" s="213" t="str">
        <f>IF(G215+H215&lt;&gt;0,Transaksi!E210,"")</f>
        <v/>
      </c>
      <c r="F215" s="48" t="str">
        <f>IF(G215+H215&lt;&gt;0,Transaksi!F210,"")</f>
        <v/>
      </c>
      <c r="G215" s="61">
        <f>IF(Transaksi!K210=$F$11,Transaksi!M210,0)</f>
        <v>0</v>
      </c>
      <c r="H215" s="61">
        <f>IF(Transaksi!K210=$F$11,Transaksi!L210,0)</f>
        <v>0</v>
      </c>
      <c r="I215" s="127" t="e">
        <f t="shared" si="3"/>
        <v>#REF!</v>
      </c>
      <c r="J215" s="127" t="str">
        <f>IF(G215+H215&lt;&gt;0,Transaksi!J210,"")</f>
        <v/>
      </c>
    </row>
    <row r="216" spans="3:10" customFormat="1" ht="16" customHeight="1">
      <c r="C216" s="59" t="str">
        <f>IF(G216+H216&lt;&gt;0,Transaksi!C211,"")</f>
        <v/>
      </c>
      <c r="D216" s="60" t="str">
        <f>IF(G216+H216&lt;&gt;0,Transaksi!D211,"")</f>
        <v/>
      </c>
      <c r="E216" s="213" t="str">
        <f>IF(G216+H216&lt;&gt;0,Transaksi!E211,"")</f>
        <v/>
      </c>
      <c r="F216" s="48" t="str">
        <f>IF(G216+H216&lt;&gt;0,Transaksi!F211,"")</f>
        <v/>
      </c>
      <c r="G216" s="61">
        <f>IF(Transaksi!K211=$F$11,Transaksi!M211,0)</f>
        <v>0</v>
      </c>
      <c r="H216" s="61">
        <f>IF(Transaksi!K211=$F$11,Transaksi!L211,0)</f>
        <v>0</v>
      </c>
      <c r="I216" s="127" t="e">
        <f t="shared" si="3"/>
        <v>#REF!</v>
      </c>
      <c r="J216" s="127" t="str">
        <f>IF(G216+H216&lt;&gt;0,Transaksi!J211,"")</f>
        <v/>
      </c>
    </row>
    <row r="217" spans="3:10" customFormat="1" ht="16" customHeight="1">
      <c r="C217" s="59" t="str">
        <f>IF(G217+H217&lt;&gt;0,Transaksi!C212,"")</f>
        <v/>
      </c>
      <c r="D217" s="60" t="str">
        <f>IF(G217+H217&lt;&gt;0,Transaksi!D212,"")</f>
        <v/>
      </c>
      <c r="E217" s="213" t="str">
        <f>IF(G217+H217&lt;&gt;0,Transaksi!E212,"")</f>
        <v/>
      </c>
      <c r="F217" s="48" t="str">
        <f>IF(G217+H217&lt;&gt;0,Transaksi!F212,"")</f>
        <v/>
      </c>
      <c r="G217" s="61">
        <f>IF(Transaksi!K212=$F$11,Transaksi!M212,0)</f>
        <v>0</v>
      </c>
      <c r="H217" s="61">
        <f>IF(Transaksi!K212=$F$11,Transaksi!L212,0)</f>
        <v>0</v>
      </c>
      <c r="I217" s="127" t="e">
        <f t="shared" si="3"/>
        <v>#REF!</v>
      </c>
      <c r="J217" s="127" t="str">
        <f>IF(G217+H217&lt;&gt;0,Transaksi!J212,"")</f>
        <v/>
      </c>
    </row>
    <row r="218" spans="3:10" customFormat="1" ht="16" customHeight="1">
      <c r="C218" s="59" t="str">
        <f>IF(G218+H218&lt;&gt;0,Transaksi!C213,"")</f>
        <v/>
      </c>
      <c r="D218" s="60" t="str">
        <f>IF(G218+H218&lt;&gt;0,Transaksi!D213,"")</f>
        <v/>
      </c>
      <c r="E218" s="213" t="str">
        <f>IF(G218+H218&lt;&gt;0,Transaksi!E213,"")</f>
        <v/>
      </c>
      <c r="F218" s="48" t="str">
        <f>IF(G218+H218&lt;&gt;0,Transaksi!F213,"")</f>
        <v/>
      </c>
      <c r="G218" s="61">
        <f>IF(Transaksi!K213=$F$11,Transaksi!M213,0)</f>
        <v>0</v>
      </c>
      <c r="H218" s="61">
        <f>IF(Transaksi!K213=$F$11,Transaksi!L213,0)</f>
        <v>0</v>
      </c>
      <c r="I218" s="127" t="e">
        <f t="shared" si="3"/>
        <v>#REF!</v>
      </c>
      <c r="J218" s="127" t="str">
        <f>IF(G218+H218&lt;&gt;0,Transaksi!J213,"")</f>
        <v/>
      </c>
    </row>
    <row r="219" spans="3:10" customFormat="1" ht="16" customHeight="1">
      <c r="C219" s="59" t="str">
        <f>IF(G219+H219&lt;&gt;0,Transaksi!C214,"")</f>
        <v/>
      </c>
      <c r="D219" s="60" t="str">
        <f>IF(G219+H219&lt;&gt;0,Transaksi!D214,"")</f>
        <v/>
      </c>
      <c r="E219" s="213" t="str">
        <f>IF(G219+H219&lt;&gt;0,Transaksi!E214,"")</f>
        <v/>
      </c>
      <c r="F219" s="48" t="str">
        <f>IF(G219+H219&lt;&gt;0,Transaksi!F214,"")</f>
        <v/>
      </c>
      <c r="G219" s="61">
        <f>IF(Transaksi!K214=$F$11,Transaksi!M214,0)</f>
        <v>0</v>
      </c>
      <c r="H219" s="61">
        <f>IF(Transaksi!K214=$F$11,Transaksi!L214,0)</f>
        <v>0</v>
      </c>
      <c r="I219" s="127" t="e">
        <f t="shared" si="3"/>
        <v>#REF!</v>
      </c>
      <c r="J219" s="127" t="str">
        <f>IF(G219+H219&lt;&gt;0,Transaksi!J214,"")</f>
        <v/>
      </c>
    </row>
    <row r="220" spans="3:10" customFormat="1" ht="16" customHeight="1">
      <c r="C220" s="59" t="str">
        <f>IF(G220+H220&lt;&gt;0,Transaksi!C215,"")</f>
        <v/>
      </c>
      <c r="D220" s="60" t="str">
        <f>IF(G220+H220&lt;&gt;0,Transaksi!D215,"")</f>
        <v/>
      </c>
      <c r="E220" s="213" t="str">
        <f>IF(G220+H220&lt;&gt;0,Transaksi!E215,"")</f>
        <v/>
      </c>
      <c r="F220" s="48" t="str">
        <f>IF(G220+H220&lt;&gt;0,Transaksi!F215,"")</f>
        <v/>
      </c>
      <c r="G220" s="61">
        <f>IF(Transaksi!K215=$F$11,Transaksi!M215,0)</f>
        <v>0</v>
      </c>
      <c r="H220" s="61">
        <f>IF(Transaksi!K215=$F$11,Transaksi!L215,0)</f>
        <v>0</v>
      </c>
      <c r="I220" s="127" t="e">
        <f t="shared" si="3"/>
        <v>#REF!</v>
      </c>
      <c r="J220" s="127" t="str">
        <f>IF(G220+H220&lt;&gt;0,Transaksi!J215,"")</f>
        <v/>
      </c>
    </row>
    <row r="221" spans="3:10" customFormat="1" ht="16" customHeight="1">
      <c r="C221" s="59" t="str">
        <f>IF(G221+H221&lt;&gt;0,Transaksi!C216,"")</f>
        <v/>
      </c>
      <c r="D221" s="60" t="str">
        <f>IF(G221+H221&lt;&gt;0,Transaksi!D216,"")</f>
        <v/>
      </c>
      <c r="E221" s="213" t="str">
        <f>IF(G221+H221&lt;&gt;0,Transaksi!E216,"")</f>
        <v/>
      </c>
      <c r="F221" s="48" t="str">
        <f>IF(G221+H221&lt;&gt;0,Transaksi!F216,"")</f>
        <v/>
      </c>
      <c r="G221" s="61">
        <f>IF(Transaksi!K216=$F$11,Transaksi!M216,0)</f>
        <v>0</v>
      </c>
      <c r="H221" s="61">
        <f>IF(Transaksi!K216=$F$11,Transaksi!L216,0)</f>
        <v>0</v>
      </c>
      <c r="I221" s="127" t="e">
        <f t="shared" si="3"/>
        <v>#REF!</v>
      </c>
      <c r="J221" s="127" t="str">
        <f>IF(G221+H221&lt;&gt;0,Transaksi!J216,"")</f>
        <v/>
      </c>
    </row>
    <row r="222" spans="3:10" customFormat="1" ht="16" customHeight="1">
      <c r="C222" s="59" t="str">
        <f>IF(G222+H222&lt;&gt;0,Transaksi!C217,"")</f>
        <v/>
      </c>
      <c r="D222" s="60" t="str">
        <f>IF(G222+H222&lt;&gt;0,Transaksi!D217,"")</f>
        <v/>
      </c>
      <c r="E222" s="213" t="str">
        <f>IF(G222+H222&lt;&gt;0,Transaksi!E217,"")</f>
        <v/>
      </c>
      <c r="F222" s="48" t="str">
        <f>IF(G222+H222&lt;&gt;0,Transaksi!F217,"")</f>
        <v/>
      </c>
      <c r="G222" s="61">
        <f>IF(Transaksi!K217=$F$11,Transaksi!M217,0)</f>
        <v>0</v>
      </c>
      <c r="H222" s="61">
        <f>IF(Transaksi!K217=$F$11,Transaksi!L217,0)</f>
        <v>0</v>
      </c>
      <c r="I222" s="127" t="e">
        <f t="shared" si="3"/>
        <v>#REF!</v>
      </c>
      <c r="J222" s="127" t="str">
        <f>IF(G222+H222&lt;&gt;0,Transaksi!J217,"")</f>
        <v/>
      </c>
    </row>
    <row r="223" spans="3:10" customFormat="1" ht="16" customHeight="1">
      <c r="C223" s="59" t="str">
        <f>IF(G223+H223&lt;&gt;0,Transaksi!C218,"")</f>
        <v/>
      </c>
      <c r="D223" s="60" t="str">
        <f>IF(G223+H223&lt;&gt;0,Transaksi!D218,"")</f>
        <v/>
      </c>
      <c r="E223" s="213" t="str">
        <f>IF(G223+H223&lt;&gt;0,Transaksi!E218,"")</f>
        <v/>
      </c>
      <c r="F223" s="48" t="str">
        <f>IF(G223+H223&lt;&gt;0,Transaksi!F218,"")</f>
        <v/>
      </c>
      <c r="G223" s="61">
        <f>IF(Transaksi!K218=$F$11,Transaksi!M218,0)</f>
        <v>0</v>
      </c>
      <c r="H223" s="61">
        <f>IF(Transaksi!K218=$F$11,Transaksi!L218,0)</f>
        <v>0</v>
      </c>
      <c r="I223" s="127" t="e">
        <f t="shared" si="3"/>
        <v>#REF!</v>
      </c>
      <c r="J223" s="127" t="str">
        <f>IF(G223+H223&lt;&gt;0,Transaksi!J218,"")</f>
        <v/>
      </c>
    </row>
    <row r="224" spans="3:10" customFormat="1" ht="16" customHeight="1">
      <c r="C224" s="59" t="str">
        <f>IF(G224+H224&lt;&gt;0,Transaksi!C219,"")</f>
        <v/>
      </c>
      <c r="D224" s="60" t="str">
        <f>IF(G224+H224&lt;&gt;0,Transaksi!D219,"")</f>
        <v/>
      </c>
      <c r="E224" s="213" t="str">
        <f>IF(G224+H224&lt;&gt;0,Transaksi!E219,"")</f>
        <v/>
      </c>
      <c r="F224" s="48" t="str">
        <f>IF(G224+H224&lt;&gt;0,Transaksi!F219,"")</f>
        <v/>
      </c>
      <c r="G224" s="61">
        <f>IF(Transaksi!K219=$F$11,Transaksi!M219,0)</f>
        <v>0</v>
      </c>
      <c r="H224" s="61">
        <f>IF(Transaksi!K219=$F$11,Transaksi!L219,0)</f>
        <v>0</v>
      </c>
      <c r="I224" s="127" t="e">
        <f t="shared" si="3"/>
        <v>#REF!</v>
      </c>
      <c r="J224" s="127" t="str">
        <f>IF(G224+H224&lt;&gt;0,Transaksi!J219,"")</f>
        <v/>
      </c>
    </row>
    <row r="225" spans="3:12" customFormat="1" ht="16" customHeight="1">
      <c r="C225" s="59" t="str">
        <f>IF(G225+H225&lt;&gt;0,Transaksi!C220,"")</f>
        <v/>
      </c>
      <c r="D225" s="60" t="str">
        <f>IF(G225+H225&lt;&gt;0,Transaksi!D220,"")</f>
        <v/>
      </c>
      <c r="E225" s="213" t="str">
        <f>IF(G225+H225&lt;&gt;0,Transaksi!E220,"")</f>
        <v/>
      </c>
      <c r="F225" s="48" t="str">
        <f>IF(G225+H225&lt;&gt;0,Transaksi!F220,"")</f>
        <v/>
      </c>
      <c r="G225" s="61">
        <f>IF(Transaksi!K220=$F$11,Transaksi!M220,0)</f>
        <v>0</v>
      </c>
      <c r="H225" s="61">
        <f>IF(Transaksi!K220=$F$11,Transaksi!L220,0)</f>
        <v>0</v>
      </c>
      <c r="I225" s="127" t="e">
        <f t="shared" si="3"/>
        <v>#REF!</v>
      </c>
      <c r="J225" s="127" t="str">
        <f>IF(G225+H225&lt;&gt;0,Transaksi!J220,"")</f>
        <v/>
      </c>
    </row>
    <row r="226" spans="3:12" customFormat="1" ht="16" customHeight="1">
      <c r="C226" s="59" t="str">
        <f>IF(G226+H226&lt;&gt;0,Transaksi!C221,"")</f>
        <v/>
      </c>
      <c r="D226" s="60" t="str">
        <f>IF(G226+H226&lt;&gt;0,Transaksi!D221,"")</f>
        <v/>
      </c>
      <c r="E226" s="213" t="str">
        <f>IF(G226+H226&lt;&gt;0,Transaksi!E221,"")</f>
        <v/>
      </c>
      <c r="F226" s="48" t="str">
        <f>IF(G226+H226&lt;&gt;0,Transaksi!F221,"")</f>
        <v/>
      </c>
      <c r="G226" s="61">
        <f>IF(Transaksi!K221=$F$11,Transaksi!M221,0)</f>
        <v>0</v>
      </c>
      <c r="H226" s="61">
        <f>IF(Transaksi!K221=$F$11,Transaksi!L221,0)</f>
        <v>0</v>
      </c>
      <c r="I226" s="127" t="e">
        <f t="shared" si="3"/>
        <v>#REF!</v>
      </c>
      <c r="J226" s="127" t="str">
        <f>IF(G226+H226&lt;&gt;0,Transaksi!J221,"")</f>
        <v/>
      </c>
    </row>
    <row r="227" spans="3:12" customFormat="1" ht="16" customHeight="1">
      <c r="C227" s="59" t="str">
        <f>IF(G227+H227&lt;&gt;0,Transaksi!C222,"")</f>
        <v/>
      </c>
      <c r="D227" s="60" t="str">
        <f>IF(G227+H227&lt;&gt;0,Transaksi!D222,"")</f>
        <v/>
      </c>
      <c r="E227" s="213" t="str">
        <f>IF(G227+H227&lt;&gt;0,Transaksi!E222,"")</f>
        <v/>
      </c>
      <c r="F227" s="48" t="str">
        <f>IF(G227+H227&lt;&gt;0,Transaksi!F222,"")</f>
        <v/>
      </c>
      <c r="G227" s="61">
        <f>IF(Transaksi!K222=$F$11,Transaksi!M222,0)</f>
        <v>0</v>
      </c>
      <c r="H227" s="61">
        <f>IF(Transaksi!K222=$F$11,Transaksi!L222,0)</f>
        <v>0</v>
      </c>
      <c r="I227" s="127" t="e">
        <f t="shared" si="3"/>
        <v>#REF!</v>
      </c>
      <c r="J227" s="127" t="str">
        <f>IF(G227+H227&lt;&gt;0,Transaksi!J222,"")</f>
        <v/>
      </c>
    </row>
    <row r="228" spans="3:12" customFormat="1" ht="16" customHeight="1">
      <c r="C228" s="59" t="str">
        <f>IF(G228+H228&lt;&gt;0,Transaksi!C223,"")</f>
        <v/>
      </c>
      <c r="D228" s="60" t="str">
        <f>IF(G228+H228&lt;&gt;0,Transaksi!D223,"")</f>
        <v/>
      </c>
      <c r="E228" s="213" t="str">
        <f>IF(G228+H228&lt;&gt;0,Transaksi!E223,"")</f>
        <v/>
      </c>
      <c r="F228" s="48" t="str">
        <f>IF(G228+H228&lt;&gt;0,Transaksi!F223,"")</f>
        <v/>
      </c>
      <c r="G228" s="61">
        <f>IF(Transaksi!K223=$F$11,Transaksi!M223,0)</f>
        <v>0</v>
      </c>
      <c r="H228" s="61">
        <f>IF(Transaksi!K223=$F$11,Transaksi!L223,0)</f>
        <v>0</v>
      </c>
      <c r="I228" s="127" t="e">
        <f t="shared" si="3"/>
        <v>#REF!</v>
      </c>
      <c r="J228" s="127" t="str">
        <f>IF(G228+H228&lt;&gt;0,Transaksi!J223,"")</f>
        <v/>
      </c>
    </row>
    <row r="229" spans="3:12" customFormat="1" ht="16" customHeight="1">
      <c r="C229" s="59" t="str">
        <f>IF(G229+H229&lt;&gt;0,Transaksi!C224,"")</f>
        <v/>
      </c>
      <c r="D229" s="60" t="str">
        <f>IF(G229+H229&lt;&gt;0,Transaksi!D224,"")</f>
        <v/>
      </c>
      <c r="E229" s="213" t="str">
        <f>IF(G229+H229&lt;&gt;0,Transaksi!E224,"")</f>
        <v/>
      </c>
      <c r="F229" s="48" t="str">
        <f>IF(G229+H229&lt;&gt;0,Transaksi!F224,"")</f>
        <v/>
      </c>
      <c r="G229" s="61">
        <f>IF(Transaksi!K224=$F$11,Transaksi!M224,0)</f>
        <v>0</v>
      </c>
      <c r="H229" s="61">
        <f>IF(Transaksi!K224=$F$11,Transaksi!L224,0)</f>
        <v>0</v>
      </c>
      <c r="I229" s="127" t="e">
        <f t="shared" si="3"/>
        <v>#REF!</v>
      </c>
      <c r="J229" s="127" t="str">
        <f>IF(G229+H229&lt;&gt;0,Transaksi!J224,"")</f>
        <v/>
      </c>
    </row>
    <row r="230" spans="3:12" customFormat="1" ht="16" customHeight="1">
      <c r="C230" s="59" t="str">
        <f>IF(G230+H230&lt;&gt;0,Transaksi!C225,"")</f>
        <v/>
      </c>
      <c r="D230" s="60" t="str">
        <f>IF(G230+H230&lt;&gt;0,Transaksi!D225,"")</f>
        <v/>
      </c>
      <c r="E230" s="213" t="str">
        <f>IF(G230+H230&lt;&gt;0,Transaksi!E225,"")</f>
        <v/>
      </c>
      <c r="F230" s="48" t="str">
        <f>IF(G230+H230&lt;&gt;0,Transaksi!F225,"")</f>
        <v/>
      </c>
      <c r="G230" s="61">
        <f>IF(Transaksi!K225=$F$11,Transaksi!M225,0)</f>
        <v>0</v>
      </c>
      <c r="H230" s="61">
        <f>IF(Transaksi!K225=$F$11,Transaksi!L225,0)</f>
        <v>0</v>
      </c>
      <c r="I230" s="127" t="e">
        <f t="shared" si="3"/>
        <v>#REF!</v>
      </c>
      <c r="J230" s="127" t="str">
        <f>IF(G230+H230&lt;&gt;0,Transaksi!J225,"")</f>
        <v/>
      </c>
    </row>
    <row r="231" spans="3:12" customFormat="1" ht="16" customHeight="1">
      <c r="C231" s="59" t="str">
        <f>IF(G231+H231&lt;&gt;0,Transaksi!C226,"")</f>
        <v/>
      </c>
      <c r="D231" s="60" t="str">
        <f>IF(G231+H231&lt;&gt;0,Transaksi!D226,"")</f>
        <v/>
      </c>
      <c r="E231" s="213" t="str">
        <f>IF(G231+H231&lt;&gt;0,Transaksi!E226,"")</f>
        <v/>
      </c>
      <c r="F231" s="48" t="str">
        <f>IF(G231+H231&lt;&gt;0,Transaksi!F226,"")</f>
        <v/>
      </c>
      <c r="G231" s="61">
        <f>IF(Transaksi!K226=$F$11,Transaksi!M226,0)</f>
        <v>0</v>
      </c>
      <c r="H231" s="61">
        <f>IF(Transaksi!K226=$F$11,Transaksi!L226,0)</f>
        <v>0</v>
      </c>
      <c r="I231" s="127" t="e">
        <f t="shared" si="3"/>
        <v>#REF!</v>
      </c>
      <c r="J231" s="127" t="str">
        <f>IF(G231+H231&lt;&gt;0,Transaksi!J226,"")</f>
        <v/>
      </c>
    </row>
    <row r="232" spans="3:12" customFormat="1" ht="16" customHeight="1">
      <c r="C232" s="59" t="str">
        <f>IF(G232+H232&lt;&gt;0,Transaksi!C227,"")</f>
        <v/>
      </c>
      <c r="D232" s="60" t="str">
        <f>IF(G232+H232&lt;&gt;0,Transaksi!D227,"")</f>
        <v/>
      </c>
      <c r="E232" s="213" t="str">
        <f>IF(G232+H232&lt;&gt;0,Transaksi!E227,"")</f>
        <v/>
      </c>
      <c r="F232" s="48" t="str">
        <f>IF(G232+H232&lt;&gt;0,Transaksi!F227,"")</f>
        <v/>
      </c>
      <c r="G232" s="61">
        <f>IF(Transaksi!K227=$F$11,Transaksi!M227,0)</f>
        <v>0</v>
      </c>
      <c r="H232" s="61">
        <f>IF(Transaksi!K227=$F$11,Transaksi!L227,0)</f>
        <v>0</v>
      </c>
      <c r="I232" s="127" t="e">
        <f t="shared" si="3"/>
        <v>#REF!</v>
      </c>
      <c r="J232" s="127" t="str">
        <f>IF(G232+H232&lt;&gt;0,Transaksi!J227,"")</f>
        <v/>
      </c>
    </row>
    <row r="233" spans="3:12" customFormat="1" ht="16" customHeight="1">
      <c r="C233" s="59" t="str">
        <f>IF(G233+H233&lt;&gt;0,Transaksi!C228,"")</f>
        <v/>
      </c>
      <c r="D233" s="60" t="str">
        <f>IF(G233+H233&lt;&gt;0,Transaksi!D228,"")</f>
        <v/>
      </c>
      <c r="E233" s="213" t="str">
        <f>IF(G233+H233&lt;&gt;0,Transaksi!E228,"")</f>
        <v/>
      </c>
      <c r="F233" s="48" t="str">
        <f>IF(G233+H233&lt;&gt;0,Transaksi!F228,"")</f>
        <v/>
      </c>
      <c r="G233" s="61">
        <f>IF(Transaksi!K228=$F$11,Transaksi!M228,0)</f>
        <v>0</v>
      </c>
      <c r="H233" s="61">
        <f>IF(Transaksi!K228=$F$11,Transaksi!L228,0)</f>
        <v>0</v>
      </c>
      <c r="I233" s="127" t="e">
        <f t="shared" si="3"/>
        <v>#REF!</v>
      </c>
      <c r="J233" s="127" t="str">
        <f>IF(G233+H233&lt;&gt;0,Transaksi!J228,"")</f>
        <v/>
      </c>
    </row>
    <row r="234" spans="3:12" customFormat="1" ht="16" customHeight="1">
      <c r="C234" s="59" t="str">
        <f>IF(G234+H234&lt;&gt;0,Transaksi!C229,"")</f>
        <v/>
      </c>
      <c r="D234" s="60" t="str">
        <f>IF(G234+H234&lt;&gt;0,Transaksi!D229,"")</f>
        <v/>
      </c>
      <c r="E234" s="213" t="str">
        <f>IF(G234+H234&lt;&gt;0,Transaksi!E229,"")</f>
        <v/>
      </c>
      <c r="F234" s="48" t="str">
        <f>IF(G234+H234&lt;&gt;0,Transaksi!F229,"")</f>
        <v/>
      </c>
      <c r="G234" s="61">
        <f>IF(Transaksi!K229=$F$11,Transaksi!M229,0)</f>
        <v>0</v>
      </c>
      <c r="H234" s="61">
        <f>IF(Transaksi!K229=$F$11,Transaksi!L229,0)</f>
        <v>0</v>
      </c>
      <c r="I234" s="127" t="e">
        <f t="shared" si="3"/>
        <v>#REF!</v>
      </c>
      <c r="J234" s="127" t="str">
        <f>IF(G234+H234&lt;&gt;0,Transaksi!J229,"")</f>
        <v/>
      </c>
    </row>
    <row r="235" spans="3:12" customFormat="1" ht="16" customHeight="1">
      <c r="C235" s="59" t="str">
        <f>IF(G235+H235&lt;&gt;0,Transaksi!C230,"")</f>
        <v/>
      </c>
      <c r="D235" s="60" t="str">
        <f>IF(G235+H235&lt;&gt;0,Transaksi!D230,"")</f>
        <v/>
      </c>
      <c r="E235" s="213" t="str">
        <f>IF(G235+H235&lt;&gt;0,Transaksi!E230,"")</f>
        <v/>
      </c>
      <c r="F235" s="48" t="str">
        <f>IF(G235+H235&lt;&gt;0,Transaksi!F230,"")</f>
        <v/>
      </c>
      <c r="G235" s="61">
        <f>IF(Transaksi!K230=$F$11,Transaksi!M230,0)</f>
        <v>0</v>
      </c>
      <c r="H235" s="61">
        <f>IF(Transaksi!K230=$F$11,Transaksi!L230,0)</f>
        <v>0</v>
      </c>
      <c r="I235" s="127" t="e">
        <f t="shared" si="3"/>
        <v>#REF!</v>
      </c>
      <c r="J235" s="127" t="str">
        <f>IF(G235+H235&lt;&gt;0,Transaksi!J230,"")</f>
        <v/>
      </c>
    </row>
    <row r="236" spans="3:12" customFormat="1" ht="16" customHeight="1">
      <c r="C236" s="59" t="str">
        <f>IF(G236+H236&lt;&gt;0,Transaksi!C231,"")</f>
        <v/>
      </c>
      <c r="D236" s="60" t="str">
        <f>IF(G236+H236&lt;&gt;0,Transaksi!D231,"")</f>
        <v/>
      </c>
      <c r="E236" s="213" t="str">
        <f>IF(G236+H236&lt;&gt;0,Transaksi!E231,"")</f>
        <v/>
      </c>
      <c r="F236" s="48" t="str">
        <f>IF(G236+H236&lt;&gt;0,Transaksi!F231,"")</f>
        <v/>
      </c>
      <c r="G236" s="61">
        <f>IF(Transaksi!K231=$F$11,Transaksi!M231,0)</f>
        <v>0</v>
      </c>
      <c r="H236" s="61">
        <f>IF(Transaksi!K231=$F$11,Transaksi!L231,0)</f>
        <v>0</v>
      </c>
      <c r="I236" s="127" t="e">
        <f t="shared" si="3"/>
        <v>#REF!</v>
      </c>
      <c r="J236" s="127" t="str">
        <f>IF(G236+H236&lt;&gt;0,Transaksi!J231,"")</f>
        <v/>
      </c>
    </row>
    <row r="237" spans="3:12" customFormat="1" ht="16" customHeight="1">
      <c r="C237" s="59" t="str">
        <f>IF(G237+H237&lt;&gt;0,Transaksi!C232,"")</f>
        <v/>
      </c>
      <c r="D237" s="60" t="str">
        <f>IF(G237+H237&lt;&gt;0,Transaksi!D232,"")</f>
        <v/>
      </c>
      <c r="E237" s="213" t="str">
        <f>IF(G237+H237&lt;&gt;0,Transaksi!E232,"")</f>
        <v/>
      </c>
      <c r="F237" s="48" t="str">
        <f>IF(G237+H237&lt;&gt;0,Transaksi!F232,"")</f>
        <v/>
      </c>
      <c r="G237" s="61">
        <f>IF(Transaksi!K232=$F$11,Transaksi!M232,0)</f>
        <v>0</v>
      </c>
      <c r="H237" s="61">
        <f>IF(Transaksi!K232=$F$11,Transaksi!L232,0)</f>
        <v>0</v>
      </c>
      <c r="I237" s="127" t="e">
        <f t="shared" si="3"/>
        <v>#REF!</v>
      </c>
      <c r="J237" s="127" t="str">
        <f>IF(G237+H237&lt;&gt;0,Transaksi!J232,"")</f>
        <v/>
      </c>
      <c r="L237" s="141">
        <f>H237</f>
        <v>0</v>
      </c>
    </row>
    <row r="238" spans="3:12" customFormat="1" ht="16" customHeight="1">
      <c r="C238" s="59" t="str">
        <f>IF(G238+H238&lt;&gt;0,Transaksi!C233,"")</f>
        <v/>
      </c>
      <c r="D238" s="60" t="str">
        <f>IF(G238+H238&lt;&gt;0,Transaksi!D233,"")</f>
        <v/>
      </c>
      <c r="E238" s="213" t="str">
        <f>IF(G238+H238&lt;&gt;0,Transaksi!E233,"")</f>
        <v/>
      </c>
      <c r="F238" s="48" t="str">
        <f>IF(G238+H238&lt;&gt;0,Transaksi!F233,"")</f>
        <v/>
      </c>
      <c r="G238" s="61">
        <f>IF(Transaksi!K233=$F$11,Transaksi!M233,0)</f>
        <v>0</v>
      </c>
      <c r="H238" s="61">
        <f>IF(Transaksi!K233=$F$11,Transaksi!L233,0)</f>
        <v>0</v>
      </c>
      <c r="I238" s="127" t="e">
        <f t="shared" si="3"/>
        <v>#REF!</v>
      </c>
      <c r="J238" s="127" t="str">
        <f>IF(G238+H238&lt;&gt;0,Transaksi!J233,"")</f>
        <v/>
      </c>
    </row>
    <row r="239" spans="3:12" customFormat="1" ht="16" customHeight="1">
      <c r="C239" s="59" t="str">
        <f>IF(G239+H239&lt;&gt;0,Transaksi!C234,"")</f>
        <v/>
      </c>
      <c r="D239" s="60" t="str">
        <f>IF(G239+H239&lt;&gt;0,Transaksi!D234,"")</f>
        <v/>
      </c>
      <c r="E239" s="213" t="str">
        <f>IF(G239+H239&lt;&gt;0,Transaksi!E234,"")</f>
        <v/>
      </c>
      <c r="F239" s="48" t="str">
        <f>IF(G239+H239&lt;&gt;0,Transaksi!F234,"")</f>
        <v/>
      </c>
      <c r="G239" s="61">
        <f>IF(Transaksi!K234=$F$11,Transaksi!M234,0)</f>
        <v>0</v>
      </c>
      <c r="H239" s="61">
        <f>IF(Transaksi!K234=$F$11,Transaksi!L234,0)</f>
        <v>0</v>
      </c>
      <c r="I239" s="127" t="e">
        <f t="shared" si="3"/>
        <v>#REF!</v>
      </c>
      <c r="J239" s="127" t="str">
        <f>IF(G239+H239&lt;&gt;0,Transaksi!J234,"")</f>
        <v/>
      </c>
    </row>
    <row r="240" spans="3:12" customFormat="1" ht="16" customHeight="1">
      <c r="C240" s="59" t="str">
        <f>IF(G240+H240&lt;&gt;0,Transaksi!C235,"")</f>
        <v/>
      </c>
      <c r="D240" s="60" t="str">
        <f>IF(G240+H240&lt;&gt;0,Transaksi!D235,"")</f>
        <v/>
      </c>
      <c r="E240" s="213" t="str">
        <f>IF(G240+H240&lt;&gt;0,Transaksi!E235,"")</f>
        <v/>
      </c>
      <c r="F240" s="48" t="str">
        <f>IF(G240+H240&lt;&gt;0,Transaksi!F235,"")</f>
        <v/>
      </c>
      <c r="G240" s="61">
        <f>IF(Transaksi!K235=$F$11,Transaksi!M235,0)</f>
        <v>0</v>
      </c>
      <c r="H240" s="61">
        <f>IF(Transaksi!K235=$F$11,Transaksi!L235,0)</f>
        <v>0</v>
      </c>
      <c r="I240" s="127" t="e">
        <f t="shared" si="3"/>
        <v>#REF!</v>
      </c>
      <c r="J240" s="127" t="str">
        <f>IF(G240+H240&lt;&gt;0,Transaksi!J235,"")</f>
        <v/>
      </c>
    </row>
    <row r="241" spans="3:10" customFormat="1" ht="16" customHeight="1">
      <c r="C241" s="59" t="str">
        <f>IF(G241+H241&lt;&gt;0,Transaksi!C236,"")</f>
        <v/>
      </c>
      <c r="D241" s="60" t="str">
        <f>IF(G241+H241&lt;&gt;0,Transaksi!D236,"")</f>
        <v/>
      </c>
      <c r="E241" s="213" t="str">
        <f>IF(G241+H241&lt;&gt;0,Transaksi!E236,"")</f>
        <v/>
      </c>
      <c r="F241" s="48" t="str">
        <f>IF(G241+H241&lt;&gt;0,Transaksi!F236,"")</f>
        <v/>
      </c>
      <c r="G241" s="61">
        <f>IF(Transaksi!K236=$F$11,Transaksi!M236,0)</f>
        <v>0</v>
      </c>
      <c r="H241" s="61">
        <f>IF(Transaksi!K236=$F$11,Transaksi!L236,0)</f>
        <v>0</v>
      </c>
      <c r="I241" s="127" t="e">
        <f t="shared" si="3"/>
        <v>#REF!</v>
      </c>
      <c r="J241" s="127" t="str">
        <f>IF(G241+H241&lt;&gt;0,Transaksi!J236,"")</f>
        <v/>
      </c>
    </row>
    <row r="242" spans="3:10" customFormat="1" ht="16" customHeight="1">
      <c r="C242" s="59" t="str">
        <f>IF(G242+H242&lt;&gt;0,Transaksi!C237,"")</f>
        <v/>
      </c>
      <c r="D242" s="60" t="str">
        <f>IF(G242+H242&lt;&gt;0,Transaksi!D237,"")</f>
        <v/>
      </c>
      <c r="E242" s="213" t="str">
        <f>IF(G242+H242&lt;&gt;0,Transaksi!E237,"")</f>
        <v/>
      </c>
      <c r="F242" s="48" t="str">
        <f>IF(G242+H242&lt;&gt;0,Transaksi!F237,"")</f>
        <v/>
      </c>
      <c r="G242" s="61">
        <f>IF(Transaksi!K237=$F$11,Transaksi!M237,0)</f>
        <v>0</v>
      </c>
      <c r="H242" s="61">
        <f>IF(Transaksi!K237=$F$11,Transaksi!L237,0)</f>
        <v>0</v>
      </c>
      <c r="I242" s="127" t="e">
        <f t="shared" si="3"/>
        <v>#REF!</v>
      </c>
      <c r="J242" s="127" t="str">
        <f>IF(G242+H242&lt;&gt;0,Transaksi!J237,"")</f>
        <v/>
      </c>
    </row>
    <row r="243" spans="3:10" customFormat="1" ht="16" customHeight="1">
      <c r="C243" s="59" t="str">
        <f>IF(G243+H243&lt;&gt;0,Transaksi!C238,"")</f>
        <v/>
      </c>
      <c r="D243" s="60" t="str">
        <f>IF(G243+H243&lt;&gt;0,Transaksi!D238,"")</f>
        <v/>
      </c>
      <c r="E243" s="213" t="str">
        <f>IF(G243+H243&lt;&gt;0,Transaksi!E238,"")</f>
        <v/>
      </c>
      <c r="F243" s="48" t="str">
        <f>IF(G243+H243&lt;&gt;0,Transaksi!F238,"")</f>
        <v/>
      </c>
      <c r="G243" s="61">
        <f>IF(Transaksi!K238=$F$11,Transaksi!M238,0)</f>
        <v>0</v>
      </c>
      <c r="H243" s="61">
        <f>IF(Transaksi!K238=$F$11,Transaksi!L238,0)</f>
        <v>0</v>
      </c>
      <c r="I243" s="127" t="e">
        <f t="shared" si="3"/>
        <v>#REF!</v>
      </c>
      <c r="J243" s="127" t="str">
        <f>IF(G243+H243&lt;&gt;0,Transaksi!J238,"")</f>
        <v/>
      </c>
    </row>
    <row r="244" spans="3:10" customFormat="1" ht="16" customHeight="1">
      <c r="C244" s="59" t="str">
        <f>IF(G244+H244&lt;&gt;0,Transaksi!C239,"")</f>
        <v/>
      </c>
      <c r="D244" s="60" t="str">
        <f>IF(G244+H244&lt;&gt;0,Transaksi!D239,"")</f>
        <v/>
      </c>
      <c r="E244" s="213" t="str">
        <f>IF(G244+H244&lt;&gt;0,Transaksi!E239,"")</f>
        <v/>
      </c>
      <c r="F244" s="48" t="str">
        <f>IF(G244+H244&lt;&gt;0,Transaksi!F239,"")</f>
        <v/>
      </c>
      <c r="G244" s="61">
        <f>IF(Transaksi!K239=$F$11,Transaksi!M239,0)</f>
        <v>0</v>
      </c>
      <c r="H244" s="61">
        <f>IF(Transaksi!K239=$F$11,Transaksi!L239,0)</f>
        <v>0</v>
      </c>
      <c r="I244" s="127" t="e">
        <f t="shared" si="3"/>
        <v>#REF!</v>
      </c>
      <c r="J244" s="127" t="str">
        <f>IF(G244+H244&lt;&gt;0,Transaksi!J239,"")</f>
        <v/>
      </c>
    </row>
    <row r="245" spans="3:10" customFormat="1" ht="16" customHeight="1">
      <c r="C245" s="59" t="str">
        <f>IF(G245+H245&lt;&gt;0,Transaksi!C240,"")</f>
        <v/>
      </c>
      <c r="D245" s="60" t="str">
        <f>IF(G245+H245&lt;&gt;0,Transaksi!D240,"")</f>
        <v/>
      </c>
      <c r="E245" s="213" t="str">
        <f>IF(G245+H245&lt;&gt;0,Transaksi!E240,"")</f>
        <v/>
      </c>
      <c r="F245" s="48" t="str">
        <f>IF(G245+H245&lt;&gt;0,Transaksi!F240,"")</f>
        <v/>
      </c>
      <c r="G245" s="61">
        <f>IF(Transaksi!K240=$F$11,Transaksi!M240,0)</f>
        <v>0</v>
      </c>
      <c r="H245" s="61">
        <f>IF(Transaksi!K240=$F$11,Transaksi!L240,0)</f>
        <v>0</v>
      </c>
      <c r="I245" s="127" t="e">
        <f t="shared" si="3"/>
        <v>#REF!</v>
      </c>
      <c r="J245" s="127" t="str">
        <f>IF(G245+H245&lt;&gt;0,Transaksi!J240,"")</f>
        <v/>
      </c>
    </row>
    <row r="246" spans="3:10" customFormat="1" ht="16" customHeight="1">
      <c r="C246" s="59" t="str">
        <f>IF(G246+H246&lt;&gt;0,Transaksi!C241,"")</f>
        <v/>
      </c>
      <c r="D246" s="60" t="str">
        <f>IF(G246+H246&lt;&gt;0,Transaksi!D241,"")</f>
        <v/>
      </c>
      <c r="E246" s="213" t="str">
        <f>IF(G246+H246&lt;&gt;0,Transaksi!E241,"")</f>
        <v/>
      </c>
      <c r="F246" s="48" t="str">
        <f>IF(G246+H246&lt;&gt;0,Transaksi!F241,"")</f>
        <v/>
      </c>
      <c r="G246" s="61">
        <f>IF(Transaksi!K241=$F$11,Transaksi!M241,0)</f>
        <v>0</v>
      </c>
      <c r="H246" s="61">
        <f>IF(Transaksi!K241=$F$11,Transaksi!L241,0)</f>
        <v>0</v>
      </c>
      <c r="I246" s="127" t="e">
        <f t="shared" si="3"/>
        <v>#REF!</v>
      </c>
      <c r="J246" s="127" t="str">
        <f>IF(G246+H246&lt;&gt;0,Transaksi!J241,"")</f>
        <v/>
      </c>
    </row>
    <row r="247" spans="3:10" customFormat="1" ht="16" customHeight="1">
      <c r="C247" s="59" t="str">
        <f>IF(G247+H247&lt;&gt;0,Transaksi!C242,"")</f>
        <v/>
      </c>
      <c r="D247" s="60" t="str">
        <f>IF(G247+H247&lt;&gt;0,Transaksi!D242,"")</f>
        <v/>
      </c>
      <c r="E247" s="213" t="str">
        <f>IF(G247+H247&lt;&gt;0,Transaksi!E242,"")</f>
        <v/>
      </c>
      <c r="F247" s="48" t="str">
        <f>IF(G247+H247&lt;&gt;0,Transaksi!F242,"")</f>
        <v/>
      </c>
      <c r="G247" s="61">
        <f>IF(Transaksi!K242=$F$11,Transaksi!M242,0)</f>
        <v>0</v>
      </c>
      <c r="H247" s="61">
        <f>IF(Transaksi!K242=$F$11,Transaksi!L242,0)</f>
        <v>0</v>
      </c>
      <c r="I247" s="127" t="e">
        <f t="shared" si="3"/>
        <v>#REF!</v>
      </c>
      <c r="J247" s="127" t="str">
        <f>IF(G247+H247&lt;&gt;0,Transaksi!J242,"")</f>
        <v/>
      </c>
    </row>
    <row r="248" spans="3:10" customFormat="1" ht="16" customHeight="1">
      <c r="C248" s="59" t="str">
        <f>IF(G248+H248&lt;&gt;0,Transaksi!C243,"")</f>
        <v/>
      </c>
      <c r="D248" s="60" t="str">
        <f>IF(G248+H248&lt;&gt;0,Transaksi!D243,"")</f>
        <v/>
      </c>
      <c r="E248" s="213" t="str">
        <f>IF(G248+H248&lt;&gt;0,Transaksi!E243,"")</f>
        <v/>
      </c>
      <c r="F248" s="48" t="str">
        <f>IF(G248+H248&lt;&gt;0,Transaksi!F243,"")</f>
        <v/>
      </c>
      <c r="G248" s="61">
        <f>IF(Transaksi!K243=$F$11,Transaksi!M243,0)</f>
        <v>0</v>
      </c>
      <c r="H248" s="61">
        <f>IF(Transaksi!K243=$F$11,Transaksi!L243,0)</f>
        <v>0</v>
      </c>
      <c r="I248" s="127" t="e">
        <f t="shared" si="3"/>
        <v>#REF!</v>
      </c>
      <c r="J248" s="127" t="str">
        <f>IF(G248+H248&lt;&gt;0,Transaksi!J243,"")</f>
        <v/>
      </c>
    </row>
    <row r="249" spans="3:10" customFormat="1" ht="16" customHeight="1">
      <c r="C249" s="59" t="str">
        <f>IF(G249+H249&lt;&gt;0,Transaksi!C244,"")</f>
        <v/>
      </c>
      <c r="D249" s="60" t="str">
        <f>IF(G249+H249&lt;&gt;0,Transaksi!D244,"")</f>
        <v/>
      </c>
      <c r="E249" s="213" t="str">
        <f>IF(G249+H249&lt;&gt;0,Transaksi!E244,"")</f>
        <v/>
      </c>
      <c r="F249" s="48" t="str">
        <f>IF(G249+H249&lt;&gt;0,Transaksi!F244,"")</f>
        <v/>
      </c>
      <c r="G249" s="61">
        <f>IF(Transaksi!K244=$F$11,Transaksi!M244,0)</f>
        <v>0</v>
      </c>
      <c r="H249" s="61">
        <f>IF(Transaksi!K244=$F$11,Transaksi!L244,0)</f>
        <v>0</v>
      </c>
      <c r="I249" s="127" t="e">
        <f t="shared" si="3"/>
        <v>#REF!</v>
      </c>
      <c r="J249" s="127" t="str">
        <f>IF(G249+H249&lt;&gt;0,Transaksi!J244,"")</f>
        <v/>
      </c>
    </row>
    <row r="250" spans="3:10" customFormat="1" ht="16" customHeight="1">
      <c r="C250" s="59" t="str">
        <f>IF(G250+H250&lt;&gt;0,Transaksi!C245,"")</f>
        <v/>
      </c>
      <c r="D250" s="60" t="str">
        <f>IF(G250+H250&lt;&gt;0,Transaksi!D245,"")</f>
        <v/>
      </c>
      <c r="E250" s="213" t="str">
        <f>IF(G250+H250&lt;&gt;0,Transaksi!E245,"")</f>
        <v/>
      </c>
      <c r="F250" s="48" t="str">
        <f>IF(G250+H250&lt;&gt;0,Transaksi!F245,"")</f>
        <v/>
      </c>
      <c r="G250" s="61">
        <f>IF(Transaksi!K245=$F$11,Transaksi!M245,0)</f>
        <v>0</v>
      </c>
      <c r="H250" s="61">
        <f>IF(Transaksi!K245=$F$11,Transaksi!L245,0)</f>
        <v>0</v>
      </c>
      <c r="I250" s="127" t="e">
        <f t="shared" si="3"/>
        <v>#REF!</v>
      </c>
      <c r="J250" s="127" t="str">
        <f>IF(G250+H250&lt;&gt;0,Transaksi!J245,"")</f>
        <v/>
      </c>
    </row>
    <row r="251" spans="3:10" customFormat="1" ht="16" customHeight="1">
      <c r="C251" s="59" t="str">
        <f>IF(G251+H251&lt;&gt;0,Transaksi!C246,"")</f>
        <v/>
      </c>
      <c r="D251" s="60" t="str">
        <f>IF(G251+H251&lt;&gt;0,Transaksi!D246,"")</f>
        <v/>
      </c>
      <c r="E251" s="213" t="str">
        <f>IF(G251+H251&lt;&gt;0,Transaksi!E246,"")</f>
        <v/>
      </c>
      <c r="F251" s="48" t="str">
        <f>IF(G251+H251&lt;&gt;0,Transaksi!F246,"")</f>
        <v/>
      </c>
      <c r="G251" s="61">
        <f>IF(Transaksi!K246=$F$11,Transaksi!M246,0)</f>
        <v>0</v>
      </c>
      <c r="H251" s="61">
        <f>IF(Transaksi!K246=$F$11,Transaksi!L246,0)</f>
        <v>0</v>
      </c>
      <c r="I251" s="127" t="e">
        <f t="shared" si="3"/>
        <v>#REF!</v>
      </c>
      <c r="J251" s="127" t="str">
        <f>IF(G251+H251&lt;&gt;0,Transaksi!J246,"")</f>
        <v/>
      </c>
    </row>
    <row r="252" spans="3:10" customFormat="1" ht="16" customHeight="1">
      <c r="C252" s="59" t="str">
        <f>IF(G252+H252&lt;&gt;0,Transaksi!C247,"")</f>
        <v/>
      </c>
      <c r="D252" s="60" t="str">
        <f>IF(G252+H252&lt;&gt;0,Transaksi!D247,"")</f>
        <v/>
      </c>
      <c r="E252" s="213" t="str">
        <f>IF(G252+H252&lt;&gt;0,Transaksi!E247,"")</f>
        <v/>
      </c>
      <c r="F252" s="48" t="str">
        <f>IF(G252+H252&lt;&gt;0,Transaksi!F247,"")</f>
        <v/>
      </c>
      <c r="G252" s="61">
        <f>IF(Transaksi!K247=$F$11,Transaksi!M247,0)</f>
        <v>0</v>
      </c>
      <c r="H252" s="61">
        <f>IF(Transaksi!K247=$F$11,Transaksi!L247,0)</f>
        <v>0</v>
      </c>
      <c r="I252" s="127" t="e">
        <f t="shared" si="3"/>
        <v>#REF!</v>
      </c>
      <c r="J252" s="127" t="str">
        <f>IF(G252+H252&lt;&gt;0,Transaksi!J247,"")</f>
        <v/>
      </c>
    </row>
    <row r="253" spans="3:10" customFormat="1" ht="16" customHeight="1">
      <c r="C253" s="59" t="str">
        <f>IF(G253+H253&lt;&gt;0,Transaksi!C248,"")</f>
        <v/>
      </c>
      <c r="D253" s="60" t="str">
        <f>IF(G253+H253&lt;&gt;0,Transaksi!D248,"")</f>
        <v/>
      </c>
      <c r="E253" s="213" t="str">
        <f>IF(G253+H253&lt;&gt;0,Transaksi!E248,"")</f>
        <v/>
      </c>
      <c r="F253" s="48" t="str">
        <f>IF(G253+H253&lt;&gt;0,Transaksi!F248,"")</f>
        <v/>
      </c>
      <c r="G253" s="61">
        <f>IF(Transaksi!K248=$F$11,Transaksi!M248,0)</f>
        <v>0</v>
      </c>
      <c r="H253" s="61">
        <f>IF(Transaksi!K248=$F$11,Transaksi!L248,0)</f>
        <v>0</v>
      </c>
      <c r="I253" s="127" t="e">
        <f t="shared" si="3"/>
        <v>#REF!</v>
      </c>
      <c r="J253" s="127" t="str">
        <f>IF(G253+H253&lt;&gt;0,Transaksi!J248,"")</f>
        <v/>
      </c>
    </row>
    <row r="254" spans="3:10" customFormat="1" ht="16" customHeight="1">
      <c r="C254" s="59" t="str">
        <f>IF(G254+H254&lt;&gt;0,Transaksi!C249,"")</f>
        <v/>
      </c>
      <c r="D254" s="60" t="str">
        <f>IF(G254+H254&lt;&gt;0,Transaksi!D249,"")</f>
        <v/>
      </c>
      <c r="E254" s="213" t="str">
        <f>IF(G254+H254&lt;&gt;0,Transaksi!E249,"")</f>
        <v/>
      </c>
      <c r="F254" s="48" t="str">
        <f>IF(G254+H254&lt;&gt;0,Transaksi!F249,"")</f>
        <v/>
      </c>
      <c r="G254" s="61">
        <f>IF(Transaksi!K249=$F$11,Transaksi!M249,0)</f>
        <v>0</v>
      </c>
      <c r="H254" s="61">
        <f>IF(Transaksi!K249=$F$11,Transaksi!L249,0)</f>
        <v>0</v>
      </c>
      <c r="I254" s="127" t="e">
        <f t="shared" si="3"/>
        <v>#REF!</v>
      </c>
      <c r="J254" s="127" t="str">
        <f>IF(G254+H254&lt;&gt;0,Transaksi!J249,"")</f>
        <v/>
      </c>
    </row>
    <row r="255" spans="3:10" customFormat="1" ht="16" customHeight="1">
      <c r="C255" s="59" t="str">
        <f>IF(G255+H255&lt;&gt;0,Transaksi!C250,"")</f>
        <v/>
      </c>
      <c r="D255" s="60" t="str">
        <f>IF(G255+H255&lt;&gt;0,Transaksi!D250,"")</f>
        <v/>
      </c>
      <c r="E255" s="213" t="str">
        <f>IF(G255+H255&lt;&gt;0,Transaksi!E250,"")</f>
        <v/>
      </c>
      <c r="F255" s="48" t="str">
        <f>IF(G255+H255&lt;&gt;0,Transaksi!F250,"")</f>
        <v/>
      </c>
      <c r="G255" s="61">
        <f>IF(Transaksi!K250=$F$11,Transaksi!M250,0)</f>
        <v>0</v>
      </c>
      <c r="H255" s="61">
        <f>IF(Transaksi!K250=$F$11,Transaksi!L250,0)</f>
        <v>0</v>
      </c>
      <c r="I255" s="127" t="e">
        <f t="shared" si="3"/>
        <v>#REF!</v>
      </c>
      <c r="J255" s="127" t="str">
        <f>IF(G255+H255&lt;&gt;0,Transaksi!J250,"")</f>
        <v/>
      </c>
    </row>
    <row r="256" spans="3:10" customFormat="1" ht="16" customHeight="1">
      <c r="C256" s="59" t="str">
        <f>IF(G256+H256&lt;&gt;0,Transaksi!C251,"")</f>
        <v/>
      </c>
      <c r="D256" s="60" t="str">
        <f>IF(G256+H256&lt;&gt;0,Transaksi!D251,"")</f>
        <v/>
      </c>
      <c r="E256" s="213" t="str">
        <f>IF(G256+H256&lt;&gt;0,Transaksi!E251,"")</f>
        <v/>
      </c>
      <c r="F256" s="48" t="str">
        <f>IF(G256+H256&lt;&gt;0,Transaksi!F251,"")</f>
        <v/>
      </c>
      <c r="G256" s="61">
        <f>IF(Transaksi!K251=$F$11,Transaksi!M251,0)</f>
        <v>0</v>
      </c>
      <c r="H256" s="61">
        <f>IF(Transaksi!K251=$F$11,Transaksi!L251,0)</f>
        <v>0</v>
      </c>
      <c r="I256" s="127" t="e">
        <f t="shared" si="3"/>
        <v>#REF!</v>
      </c>
      <c r="J256" s="127" t="str">
        <f>IF(G256+H256&lt;&gt;0,Transaksi!J251,"")</f>
        <v/>
      </c>
    </row>
    <row r="257" spans="3:10" customFormat="1" ht="16" customHeight="1">
      <c r="C257" s="59" t="str">
        <f>IF(G257+H257&lt;&gt;0,Transaksi!C252,"")</f>
        <v/>
      </c>
      <c r="D257" s="60" t="str">
        <f>IF(G257+H257&lt;&gt;0,Transaksi!D252,"")</f>
        <v/>
      </c>
      <c r="E257" s="213" t="str">
        <f>IF(G257+H257&lt;&gt;0,Transaksi!E252,"")</f>
        <v/>
      </c>
      <c r="F257" s="48" t="str">
        <f>IF(G257+H257&lt;&gt;0,Transaksi!F252,"")</f>
        <v/>
      </c>
      <c r="G257" s="61">
        <f>IF(Transaksi!K252=$F$11,Transaksi!M252,0)</f>
        <v>0</v>
      </c>
      <c r="H257" s="61">
        <f>IF(Transaksi!K252=$F$11,Transaksi!L252,0)</f>
        <v>0</v>
      </c>
      <c r="I257" s="127" t="e">
        <f t="shared" si="3"/>
        <v>#REF!</v>
      </c>
      <c r="J257" s="127" t="str">
        <f>IF(G257+H257&lt;&gt;0,Transaksi!J252,"")</f>
        <v/>
      </c>
    </row>
    <row r="258" spans="3:10" customFormat="1" ht="16" customHeight="1">
      <c r="C258" s="59" t="str">
        <f>IF(G258+H258&lt;&gt;0,Transaksi!C253,"")</f>
        <v/>
      </c>
      <c r="D258" s="60" t="str">
        <f>IF(G258+H258&lt;&gt;0,Transaksi!D253,"")</f>
        <v/>
      </c>
      <c r="E258" s="213" t="str">
        <f>IF(G258+H258&lt;&gt;0,Transaksi!E253,"")</f>
        <v/>
      </c>
      <c r="F258" s="48" t="str">
        <f>IF(G258+H258&lt;&gt;0,Transaksi!F253,"")</f>
        <v/>
      </c>
      <c r="G258" s="61">
        <f>IF(Transaksi!K253=$F$11,Transaksi!M253,0)</f>
        <v>0</v>
      </c>
      <c r="H258" s="61">
        <f>IF(Transaksi!K253=$F$11,Transaksi!L253,0)</f>
        <v>0</v>
      </c>
      <c r="I258" s="127" t="e">
        <f t="shared" si="3"/>
        <v>#REF!</v>
      </c>
      <c r="J258" s="127" t="str">
        <f>IF(G258+H258&lt;&gt;0,Transaksi!J253,"")</f>
        <v/>
      </c>
    </row>
    <row r="259" spans="3:10" customFormat="1" ht="16" customHeight="1">
      <c r="C259" s="59" t="str">
        <f>IF(G259+H259&lt;&gt;0,Transaksi!C254,"")</f>
        <v/>
      </c>
      <c r="D259" s="60" t="str">
        <f>IF(G259+H259&lt;&gt;0,Transaksi!D254,"")</f>
        <v/>
      </c>
      <c r="E259" s="213" t="str">
        <f>IF(G259+H259&lt;&gt;0,Transaksi!E254,"")</f>
        <v/>
      </c>
      <c r="F259" s="48" t="str">
        <f>IF(G259+H259&lt;&gt;0,Transaksi!F254,"")</f>
        <v/>
      </c>
      <c r="G259" s="61">
        <f>IF(Transaksi!K254=$F$11,Transaksi!M254,0)</f>
        <v>0</v>
      </c>
      <c r="H259" s="61">
        <f>IF(Transaksi!K254=$F$11,Transaksi!L254,0)</f>
        <v>0</v>
      </c>
      <c r="I259" s="127" t="e">
        <f t="shared" si="3"/>
        <v>#REF!</v>
      </c>
      <c r="J259" s="127" t="str">
        <f>IF(G259+H259&lt;&gt;0,Transaksi!J254,"")</f>
        <v/>
      </c>
    </row>
    <row r="260" spans="3:10" customFormat="1" ht="16" customHeight="1">
      <c r="C260" s="59" t="str">
        <f>IF(G260+H260&lt;&gt;0,Transaksi!C255,"")</f>
        <v/>
      </c>
      <c r="D260" s="60" t="str">
        <f>IF(G260+H260&lt;&gt;0,Transaksi!D255,"")</f>
        <v/>
      </c>
      <c r="E260" s="213" t="str">
        <f>IF(G260+H260&lt;&gt;0,Transaksi!E255,"")</f>
        <v/>
      </c>
      <c r="F260" s="48" t="str">
        <f>IF(G260+H260&lt;&gt;0,Transaksi!F255,"")</f>
        <v/>
      </c>
      <c r="G260" s="61">
        <f>IF(Transaksi!K255=$F$11,Transaksi!M255,0)</f>
        <v>0</v>
      </c>
      <c r="H260" s="61">
        <f>IF(Transaksi!K255=$F$11,Transaksi!L255,0)</f>
        <v>0</v>
      </c>
      <c r="I260" s="127" t="e">
        <f t="shared" si="3"/>
        <v>#REF!</v>
      </c>
      <c r="J260" s="127" t="str">
        <f>IF(G260+H260&lt;&gt;0,Transaksi!J255,"")</f>
        <v/>
      </c>
    </row>
    <row r="261" spans="3:10" customFormat="1" ht="16" customHeight="1">
      <c r="C261" s="59" t="str">
        <f>IF(G261+H261&lt;&gt;0,Transaksi!C256,"")</f>
        <v/>
      </c>
      <c r="D261" s="60" t="str">
        <f>IF(G261+H261&lt;&gt;0,Transaksi!D256,"")</f>
        <v/>
      </c>
      <c r="E261" s="213" t="str">
        <f>IF(G261+H261&lt;&gt;0,Transaksi!E256,"")</f>
        <v/>
      </c>
      <c r="F261" s="48" t="str">
        <f>IF(G261+H261&lt;&gt;0,Transaksi!F256,"")</f>
        <v/>
      </c>
      <c r="G261" s="61">
        <f>IF(Transaksi!K256=$F$11,Transaksi!M256,0)</f>
        <v>0</v>
      </c>
      <c r="H261" s="61">
        <f>IF(Transaksi!K256=$F$11,Transaksi!L256,0)</f>
        <v>0</v>
      </c>
      <c r="I261" s="127" t="e">
        <f t="shared" si="3"/>
        <v>#REF!</v>
      </c>
      <c r="J261" s="127" t="str">
        <f>IF(G261+H261&lt;&gt;0,Transaksi!J256,"")</f>
        <v/>
      </c>
    </row>
    <row r="262" spans="3:10" customFormat="1" ht="16" customHeight="1">
      <c r="C262" s="59" t="str">
        <f>IF(G262+H262&lt;&gt;0,Transaksi!C257,"")</f>
        <v/>
      </c>
      <c r="D262" s="60" t="str">
        <f>IF(G262+H262&lt;&gt;0,Transaksi!D257,"")</f>
        <v/>
      </c>
      <c r="E262" s="213" t="str">
        <f>IF(G262+H262&lt;&gt;0,Transaksi!E257,"")</f>
        <v/>
      </c>
      <c r="F262" s="48" t="str">
        <f>IF(G262+H262&lt;&gt;0,Transaksi!F257,"")</f>
        <v/>
      </c>
      <c r="G262" s="61">
        <f>IF(Transaksi!K257=$F$11,Transaksi!M257,0)</f>
        <v>0</v>
      </c>
      <c r="H262" s="61">
        <f>IF(Transaksi!K257=$F$11,Transaksi!L257,0)</f>
        <v>0</v>
      </c>
      <c r="I262" s="127" t="e">
        <f t="shared" si="3"/>
        <v>#REF!</v>
      </c>
      <c r="J262" s="127" t="str">
        <f>IF(G262+H262&lt;&gt;0,Transaksi!J257,"")</f>
        <v/>
      </c>
    </row>
    <row r="263" spans="3:10" customFormat="1" ht="16" customHeight="1">
      <c r="C263" s="59" t="str">
        <f>IF(G263+H263&lt;&gt;0,Transaksi!C258,"")</f>
        <v/>
      </c>
      <c r="D263" s="60" t="str">
        <f>IF(G263+H263&lt;&gt;0,Transaksi!D258,"")</f>
        <v/>
      </c>
      <c r="E263" s="213" t="str">
        <f>IF(G263+H263&lt;&gt;0,Transaksi!E258,"")</f>
        <v/>
      </c>
      <c r="F263" s="48" t="str">
        <f>IF(G263+H263&lt;&gt;0,Transaksi!F258,"")</f>
        <v/>
      </c>
      <c r="G263" s="61">
        <f>IF(Transaksi!K258=$F$11,Transaksi!M258,0)</f>
        <v>0</v>
      </c>
      <c r="H263" s="61">
        <f>IF(Transaksi!K258=$F$11,Transaksi!L258,0)</f>
        <v>0</v>
      </c>
      <c r="I263" s="127" t="e">
        <f t="shared" si="3"/>
        <v>#REF!</v>
      </c>
      <c r="J263" s="127" t="str">
        <f>IF(G263+H263&lt;&gt;0,Transaksi!J258,"")</f>
        <v/>
      </c>
    </row>
    <row r="264" spans="3:10" customFormat="1" ht="16" customHeight="1">
      <c r="C264" s="59" t="str">
        <f>IF(G264+H264&lt;&gt;0,Transaksi!C259,"")</f>
        <v/>
      </c>
      <c r="D264" s="60" t="str">
        <f>IF(G264+H264&lt;&gt;0,Transaksi!D259,"")</f>
        <v/>
      </c>
      <c r="E264" s="213" t="str">
        <f>IF(G264+H264&lt;&gt;0,Transaksi!E259,"")</f>
        <v/>
      </c>
      <c r="F264" s="48" t="str">
        <f>IF(G264+H264&lt;&gt;0,Transaksi!F259,"")</f>
        <v/>
      </c>
      <c r="G264" s="61">
        <f>IF(Transaksi!K259=$F$11,Transaksi!M259,0)</f>
        <v>0</v>
      </c>
      <c r="H264" s="61">
        <f>IF(Transaksi!K259=$F$11,Transaksi!L259,0)</f>
        <v>0</v>
      </c>
      <c r="I264" s="127" t="e">
        <f t="shared" si="3"/>
        <v>#REF!</v>
      </c>
      <c r="J264" s="127" t="str">
        <f>IF(G264+H264&lt;&gt;0,Transaksi!J259,"")</f>
        <v/>
      </c>
    </row>
    <row r="265" spans="3:10" customFormat="1" ht="16" customHeight="1">
      <c r="C265" s="59" t="str">
        <f>IF(G265+H265&lt;&gt;0,Transaksi!C260,"")</f>
        <v/>
      </c>
      <c r="D265" s="60" t="str">
        <f>IF(G265+H265&lt;&gt;0,Transaksi!D260,"")</f>
        <v/>
      </c>
      <c r="E265" s="213" t="str">
        <f>IF(G265+H265&lt;&gt;0,Transaksi!E260,"")</f>
        <v/>
      </c>
      <c r="F265" s="48" t="str">
        <f>IF(G265+H265&lt;&gt;0,Transaksi!F260,"")</f>
        <v/>
      </c>
      <c r="G265" s="61">
        <f>IF(Transaksi!K260=$F$11,Transaksi!M260,0)</f>
        <v>0</v>
      </c>
      <c r="H265" s="61">
        <f>IF(Transaksi!K260=$F$11,Transaksi!L260,0)</f>
        <v>0</v>
      </c>
      <c r="I265" s="127" t="e">
        <f t="shared" si="3"/>
        <v>#REF!</v>
      </c>
      <c r="J265" s="127" t="str">
        <f>IF(G265+H265&lt;&gt;0,Transaksi!J260,"")</f>
        <v/>
      </c>
    </row>
    <row r="266" spans="3:10" customFormat="1" ht="16" customHeight="1">
      <c r="C266" s="59" t="str">
        <f>IF(G266+H266&lt;&gt;0,Transaksi!C261,"")</f>
        <v/>
      </c>
      <c r="D266" s="60" t="str">
        <f>IF(G266+H266&lt;&gt;0,Transaksi!D261,"")</f>
        <v/>
      </c>
      <c r="E266" s="213" t="str">
        <f>IF(G266+H266&lt;&gt;0,Transaksi!E261,"")</f>
        <v/>
      </c>
      <c r="F266" s="48" t="str">
        <f>IF(G266+H266&lt;&gt;0,Transaksi!F261,"")</f>
        <v/>
      </c>
      <c r="G266" s="61">
        <f>IF(Transaksi!K261=$F$11,Transaksi!M261,0)</f>
        <v>0</v>
      </c>
      <c r="H266" s="61">
        <f>IF(Transaksi!K261=$F$11,Transaksi!L261,0)</f>
        <v>0</v>
      </c>
      <c r="I266" s="127" t="e">
        <f t="shared" si="3"/>
        <v>#REF!</v>
      </c>
      <c r="J266" s="127" t="str">
        <f>IF(G266+H266&lt;&gt;0,Transaksi!J261,"")</f>
        <v/>
      </c>
    </row>
    <row r="267" spans="3:10" customFormat="1" ht="16" customHeight="1">
      <c r="C267" s="59" t="str">
        <f>IF(G267+H267&lt;&gt;0,Transaksi!C262,"")</f>
        <v/>
      </c>
      <c r="D267" s="60" t="str">
        <f>IF(G267+H267&lt;&gt;0,Transaksi!D262,"")</f>
        <v/>
      </c>
      <c r="E267" s="213" t="str">
        <f>IF(G267+H267&lt;&gt;0,Transaksi!E262,"")</f>
        <v/>
      </c>
      <c r="F267" s="48" t="str">
        <f>IF(G267+H267&lt;&gt;0,Transaksi!F262,"")</f>
        <v/>
      </c>
      <c r="G267" s="61">
        <f>IF(Transaksi!K262=$F$11,Transaksi!M262,0)</f>
        <v>0</v>
      </c>
      <c r="H267" s="61">
        <f>IF(Transaksi!K262=$F$11,Transaksi!L262,0)</f>
        <v>0</v>
      </c>
      <c r="I267" s="127" t="e">
        <f t="shared" si="3"/>
        <v>#REF!</v>
      </c>
      <c r="J267" s="127" t="str">
        <f>IF(G267+H267&lt;&gt;0,Transaksi!J262,"")</f>
        <v/>
      </c>
    </row>
    <row r="268" spans="3:10" customFormat="1" ht="16" customHeight="1">
      <c r="C268" s="59" t="str">
        <f>IF(G268+H268&lt;&gt;0,Transaksi!C263,"")</f>
        <v/>
      </c>
      <c r="D268" s="60" t="str">
        <f>IF(G268+H268&lt;&gt;0,Transaksi!D263,"")</f>
        <v/>
      </c>
      <c r="E268" s="213" t="str">
        <f>IF(G268+H268&lt;&gt;0,Transaksi!E263,"")</f>
        <v/>
      </c>
      <c r="F268" s="48" t="str">
        <f>IF(G268+H268&lt;&gt;0,Transaksi!F263,"")</f>
        <v/>
      </c>
      <c r="G268" s="61">
        <f>IF(Transaksi!K263=$F$11,Transaksi!M263,0)</f>
        <v>0</v>
      </c>
      <c r="H268" s="61">
        <f>IF(Transaksi!K263=$F$11,Transaksi!L263,0)</f>
        <v>0</v>
      </c>
      <c r="I268" s="127" t="e">
        <f t="shared" si="3"/>
        <v>#REF!</v>
      </c>
      <c r="J268" s="127" t="str">
        <f>IF(G268+H268&lt;&gt;0,Transaksi!J263,"")</f>
        <v/>
      </c>
    </row>
    <row r="269" spans="3:10" customFormat="1" ht="16" customHeight="1">
      <c r="C269" s="59" t="str">
        <f>IF(G269+H269&lt;&gt;0,Transaksi!C264,"")</f>
        <v/>
      </c>
      <c r="D269" s="60" t="str">
        <f>IF(G269+H269&lt;&gt;0,Transaksi!D264,"")</f>
        <v/>
      </c>
      <c r="E269" s="213" t="str">
        <f>IF(G269+H269&lt;&gt;0,Transaksi!E264,"")</f>
        <v/>
      </c>
      <c r="F269" s="48" t="str">
        <f>IF(G269+H269&lt;&gt;0,Transaksi!F264,"")</f>
        <v/>
      </c>
      <c r="G269" s="61">
        <f>IF(Transaksi!K264=$F$11,Transaksi!M264,0)</f>
        <v>0</v>
      </c>
      <c r="H269" s="61">
        <f>IF(Transaksi!K264=$F$11,Transaksi!L264,0)</f>
        <v>0</v>
      </c>
      <c r="I269" s="127" t="e">
        <f t="shared" si="3"/>
        <v>#REF!</v>
      </c>
      <c r="J269" s="127" t="str">
        <f>IF(G269+H269&lt;&gt;0,Transaksi!J264,"")</f>
        <v/>
      </c>
    </row>
    <row r="270" spans="3:10" customFormat="1" ht="16" customHeight="1">
      <c r="C270" s="59" t="str">
        <f>IF(G270+H270&lt;&gt;0,Transaksi!C265,"")</f>
        <v/>
      </c>
      <c r="D270" s="60" t="str">
        <f>IF(G270+H270&lt;&gt;0,Transaksi!D265,"")</f>
        <v/>
      </c>
      <c r="E270" s="213" t="str">
        <f>IF(G270+H270&lt;&gt;0,Transaksi!E265,"")</f>
        <v/>
      </c>
      <c r="F270" s="48" t="str">
        <f>IF(G270+H270&lt;&gt;0,Transaksi!F265,"")</f>
        <v/>
      </c>
      <c r="G270" s="61">
        <f>IF(Transaksi!K265=$F$11,Transaksi!M265,0)</f>
        <v>0</v>
      </c>
      <c r="H270" s="61">
        <f>IF(Transaksi!K265=$F$11,Transaksi!L265,0)</f>
        <v>0</v>
      </c>
      <c r="I270" s="127" t="e">
        <f t="shared" si="3"/>
        <v>#REF!</v>
      </c>
      <c r="J270" s="127" t="str">
        <f>IF(G270+H270&lt;&gt;0,Transaksi!J265,"")</f>
        <v/>
      </c>
    </row>
    <row r="271" spans="3:10" customFormat="1" ht="16" customHeight="1">
      <c r="C271" s="59" t="str">
        <f>IF(G271+H271&lt;&gt;0,Transaksi!C266,"")</f>
        <v/>
      </c>
      <c r="D271" s="60" t="str">
        <f>IF(G271+H271&lt;&gt;0,Transaksi!D266,"")</f>
        <v/>
      </c>
      <c r="E271" s="213" t="str">
        <f>IF(G271+H271&lt;&gt;0,Transaksi!E266,"")</f>
        <v/>
      </c>
      <c r="F271" s="48" t="str">
        <f>IF(G271+H271&lt;&gt;0,Transaksi!F266,"")</f>
        <v/>
      </c>
      <c r="G271" s="61">
        <f>IF(Transaksi!K266=$F$11,Transaksi!M266,0)</f>
        <v>0</v>
      </c>
      <c r="H271" s="61">
        <f>IF(Transaksi!K266=$F$11,Transaksi!L266,0)</f>
        <v>0</v>
      </c>
      <c r="I271" s="127" t="e">
        <f t="shared" si="3"/>
        <v>#REF!</v>
      </c>
      <c r="J271" s="127" t="str">
        <f>IF(G271+H271&lt;&gt;0,Transaksi!J266,"")</f>
        <v/>
      </c>
    </row>
    <row r="272" spans="3:10" customFormat="1" ht="16" customHeight="1">
      <c r="C272" s="59" t="str">
        <f>IF(G272+H272&lt;&gt;0,Transaksi!C267,"")</f>
        <v/>
      </c>
      <c r="D272" s="60" t="str">
        <f>IF(G272+H272&lt;&gt;0,Transaksi!D267,"")</f>
        <v/>
      </c>
      <c r="E272" s="213" t="str">
        <f>IF(G272+H272&lt;&gt;0,Transaksi!E267,"")</f>
        <v/>
      </c>
      <c r="F272" s="48" t="str">
        <f>IF(G272+H272&lt;&gt;0,Transaksi!F267,"")</f>
        <v/>
      </c>
      <c r="G272" s="61">
        <f>IF(Transaksi!K267=$F$11,Transaksi!M267,0)</f>
        <v>0</v>
      </c>
      <c r="H272" s="61">
        <f>IF(Transaksi!K267=$F$11,Transaksi!L267,0)</f>
        <v>0</v>
      </c>
      <c r="I272" s="127" t="e">
        <f t="shared" si="3"/>
        <v>#REF!</v>
      </c>
      <c r="J272" s="127" t="str">
        <f>IF(G272+H272&lt;&gt;0,Transaksi!J267,"")</f>
        <v/>
      </c>
    </row>
    <row r="273" spans="3:10" customFormat="1" ht="16" customHeight="1">
      <c r="C273" s="59" t="str">
        <f>IF(G273+H273&lt;&gt;0,Transaksi!C268,"")</f>
        <v/>
      </c>
      <c r="D273" s="60" t="str">
        <f>IF(G273+H273&lt;&gt;0,Transaksi!D268,"")</f>
        <v/>
      </c>
      <c r="E273" s="213" t="str">
        <f>IF(G273+H273&lt;&gt;0,Transaksi!E268,"")</f>
        <v/>
      </c>
      <c r="F273" s="48" t="str">
        <f>IF(G273+H273&lt;&gt;0,Transaksi!F268,"")</f>
        <v/>
      </c>
      <c r="G273" s="61">
        <f>IF(Transaksi!K268=$F$11,Transaksi!M268,0)</f>
        <v>0</v>
      </c>
      <c r="H273" s="61">
        <f>IF(Transaksi!K268=$F$11,Transaksi!L268,0)</f>
        <v>0</v>
      </c>
      <c r="I273" s="127" t="e">
        <f t="shared" ref="I273:I336" si="4">I272+G273-H273</f>
        <v>#REF!</v>
      </c>
      <c r="J273" s="127" t="str">
        <f>IF(G273+H273&lt;&gt;0,Transaksi!J268,"")</f>
        <v/>
      </c>
    </row>
    <row r="274" spans="3:10" customFormat="1" ht="16" customHeight="1">
      <c r="C274" s="59" t="str">
        <f>IF(G274+H274&lt;&gt;0,Transaksi!C269,"")</f>
        <v/>
      </c>
      <c r="D274" s="60" t="str">
        <f>IF(G274+H274&lt;&gt;0,Transaksi!D269,"")</f>
        <v/>
      </c>
      <c r="E274" s="213" t="str">
        <f>IF(G274+H274&lt;&gt;0,Transaksi!E269,"")</f>
        <v/>
      </c>
      <c r="F274" s="48" t="str">
        <f>IF(G274+H274&lt;&gt;0,Transaksi!F269,"")</f>
        <v/>
      </c>
      <c r="G274" s="61">
        <f>IF(Transaksi!K269=$F$11,Transaksi!M269,0)</f>
        <v>0</v>
      </c>
      <c r="H274" s="61">
        <f>IF(Transaksi!K269=$F$11,Transaksi!L269,0)</f>
        <v>0</v>
      </c>
      <c r="I274" s="127" t="e">
        <f t="shared" si="4"/>
        <v>#REF!</v>
      </c>
      <c r="J274" s="127" t="str">
        <f>IF(G274+H274&lt;&gt;0,Transaksi!J269,"")</f>
        <v/>
      </c>
    </row>
    <row r="275" spans="3:10" customFormat="1" ht="16" customHeight="1">
      <c r="C275" s="59" t="str">
        <f>IF(G275+H275&lt;&gt;0,Transaksi!C270,"")</f>
        <v/>
      </c>
      <c r="D275" s="60" t="str">
        <f>IF(G275+H275&lt;&gt;0,Transaksi!D270,"")</f>
        <v/>
      </c>
      <c r="E275" s="213" t="str">
        <f>IF(G275+H275&lt;&gt;0,Transaksi!E270,"")</f>
        <v/>
      </c>
      <c r="F275" s="48" t="str">
        <f>IF(G275+H275&lt;&gt;0,Transaksi!F270,"")</f>
        <v/>
      </c>
      <c r="G275" s="61">
        <f>IF(Transaksi!K270=$F$11,Transaksi!M270,0)</f>
        <v>0</v>
      </c>
      <c r="H275" s="61">
        <f>IF(Transaksi!K270=$F$11,Transaksi!L270,0)</f>
        <v>0</v>
      </c>
      <c r="I275" s="127" t="e">
        <f t="shared" si="4"/>
        <v>#REF!</v>
      </c>
      <c r="J275" s="127" t="str">
        <f>IF(G275+H275&lt;&gt;0,Transaksi!J270,"")</f>
        <v/>
      </c>
    </row>
    <row r="276" spans="3:10" customFormat="1" ht="16" customHeight="1">
      <c r="C276" s="59" t="str">
        <f>IF(G276+H276&lt;&gt;0,Transaksi!C271,"")</f>
        <v/>
      </c>
      <c r="D276" s="60" t="str">
        <f>IF(G276+H276&lt;&gt;0,Transaksi!D271,"")</f>
        <v/>
      </c>
      <c r="E276" s="213" t="str">
        <f>IF(G276+H276&lt;&gt;0,Transaksi!E271,"")</f>
        <v/>
      </c>
      <c r="F276" s="48" t="str">
        <f>IF(G276+H276&lt;&gt;0,Transaksi!F271,"")</f>
        <v/>
      </c>
      <c r="G276" s="61">
        <f>IF(Transaksi!K271=$F$11,Transaksi!M271,0)</f>
        <v>0</v>
      </c>
      <c r="H276" s="61">
        <f>IF(Transaksi!K271=$F$11,Transaksi!L271,0)</f>
        <v>0</v>
      </c>
      <c r="I276" s="127" t="e">
        <f t="shared" si="4"/>
        <v>#REF!</v>
      </c>
      <c r="J276" s="127" t="str">
        <f>IF(G276+H276&lt;&gt;0,Transaksi!J271,"")</f>
        <v/>
      </c>
    </row>
    <row r="277" spans="3:10" customFormat="1" ht="16" customHeight="1">
      <c r="C277" s="59" t="str">
        <f>IF(G277+H277&lt;&gt;0,Transaksi!C272,"")</f>
        <v/>
      </c>
      <c r="D277" s="60" t="str">
        <f>IF(G277+H277&lt;&gt;0,Transaksi!D272,"")</f>
        <v/>
      </c>
      <c r="E277" s="213" t="str">
        <f>IF(G277+H277&lt;&gt;0,Transaksi!E272,"")</f>
        <v/>
      </c>
      <c r="F277" s="48" t="str">
        <f>IF(G277+H277&lt;&gt;0,Transaksi!F272,"")</f>
        <v/>
      </c>
      <c r="G277" s="61">
        <f>IF(Transaksi!K272=$F$11,Transaksi!M272,0)</f>
        <v>0</v>
      </c>
      <c r="H277" s="61">
        <f>IF(Transaksi!K272=$F$11,Transaksi!L272,0)</f>
        <v>0</v>
      </c>
      <c r="I277" s="127" t="e">
        <f t="shared" si="4"/>
        <v>#REF!</v>
      </c>
      <c r="J277" s="127" t="str">
        <f>IF(G277+H277&lt;&gt;0,Transaksi!J272,"")</f>
        <v/>
      </c>
    </row>
    <row r="278" spans="3:10" customFormat="1" ht="16" customHeight="1">
      <c r="C278" s="59" t="str">
        <f>IF(G278+H278&lt;&gt;0,Transaksi!C273,"")</f>
        <v/>
      </c>
      <c r="D278" s="60" t="str">
        <f>IF(G278+H278&lt;&gt;0,Transaksi!D273,"")</f>
        <v/>
      </c>
      <c r="E278" s="213" t="str">
        <f>IF(G278+H278&lt;&gt;0,Transaksi!E273,"")</f>
        <v/>
      </c>
      <c r="F278" s="48" t="str">
        <f>IF(G278+H278&lt;&gt;0,Transaksi!F273,"")</f>
        <v/>
      </c>
      <c r="G278" s="61">
        <f>IF(Transaksi!K273=$F$11,Transaksi!M273,0)</f>
        <v>0</v>
      </c>
      <c r="H278" s="61">
        <f>IF(Transaksi!K273=$F$11,Transaksi!L273,0)</f>
        <v>0</v>
      </c>
      <c r="I278" s="127" t="e">
        <f t="shared" si="4"/>
        <v>#REF!</v>
      </c>
      <c r="J278" s="127" t="str">
        <f>IF(G278+H278&lt;&gt;0,Transaksi!J273,"")</f>
        <v/>
      </c>
    </row>
    <row r="279" spans="3:10" customFormat="1" ht="16" customHeight="1">
      <c r="C279" s="59" t="str">
        <f>IF(G279+H279&lt;&gt;0,Transaksi!C274,"")</f>
        <v/>
      </c>
      <c r="D279" s="60" t="str">
        <f>IF(G279+H279&lt;&gt;0,Transaksi!D274,"")</f>
        <v/>
      </c>
      <c r="E279" s="213" t="str">
        <f>IF(G279+H279&lt;&gt;0,Transaksi!E274,"")</f>
        <v/>
      </c>
      <c r="F279" s="48" t="str">
        <f>IF(G279+H279&lt;&gt;0,Transaksi!F274,"")</f>
        <v/>
      </c>
      <c r="G279" s="61">
        <f>IF(Transaksi!K274=$F$11,Transaksi!M274,0)</f>
        <v>0</v>
      </c>
      <c r="H279" s="61">
        <f>IF(Transaksi!K274=$F$11,Transaksi!L274,0)</f>
        <v>0</v>
      </c>
      <c r="I279" s="127" t="e">
        <f t="shared" si="4"/>
        <v>#REF!</v>
      </c>
      <c r="J279" s="127" t="str">
        <f>IF(G279+H279&lt;&gt;0,Transaksi!J274,"")</f>
        <v/>
      </c>
    </row>
    <row r="280" spans="3:10" customFormat="1" ht="16" customHeight="1">
      <c r="C280" s="59" t="str">
        <f>IF(G280+H280&lt;&gt;0,Transaksi!C275,"")</f>
        <v/>
      </c>
      <c r="D280" s="60" t="str">
        <f>IF(G280+H280&lt;&gt;0,Transaksi!D275,"")</f>
        <v/>
      </c>
      <c r="E280" s="213" t="str">
        <f>IF(G280+H280&lt;&gt;0,Transaksi!E275,"")</f>
        <v/>
      </c>
      <c r="F280" s="48" t="str">
        <f>IF(G280+H280&lt;&gt;0,Transaksi!F275,"")</f>
        <v/>
      </c>
      <c r="G280" s="61">
        <f>IF(Transaksi!K275=$F$11,Transaksi!M275,0)</f>
        <v>0</v>
      </c>
      <c r="H280" s="61">
        <f>IF(Transaksi!K275=$F$11,Transaksi!L275,0)</f>
        <v>0</v>
      </c>
      <c r="I280" s="127" t="e">
        <f t="shared" si="4"/>
        <v>#REF!</v>
      </c>
      <c r="J280" s="127" t="str">
        <f>IF(G280+H280&lt;&gt;0,Transaksi!J275,"")</f>
        <v/>
      </c>
    </row>
    <row r="281" spans="3:10" customFormat="1" ht="16" customHeight="1">
      <c r="C281" s="59" t="str">
        <f>IF(G281+H281&lt;&gt;0,Transaksi!C276,"")</f>
        <v/>
      </c>
      <c r="D281" s="60" t="str">
        <f>IF(G281+H281&lt;&gt;0,Transaksi!D276,"")</f>
        <v/>
      </c>
      <c r="E281" s="213" t="str">
        <f>IF(G281+H281&lt;&gt;0,Transaksi!E276,"")</f>
        <v/>
      </c>
      <c r="F281" s="48" t="str">
        <f>IF(G281+H281&lt;&gt;0,Transaksi!F276,"")</f>
        <v/>
      </c>
      <c r="G281" s="61">
        <f>IF(Transaksi!K276=$F$11,Transaksi!M276,0)</f>
        <v>0</v>
      </c>
      <c r="H281" s="61">
        <f>IF(Transaksi!K276=$F$11,Transaksi!L276,0)</f>
        <v>0</v>
      </c>
      <c r="I281" s="127" t="e">
        <f t="shared" si="4"/>
        <v>#REF!</v>
      </c>
      <c r="J281" s="127" t="str">
        <f>IF(G281+H281&lt;&gt;0,Transaksi!J276,"")</f>
        <v/>
      </c>
    </row>
    <row r="282" spans="3:10" customFormat="1" ht="16" customHeight="1">
      <c r="C282" s="59" t="str">
        <f>IF(G282+H282&lt;&gt;0,Transaksi!C277,"")</f>
        <v/>
      </c>
      <c r="D282" s="60" t="str">
        <f>IF(G282+H282&lt;&gt;0,Transaksi!D277,"")</f>
        <v/>
      </c>
      <c r="E282" s="213" t="str">
        <f>IF(G282+H282&lt;&gt;0,Transaksi!E277,"")</f>
        <v/>
      </c>
      <c r="F282" s="48" t="str">
        <f>IF(G282+H282&lt;&gt;0,Transaksi!F277,"")</f>
        <v/>
      </c>
      <c r="G282" s="61">
        <f>IF(Transaksi!K277=$F$11,Transaksi!M277,0)</f>
        <v>0</v>
      </c>
      <c r="H282" s="61">
        <f>IF(Transaksi!K277=$F$11,Transaksi!L277,0)</f>
        <v>0</v>
      </c>
      <c r="I282" s="127" t="e">
        <f t="shared" si="4"/>
        <v>#REF!</v>
      </c>
      <c r="J282" s="127" t="str">
        <f>IF(G282+H282&lt;&gt;0,Transaksi!J277,"")</f>
        <v/>
      </c>
    </row>
    <row r="283" spans="3:10" customFormat="1" ht="16" customHeight="1">
      <c r="C283" s="59" t="str">
        <f>IF(G283+H283&lt;&gt;0,Transaksi!C278,"")</f>
        <v/>
      </c>
      <c r="D283" s="60" t="str">
        <f>IF(G283+H283&lt;&gt;0,Transaksi!D278,"")</f>
        <v/>
      </c>
      <c r="E283" s="213" t="str">
        <f>IF(G283+H283&lt;&gt;0,Transaksi!E278,"")</f>
        <v/>
      </c>
      <c r="F283" s="48" t="str">
        <f>IF(G283+H283&lt;&gt;0,Transaksi!F278,"")</f>
        <v/>
      </c>
      <c r="G283" s="61">
        <f>IF(Transaksi!K278=$F$11,Transaksi!M278,0)</f>
        <v>0</v>
      </c>
      <c r="H283" s="61">
        <f>IF(Transaksi!K278=$F$11,Transaksi!L278,0)</f>
        <v>0</v>
      </c>
      <c r="I283" s="127" t="e">
        <f t="shared" si="4"/>
        <v>#REF!</v>
      </c>
      <c r="J283" s="127" t="str">
        <f>IF(G283+H283&lt;&gt;0,Transaksi!J278,"")</f>
        <v/>
      </c>
    </row>
    <row r="284" spans="3:10" customFormat="1" ht="16" customHeight="1">
      <c r="C284" s="59" t="str">
        <f>IF(G284+H284&lt;&gt;0,Transaksi!C279,"")</f>
        <v/>
      </c>
      <c r="D284" s="60" t="str">
        <f>IF(G284+H284&lt;&gt;0,Transaksi!D279,"")</f>
        <v/>
      </c>
      <c r="E284" s="213" t="str">
        <f>IF(G284+H284&lt;&gt;0,Transaksi!E279,"")</f>
        <v/>
      </c>
      <c r="F284" s="48" t="str">
        <f>IF(G284+H284&lt;&gt;0,Transaksi!F279,"")</f>
        <v/>
      </c>
      <c r="G284" s="61">
        <f>IF(Transaksi!K279=$F$11,Transaksi!M279,0)</f>
        <v>0</v>
      </c>
      <c r="H284" s="61">
        <f>IF(Transaksi!K279=$F$11,Transaksi!L279,0)</f>
        <v>0</v>
      </c>
      <c r="I284" s="127" t="e">
        <f t="shared" si="4"/>
        <v>#REF!</v>
      </c>
      <c r="J284" s="127" t="str">
        <f>IF(G284+H284&lt;&gt;0,Transaksi!J279,"")</f>
        <v/>
      </c>
    </row>
    <row r="285" spans="3:10" customFormat="1" ht="16" customHeight="1">
      <c r="C285" s="59" t="str">
        <f>IF(G285+H285&lt;&gt;0,Transaksi!C280,"")</f>
        <v/>
      </c>
      <c r="D285" s="60" t="str">
        <f>IF(G285+H285&lt;&gt;0,Transaksi!D280,"")</f>
        <v/>
      </c>
      <c r="E285" s="213" t="str">
        <f>IF(G285+H285&lt;&gt;0,Transaksi!E280,"")</f>
        <v/>
      </c>
      <c r="F285" s="48" t="str">
        <f>IF(G285+H285&lt;&gt;0,Transaksi!F280,"")</f>
        <v/>
      </c>
      <c r="G285" s="61">
        <f>IF(Transaksi!K280=$F$11,Transaksi!M280,0)</f>
        <v>0</v>
      </c>
      <c r="H285" s="61">
        <f>IF(Transaksi!K280=$F$11,Transaksi!L280,0)</f>
        <v>0</v>
      </c>
      <c r="I285" s="127" t="e">
        <f t="shared" si="4"/>
        <v>#REF!</v>
      </c>
      <c r="J285" s="127" t="str">
        <f>IF(G285+H285&lt;&gt;0,Transaksi!J280,"")</f>
        <v/>
      </c>
    </row>
    <row r="286" spans="3:10" customFormat="1" ht="16" customHeight="1">
      <c r="C286" s="59" t="str">
        <f>IF(G286+H286&lt;&gt;0,Transaksi!C281,"")</f>
        <v/>
      </c>
      <c r="D286" s="60" t="str">
        <f>IF(G286+H286&lt;&gt;0,Transaksi!D281,"")</f>
        <v/>
      </c>
      <c r="E286" s="213" t="str">
        <f>IF(G286+H286&lt;&gt;0,Transaksi!E281,"")</f>
        <v/>
      </c>
      <c r="F286" s="48" t="str">
        <f>IF(G286+H286&lt;&gt;0,Transaksi!F281,"")</f>
        <v/>
      </c>
      <c r="G286" s="61">
        <f>IF(Transaksi!K281=$F$11,Transaksi!M281,0)</f>
        <v>0</v>
      </c>
      <c r="H286" s="61">
        <f>IF(Transaksi!K281=$F$11,Transaksi!L281,0)</f>
        <v>0</v>
      </c>
      <c r="I286" s="127" t="e">
        <f t="shared" si="4"/>
        <v>#REF!</v>
      </c>
      <c r="J286" s="127" t="str">
        <f>IF(G286+H286&lt;&gt;0,Transaksi!J281,"")</f>
        <v/>
      </c>
    </row>
    <row r="287" spans="3:10" customFormat="1" ht="16" customHeight="1">
      <c r="C287" s="59" t="str">
        <f>IF(G287+H287&lt;&gt;0,Transaksi!C282,"")</f>
        <v/>
      </c>
      <c r="D287" s="60" t="str">
        <f>IF(G287+H287&lt;&gt;0,Transaksi!D282,"")</f>
        <v/>
      </c>
      <c r="E287" s="213" t="str">
        <f>IF(G287+H287&lt;&gt;0,Transaksi!E282,"")</f>
        <v/>
      </c>
      <c r="F287" s="48" t="str">
        <f>IF(G287+H287&lt;&gt;0,Transaksi!F282,"")</f>
        <v/>
      </c>
      <c r="G287" s="61">
        <f>IF(Transaksi!K282=$F$11,Transaksi!M282,0)</f>
        <v>0</v>
      </c>
      <c r="H287" s="61">
        <f>IF(Transaksi!K282=$F$11,Transaksi!L282,0)</f>
        <v>0</v>
      </c>
      <c r="I287" s="127" t="e">
        <f t="shared" si="4"/>
        <v>#REF!</v>
      </c>
      <c r="J287" s="127" t="str">
        <f>IF(G287+H287&lt;&gt;0,Transaksi!J282,"")</f>
        <v/>
      </c>
    </row>
    <row r="288" spans="3:10" customFormat="1" ht="16" customHeight="1">
      <c r="C288" s="59" t="str">
        <f>IF(G288+H288&lt;&gt;0,Transaksi!C283,"")</f>
        <v/>
      </c>
      <c r="D288" s="60" t="str">
        <f>IF(G288+H288&lt;&gt;0,Transaksi!D283,"")</f>
        <v/>
      </c>
      <c r="E288" s="213" t="str">
        <f>IF(G288+H288&lt;&gt;0,Transaksi!E283,"")</f>
        <v/>
      </c>
      <c r="F288" s="48" t="str">
        <f>IF(G288+H288&lt;&gt;0,Transaksi!F283,"")</f>
        <v/>
      </c>
      <c r="G288" s="61">
        <f>IF(Transaksi!K283=$F$11,Transaksi!M283,0)</f>
        <v>0</v>
      </c>
      <c r="H288" s="61">
        <f>IF(Transaksi!K283=$F$11,Transaksi!L283,0)</f>
        <v>0</v>
      </c>
      <c r="I288" s="127" t="e">
        <f t="shared" si="4"/>
        <v>#REF!</v>
      </c>
      <c r="J288" s="127" t="str">
        <f>IF(G288+H288&lt;&gt;0,Transaksi!J283,"")</f>
        <v/>
      </c>
    </row>
    <row r="289" spans="3:10" customFormat="1" ht="16" customHeight="1">
      <c r="C289" s="59" t="str">
        <f>IF(G289+H289&lt;&gt;0,Transaksi!C284,"")</f>
        <v/>
      </c>
      <c r="D289" s="60" t="str">
        <f>IF(G289+H289&lt;&gt;0,Transaksi!D284,"")</f>
        <v/>
      </c>
      <c r="E289" s="213" t="str">
        <f>IF(G289+H289&lt;&gt;0,Transaksi!E284,"")</f>
        <v/>
      </c>
      <c r="F289" s="48" t="str">
        <f>IF(G289+H289&lt;&gt;0,Transaksi!F284,"")</f>
        <v/>
      </c>
      <c r="G289" s="61">
        <f>IF(Transaksi!K284=$F$11,Transaksi!M284,0)</f>
        <v>0</v>
      </c>
      <c r="H289" s="61">
        <f>IF(Transaksi!K284=$F$11,Transaksi!L284,0)</f>
        <v>0</v>
      </c>
      <c r="I289" s="127" t="e">
        <f t="shared" si="4"/>
        <v>#REF!</v>
      </c>
      <c r="J289" s="127" t="str">
        <f>IF(G289+H289&lt;&gt;0,Transaksi!J284,"")</f>
        <v/>
      </c>
    </row>
    <row r="290" spans="3:10" customFormat="1" ht="16" customHeight="1">
      <c r="C290" s="59" t="str">
        <f>IF(G290+H290&lt;&gt;0,Transaksi!C285,"")</f>
        <v/>
      </c>
      <c r="D290" s="60" t="str">
        <f>IF(G290+H290&lt;&gt;0,Transaksi!D285,"")</f>
        <v/>
      </c>
      <c r="E290" s="213" t="str">
        <f>IF(G290+H290&lt;&gt;0,Transaksi!E285,"")</f>
        <v/>
      </c>
      <c r="F290" s="48" t="str">
        <f>IF(G290+H290&lt;&gt;0,Transaksi!F285,"")</f>
        <v/>
      </c>
      <c r="G290" s="61">
        <f>IF(Transaksi!K285=$F$11,Transaksi!M285,0)</f>
        <v>0</v>
      </c>
      <c r="H290" s="61">
        <f>IF(Transaksi!K285=$F$11,Transaksi!L285,0)</f>
        <v>0</v>
      </c>
      <c r="I290" s="127" t="e">
        <f t="shared" si="4"/>
        <v>#REF!</v>
      </c>
      <c r="J290" s="127" t="str">
        <f>IF(G290+H290&lt;&gt;0,Transaksi!J285,"")</f>
        <v/>
      </c>
    </row>
    <row r="291" spans="3:10" customFormat="1" ht="16" customHeight="1">
      <c r="C291" s="59" t="str">
        <f>IF(G291+H291&lt;&gt;0,Transaksi!C286,"")</f>
        <v/>
      </c>
      <c r="D291" s="60" t="str">
        <f>IF(G291+H291&lt;&gt;0,Transaksi!D286,"")</f>
        <v/>
      </c>
      <c r="E291" s="213" t="str">
        <f>IF(G291+H291&lt;&gt;0,Transaksi!E286,"")</f>
        <v/>
      </c>
      <c r="F291" s="48" t="str">
        <f>IF(G291+H291&lt;&gt;0,Transaksi!F286,"")</f>
        <v/>
      </c>
      <c r="G291" s="61">
        <f>IF(Transaksi!K286=$F$11,Transaksi!M286,0)</f>
        <v>0</v>
      </c>
      <c r="H291" s="61">
        <f>IF(Transaksi!K286=$F$11,Transaksi!L286,0)</f>
        <v>0</v>
      </c>
      <c r="I291" s="127" t="e">
        <f t="shared" si="4"/>
        <v>#REF!</v>
      </c>
      <c r="J291" s="127" t="str">
        <f>IF(G291+H291&lt;&gt;0,Transaksi!J286,"")</f>
        <v/>
      </c>
    </row>
    <row r="292" spans="3:10" customFormat="1" ht="16" customHeight="1">
      <c r="C292" s="59" t="str">
        <f>IF(G292+H292&lt;&gt;0,Transaksi!C287,"")</f>
        <v/>
      </c>
      <c r="D292" s="60" t="str">
        <f>IF(G292+H292&lt;&gt;0,Transaksi!D287,"")</f>
        <v/>
      </c>
      <c r="E292" s="213" t="str">
        <f>IF(G292+H292&lt;&gt;0,Transaksi!E287,"")</f>
        <v/>
      </c>
      <c r="F292" s="48" t="str">
        <f>IF(G292+H292&lt;&gt;0,Transaksi!F287,"")</f>
        <v/>
      </c>
      <c r="G292" s="61">
        <f>IF(Transaksi!K287=$F$11,Transaksi!M287,0)</f>
        <v>0</v>
      </c>
      <c r="H292" s="61">
        <f>IF(Transaksi!K287=$F$11,Transaksi!L287,0)</f>
        <v>0</v>
      </c>
      <c r="I292" s="127" t="e">
        <f t="shared" si="4"/>
        <v>#REF!</v>
      </c>
      <c r="J292" s="127" t="str">
        <f>IF(G292+H292&lt;&gt;0,Transaksi!J287,"")</f>
        <v/>
      </c>
    </row>
    <row r="293" spans="3:10" customFormat="1" ht="16" customHeight="1">
      <c r="C293" s="59" t="str">
        <f>IF(G293+H293&lt;&gt;0,Transaksi!C288,"")</f>
        <v/>
      </c>
      <c r="D293" s="60" t="str">
        <f>IF(G293+H293&lt;&gt;0,Transaksi!D288,"")</f>
        <v/>
      </c>
      <c r="E293" s="213" t="str">
        <f>IF(G293+H293&lt;&gt;0,Transaksi!E288,"")</f>
        <v/>
      </c>
      <c r="F293" s="48" t="str">
        <f>IF(G293+H293&lt;&gt;0,Transaksi!F288,"")</f>
        <v/>
      </c>
      <c r="G293" s="61">
        <f>IF(Transaksi!K288=$F$11,Transaksi!M288,0)</f>
        <v>0</v>
      </c>
      <c r="H293" s="61">
        <f>IF(Transaksi!K288=$F$11,Transaksi!L288,0)</f>
        <v>0</v>
      </c>
      <c r="I293" s="127" t="e">
        <f t="shared" si="4"/>
        <v>#REF!</v>
      </c>
      <c r="J293" s="127" t="str">
        <f>IF(G293+H293&lt;&gt;0,Transaksi!J288,"")</f>
        <v/>
      </c>
    </row>
    <row r="294" spans="3:10" customFormat="1" ht="16" customHeight="1">
      <c r="C294" s="59" t="str">
        <f>IF(G294+H294&lt;&gt;0,Transaksi!C289,"")</f>
        <v/>
      </c>
      <c r="D294" s="60" t="str">
        <f>IF(G294+H294&lt;&gt;0,Transaksi!D289,"")</f>
        <v/>
      </c>
      <c r="E294" s="213" t="str">
        <f>IF(G294+H294&lt;&gt;0,Transaksi!E289,"")</f>
        <v/>
      </c>
      <c r="F294" s="48" t="str">
        <f>IF(G294+H294&lt;&gt;0,Transaksi!F289,"")</f>
        <v/>
      </c>
      <c r="G294" s="61">
        <f>IF(Transaksi!K289=$F$11,Transaksi!M289,0)</f>
        <v>0</v>
      </c>
      <c r="H294" s="61">
        <f>IF(Transaksi!K289=$F$11,Transaksi!L289,0)</f>
        <v>0</v>
      </c>
      <c r="I294" s="127" t="e">
        <f t="shared" si="4"/>
        <v>#REF!</v>
      </c>
      <c r="J294" s="127" t="str">
        <f>IF(G294+H294&lt;&gt;0,Transaksi!J289,"")</f>
        <v/>
      </c>
    </row>
    <row r="295" spans="3:10" customFormat="1" ht="16" customHeight="1">
      <c r="C295" s="59" t="str">
        <f>IF(G295+H295&lt;&gt;0,Transaksi!C290,"")</f>
        <v/>
      </c>
      <c r="D295" s="60" t="str">
        <f>IF(G295+H295&lt;&gt;0,Transaksi!D290,"")</f>
        <v/>
      </c>
      <c r="E295" s="213" t="str">
        <f>IF(G295+H295&lt;&gt;0,Transaksi!E290,"")</f>
        <v/>
      </c>
      <c r="F295" s="48" t="str">
        <f>IF(G295+H295&lt;&gt;0,Transaksi!F290,"")</f>
        <v/>
      </c>
      <c r="G295" s="61">
        <f>IF(Transaksi!K290=$F$11,Transaksi!M290,0)</f>
        <v>0</v>
      </c>
      <c r="H295" s="61">
        <f>IF(Transaksi!K290=$F$11,Transaksi!L290,0)</f>
        <v>0</v>
      </c>
      <c r="I295" s="127" t="e">
        <f t="shared" si="4"/>
        <v>#REF!</v>
      </c>
      <c r="J295" s="127" t="str">
        <f>IF(G295+H295&lt;&gt;0,Transaksi!J290,"")</f>
        <v/>
      </c>
    </row>
    <row r="296" spans="3:10" customFormat="1" ht="16" customHeight="1">
      <c r="C296" s="59" t="str">
        <f>IF(G296+H296&lt;&gt;0,Transaksi!C291,"")</f>
        <v/>
      </c>
      <c r="D296" s="60" t="str">
        <f>IF(G296+H296&lt;&gt;0,Transaksi!D291,"")</f>
        <v/>
      </c>
      <c r="E296" s="213" t="str">
        <f>IF(G296+H296&lt;&gt;0,Transaksi!E291,"")</f>
        <v/>
      </c>
      <c r="F296" s="48" t="str">
        <f>IF(G296+H296&lt;&gt;0,Transaksi!F291,"")</f>
        <v/>
      </c>
      <c r="G296" s="61">
        <f>IF(Transaksi!K291=$F$11,Transaksi!M291,0)</f>
        <v>0</v>
      </c>
      <c r="H296" s="61">
        <f>IF(Transaksi!K291=$F$11,Transaksi!L291,0)</f>
        <v>0</v>
      </c>
      <c r="I296" s="127" t="e">
        <f t="shared" si="4"/>
        <v>#REF!</v>
      </c>
      <c r="J296" s="127" t="str">
        <f>IF(G296+H296&lt;&gt;0,Transaksi!J291,"")</f>
        <v/>
      </c>
    </row>
    <row r="297" spans="3:10" customFormat="1" ht="16" customHeight="1">
      <c r="C297" s="59" t="str">
        <f>IF(G297+H297&lt;&gt;0,Transaksi!C292,"")</f>
        <v/>
      </c>
      <c r="D297" s="60" t="str">
        <f>IF(G297+H297&lt;&gt;0,Transaksi!D292,"")</f>
        <v/>
      </c>
      <c r="E297" s="213" t="str">
        <f>IF(G297+H297&lt;&gt;0,Transaksi!E292,"")</f>
        <v/>
      </c>
      <c r="F297" s="48" t="str">
        <f>IF(G297+H297&lt;&gt;0,Transaksi!F292,"")</f>
        <v/>
      </c>
      <c r="G297" s="61">
        <f>IF(Transaksi!K292=$F$11,Transaksi!M292,0)</f>
        <v>0</v>
      </c>
      <c r="H297" s="61">
        <f>IF(Transaksi!K292=$F$11,Transaksi!L292,0)</f>
        <v>0</v>
      </c>
      <c r="I297" s="127" t="e">
        <f t="shared" si="4"/>
        <v>#REF!</v>
      </c>
      <c r="J297" s="127" t="str">
        <f>IF(G297+H297&lt;&gt;0,Transaksi!J292,"")</f>
        <v/>
      </c>
    </row>
    <row r="298" spans="3:10" customFormat="1" ht="16" customHeight="1">
      <c r="C298" s="59" t="str">
        <f>IF(G298+H298&lt;&gt;0,Transaksi!C293,"")</f>
        <v/>
      </c>
      <c r="D298" s="60" t="str">
        <f>IF(G298+H298&lt;&gt;0,Transaksi!D293,"")</f>
        <v/>
      </c>
      <c r="E298" s="213" t="str">
        <f>IF(G298+H298&lt;&gt;0,Transaksi!E293,"")</f>
        <v/>
      </c>
      <c r="F298" s="48" t="str">
        <f>IF(G298+H298&lt;&gt;0,Transaksi!F293,"")</f>
        <v/>
      </c>
      <c r="G298" s="61">
        <f>IF(Transaksi!K293=$F$11,Transaksi!M293,0)</f>
        <v>0</v>
      </c>
      <c r="H298" s="61">
        <f>IF(Transaksi!K293=$F$11,Transaksi!L293,0)</f>
        <v>0</v>
      </c>
      <c r="I298" s="127" t="e">
        <f t="shared" si="4"/>
        <v>#REF!</v>
      </c>
      <c r="J298" s="127" t="str">
        <f>IF(G298+H298&lt;&gt;0,Transaksi!J293,"")</f>
        <v/>
      </c>
    </row>
    <row r="299" spans="3:10" customFormat="1" ht="16" customHeight="1">
      <c r="C299" s="59" t="str">
        <f>IF(G299+H299&lt;&gt;0,Transaksi!C294,"")</f>
        <v/>
      </c>
      <c r="D299" s="60" t="str">
        <f>IF(G299+H299&lt;&gt;0,Transaksi!D294,"")</f>
        <v/>
      </c>
      <c r="E299" s="213" t="str">
        <f>IF(G299+H299&lt;&gt;0,Transaksi!E294,"")</f>
        <v/>
      </c>
      <c r="F299" s="48" t="str">
        <f>IF(G299+H299&lt;&gt;0,Transaksi!F294,"")</f>
        <v/>
      </c>
      <c r="G299" s="61">
        <f>IF(Transaksi!K294=$F$11,Transaksi!M294,0)</f>
        <v>0</v>
      </c>
      <c r="H299" s="61">
        <f>IF(Transaksi!K294=$F$11,Transaksi!L294,0)</f>
        <v>0</v>
      </c>
      <c r="I299" s="127" t="e">
        <f t="shared" si="4"/>
        <v>#REF!</v>
      </c>
      <c r="J299" s="127" t="str">
        <f>IF(G299+H299&lt;&gt;0,Transaksi!J294,"")</f>
        <v/>
      </c>
    </row>
    <row r="300" spans="3:10" customFormat="1" ht="16" customHeight="1">
      <c r="C300" s="59" t="str">
        <f>IF(G300+H300&lt;&gt;0,Transaksi!C295,"")</f>
        <v/>
      </c>
      <c r="D300" s="60" t="str">
        <f>IF(G300+H300&lt;&gt;0,Transaksi!D295,"")</f>
        <v/>
      </c>
      <c r="E300" s="213" t="str">
        <f>IF(G300+H300&lt;&gt;0,Transaksi!E295,"")</f>
        <v/>
      </c>
      <c r="F300" s="48" t="str">
        <f>IF(G300+H300&lt;&gt;0,Transaksi!F295,"")</f>
        <v/>
      </c>
      <c r="G300" s="61">
        <f>IF(Transaksi!K295=$F$11,Transaksi!M295,0)</f>
        <v>0</v>
      </c>
      <c r="H300" s="61">
        <f>IF(Transaksi!K295=$F$11,Transaksi!L295,0)</f>
        <v>0</v>
      </c>
      <c r="I300" s="127" t="e">
        <f t="shared" si="4"/>
        <v>#REF!</v>
      </c>
      <c r="J300" s="127" t="str">
        <f>IF(G300+H300&lt;&gt;0,Transaksi!J295,"")</f>
        <v/>
      </c>
    </row>
    <row r="301" spans="3:10" customFormat="1" ht="16" customHeight="1">
      <c r="C301" s="59" t="str">
        <f>IF(G301+H301&lt;&gt;0,Transaksi!C296,"")</f>
        <v/>
      </c>
      <c r="D301" s="60" t="str">
        <f>IF(G301+H301&lt;&gt;0,Transaksi!D296,"")</f>
        <v/>
      </c>
      <c r="E301" s="213" t="str">
        <f>IF(G301+H301&lt;&gt;0,Transaksi!E296,"")</f>
        <v/>
      </c>
      <c r="F301" s="48" t="str">
        <f>IF(G301+H301&lt;&gt;0,Transaksi!F296,"")</f>
        <v/>
      </c>
      <c r="G301" s="61">
        <f>IF(Transaksi!K296=$F$11,Transaksi!M296,0)</f>
        <v>0</v>
      </c>
      <c r="H301" s="61">
        <f>IF(Transaksi!K296=$F$11,Transaksi!L296,0)</f>
        <v>0</v>
      </c>
      <c r="I301" s="127" t="e">
        <f t="shared" si="4"/>
        <v>#REF!</v>
      </c>
      <c r="J301" s="127" t="str">
        <f>IF(G301+H301&lt;&gt;0,Transaksi!J296,"")</f>
        <v/>
      </c>
    </row>
    <row r="302" spans="3:10" customFormat="1" ht="16" customHeight="1">
      <c r="C302" s="59" t="str">
        <f>IF(G302+H302&lt;&gt;0,Transaksi!C297,"")</f>
        <v/>
      </c>
      <c r="D302" s="60" t="str">
        <f>IF(G302+H302&lt;&gt;0,Transaksi!D297,"")</f>
        <v/>
      </c>
      <c r="E302" s="213" t="str">
        <f>IF(G302+H302&lt;&gt;0,Transaksi!E297,"")</f>
        <v/>
      </c>
      <c r="F302" s="48" t="str">
        <f>IF(G302+H302&lt;&gt;0,Transaksi!F297,"")</f>
        <v/>
      </c>
      <c r="G302" s="61">
        <f>IF(Transaksi!K297=$F$11,Transaksi!M297,0)</f>
        <v>0</v>
      </c>
      <c r="H302" s="61">
        <f>IF(Transaksi!K297=$F$11,Transaksi!L297,0)</f>
        <v>0</v>
      </c>
      <c r="I302" s="127" t="e">
        <f t="shared" si="4"/>
        <v>#REF!</v>
      </c>
      <c r="J302" s="127" t="str">
        <f>IF(G302+H302&lt;&gt;0,Transaksi!J297,"")</f>
        <v/>
      </c>
    </row>
    <row r="303" spans="3:10" customFormat="1" ht="16" customHeight="1">
      <c r="C303" s="59" t="str">
        <f>IF(G303+H303&lt;&gt;0,Transaksi!C298,"")</f>
        <v/>
      </c>
      <c r="D303" s="60" t="str">
        <f>IF(G303+H303&lt;&gt;0,Transaksi!D298,"")</f>
        <v/>
      </c>
      <c r="E303" s="213" t="str">
        <f>IF(G303+H303&lt;&gt;0,Transaksi!E298,"")</f>
        <v/>
      </c>
      <c r="F303" s="48" t="str">
        <f>IF(G303+H303&lt;&gt;0,Transaksi!F298,"")</f>
        <v/>
      </c>
      <c r="G303" s="61">
        <f>IF(Transaksi!K298=$F$11,Transaksi!M298,0)</f>
        <v>0</v>
      </c>
      <c r="H303" s="61">
        <f>IF(Transaksi!K298=$F$11,Transaksi!L298,0)</f>
        <v>0</v>
      </c>
      <c r="I303" s="127" t="e">
        <f t="shared" si="4"/>
        <v>#REF!</v>
      </c>
      <c r="J303" s="127" t="str">
        <f>IF(G303+H303&lt;&gt;0,Transaksi!J298,"")</f>
        <v/>
      </c>
    </row>
    <row r="304" spans="3:10" customFormat="1" ht="16" customHeight="1">
      <c r="C304" s="59" t="str">
        <f>IF(G304+H304&lt;&gt;0,Transaksi!C299,"")</f>
        <v/>
      </c>
      <c r="D304" s="60" t="str">
        <f>IF(G304+H304&lt;&gt;0,Transaksi!D299,"")</f>
        <v/>
      </c>
      <c r="E304" s="213" t="str">
        <f>IF(G304+H304&lt;&gt;0,Transaksi!E299,"")</f>
        <v/>
      </c>
      <c r="F304" s="48" t="str">
        <f>IF(G304+H304&lt;&gt;0,Transaksi!F299,"")</f>
        <v/>
      </c>
      <c r="G304" s="61">
        <f>IF(Transaksi!K299=$F$11,Transaksi!M299,0)</f>
        <v>0</v>
      </c>
      <c r="H304" s="61">
        <f>IF(Transaksi!K299=$F$11,Transaksi!L299,0)</f>
        <v>0</v>
      </c>
      <c r="I304" s="127" t="e">
        <f t="shared" si="4"/>
        <v>#REF!</v>
      </c>
      <c r="J304" s="127" t="str">
        <f>IF(G304+H304&lt;&gt;0,Transaksi!J299,"")</f>
        <v/>
      </c>
    </row>
    <row r="305" spans="3:10" customFormat="1" ht="16" customHeight="1">
      <c r="C305" s="59" t="str">
        <f>IF(G305+H305&lt;&gt;0,Transaksi!C300,"")</f>
        <v/>
      </c>
      <c r="D305" s="60" t="str">
        <f>IF(G305+H305&lt;&gt;0,Transaksi!D300,"")</f>
        <v/>
      </c>
      <c r="E305" s="213" t="str">
        <f>IF(G305+H305&lt;&gt;0,Transaksi!E300,"")</f>
        <v/>
      </c>
      <c r="F305" s="48" t="str">
        <f>IF(G305+H305&lt;&gt;0,Transaksi!F300,"")</f>
        <v/>
      </c>
      <c r="G305" s="61">
        <f>IF(Transaksi!K300=$F$11,Transaksi!M300,0)</f>
        <v>0</v>
      </c>
      <c r="H305" s="61">
        <f>IF(Transaksi!K300=$F$11,Transaksi!L300,0)</f>
        <v>0</v>
      </c>
      <c r="I305" s="127" t="e">
        <f t="shared" si="4"/>
        <v>#REF!</v>
      </c>
      <c r="J305" s="127" t="str">
        <f>IF(G305+H305&lt;&gt;0,Transaksi!J300,"")</f>
        <v/>
      </c>
    </row>
    <row r="306" spans="3:10" customFormat="1" ht="16" customHeight="1">
      <c r="C306" s="59" t="str">
        <f>IF(G306+H306&lt;&gt;0,Transaksi!C301,"")</f>
        <v/>
      </c>
      <c r="D306" s="60" t="str">
        <f>IF(G306+H306&lt;&gt;0,Transaksi!D301,"")</f>
        <v/>
      </c>
      <c r="E306" s="213" t="str">
        <f>IF(G306+H306&lt;&gt;0,Transaksi!E301,"")</f>
        <v/>
      </c>
      <c r="F306" s="48" t="str">
        <f>IF(G306+H306&lt;&gt;0,Transaksi!F301,"")</f>
        <v/>
      </c>
      <c r="G306" s="61">
        <f>IF(Transaksi!K301=$F$11,Transaksi!M301,0)</f>
        <v>0</v>
      </c>
      <c r="H306" s="61">
        <f>IF(Transaksi!K301=$F$11,Transaksi!L301,0)</f>
        <v>0</v>
      </c>
      <c r="I306" s="127" t="e">
        <f t="shared" si="4"/>
        <v>#REF!</v>
      </c>
      <c r="J306" s="127" t="str">
        <f>IF(G306+H306&lt;&gt;0,Transaksi!J301,"")</f>
        <v/>
      </c>
    </row>
    <row r="307" spans="3:10" customFormat="1" ht="16" customHeight="1">
      <c r="C307" s="59" t="str">
        <f>IF(G307+H307&lt;&gt;0,Transaksi!C302,"")</f>
        <v/>
      </c>
      <c r="D307" s="60" t="str">
        <f>IF(G307+H307&lt;&gt;0,Transaksi!D302,"")</f>
        <v/>
      </c>
      <c r="E307" s="213" t="str">
        <f>IF(G307+H307&lt;&gt;0,Transaksi!E302,"")</f>
        <v/>
      </c>
      <c r="F307" s="48" t="str">
        <f>IF(G307+H307&lt;&gt;0,Transaksi!F302,"")</f>
        <v/>
      </c>
      <c r="G307" s="61">
        <f>IF(Transaksi!K302=$F$11,Transaksi!M302,0)</f>
        <v>0</v>
      </c>
      <c r="H307" s="61">
        <f>IF(Transaksi!K302=$F$11,Transaksi!L302,0)</f>
        <v>0</v>
      </c>
      <c r="I307" s="127" t="e">
        <f t="shared" si="4"/>
        <v>#REF!</v>
      </c>
      <c r="J307" s="127" t="str">
        <f>IF(G307+H307&lt;&gt;0,Transaksi!J302,"")</f>
        <v/>
      </c>
    </row>
    <row r="308" spans="3:10" customFormat="1" ht="16" customHeight="1">
      <c r="C308" s="59" t="str">
        <f>IF(G308+H308&lt;&gt;0,Transaksi!C303,"")</f>
        <v/>
      </c>
      <c r="D308" s="60" t="str">
        <f>IF(G308+H308&lt;&gt;0,Transaksi!D303,"")</f>
        <v/>
      </c>
      <c r="E308" s="213" t="str">
        <f>IF(G308+H308&lt;&gt;0,Transaksi!E303,"")</f>
        <v/>
      </c>
      <c r="F308" s="48" t="str">
        <f>IF(G308+H308&lt;&gt;0,Transaksi!F303,"")</f>
        <v/>
      </c>
      <c r="G308" s="61">
        <f>IF(Transaksi!K303=$F$11,Transaksi!M303,0)</f>
        <v>0</v>
      </c>
      <c r="H308" s="61">
        <f>IF(Transaksi!K303=$F$11,Transaksi!L303,0)</f>
        <v>0</v>
      </c>
      <c r="I308" s="127" t="e">
        <f t="shared" si="4"/>
        <v>#REF!</v>
      </c>
      <c r="J308" s="127" t="str">
        <f>IF(G308+H308&lt;&gt;0,Transaksi!J303,"")</f>
        <v/>
      </c>
    </row>
    <row r="309" spans="3:10" customFormat="1" ht="16" customHeight="1">
      <c r="C309" s="59" t="str">
        <f>IF(G309+H309&lt;&gt;0,Transaksi!C304,"")</f>
        <v/>
      </c>
      <c r="D309" s="60" t="str">
        <f>IF(G309+H309&lt;&gt;0,Transaksi!D304,"")</f>
        <v/>
      </c>
      <c r="E309" s="213" t="str">
        <f>IF(G309+H309&lt;&gt;0,Transaksi!E304,"")</f>
        <v/>
      </c>
      <c r="F309" s="48" t="str">
        <f>IF(G309+H309&lt;&gt;0,Transaksi!F304,"")</f>
        <v/>
      </c>
      <c r="G309" s="61">
        <f>IF(Transaksi!K304=$F$11,Transaksi!M304,0)</f>
        <v>0</v>
      </c>
      <c r="H309" s="61">
        <f>IF(Transaksi!K304=$F$11,Transaksi!L304,0)</f>
        <v>0</v>
      </c>
      <c r="I309" s="127" t="e">
        <f t="shared" si="4"/>
        <v>#REF!</v>
      </c>
      <c r="J309" s="127" t="str">
        <f>IF(G309+H309&lt;&gt;0,Transaksi!J304,"")</f>
        <v/>
      </c>
    </row>
    <row r="310" spans="3:10" customFormat="1" ht="16" customHeight="1">
      <c r="C310" s="59" t="str">
        <f>IF(G310+H310&lt;&gt;0,Transaksi!C305,"")</f>
        <v/>
      </c>
      <c r="D310" s="60" t="str">
        <f>IF(G310+H310&lt;&gt;0,Transaksi!D305,"")</f>
        <v/>
      </c>
      <c r="E310" s="213" t="str">
        <f>IF(G310+H310&lt;&gt;0,Transaksi!E305,"")</f>
        <v/>
      </c>
      <c r="F310" s="48" t="str">
        <f>IF(G310+H310&lt;&gt;0,Transaksi!F305,"")</f>
        <v/>
      </c>
      <c r="G310" s="61">
        <f>IF(Transaksi!K305=$F$11,Transaksi!M305,0)</f>
        <v>0</v>
      </c>
      <c r="H310" s="61">
        <f>IF(Transaksi!K305=$F$11,Transaksi!L305,0)</f>
        <v>0</v>
      </c>
      <c r="I310" s="127" t="e">
        <f t="shared" si="4"/>
        <v>#REF!</v>
      </c>
      <c r="J310" s="127" t="str">
        <f>IF(G310+H310&lt;&gt;0,Transaksi!J305,"")</f>
        <v/>
      </c>
    </row>
    <row r="311" spans="3:10" customFormat="1" ht="16" customHeight="1">
      <c r="C311" s="59" t="str">
        <f>IF(G311+H311&lt;&gt;0,Transaksi!C306,"")</f>
        <v/>
      </c>
      <c r="D311" s="60" t="str">
        <f>IF(G311+H311&lt;&gt;0,Transaksi!D306,"")</f>
        <v/>
      </c>
      <c r="E311" s="213" t="str">
        <f>IF(G311+H311&lt;&gt;0,Transaksi!E306,"")</f>
        <v/>
      </c>
      <c r="F311" s="48" t="str">
        <f>IF(G311+H311&lt;&gt;0,Transaksi!F306,"")</f>
        <v/>
      </c>
      <c r="G311" s="61">
        <f>IF(Transaksi!K306=$F$11,Transaksi!M306,0)</f>
        <v>0</v>
      </c>
      <c r="H311" s="61">
        <f>IF(Transaksi!K306=$F$11,Transaksi!L306,0)</f>
        <v>0</v>
      </c>
      <c r="I311" s="127" t="e">
        <f t="shared" si="4"/>
        <v>#REF!</v>
      </c>
      <c r="J311" s="127" t="str">
        <f>IF(G311+H311&lt;&gt;0,Transaksi!J306,"")</f>
        <v/>
      </c>
    </row>
    <row r="312" spans="3:10" customFormat="1" ht="16" customHeight="1">
      <c r="C312" s="59" t="str">
        <f>IF(G312+H312&lt;&gt;0,Transaksi!C307,"")</f>
        <v/>
      </c>
      <c r="D312" s="60" t="str">
        <f>IF(G312+H312&lt;&gt;0,Transaksi!D307,"")</f>
        <v/>
      </c>
      <c r="E312" s="213" t="str">
        <f>IF(G312+H312&lt;&gt;0,Transaksi!E307,"")</f>
        <v/>
      </c>
      <c r="F312" s="48" t="str">
        <f>IF(G312+H312&lt;&gt;0,Transaksi!F307,"")</f>
        <v/>
      </c>
      <c r="G312" s="61">
        <f>IF(Transaksi!K307=$F$11,Transaksi!M307,0)</f>
        <v>0</v>
      </c>
      <c r="H312" s="61">
        <f>IF(Transaksi!K307=$F$11,Transaksi!L307,0)</f>
        <v>0</v>
      </c>
      <c r="I312" s="127" t="e">
        <f t="shared" si="4"/>
        <v>#REF!</v>
      </c>
      <c r="J312" s="127" t="str">
        <f>IF(G312+H312&lt;&gt;0,Transaksi!J307,"")</f>
        <v/>
      </c>
    </row>
    <row r="313" spans="3:10" customFormat="1" ht="16" customHeight="1">
      <c r="C313" s="59" t="str">
        <f>IF(G313+H313&lt;&gt;0,Transaksi!C308,"")</f>
        <v/>
      </c>
      <c r="D313" s="60" t="str">
        <f>IF(G313+H313&lt;&gt;0,Transaksi!D308,"")</f>
        <v/>
      </c>
      <c r="E313" s="213" t="str">
        <f>IF(G313+H313&lt;&gt;0,Transaksi!E308,"")</f>
        <v/>
      </c>
      <c r="F313" s="48" t="str">
        <f>IF(G313+H313&lt;&gt;0,Transaksi!F308,"")</f>
        <v/>
      </c>
      <c r="G313" s="61">
        <f>IF(Transaksi!K308=$F$11,Transaksi!M308,0)</f>
        <v>0</v>
      </c>
      <c r="H313" s="61">
        <f>IF(Transaksi!K308=$F$11,Transaksi!L308,0)</f>
        <v>0</v>
      </c>
      <c r="I313" s="127" t="e">
        <f t="shared" si="4"/>
        <v>#REF!</v>
      </c>
      <c r="J313" s="127" t="str">
        <f>IF(G313+H313&lt;&gt;0,Transaksi!J308,"")</f>
        <v/>
      </c>
    </row>
    <row r="314" spans="3:10" customFormat="1" ht="16" customHeight="1">
      <c r="C314" s="59" t="str">
        <f>IF(G314+H314&lt;&gt;0,Transaksi!C309,"")</f>
        <v/>
      </c>
      <c r="D314" s="60" t="str">
        <f>IF(G314+H314&lt;&gt;0,Transaksi!D309,"")</f>
        <v/>
      </c>
      <c r="E314" s="213" t="str">
        <f>IF(G314+H314&lt;&gt;0,Transaksi!E309,"")</f>
        <v/>
      </c>
      <c r="F314" s="48" t="str">
        <f>IF(G314+H314&lt;&gt;0,Transaksi!F309,"")</f>
        <v/>
      </c>
      <c r="G314" s="61">
        <f>IF(Transaksi!K309=$F$11,Transaksi!M309,0)</f>
        <v>0</v>
      </c>
      <c r="H314" s="61">
        <f>IF(Transaksi!K309=$F$11,Transaksi!L309,0)</f>
        <v>0</v>
      </c>
      <c r="I314" s="127" t="e">
        <f t="shared" si="4"/>
        <v>#REF!</v>
      </c>
      <c r="J314" s="127" t="str">
        <f>IF(G314+H314&lt;&gt;0,Transaksi!J309,"")</f>
        <v/>
      </c>
    </row>
    <row r="315" spans="3:10" customFormat="1" ht="16" customHeight="1">
      <c r="C315" s="59" t="str">
        <f>IF(G315+H315&lt;&gt;0,Transaksi!C310,"")</f>
        <v/>
      </c>
      <c r="D315" s="60" t="str">
        <f>IF(G315+H315&lt;&gt;0,Transaksi!D310,"")</f>
        <v/>
      </c>
      <c r="E315" s="213" t="str">
        <f>IF(G315+H315&lt;&gt;0,Transaksi!E310,"")</f>
        <v/>
      </c>
      <c r="F315" s="48" t="str">
        <f>IF(G315+H315&lt;&gt;0,Transaksi!F310,"")</f>
        <v/>
      </c>
      <c r="G315" s="61">
        <f>IF(Transaksi!K310=$F$11,Transaksi!M310,0)</f>
        <v>0</v>
      </c>
      <c r="H315" s="61">
        <f>IF(Transaksi!K310=$F$11,Transaksi!L310,0)</f>
        <v>0</v>
      </c>
      <c r="I315" s="127" t="e">
        <f t="shared" si="4"/>
        <v>#REF!</v>
      </c>
      <c r="J315" s="127" t="str">
        <f>IF(G315+H315&lt;&gt;0,Transaksi!J310,"")</f>
        <v/>
      </c>
    </row>
    <row r="316" spans="3:10" customFormat="1" ht="16" customHeight="1">
      <c r="C316" s="59" t="str">
        <f>IF(G316+H316&lt;&gt;0,Transaksi!C311,"")</f>
        <v/>
      </c>
      <c r="D316" s="60" t="str">
        <f>IF(G316+H316&lt;&gt;0,Transaksi!D311,"")</f>
        <v/>
      </c>
      <c r="E316" s="213" t="str">
        <f>IF(G316+H316&lt;&gt;0,Transaksi!E311,"")</f>
        <v/>
      </c>
      <c r="F316" s="48" t="str">
        <f>IF(G316+H316&lt;&gt;0,Transaksi!F311,"")</f>
        <v/>
      </c>
      <c r="G316" s="61">
        <f>IF(Transaksi!K311=$F$11,Transaksi!M311,0)</f>
        <v>0</v>
      </c>
      <c r="H316" s="61">
        <f>IF(Transaksi!K311=$F$11,Transaksi!L311,0)</f>
        <v>0</v>
      </c>
      <c r="I316" s="127" t="e">
        <f t="shared" si="4"/>
        <v>#REF!</v>
      </c>
      <c r="J316" s="127" t="str">
        <f>IF(G316+H316&lt;&gt;0,Transaksi!J311,"")</f>
        <v/>
      </c>
    </row>
    <row r="317" spans="3:10" customFormat="1" ht="16" customHeight="1">
      <c r="C317" s="59" t="str">
        <f>IF(G317+H317&lt;&gt;0,Transaksi!C312,"")</f>
        <v/>
      </c>
      <c r="D317" s="60" t="str">
        <f>IF(G317+H317&lt;&gt;0,Transaksi!D312,"")</f>
        <v/>
      </c>
      <c r="E317" s="213" t="str">
        <f>IF(G317+H317&lt;&gt;0,Transaksi!E312,"")</f>
        <v/>
      </c>
      <c r="F317" s="48" t="str">
        <f>IF(G317+H317&lt;&gt;0,Transaksi!F312,"")</f>
        <v/>
      </c>
      <c r="G317" s="61">
        <f>IF(Transaksi!K312=$F$11,Transaksi!M312,0)</f>
        <v>0</v>
      </c>
      <c r="H317" s="61">
        <f>IF(Transaksi!K312=$F$11,Transaksi!L312,0)</f>
        <v>0</v>
      </c>
      <c r="I317" s="127" t="e">
        <f t="shared" si="4"/>
        <v>#REF!</v>
      </c>
      <c r="J317" s="127" t="str">
        <f>IF(G317+H317&lt;&gt;0,Transaksi!J312,"")</f>
        <v/>
      </c>
    </row>
    <row r="318" spans="3:10" customFormat="1" ht="16" customHeight="1">
      <c r="C318" s="59" t="str">
        <f>IF(G318+H318&lt;&gt;0,Transaksi!C313,"")</f>
        <v/>
      </c>
      <c r="D318" s="60" t="str">
        <f>IF(G318+H318&lt;&gt;0,Transaksi!D313,"")</f>
        <v/>
      </c>
      <c r="E318" s="213" t="str">
        <f>IF(G318+H318&lt;&gt;0,Transaksi!E313,"")</f>
        <v/>
      </c>
      <c r="F318" s="48" t="str">
        <f>IF(G318+H318&lt;&gt;0,Transaksi!F313,"")</f>
        <v/>
      </c>
      <c r="G318" s="61">
        <f>IF(Transaksi!K313=$F$11,Transaksi!M313,0)</f>
        <v>0</v>
      </c>
      <c r="H318" s="61">
        <f>IF(Transaksi!K313=$F$11,Transaksi!L313,0)</f>
        <v>0</v>
      </c>
      <c r="I318" s="127" t="e">
        <f t="shared" si="4"/>
        <v>#REF!</v>
      </c>
      <c r="J318" s="127" t="str">
        <f>IF(G318+H318&lt;&gt;0,Transaksi!J313,"")</f>
        <v/>
      </c>
    </row>
    <row r="319" spans="3:10" customFormat="1" ht="16" customHeight="1">
      <c r="C319" s="59" t="str">
        <f>IF(G319+H319&lt;&gt;0,Transaksi!C314,"")</f>
        <v/>
      </c>
      <c r="D319" s="60" t="str">
        <f>IF(G319+H319&lt;&gt;0,Transaksi!D314,"")</f>
        <v/>
      </c>
      <c r="E319" s="213" t="str">
        <f>IF(G319+H319&lt;&gt;0,Transaksi!E314,"")</f>
        <v/>
      </c>
      <c r="F319" s="48" t="str">
        <f>IF(G319+H319&lt;&gt;0,Transaksi!F314,"")</f>
        <v/>
      </c>
      <c r="G319" s="61">
        <f>IF(Transaksi!K314=$F$11,Transaksi!M314,0)</f>
        <v>0</v>
      </c>
      <c r="H319" s="61">
        <f>IF(Transaksi!K314=$F$11,Transaksi!L314,0)</f>
        <v>0</v>
      </c>
      <c r="I319" s="127" t="e">
        <f t="shared" si="4"/>
        <v>#REF!</v>
      </c>
      <c r="J319" s="127" t="str">
        <f>IF(G319+H319&lt;&gt;0,Transaksi!J314,"")</f>
        <v/>
      </c>
    </row>
    <row r="320" spans="3:10" customFormat="1" ht="16" customHeight="1">
      <c r="C320" s="59" t="str">
        <f>IF(G320+H320&lt;&gt;0,Transaksi!C315,"")</f>
        <v/>
      </c>
      <c r="D320" s="60" t="str">
        <f>IF(G320+H320&lt;&gt;0,Transaksi!D315,"")</f>
        <v/>
      </c>
      <c r="E320" s="213" t="str">
        <f>IF(G320+H320&lt;&gt;0,Transaksi!E315,"")</f>
        <v/>
      </c>
      <c r="F320" s="48" t="str">
        <f>IF(G320+H320&lt;&gt;0,Transaksi!F315,"")</f>
        <v/>
      </c>
      <c r="G320" s="61">
        <f>IF(Transaksi!K315=$F$11,Transaksi!M315,0)</f>
        <v>0</v>
      </c>
      <c r="H320" s="61">
        <f>IF(Transaksi!K315=$F$11,Transaksi!L315,0)</f>
        <v>0</v>
      </c>
      <c r="I320" s="127" t="e">
        <f t="shared" si="4"/>
        <v>#REF!</v>
      </c>
      <c r="J320" s="127" t="str">
        <f>IF(G320+H320&lt;&gt;0,Transaksi!J315,"")</f>
        <v/>
      </c>
    </row>
    <row r="321" spans="3:10" customFormat="1" ht="16" customHeight="1">
      <c r="C321" s="59" t="str">
        <f>IF(G321+H321&lt;&gt;0,Transaksi!C316,"")</f>
        <v/>
      </c>
      <c r="D321" s="60" t="str">
        <f>IF(G321+H321&lt;&gt;0,Transaksi!D316,"")</f>
        <v/>
      </c>
      <c r="E321" s="213" t="str">
        <f>IF(G321+H321&lt;&gt;0,Transaksi!E316,"")</f>
        <v/>
      </c>
      <c r="F321" s="48" t="str">
        <f>IF(G321+H321&lt;&gt;0,Transaksi!F316,"")</f>
        <v/>
      </c>
      <c r="G321" s="61">
        <f>IF(Transaksi!K316=$F$11,Transaksi!M316,0)</f>
        <v>0</v>
      </c>
      <c r="H321" s="61">
        <f>IF(Transaksi!K316=$F$11,Transaksi!L316,0)</f>
        <v>0</v>
      </c>
      <c r="I321" s="127" t="e">
        <f t="shared" si="4"/>
        <v>#REF!</v>
      </c>
      <c r="J321" s="127" t="str">
        <f>IF(G321+H321&lt;&gt;0,Transaksi!J316,"")</f>
        <v/>
      </c>
    </row>
    <row r="322" spans="3:10" customFormat="1" ht="16" customHeight="1">
      <c r="C322" s="59" t="str">
        <f>IF(G322+H322&lt;&gt;0,Transaksi!C317,"")</f>
        <v/>
      </c>
      <c r="D322" s="60" t="str">
        <f>IF(G322+H322&lt;&gt;0,Transaksi!D317,"")</f>
        <v/>
      </c>
      <c r="E322" s="213" t="str">
        <f>IF(G322+H322&lt;&gt;0,Transaksi!E317,"")</f>
        <v/>
      </c>
      <c r="F322" s="48" t="str">
        <f>IF(G322+H322&lt;&gt;0,Transaksi!F317,"")</f>
        <v/>
      </c>
      <c r="G322" s="61">
        <f>IF(Transaksi!K317=$F$11,Transaksi!M317,0)</f>
        <v>0</v>
      </c>
      <c r="H322" s="61">
        <f>IF(Transaksi!K317=$F$11,Transaksi!L317,0)</f>
        <v>0</v>
      </c>
      <c r="I322" s="127" t="e">
        <f t="shared" si="4"/>
        <v>#REF!</v>
      </c>
      <c r="J322" s="127" t="str">
        <f>IF(G322+H322&lt;&gt;0,Transaksi!J317,"")</f>
        <v/>
      </c>
    </row>
    <row r="323" spans="3:10" customFormat="1" ht="16" customHeight="1">
      <c r="C323" s="59" t="str">
        <f>IF(G323+H323&lt;&gt;0,Transaksi!C318,"")</f>
        <v/>
      </c>
      <c r="D323" s="60" t="str">
        <f>IF(G323+H323&lt;&gt;0,Transaksi!D318,"")</f>
        <v/>
      </c>
      <c r="E323" s="213" t="str">
        <f>IF(G323+H323&lt;&gt;0,Transaksi!E318,"")</f>
        <v/>
      </c>
      <c r="F323" s="48" t="str">
        <f>IF(G323+H323&lt;&gt;0,Transaksi!F318,"")</f>
        <v/>
      </c>
      <c r="G323" s="61">
        <f>IF(Transaksi!K318=$F$11,Transaksi!M318,0)</f>
        <v>0</v>
      </c>
      <c r="H323" s="61">
        <f>IF(Transaksi!K318=$F$11,Transaksi!L318,0)</f>
        <v>0</v>
      </c>
      <c r="I323" s="127" t="e">
        <f t="shared" si="4"/>
        <v>#REF!</v>
      </c>
      <c r="J323" s="127" t="str">
        <f>IF(G323+H323&lt;&gt;0,Transaksi!J318,"")</f>
        <v/>
      </c>
    </row>
    <row r="324" spans="3:10" customFormat="1" ht="16" customHeight="1">
      <c r="C324" s="59" t="str">
        <f>IF(G324+H324&lt;&gt;0,Transaksi!C319,"")</f>
        <v/>
      </c>
      <c r="D324" s="60" t="str">
        <f>IF(G324+H324&lt;&gt;0,Transaksi!D319,"")</f>
        <v/>
      </c>
      <c r="E324" s="213" t="str">
        <f>IF(G324+H324&lt;&gt;0,Transaksi!E319,"")</f>
        <v/>
      </c>
      <c r="F324" s="48" t="str">
        <f>IF(G324+H324&lt;&gt;0,Transaksi!F319,"")</f>
        <v/>
      </c>
      <c r="G324" s="61">
        <f>IF(Transaksi!K319=$F$11,Transaksi!M319,0)</f>
        <v>0</v>
      </c>
      <c r="H324" s="61">
        <f>IF(Transaksi!K319=$F$11,Transaksi!L319,0)</f>
        <v>0</v>
      </c>
      <c r="I324" s="127" t="e">
        <f t="shared" si="4"/>
        <v>#REF!</v>
      </c>
      <c r="J324" s="127" t="str">
        <f>IF(G324+H324&lt;&gt;0,Transaksi!J319,"")</f>
        <v/>
      </c>
    </row>
    <row r="325" spans="3:10" customFormat="1" ht="16" customHeight="1">
      <c r="C325" s="59" t="str">
        <f>IF(G325+H325&lt;&gt;0,Transaksi!C320,"")</f>
        <v/>
      </c>
      <c r="D325" s="60" t="str">
        <f>IF(G325+H325&lt;&gt;0,Transaksi!D320,"")</f>
        <v/>
      </c>
      <c r="E325" s="213" t="str">
        <f>IF(G325+H325&lt;&gt;0,Transaksi!E320,"")</f>
        <v/>
      </c>
      <c r="F325" s="48" t="str">
        <f>IF(G325+H325&lt;&gt;0,Transaksi!F320,"")</f>
        <v/>
      </c>
      <c r="G325" s="61">
        <f>IF(Transaksi!K320=$F$11,Transaksi!M320,0)</f>
        <v>0</v>
      </c>
      <c r="H325" s="61">
        <f>IF(Transaksi!K320=$F$11,Transaksi!L320,0)</f>
        <v>0</v>
      </c>
      <c r="I325" s="127" t="e">
        <f t="shared" si="4"/>
        <v>#REF!</v>
      </c>
      <c r="J325" s="127" t="str">
        <f>IF(G325+H325&lt;&gt;0,Transaksi!J320,"")</f>
        <v/>
      </c>
    </row>
    <row r="326" spans="3:10" customFormat="1" ht="16" customHeight="1">
      <c r="C326" s="59" t="str">
        <f>IF(G326+H326&lt;&gt;0,Transaksi!C321,"")</f>
        <v/>
      </c>
      <c r="D326" s="60" t="str">
        <f>IF(G326+H326&lt;&gt;0,Transaksi!D321,"")</f>
        <v/>
      </c>
      <c r="E326" s="213" t="str">
        <f>IF(G326+H326&lt;&gt;0,Transaksi!E321,"")</f>
        <v/>
      </c>
      <c r="F326" s="48" t="str">
        <f>IF(G326+H326&lt;&gt;0,Transaksi!F321,"")</f>
        <v/>
      </c>
      <c r="G326" s="61">
        <f>IF(Transaksi!K321=$F$11,Transaksi!M321,0)</f>
        <v>0</v>
      </c>
      <c r="H326" s="61">
        <f>IF(Transaksi!K321=$F$11,Transaksi!L321,0)</f>
        <v>0</v>
      </c>
      <c r="I326" s="127" t="e">
        <f t="shared" si="4"/>
        <v>#REF!</v>
      </c>
      <c r="J326" s="127" t="str">
        <f>IF(G326+H326&lt;&gt;0,Transaksi!J321,"")</f>
        <v/>
      </c>
    </row>
    <row r="327" spans="3:10" customFormat="1" ht="16" customHeight="1">
      <c r="C327" s="59" t="str">
        <f>IF(G327+H327&lt;&gt;0,Transaksi!C322,"")</f>
        <v/>
      </c>
      <c r="D327" s="60" t="str">
        <f>IF(G327+H327&lt;&gt;0,Transaksi!D322,"")</f>
        <v/>
      </c>
      <c r="E327" s="213" t="str">
        <f>IF(G327+H327&lt;&gt;0,Transaksi!E322,"")</f>
        <v/>
      </c>
      <c r="F327" s="48" t="str">
        <f>IF(G327+H327&lt;&gt;0,Transaksi!F322,"")</f>
        <v/>
      </c>
      <c r="G327" s="61">
        <f>IF(Transaksi!K322=$F$11,Transaksi!M322,0)</f>
        <v>0</v>
      </c>
      <c r="H327" s="61">
        <f>IF(Transaksi!K322=$F$11,Transaksi!L322,0)</f>
        <v>0</v>
      </c>
      <c r="I327" s="127" t="e">
        <f t="shared" si="4"/>
        <v>#REF!</v>
      </c>
      <c r="J327" s="127" t="str">
        <f>IF(G327+H327&lt;&gt;0,Transaksi!J322,"")</f>
        <v/>
      </c>
    </row>
    <row r="328" spans="3:10" customFormat="1" ht="16" customHeight="1">
      <c r="C328" s="59" t="str">
        <f>IF(G328+H328&lt;&gt;0,Transaksi!C323,"")</f>
        <v/>
      </c>
      <c r="D328" s="60" t="str">
        <f>IF(G328+H328&lt;&gt;0,Transaksi!D323,"")</f>
        <v/>
      </c>
      <c r="E328" s="213" t="str">
        <f>IF(G328+H328&lt;&gt;0,Transaksi!E323,"")</f>
        <v/>
      </c>
      <c r="F328" s="48" t="str">
        <f>IF(G328+H328&lt;&gt;0,Transaksi!F323,"")</f>
        <v/>
      </c>
      <c r="G328" s="61">
        <f>IF(Transaksi!K323=$F$11,Transaksi!M323,0)</f>
        <v>0</v>
      </c>
      <c r="H328" s="61">
        <f>IF(Transaksi!K323=$F$11,Transaksi!L323,0)</f>
        <v>0</v>
      </c>
      <c r="I328" s="127" t="e">
        <f t="shared" si="4"/>
        <v>#REF!</v>
      </c>
      <c r="J328" s="127" t="str">
        <f>IF(G328+H328&lt;&gt;0,Transaksi!J323,"")</f>
        <v/>
      </c>
    </row>
    <row r="329" spans="3:10" customFormat="1" ht="16" customHeight="1">
      <c r="C329" s="59" t="str">
        <f>IF(G329+H329&lt;&gt;0,Transaksi!C324,"")</f>
        <v/>
      </c>
      <c r="D329" s="60" t="str">
        <f>IF(G329+H329&lt;&gt;0,Transaksi!D324,"")</f>
        <v/>
      </c>
      <c r="E329" s="213" t="str">
        <f>IF(G329+H329&lt;&gt;0,Transaksi!E324,"")</f>
        <v/>
      </c>
      <c r="F329" s="48" t="str">
        <f>IF(G329+H329&lt;&gt;0,Transaksi!F324,"")</f>
        <v/>
      </c>
      <c r="G329" s="61">
        <f>IF(Transaksi!K324=$F$11,Transaksi!M324,0)</f>
        <v>0</v>
      </c>
      <c r="H329" s="61">
        <f>IF(Transaksi!K324=$F$11,Transaksi!L324,0)</f>
        <v>0</v>
      </c>
      <c r="I329" s="127" t="e">
        <f t="shared" si="4"/>
        <v>#REF!</v>
      </c>
      <c r="J329" s="127" t="str">
        <f>IF(G329+H329&lt;&gt;0,Transaksi!J324,"")</f>
        <v/>
      </c>
    </row>
    <row r="330" spans="3:10" customFormat="1" ht="16" customHeight="1">
      <c r="C330" s="59" t="str">
        <f>IF(G330+H330&lt;&gt;0,Transaksi!C325,"")</f>
        <v/>
      </c>
      <c r="D330" s="60" t="str">
        <f>IF(G330+H330&lt;&gt;0,Transaksi!D325,"")</f>
        <v/>
      </c>
      <c r="E330" s="213" t="str">
        <f>IF(G330+H330&lt;&gt;0,Transaksi!E325,"")</f>
        <v/>
      </c>
      <c r="F330" s="48" t="str">
        <f>IF(G330+H330&lt;&gt;0,Transaksi!F325,"")</f>
        <v/>
      </c>
      <c r="G330" s="61">
        <f>IF(Transaksi!K325=$F$11,Transaksi!M325,0)</f>
        <v>0</v>
      </c>
      <c r="H330" s="61">
        <f>IF(Transaksi!K325=$F$11,Transaksi!L325,0)</f>
        <v>0</v>
      </c>
      <c r="I330" s="127" t="e">
        <f t="shared" si="4"/>
        <v>#REF!</v>
      </c>
      <c r="J330" s="127" t="str">
        <f>IF(G330+H330&lt;&gt;0,Transaksi!J325,"")</f>
        <v/>
      </c>
    </row>
    <row r="331" spans="3:10" customFormat="1" ht="16" customHeight="1">
      <c r="C331" s="59" t="str">
        <f>IF(G331+H331&lt;&gt;0,Transaksi!C326,"")</f>
        <v/>
      </c>
      <c r="D331" s="60" t="str">
        <f>IF(G331+H331&lt;&gt;0,Transaksi!D326,"")</f>
        <v/>
      </c>
      <c r="E331" s="213" t="str">
        <f>IF(G331+H331&lt;&gt;0,Transaksi!E326,"")</f>
        <v/>
      </c>
      <c r="F331" s="48" t="str">
        <f>IF(G331+H331&lt;&gt;0,Transaksi!F326,"")</f>
        <v/>
      </c>
      <c r="G331" s="61">
        <f>IF(Transaksi!K326=$F$11,Transaksi!M326,0)</f>
        <v>0</v>
      </c>
      <c r="H331" s="61">
        <f>IF(Transaksi!K326=$F$11,Transaksi!L326,0)</f>
        <v>0</v>
      </c>
      <c r="I331" s="127" t="e">
        <f t="shared" si="4"/>
        <v>#REF!</v>
      </c>
      <c r="J331" s="127" t="str">
        <f>IF(G331+H331&lt;&gt;0,Transaksi!J326,"")</f>
        <v/>
      </c>
    </row>
    <row r="332" spans="3:10" customFormat="1" ht="16" customHeight="1">
      <c r="C332" s="59" t="str">
        <f>IF(G332+H332&lt;&gt;0,Transaksi!C327,"")</f>
        <v/>
      </c>
      <c r="D332" s="60" t="str">
        <f>IF(G332+H332&lt;&gt;0,Transaksi!D327,"")</f>
        <v/>
      </c>
      <c r="E332" s="213" t="str">
        <f>IF(G332+H332&lt;&gt;0,Transaksi!E327,"")</f>
        <v/>
      </c>
      <c r="F332" s="48" t="str">
        <f>IF(G332+H332&lt;&gt;0,Transaksi!F327,"")</f>
        <v/>
      </c>
      <c r="G332" s="61">
        <f>IF(Transaksi!K327=$F$11,Transaksi!M327,0)</f>
        <v>0</v>
      </c>
      <c r="H332" s="61">
        <f>IF(Transaksi!K327=$F$11,Transaksi!L327,0)</f>
        <v>0</v>
      </c>
      <c r="I332" s="127" t="e">
        <f t="shared" si="4"/>
        <v>#REF!</v>
      </c>
      <c r="J332" s="127" t="str">
        <f>IF(G332+H332&lt;&gt;0,Transaksi!J327,"")</f>
        <v/>
      </c>
    </row>
    <row r="333" spans="3:10" customFormat="1" ht="16" customHeight="1">
      <c r="C333" s="59" t="str">
        <f>IF(G333+H333&lt;&gt;0,Transaksi!C328,"")</f>
        <v/>
      </c>
      <c r="D333" s="60" t="str">
        <f>IF(G333+H333&lt;&gt;0,Transaksi!D328,"")</f>
        <v/>
      </c>
      <c r="E333" s="213" t="str">
        <f>IF(G333+H333&lt;&gt;0,Transaksi!E328,"")</f>
        <v/>
      </c>
      <c r="F333" s="48" t="str">
        <f>IF(G333+H333&lt;&gt;0,Transaksi!F328,"")</f>
        <v/>
      </c>
      <c r="G333" s="61">
        <f>IF(Transaksi!K328=$F$11,Transaksi!M328,0)</f>
        <v>0</v>
      </c>
      <c r="H333" s="61">
        <f>IF(Transaksi!K328=$F$11,Transaksi!L328,0)</f>
        <v>0</v>
      </c>
      <c r="I333" s="127" t="e">
        <f t="shared" si="4"/>
        <v>#REF!</v>
      </c>
      <c r="J333" s="127" t="str">
        <f>IF(G333+H333&lt;&gt;0,Transaksi!J328,"")</f>
        <v/>
      </c>
    </row>
    <row r="334" spans="3:10" customFormat="1" ht="16" customHeight="1">
      <c r="C334" s="59" t="str">
        <f>IF(G334+H334&lt;&gt;0,Transaksi!C329,"")</f>
        <v/>
      </c>
      <c r="D334" s="60" t="str">
        <f>IF(G334+H334&lt;&gt;0,Transaksi!D329,"")</f>
        <v/>
      </c>
      <c r="E334" s="213" t="str">
        <f>IF(G334+H334&lt;&gt;0,Transaksi!E329,"")</f>
        <v/>
      </c>
      <c r="F334" s="48" t="str">
        <f>IF(G334+H334&lt;&gt;0,Transaksi!F329,"")</f>
        <v/>
      </c>
      <c r="G334" s="61">
        <f>IF(Transaksi!K329=$F$11,Transaksi!M329,0)</f>
        <v>0</v>
      </c>
      <c r="H334" s="61">
        <f>IF(Transaksi!K329=$F$11,Transaksi!L329,0)</f>
        <v>0</v>
      </c>
      <c r="I334" s="127" t="e">
        <f t="shared" si="4"/>
        <v>#REF!</v>
      </c>
      <c r="J334" s="127" t="str">
        <f>IF(G334+H334&lt;&gt;0,Transaksi!J329,"")</f>
        <v/>
      </c>
    </row>
    <row r="335" spans="3:10" customFormat="1" ht="16" customHeight="1">
      <c r="C335" s="59" t="str">
        <f>IF(G335+H335&lt;&gt;0,Transaksi!C330,"")</f>
        <v/>
      </c>
      <c r="D335" s="60" t="str">
        <f>IF(G335+H335&lt;&gt;0,Transaksi!D330,"")</f>
        <v/>
      </c>
      <c r="E335" s="213" t="str">
        <f>IF(G335+H335&lt;&gt;0,Transaksi!E330,"")</f>
        <v/>
      </c>
      <c r="F335" s="48" t="str">
        <f>IF(G335+H335&lt;&gt;0,Transaksi!F330,"")</f>
        <v/>
      </c>
      <c r="G335" s="61">
        <f>IF(Transaksi!K330=$F$11,Transaksi!M330,0)</f>
        <v>0</v>
      </c>
      <c r="H335" s="61">
        <f>IF(Transaksi!K330=$F$11,Transaksi!L330,0)</f>
        <v>0</v>
      </c>
      <c r="I335" s="127" t="e">
        <f t="shared" si="4"/>
        <v>#REF!</v>
      </c>
      <c r="J335" s="127" t="str">
        <f>IF(G335+H335&lt;&gt;0,Transaksi!J330,"")</f>
        <v/>
      </c>
    </row>
    <row r="336" spans="3:10" customFormat="1" ht="16" customHeight="1">
      <c r="C336" s="59" t="str">
        <f>IF(G336+H336&lt;&gt;0,Transaksi!C331,"")</f>
        <v/>
      </c>
      <c r="D336" s="60" t="str">
        <f>IF(G336+H336&lt;&gt;0,Transaksi!D331,"")</f>
        <v/>
      </c>
      <c r="E336" s="213" t="str">
        <f>IF(G336+H336&lt;&gt;0,Transaksi!E331,"")</f>
        <v/>
      </c>
      <c r="F336" s="48" t="str">
        <f>IF(G336+H336&lt;&gt;0,Transaksi!F331,"")</f>
        <v/>
      </c>
      <c r="G336" s="61">
        <f>IF(Transaksi!K331=$F$11,Transaksi!M331,0)</f>
        <v>0</v>
      </c>
      <c r="H336" s="61">
        <f>IF(Transaksi!K331=$F$11,Transaksi!L331,0)</f>
        <v>0</v>
      </c>
      <c r="I336" s="127" t="e">
        <f t="shared" si="4"/>
        <v>#REF!</v>
      </c>
      <c r="J336" s="127" t="str">
        <f>IF(G336+H336&lt;&gt;0,Transaksi!J331,"")</f>
        <v/>
      </c>
    </row>
    <row r="337" spans="3:10" customFormat="1" ht="16" customHeight="1">
      <c r="C337" s="59" t="str">
        <f>IF(G337+H337&lt;&gt;0,Transaksi!C332,"")</f>
        <v/>
      </c>
      <c r="D337" s="60" t="str">
        <f>IF(G337+H337&lt;&gt;0,Transaksi!D332,"")</f>
        <v/>
      </c>
      <c r="E337" s="213" t="str">
        <f>IF(G337+H337&lt;&gt;0,Transaksi!E332,"")</f>
        <v/>
      </c>
      <c r="F337" s="48" t="str">
        <f>IF(G337+H337&lt;&gt;0,Transaksi!F332,"")</f>
        <v/>
      </c>
      <c r="G337" s="61">
        <f>IF(Transaksi!K332=$F$11,Transaksi!M332,0)</f>
        <v>0</v>
      </c>
      <c r="H337" s="61">
        <f>IF(Transaksi!K332=$F$11,Transaksi!L332,0)</f>
        <v>0</v>
      </c>
      <c r="I337" s="127" t="e">
        <f t="shared" ref="I337:I400" si="5">I336+G337-H337</f>
        <v>#REF!</v>
      </c>
      <c r="J337" s="127" t="str">
        <f>IF(G337+H337&lt;&gt;0,Transaksi!J332,"")</f>
        <v/>
      </c>
    </row>
    <row r="338" spans="3:10" customFormat="1" ht="16" customHeight="1">
      <c r="C338" s="59" t="str">
        <f>IF(G338+H338&lt;&gt;0,Transaksi!C333,"")</f>
        <v/>
      </c>
      <c r="D338" s="60" t="str">
        <f>IF(G338+H338&lt;&gt;0,Transaksi!D333,"")</f>
        <v/>
      </c>
      <c r="E338" s="213" t="str">
        <f>IF(G338+H338&lt;&gt;0,Transaksi!E333,"")</f>
        <v/>
      </c>
      <c r="F338" s="48" t="str">
        <f>IF(G338+H338&lt;&gt;0,Transaksi!F333,"")</f>
        <v/>
      </c>
      <c r="G338" s="61">
        <f>IF(Transaksi!K333=$F$11,Transaksi!M333,0)</f>
        <v>0</v>
      </c>
      <c r="H338" s="61">
        <f>IF(Transaksi!K333=$F$11,Transaksi!L333,0)</f>
        <v>0</v>
      </c>
      <c r="I338" s="127" t="e">
        <f t="shared" si="5"/>
        <v>#REF!</v>
      </c>
      <c r="J338" s="127" t="str">
        <f>IF(G338+H338&lt;&gt;0,Transaksi!J333,"")</f>
        <v/>
      </c>
    </row>
    <row r="339" spans="3:10" customFormat="1" ht="16" customHeight="1">
      <c r="C339" s="59" t="str">
        <f>IF(G339+H339&lt;&gt;0,Transaksi!C334,"")</f>
        <v/>
      </c>
      <c r="D339" s="60" t="str">
        <f>IF(G339+H339&lt;&gt;0,Transaksi!D334,"")</f>
        <v/>
      </c>
      <c r="E339" s="213" t="str">
        <f>IF(G339+H339&lt;&gt;0,Transaksi!E334,"")</f>
        <v/>
      </c>
      <c r="F339" s="48" t="str">
        <f>IF(G339+H339&lt;&gt;0,Transaksi!F334,"")</f>
        <v/>
      </c>
      <c r="G339" s="61">
        <f>IF(Transaksi!K334=$F$11,Transaksi!M334,0)</f>
        <v>0</v>
      </c>
      <c r="H339" s="61">
        <f>IF(Transaksi!K334=$F$11,Transaksi!L334,0)</f>
        <v>0</v>
      </c>
      <c r="I339" s="127" t="e">
        <f t="shared" si="5"/>
        <v>#REF!</v>
      </c>
      <c r="J339" s="127" t="str">
        <f>IF(G339+H339&lt;&gt;0,Transaksi!J334,"")</f>
        <v/>
      </c>
    </row>
    <row r="340" spans="3:10" customFormat="1" ht="16" customHeight="1">
      <c r="C340" s="59" t="str">
        <f>IF(G340+H340&lt;&gt;0,Transaksi!C335,"")</f>
        <v/>
      </c>
      <c r="D340" s="60" t="str">
        <f>IF(G340+H340&lt;&gt;0,Transaksi!D335,"")</f>
        <v/>
      </c>
      <c r="E340" s="213" t="str">
        <f>IF(G340+H340&lt;&gt;0,Transaksi!E335,"")</f>
        <v/>
      </c>
      <c r="F340" s="48" t="str">
        <f>IF(G340+H340&lt;&gt;0,Transaksi!F335,"")</f>
        <v/>
      </c>
      <c r="G340" s="61">
        <f>IF(Transaksi!K335=$F$11,Transaksi!M335,0)</f>
        <v>0</v>
      </c>
      <c r="H340" s="61">
        <f>IF(Transaksi!K335=$F$11,Transaksi!L335,0)</f>
        <v>0</v>
      </c>
      <c r="I340" s="127" t="e">
        <f t="shared" si="5"/>
        <v>#REF!</v>
      </c>
      <c r="J340" s="127" t="str">
        <f>IF(G340+H340&lt;&gt;0,Transaksi!J335,"")</f>
        <v/>
      </c>
    </row>
    <row r="341" spans="3:10" customFormat="1" ht="16" customHeight="1">
      <c r="C341" s="59" t="str">
        <f>IF(G341+H341&lt;&gt;0,Transaksi!C336,"")</f>
        <v/>
      </c>
      <c r="D341" s="60" t="str">
        <f>IF(G341+H341&lt;&gt;0,Transaksi!D336,"")</f>
        <v/>
      </c>
      <c r="E341" s="213" t="str">
        <f>IF(G341+H341&lt;&gt;0,Transaksi!E336,"")</f>
        <v/>
      </c>
      <c r="F341" s="48" t="str">
        <f>IF(G341+H341&lt;&gt;0,Transaksi!F336,"")</f>
        <v/>
      </c>
      <c r="G341" s="61">
        <f>IF(Transaksi!K336=$F$11,Transaksi!M336,0)</f>
        <v>0</v>
      </c>
      <c r="H341" s="61">
        <f>IF(Transaksi!K336=$F$11,Transaksi!L336,0)</f>
        <v>0</v>
      </c>
      <c r="I341" s="127" t="e">
        <f t="shared" si="5"/>
        <v>#REF!</v>
      </c>
      <c r="J341" s="127" t="str">
        <f>IF(G341+H341&lt;&gt;0,Transaksi!J336,"")</f>
        <v/>
      </c>
    </row>
    <row r="342" spans="3:10" customFormat="1" ht="16" customHeight="1">
      <c r="C342" s="59" t="str">
        <f>IF(G342+H342&lt;&gt;0,Transaksi!C337,"")</f>
        <v/>
      </c>
      <c r="D342" s="60" t="str">
        <f>IF(G342+H342&lt;&gt;0,Transaksi!D337,"")</f>
        <v/>
      </c>
      <c r="E342" s="213" t="str">
        <f>IF(G342+H342&lt;&gt;0,Transaksi!E337,"")</f>
        <v/>
      </c>
      <c r="F342" s="48" t="str">
        <f>IF(G342+H342&lt;&gt;0,Transaksi!F337,"")</f>
        <v/>
      </c>
      <c r="G342" s="61">
        <f>IF(Transaksi!K337=$F$11,Transaksi!M337,0)</f>
        <v>0</v>
      </c>
      <c r="H342" s="61">
        <f>IF(Transaksi!K337=$F$11,Transaksi!L337,0)</f>
        <v>0</v>
      </c>
      <c r="I342" s="127" t="e">
        <f t="shared" si="5"/>
        <v>#REF!</v>
      </c>
      <c r="J342" s="127" t="str">
        <f>IF(G342+H342&lt;&gt;0,Transaksi!J337,"")</f>
        <v/>
      </c>
    </row>
    <row r="343" spans="3:10" customFormat="1" ht="16" customHeight="1">
      <c r="C343" s="59" t="str">
        <f>IF(G343+H343&lt;&gt;0,Transaksi!C338,"")</f>
        <v/>
      </c>
      <c r="D343" s="60" t="str">
        <f>IF(G343+H343&lt;&gt;0,Transaksi!D338,"")</f>
        <v/>
      </c>
      <c r="E343" s="213" t="str">
        <f>IF(G343+H343&lt;&gt;0,Transaksi!E338,"")</f>
        <v/>
      </c>
      <c r="F343" s="48" t="str">
        <f>IF(G343+H343&lt;&gt;0,Transaksi!F338,"")</f>
        <v/>
      </c>
      <c r="G343" s="61">
        <f>IF(Transaksi!K338=$F$11,Transaksi!M338,0)</f>
        <v>0</v>
      </c>
      <c r="H343" s="61">
        <f>IF(Transaksi!K338=$F$11,Transaksi!L338,0)</f>
        <v>0</v>
      </c>
      <c r="I343" s="127" t="e">
        <f t="shared" si="5"/>
        <v>#REF!</v>
      </c>
      <c r="J343" s="127" t="str">
        <f>IF(G343+H343&lt;&gt;0,Transaksi!J338,"")</f>
        <v/>
      </c>
    </row>
    <row r="344" spans="3:10" customFormat="1" ht="16" customHeight="1">
      <c r="C344" s="59" t="str">
        <f>IF(G344+H344&lt;&gt;0,Transaksi!C339,"")</f>
        <v/>
      </c>
      <c r="D344" s="60" t="str">
        <f>IF(G344+H344&lt;&gt;0,Transaksi!D339,"")</f>
        <v/>
      </c>
      <c r="E344" s="213" t="str">
        <f>IF(G344+H344&lt;&gt;0,Transaksi!E339,"")</f>
        <v/>
      </c>
      <c r="F344" s="48" t="str">
        <f>IF(G344+H344&lt;&gt;0,Transaksi!F339,"")</f>
        <v/>
      </c>
      <c r="G344" s="61">
        <f>IF(Transaksi!K339=$F$11,Transaksi!M339,0)</f>
        <v>0</v>
      </c>
      <c r="H344" s="61">
        <f>IF(Transaksi!K339=$F$11,Transaksi!L339,0)</f>
        <v>0</v>
      </c>
      <c r="I344" s="127" t="e">
        <f t="shared" si="5"/>
        <v>#REF!</v>
      </c>
      <c r="J344" s="127" t="str">
        <f>IF(G344+H344&lt;&gt;0,Transaksi!J339,"")</f>
        <v/>
      </c>
    </row>
    <row r="345" spans="3:10" customFormat="1" ht="16" customHeight="1">
      <c r="C345" s="59" t="str">
        <f>IF(G345+H345&lt;&gt;0,Transaksi!C340,"")</f>
        <v/>
      </c>
      <c r="D345" s="60" t="str">
        <f>IF(G345+H345&lt;&gt;0,Transaksi!D340,"")</f>
        <v/>
      </c>
      <c r="E345" s="213" t="str">
        <f>IF(G345+H345&lt;&gt;0,Transaksi!E340,"")</f>
        <v/>
      </c>
      <c r="F345" s="48" t="str">
        <f>IF(G345+H345&lt;&gt;0,Transaksi!F340,"")</f>
        <v/>
      </c>
      <c r="G345" s="61">
        <f>IF(Transaksi!K340=$F$11,Transaksi!M340,0)</f>
        <v>0</v>
      </c>
      <c r="H345" s="61">
        <f>IF(Transaksi!K340=$F$11,Transaksi!L340,0)</f>
        <v>0</v>
      </c>
      <c r="I345" s="127" t="e">
        <f t="shared" si="5"/>
        <v>#REF!</v>
      </c>
      <c r="J345" s="127" t="str">
        <f>IF(G345+H345&lt;&gt;0,Transaksi!J340,"")</f>
        <v/>
      </c>
    </row>
    <row r="346" spans="3:10" customFormat="1" ht="16" customHeight="1">
      <c r="C346" s="59" t="str">
        <f>IF(G346+H346&lt;&gt;0,Transaksi!C341,"")</f>
        <v/>
      </c>
      <c r="D346" s="60" t="str">
        <f>IF(G346+H346&lt;&gt;0,Transaksi!D341,"")</f>
        <v/>
      </c>
      <c r="E346" s="213" t="str">
        <f>IF(G346+H346&lt;&gt;0,Transaksi!E341,"")</f>
        <v/>
      </c>
      <c r="F346" s="48" t="str">
        <f>IF(G346+H346&lt;&gt;0,Transaksi!F341,"")</f>
        <v/>
      </c>
      <c r="G346" s="61">
        <f>IF(Transaksi!K341=$F$11,Transaksi!M341,0)</f>
        <v>0</v>
      </c>
      <c r="H346" s="61">
        <f>IF(Transaksi!K341=$F$11,Transaksi!L341,0)</f>
        <v>0</v>
      </c>
      <c r="I346" s="127" t="e">
        <f t="shared" si="5"/>
        <v>#REF!</v>
      </c>
      <c r="J346" s="127" t="str">
        <f>IF(G346+H346&lt;&gt;0,Transaksi!J341,"")</f>
        <v/>
      </c>
    </row>
    <row r="347" spans="3:10" customFormat="1" ht="16" customHeight="1">
      <c r="C347" s="59" t="str">
        <f>IF(G347+H347&lt;&gt;0,Transaksi!C342,"")</f>
        <v/>
      </c>
      <c r="D347" s="60" t="str">
        <f>IF(G347+H347&lt;&gt;0,Transaksi!D342,"")</f>
        <v/>
      </c>
      <c r="E347" s="213" t="str">
        <f>IF(G347+H347&lt;&gt;0,Transaksi!E342,"")</f>
        <v/>
      </c>
      <c r="F347" s="48" t="str">
        <f>IF(G347+H347&lt;&gt;0,Transaksi!F342,"")</f>
        <v/>
      </c>
      <c r="G347" s="61">
        <f>IF(Transaksi!K342=$F$11,Transaksi!M342,0)</f>
        <v>0</v>
      </c>
      <c r="H347" s="61">
        <f>IF(Transaksi!K342=$F$11,Transaksi!L342,0)</f>
        <v>0</v>
      </c>
      <c r="I347" s="127" t="e">
        <f t="shared" si="5"/>
        <v>#REF!</v>
      </c>
      <c r="J347" s="127" t="str">
        <f>IF(G347+H347&lt;&gt;0,Transaksi!J342,"")</f>
        <v/>
      </c>
    </row>
    <row r="348" spans="3:10" customFormat="1" ht="16" customHeight="1">
      <c r="C348" s="59" t="str">
        <f>IF(G348+H348&lt;&gt;0,Transaksi!C343,"")</f>
        <v/>
      </c>
      <c r="D348" s="60" t="str">
        <f>IF(G348+H348&lt;&gt;0,Transaksi!D343,"")</f>
        <v/>
      </c>
      <c r="E348" s="213" t="str">
        <f>IF(G348+H348&lt;&gt;0,Transaksi!E343,"")</f>
        <v/>
      </c>
      <c r="F348" s="48" t="str">
        <f>IF(G348+H348&lt;&gt;0,Transaksi!F343,"")</f>
        <v/>
      </c>
      <c r="G348" s="61">
        <f>IF(Transaksi!K343=$F$11,Transaksi!M343,0)</f>
        <v>0</v>
      </c>
      <c r="H348" s="61">
        <f>IF(Transaksi!K343=$F$11,Transaksi!L343,0)</f>
        <v>0</v>
      </c>
      <c r="I348" s="127" t="e">
        <f t="shared" si="5"/>
        <v>#REF!</v>
      </c>
      <c r="J348" s="127" t="str">
        <f>IF(G348+H348&lt;&gt;0,Transaksi!J343,"")</f>
        <v/>
      </c>
    </row>
    <row r="349" spans="3:10" customFormat="1" ht="16" customHeight="1">
      <c r="C349" s="59" t="str">
        <f>IF(G349+H349&lt;&gt;0,Transaksi!C344,"")</f>
        <v/>
      </c>
      <c r="D349" s="60" t="str">
        <f>IF(G349+H349&lt;&gt;0,Transaksi!D344,"")</f>
        <v/>
      </c>
      <c r="E349" s="213" t="str">
        <f>IF(G349+H349&lt;&gt;0,Transaksi!E344,"")</f>
        <v/>
      </c>
      <c r="F349" s="48" t="str">
        <f>IF(G349+H349&lt;&gt;0,Transaksi!F344,"")</f>
        <v/>
      </c>
      <c r="G349" s="61">
        <f>IF(Transaksi!K344=$F$11,Transaksi!M344,0)</f>
        <v>0</v>
      </c>
      <c r="H349" s="61">
        <f>IF(Transaksi!K344=$F$11,Transaksi!L344,0)</f>
        <v>0</v>
      </c>
      <c r="I349" s="127" t="e">
        <f t="shared" si="5"/>
        <v>#REF!</v>
      </c>
      <c r="J349" s="127" t="str">
        <f>IF(G349+H349&lt;&gt;0,Transaksi!J344,"")</f>
        <v/>
      </c>
    </row>
    <row r="350" spans="3:10" customFormat="1" ht="16" customHeight="1">
      <c r="C350" s="59" t="str">
        <f>IF(G350+H350&lt;&gt;0,Transaksi!C345,"")</f>
        <v/>
      </c>
      <c r="D350" s="60" t="str">
        <f>IF(G350+H350&lt;&gt;0,Transaksi!D345,"")</f>
        <v/>
      </c>
      <c r="E350" s="213" t="str">
        <f>IF(G350+H350&lt;&gt;0,Transaksi!E345,"")</f>
        <v/>
      </c>
      <c r="F350" s="48" t="str">
        <f>IF(G350+H350&lt;&gt;0,Transaksi!F345,"")</f>
        <v/>
      </c>
      <c r="G350" s="61">
        <f>IF(Transaksi!K345=$F$11,Transaksi!M345,0)</f>
        <v>0</v>
      </c>
      <c r="H350" s="61">
        <f>IF(Transaksi!K345=$F$11,Transaksi!L345,0)</f>
        <v>0</v>
      </c>
      <c r="I350" s="127" t="e">
        <f t="shared" si="5"/>
        <v>#REF!</v>
      </c>
      <c r="J350" s="127" t="str">
        <f>IF(G350+H350&lt;&gt;0,Transaksi!J345,"")</f>
        <v/>
      </c>
    </row>
    <row r="351" spans="3:10" customFormat="1" ht="16" customHeight="1">
      <c r="C351" s="59" t="str">
        <f>IF(G351+H351&lt;&gt;0,Transaksi!C346,"")</f>
        <v/>
      </c>
      <c r="D351" s="60" t="str">
        <f>IF(G351+H351&lt;&gt;0,Transaksi!D346,"")</f>
        <v/>
      </c>
      <c r="E351" s="213" t="str">
        <f>IF(G351+H351&lt;&gt;0,Transaksi!E346,"")</f>
        <v/>
      </c>
      <c r="F351" s="48" t="str">
        <f>IF(G351+H351&lt;&gt;0,Transaksi!F346,"")</f>
        <v/>
      </c>
      <c r="G351" s="61">
        <f>IF(Transaksi!K346=$F$11,Transaksi!M346,0)</f>
        <v>0</v>
      </c>
      <c r="H351" s="61">
        <f>IF(Transaksi!K346=$F$11,Transaksi!L346,0)</f>
        <v>0</v>
      </c>
      <c r="I351" s="127" t="e">
        <f t="shared" si="5"/>
        <v>#REF!</v>
      </c>
      <c r="J351" s="127" t="str">
        <f>IF(G351+H351&lt;&gt;0,Transaksi!J346,"")</f>
        <v/>
      </c>
    </row>
    <row r="352" spans="3:10" customFormat="1" ht="16" customHeight="1">
      <c r="C352" s="59" t="str">
        <f>IF(G352+H352&lt;&gt;0,Transaksi!C347,"")</f>
        <v/>
      </c>
      <c r="D352" s="60" t="str">
        <f>IF(G352+H352&lt;&gt;0,Transaksi!D347,"")</f>
        <v/>
      </c>
      <c r="E352" s="213" t="str">
        <f>IF(G352+H352&lt;&gt;0,Transaksi!E347,"")</f>
        <v/>
      </c>
      <c r="F352" s="48" t="str">
        <f>IF(G352+H352&lt;&gt;0,Transaksi!F347,"")</f>
        <v/>
      </c>
      <c r="G352" s="61">
        <f>IF(Transaksi!K347=$F$11,Transaksi!M347,0)</f>
        <v>0</v>
      </c>
      <c r="H352" s="61">
        <f>IF(Transaksi!K347=$F$11,Transaksi!L347,0)</f>
        <v>0</v>
      </c>
      <c r="I352" s="127" t="e">
        <f t="shared" si="5"/>
        <v>#REF!</v>
      </c>
      <c r="J352" s="127" t="str">
        <f>IF(G352+H352&lt;&gt;0,Transaksi!J347,"")</f>
        <v/>
      </c>
    </row>
    <row r="353" spans="3:10" customFormat="1" ht="16" customHeight="1">
      <c r="C353" s="59" t="str">
        <f>IF(G353+H353&lt;&gt;0,Transaksi!C348,"")</f>
        <v/>
      </c>
      <c r="D353" s="60" t="str">
        <f>IF(G353+H353&lt;&gt;0,Transaksi!D348,"")</f>
        <v/>
      </c>
      <c r="E353" s="213" t="str">
        <f>IF(G353+H353&lt;&gt;0,Transaksi!E348,"")</f>
        <v/>
      </c>
      <c r="F353" s="48" t="str">
        <f>IF(G353+H353&lt;&gt;0,Transaksi!F348,"")</f>
        <v/>
      </c>
      <c r="G353" s="61">
        <f>IF(Transaksi!K348=$F$11,Transaksi!M348,0)</f>
        <v>0</v>
      </c>
      <c r="H353" s="61">
        <f>IF(Transaksi!K348=$F$11,Transaksi!L348,0)</f>
        <v>0</v>
      </c>
      <c r="I353" s="127" t="e">
        <f t="shared" si="5"/>
        <v>#REF!</v>
      </c>
      <c r="J353" s="127" t="str">
        <f>IF(G353+H353&lt;&gt;0,Transaksi!J348,"")</f>
        <v/>
      </c>
    </row>
    <row r="354" spans="3:10" customFormat="1" ht="16" customHeight="1">
      <c r="C354" s="59" t="str">
        <f>IF(G354+H354&lt;&gt;0,Transaksi!C349,"")</f>
        <v/>
      </c>
      <c r="D354" s="60" t="str">
        <f>IF(G354+H354&lt;&gt;0,Transaksi!D349,"")</f>
        <v/>
      </c>
      <c r="E354" s="213" t="str">
        <f>IF(G354+H354&lt;&gt;0,Transaksi!E349,"")</f>
        <v/>
      </c>
      <c r="F354" s="48" t="str">
        <f>IF(G354+H354&lt;&gt;0,Transaksi!F349,"")</f>
        <v/>
      </c>
      <c r="G354" s="61">
        <f>IF(Transaksi!K349=$F$11,Transaksi!M349,0)</f>
        <v>0</v>
      </c>
      <c r="H354" s="61">
        <f>IF(Transaksi!K349=$F$11,Transaksi!L349,0)</f>
        <v>0</v>
      </c>
      <c r="I354" s="127" t="e">
        <f t="shared" si="5"/>
        <v>#REF!</v>
      </c>
      <c r="J354" s="127" t="str">
        <f>IF(G354+H354&lt;&gt;0,Transaksi!J349,"")</f>
        <v/>
      </c>
    </row>
    <row r="355" spans="3:10" customFormat="1" ht="16" customHeight="1">
      <c r="C355" s="59" t="str">
        <f>IF(G355+H355&lt;&gt;0,Transaksi!C350,"")</f>
        <v/>
      </c>
      <c r="D355" s="60" t="str">
        <f>IF(G355+H355&lt;&gt;0,Transaksi!D350,"")</f>
        <v/>
      </c>
      <c r="E355" s="213" t="str">
        <f>IF(G355+H355&lt;&gt;0,Transaksi!E350,"")</f>
        <v/>
      </c>
      <c r="F355" s="48" t="str">
        <f>IF(G355+H355&lt;&gt;0,Transaksi!F350,"")</f>
        <v/>
      </c>
      <c r="G355" s="61">
        <f>IF(Transaksi!K350=$F$11,Transaksi!M350,0)</f>
        <v>0</v>
      </c>
      <c r="H355" s="61">
        <f>IF(Transaksi!K350=$F$11,Transaksi!L350,0)</f>
        <v>0</v>
      </c>
      <c r="I355" s="127" t="e">
        <f t="shared" si="5"/>
        <v>#REF!</v>
      </c>
      <c r="J355" s="127" t="str">
        <f>IF(G355+H355&lt;&gt;0,Transaksi!J350,"")</f>
        <v/>
      </c>
    </row>
    <row r="356" spans="3:10" customFormat="1" ht="16" customHeight="1">
      <c r="C356" s="59" t="str">
        <f>IF(G356+H356&lt;&gt;0,Transaksi!C351,"")</f>
        <v/>
      </c>
      <c r="D356" s="60" t="str">
        <f>IF(G356+H356&lt;&gt;0,Transaksi!D351,"")</f>
        <v/>
      </c>
      <c r="E356" s="213" t="str">
        <f>IF(G356+H356&lt;&gt;0,Transaksi!E351,"")</f>
        <v/>
      </c>
      <c r="F356" s="48" t="str">
        <f>IF(G356+H356&lt;&gt;0,Transaksi!F351,"")</f>
        <v/>
      </c>
      <c r="G356" s="61">
        <f>IF(Transaksi!K351=$F$11,Transaksi!M351,0)</f>
        <v>0</v>
      </c>
      <c r="H356" s="61">
        <f>IF(Transaksi!K351=$F$11,Transaksi!L351,0)</f>
        <v>0</v>
      </c>
      <c r="I356" s="127" t="e">
        <f t="shared" si="5"/>
        <v>#REF!</v>
      </c>
      <c r="J356" s="127" t="str">
        <f>IF(G356+H356&lt;&gt;0,Transaksi!J351,"")</f>
        <v/>
      </c>
    </row>
    <row r="357" spans="3:10" customFormat="1" ht="16" customHeight="1">
      <c r="C357" s="59" t="str">
        <f>IF(G357+H357&lt;&gt;0,Transaksi!C352,"")</f>
        <v/>
      </c>
      <c r="D357" s="60" t="str">
        <f>IF(G357+H357&lt;&gt;0,Transaksi!D352,"")</f>
        <v/>
      </c>
      <c r="E357" s="213" t="str">
        <f>IF(G357+H357&lt;&gt;0,Transaksi!E352,"")</f>
        <v/>
      </c>
      <c r="F357" s="48" t="str">
        <f>IF(G357+H357&lt;&gt;0,Transaksi!F352,"")</f>
        <v/>
      </c>
      <c r="G357" s="61">
        <f>IF(Transaksi!K352=$F$11,Transaksi!M352,0)</f>
        <v>0</v>
      </c>
      <c r="H357" s="61">
        <f>IF(Transaksi!K352=$F$11,Transaksi!L352,0)</f>
        <v>0</v>
      </c>
      <c r="I357" s="127" t="e">
        <f t="shared" si="5"/>
        <v>#REF!</v>
      </c>
      <c r="J357" s="127" t="str">
        <f>IF(G357+H357&lt;&gt;0,Transaksi!J352,"")</f>
        <v/>
      </c>
    </row>
    <row r="358" spans="3:10" customFormat="1" ht="16" customHeight="1">
      <c r="C358" s="59" t="str">
        <f>IF(G358+H358&lt;&gt;0,Transaksi!C353,"")</f>
        <v/>
      </c>
      <c r="D358" s="60" t="str">
        <f>IF(G358+H358&lt;&gt;0,Transaksi!D353,"")</f>
        <v/>
      </c>
      <c r="E358" s="213" t="str">
        <f>IF(G358+H358&lt;&gt;0,Transaksi!E353,"")</f>
        <v/>
      </c>
      <c r="F358" s="48" t="str">
        <f>IF(G358+H358&lt;&gt;0,Transaksi!F353,"")</f>
        <v/>
      </c>
      <c r="G358" s="61">
        <f>IF(Transaksi!K353=$F$11,Transaksi!M353,0)</f>
        <v>0</v>
      </c>
      <c r="H358" s="61">
        <f>IF(Transaksi!K353=$F$11,Transaksi!L353,0)</f>
        <v>0</v>
      </c>
      <c r="I358" s="127" t="e">
        <f t="shared" si="5"/>
        <v>#REF!</v>
      </c>
      <c r="J358" s="127" t="str">
        <f>IF(G358+H358&lt;&gt;0,Transaksi!J353,"")</f>
        <v/>
      </c>
    </row>
    <row r="359" spans="3:10" customFormat="1" ht="16" customHeight="1">
      <c r="C359" s="59" t="str">
        <f>IF(G359+H359&lt;&gt;0,Transaksi!C354,"")</f>
        <v/>
      </c>
      <c r="D359" s="60" t="str">
        <f>IF(G359+H359&lt;&gt;0,Transaksi!D354,"")</f>
        <v/>
      </c>
      <c r="E359" s="213" t="str">
        <f>IF(G359+H359&lt;&gt;0,Transaksi!E354,"")</f>
        <v/>
      </c>
      <c r="F359" s="48" t="str">
        <f>IF(G359+H359&lt;&gt;0,Transaksi!F354,"")</f>
        <v/>
      </c>
      <c r="G359" s="61">
        <f>IF(Transaksi!K354=$F$11,Transaksi!M354,0)</f>
        <v>0</v>
      </c>
      <c r="H359" s="61">
        <f>IF(Transaksi!K354=$F$11,Transaksi!L354,0)</f>
        <v>0</v>
      </c>
      <c r="I359" s="127" t="e">
        <f t="shared" si="5"/>
        <v>#REF!</v>
      </c>
      <c r="J359" s="127" t="str">
        <f>IF(G359+H359&lt;&gt;0,Transaksi!J354,"")</f>
        <v/>
      </c>
    </row>
    <row r="360" spans="3:10" customFormat="1" ht="16" customHeight="1">
      <c r="C360" s="59" t="str">
        <f>IF(G360+H360&lt;&gt;0,Transaksi!C355,"")</f>
        <v/>
      </c>
      <c r="D360" s="60" t="str">
        <f>IF(G360+H360&lt;&gt;0,Transaksi!D355,"")</f>
        <v/>
      </c>
      <c r="E360" s="213" t="str">
        <f>IF(G360+H360&lt;&gt;0,Transaksi!E355,"")</f>
        <v/>
      </c>
      <c r="F360" s="48" t="str">
        <f>IF(G360+H360&lt;&gt;0,Transaksi!F355,"")</f>
        <v/>
      </c>
      <c r="G360" s="61">
        <f>IF(Transaksi!K355=$F$11,Transaksi!M355,0)</f>
        <v>0</v>
      </c>
      <c r="H360" s="61">
        <f>IF(Transaksi!K355=$F$11,Transaksi!L355,0)</f>
        <v>0</v>
      </c>
      <c r="I360" s="127" t="e">
        <f t="shared" si="5"/>
        <v>#REF!</v>
      </c>
      <c r="J360" s="127" t="str">
        <f>IF(G360+H360&lt;&gt;0,Transaksi!J355,"")</f>
        <v/>
      </c>
    </row>
    <row r="361" spans="3:10" customFormat="1" ht="16" customHeight="1">
      <c r="C361" s="59" t="str">
        <f>IF(G361+H361&lt;&gt;0,Transaksi!C356,"")</f>
        <v/>
      </c>
      <c r="D361" s="60" t="str">
        <f>IF(G361+H361&lt;&gt;0,Transaksi!D356,"")</f>
        <v/>
      </c>
      <c r="E361" s="213" t="str">
        <f>IF(G361+H361&lt;&gt;0,Transaksi!E356,"")</f>
        <v/>
      </c>
      <c r="F361" s="48" t="str">
        <f>IF(G361+H361&lt;&gt;0,Transaksi!F356,"")</f>
        <v/>
      </c>
      <c r="G361" s="61">
        <f>IF(Transaksi!K356=$F$11,Transaksi!M356,0)</f>
        <v>0</v>
      </c>
      <c r="H361" s="61">
        <f>IF(Transaksi!K356=$F$11,Transaksi!L356,0)</f>
        <v>0</v>
      </c>
      <c r="I361" s="127" t="e">
        <f t="shared" si="5"/>
        <v>#REF!</v>
      </c>
      <c r="J361" s="127" t="str">
        <f>IF(G361+H361&lt;&gt;0,Transaksi!J356,"")</f>
        <v/>
      </c>
    </row>
    <row r="362" spans="3:10" customFormat="1" ht="16" customHeight="1">
      <c r="C362" s="59" t="str">
        <f>IF(G362+H362&lt;&gt;0,Transaksi!C357,"")</f>
        <v/>
      </c>
      <c r="D362" s="60" t="str">
        <f>IF(G362+H362&lt;&gt;0,Transaksi!D357,"")</f>
        <v/>
      </c>
      <c r="E362" s="213" t="str">
        <f>IF(G362+H362&lt;&gt;0,Transaksi!E357,"")</f>
        <v/>
      </c>
      <c r="F362" s="48" t="str">
        <f>IF(G362+H362&lt;&gt;0,Transaksi!F357,"")</f>
        <v/>
      </c>
      <c r="G362" s="61">
        <f>IF(Transaksi!K357=$F$11,Transaksi!M357,0)</f>
        <v>0</v>
      </c>
      <c r="H362" s="61">
        <f>IF(Transaksi!K357=$F$11,Transaksi!L357,0)</f>
        <v>0</v>
      </c>
      <c r="I362" s="127" t="e">
        <f t="shared" si="5"/>
        <v>#REF!</v>
      </c>
      <c r="J362" s="127" t="str">
        <f>IF(G362+H362&lt;&gt;0,Transaksi!J357,"")</f>
        <v/>
      </c>
    </row>
    <row r="363" spans="3:10" customFormat="1" ht="16" customHeight="1">
      <c r="C363" s="59" t="str">
        <f>IF(G363+H363&lt;&gt;0,Transaksi!C358,"")</f>
        <v/>
      </c>
      <c r="D363" s="60" t="str">
        <f>IF(G363+H363&lt;&gt;0,Transaksi!D358,"")</f>
        <v/>
      </c>
      <c r="E363" s="213" t="str">
        <f>IF(G363+H363&lt;&gt;0,Transaksi!E358,"")</f>
        <v/>
      </c>
      <c r="F363" s="48" t="str">
        <f>IF(G363+H363&lt;&gt;0,Transaksi!F358,"")</f>
        <v/>
      </c>
      <c r="G363" s="61">
        <f>IF(Transaksi!K358=$F$11,Transaksi!M358,0)</f>
        <v>0</v>
      </c>
      <c r="H363" s="61">
        <f>IF(Transaksi!K358=$F$11,Transaksi!L358,0)</f>
        <v>0</v>
      </c>
      <c r="I363" s="127" t="e">
        <f t="shared" si="5"/>
        <v>#REF!</v>
      </c>
      <c r="J363" s="127" t="str">
        <f>IF(G363+H363&lt;&gt;0,Transaksi!J358,"")</f>
        <v/>
      </c>
    </row>
    <row r="364" spans="3:10" customFormat="1" ht="16" customHeight="1">
      <c r="C364" s="59" t="str">
        <f>IF(G364+H364&lt;&gt;0,Transaksi!C359,"")</f>
        <v/>
      </c>
      <c r="D364" s="60" t="str">
        <f>IF(G364+H364&lt;&gt;0,Transaksi!D359,"")</f>
        <v/>
      </c>
      <c r="E364" s="213" t="str">
        <f>IF(G364+H364&lt;&gt;0,Transaksi!E359,"")</f>
        <v/>
      </c>
      <c r="F364" s="48" t="str">
        <f>IF(G364+H364&lt;&gt;0,Transaksi!F359,"")</f>
        <v/>
      </c>
      <c r="G364" s="61">
        <f>IF(Transaksi!K359=$F$11,Transaksi!M359,0)</f>
        <v>0</v>
      </c>
      <c r="H364" s="61">
        <f>IF(Transaksi!K359=$F$11,Transaksi!L359,0)</f>
        <v>0</v>
      </c>
      <c r="I364" s="127" t="e">
        <f t="shared" si="5"/>
        <v>#REF!</v>
      </c>
      <c r="J364" s="127" t="str">
        <f>IF(G364+H364&lt;&gt;0,Transaksi!J359,"")</f>
        <v/>
      </c>
    </row>
    <row r="365" spans="3:10" customFormat="1" ht="16" customHeight="1">
      <c r="C365" s="59" t="str">
        <f>IF(G365+H365&lt;&gt;0,Transaksi!C360,"")</f>
        <v/>
      </c>
      <c r="D365" s="60" t="str">
        <f>IF(G365+H365&lt;&gt;0,Transaksi!D360,"")</f>
        <v/>
      </c>
      <c r="E365" s="213" t="str">
        <f>IF(G365+H365&lt;&gt;0,Transaksi!E360,"")</f>
        <v/>
      </c>
      <c r="F365" s="48" t="str">
        <f>IF(G365+H365&lt;&gt;0,Transaksi!F360,"")</f>
        <v/>
      </c>
      <c r="G365" s="61">
        <f>IF(Transaksi!K360=$F$11,Transaksi!M360,0)</f>
        <v>0</v>
      </c>
      <c r="H365" s="61">
        <f>IF(Transaksi!K360=$F$11,Transaksi!L360,0)</f>
        <v>0</v>
      </c>
      <c r="I365" s="127" t="e">
        <f t="shared" si="5"/>
        <v>#REF!</v>
      </c>
      <c r="J365" s="127" t="str">
        <f>IF(G365+H365&lt;&gt;0,Transaksi!J360,"")</f>
        <v/>
      </c>
    </row>
    <row r="366" spans="3:10" customFormat="1" ht="16" customHeight="1">
      <c r="C366" s="59" t="str">
        <f>IF(G366+H366&lt;&gt;0,Transaksi!C361,"")</f>
        <v/>
      </c>
      <c r="D366" s="60" t="str">
        <f>IF(G366+H366&lt;&gt;0,Transaksi!D361,"")</f>
        <v/>
      </c>
      <c r="E366" s="213" t="str">
        <f>IF(G366+H366&lt;&gt;0,Transaksi!E361,"")</f>
        <v/>
      </c>
      <c r="F366" s="48" t="str">
        <f>IF(G366+H366&lt;&gt;0,Transaksi!F361,"")</f>
        <v/>
      </c>
      <c r="G366" s="61">
        <f>IF(Transaksi!K361=$F$11,Transaksi!M361,0)</f>
        <v>0</v>
      </c>
      <c r="H366" s="61">
        <f>IF(Transaksi!K361=$F$11,Transaksi!L361,0)</f>
        <v>0</v>
      </c>
      <c r="I366" s="127" t="e">
        <f t="shared" si="5"/>
        <v>#REF!</v>
      </c>
      <c r="J366" s="127" t="str">
        <f>IF(G366+H366&lt;&gt;0,Transaksi!J361,"")</f>
        <v/>
      </c>
    </row>
    <row r="367" spans="3:10" customFormat="1" ht="16" customHeight="1">
      <c r="C367" s="59" t="str">
        <f>IF(G367+H367&lt;&gt;0,Transaksi!C362,"")</f>
        <v/>
      </c>
      <c r="D367" s="60" t="str">
        <f>IF(G367+H367&lt;&gt;0,Transaksi!D362,"")</f>
        <v/>
      </c>
      <c r="E367" s="213" t="str">
        <f>IF(G367+H367&lt;&gt;0,Transaksi!E362,"")</f>
        <v/>
      </c>
      <c r="F367" s="48" t="str">
        <f>IF(G367+H367&lt;&gt;0,Transaksi!F362,"")</f>
        <v/>
      </c>
      <c r="G367" s="61">
        <f>IF(Transaksi!K362=$F$11,Transaksi!M362,0)</f>
        <v>0</v>
      </c>
      <c r="H367" s="61">
        <f>IF(Transaksi!K362=$F$11,Transaksi!L362,0)</f>
        <v>0</v>
      </c>
      <c r="I367" s="127" t="e">
        <f t="shared" si="5"/>
        <v>#REF!</v>
      </c>
      <c r="J367" s="127" t="str">
        <f>IF(G367+H367&lt;&gt;0,Transaksi!J362,"")</f>
        <v/>
      </c>
    </row>
    <row r="368" spans="3:10" customFormat="1" ht="16" customHeight="1">
      <c r="C368" s="59" t="str">
        <f>IF(G368+H368&lt;&gt;0,Transaksi!C363,"")</f>
        <v/>
      </c>
      <c r="D368" s="60" t="str">
        <f>IF(G368+H368&lt;&gt;0,Transaksi!D363,"")</f>
        <v/>
      </c>
      <c r="E368" s="213" t="str">
        <f>IF(G368+H368&lt;&gt;0,Transaksi!E363,"")</f>
        <v/>
      </c>
      <c r="F368" s="48" t="str">
        <f>IF(G368+H368&lt;&gt;0,Transaksi!F363,"")</f>
        <v/>
      </c>
      <c r="G368" s="61">
        <f>IF(Transaksi!K363=$F$11,Transaksi!M363,0)</f>
        <v>0</v>
      </c>
      <c r="H368" s="61">
        <f>IF(Transaksi!K363=$F$11,Transaksi!L363,0)</f>
        <v>0</v>
      </c>
      <c r="I368" s="127" t="e">
        <f t="shared" si="5"/>
        <v>#REF!</v>
      </c>
      <c r="J368" s="127" t="str">
        <f>IF(G368+H368&lt;&gt;0,Transaksi!J363,"")</f>
        <v/>
      </c>
    </row>
    <row r="369" spans="3:12" customFormat="1" ht="16" customHeight="1">
      <c r="C369" s="59" t="str">
        <f>IF(G369+H369&lt;&gt;0,Transaksi!C364,"")</f>
        <v/>
      </c>
      <c r="D369" s="60" t="str">
        <f>IF(G369+H369&lt;&gt;0,Transaksi!D364,"")</f>
        <v/>
      </c>
      <c r="E369" s="213" t="str">
        <f>IF(G369+H369&lt;&gt;0,Transaksi!E364,"")</f>
        <v/>
      </c>
      <c r="F369" s="48" t="str">
        <f>IF(G369+H369&lt;&gt;0,Transaksi!F364,"")</f>
        <v/>
      </c>
      <c r="G369" s="61">
        <f>IF(Transaksi!K364=$F$11,Transaksi!M364,0)</f>
        <v>0</v>
      </c>
      <c r="H369" s="61">
        <f>IF(Transaksi!K364=$F$11,Transaksi!L364,0)</f>
        <v>0</v>
      </c>
      <c r="I369" s="127" t="e">
        <f t="shared" si="5"/>
        <v>#REF!</v>
      </c>
      <c r="J369" s="127" t="str">
        <f>IF(G369+H369&lt;&gt;0,Transaksi!J364,"")</f>
        <v/>
      </c>
    </row>
    <row r="370" spans="3:12" customFormat="1" ht="16" customHeight="1">
      <c r="C370" s="59" t="str">
        <f>IF(G370+H370&lt;&gt;0,Transaksi!C365,"")</f>
        <v/>
      </c>
      <c r="D370" s="60" t="str">
        <f>IF(G370+H370&lt;&gt;0,Transaksi!D365,"")</f>
        <v/>
      </c>
      <c r="E370" s="213" t="str">
        <f>IF(G370+H370&lt;&gt;0,Transaksi!E365,"")</f>
        <v/>
      </c>
      <c r="F370" s="48" t="str">
        <f>IF(G370+H370&lt;&gt;0,Transaksi!F365,"")</f>
        <v/>
      </c>
      <c r="G370" s="61">
        <f>IF(Transaksi!K365=$F$11,Transaksi!M365,0)</f>
        <v>0</v>
      </c>
      <c r="H370" s="61">
        <f>IF(Transaksi!K365=$F$11,Transaksi!L365,0)</f>
        <v>0</v>
      </c>
      <c r="I370" s="127" t="e">
        <f t="shared" si="5"/>
        <v>#REF!</v>
      </c>
      <c r="J370" s="127" t="str">
        <f>IF(G370+H370&lt;&gt;0,Transaksi!J365,"")</f>
        <v/>
      </c>
    </row>
    <row r="371" spans="3:12" customFormat="1" ht="16" customHeight="1">
      <c r="C371" s="59" t="str">
        <f>IF(G371+H371&lt;&gt;0,Transaksi!C366,"")</f>
        <v/>
      </c>
      <c r="D371" s="60" t="str">
        <f>IF(G371+H371&lt;&gt;0,Transaksi!D366,"")</f>
        <v/>
      </c>
      <c r="E371" s="213" t="str">
        <f>IF(G371+H371&lt;&gt;0,Transaksi!E366,"")</f>
        <v/>
      </c>
      <c r="F371" s="48" t="str">
        <f>IF(G371+H371&lt;&gt;0,Transaksi!F366,"")</f>
        <v/>
      </c>
      <c r="G371" s="61">
        <f>IF(Transaksi!K366=$F$11,Transaksi!M366,0)</f>
        <v>0</v>
      </c>
      <c r="H371" s="61">
        <f>IF(Transaksi!K366=$F$11,Transaksi!L366,0)</f>
        <v>0</v>
      </c>
      <c r="I371" s="127" t="e">
        <f t="shared" si="5"/>
        <v>#REF!</v>
      </c>
      <c r="J371" s="127" t="str">
        <f>IF(G371+H371&lt;&gt;0,Transaksi!J366,"")</f>
        <v/>
      </c>
    </row>
    <row r="372" spans="3:12" customFormat="1" ht="16" customHeight="1">
      <c r="C372" s="59" t="str">
        <f>IF(G372+H372&lt;&gt;0,Transaksi!C367,"")</f>
        <v/>
      </c>
      <c r="D372" s="60" t="str">
        <f>IF(G372+H372&lt;&gt;0,Transaksi!D367,"")</f>
        <v/>
      </c>
      <c r="E372" s="213" t="str">
        <f>IF(G372+H372&lt;&gt;0,Transaksi!E367,"")</f>
        <v/>
      </c>
      <c r="F372" s="48" t="str">
        <f>IF(G372+H372&lt;&gt;0,Transaksi!F367,"")</f>
        <v/>
      </c>
      <c r="G372" s="61">
        <f>IF(Transaksi!K367=$F$11,Transaksi!M367,0)</f>
        <v>0</v>
      </c>
      <c r="H372" s="61">
        <f>IF(Transaksi!K367=$F$11,Transaksi!L367,0)</f>
        <v>0</v>
      </c>
      <c r="I372" s="127" t="e">
        <f t="shared" si="5"/>
        <v>#REF!</v>
      </c>
      <c r="J372" s="127" t="str">
        <f>IF(G372+H372&lt;&gt;0,Transaksi!J367,"")</f>
        <v/>
      </c>
    </row>
    <row r="373" spans="3:12" customFormat="1" ht="16" customHeight="1">
      <c r="C373" s="59" t="str">
        <f>IF(G373+H373&lt;&gt;0,Transaksi!C368,"")</f>
        <v/>
      </c>
      <c r="D373" s="60" t="str">
        <f>IF(G373+H373&lt;&gt;0,Transaksi!D368,"")</f>
        <v/>
      </c>
      <c r="E373" s="213" t="str">
        <f>IF(G373+H373&lt;&gt;0,Transaksi!E368,"")</f>
        <v/>
      </c>
      <c r="F373" s="48" t="str">
        <f>IF(G373+H373&lt;&gt;0,Transaksi!F368,"")</f>
        <v/>
      </c>
      <c r="G373" s="61">
        <f>IF(Transaksi!K368=$F$11,Transaksi!M368,0)</f>
        <v>0</v>
      </c>
      <c r="H373" s="61">
        <f>IF(Transaksi!K368=$F$11,Transaksi!L368,0)</f>
        <v>0</v>
      </c>
      <c r="I373" s="127" t="e">
        <f t="shared" si="5"/>
        <v>#REF!</v>
      </c>
      <c r="J373" s="127" t="str">
        <f>IF(G373+H373&lt;&gt;0,Transaksi!J368,"")</f>
        <v/>
      </c>
    </row>
    <row r="374" spans="3:12" customFormat="1" ht="16" customHeight="1">
      <c r="C374" s="59" t="str">
        <f>IF(G374+H374&lt;&gt;0,Transaksi!C369,"")</f>
        <v/>
      </c>
      <c r="D374" s="60" t="str">
        <f>IF(G374+H374&lt;&gt;0,Transaksi!D369,"")</f>
        <v/>
      </c>
      <c r="E374" s="213" t="str">
        <f>IF(G374+H374&lt;&gt;0,Transaksi!E369,"")</f>
        <v/>
      </c>
      <c r="F374" s="48" t="str">
        <f>IF(G374+H374&lt;&gt;0,Transaksi!F369,"")</f>
        <v/>
      </c>
      <c r="G374" s="61">
        <f>IF(Transaksi!K369=$F$11,Transaksi!M369,0)</f>
        <v>0</v>
      </c>
      <c r="H374" s="61">
        <f>IF(Transaksi!K369=$F$11,Transaksi!L369,0)</f>
        <v>0</v>
      </c>
      <c r="I374" s="127" t="e">
        <f t="shared" si="5"/>
        <v>#REF!</v>
      </c>
      <c r="J374" s="127" t="str">
        <f>IF(G374+H374&lt;&gt;0,Transaksi!J369,"")</f>
        <v/>
      </c>
    </row>
    <row r="375" spans="3:12" customFormat="1" ht="16" customHeight="1">
      <c r="C375" s="59" t="str">
        <f>IF(G375+H375&lt;&gt;0,Transaksi!C370,"")</f>
        <v/>
      </c>
      <c r="D375" s="60" t="str">
        <f>IF(G375+H375&lt;&gt;0,Transaksi!D370,"")</f>
        <v/>
      </c>
      <c r="E375" s="213" t="str">
        <f>IF(G375+H375&lt;&gt;0,Transaksi!E370,"")</f>
        <v/>
      </c>
      <c r="F375" s="48" t="str">
        <f>IF(G375+H375&lt;&gt;0,Transaksi!F370,"")</f>
        <v/>
      </c>
      <c r="G375" s="61">
        <f>IF(Transaksi!K370=$F$11,Transaksi!M370,0)</f>
        <v>0</v>
      </c>
      <c r="H375" s="61">
        <f>IF(Transaksi!K370=$F$11,Transaksi!L370,0)</f>
        <v>0</v>
      </c>
      <c r="I375" s="127" t="e">
        <f t="shared" si="5"/>
        <v>#REF!</v>
      </c>
      <c r="J375" s="127" t="str">
        <f>IF(G375+H375&lt;&gt;0,Transaksi!J370,"")</f>
        <v/>
      </c>
    </row>
    <row r="376" spans="3:12" customFormat="1" ht="16" customHeight="1">
      <c r="C376" s="59" t="str">
        <f>IF(G376+H376&lt;&gt;0,Transaksi!C371,"")</f>
        <v/>
      </c>
      <c r="D376" s="60" t="str">
        <f>IF(G376+H376&lt;&gt;0,Transaksi!D371,"")</f>
        <v/>
      </c>
      <c r="E376" s="213" t="str">
        <f>IF(G376+H376&lt;&gt;0,Transaksi!E371,"")</f>
        <v/>
      </c>
      <c r="F376" s="48" t="str">
        <f>IF(G376+H376&lt;&gt;0,Transaksi!F371,"")</f>
        <v/>
      </c>
      <c r="G376" s="61">
        <f>IF(Transaksi!K371=$F$11,Transaksi!M371,0)</f>
        <v>0</v>
      </c>
      <c r="H376" s="61">
        <f>IF(Transaksi!K371=$F$11,Transaksi!L371,0)</f>
        <v>0</v>
      </c>
      <c r="I376" s="127" t="e">
        <f t="shared" si="5"/>
        <v>#REF!</v>
      </c>
      <c r="J376" s="127" t="str">
        <f>IF(G376+H376&lt;&gt;0,Transaksi!J371,"")</f>
        <v/>
      </c>
    </row>
    <row r="377" spans="3:12" customFormat="1" ht="16" customHeight="1">
      <c r="C377" s="59" t="str">
        <f>IF(G377+H377&lt;&gt;0,Transaksi!C372,"")</f>
        <v/>
      </c>
      <c r="D377" s="60" t="str">
        <f>IF(G377+H377&lt;&gt;0,Transaksi!D372,"")</f>
        <v/>
      </c>
      <c r="E377" s="213" t="str">
        <f>IF(G377+H377&lt;&gt;0,Transaksi!E372,"")</f>
        <v/>
      </c>
      <c r="F377" s="48" t="str">
        <f>IF(G377+H377&lt;&gt;0,Transaksi!F372,"")</f>
        <v/>
      </c>
      <c r="G377" s="61">
        <f>IF(Transaksi!K372=$F$11,Transaksi!M372,0)</f>
        <v>0</v>
      </c>
      <c r="H377" s="61">
        <f>IF(Transaksi!K372=$F$11,Transaksi!L372,0)</f>
        <v>0</v>
      </c>
      <c r="I377" s="127" t="e">
        <f t="shared" si="5"/>
        <v>#REF!</v>
      </c>
      <c r="J377" s="127" t="str">
        <f>IF(G377+H377&lt;&gt;0,Transaksi!J372,"")</f>
        <v/>
      </c>
      <c r="L377" s="141">
        <f>H377</f>
        <v>0</v>
      </c>
    </row>
    <row r="378" spans="3:12" customFormat="1" ht="16" customHeight="1">
      <c r="C378" s="59" t="str">
        <f>IF(G378+H378&lt;&gt;0,Transaksi!C373,"")</f>
        <v/>
      </c>
      <c r="D378" s="60" t="str">
        <f>IF(G378+H378&lt;&gt;0,Transaksi!D373,"")</f>
        <v/>
      </c>
      <c r="E378" s="213" t="str">
        <f>IF(G378+H378&lt;&gt;0,Transaksi!E373,"")</f>
        <v/>
      </c>
      <c r="F378" s="48" t="str">
        <f>IF(G378+H378&lt;&gt;0,Transaksi!F373,"")</f>
        <v/>
      </c>
      <c r="G378" s="61">
        <f>IF(Transaksi!K373=$F$11,Transaksi!M373,0)</f>
        <v>0</v>
      </c>
      <c r="H378" s="61">
        <f>IF(Transaksi!K373=$F$11,Transaksi!L373,0)</f>
        <v>0</v>
      </c>
      <c r="I378" s="127" t="e">
        <f t="shared" si="5"/>
        <v>#REF!</v>
      </c>
      <c r="J378" s="127" t="str">
        <f>IF(G378+H378&lt;&gt;0,Transaksi!J373,"")</f>
        <v/>
      </c>
    </row>
    <row r="379" spans="3:12" customFormat="1" ht="16" customHeight="1">
      <c r="C379" s="59" t="str">
        <f>IF(G379+H379&lt;&gt;0,Transaksi!C374,"")</f>
        <v/>
      </c>
      <c r="D379" s="60" t="str">
        <f>IF(G379+H379&lt;&gt;0,Transaksi!D374,"")</f>
        <v/>
      </c>
      <c r="E379" s="213" t="str">
        <f>IF(G379+H379&lt;&gt;0,Transaksi!E374,"")</f>
        <v/>
      </c>
      <c r="F379" s="48" t="str">
        <f>IF(G379+H379&lt;&gt;0,Transaksi!F374,"")</f>
        <v/>
      </c>
      <c r="G379" s="61">
        <f>IF(Transaksi!K374=$F$11,Transaksi!M374,0)</f>
        <v>0</v>
      </c>
      <c r="H379" s="61">
        <f>IF(Transaksi!K374=$F$11,Transaksi!L374,0)</f>
        <v>0</v>
      </c>
      <c r="I379" s="127" t="e">
        <f t="shared" si="5"/>
        <v>#REF!</v>
      </c>
      <c r="J379" s="127" t="str">
        <f>IF(G379+H379&lt;&gt;0,Transaksi!J374,"")</f>
        <v/>
      </c>
    </row>
    <row r="380" spans="3:12" customFormat="1" ht="16" customHeight="1">
      <c r="C380" s="59" t="str">
        <f>IF(G380+H380&lt;&gt;0,Transaksi!C375,"")</f>
        <v/>
      </c>
      <c r="D380" s="60" t="str">
        <f>IF(G380+H380&lt;&gt;0,Transaksi!D375,"")</f>
        <v/>
      </c>
      <c r="E380" s="213" t="str">
        <f>IF(G380+H380&lt;&gt;0,Transaksi!E375,"")</f>
        <v/>
      </c>
      <c r="F380" s="48" t="str">
        <f>IF(G380+H380&lt;&gt;0,Transaksi!F375,"")</f>
        <v/>
      </c>
      <c r="G380" s="61">
        <f>IF(Transaksi!K375=$F$11,Transaksi!M375,0)</f>
        <v>0</v>
      </c>
      <c r="H380" s="61">
        <f>IF(Transaksi!K375=$F$11,Transaksi!L375,0)</f>
        <v>0</v>
      </c>
      <c r="I380" s="127" t="e">
        <f t="shared" si="5"/>
        <v>#REF!</v>
      </c>
      <c r="J380" s="127" t="str">
        <f>IF(G380+H380&lt;&gt;0,Transaksi!J375,"")</f>
        <v/>
      </c>
    </row>
    <row r="381" spans="3:12" customFormat="1" ht="16" customHeight="1">
      <c r="C381" s="59" t="str">
        <f>IF(G381+H381&lt;&gt;0,Transaksi!C376,"")</f>
        <v/>
      </c>
      <c r="D381" s="60" t="str">
        <f>IF(G381+H381&lt;&gt;0,Transaksi!D376,"")</f>
        <v/>
      </c>
      <c r="E381" s="213" t="str">
        <f>IF(G381+H381&lt;&gt;0,Transaksi!E376,"")</f>
        <v/>
      </c>
      <c r="F381" s="48" t="str">
        <f>IF(G381+H381&lt;&gt;0,Transaksi!F376,"")</f>
        <v/>
      </c>
      <c r="G381" s="61">
        <f>IF(Transaksi!K376=$F$11,Transaksi!M376,0)</f>
        <v>0</v>
      </c>
      <c r="H381" s="61">
        <f>IF(Transaksi!K376=$F$11,Transaksi!L376,0)</f>
        <v>0</v>
      </c>
      <c r="I381" s="127" t="e">
        <f t="shared" si="5"/>
        <v>#REF!</v>
      </c>
      <c r="J381" s="127" t="str">
        <f>IF(G381+H381&lt;&gt;0,Transaksi!J376,"")</f>
        <v/>
      </c>
    </row>
    <row r="382" spans="3:12" customFormat="1" ht="16" customHeight="1">
      <c r="C382" s="59" t="str">
        <f>IF(G382+H382&lt;&gt;0,Transaksi!C377,"")</f>
        <v/>
      </c>
      <c r="D382" s="60" t="str">
        <f>IF(G382+H382&lt;&gt;0,Transaksi!D377,"")</f>
        <v/>
      </c>
      <c r="E382" s="213" t="str">
        <f>IF(G382+H382&lt;&gt;0,Transaksi!E377,"")</f>
        <v/>
      </c>
      <c r="F382" s="48" t="str">
        <f>IF(G382+H382&lt;&gt;0,Transaksi!F377,"")</f>
        <v/>
      </c>
      <c r="G382" s="61">
        <f>IF(Transaksi!K377=$F$11,Transaksi!M377,0)</f>
        <v>0</v>
      </c>
      <c r="H382" s="61">
        <f>IF(Transaksi!K377=$F$11,Transaksi!L377,0)</f>
        <v>0</v>
      </c>
      <c r="I382" s="127" t="e">
        <f t="shared" si="5"/>
        <v>#REF!</v>
      </c>
      <c r="J382" s="127" t="str">
        <f>IF(G382+H382&lt;&gt;0,Transaksi!J377,"")</f>
        <v/>
      </c>
    </row>
    <row r="383" spans="3:12" customFormat="1" ht="16" customHeight="1">
      <c r="C383" s="59" t="str">
        <f>IF(G383+H383&lt;&gt;0,Transaksi!C378,"")</f>
        <v/>
      </c>
      <c r="D383" s="60" t="str">
        <f>IF(G383+H383&lt;&gt;0,Transaksi!D378,"")</f>
        <v/>
      </c>
      <c r="E383" s="213" t="str">
        <f>IF(G383+H383&lt;&gt;0,Transaksi!E378,"")</f>
        <v/>
      </c>
      <c r="F383" s="48" t="str">
        <f>IF(G383+H383&lt;&gt;0,Transaksi!F378,"")</f>
        <v/>
      </c>
      <c r="G383" s="61">
        <f>IF(Transaksi!K378=$F$11,Transaksi!M378,0)</f>
        <v>0</v>
      </c>
      <c r="H383" s="61">
        <f>IF(Transaksi!K378=$F$11,Transaksi!L378,0)</f>
        <v>0</v>
      </c>
      <c r="I383" s="127" t="e">
        <f t="shared" si="5"/>
        <v>#REF!</v>
      </c>
      <c r="J383" s="127" t="str">
        <f>IF(G383+H383&lt;&gt;0,Transaksi!J378,"")</f>
        <v/>
      </c>
    </row>
    <row r="384" spans="3:12" customFormat="1" ht="16" customHeight="1">
      <c r="C384" s="59" t="str">
        <f>IF(G384+H384&lt;&gt;0,Transaksi!C379,"")</f>
        <v/>
      </c>
      <c r="D384" s="60" t="str">
        <f>IF(G384+H384&lt;&gt;0,Transaksi!D379,"")</f>
        <v/>
      </c>
      <c r="E384" s="213" t="str">
        <f>IF(G384+H384&lt;&gt;0,Transaksi!E379,"")</f>
        <v/>
      </c>
      <c r="F384" s="48" t="str">
        <f>IF(G384+H384&lt;&gt;0,Transaksi!F379,"")</f>
        <v/>
      </c>
      <c r="G384" s="61">
        <f>IF(Transaksi!K379=$F$11,Transaksi!M379,0)</f>
        <v>0</v>
      </c>
      <c r="H384" s="61">
        <f>IF(Transaksi!K379=$F$11,Transaksi!L379,0)</f>
        <v>0</v>
      </c>
      <c r="I384" s="127" t="e">
        <f t="shared" si="5"/>
        <v>#REF!</v>
      </c>
      <c r="J384" s="127" t="str">
        <f>IF(G384+H384&lt;&gt;0,Transaksi!J379,"")</f>
        <v/>
      </c>
    </row>
    <row r="385" spans="3:10" customFormat="1" ht="16" customHeight="1">
      <c r="C385" s="59" t="str">
        <f>IF(G385+H385&lt;&gt;0,Transaksi!C380,"")</f>
        <v/>
      </c>
      <c r="D385" s="60" t="str">
        <f>IF(G385+H385&lt;&gt;0,Transaksi!D380,"")</f>
        <v/>
      </c>
      <c r="E385" s="213" t="str">
        <f>IF(G385+H385&lt;&gt;0,Transaksi!E380,"")</f>
        <v/>
      </c>
      <c r="F385" s="48" t="str">
        <f>IF(G385+H385&lt;&gt;0,Transaksi!F380,"")</f>
        <v/>
      </c>
      <c r="G385" s="61">
        <f>IF(Transaksi!K380=$F$11,Transaksi!M380,0)</f>
        <v>0</v>
      </c>
      <c r="H385" s="61">
        <f>IF(Transaksi!K380=$F$11,Transaksi!L380,0)</f>
        <v>0</v>
      </c>
      <c r="I385" s="127" t="e">
        <f t="shared" si="5"/>
        <v>#REF!</v>
      </c>
      <c r="J385" s="127" t="str">
        <f>IF(G385+H385&lt;&gt;0,Transaksi!J380,"")</f>
        <v/>
      </c>
    </row>
    <row r="386" spans="3:10" customFormat="1" ht="16" customHeight="1">
      <c r="C386" s="59" t="str">
        <f>IF(G386+H386&lt;&gt;0,Transaksi!C381,"")</f>
        <v/>
      </c>
      <c r="D386" s="60" t="str">
        <f>IF(G386+H386&lt;&gt;0,Transaksi!D381,"")</f>
        <v/>
      </c>
      <c r="E386" s="213" t="str">
        <f>IF(G386+H386&lt;&gt;0,Transaksi!E381,"")</f>
        <v/>
      </c>
      <c r="F386" s="48" t="str">
        <f>IF(G386+H386&lt;&gt;0,Transaksi!F381,"")</f>
        <v/>
      </c>
      <c r="G386" s="61">
        <f>IF(Transaksi!K381=$F$11,Transaksi!M381,0)</f>
        <v>0</v>
      </c>
      <c r="H386" s="61">
        <f>IF(Transaksi!K381=$F$11,Transaksi!L381,0)</f>
        <v>0</v>
      </c>
      <c r="I386" s="127" t="e">
        <f t="shared" si="5"/>
        <v>#REF!</v>
      </c>
      <c r="J386" s="127" t="str">
        <f>IF(G386+H386&lt;&gt;0,Transaksi!J381,"")</f>
        <v/>
      </c>
    </row>
    <row r="387" spans="3:10" customFormat="1" ht="16" customHeight="1">
      <c r="C387" s="59" t="str">
        <f>IF(G387+H387&lt;&gt;0,Transaksi!C382,"")</f>
        <v/>
      </c>
      <c r="D387" s="60" t="str">
        <f>IF(G387+H387&lt;&gt;0,Transaksi!D382,"")</f>
        <v/>
      </c>
      <c r="E387" s="213" t="str">
        <f>IF(G387+H387&lt;&gt;0,Transaksi!E382,"")</f>
        <v/>
      </c>
      <c r="F387" s="48" t="str">
        <f>IF(G387+H387&lt;&gt;0,Transaksi!F382,"")</f>
        <v/>
      </c>
      <c r="G387" s="61">
        <f>IF(Transaksi!K382=$F$11,Transaksi!M382,0)</f>
        <v>0</v>
      </c>
      <c r="H387" s="61">
        <f>IF(Transaksi!K382=$F$11,Transaksi!L382,0)</f>
        <v>0</v>
      </c>
      <c r="I387" s="127" t="e">
        <f t="shared" si="5"/>
        <v>#REF!</v>
      </c>
      <c r="J387" s="127" t="str">
        <f>IF(G387+H387&lt;&gt;0,Transaksi!J382,"")</f>
        <v/>
      </c>
    </row>
    <row r="388" spans="3:10" customFormat="1" ht="16" customHeight="1">
      <c r="C388" s="59" t="str">
        <f>IF(G388+H388&lt;&gt;0,Transaksi!C383,"")</f>
        <v/>
      </c>
      <c r="D388" s="60" t="str">
        <f>IF(G388+H388&lt;&gt;0,Transaksi!D383,"")</f>
        <v/>
      </c>
      <c r="E388" s="213" t="str">
        <f>IF(G388+H388&lt;&gt;0,Transaksi!E383,"")</f>
        <v/>
      </c>
      <c r="F388" s="48" t="str">
        <f>IF(G388+H388&lt;&gt;0,Transaksi!F383,"")</f>
        <v/>
      </c>
      <c r="G388" s="61">
        <f>IF(Transaksi!K383=$F$11,Transaksi!M383,0)</f>
        <v>0</v>
      </c>
      <c r="H388" s="61">
        <f>IF(Transaksi!K383=$F$11,Transaksi!L383,0)</f>
        <v>0</v>
      </c>
      <c r="I388" s="127" t="e">
        <f t="shared" si="5"/>
        <v>#REF!</v>
      </c>
      <c r="J388" s="127" t="str">
        <f>IF(G388+H388&lt;&gt;0,Transaksi!J383,"")</f>
        <v/>
      </c>
    </row>
    <row r="389" spans="3:10" customFormat="1" ht="16" customHeight="1">
      <c r="C389" s="59" t="str">
        <f>IF(G389+H389&lt;&gt;0,Transaksi!C384,"")</f>
        <v/>
      </c>
      <c r="D389" s="60" t="str">
        <f>IF(G389+H389&lt;&gt;0,Transaksi!D384,"")</f>
        <v/>
      </c>
      <c r="E389" s="213" t="str">
        <f>IF(G389+H389&lt;&gt;0,Transaksi!E384,"")</f>
        <v/>
      </c>
      <c r="F389" s="48" t="str">
        <f>IF(G389+H389&lt;&gt;0,Transaksi!F384,"")</f>
        <v/>
      </c>
      <c r="G389" s="61">
        <f>IF(Transaksi!K384=$F$11,Transaksi!M384,0)</f>
        <v>0</v>
      </c>
      <c r="H389" s="61">
        <f>IF(Transaksi!K384=$F$11,Transaksi!L384,0)</f>
        <v>0</v>
      </c>
      <c r="I389" s="127" t="e">
        <f t="shared" si="5"/>
        <v>#REF!</v>
      </c>
      <c r="J389" s="127" t="str">
        <f>IF(G389+H389&lt;&gt;0,Transaksi!J384,"")</f>
        <v/>
      </c>
    </row>
    <row r="390" spans="3:10" customFormat="1" ht="16" customHeight="1">
      <c r="C390" s="59" t="str">
        <f>IF(G390+H390&lt;&gt;0,Transaksi!C385,"")</f>
        <v/>
      </c>
      <c r="D390" s="60" t="str">
        <f>IF(G390+H390&lt;&gt;0,Transaksi!D385,"")</f>
        <v/>
      </c>
      <c r="E390" s="213" t="str">
        <f>IF(G390+H390&lt;&gt;0,Transaksi!E385,"")</f>
        <v/>
      </c>
      <c r="F390" s="48" t="str">
        <f>IF(G390+H390&lt;&gt;0,Transaksi!F385,"")</f>
        <v/>
      </c>
      <c r="G390" s="61">
        <f>IF(Transaksi!K385=$F$11,Transaksi!M385,0)</f>
        <v>0</v>
      </c>
      <c r="H390" s="61">
        <f>IF(Transaksi!K385=$F$11,Transaksi!L385,0)</f>
        <v>0</v>
      </c>
      <c r="I390" s="127" t="e">
        <f t="shared" si="5"/>
        <v>#REF!</v>
      </c>
      <c r="J390" s="127" t="str">
        <f>IF(G390+H390&lt;&gt;0,Transaksi!J385,"")</f>
        <v/>
      </c>
    </row>
    <row r="391" spans="3:10" customFormat="1" ht="16" customHeight="1">
      <c r="C391" s="59" t="str">
        <f>IF(G391+H391&lt;&gt;0,Transaksi!C386,"")</f>
        <v/>
      </c>
      <c r="D391" s="60" t="str">
        <f>IF(G391+H391&lt;&gt;0,Transaksi!D386,"")</f>
        <v/>
      </c>
      <c r="E391" s="213" t="str">
        <f>IF(G391+H391&lt;&gt;0,Transaksi!E386,"")</f>
        <v/>
      </c>
      <c r="F391" s="48" t="str">
        <f>IF(G391+H391&lt;&gt;0,Transaksi!F386,"")</f>
        <v/>
      </c>
      <c r="G391" s="61">
        <f>IF(Transaksi!K386=$F$11,Transaksi!M386,0)</f>
        <v>0</v>
      </c>
      <c r="H391" s="61">
        <f>IF(Transaksi!K386=$F$11,Transaksi!L386,0)</f>
        <v>0</v>
      </c>
      <c r="I391" s="127" t="e">
        <f t="shared" si="5"/>
        <v>#REF!</v>
      </c>
      <c r="J391" s="127" t="str">
        <f>IF(G391+H391&lt;&gt;0,Transaksi!J386,"")</f>
        <v/>
      </c>
    </row>
    <row r="392" spans="3:10" customFormat="1" ht="16" customHeight="1">
      <c r="C392" s="59" t="str">
        <f>IF(G392+H392&lt;&gt;0,Transaksi!C387,"")</f>
        <v/>
      </c>
      <c r="D392" s="60" t="str">
        <f>IF(G392+H392&lt;&gt;0,Transaksi!D387,"")</f>
        <v/>
      </c>
      <c r="E392" s="213" t="str">
        <f>IF(G392+H392&lt;&gt;0,Transaksi!E387,"")</f>
        <v/>
      </c>
      <c r="F392" s="48" t="str">
        <f>IF(G392+H392&lt;&gt;0,Transaksi!F387,"")</f>
        <v/>
      </c>
      <c r="G392" s="61">
        <f>IF(Transaksi!K387=$F$11,Transaksi!M387,0)</f>
        <v>0</v>
      </c>
      <c r="H392" s="61">
        <f>IF(Transaksi!K387=$F$11,Transaksi!L387,0)</f>
        <v>0</v>
      </c>
      <c r="I392" s="127" t="e">
        <f t="shared" si="5"/>
        <v>#REF!</v>
      </c>
      <c r="J392" s="127" t="str">
        <f>IF(G392+H392&lt;&gt;0,Transaksi!J387,"")</f>
        <v/>
      </c>
    </row>
    <row r="393" spans="3:10" customFormat="1" ht="16" customHeight="1">
      <c r="C393" s="59" t="str">
        <f>IF(G393+H393&lt;&gt;0,Transaksi!C388,"")</f>
        <v/>
      </c>
      <c r="D393" s="60" t="str">
        <f>IF(G393+H393&lt;&gt;0,Transaksi!D388,"")</f>
        <v/>
      </c>
      <c r="E393" s="213" t="str">
        <f>IF(G393+H393&lt;&gt;0,Transaksi!E388,"")</f>
        <v/>
      </c>
      <c r="F393" s="48" t="str">
        <f>IF(G393+H393&lt;&gt;0,Transaksi!F388,"")</f>
        <v/>
      </c>
      <c r="G393" s="61">
        <f>IF(Transaksi!K388=$F$11,Transaksi!M388,0)</f>
        <v>0</v>
      </c>
      <c r="H393" s="61">
        <f>IF(Transaksi!K388=$F$11,Transaksi!L388,0)</f>
        <v>0</v>
      </c>
      <c r="I393" s="127" t="e">
        <f t="shared" si="5"/>
        <v>#REF!</v>
      </c>
      <c r="J393" s="127" t="str">
        <f>IF(G393+H393&lt;&gt;0,Transaksi!J388,"")</f>
        <v/>
      </c>
    </row>
    <row r="394" spans="3:10" customFormat="1" ht="16" customHeight="1">
      <c r="C394" s="59" t="str">
        <f>IF(G394+H394&lt;&gt;0,Transaksi!C389,"")</f>
        <v/>
      </c>
      <c r="D394" s="60" t="str">
        <f>IF(G394+H394&lt;&gt;0,Transaksi!D389,"")</f>
        <v/>
      </c>
      <c r="E394" s="213" t="str">
        <f>IF(G394+H394&lt;&gt;0,Transaksi!E389,"")</f>
        <v/>
      </c>
      <c r="F394" s="48" t="str">
        <f>IF(G394+H394&lt;&gt;0,Transaksi!F389,"")</f>
        <v/>
      </c>
      <c r="G394" s="61">
        <f>IF(Transaksi!K389=$F$11,Transaksi!M389,0)</f>
        <v>0</v>
      </c>
      <c r="H394" s="61">
        <f>IF(Transaksi!K389=$F$11,Transaksi!L389,0)</f>
        <v>0</v>
      </c>
      <c r="I394" s="127" t="e">
        <f t="shared" si="5"/>
        <v>#REF!</v>
      </c>
      <c r="J394" s="127" t="str">
        <f>IF(G394+H394&lt;&gt;0,Transaksi!J389,"")</f>
        <v/>
      </c>
    </row>
    <row r="395" spans="3:10" customFormat="1" ht="16" customHeight="1">
      <c r="C395" s="59" t="str">
        <f>IF(G395+H395&lt;&gt;0,Transaksi!C390,"")</f>
        <v/>
      </c>
      <c r="D395" s="60" t="str">
        <f>IF(G395+H395&lt;&gt;0,Transaksi!D390,"")</f>
        <v/>
      </c>
      <c r="E395" s="213" t="str">
        <f>IF(G395+H395&lt;&gt;0,Transaksi!E390,"")</f>
        <v/>
      </c>
      <c r="F395" s="48" t="str">
        <f>IF(G395+H395&lt;&gt;0,Transaksi!F390,"")</f>
        <v/>
      </c>
      <c r="G395" s="61">
        <f>IF(Transaksi!K390=$F$11,Transaksi!M390,0)</f>
        <v>0</v>
      </c>
      <c r="H395" s="61">
        <f>IF(Transaksi!K390=$F$11,Transaksi!L390,0)</f>
        <v>0</v>
      </c>
      <c r="I395" s="127" t="e">
        <f t="shared" si="5"/>
        <v>#REF!</v>
      </c>
      <c r="J395" s="127" t="str">
        <f>IF(G395+H395&lt;&gt;0,Transaksi!J390,"")</f>
        <v/>
      </c>
    </row>
    <row r="396" spans="3:10" customFormat="1" ht="16" customHeight="1">
      <c r="C396" s="59" t="str">
        <f>IF(G396+H396&lt;&gt;0,Transaksi!C391,"")</f>
        <v/>
      </c>
      <c r="D396" s="60" t="str">
        <f>IF(G396+H396&lt;&gt;0,Transaksi!D391,"")</f>
        <v/>
      </c>
      <c r="E396" s="213" t="str">
        <f>IF(G396+H396&lt;&gt;0,Transaksi!E391,"")</f>
        <v/>
      </c>
      <c r="F396" s="48" t="str">
        <f>IF(G396+H396&lt;&gt;0,Transaksi!F391,"")</f>
        <v/>
      </c>
      <c r="G396" s="61">
        <f>IF(Transaksi!K391=$F$11,Transaksi!M391,0)</f>
        <v>0</v>
      </c>
      <c r="H396" s="61">
        <f>IF(Transaksi!K391=$F$11,Transaksi!L391,0)</f>
        <v>0</v>
      </c>
      <c r="I396" s="127" t="e">
        <f t="shared" si="5"/>
        <v>#REF!</v>
      </c>
      <c r="J396" s="127" t="str">
        <f>IF(G396+H396&lt;&gt;0,Transaksi!J391,"")</f>
        <v/>
      </c>
    </row>
    <row r="397" spans="3:10" customFormat="1" ht="16" customHeight="1">
      <c r="C397" s="59" t="str">
        <f>IF(G397+H397&lt;&gt;0,Transaksi!C392,"")</f>
        <v/>
      </c>
      <c r="D397" s="60" t="str">
        <f>IF(G397+H397&lt;&gt;0,Transaksi!D392,"")</f>
        <v/>
      </c>
      <c r="E397" s="213" t="str">
        <f>IF(G397+H397&lt;&gt;0,Transaksi!E392,"")</f>
        <v/>
      </c>
      <c r="F397" s="48" t="str">
        <f>IF(G397+H397&lt;&gt;0,Transaksi!F392,"")</f>
        <v/>
      </c>
      <c r="G397" s="61">
        <f>IF(Transaksi!K392=$F$11,Transaksi!M392,0)</f>
        <v>0</v>
      </c>
      <c r="H397" s="61">
        <f>IF(Transaksi!K392=$F$11,Transaksi!L392,0)</f>
        <v>0</v>
      </c>
      <c r="I397" s="127" t="e">
        <f t="shared" si="5"/>
        <v>#REF!</v>
      </c>
      <c r="J397" s="127" t="str">
        <f>IF(G397+H397&lt;&gt;0,Transaksi!J392,"")</f>
        <v/>
      </c>
    </row>
    <row r="398" spans="3:10" customFormat="1" ht="16" customHeight="1">
      <c r="C398" s="59" t="str">
        <f>IF(G398+H398&lt;&gt;0,Transaksi!C393,"")</f>
        <v/>
      </c>
      <c r="D398" s="60" t="str">
        <f>IF(G398+H398&lt;&gt;0,Transaksi!D393,"")</f>
        <v/>
      </c>
      <c r="E398" s="213" t="str">
        <f>IF(G398+H398&lt;&gt;0,Transaksi!E393,"")</f>
        <v/>
      </c>
      <c r="F398" s="48" t="str">
        <f>IF(G398+H398&lt;&gt;0,Transaksi!F393,"")</f>
        <v/>
      </c>
      <c r="G398" s="61">
        <f>IF(Transaksi!K393=$F$11,Transaksi!M393,0)</f>
        <v>0</v>
      </c>
      <c r="H398" s="61">
        <f>IF(Transaksi!K393=$F$11,Transaksi!L393,0)</f>
        <v>0</v>
      </c>
      <c r="I398" s="127" t="e">
        <f t="shared" si="5"/>
        <v>#REF!</v>
      </c>
      <c r="J398" s="127" t="str">
        <f>IF(G398+H398&lt;&gt;0,Transaksi!J393,"")</f>
        <v/>
      </c>
    </row>
    <row r="399" spans="3:10" customFormat="1" ht="16" customHeight="1">
      <c r="C399" s="59" t="str">
        <f>IF(G399+H399&lt;&gt;0,Transaksi!C394,"")</f>
        <v/>
      </c>
      <c r="D399" s="60" t="str">
        <f>IF(G399+H399&lt;&gt;0,Transaksi!D394,"")</f>
        <v/>
      </c>
      <c r="E399" s="213" t="str">
        <f>IF(G399+H399&lt;&gt;0,Transaksi!E394,"")</f>
        <v/>
      </c>
      <c r="F399" s="48" t="str">
        <f>IF(G399+H399&lt;&gt;0,Transaksi!F394,"")</f>
        <v/>
      </c>
      <c r="G399" s="61">
        <f>IF(Transaksi!K394=$F$11,Transaksi!M394,0)</f>
        <v>0</v>
      </c>
      <c r="H399" s="61">
        <f>IF(Transaksi!K394=$F$11,Transaksi!L394,0)</f>
        <v>0</v>
      </c>
      <c r="I399" s="127" t="e">
        <f t="shared" si="5"/>
        <v>#REF!</v>
      </c>
      <c r="J399" s="127" t="str">
        <f>IF(G399+H399&lt;&gt;0,Transaksi!J394,"")</f>
        <v/>
      </c>
    </row>
    <row r="400" spans="3:10" customFormat="1" ht="16" customHeight="1">
      <c r="C400" s="59" t="str">
        <f>IF(G400+H400&lt;&gt;0,Transaksi!C395,"")</f>
        <v/>
      </c>
      <c r="D400" s="60" t="str">
        <f>IF(G400+H400&lt;&gt;0,Transaksi!D395,"")</f>
        <v/>
      </c>
      <c r="E400" s="213" t="str">
        <f>IF(G400+H400&lt;&gt;0,Transaksi!E395,"")</f>
        <v/>
      </c>
      <c r="F400" s="48" t="str">
        <f>IF(G400+H400&lt;&gt;0,Transaksi!F395,"")</f>
        <v/>
      </c>
      <c r="G400" s="61">
        <f>IF(Transaksi!K395=$F$11,Transaksi!M395,0)</f>
        <v>0</v>
      </c>
      <c r="H400" s="61">
        <f>IF(Transaksi!K395=$F$11,Transaksi!L395,0)</f>
        <v>0</v>
      </c>
      <c r="I400" s="127" t="e">
        <f t="shared" si="5"/>
        <v>#REF!</v>
      </c>
      <c r="J400" s="127" t="str">
        <f>IF(G400+H400&lt;&gt;0,Transaksi!J395,"")</f>
        <v/>
      </c>
    </row>
    <row r="401" spans="3:10" customFormat="1" ht="16" customHeight="1">
      <c r="C401" s="59" t="str">
        <f>IF(G401+H401&lt;&gt;0,Transaksi!C396,"")</f>
        <v/>
      </c>
      <c r="D401" s="60" t="str">
        <f>IF(G401+H401&lt;&gt;0,Transaksi!D396,"")</f>
        <v/>
      </c>
      <c r="E401" s="213" t="str">
        <f>IF(G401+H401&lt;&gt;0,Transaksi!E396,"")</f>
        <v/>
      </c>
      <c r="F401" s="48" t="str">
        <f>IF(G401+H401&lt;&gt;0,Transaksi!F396,"")</f>
        <v/>
      </c>
      <c r="G401" s="61">
        <f>IF(Transaksi!K396=$F$11,Transaksi!M396,0)</f>
        <v>0</v>
      </c>
      <c r="H401" s="61">
        <f>IF(Transaksi!K396=$F$11,Transaksi!L396,0)</f>
        <v>0</v>
      </c>
      <c r="I401" s="127" t="e">
        <f t="shared" ref="I401:I464" si="6">I400+G401-H401</f>
        <v>#REF!</v>
      </c>
      <c r="J401" s="127" t="str">
        <f>IF(G401+H401&lt;&gt;0,Transaksi!J396,"")</f>
        <v/>
      </c>
    </row>
    <row r="402" spans="3:10" customFormat="1" ht="16" customHeight="1">
      <c r="C402" s="59" t="str">
        <f>IF(G402+H402&lt;&gt;0,Transaksi!C397,"")</f>
        <v/>
      </c>
      <c r="D402" s="60" t="str">
        <f>IF(G402+H402&lt;&gt;0,Transaksi!D397,"")</f>
        <v/>
      </c>
      <c r="E402" s="213" t="str">
        <f>IF(G402+H402&lt;&gt;0,Transaksi!E397,"")</f>
        <v/>
      </c>
      <c r="F402" s="48" t="str">
        <f>IF(G402+H402&lt;&gt;0,Transaksi!F397,"")</f>
        <v/>
      </c>
      <c r="G402" s="61">
        <f>IF(Transaksi!K397=$F$11,Transaksi!M397,0)</f>
        <v>0</v>
      </c>
      <c r="H402" s="61">
        <f>IF(Transaksi!K397=$F$11,Transaksi!L397,0)</f>
        <v>0</v>
      </c>
      <c r="I402" s="127" t="e">
        <f t="shared" si="6"/>
        <v>#REF!</v>
      </c>
      <c r="J402" s="127" t="str">
        <f>IF(G402+H402&lt;&gt;0,Transaksi!J397,"")</f>
        <v/>
      </c>
    </row>
    <row r="403" spans="3:10" customFormat="1" ht="16" customHeight="1">
      <c r="C403" s="59" t="str">
        <f>IF(G403+H403&lt;&gt;0,Transaksi!C398,"")</f>
        <v/>
      </c>
      <c r="D403" s="60" t="str">
        <f>IF(G403+H403&lt;&gt;0,Transaksi!D398,"")</f>
        <v/>
      </c>
      <c r="E403" s="213" t="str">
        <f>IF(G403+H403&lt;&gt;0,Transaksi!E398,"")</f>
        <v/>
      </c>
      <c r="F403" s="48" t="str">
        <f>IF(G403+H403&lt;&gt;0,Transaksi!F398,"")</f>
        <v/>
      </c>
      <c r="G403" s="61">
        <f>IF(Transaksi!K398=$F$11,Transaksi!M398,0)</f>
        <v>0</v>
      </c>
      <c r="H403" s="61">
        <f>IF(Transaksi!K398=$F$11,Transaksi!L398,0)</f>
        <v>0</v>
      </c>
      <c r="I403" s="127" t="e">
        <f t="shared" si="6"/>
        <v>#REF!</v>
      </c>
      <c r="J403" s="127" t="str">
        <f>IF(G403+H403&lt;&gt;0,Transaksi!J398,"")</f>
        <v/>
      </c>
    </row>
    <row r="404" spans="3:10" customFormat="1" ht="16" customHeight="1">
      <c r="C404" s="59" t="str">
        <f>IF(G404+H404&lt;&gt;0,Transaksi!C399,"")</f>
        <v/>
      </c>
      <c r="D404" s="60" t="str">
        <f>IF(G404+H404&lt;&gt;0,Transaksi!D399,"")</f>
        <v/>
      </c>
      <c r="E404" s="213" t="str">
        <f>IF(G404+H404&lt;&gt;0,Transaksi!E399,"")</f>
        <v/>
      </c>
      <c r="F404" s="48" t="str">
        <f>IF(G404+H404&lt;&gt;0,Transaksi!F399,"")</f>
        <v/>
      </c>
      <c r="G404" s="61">
        <f>IF(Transaksi!K399=$F$11,Transaksi!M399,0)</f>
        <v>0</v>
      </c>
      <c r="H404" s="61">
        <f>IF(Transaksi!K399=$F$11,Transaksi!L399,0)</f>
        <v>0</v>
      </c>
      <c r="I404" s="127" t="e">
        <f t="shared" si="6"/>
        <v>#REF!</v>
      </c>
      <c r="J404" s="127" t="str">
        <f>IF(G404+H404&lt;&gt;0,Transaksi!J399,"")</f>
        <v/>
      </c>
    </row>
    <row r="405" spans="3:10" customFormat="1" ht="16" customHeight="1">
      <c r="C405" s="59" t="str">
        <f>IF(G405+H405&lt;&gt;0,Transaksi!C400,"")</f>
        <v/>
      </c>
      <c r="D405" s="60" t="str">
        <f>IF(G405+H405&lt;&gt;0,Transaksi!D400,"")</f>
        <v/>
      </c>
      <c r="E405" s="213" t="str">
        <f>IF(G405+H405&lt;&gt;0,Transaksi!E400,"")</f>
        <v/>
      </c>
      <c r="F405" s="48" t="str">
        <f>IF(G405+H405&lt;&gt;0,Transaksi!F400,"")</f>
        <v/>
      </c>
      <c r="G405" s="61">
        <f>IF(Transaksi!K400=$F$11,Transaksi!M400,0)</f>
        <v>0</v>
      </c>
      <c r="H405" s="61">
        <f>IF(Transaksi!K400=$F$11,Transaksi!L400,0)</f>
        <v>0</v>
      </c>
      <c r="I405" s="127" t="e">
        <f t="shared" si="6"/>
        <v>#REF!</v>
      </c>
      <c r="J405" s="127" t="str">
        <f>IF(G405+H405&lt;&gt;0,Transaksi!J400,"")</f>
        <v/>
      </c>
    </row>
    <row r="406" spans="3:10" customFormat="1" ht="16" customHeight="1">
      <c r="C406" s="59" t="str">
        <f>IF(G406+H406&lt;&gt;0,Transaksi!C401,"")</f>
        <v/>
      </c>
      <c r="D406" s="60" t="str">
        <f>IF(G406+H406&lt;&gt;0,Transaksi!D401,"")</f>
        <v/>
      </c>
      <c r="E406" s="213" t="str">
        <f>IF(G406+H406&lt;&gt;0,Transaksi!E401,"")</f>
        <v/>
      </c>
      <c r="F406" s="48" t="str">
        <f>IF(G406+H406&lt;&gt;0,Transaksi!F401,"")</f>
        <v/>
      </c>
      <c r="G406" s="61">
        <f>IF(Transaksi!K401=$F$11,Transaksi!M401,0)</f>
        <v>0</v>
      </c>
      <c r="H406" s="61">
        <f>IF(Transaksi!K401=$F$11,Transaksi!L401,0)</f>
        <v>0</v>
      </c>
      <c r="I406" s="127" t="e">
        <f t="shared" si="6"/>
        <v>#REF!</v>
      </c>
      <c r="J406" s="127" t="str">
        <f>IF(G406+H406&lt;&gt;0,Transaksi!J401,"")</f>
        <v/>
      </c>
    </row>
    <row r="407" spans="3:10" customFormat="1" ht="16" customHeight="1">
      <c r="C407" s="59" t="str">
        <f>IF(G407+H407&lt;&gt;0,Transaksi!C402,"")</f>
        <v/>
      </c>
      <c r="D407" s="60" t="str">
        <f>IF(G407+H407&lt;&gt;0,Transaksi!D402,"")</f>
        <v/>
      </c>
      <c r="E407" s="213" t="str">
        <f>IF(G407+H407&lt;&gt;0,Transaksi!E402,"")</f>
        <v/>
      </c>
      <c r="F407" s="48" t="str">
        <f>IF(G407+H407&lt;&gt;0,Transaksi!F402,"")</f>
        <v/>
      </c>
      <c r="G407" s="61">
        <f>IF(Transaksi!K402=$F$11,Transaksi!M402,0)</f>
        <v>0</v>
      </c>
      <c r="H407" s="61">
        <f>IF(Transaksi!K402=$F$11,Transaksi!L402,0)</f>
        <v>0</v>
      </c>
      <c r="I407" s="127" t="e">
        <f t="shared" si="6"/>
        <v>#REF!</v>
      </c>
      <c r="J407" s="127" t="str">
        <f>IF(G407+H407&lt;&gt;0,Transaksi!J402,"")</f>
        <v/>
      </c>
    </row>
    <row r="408" spans="3:10" customFormat="1" ht="16" customHeight="1">
      <c r="C408" s="59" t="str">
        <f>IF(G408+H408&lt;&gt;0,Transaksi!C403,"")</f>
        <v/>
      </c>
      <c r="D408" s="60" t="str">
        <f>IF(G408+H408&lt;&gt;0,Transaksi!D403,"")</f>
        <v/>
      </c>
      <c r="E408" s="213" t="str">
        <f>IF(G408+H408&lt;&gt;0,Transaksi!E403,"")</f>
        <v/>
      </c>
      <c r="F408" s="48" t="str">
        <f>IF(G408+H408&lt;&gt;0,Transaksi!F403,"")</f>
        <v/>
      </c>
      <c r="G408" s="61">
        <f>IF(Transaksi!K403=$F$11,Transaksi!M403,0)</f>
        <v>0</v>
      </c>
      <c r="H408" s="61">
        <f>IF(Transaksi!K403=$F$11,Transaksi!L403,0)</f>
        <v>0</v>
      </c>
      <c r="I408" s="127" t="e">
        <f t="shared" si="6"/>
        <v>#REF!</v>
      </c>
      <c r="J408" s="127" t="str">
        <f>IF(G408+H408&lt;&gt;0,Transaksi!J403,"")</f>
        <v/>
      </c>
    </row>
    <row r="409" spans="3:10" customFormat="1" ht="16" customHeight="1">
      <c r="C409" s="59" t="str">
        <f>IF(G409+H409&lt;&gt;0,Transaksi!C404,"")</f>
        <v/>
      </c>
      <c r="D409" s="60" t="str">
        <f>IF(G409+H409&lt;&gt;0,Transaksi!D404,"")</f>
        <v/>
      </c>
      <c r="E409" s="213" t="str">
        <f>IF(G409+H409&lt;&gt;0,Transaksi!E404,"")</f>
        <v/>
      </c>
      <c r="F409" s="48" t="str">
        <f>IF(G409+H409&lt;&gt;0,Transaksi!F404,"")</f>
        <v/>
      </c>
      <c r="G409" s="61">
        <f>IF(Transaksi!K404=$F$11,Transaksi!M404,0)</f>
        <v>0</v>
      </c>
      <c r="H409" s="61">
        <f>IF(Transaksi!K404=$F$11,Transaksi!L404,0)</f>
        <v>0</v>
      </c>
      <c r="I409" s="127" t="e">
        <f t="shared" si="6"/>
        <v>#REF!</v>
      </c>
      <c r="J409" s="127" t="str">
        <f>IF(G409+H409&lt;&gt;0,Transaksi!J404,"")</f>
        <v/>
      </c>
    </row>
    <row r="410" spans="3:10" customFormat="1" ht="16" customHeight="1">
      <c r="C410" s="59" t="str">
        <f>IF(G410+H410&lt;&gt;0,Transaksi!C405,"")</f>
        <v/>
      </c>
      <c r="D410" s="60" t="str">
        <f>IF(G410+H410&lt;&gt;0,Transaksi!D405,"")</f>
        <v/>
      </c>
      <c r="E410" s="213" t="str">
        <f>IF(G410+H410&lt;&gt;0,Transaksi!E405,"")</f>
        <v/>
      </c>
      <c r="F410" s="48" t="str">
        <f>IF(G410+H410&lt;&gt;0,Transaksi!F405,"")</f>
        <v/>
      </c>
      <c r="G410" s="61">
        <f>IF(Transaksi!K405=$F$11,Transaksi!M405,0)</f>
        <v>0</v>
      </c>
      <c r="H410" s="61">
        <f>IF(Transaksi!K405=$F$11,Transaksi!L405,0)</f>
        <v>0</v>
      </c>
      <c r="I410" s="127" t="e">
        <f t="shared" si="6"/>
        <v>#REF!</v>
      </c>
      <c r="J410" s="127" t="str">
        <f>IF(G410+H410&lt;&gt;0,Transaksi!J405,"")</f>
        <v/>
      </c>
    </row>
    <row r="411" spans="3:10" customFormat="1" ht="16" customHeight="1">
      <c r="C411" s="59" t="str">
        <f>IF(G411+H411&lt;&gt;0,Transaksi!C406,"")</f>
        <v/>
      </c>
      <c r="D411" s="60" t="str">
        <f>IF(G411+H411&lt;&gt;0,Transaksi!D406,"")</f>
        <v/>
      </c>
      <c r="E411" s="213" t="str">
        <f>IF(G411+H411&lt;&gt;0,Transaksi!E406,"")</f>
        <v/>
      </c>
      <c r="F411" s="48" t="str">
        <f>IF(G411+H411&lt;&gt;0,Transaksi!F406,"")</f>
        <v/>
      </c>
      <c r="G411" s="61">
        <f>IF(Transaksi!K406=$F$11,Transaksi!M406,0)</f>
        <v>0</v>
      </c>
      <c r="H411" s="61">
        <f>IF(Transaksi!K406=$F$11,Transaksi!L406,0)</f>
        <v>0</v>
      </c>
      <c r="I411" s="127" t="e">
        <f t="shared" si="6"/>
        <v>#REF!</v>
      </c>
      <c r="J411" s="127" t="str">
        <f>IF(G411+H411&lt;&gt;0,Transaksi!J406,"")</f>
        <v/>
      </c>
    </row>
    <row r="412" spans="3:10" customFormat="1" ht="16" customHeight="1">
      <c r="C412" s="59" t="str">
        <f>IF(G412+H412&lt;&gt;0,Transaksi!C407,"")</f>
        <v/>
      </c>
      <c r="D412" s="60" t="str">
        <f>IF(G412+H412&lt;&gt;0,Transaksi!D407,"")</f>
        <v/>
      </c>
      <c r="E412" s="213" t="str">
        <f>IF(G412+H412&lt;&gt;0,Transaksi!E407,"")</f>
        <v/>
      </c>
      <c r="F412" s="48" t="str">
        <f>IF(G412+H412&lt;&gt;0,Transaksi!F407,"")</f>
        <v/>
      </c>
      <c r="G412" s="61">
        <f>IF(Transaksi!K407=$F$11,Transaksi!M407,0)</f>
        <v>0</v>
      </c>
      <c r="H412" s="61">
        <f>IF(Transaksi!K407=$F$11,Transaksi!L407,0)</f>
        <v>0</v>
      </c>
      <c r="I412" s="127" t="e">
        <f t="shared" si="6"/>
        <v>#REF!</v>
      </c>
      <c r="J412" s="127" t="str">
        <f>IF(G412+H412&lt;&gt;0,Transaksi!J407,"")</f>
        <v/>
      </c>
    </row>
    <row r="413" spans="3:10" customFormat="1" ht="16" customHeight="1">
      <c r="C413" s="59" t="str">
        <f>IF(G413+H413&lt;&gt;0,Transaksi!C408,"")</f>
        <v/>
      </c>
      <c r="D413" s="60" t="str">
        <f>IF(G413+H413&lt;&gt;0,Transaksi!D408,"")</f>
        <v/>
      </c>
      <c r="E413" s="213" t="str">
        <f>IF(G413+H413&lt;&gt;0,Transaksi!E408,"")</f>
        <v/>
      </c>
      <c r="F413" s="48" t="str">
        <f>IF(G413+H413&lt;&gt;0,Transaksi!F408,"")</f>
        <v/>
      </c>
      <c r="G413" s="61">
        <f>IF(Transaksi!K408=$F$11,Transaksi!M408,0)</f>
        <v>0</v>
      </c>
      <c r="H413" s="61">
        <f>IF(Transaksi!K408=$F$11,Transaksi!L408,0)</f>
        <v>0</v>
      </c>
      <c r="I413" s="127" t="e">
        <f t="shared" si="6"/>
        <v>#REF!</v>
      </c>
      <c r="J413" s="127" t="str">
        <f>IF(G413+H413&lt;&gt;0,Transaksi!J408,"")</f>
        <v/>
      </c>
    </row>
    <row r="414" spans="3:10" customFormat="1" ht="16" customHeight="1">
      <c r="C414" s="59" t="str">
        <f>IF(G414+H414&lt;&gt;0,Transaksi!C409,"")</f>
        <v/>
      </c>
      <c r="D414" s="60" t="str">
        <f>IF(G414+H414&lt;&gt;0,Transaksi!D409,"")</f>
        <v/>
      </c>
      <c r="E414" s="213" t="str">
        <f>IF(G414+H414&lt;&gt;0,Transaksi!E409,"")</f>
        <v/>
      </c>
      <c r="F414" s="48" t="str">
        <f>IF(G414+H414&lt;&gt;0,Transaksi!F409,"")</f>
        <v/>
      </c>
      <c r="G414" s="61">
        <f>IF(Transaksi!K409=$F$11,Transaksi!M409,0)</f>
        <v>0</v>
      </c>
      <c r="H414" s="61">
        <f>IF(Transaksi!K409=$F$11,Transaksi!L409,0)</f>
        <v>0</v>
      </c>
      <c r="I414" s="127" t="e">
        <f t="shared" si="6"/>
        <v>#REF!</v>
      </c>
      <c r="J414" s="127" t="str">
        <f>IF(G414+H414&lt;&gt;0,Transaksi!J409,"")</f>
        <v/>
      </c>
    </row>
    <row r="415" spans="3:10" customFormat="1" ht="16" customHeight="1">
      <c r="C415" s="59" t="str">
        <f>IF(G415+H415&lt;&gt;0,Transaksi!C410,"")</f>
        <v/>
      </c>
      <c r="D415" s="60" t="str">
        <f>IF(G415+H415&lt;&gt;0,Transaksi!D410,"")</f>
        <v/>
      </c>
      <c r="E415" s="213" t="str">
        <f>IF(G415+H415&lt;&gt;0,Transaksi!E410,"")</f>
        <v/>
      </c>
      <c r="F415" s="48" t="str">
        <f>IF(G415+H415&lt;&gt;0,Transaksi!F410,"")</f>
        <v/>
      </c>
      <c r="G415" s="61">
        <f>IF(Transaksi!K410=$F$11,Transaksi!M410,0)</f>
        <v>0</v>
      </c>
      <c r="H415" s="61">
        <f>IF(Transaksi!K410=$F$11,Transaksi!L410,0)</f>
        <v>0</v>
      </c>
      <c r="I415" s="127" t="e">
        <f t="shared" si="6"/>
        <v>#REF!</v>
      </c>
      <c r="J415" s="127" t="str">
        <f>IF(G415+H415&lt;&gt;0,Transaksi!J410,"")</f>
        <v/>
      </c>
    </row>
    <row r="416" spans="3:10" customFormat="1" ht="16" customHeight="1">
      <c r="C416" s="59" t="str">
        <f>IF(G416+H416&lt;&gt;0,Transaksi!C411,"")</f>
        <v/>
      </c>
      <c r="D416" s="60" t="str">
        <f>IF(G416+H416&lt;&gt;0,Transaksi!D411,"")</f>
        <v/>
      </c>
      <c r="E416" s="213" t="str">
        <f>IF(G416+H416&lt;&gt;0,Transaksi!E411,"")</f>
        <v/>
      </c>
      <c r="F416" s="48" t="str">
        <f>IF(G416+H416&lt;&gt;0,Transaksi!F411,"")</f>
        <v/>
      </c>
      <c r="G416" s="61">
        <f>IF(Transaksi!K411=$F$11,Transaksi!M411,0)</f>
        <v>0</v>
      </c>
      <c r="H416" s="61">
        <f>IF(Transaksi!K411=$F$11,Transaksi!L411,0)</f>
        <v>0</v>
      </c>
      <c r="I416" s="127" t="e">
        <f t="shared" si="6"/>
        <v>#REF!</v>
      </c>
      <c r="J416" s="127" t="str">
        <f>IF(G416+H416&lt;&gt;0,Transaksi!J411,"")</f>
        <v/>
      </c>
    </row>
    <row r="417" spans="3:10" customFormat="1" ht="16" customHeight="1">
      <c r="C417" s="59" t="str">
        <f>IF(G417+H417&lt;&gt;0,Transaksi!C412,"")</f>
        <v/>
      </c>
      <c r="D417" s="60" t="str">
        <f>IF(G417+H417&lt;&gt;0,Transaksi!D412,"")</f>
        <v/>
      </c>
      <c r="E417" s="213" t="str">
        <f>IF(G417+H417&lt;&gt;0,Transaksi!E412,"")</f>
        <v/>
      </c>
      <c r="F417" s="48" t="str">
        <f>IF(G417+H417&lt;&gt;0,Transaksi!F412,"")</f>
        <v/>
      </c>
      <c r="G417" s="61">
        <f>IF(Transaksi!K412=$F$11,Transaksi!M412,0)</f>
        <v>0</v>
      </c>
      <c r="H417" s="61">
        <f>IF(Transaksi!K412=$F$11,Transaksi!L412,0)</f>
        <v>0</v>
      </c>
      <c r="I417" s="127" t="e">
        <f t="shared" si="6"/>
        <v>#REF!</v>
      </c>
      <c r="J417" s="127" t="str">
        <f>IF(G417+H417&lt;&gt;0,Transaksi!J412,"")</f>
        <v/>
      </c>
    </row>
    <row r="418" spans="3:10" customFormat="1" ht="16" customHeight="1">
      <c r="C418" s="59" t="str">
        <f>IF(G418+H418&lt;&gt;0,Transaksi!C413,"")</f>
        <v/>
      </c>
      <c r="D418" s="60" t="str">
        <f>IF(G418+H418&lt;&gt;0,Transaksi!D413,"")</f>
        <v/>
      </c>
      <c r="E418" s="213" t="str">
        <f>IF(G418+H418&lt;&gt;0,Transaksi!E413,"")</f>
        <v/>
      </c>
      <c r="F418" s="48" t="str">
        <f>IF(G418+H418&lt;&gt;0,Transaksi!F413,"")</f>
        <v/>
      </c>
      <c r="G418" s="61">
        <f>IF(Transaksi!K413=$F$11,Transaksi!M413,0)</f>
        <v>0</v>
      </c>
      <c r="H418" s="61">
        <f>IF(Transaksi!K413=$F$11,Transaksi!L413,0)</f>
        <v>0</v>
      </c>
      <c r="I418" s="127" t="e">
        <f t="shared" si="6"/>
        <v>#REF!</v>
      </c>
      <c r="J418" s="127" t="str">
        <f>IF(G418+H418&lt;&gt;0,Transaksi!J413,"")</f>
        <v/>
      </c>
    </row>
    <row r="419" spans="3:10" customFormat="1" ht="16" customHeight="1">
      <c r="C419" s="59" t="str">
        <f>IF(G419+H419&lt;&gt;0,Transaksi!C414,"")</f>
        <v/>
      </c>
      <c r="D419" s="60" t="str">
        <f>IF(G419+H419&lt;&gt;0,Transaksi!D414,"")</f>
        <v/>
      </c>
      <c r="E419" s="213" t="str">
        <f>IF(G419+H419&lt;&gt;0,Transaksi!E414,"")</f>
        <v/>
      </c>
      <c r="F419" s="48" t="str">
        <f>IF(G419+H419&lt;&gt;0,Transaksi!F414,"")</f>
        <v/>
      </c>
      <c r="G419" s="61">
        <f>IF(Transaksi!K414=$F$11,Transaksi!M414,0)</f>
        <v>0</v>
      </c>
      <c r="H419" s="61">
        <f>IF(Transaksi!K414=$F$11,Transaksi!L414,0)</f>
        <v>0</v>
      </c>
      <c r="I419" s="127" t="e">
        <f t="shared" si="6"/>
        <v>#REF!</v>
      </c>
      <c r="J419" s="127" t="str">
        <f>IF(G419+H419&lt;&gt;0,Transaksi!J414,"")</f>
        <v/>
      </c>
    </row>
    <row r="420" spans="3:10" customFormat="1" ht="16" customHeight="1">
      <c r="C420" s="59" t="str">
        <f>IF(G420+H420&lt;&gt;0,Transaksi!C415,"")</f>
        <v/>
      </c>
      <c r="D420" s="60" t="str">
        <f>IF(G420+H420&lt;&gt;0,Transaksi!D415,"")</f>
        <v/>
      </c>
      <c r="E420" s="213" t="str">
        <f>IF(G420+H420&lt;&gt;0,Transaksi!E415,"")</f>
        <v/>
      </c>
      <c r="F420" s="48" t="str">
        <f>IF(G420+H420&lt;&gt;0,Transaksi!F415,"")</f>
        <v/>
      </c>
      <c r="G420" s="61">
        <f>IF(Transaksi!K415=$F$11,Transaksi!M415,0)</f>
        <v>0</v>
      </c>
      <c r="H420" s="61">
        <f>IF(Transaksi!K415=$F$11,Transaksi!L415,0)</f>
        <v>0</v>
      </c>
      <c r="I420" s="127" t="e">
        <f t="shared" si="6"/>
        <v>#REF!</v>
      </c>
      <c r="J420" s="127" t="str">
        <f>IF(G420+H420&lt;&gt;0,Transaksi!J415,"")</f>
        <v/>
      </c>
    </row>
    <row r="421" spans="3:10" customFormat="1" ht="16" customHeight="1">
      <c r="C421" s="59" t="str">
        <f>IF(G421+H421&lt;&gt;0,Transaksi!C416,"")</f>
        <v/>
      </c>
      <c r="D421" s="60" t="str">
        <f>IF(G421+H421&lt;&gt;0,Transaksi!D416,"")</f>
        <v/>
      </c>
      <c r="E421" s="213" t="str">
        <f>IF(G421+H421&lt;&gt;0,Transaksi!E416,"")</f>
        <v/>
      </c>
      <c r="F421" s="48" t="str">
        <f>IF(G421+H421&lt;&gt;0,Transaksi!F416,"")</f>
        <v/>
      </c>
      <c r="G421" s="61">
        <f>IF(Transaksi!K416=$F$11,Transaksi!M416,0)</f>
        <v>0</v>
      </c>
      <c r="H421" s="61">
        <f>IF(Transaksi!K416=$F$11,Transaksi!L416,0)</f>
        <v>0</v>
      </c>
      <c r="I421" s="127" t="e">
        <f t="shared" si="6"/>
        <v>#REF!</v>
      </c>
      <c r="J421" s="127" t="str">
        <f>IF(G421+H421&lt;&gt;0,Transaksi!J416,"")</f>
        <v/>
      </c>
    </row>
    <row r="422" spans="3:10" customFormat="1" ht="16" customHeight="1">
      <c r="C422" s="59" t="str">
        <f>IF(G422+H422&lt;&gt;0,Transaksi!C417,"")</f>
        <v/>
      </c>
      <c r="D422" s="60" t="str">
        <f>IF(G422+H422&lt;&gt;0,Transaksi!D417,"")</f>
        <v/>
      </c>
      <c r="E422" s="213" t="str">
        <f>IF(G422+H422&lt;&gt;0,Transaksi!E417,"")</f>
        <v/>
      </c>
      <c r="F422" s="48" t="str">
        <f>IF(G422+H422&lt;&gt;0,Transaksi!F417,"")</f>
        <v/>
      </c>
      <c r="G422" s="61">
        <f>IF(Transaksi!K417=$F$11,Transaksi!M417,0)</f>
        <v>0</v>
      </c>
      <c r="H422" s="61">
        <f>IF(Transaksi!K417=$F$11,Transaksi!L417,0)</f>
        <v>0</v>
      </c>
      <c r="I422" s="127" t="e">
        <f t="shared" si="6"/>
        <v>#REF!</v>
      </c>
      <c r="J422" s="127" t="str">
        <f>IF(G422+H422&lt;&gt;0,Transaksi!J417,"")</f>
        <v/>
      </c>
    </row>
    <row r="423" spans="3:10" customFormat="1" ht="16" customHeight="1">
      <c r="C423" s="59" t="str">
        <f>IF(G423+H423&lt;&gt;0,Transaksi!C418,"")</f>
        <v/>
      </c>
      <c r="D423" s="60" t="str">
        <f>IF(G423+H423&lt;&gt;0,Transaksi!D418,"")</f>
        <v/>
      </c>
      <c r="E423" s="213" t="str">
        <f>IF(G423+H423&lt;&gt;0,Transaksi!E418,"")</f>
        <v/>
      </c>
      <c r="F423" s="48" t="str">
        <f>IF(G423+H423&lt;&gt;0,Transaksi!F418,"")</f>
        <v/>
      </c>
      <c r="G423" s="61">
        <f>IF(Transaksi!K418=$F$11,Transaksi!M418,0)</f>
        <v>0</v>
      </c>
      <c r="H423" s="61">
        <f>IF(Transaksi!K418=$F$11,Transaksi!L418,0)</f>
        <v>0</v>
      </c>
      <c r="I423" s="127" t="e">
        <f t="shared" si="6"/>
        <v>#REF!</v>
      </c>
      <c r="J423" s="127" t="str">
        <f>IF(G423+H423&lt;&gt;0,Transaksi!J418,"")</f>
        <v/>
      </c>
    </row>
    <row r="424" spans="3:10" customFormat="1" ht="16" customHeight="1">
      <c r="C424" s="59" t="str">
        <f>IF(G424+H424&lt;&gt;0,Transaksi!C419,"")</f>
        <v/>
      </c>
      <c r="D424" s="60" t="str">
        <f>IF(G424+H424&lt;&gt;0,Transaksi!D419,"")</f>
        <v/>
      </c>
      <c r="E424" s="213" t="str">
        <f>IF(G424+H424&lt;&gt;0,Transaksi!E419,"")</f>
        <v/>
      </c>
      <c r="F424" s="48" t="str">
        <f>IF(G424+H424&lt;&gt;0,Transaksi!F419,"")</f>
        <v/>
      </c>
      <c r="G424" s="61">
        <f>IF(Transaksi!K419=$F$11,Transaksi!M419,0)</f>
        <v>0</v>
      </c>
      <c r="H424" s="61">
        <f>IF(Transaksi!K419=$F$11,Transaksi!L419,0)</f>
        <v>0</v>
      </c>
      <c r="I424" s="127" t="e">
        <f t="shared" si="6"/>
        <v>#REF!</v>
      </c>
      <c r="J424" s="127" t="str">
        <f>IF(G424+H424&lt;&gt;0,Transaksi!J419,"")</f>
        <v/>
      </c>
    </row>
    <row r="425" spans="3:10" customFormat="1" ht="16" customHeight="1">
      <c r="C425" s="59" t="str">
        <f>IF(G425+H425&lt;&gt;0,Transaksi!C420,"")</f>
        <v/>
      </c>
      <c r="D425" s="60" t="str">
        <f>IF(G425+H425&lt;&gt;0,Transaksi!D420,"")</f>
        <v/>
      </c>
      <c r="E425" s="213" t="str">
        <f>IF(G425+H425&lt;&gt;0,Transaksi!E420,"")</f>
        <v/>
      </c>
      <c r="F425" s="48" t="str">
        <f>IF(G425+H425&lt;&gt;0,Transaksi!F420,"")</f>
        <v/>
      </c>
      <c r="G425" s="61">
        <f>IF(Transaksi!K420=$F$11,Transaksi!M420,0)</f>
        <v>0</v>
      </c>
      <c r="H425" s="61">
        <f>IF(Transaksi!K420=$F$11,Transaksi!L420,0)</f>
        <v>0</v>
      </c>
      <c r="I425" s="127" t="e">
        <f t="shared" si="6"/>
        <v>#REF!</v>
      </c>
      <c r="J425" s="127" t="str">
        <f>IF(G425+H425&lt;&gt;0,Transaksi!J420,"")</f>
        <v/>
      </c>
    </row>
    <row r="426" spans="3:10" customFormat="1" ht="16" customHeight="1">
      <c r="C426" s="59" t="str">
        <f>IF(G426+H426&lt;&gt;0,Transaksi!C421,"")</f>
        <v/>
      </c>
      <c r="D426" s="60" t="str">
        <f>IF(G426+H426&lt;&gt;0,Transaksi!D421,"")</f>
        <v/>
      </c>
      <c r="E426" s="213" t="str">
        <f>IF(G426+H426&lt;&gt;0,Transaksi!E421,"")</f>
        <v/>
      </c>
      <c r="F426" s="48" t="str">
        <f>IF(G426+H426&lt;&gt;0,Transaksi!F421,"")</f>
        <v/>
      </c>
      <c r="G426" s="61">
        <f>IF(Transaksi!K421=$F$11,Transaksi!M421,0)</f>
        <v>0</v>
      </c>
      <c r="H426" s="61">
        <f>IF(Transaksi!K421=$F$11,Transaksi!L421,0)</f>
        <v>0</v>
      </c>
      <c r="I426" s="127" t="e">
        <f t="shared" si="6"/>
        <v>#REF!</v>
      </c>
      <c r="J426" s="127" t="str">
        <f>IF(G426+H426&lt;&gt;0,Transaksi!J421,"")</f>
        <v/>
      </c>
    </row>
    <row r="427" spans="3:10" customFormat="1" ht="16" customHeight="1">
      <c r="C427" s="59" t="str">
        <f>IF(G427+H427&lt;&gt;0,Transaksi!C422,"")</f>
        <v/>
      </c>
      <c r="D427" s="60" t="str">
        <f>IF(G427+H427&lt;&gt;0,Transaksi!D422,"")</f>
        <v/>
      </c>
      <c r="E427" s="213" t="str">
        <f>IF(G427+H427&lt;&gt;0,Transaksi!E422,"")</f>
        <v/>
      </c>
      <c r="F427" s="48" t="str">
        <f>IF(G427+H427&lt;&gt;0,Transaksi!F422,"")</f>
        <v/>
      </c>
      <c r="G427" s="61">
        <f>IF(Transaksi!K422=$F$11,Transaksi!M422,0)</f>
        <v>0</v>
      </c>
      <c r="H427" s="61">
        <f>IF(Transaksi!K422=$F$11,Transaksi!L422,0)</f>
        <v>0</v>
      </c>
      <c r="I427" s="127" t="e">
        <f t="shared" si="6"/>
        <v>#REF!</v>
      </c>
      <c r="J427" s="127" t="str">
        <f>IF(G427+H427&lt;&gt;0,Transaksi!J422,"")</f>
        <v/>
      </c>
    </row>
    <row r="428" spans="3:10" customFormat="1" ht="16" customHeight="1">
      <c r="C428" s="59" t="str">
        <f>IF(G428+H428&lt;&gt;0,Transaksi!C423,"")</f>
        <v/>
      </c>
      <c r="D428" s="60" t="str">
        <f>IF(G428+H428&lt;&gt;0,Transaksi!D423,"")</f>
        <v/>
      </c>
      <c r="E428" s="213" t="str">
        <f>IF(G428+H428&lt;&gt;0,Transaksi!E423,"")</f>
        <v/>
      </c>
      <c r="F428" s="48" t="str">
        <f>IF(G428+H428&lt;&gt;0,Transaksi!F423,"")</f>
        <v/>
      </c>
      <c r="G428" s="61">
        <f>IF(Transaksi!K423=$F$11,Transaksi!M423,0)</f>
        <v>0</v>
      </c>
      <c r="H428" s="61">
        <f>IF(Transaksi!K423=$F$11,Transaksi!L423,0)</f>
        <v>0</v>
      </c>
      <c r="I428" s="127" t="e">
        <f t="shared" si="6"/>
        <v>#REF!</v>
      </c>
      <c r="J428" s="127" t="str">
        <f>IF(G428+H428&lt;&gt;0,Transaksi!J423,"")</f>
        <v/>
      </c>
    </row>
    <row r="429" spans="3:10" customFormat="1" ht="16" customHeight="1">
      <c r="C429" s="59" t="str">
        <f>IF(G429+H429&lt;&gt;0,Transaksi!C424,"")</f>
        <v/>
      </c>
      <c r="D429" s="60" t="str">
        <f>IF(G429+H429&lt;&gt;0,Transaksi!D424,"")</f>
        <v/>
      </c>
      <c r="E429" s="213" t="str">
        <f>IF(G429+H429&lt;&gt;0,Transaksi!E424,"")</f>
        <v/>
      </c>
      <c r="F429" s="48" t="str">
        <f>IF(G429+H429&lt;&gt;0,Transaksi!F424,"")</f>
        <v/>
      </c>
      <c r="G429" s="61">
        <f>IF(Transaksi!K424=$F$11,Transaksi!M424,0)</f>
        <v>0</v>
      </c>
      <c r="H429" s="61">
        <f>IF(Transaksi!K424=$F$11,Transaksi!L424,0)</f>
        <v>0</v>
      </c>
      <c r="I429" s="127" t="e">
        <f t="shared" si="6"/>
        <v>#REF!</v>
      </c>
      <c r="J429" s="127" t="str">
        <f>IF(G429+H429&lt;&gt;0,Transaksi!J424,"")</f>
        <v/>
      </c>
    </row>
    <row r="430" spans="3:10" customFormat="1" ht="16" customHeight="1">
      <c r="C430" s="59" t="str">
        <f>IF(G430+H430&lt;&gt;0,Transaksi!C425,"")</f>
        <v/>
      </c>
      <c r="D430" s="60" t="str">
        <f>IF(G430+H430&lt;&gt;0,Transaksi!D425,"")</f>
        <v/>
      </c>
      <c r="E430" s="213" t="str">
        <f>IF(G430+H430&lt;&gt;0,Transaksi!E425,"")</f>
        <v/>
      </c>
      <c r="F430" s="48" t="str">
        <f>IF(G430+H430&lt;&gt;0,Transaksi!F425,"")</f>
        <v/>
      </c>
      <c r="G430" s="61">
        <f>IF(Transaksi!K425=$F$11,Transaksi!M425,0)</f>
        <v>0</v>
      </c>
      <c r="H430" s="61">
        <f>IF(Transaksi!K425=$F$11,Transaksi!L425,0)</f>
        <v>0</v>
      </c>
      <c r="I430" s="127" t="e">
        <f t="shared" si="6"/>
        <v>#REF!</v>
      </c>
      <c r="J430" s="127" t="str">
        <f>IF(G430+H430&lt;&gt;0,Transaksi!J425,"")</f>
        <v/>
      </c>
    </row>
    <row r="431" spans="3:10" customFormat="1" ht="16" customHeight="1">
      <c r="C431" s="59" t="str">
        <f>IF(G431+H431&lt;&gt;0,Transaksi!C426,"")</f>
        <v/>
      </c>
      <c r="D431" s="60" t="str">
        <f>IF(G431+H431&lt;&gt;0,Transaksi!D426,"")</f>
        <v/>
      </c>
      <c r="E431" s="213" t="str">
        <f>IF(G431+H431&lt;&gt;0,Transaksi!E426,"")</f>
        <v/>
      </c>
      <c r="F431" s="48" t="str">
        <f>IF(G431+H431&lt;&gt;0,Transaksi!F426,"")</f>
        <v/>
      </c>
      <c r="G431" s="61">
        <f>IF(Transaksi!K426=$F$11,Transaksi!M426,0)</f>
        <v>0</v>
      </c>
      <c r="H431" s="61">
        <f>IF(Transaksi!K426=$F$11,Transaksi!L426,0)</f>
        <v>0</v>
      </c>
      <c r="I431" s="127" t="e">
        <f t="shared" si="6"/>
        <v>#REF!</v>
      </c>
      <c r="J431" s="127" t="str">
        <f>IF(G431+H431&lt;&gt;0,Transaksi!J426,"")</f>
        <v/>
      </c>
    </row>
    <row r="432" spans="3:10" customFormat="1" ht="16" customHeight="1">
      <c r="C432" s="59" t="str">
        <f>IF(G432+H432&lt;&gt;0,Transaksi!C427,"")</f>
        <v/>
      </c>
      <c r="D432" s="60" t="str">
        <f>IF(G432+H432&lt;&gt;0,Transaksi!D427,"")</f>
        <v/>
      </c>
      <c r="E432" s="213" t="str">
        <f>IF(G432+H432&lt;&gt;0,Transaksi!E427,"")</f>
        <v/>
      </c>
      <c r="F432" s="48" t="str">
        <f>IF(G432+H432&lt;&gt;0,Transaksi!F427,"")</f>
        <v/>
      </c>
      <c r="G432" s="61">
        <f>IF(Transaksi!K427=$F$11,Transaksi!M427,0)</f>
        <v>0</v>
      </c>
      <c r="H432" s="61">
        <f>IF(Transaksi!K427=$F$11,Transaksi!L427,0)</f>
        <v>0</v>
      </c>
      <c r="I432" s="127" t="e">
        <f t="shared" si="6"/>
        <v>#REF!</v>
      </c>
      <c r="J432" s="127" t="str">
        <f>IF(G432+H432&lt;&gt;0,Transaksi!J427,"")</f>
        <v/>
      </c>
    </row>
    <row r="433" spans="3:10" customFormat="1" ht="16" customHeight="1">
      <c r="C433" s="59" t="str">
        <f>IF(G433+H433&lt;&gt;0,Transaksi!C428,"")</f>
        <v/>
      </c>
      <c r="D433" s="60" t="str">
        <f>IF(G433+H433&lt;&gt;0,Transaksi!D428,"")</f>
        <v/>
      </c>
      <c r="E433" s="213" t="str">
        <f>IF(G433+H433&lt;&gt;0,Transaksi!E428,"")</f>
        <v/>
      </c>
      <c r="F433" s="48" t="str">
        <f>IF(G433+H433&lt;&gt;0,Transaksi!F428,"")</f>
        <v/>
      </c>
      <c r="G433" s="61">
        <f>IF(Transaksi!K428=$F$11,Transaksi!M428,0)</f>
        <v>0</v>
      </c>
      <c r="H433" s="61">
        <f>IF(Transaksi!K428=$F$11,Transaksi!L428,0)</f>
        <v>0</v>
      </c>
      <c r="I433" s="127" t="e">
        <f t="shared" si="6"/>
        <v>#REF!</v>
      </c>
      <c r="J433" s="127" t="str">
        <f>IF(G433+H433&lt;&gt;0,Transaksi!J428,"")</f>
        <v/>
      </c>
    </row>
    <row r="434" spans="3:10" customFormat="1" ht="16" customHeight="1">
      <c r="C434" s="59" t="str">
        <f>IF(G434+H434&lt;&gt;0,Transaksi!C429,"")</f>
        <v/>
      </c>
      <c r="D434" s="60" t="str">
        <f>IF(G434+H434&lt;&gt;0,Transaksi!D429,"")</f>
        <v/>
      </c>
      <c r="E434" s="213" t="str">
        <f>IF(G434+H434&lt;&gt;0,Transaksi!E429,"")</f>
        <v/>
      </c>
      <c r="F434" s="48" t="str">
        <f>IF(G434+H434&lt;&gt;0,Transaksi!F429,"")</f>
        <v/>
      </c>
      <c r="G434" s="61">
        <f>IF(Transaksi!K429=$F$11,Transaksi!M429,0)</f>
        <v>0</v>
      </c>
      <c r="H434" s="61">
        <f>IF(Transaksi!K429=$F$11,Transaksi!L429,0)</f>
        <v>0</v>
      </c>
      <c r="I434" s="127" t="e">
        <f t="shared" si="6"/>
        <v>#REF!</v>
      </c>
      <c r="J434" s="127" t="str">
        <f>IF(G434+H434&lt;&gt;0,Transaksi!J429,"")</f>
        <v/>
      </c>
    </row>
    <row r="435" spans="3:10" customFormat="1" ht="16" customHeight="1">
      <c r="C435" s="59" t="str">
        <f>IF(G435+H435&lt;&gt;0,Transaksi!C430,"")</f>
        <v/>
      </c>
      <c r="D435" s="60" t="str">
        <f>IF(G435+H435&lt;&gt;0,Transaksi!D430,"")</f>
        <v/>
      </c>
      <c r="E435" s="213" t="str">
        <f>IF(G435+H435&lt;&gt;0,Transaksi!E430,"")</f>
        <v/>
      </c>
      <c r="F435" s="48" t="str">
        <f>IF(G435+H435&lt;&gt;0,Transaksi!F430,"")</f>
        <v/>
      </c>
      <c r="G435" s="61">
        <f>IF(Transaksi!K430=$F$11,Transaksi!M430,0)</f>
        <v>0</v>
      </c>
      <c r="H435" s="61">
        <f>IF(Transaksi!K430=$F$11,Transaksi!L430,0)</f>
        <v>0</v>
      </c>
      <c r="I435" s="127" t="e">
        <f t="shared" si="6"/>
        <v>#REF!</v>
      </c>
      <c r="J435" s="127" t="str">
        <f>IF(G435+H435&lt;&gt;0,Transaksi!J430,"")</f>
        <v/>
      </c>
    </row>
    <row r="436" spans="3:10" customFormat="1" ht="16" customHeight="1">
      <c r="C436" s="59" t="str">
        <f>IF(G436+H436&lt;&gt;0,Transaksi!C431,"")</f>
        <v/>
      </c>
      <c r="D436" s="60" t="str">
        <f>IF(G436+H436&lt;&gt;0,Transaksi!D431,"")</f>
        <v/>
      </c>
      <c r="E436" s="213" t="str">
        <f>IF(G436+H436&lt;&gt;0,Transaksi!E431,"")</f>
        <v/>
      </c>
      <c r="F436" s="48" t="str">
        <f>IF(G436+H436&lt;&gt;0,Transaksi!F431,"")</f>
        <v/>
      </c>
      <c r="G436" s="61">
        <f>IF(Transaksi!K431=$F$11,Transaksi!M431,0)</f>
        <v>0</v>
      </c>
      <c r="H436" s="61">
        <f>IF(Transaksi!K431=$F$11,Transaksi!L431,0)</f>
        <v>0</v>
      </c>
      <c r="I436" s="127" t="e">
        <f t="shared" si="6"/>
        <v>#REF!</v>
      </c>
      <c r="J436" s="127" t="str">
        <f>IF(G436+H436&lt;&gt;0,Transaksi!J431,"")</f>
        <v/>
      </c>
    </row>
    <row r="437" spans="3:10" customFormat="1" ht="16" customHeight="1">
      <c r="C437" s="59" t="str">
        <f>IF(G437+H437&lt;&gt;0,Transaksi!C432,"")</f>
        <v/>
      </c>
      <c r="D437" s="60" t="str">
        <f>IF(G437+H437&lt;&gt;0,Transaksi!D432,"")</f>
        <v/>
      </c>
      <c r="E437" s="213" t="str">
        <f>IF(G437+H437&lt;&gt;0,Transaksi!E432,"")</f>
        <v/>
      </c>
      <c r="F437" s="48" t="str">
        <f>IF(G437+H437&lt;&gt;0,Transaksi!F432,"")</f>
        <v/>
      </c>
      <c r="G437" s="61">
        <f>IF(Transaksi!K432=$F$11,Transaksi!M432,0)</f>
        <v>0</v>
      </c>
      <c r="H437" s="61">
        <f>IF(Transaksi!K432=$F$11,Transaksi!L432,0)</f>
        <v>0</v>
      </c>
      <c r="I437" s="127" t="e">
        <f t="shared" si="6"/>
        <v>#REF!</v>
      </c>
      <c r="J437" s="127" t="str">
        <f>IF(G437+H437&lt;&gt;0,Transaksi!J432,"")</f>
        <v/>
      </c>
    </row>
    <row r="438" spans="3:10" customFormat="1" ht="16" customHeight="1">
      <c r="C438" s="59" t="str">
        <f>IF(G438+H438&lt;&gt;0,Transaksi!C433,"")</f>
        <v/>
      </c>
      <c r="D438" s="60" t="str">
        <f>IF(G438+H438&lt;&gt;0,Transaksi!D433,"")</f>
        <v/>
      </c>
      <c r="E438" s="213" t="str">
        <f>IF(G438+H438&lt;&gt;0,Transaksi!E433,"")</f>
        <v/>
      </c>
      <c r="F438" s="48" t="str">
        <f>IF(G438+H438&lt;&gt;0,Transaksi!F433,"")</f>
        <v/>
      </c>
      <c r="G438" s="61">
        <f>IF(Transaksi!K433=$F$11,Transaksi!M433,0)</f>
        <v>0</v>
      </c>
      <c r="H438" s="61">
        <f>IF(Transaksi!K433=$F$11,Transaksi!L433,0)</f>
        <v>0</v>
      </c>
      <c r="I438" s="127" t="e">
        <f t="shared" si="6"/>
        <v>#REF!</v>
      </c>
      <c r="J438" s="127" t="str">
        <f>IF(G438+H438&lt;&gt;0,Transaksi!J433,"")</f>
        <v/>
      </c>
    </row>
    <row r="439" spans="3:10" customFormat="1" ht="16" customHeight="1">
      <c r="C439" s="59" t="str">
        <f>IF(G439+H439&lt;&gt;0,Transaksi!C434,"")</f>
        <v/>
      </c>
      <c r="D439" s="60" t="str">
        <f>IF(G439+H439&lt;&gt;0,Transaksi!D434,"")</f>
        <v/>
      </c>
      <c r="E439" s="213" t="str">
        <f>IF(G439+H439&lt;&gt;0,Transaksi!E434,"")</f>
        <v/>
      </c>
      <c r="F439" s="48" t="str">
        <f>IF(G439+H439&lt;&gt;0,Transaksi!F434,"")</f>
        <v/>
      </c>
      <c r="G439" s="61">
        <f>IF(Transaksi!K434=$F$11,Transaksi!M434,0)</f>
        <v>0</v>
      </c>
      <c r="H439" s="61">
        <f>IF(Transaksi!K434=$F$11,Transaksi!L434,0)</f>
        <v>0</v>
      </c>
      <c r="I439" s="127" t="e">
        <f t="shared" si="6"/>
        <v>#REF!</v>
      </c>
      <c r="J439" s="127" t="str">
        <f>IF(G439+H439&lt;&gt;0,Transaksi!J434,"")</f>
        <v/>
      </c>
    </row>
    <row r="440" spans="3:10" customFormat="1" ht="16" customHeight="1">
      <c r="C440" s="59" t="str">
        <f>IF(G440+H440&lt;&gt;0,Transaksi!C435,"")</f>
        <v/>
      </c>
      <c r="D440" s="60" t="str">
        <f>IF(G440+H440&lt;&gt;0,Transaksi!D435,"")</f>
        <v/>
      </c>
      <c r="E440" s="213" t="str">
        <f>IF(G440+H440&lt;&gt;0,Transaksi!E435,"")</f>
        <v/>
      </c>
      <c r="F440" s="48" t="str">
        <f>IF(G440+H440&lt;&gt;0,Transaksi!F435,"")</f>
        <v/>
      </c>
      <c r="G440" s="61">
        <f>IF(Transaksi!K435=$F$11,Transaksi!M435,0)</f>
        <v>0</v>
      </c>
      <c r="H440" s="61">
        <f>IF(Transaksi!K435=$F$11,Transaksi!L435,0)</f>
        <v>0</v>
      </c>
      <c r="I440" s="127" t="e">
        <f t="shared" si="6"/>
        <v>#REF!</v>
      </c>
      <c r="J440" s="127" t="str">
        <f>IF(G440+H440&lt;&gt;0,Transaksi!J435,"")</f>
        <v/>
      </c>
    </row>
    <row r="441" spans="3:10" customFormat="1" ht="16" customHeight="1">
      <c r="C441" s="59" t="str">
        <f>IF(G441+H441&lt;&gt;0,Transaksi!C436,"")</f>
        <v/>
      </c>
      <c r="D441" s="60" t="str">
        <f>IF(G441+H441&lt;&gt;0,Transaksi!D436,"")</f>
        <v/>
      </c>
      <c r="E441" s="213" t="str">
        <f>IF(G441+H441&lt;&gt;0,Transaksi!E436,"")</f>
        <v/>
      </c>
      <c r="F441" s="48" t="str">
        <f>IF(G441+H441&lt;&gt;0,Transaksi!F436,"")</f>
        <v/>
      </c>
      <c r="G441" s="61">
        <f>IF(Transaksi!K436=$F$11,Transaksi!M436,0)</f>
        <v>0</v>
      </c>
      <c r="H441" s="61">
        <f>IF(Transaksi!K436=$F$11,Transaksi!L436,0)</f>
        <v>0</v>
      </c>
      <c r="I441" s="127" t="e">
        <f t="shared" si="6"/>
        <v>#REF!</v>
      </c>
      <c r="J441" s="127" t="str">
        <f>IF(G441+H441&lt;&gt;0,Transaksi!J436,"")</f>
        <v/>
      </c>
    </row>
    <row r="442" spans="3:10" customFormat="1" ht="16" customHeight="1">
      <c r="C442" s="59" t="str">
        <f>IF(G442+H442&lt;&gt;0,Transaksi!C437,"")</f>
        <v/>
      </c>
      <c r="D442" s="60" t="str">
        <f>IF(G442+H442&lt;&gt;0,Transaksi!D437,"")</f>
        <v/>
      </c>
      <c r="E442" s="213" t="str">
        <f>IF(G442+H442&lt;&gt;0,Transaksi!E437,"")</f>
        <v/>
      </c>
      <c r="F442" s="48" t="str">
        <f>IF(G442+H442&lt;&gt;0,Transaksi!F437,"")</f>
        <v/>
      </c>
      <c r="G442" s="61">
        <f>IF(Transaksi!K437=$F$11,Transaksi!M437,0)</f>
        <v>0</v>
      </c>
      <c r="H442" s="61">
        <f>IF(Transaksi!K437=$F$11,Transaksi!L437,0)</f>
        <v>0</v>
      </c>
      <c r="I442" s="127" t="e">
        <f t="shared" si="6"/>
        <v>#REF!</v>
      </c>
      <c r="J442" s="127" t="str">
        <f>IF(G442+H442&lt;&gt;0,Transaksi!J437,"")</f>
        <v/>
      </c>
    </row>
    <row r="443" spans="3:10" customFormat="1" ht="16" customHeight="1">
      <c r="C443" s="59" t="str">
        <f>IF(G443+H443&lt;&gt;0,Transaksi!C438,"")</f>
        <v/>
      </c>
      <c r="D443" s="60" t="str">
        <f>IF(G443+H443&lt;&gt;0,Transaksi!D438,"")</f>
        <v/>
      </c>
      <c r="E443" s="213" t="str">
        <f>IF(G443+H443&lt;&gt;0,Transaksi!E438,"")</f>
        <v/>
      </c>
      <c r="F443" s="48" t="str">
        <f>IF(G443+H443&lt;&gt;0,Transaksi!F438,"")</f>
        <v/>
      </c>
      <c r="G443" s="61">
        <f>IF(Transaksi!K438=$F$11,Transaksi!M438,0)</f>
        <v>0</v>
      </c>
      <c r="H443" s="61">
        <f>IF(Transaksi!K438=$F$11,Transaksi!L438,0)</f>
        <v>0</v>
      </c>
      <c r="I443" s="127" t="e">
        <f t="shared" si="6"/>
        <v>#REF!</v>
      </c>
      <c r="J443" s="127" t="str">
        <f>IF(G443+H443&lt;&gt;0,Transaksi!J438,"")</f>
        <v/>
      </c>
    </row>
    <row r="444" spans="3:10" customFormat="1" ht="16" customHeight="1">
      <c r="C444" s="59" t="str">
        <f>IF(G444+H444&lt;&gt;0,Transaksi!C439,"")</f>
        <v/>
      </c>
      <c r="D444" s="60" t="str">
        <f>IF(G444+H444&lt;&gt;0,Transaksi!D439,"")</f>
        <v/>
      </c>
      <c r="E444" s="213" t="str">
        <f>IF(G444+H444&lt;&gt;0,Transaksi!E439,"")</f>
        <v/>
      </c>
      <c r="F444" s="48" t="str">
        <f>IF(G444+H444&lt;&gt;0,Transaksi!F439,"")</f>
        <v/>
      </c>
      <c r="G444" s="61">
        <f>IF(Transaksi!K439=$F$11,Transaksi!M439,0)</f>
        <v>0</v>
      </c>
      <c r="H444" s="61">
        <f>IF(Transaksi!K439=$F$11,Transaksi!L439,0)</f>
        <v>0</v>
      </c>
      <c r="I444" s="127" t="e">
        <f t="shared" si="6"/>
        <v>#REF!</v>
      </c>
      <c r="J444" s="127" t="str">
        <f>IF(G444+H444&lt;&gt;0,Transaksi!J439,"")</f>
        <v/>
      </c>
    </row>
    <row r="445" spans="3:10" customFormat="1" ht="16" customHeight="1">
      <c r="C445" s="59" t="str">
        <f>IF(G445+H445&lt;&gt;0,Transaksi!C440,"")</f>
        <v/>
      </c>
      <c r="D445" s="60" t="str">
        <f>IF(G445+H445&lt;&gt;0,Transaksi!D440,"")</f>
        <v/>
      </c>
      <c r="E445" s="213" t="str">
        <f>IF(G445+H445&lt;&gt;0,Transaksi!E440,"")</f>
        <v/>
      </c>
      <c r="F445" s="48" t="str">
        <f>IF(G445+H445&lt;&gt;0,Transaksi!F440,"")</f>
        <v/>
      </c>
      <c r="G445" s="61">
        <f>IF(Transaksi!K440=$F$11,Transaksi!M440,0)</f>
        <v>0</v>
      </c>
      <c r="H445" s="61">
        <f>IF(Transaksi!K440=$F$11,Transaksi!L440,0)</f>
        <v>0</v>
      </c>
      <c r="I445" s="127" t="e">
        <f t="shared" si="6"/>
        <v>#REF!</v>
      </c>
      <c r="J445" s="127" t="str">
        <f>IF(G445+H445&lt;&gt;0,Transaksi!J440,"")</f>
        <v/>
      </c>
    </row>
    <row r="446" spans="3:10" customFormat="1" ht="16" customHeight="1">
      <c r="C446" s="59" t="str">
        <f>IF(G446+H446&lt;&gt;0,Transaksi!C441,"")</f>
        <v/>
      </c>
      <c r="D446" s="60" t="str">
        <f>IF(G446+H446&lt;&gt;0,Transaksi!D441,"")</f>
        <v/>
      </c>
      <c r="E446" s="213" t="str">
        <f>IF(G446+H446&lt;&gt;0,Transaksi!E441,"")</f>
        <v/>
      </c>
      <c r="F446" s="48" t="str">
        <f>IF(G446+H446&lt;&gt;0,Transaksi!F441,"")</f>
        <v/>
      </c>
      <c r="G446" s="61">
        <f>IF(Transaksi!K441=$F$11,Transaksi!M441,0)</f>
        <v>0</v>
      </c>
      <c r="H446" s="61">
        <f>IF(Transaksi!K441=$F$11,Transaksi!L441,0)</f>
        <v>0</v>
      </c>
      <c r="I446" s="127" t="e">
        <f t="shared" si="6"/>
        <v>#REF!</v>
      </c>
      <c r="J446" s="127" t="str">
        <f>IF(G446+H446&lt;&gt;0,Transaksi!J441,"")</f>
        <v/>
      </c>
    </row>
    <row r="447" spans="3:10" customFormat="1" ht="16" customHeight="1">
      <c r="C447" s="59" t="str">
        <f>IF(G447+H447&lt;&gt;0,Transaksi!C442,"")</f>
        <v/>
      </c>
      <c r="D447" s="60" t="str">
        <f>IF(G447+H447&lt;&gt;0,Transaksi!D442,"")</f>
        <v/>
      </c>
      <c r="E447" s="213" t="str">
        <f>IF(G447+H447&lt;&gt;0,Transaksi!E442,"")</f>
        <v/>
      </c>
      <c r="F447" s="48" t="str">
        <f>IF(G447+H447&lt;&gt;0,Transaksi!F442,"")</f>
        <v/>
      </c>
      <c r="G447" s="61">
        <f>IF(Transaksi!K442=$F$11,Transaksi!M442,0)</f>
        <v>0</v>
      </c>
      <c r="H447" s="61">
        <f>IF(Transaksi!K442=$F$11,Transaksi!L442,0)</f>
        <v>0</v>
      </c>
      <c r="I447" s="127" t="e">
        <f t="shared" si="6"/>
        <v>#REF!</v>
      </c>
      <c r="J447" s="127" t="str">
        <f>IF(G447+H447&lt;&gt;0,Transaksi!J442,"")</f>
        <v/>
      </c>
    </row>
    <row r="448" spans="3:10" customFormat="1" ht="16" customHeight="1">
      <c r="C448" s="59" t="str">
        <f>IF(G448+H448&lt;&gt;0,Transaksi!C443,"")</f>
        <v/>
      </c>
      <c r="D448" s="60" t="str">
        <f>IF(G448+H448&lt;&gt;0,Transaksi!D443,"")</f>
        <v/>
      </c>
      <c r="E448" s="213" t="str">
        <f>IF(G448+H448&lt;&gt;0,Transaksi!E443,"")</f>
        <v/>
      </c>
      <c r="F448" s="48" t="str">
        <f>IF(G448+H448&lt;&gt;0,Transaksi!F443,"")</f>
        <v/>
      </c>
      <c r="G448" s="61">
        <f>IF(Transaksi!K443=$F$11,Transaksi!M443,0)</f>
        <v>0</v>
      </c>
      <c r="H448" s="61">
        <f>IF(Transaksi!K443=$F$11,Transaksi!L443,0)</f>
        <v>0</v>
      </c>
      <c r="I448" s="127" t="e">
        <f t="shared" si="6"/>
        <v>#REF!</v>
      </c>
      <c r="J448" s="127" t="str">
        <f>IF(G448+H448&lt;&gt;0,Transaksi!J443,"")</f>
        <v/>
      </c>
    </row>
    <row r="449" spans="3:10" customFormat="1" ht="16" customHeight="1">
      <c r="C449" s="59" t="str">
        <f>IF(G449+H449&lt;&gt;0,Transaksi!C444,"")</f>
        <v/>
      </c>
      <c r="D449" s="60" t="str">
        <f>IF(G449+H449&lt;&gt;0,Transaksi!D444,"")</f>
        <v/>
      </c>
      <c r="E449" s="213" t="str">
        <f>IF(G449+H449&lt;&gt;0,Transaksi!E444,"")</f>
        <v/>
      </c>
      <c r="F449" s="48" t="str">
        <f>IF(G449+H449&lt;&gt;0,Transaksi!F444,"")</f>
        <v/>
      </c>
      <c r="G449" s="61">
        <f>IF(Transaksi!K444=$F$11,Transaksi!M444,0)</f>
        <v>0</v>
      </c>
      <c r="H449" s="61">
        <f>IF(Transaksi!K444=$F$11,Transaksi!L444,0)</f>
        <v>0</v>
      </c>
      <c r="I449" s="127" t="e">
        <f t="shared" si="6"/>
        <v>#REF!</v>
      </c>
      <c r="J449" s="127" t="str">
        <f>IF(G449+H449&lt;&gt;0,Transaksi!J444,"")</f>
        <v/>
      </c>
    </row>
    <row r="450" spans="3:10" customFormat="1" ht="16" customHeight="1">
      <c r="C450" s="59" t="str">
        <f>IF(G450+H450&lt;&gt;0,Transaksi!C445,"")</f>
        <v/>
      </c>
      <c r="D450" s="60" t="str">
        <f>IF(G450+H450&lt;&gt;0,Transaksi!D445,"")</f>
        <v/>
      </c>
      <c r="E450" s="213" t="str">
        <f>IF(G450+H450&lt;&gt;0,Transaksi!E445,"")</f>
        <v/>
      </c>
      <c r="F450" s="48" t="str">
        <f>IF(G450+H450&lt;&gt;0,Transaksi!F445,"")</f>
        <v/>
      </c>
      <c r="G450" s="61">
        <f>IF(Transaksi!K445=$F$11,Transaksi!M445,0)</f>
        <v>0</v>
      </c>
      <c r="H450" s="61">
        <f>IF(Transaksi!K445=$F$11,Transaksi!L445,0)</f>
        <v>0</v>
      </c>
      <c r="I450" s="127" t="e">
        <f t="shared" si="6"/>
        <v>#REF!</v>
      </c>
      <c r="J450" s="127" t="str">
        <f>IF(G450+H450&lt;&gt;0,Transaksi!J445,"")</f>
        <v/>
      </c>
    </row>
    <row r="451" spans="3:10" customFormat="1" ht="16" customHeight="1">
      <c r="C451" s="59" t="str">
        <f>IF(G451+H451&lt;&gt;0,Transaksi!C446,"")</f>
        <v/>
      </c>
      <c r="D451" s="60" t="str">
        <f>IF(G451+H451&lt;&gt;0,Transaksi!D446,"")</f>
        <v/>
      </c>
      <c r="E451" s="213" t="str">
        <f>IF(G451+H451&lt;&gt;0,Transaksi!E446,"")</f>
        <v/>
      </c>
      <c r="F451" s="48" t="str">
        <f>IF(G451+H451&lt;&gt;0,Transaksi!F446,"")</f>
        <v/>
      </c>
      <c r="G451" s="61">
        <f>IF(Transaksi!K446=$F$11,Transaksi!M446,0)</f>
        <v>0</v>
      </c>
      <c r="H451" s="61">
        <f>IF(Transaksi!K446=$F$11,Transaksi!L446,0)</f>
        <v>0</v>
      </c>
      <c r="I451" s="127" t="e">
        <f t="shared" si="6"/>
        <v>#REF!</v>
      </c>
      <c r="J451" s="127" t="str">
        <f>IF(G451+H451&lt;&gt;0,Transaksi!J446,"")</f>
        <v/>
      </c>
    </row>
    <row r="452" spans="3:10" customFormat="1" ht="16" customHeight="1">
      <c r="C452" s="59" t="str">
        <f>IF(G452+H452&lt;&gt;0,Transaksi!C447,"")</f>
        <v/>
      </c>
      <c r="D452" s="60" t="str">
        <f>IF(G452+H452&lt;&gt;0,Transaksi!D447,"")</f>
        <v/>
      </c>
      <c r="E452" s="213" t="str">
        <f>IF(G452+H452&lt;&gt;0,Transaksi!E447,"")</f>
        <v/>
      </c>
      <c r="F452" s="48" t="str">
        <f>IF(G452+H452&lt;&gt;0,Transaksi!F447,"")</f>
        <v/>
      </c>
      <c r="G452" s="61">
        <f>IF(Transaksi!K447=$F$11,Transaksi!M447,0)</f>
        <v>0</v>
      </c>
      <c r="H452" s="61">
        <f>IF(Transaksi!K447=$F$11,Transaksi!L447,0)</f>
        <v>0</v>
      </c>
      <c r="I452" s="127" t="e">
        <f t="shared" si="6"/>
        <v>#REF!</v>
      </c>
      <c r="J452" s="127" t="str">
        <f>IF(G452+H452&lt;&gt;0,Transaksi!J447,"")</f>
        <v/>
      </c>
    </row>
    <row r="453" spans="3:10" customFormat="1" ht="16" customHeight="1">
      <c r="C453" s="59" t="str">
        <f>IF(G453+H453&lt;&gt;0,Transaksi!C448,"")</f>
        <v/>
      </c>
      <c r="D453" s="60" t="str">
        <f>IF(G453+H453&lt;&gt;0,Transaksi!D448,"")</f>
        <v/>
      </c>
      <c r="E453" s="213" t="str">
        <f>IF(G453+H453&lt;&gt;0,Transaksi!E448,"")</f>
        <v/>
      </c>
      <c r="F453" s="48" t="str">
        <f>IF(G453+H453&lt;&gt;0,Transaksi!F448,"")</f>
        <v/>
      </c>
      <c r="G453" s="61">
        <f>IF(Transaksi!K448=$F$11,Transaksi!M448,0)</f>
        <v>0</v>
      </c>
      <c r="H453" s="61">
        <f>IF(Transaksi!K448=$F$11,Transaksi!L448,0)</f>
        <v>0</v>
      </c>
      <c r="I453" s="127" t="e">
        <f t="shared" si="6"/>
        <v>#REF!</v>
      </c>
      <c r="J453" s="127" t="str">
        <f>IF(G453+H453&lt;&gt;0,Transaksi!J448,"")</f>
        <v/>
      </c>
    </row>
    <row r="454" spans="3:10" customFormat="1" ht="16" customHeight="1">
      <c r="C454" s="59" t="str">
        <f>IF(G454+H454&lt;&gt;0,Transaksi!C449,"")</f>
        <v/>
      </c>
      <c r="D454" s="60" t="str">
        <f>IF(G454+H454&lt;&gt;0,Transaksi!D449,"")</f>
        <v/>
      </c>
      <c r="E454" s="213" t="str">
        <f>IF(G454+H454&lt;&gt;0,Transaksi!E449,"")</f>
        <v/>
      </c>
      <c r="F454" s="48" t="str">
        <f>IF(G454+H454&lt;&gt;0,Transaksi!F449,"")</f>
        <v/>
      </c>
      <c r="G454" s="61">
        <f>IF(Transaksi!K449=$F$11,Transaksi!M449,0)</f>
        <v>0</v>
      </c>
      <c r="H454" s="61">
        <f>IF(Transaksi!K449=$F$11,Transaksi!L449,0)</f>
        <v>0</v>
      </c>
      <c r="I454" s="127" t="e">
        <f t="shared" si="6"/>
        <v>#REF!</v>
      </c>
      <c r="J454" s="127" t="str">
        <f>IF(G454+H454&lt;&gt;0,Transaksi!J449,"")</f>
        <v/>
      </c>
    </row>
    <row r="455" spans="3:10" customFormat="1" ht="16" customHeight="1">
      <c r="C455" s="59" t="str">
        <f>IF(G455+H455&lt;&gt;0,Transaksi!C450,"")</f>
        <v/>
      </c>
      <c r="D455" s="60" t="str">
        <f>IF(G455+H455&lt;&gt;0,Transaksi!D450,"")</f>
        <v/>
      </c>
      <c r="E455" s="213" t="str">
        <f>IF(G455+H455&lt;&gt;0,Transaksi!E450,"")</f>
        <v/>
      </c>
      <c r="F455" s="48" t="str">
        <f>IF(G455+H455&lt;&gt;0,Transaksi!F450,"")</f>
        <v/>
      </c>
      <c r="G455" s="61">
        <f>IF(Transaksi!K450=$F$11,Transaksi!M450,0)</f>
        <v>0</v>
      </c>
      <c r="H455" s="61">
        <f>IF(Transaksi!K450=$F$11,Transaksi!L450,0)</f>
        <v>0</v>
      </c>
      <c r="I455" s="127" t="e">
        <f t="shared" si="6"/>
        <v>#REF!</v>
      </c>
      <c r="J455" s="127" t="str">
        <f>IF(G455+H455&lt;&gt;0,Transaksi!J450,"")</f>
        <v/>
      </c>
    </row>
    <row r="456" spans="3:10" customFormat="1" ht="16" customHeight="1">
      <c r="C456" s="59" t="str">
        <f>IF(G456+H456&lt;&gt;0,Transaksi!C451,"")</f>
        <v/>
      </c>
      <c r="D456" s="60" t="str">
        <f>IF(G456+H456&lt;&gt;0,Transaksi!D451,"")</f>
        <v/>
      </c>
      <c r="E456" s="213" t="str">
        <f>IF(G456+H456&lt;&gt;0,Transaksi!E451,"")</f>
        <v/>
      </c>
      <c r="F456" s="48" t="str">
        <f>IF(G456+H456&lt;&gt;0,Transaksi!F451,"")</f>
        <v/>
      </c>
      <c r="G456" s="61">
        <f>IF(Transaksi!K451=$F$11,Transaksi!M451,0)</f>
        <v>0</v>
      </c>
      <c r="H456" s="61">
        <f>IF(Transaksi!K451=$F$11,Transaksi!L451,0)</f>
        <v>0</v>
      </c>
      <c r="I456" s="127" t="e">
        <f t="shared" si="6"/>
        <v>#REF!</v>
      </c>
      <c r="J456" s="127" t="str">
        <f>IF(G456+H456&lt;&gt;0,Transaksi!J451,"")</f>
        <v/>
      </c>
    </row>
    <row r="457" spans="3:10" customFormat="1" ht="16" customHeight="1">
      <c r="C457" s="59" t="str">
        <f>IF(G457+H457&lt;&gt;0,Transaksi!C452,"")</f>
        <v/>
      </c>
      <c r="D457" s="60" t="str">
        <f>IF(G457+H457&lt;&gt;0,Transaksi!D452,"")</f>
        <v/>
      </c>
      <c r="E457" s="213" t="str">
        <f>IF(G457+H457&lt;&gt;0,Transaksi!E452,"")</f>
        <v/>
      </c>
      <c r="F457" s="48" t="str">
        <f>IF(G457+H457&lt;&gt;0,Transaksi!F452,"")</f>
        <v/>
      </c>
      <c r="G457" s="61">
        <f>IF(Transaksi!K452=$F$11,Transaksi!M452,0)</f>
        <v>0</v>
      </c>
      <c r="H457" s="61">
        <f>IF(Transaksi!K452=$F$11,Transaksi!L452,0)</f>
        <v>0</v>
      </c>
      <c r="I457" s="127" t="e">
        <f t="shared" si="6"/>
        <v>#REF!</v>
      </c>
      <c r="J457" s="127" t="str">
        <f>IF(G457+H457&lt;&gt;0,Transaksi!J452,"")</f>
        <v/>
      </c>
    </row>
    <row r="458" spans="3:10" customFormat="1" ht="16" customHeight="1">
      <c r="C458" s="59" t="str">
        <f>IF(G458+H458&lt;&gt;0,Transaksi!C453,"")</f>
        <v/>
      </c>
      <c r="D458" s="60" t="str">
        <f>IF(G458+H458&lt;&gt;0,Transaksi!D453,"")</f>
        <v/>
      </c>
      <c r="E458" s="213" t="str">
        <f>IF(G458+H458&lt;&gt;0,Transaksi!E453,"")</f>
        <v/>
      </c>
      <c r="F458" s="48" t="str">
        <f>IF(G458+H458&lt;&gt;0,Transaksi!F453,"")</f>
        <v/>
      </c>
      <c r="G458" s="61">
        <f>IF(Transaksi!K453=$F$11,Transaksi!M453,0)</f>
        <v>0</v>
      </c>
      <c r="H458" s="61">
        <f>IF(Transaksi!K453=$F$11,Transaksi!L453,0)</f>
        <v>0</v>
      </c>
      <c r="I458" s="127" t="e">
        <f t="shared" si="6"/>
        <v>#REF!</v>
      </c>
      <c r="J458" s="127" t="str">
        <f>IF(G458+H458&lt;&gt;0,Transaksi!J453,"")</f>
        <v/>
      </c>
    </row>
    <row r="459" spans="3:10" customFormat="1" ht="16" customHeight="1">
      <c r="C459" s="59" t="str">
        <f>IF(G459+H459&lt;&gt;0,Transaksi!C454,"")</f>
        <v/>
      </c>
      <c r="D459" s="60" t="str">
        <f>IF(G459+H459&lt;&gt;0,Transaksi!D454,"")</f>
        <v/>
      </c>
      <c r="E459" s="213" t="str">
        <f>IF(G459+H459&lt;&gt;0,Transaksi!E454,"")</f>
        <v/>
      </c>
      <c r="F459" s="48" t="str">
        <f>IF(G459+H459&lt;&gt;0,Transaksi!F454,"")</f>
        <v/>
      </c>
      <c r="G459" s="61">
        <f>IF(Transaksi!K454=$F$11,Transaksi!M454,0)</f>
        <v>0</v>
      </c>
      <c r="H459" s="61">
        <f>IF(Transaksi!K454=$F$11,Transaksi!L454,0)</f>
        <v>0</v>
      </c>
      <c r="I459" s="127" t="e">
        <f t="shared" si="6"/>
        <v>#REF!</v>
      </c>
      <c r="J459" s="127" t="str">
        <f>IF(G459+H459&lt;&gt;0,Transaksi!J454,"")</f>
        <v/>
      </c>
    </row>
    <row r="460" spans="3:10" customFormat="1" ht="16" customHeight="1">
      <c r="C460" s="59" t="str">
        <f>IF(G460+H460&lt;&gt;0,Transaksi!C455,"")</f>
        <v/>
      </c>
      <c r="D460" s="60" t="str">
        <f>IF(G460+H460&lt;&gt;0,Transaksi!D455,"")</f>
        <v/>
      </c>
      <c r="E460" s="213" t="str">
        <f>IF(G460+H460&lt;&gt;0,Transaksi!E455,"")</f>
        <v/>
      </c>
      <c r="F460" s="48" t="str">
        <f>IF(G460+H460&lt;&gt;0,Transaksi!F455,"")</f>
        <v/>
      </c>
      <c r="G460" s="61">
        <f>IF(Transaksi!K455=$F$11,Transaksi!M455,0)</f>
        <v>0</v>
      </c>
      <c r="H460" s="61">
        <f>IF(Transaksi!K455=$F$11,Transaksi!L455,0)</f>
        <v>0</v>
      </c>
      <c r="I460" s="127" t="e">
        <f t="shared" si="6"/>
        <v>#REF!</v>
      </c>
      <c r="J460" s="127" t="str">
        <f>IF(G460+H460&lt;&gt;0,Transaksi!J455,"")</f>
        <v/>
      </c>
    </row>
    <row r="461" spans="3:10" customFormat="1" ht="16" customHeight="1">
      <c r="C461" s="59" t="str">
        <f>IF(G461+H461&lt;&gt;0,Transaksi!C456,"")</f>
        <v/>
      </c>
      <c r="D461" s="60" t="str">
        <f>IF(G461+H461&lt;&gt;0,Transaksi!D456,"")</f>
        <v/>
      </c>
      <c r="E461" s="213" t="str">
        <f>IF(G461+H461&lt;&gt;0,Transaksi!E456,"")</f>
        <v/>
      </c>
      <c r="F461" s="48" t="str">
        <f>IF(G461+H461&lt;&gt;0,Transaksi!F456,"")</f>
        <v/>
      </c>
      <c r="G461" s="61">
        <f>IF(Transaksi!K456=$F$11,Transaksi!M456,0)</f>
        <v>0</v>
      </c>
      <c r="H461" s="61">
        <f>IF(Transaksi!K456=$F$11,Transaksi!L456,0)</f>
        <v>0</v>
      </c>
      <c r="I461" s="127" t="e">
        <f t="shared" si="6"/>
        <v>#REF!</v>
      </c>
      <c r="J461" s="127" t="str">
        <f>IF(G461+H461&lt;&gt;0,Transaksi!J456,"")</f>
        <v/>
      </c>
    </row>
    <row r="462" spans="3:10" customFormat="1" ht="16" customHeight="1">
      <c r="C462" s="59" t="str">
        <f>IF(G462+H462&lt;&gt;0,Transaksi!C457,"")</f>
        <v/>
      </c>
      <c r="D462" s="60" t="str">
        <f>IF(G462+H462&lt;&gt;0,Transaksi!D457,"")</f>
        <v/>
      </c>
      <c r="E462" s="213" t="str">
        <f>IF(G462+H462&lt;&gt;0,Transaksi!E457,"")</f>
        <v/>
      </c>
      <c r="F462" s="48" t="str">
        <f>IF(G462+H462&lt;&gt;0,Transaksi!F457,"")</f>
        <v/>
      </c>
      <c r="G462" s="61">
        <f>IF(Transaksi!K457=$F$11,Transaksi!M457,0)</f>
        <v>0</v>
      </c>
      <c r="H462" s="61">
        <f>IF(Transaksi!K457=$F$11,Transaksi!L457,0)</f>
        <v>0</v>
      </c>
      <c r="I462" s="127" t="e">
        <f t="shared" si="6"/>
        <v>#REF!</v>
      </c>
      <c r="J462" s="127" t="str">
        <f>IF(G462+H462&lt;&gt;0,Transaksi!J457,"")</f>
        <v/>
      </c>
    </row>
    <row r="463" spans="3:10" customFormat="1" ht="16" customHeight="1">
      <c r="C463" s="59" t="str">
        <f>IF(G463+H463&lt;&gt;0,Transaksi!C458,"")</f>
        <v/>
      </c>
      <c r="D463" s="60" t="str">
        <f>IF(G463+H463&lt;&gt;0,Transaksi!D458,"")</f>
        <v/>
      </c>
      <c r="E463" s="213" t="str">
        <f>IF(G463+H463&lt;&gt;0,Transaksi!E458,"")</f>
        <v/>
      </c>
      <c r="F463" s="48" t="str">
        <f>IF(G463+H463&lt;&gt;0,Transaksi!F458,"")</f>
        <v/>
      </c>
      <c r="G463" s="61">
        <f>IF(Transaksi!K458=$F$11,Transaksi!M458,0)</f>
        <v>0</v>
      </c>
      <c r="H463" s="61">
        <f>IF(Transaksi!K458=$F$11,Transaksi!L458,0)</f>
        <v>0</v>
      </c>
      <c r="I463" s="127" t="e">
        <f t="shared" si="6"/>
        <v>#REF!</v>
      </c>
      <c r="J463" s="127" t="str">
        <f>IF(G463+H463&lt;&gt;0,Transaksi!J458,"")</f>
        <v/>
      </c>
    </row>
    <row r="464" spans="3:10" customFormat="1" ht="16" customHeight="1">
      <c r="C464" s="59" t="str">
        <f>IF(G464+H464&lt;&gt;0,Transaksi!C459,"")</f>
        <v/>
      </c>
      <c r="D464" s="60" t="str">
        <f>IF(G464+H464&lt;&gt;0,Transaksi!D459,"")</f>
        <v/>
      </c>
      <c r="E464" s="213" t="str">
        <f>IF(G464+H464&lt;&gt;0,Transaksi!E459,"")</f>
        <v/>
      </c>
      <c r="F464" s="48" t="str">
        <f>IF(G464+H464&lt;&gt;0,Transaksi!F459,"")</f>
        <v/>
      </c>
      <c r="G464" s="61">
        <f>IF(Transaksi!K459=$F$11,Transaksi!M459,0)</f>
        <v>0</v>
      </c>
      <c r="H464" s="61">
        <f>IF(Transaksi!K459=$F$11,Transaksi!L459,0)</f>
        <v>0</v>
      </c>
      <c r="I464" s="127" t="e">
        <f t="shared" si="6"/>
        <v>#REF!</v>
      </c>
      <c r="J464" s="127" t="str">
        <f>IF(G464+H464&lt;&gt;0,Transaksi!J459,"")</f>
        <v/>
      </c>
    </row>
    <row r="465" spans="3:10" customFormat="1" ht="16" customHeight="1">
      <c r="C465" s="59" t="str">
        <f>IF(G465+H465&lt;&gt;0,Transaksi!C460,"")</f>
        <v/>
      </c>
      <c r="D465" s="60" t="str">
        <f>IF(G465+H465&lt;&gt;0,Transaksi!D460,"")</f>
        <v/>
      </c>
      <c r="E465" s="213" t="str">
        <f>IF(G465+H465&lt;&gt;0,Transaksi!E460,"")</f>
        <v/>
      </c>
      <c r="F465" s="48" t="str">
        <f>IF(G465+H465&lt;&gt;0,Transaksi!F460,"")</f>
        <v/>
      </c>
      <c r="G465" s="61">
        <f>IF(Transaksi!K460=$F$11,Transaksi!M460,0)</f>
        <v>0</v>
      </c>
      <c r="H465" s="61">
        <f>IF(Transaksi!K460=$F$11,Transaksi!L460,0)</f>
        <v>0</v>
      </c>
      <c r="I465" s="127" t="e">
        <f t="shared" ref="I465:I528" si="7">I464+G465-H465</f>
        <v>#REF!</v>
      </c>
      <c r="J465" s="127" t="str">
        <f>IF(G465+H465&lt;&gt;0,Transaksi!J460,"")</f>
        <v/>
      </c>
    </row>
    <row r="466" spans="3:10" customFormat="1" ht="16" customHeight="1">
      <c r="C466" s="59" t="str">
        <f>IF(G466+H466&lt;&gt;0,Transaksi!C461,"")</f>
        <v/>
      </c>
      <c r="D466" s="60" t="str">
        <f>IF(G466+H466&lt;&gt;0,Transaksi!D461,"")</f>
        <v/>
      </c>
      <c r="E466" s="213" t="str">
        <f>IF(G466+H466&lt;&gt;0,Transaksi!E461,"")</f>
        <v/>
      </c>
      <c r="F466" s="48" t="str">
        <f>IF(G466+H466&lt;&gt;0,Transaksi!F461,"")</f>
        <v/>
      </c>
      <c r="G466" s="61">
        <f>IF(Transaksi!K461=$F$11,Transaksi!M461,0)</f>
        <v>0</v>
      </c>
      <c r="H466" s="61">
        <f>IF(Transaksi!K461=$F$11,Transaksi!L461,0)</f>
        <v>0</v>
      </c>
      <c r="I466" s="127" t="e">
        <f t="shared" si="7"/>
        <v>#REF!</v>
      </c>
      <c r="J466" s="127" t="str">
        <f>IF(G466+H466&lt;&gt;0,Transaksi!J461,"")</f>
        <v/>
      </c>
    </row>
    <row r="467" spans="3:10" customFormat="1" ht="16" customHeight="1">
      <c r="C467" s="59" t="str">
        <f>IF(G467+H467&lt;&gt;0,Transaksi!C462,"")</f>
        <v/>
      </c>
      <c r="D467" s="60" t="str">
        <f>IF(G467+H467&lt;&gt;0,Transaksi!D462,"")</f>
        <v/>
      </c>
      <c r="E467" s="213" t="str">
        <f>IF(G467+H467&lt;&gt;0,Transaksi!E462,"")</f>
        <v/>
      </c>
      <c r="F467" s="48" t="str">
        <f>IF(G467+H467&lt;&gt;0,Transaksi!F462,"")</f>
        <v/>
      </c>
      <c r="G467" s="61">
        <f>IF(Transaksi!K462=$F$11,Transaksi!M462,0)</f>
        <v>0</v>
      </c>
      <c r="H467" s="61">
        <f>IF(Transaksi!K462=$F$11,Transaksi!L462,0)</f>
        <v>0</v>
      </c>
      <c r="I467" s="127" t="e">
        <f t="shared" si="7"/>
        <v>#REF!</v>
      </c>
      <c r="J467" s="127" t="str">
        <f>IF(G467+H467&lt;&gt;0,Transaksi!J462,"")</f>
        <v/>
      </c>
    </row>
    <row r="468" spans="3:10" customFormat="1" ht="16" customHeight="1">
      <c r="C468" s="59" t="str">
        <f>IF(G468+H468&lt;&gt;0,Transaksi!C463,"")</f>
        <v/>
      </c>
      <c r="D468" s="60" t="str">
        <f>IF(G468+H468&lt;&gt;0,Transaksi!D463,"")</f>
        <v/>
      </c>
      <c r="E468" s="213" t="str">
        <f>IF(G468+H468&lt;&gt;0,Transaksi!E463,"")</f>
        <v/>
      </c>
      <c r="F468" s="48" t="str">
        <f>IF(G468+H468&lt;&gt;0,Transaksi!F463,"")</f>
        <v/>
      </c>
      <c r="G468" s="61">
        <f>IF(Transaksi!K463=$F$11,Transaksi!M463,0)</f>
        <v>0</v>
      </c>
      <c r="H468" s="61">
        <f>IF(Transaksi!K463=$F$11,Transaksi!L463,0)</f>
        <v>0</v>
      </c>
      <c r="I468" s="127" t="e">
        <f t="shared" si="7"/>
        <v>#REF!</v>
      </c>
      <c r="J468" s="127" t="str">
        <f>IF(G468+H468&lt;&gt;0,Transaksi!J463,"")</f>
        <v/>
      </c>
    </row>
    <row r="469" spans="3:10" customFormat="1" ht="16" customHeight="1">
      <c r="C469" s="59" t="str">
        <f>IF(G469+H469&lt;&gt;0,Transaksi!C464,"")</f>
        <v/>
      </c>
      <c r="D469" s="60" t="str">
        <f>IF(G469+H469&lt;&gt;0,Transaksi!D464,"")</f>
        <v/>
      </c>
      <c r="E469" s="213" t="str">
        <f>IF(G469+H469&lt;&gt;0,Transaksi!E464,"")</f>
        <v/>
      </c>
      <c r="F469" s="48" t="str">
        <f>IF(G469+H469&lt;&gt;0,Transaksi!F464,"")</f>
        <v/>
      </c>
      <c r="G469" s="61">
        <f>IF(Transaksi!K464=$F$11,Transaksi!M464,0)</f>
        <v>0</v>
      </c>
      <c r="H469" s="61">
        <f>IF(Transaksi!K464=$F$11,Transaksi!L464,0)</f>
        <v>0</v>
      </c>
      <c r="I469" s="127" t="e">
        <f t="shared" si="7"/>
        <v>#REF!</v>
      </c>
      <c r="J469" s="127" t="str">
        <f>IF(G469+H469&lt;&gt;0,Transaksi!J464,"")</f>
        <v/>
      </c>
    </row>
    <row r="470" spans="3:10" customFormat="1" ht="16" customHeight="1">
      <c r="C470" s="59" t="str">
        <f>IF(G470+H470&lt;&gt;0,Transaksi!C465,"")</f>
        <v/>
      </c>
      <c r="D470" s="60" t="str">
        <f>IF(G470+H470&lt;&gt;0,Transaksi!D465,"")</f>
        <v/>
      </c>
      <c r="E470" s="213" t="str">
        <f>IF(G470+H470&lt;&gt;0,Transaksi!E465,"")</f>
        <v/>
      </c>
      <c r="F470" s="48" t="str">
        <f>IF(G470+H470&lt;&gt;0,Transaksi!F465,"")</f>
        <v/>
      </c>
      <c r="G470" s="61">
        <f>IF(Transaksi!K465=$F$11,Transaksi!M465,0)</f>
        <v>0</v>
      </c>
      <c r="H470" s="61">
        <f>IF(Transaksi!K465=$F$11,Transaksi!L465,0)</f>
        <v>0</v>
      </c>
      <c r="I470" s="127" t="e">
        <f t="shared" si="7"/>
        <v>#REF!</v>
      </c>
      <c r="J470" s="127" t="str">
        <f>IF(G470+H470&lt;&gt;0,Transaksi!J465,"")</f>
        <v/>
      </c>
    </row>
    <row r="471" spans="3:10" customFormat="1" ht="16" customHeight="1">
      <c r="C471" s="59" t="str">
        <f>IF(G471+H471&lt;&gt;0,Transaksi!C466,"")</f>
        <v/>
      </c>
      <c r="D471" s="60" t="str">
        <f>IF(G471+H471&lt;&gt;0,Transaksi!D466,"")</f>
        <v/>
      </c>
      <c r="E471" s="213" t="str">
        <f>IF(G471+H471&lt;&gt;0,Transaksi!E466,"")</f>
        <v/>
      </c>
      <c r="F471" s="48" t="str">
        <f>IF(G471+H471&lt;&gt;0,Transaksi!F466,"")</f>
        <v/>
      </c>
      <c r="G471" s="61">
        <f>IF(Transaksi!K466=$F$11,Transaksi!M466,0)</f>
        <v>0</v>
      </c>
      <c r="H471" s="61">
        <f>IF(Transaksi!K466=$F$11,Transaksi!L466,0)</f>
        <v>0</v>
      </c>
      <c r="I471" s="127" t="e">
        <f t="shared" si="7"/>
        <v>#REF!</v>
      </c>
      <c r="J471" s="127" t="str">
        <f>IF(G471+H471&lt;&gt;0,Transaksi!J466,"")</f>
        <v/>
      </c>
    </row>
    <row r="472" spans="3:10" customFormat="1" ht="16" customHeight="1">
      <c r="C472" s="59" t="str">
        <f>IF(G472+H472&lt;&gt;0,Transaksi!C467,"")</f>
        <v/>
      </c>
      <c r="D472" s="60" t="str">
        <f>IF(G472+H472&lt;&gt;0,Transaksi!D467,"")</f>
        <v/>
      </c>
      <c r="E472" s="213" t="str">
        <f>IF(G472+H472&lt;&gt;0,Transaksi!E467,"")</f>
        <v/>
      </c>
      <c r="F472" s="48" t="str">
        <f>IF(G472+H472&lt;&gt;0,Transaksi!F467,"")</f>
        <v/>
      </c>
      <c r="G472" s="61">
        <f>IF(Transaksi!K467=$F$11,Transaksi!M467,0)</f>
        <v>0</v>
      </c>
      <c r="H472" s="61">
        <f>IF(Transaksi!K467=$F$11,Transaksi!L467,0)</f>
        <v>0</v>
      </c>
      <c r="I472" s="127" t="e">
        <f t="shared" si="7"/>
        <v>#REF!</v>
      </c>
      <c r="J472" s="127" t="str">
        <f>IF(G472+H472&lt;&gt;0,Transaksi!J467,"")</f>
        <v/>
      </c>
    </row>
    <row r="473" spans="3:10" customFormat="1" ht="16" customHeight="1">
      <c r="C473" s="59" t="str">
        <f>IF(G473+H473&lt;&gt;0,Transaksi!C468,"")</f>
        <v/>
      </c>
      <c r="D473" s="60" t="str">
        <f>IF(G473+H473&lt;&gt;0,Transaksi!D468,"")</f>
        <v/>
      </c>
      <c r="E473" s="213" t="str">
        <f>IF(G473+H473&lt;&gt;0,Transaksi!E468,"")</f>
        <v/>
      </c>
      <c r="F473" s="48" t="str">
        <f>IF(G473+H473&lt;&gt;0,Transaksi!F468,"")</f>
        <v/>
      </c>
      <c r="G473" s="61">
        <f>IF(Transaksi!K468=$F$11,Transaksi!M468,0)</f>
        <v>0</v>
      </c>
      <c r="H473" s="61">
        <f>IF(Transaksi!K468=$F$11,Transaksi!L468,0)</f>
        <v>0</v>
      </c>
      <c r="I473" s="127" t="e">
        <f t="shared" si="7"/>
        <v>#REF!</v>
      </c>
      <c r="J473" s="127" t="str">
        <f>IF(G473+H473&lt;&gt;0,Transaksi!J468,"")</f>
        <v/>
      </c>
    </row>
    <row r="474" spans="3:10" customFormat="1" ht="16" customHeight="1">
      <c r="C474" s="59" t="str">
        <f>IF(G474+H474&lt;&gt;0,Transaksi!C469,"")</f>
        <v/>
      </c>
      <c r="D474" s="60" t="str">
        <f>IF(G474+H474&lt;&gt;0,Transaksi!D469,"")</f>
        <v/>
      </c>
      <c r="E474" s="213" t="str">
        <f>IF(G474+H474&lt;&gt;0,Transaksi!E469,"")</f>
        <v/>
      </c>
      <c r="F474" s="48" t="str">
        <f>IF(G474+H474&lt;&gt;0,Transaksi!F469,"")</f>
        <v/>
      </c>
      <c r="G474" s="61">
        <f>IF(Transaksi!K469=$F$11,Transaksi!M469,0)</f>
        <v>0</v>
      </c>
      <c r="H474" s="61">
        <f>IF(Transaksi!K469=$F$11,Transaksi!L469,0)</f>
        <v>0</v>
      </c>
      <c r="I474" s="127" t="e">
        <f t="shared" si="7"/>
        <v>#REF!</v>
      </c>
      <c r="J474" s="127" t="str">
        <f>IF(G474+H474&lt;&gt;0,Transaksi!J469,"")</f>
        <v/>
      </c>
    </row>
    <row r="475" spans="3:10" customFormat="1" ht="16" customHeight="1">
      <c r="C475" s="59" t="str">
        <f>IF(G475+H475&lt;&gt;0,Transaksi!C470,"")</f>
        <v/>
      </c>
      <c r="D475" s="60" t="str">
        <f>IF(G475+H475&lt;&gt;0,Transaksi!D470,"")</f>
        <v/>
      </c>
      <c r="E475" s="213" t="str">
        <f>IF(G475+H475&lt;&gt;0,Transaksi!E470,"")</f>
        <v/>
      </c>
      <c r="F475" s="48" t="str">
        <f>IF(G475+H475&lt;&gt;0,Transaksi!F470,"")</f>
        <v/>
      </c>
      <c r="G475" s="61">
        <f>IF(Transaksi!K470=$F$11,Transaksi!M470,0)</f>
        <v>0</v>
      </c>
      <c r="H475" s="61">
        <f>IF(Transaksi!K470=$F$11,Transaksi!L470,0)</f>
        <v>0</v>
      </c>
      <c r="I475" s="127" t="e">
        <f t="shared" si="7"/>
        <v>#REF!</v>
      </c>
      <c r="J475" s="127" t="str">
        <f>IF(G475+H475&lt;&gt;0,Transaksi!J470,"")</f>
        <v/>
      </c>
    </row>
    <row r="476" spans="3:10" customFormat="1" ht="16" customHeight="1">
      <c r="C476" s="59" t="str">
        <f>IF(G476+H476&lt;&gt;0,Transaksi!C471,"")</f>
        <v/>
      </c>
      <c r="D476" s="60" t="str">
        <f>IF(G476+H476&lt;&gt;0,Transaksi!D471,"")</f>
        <v/>
      </c>
      <c r="E476" s="213" t="str">
        <f>IF(G476+H476&lt;&gt;0,Transaksi!E471,"")</f>
        <v/>
      </c>
      <c r="F476" s="48" t="str">
        <f>IF(G476+H476&lt;&gt;0,Transaksi!F471,"")</f>
        <v/>
      </c>
      <c r="G476" s="61">
        <f>IF(Transaksi!K471=$F$11,Transaksi!M471,0)</f>
        <v>0</v>
      </c>
      <c r="H476" s="61">
        <f>IF(Transaksi!K471=$F$11,Transaksi!L471,0)</f>
        <v>0</v>
      </c>
      <c r="I476" s="127" t="e">
        <f t="shared" si="7"/>
        <v>#REF!</v>
      </c>
      <c r="J476" s="127" t="str">
        <f>IF(G476+H476&lt;&gt;0,Transaksi!J471,"")</f>
        <v/>
      </c>
    </row>
    <row r="477" spans="3:10" customFormat="1" ht="16" customHeight="1">
      <c r="C477" s="59" t="str">
        <f>IF(G477+H477&lt;&gt;0,Transaksi!C472,"")</f>
        <v/>
      </c>
      <c r="D477" s="60" t="str">
        <f>IF(G477+H477&lt;&gt;0,Transaksi!D472,"")</f>
        <v/>
      </c>
      <c r="E477" s="213" t="str">
        <f>IF(G477+H477&lt;&gt;0,Transaksi!E472,"")</f>
        <v/>
      </c>
      <c r="F477" s="48" t="str">
        <f>IF(G477+H477&lt;&gt;0,Transaksi!F472,"")</f>
        <v/>
      </c>
      <c r="G477" s="61">
        <f>IF(Transaksi!K472=$F$11,Transaksi!M472,0)</f>
        <v>0</v>
      </c>
      <c r="H477" s="61">
        <f>IF(Transaksi!K472=$F$11,Transaksi!L472,0)</f>
        <v>0</v>
      </c>
      <c r="I477" s="127" t="e">
        <f t="shared" si="7"/>
        <v>#REF!</v>
      </c>
      <c r="J477" s="127" t="str">
        <f>IF(G477+H477&lt;&gt;0,Transaksi!J472,"")</f>
        <v/>
      </c>
    </row>
    <row r="478" spans="3:10" customFormat="1" ht="16" customHeight="1">
      <c r="C478" s="59" t="str">
        <f>IF(G478+H478&lt;&gt;0,Transaksi!C473,"")</f>
        <v/>
      </c>
      <c r="D478" s="60" t="str">
        <f>IF(G478+H478&lt;&gt;0,Transaksi!D473,"")</f>
        <v/>
      </c>
      <c r="E478" s="213" t="str">
        <f>IF(G478+H478&lt;&gt;0,Transaksi!E473,"")</f>
        <v/>
      </c>
      <c r="F478" s="48" t="str">
        <f>IF(G478+H478&lt;&gt;0,Transaksi!F473,"")</f>
        <v/>
      </c>
      <c r="G478" s="61">
        <f>IF(Transaksi!K473=$F$11,Transaksi!M473,0)</f>
        <v>0</v>
      </c>
      <c r="H478" s="61">
        <f>IF(Transaksi!K473=$F$11,Transaksi!L473,0)</f>
        <v>0</v>
      </c>
      <c r="I478" s="127" t="e">
        <f t="shared" si="7"/>
        <v>#REF!</v>
      </c>
      <c r="J478" s="127" t="str">
        <f>IF(G478+H478&lt;&gt;0,Transaksi!J473,"")</f>
        <v/>
      </c>
    </row>
    <row r="479" spans="3:10" customFormat="1" ht="16" customHeight="1">
      <c r="C479" s="59" t="str">
        <f>IF(G479+H479&lt;&gt;0,Transaksi!C474,"")</f>
        <v/>
      </c>
      <c r="D479" s="60" t="str">
        <f>IF(G479+H479&lt;&gt;0,Transaksi!D474,"")</f>
        <v/>
      </c>
      <c r="E479" s="213" t="str">
        <f>IF(G479+H479&lt;&gt;0,Transaksi!E474,"")</f>
        <v/>
      </c>
      <c r="F479" s="48" t="str">
        <f>IF(G479+H479&lt;&gt;0,Transaksi!F474,"")</f>
        <v/>
      </c>
      <c r="G479" s="61">
        <f>IF(Transaksi!K474=$F$11,Transaksi!M474,0)</f>
        <v>0</v>
      </c>
      <c r="H479" s="61">
        <f>IF(Transaksi!K474=$F$11,Transaksi!L474,0)</f>
        <v>0</v>
      </c>
      <c r="I479" s="127" t="e">
        <f t="shared" si="7"/>
        <v>#REF!</v>
      </c>
      <c r="J479" s="127" t="str">
        <f>IF(G479+H479&lt;&gt;0,Transaksi!J474,"")</f>
        <v/>
      </c>
    </row>
    <row r="480" spans="3:10" customFormat="1" ht="16" customHeight="1">
      <c r="C480" s="59" t="str">
        <f>IF(G480+H480&lt;&gt;0,Transaksi!C475,"")</f>
        <v/>
      </c>
      <c r="D480" s="60" t="str">
        <f>IF(G480+H480&lt;&gt;0,Transaksi!D475,"")</f>
        <v/>
      </c>
      <c r="E480" s="213" t="str">
        <f>IF(G480+H480&lt;&gt;0,Transaksi!E475,"")</f>
        <v/>
      </c>
      <c r="F480" s="48" t="str">
        <f>IF(G480+H480&lt;&gt;0,Transaksi!F475,"")</f>
        <v/>
      </c>
      <c r="G480" s="61">
        <f>IF(Transaksi!K475=$F$11,Transaksi!M475,0)</f>
        <v>0</v>
      </c>
      <c r="H480" s="61">
        <f>IF(Transaksi!K475=$F$11,Transaksi!L475,0)</f>
        <v>0</v>
      </c>
      <c r="I480" s="127" t="e">
        <f t="shared" si="7"/>
        <v>#REF!</v>
      </c>
      <c r="J480" s="127" t="str">
        <f>IF(G480+H480&lt;&gt;0,Transaksi!J475,"")</f>
        <v/>
      </c>
    </row>
    <row r="481" spans="3:10" customFormat="1" ht="16" customHeight="1">
      <c r="C481" s="59" t="str">
        <f>IF(G481+H481&lt;&gt;0,Transaksi!C476,"")</f>
        <v/>
      </c>
      <c r="D481" s="60" t="str">
        <f>IF(G481+H481&lt;&gt;0,Transaksi!D476,"")</f>
        <v/>
      </c>
      <c r="E481" s="213" t="str">
        <f>IF(G481+H481&lt;&gt;0,Transaksi!E476,"")</f>
        <v/>
      </c>
      <c r="F481" s="48" t="str">
        <f>IF(G481+H481&lt;&gt;0,Transaksi!F476,"")</f>
        <v/>
      </c>
      <c r="G481" s="61">
        <f>IF(Transaksi!K476=$F$11,Transaksi!M476,0)</f>
        <v>0</v>
      </c>
      <c r="H481" s="61">
        <f>IF(Transaksi!K476=$F$11,Transaksi!L476,0)</f>
        <v>0</v>
      </c>
      <c r="I481" s="127" t="e">
        <f t="shared" si="7"/>
        <v>#REF!</v>
      </c>
      <c r="J481" s="127" t="str">
        <f>IF(G481+H481&lt;&gt;0,Transaksi!J476,"")</f>
        <v/>
      </c>
    </row>
    <row r="482" spans="3:10" customFormat="1" ht="16" customHeight="1">
      <c r="C482" s="59" t="str">
        <f>IF(G482+H482&lt;&gt;0,Transaksi!C477,"")</f>
        <v/>
      </c>
      <c r="D482" s="60" t="str">
        <f>IF(G482+H482&lt;&gt;0,Transaksi!D477,"")</f>
        <v/>
      </c>
      <c r="E482" s="213" t="str">
        <f>IF(G482+H482&lt;&gt;0,Transaksi!E477,"")</f>
        <v/>
      </c>
      <c r="F482" s="48" t="str">
        <f>IF(G482+H482&lt;&gt;0,Transaksi!F477,"")</f>
        <v/>
      </c>
      <c r="G482" s="61">
        <f>IF(Transaksi!K477=$F$11,Transaksi!M477,0)</f>
        <v>0</v>
      </c>
      <c r="H482" s="61">
        <f>IF(Transaksi!K477=$F$11,Transaksi!L477,0)</f>
        <v>0</v>
      </c>
      <c r="I482" s="127" t="e">
        <f t="shared" si="7"/>
        <v>#REF!</v>
      </c>
      <c r="J482" s="127" t="str">
        <f>IF(G482+H482&lt;&gt;0,Transaksi!J477,"")</f>
        <v/>
      </c>
    </row>
    <row r="483" spans="3:10" customFormat="1" ht="16" customHeight="1">
      <c r="C483" s="59" t="str">
        <f>IF(G483+H483&lt;&gt;0,Transaksi!C478,"")</f>
        <v/>
      </c>
      <c r="D483" s="60" t="str">
        <f>IF(G483+H483&lt;&gt;0,Transaksi!D478,"")</f>
        <v/>
      </c>
      <c r="E483" s="213" t="str">
        <f>IF(G483+H483&lt;&gt;0,Transaksi!E478,"")</f>
        <v/>
      </c>
      <c r="F483" s="48" t="str">
        <f>IF(G483+H483&lt;&gt;0,Transaksi!F478,"")</f>
        <v/>
      </c>
      <c r="G483" s="61">
        <f>IF(Transaksi!K478=$F$11,Transaksi!M478,0)</f>
        <v>0</v>
      </c>
      <c r="H483" s="61">
        <f>IF(Transaksi!K478=$F$11,Transaksi!L478,0)</f>
        <v>0</v>
      </c>
      <c r="I483" s="127" t="e">
        <f t="shared" si="7"/>
        <v>#REF!</v>
      </c>
      <c r="J483" s="127" t="str">
        <f>IF(G483+H483&lt;&gt;0,Transaksi!J478,"")</f>
        <v/>
      </c>
    </row>
    <row r="484" spans="3:10" customFormat="1" ht="16" customHeight="1">
      <c r="C484" s="59" t="str">
        <f>IF(G484+H484&lt;&gt;0,Transaksi!C479,"")</f>
        <v/>
      </c>
      <c r="D484" s="60" t="str">
        <f>IF(G484+H484&lt;&gt;0,Transaksi!D479,"")</f>
        <v/>
      </c>
      <c r="E484" s="213" t="str">
        <f>IF(G484+H484&lt;&gt;0,Transaksi!E479,"")</f>
        <v/>
      </c>
      <c r="F484" s="48" t="str">
        <f>IF(G484+H484&lt;&gt;0,Transaksi!F479,"")</f>
        <v/>
      </c>
      <c r="G484" s="61">
        <f>IF(Transaksi!K479=$F$11,Transaksi!M479,0)</f>
        <v>0</v>
      </c>
      <c r="H484" s="61">
        <f>IF(Transaksi!K479=$F$11,Transaksi!L479,0)</f>
        <v>0</v>
      </c>
      <c r="I484" s="127" t="e">
        <f t="shared" si="7"/>
        <v>#REF!</v>
      </c>
      <c r="J484" s="127" t="str">
        <f>IF(G484+H484&lt;&gt;0,Transaksi!J479,"")</f>
        <v/>
      </c>
    </row>
    <row r="485" spans="3:10" customFormat="1" ht="16" customHeight="1">
      <c r="C485" s="59" t="str">
        <f>IF(G485+H485&lt;&gt;0,Transaksi!C480,"")</f>
        <v/>
      </c>
      <c r="D485" s="60" t="str">
        <f>IF(G485+H485&lt;&gt;0,Transaksi!D480,"")</f>
        <v/>
      </c>
      <c r="E485" s="213" t="str">
        <f>IF(G485+H485&lt;&gt;0,Transaksi!E480,"")</f>
        <v/>
      </c>
      <c r="F485" s="48" t="str">
        <f>IF(G485+H485&lt;&gt;0,Transaksi!F480,"")</f>
        <v/>
      </c>
      <c r="G485" s="61">
        <f>IF(Transaksi!K480=$F$11,Transaksi!M480,0)</f>
        <v>0</v>
      </c>
      <c r="H485" s="61">
        <f>IF(Transaksi!K480=$F$11,Transaksi!L480,0)</f>
        <v>0</v>
      </c>
      <c r="I485" s="127" t="e">
        <f t="shared" si="7"/>
        <v>#REF!</v>
      </c>
      <c r="J485" s="127" t="str">
        <f>IF(G485+H485&lt;&gt;0,Transaksi!J480,"")</f>
        <v/>
      </c>
    </row>
    <row r="486" spans="3:10" customFormat="1" ht="16" customHeight="1">
      <c r="C486" s="59" t="str">
        <f>IF(G486+H486&lt;&gt;0,Transaksi!C481,"")</f>
        <v/>
      </c>
      <c r="D486" s="60" t="str">
        <f>IF(G486+H486&lt;&gt;0,Transaksi!D481,"")</f>
        <v/>
      </c>
      <c r="E486" s="213" t="str">
        <f>IF(G486+H486&lt;&gt;0,Transaksi!E481,"")</f>
        <v/>
      </c>
      <c r="F486" s="48" t="str">
        <f>IF(G486+H486&lt;&gt;0,Transaksi!F481,"")</f>
        <v/>
      </c>
      <c r="G486" s="61">
        <f>IF(Transaksi!K481=$F$11,Transaksi!M481,0)</f>
        <v>0</v>
      </c>
      <c r="H486" s="61">
        <f>IF(Transaksi!K481=$F$11,Transaksi!L481,0)</f>
        <v>0</v>
      </c>
      <c r="I486" s="127" t="e">
        <f t="shared" si="7"/>
        <v>#REF!</v>
      </c>
      <c r="J486" s="127" t="str">
        <f>IF(G486+H486&lt;&gt;0,Transaksi!J481,"")</f>
        <v/>
      </c>
    </row>
    <row r="487" spans="3:10" customFormat="1" ht="16" customHeight="1">
      <c r="C487" s="59" t="str">
        <f>IF(G487+H487&lt;&gt;0,Transaksi!C482,"")</f>
        <v/>
      </c>
      <c r="D487" s="60" t="str">
        <f>IF(G487+H487&lt;&gt;0,Transaksi!D482,"")</f>
        <v/>
      </c>
      <c r="E487" s="213" t="str">
        <f>IF(G487+H487&lt;&gt;0,Transaksi!E482,"")</f>
        <v/>
      </c>
      <c r="F487" s="48" t="str">
        <f>IF(G487+H487&lt;&gt;0,Transaksi!F482,"")</f>
        <v/>
      </c>
      <c r="G487" s="61">
        <f>IF(Transaksi!K482=$F$11,Transaksi!M482,0)</f>
        <v>0</v>
      </c>
      <c r="H487" s="61">
        <f>IF(Transaksi!K482=$F$11,Transaksi!L482,0)</f>
        <v>0</v>
      </c>
      <c r="I487" s="127" t="e">
        <f t="shared" si="7"/>
        <v>#REF!</v>
      </c>
      <c r="J487" s="127" t="str">
        <f>IF(G487+H487&lt;&gt;0,Transaksi!J482,"")</f>
        <v/>
      </c>
    </row>
    <row r="488" spans="3:10" customFormat="1" ht="16" customHeight="1">
      <c r="C488" s="59" t="str">
        <f>IF(G488+H488&lt;&gt;0,Transaksi!C483,"")</f>
        <v/>
      </c>
      <c r="D488" s="60" t="str">
        <f>IF(G488+H488&lt;&gt;0,Transaksi!D483,"")</f>
        <v/>
      </c>
      <c r="E488" s="213" t="str">
        <f>IF(G488+H488&lt;&gt;0,Transaksi!E483,"")</f>
        <v/>
      </c>
      <c r="F488" s="48" t="str">
        <f>IF(G488+H488&lt;&gt;0,Transaksi!F483,"")</f>
        <v/>
      </c>
      <c r="G488" s="61">
        <f>IF(Transaksi!K483=$F$11,Transaksi!M483,0)</f>
        <v>0</v>
      </c>
      <c r="H488" s="61">
        <f>IF(Transaksi!K483=$F$11,Transaksi!L483,0)</f>
        <v>0</v>
      </c>
      <c r="I488" s="127" t="e">
        <f t="shared" si="7"/>
        <v>#REF!</v>
      </c>
      <c r="J488" s="127" t="str">
        <f>IF(G488+H488&lt;&gt;0,Transaksi!J483,"")</f>
        <v/>
      </c>
    </row>
    <row r="489" spans="3:10" customFormat="1" ht="16" customHeight="1">
      <c r="C489" s="59" t="str">
        <f>IF(G489+H489&lt;&gt;0,Transaksi!C484,"")</f>
        <v/>
      </c>
      <c r="D489" s="60" t="str">
        <f>IF(G489+H489&lt;&gt;0,Transaksi!D484,"")</f>
        <v/>
      </c>
      <c r="E489" s="213" t="str">
        <f>IF(G489+H489&lt;&gt;0,Transaksi!E484,"")</f>
        <v/>
      </c>
      <c r="F489" s="48" t="str">
        <f>IF(G489+H489&lt;&gt;0,Transaksi!F484,"")</f>
        <v/>
      </c>
      <c r="G489" s="61">
        <f>IF(Transaksi!K484=$F$11,Transaksi!M484,0)</f>
        <v>0</v>
      </c>
      <c r="H489" s="61">
        <f>IF(Transaksi!K484=$F$11,Transaksi!L484,0)</f>
        <v>0</v>
      </c>
      <c r="I489" s="127" t="e">
        <f t="shared" si="7"/>
        <v>#REF!</v>
      </c>
      <c r="J489" s="127" t="str">
        <f>IF(G489+H489&lt;&gt;0,Transaksi!J484,"")</f>
        <v/>
      </c>
    </row>
    <row r="490" spans="3:10" customFormat="1" ht="16" customHeight="1">
      <c r="C490" s="59" t="str">
        <f>IF(G490+H490&lt;&gt;0,Transaksi!C485,"")</f>
        <v/>
      </c>
      <c r="D490" s="60" t="str">
        <f>IF(G490+H490&lt;&gt;0,Transaksi!D485,"")</f>
        <v/>
      </c>
      <c r="E490" s="213" t="str">
        <f>IF(G490+H490&lt;&gt;0,Transaksi!E485,"")</f>
        <v/>
      </c>
      <c r="F490" s="48" t="str">
        <f>IF(G490+H490&lt;&gt;0,Transaksi!F485,"")</f>
        <v/>
      </c>
      <c r="G490" s="61">
        <f>IF(Transaksi!K485=$F$11,Transaksi!M485,0)</f>
        <v>0</v>
      </c>
      <c r="H490" s="61">
        <f>IF(Transaksi!K485=$F$11,Transaksi!L485,0)</f>
        <v>0</v>
      </c>
      <c r="I490" s="127" t="e">
        <f t="shared" si="7"/>
        <v>#REF!</v>
      </c>
      <c r="J490" s="127" t="str">
        <f>IF(G490+H490&lt;&gt;0,Transaksi!J485,"")</f>
        <v/>
      </c>
    </row>
    <row r="491" spans="3:10" customFormat="1" ht="16" customHeight="1">
      <c r="C491" s="59" t="str">
        <f>IF(G491+H491&lt;&gt;0,Transaksi!C486,"")</f>
        <v/>
      </c>
      <c r="D491" s="60" t="str">
        <f>IF(G491+H491&lt;&gt;0,Transaksi!D486,"")</f>
        <v/>
      </c>
      <c r="E491" s="213" t="str">
        <f>IF(G491+H491&lt;&gt;0,Transaksi!E486,"")</f>
        <v/>
      </c>
      <c r="F491" s="48" t="str">
        <f>IF(G491+H491&lt;&gt;0,Transaksi!F486,"")</f>
        <v/>
      </c>
      <c r="G491" s="61">
        <f>IF(Transaksi!K486=$F$11,Transaksi!M486,0)</f>
        <v>0</v>
      </c>
      <c r="H491" s="61">
        <f>IF(Transaksi!K486=$F$11,Transaksi!L486,0)</f>
        <v>0</v>
      </c>
      <c r="I491" s="127" t="e">
        <f t="shared" si="7"/>
        <v>#REF!</v>
      </c>
      <c r="J491" s="127" t="str">
        <f>IF(G491+H491&lt;&gt;0,Transaksi!J486,"")</f>
        <v/>
      </c>
    </row>
    <row r="492" spans="3:10" customFormat="1" ht="16" customHeight="1">
      <c r="C492" s="59" t="str">
        <f>IF(G492+H492&lt;&gt;0,Transaksi!C487,"")</f>
        <v/>
      </c>
      <c r="D492" s="60" t="str">
        <f>IF(G492+H492&lt;&gt;0,Transaksi!D487,"")</f>
        <v/>
      </c>
      <c r="E492" s="213" t="str">
        <f>IF(G492+H492&lt;&gt;0,Transaksi!E487,"")</f>
        <v/>
      </c>
      <c r="F492" s="48" t="str">
        <f>IF(G492+H492&lt;&gt;0,Transaksi!F487,"")</f>
        <v/>
      </c>
      <c r="G492" s="61">
        <f>IF(Transaksi!K487=$F$11,Transaksi!M487,0)</f>
        <v>0</v>
      </c>
      <c r="H492" s="61">
        <f>IF(Transaksi!K487=$F$11,Transaksi!L487,0)</f>
        <v>0</v>
      </c>
      <c r="I492" s="127" t="e">
        <f t="shared" si="7"/>
        <v>#REF!</v>
      </c>
      <c r="J492" s="127" t="str">
        <f>IF(G492+H492&lt;&gt;0,Transaksi!J487,"")</f>
        <v/>
      </c>
    </row>
    <row r="493" spans="3:10" customFormat="1" ht="16" customHeight="1">
      <c r="C493" s="59" t="str">
        <f>IF(G493+H493&lt;&gt;0,Transaksi!C488,"")</f>
        <v/>
      </c>
      <c r="D493" s="60" t="str">
        <f>IF(G493+H493&lt;&gt;0,Transaksi!D488,"")</f>
        <v/>
      </c>
      <c r="E493" s="213" t="str">
        <f>IF(G493+H493&lt;&gt;0,Transaksi!E488,"")</f>
        <v/>
      </c>
      <c r="F493" s="48" t="str">
        <f>IF(G493+H493&lt;&gt;0,Transaksi!F488,"")</f>
        <v/>
      </c>
      <c r="G493" s="61">
        <f>IF(Transaksi!K488=$F$11,Transaksi!M488,0)</f>
        <v>0</v>
      </c>
      <c r="H493" s="61">
        <f>IF(Transaksi!K488=$F$11,Transaksi!L488,0)</f>
        <v>0</v>
      </c>
      <c r="I493" s="127" t="e">
        <f t="shared" si="7"/>
        <v>#REF!</v>
      </c>
      <c r="J493" s="127" t="str">
        <f>IF(G493+H493&lt;&gt;0,Transaksi!J488,"")</f>
        <v/>
      </c>
    </row>
    <row r="494" spans="3:10" customFormat="1" ht="16" customHeight="1">
      <c r="C494" s="59" t="str">
        <f>IF(G494+H494&lt;&gt;0,Transaksi!C489,"")</f>
        <v/>
      </c>
      <c r="D494" s="60" t="str">
        <f>IF(G494+H494&lt;&gt;0,Transaksi!D489,"")</f>
        <v/>
      </c>
      <c r="E494" s="213" t="str">
        <f>IF(G494+H494&lt;&gt;0,Transaksi!E489,"")</f>
        <v/>
      </c>
      <c r="F494" s="48" t="str">
        <f>IF(G494+H494&lt;&gt;0,Transaksi!F489,"")</f>
        <v/>
      </c>
      <c r="G494" s="61">
        <f>IF(Transaksi!K489=$F$11,Transaksi!M489,0)</f>
        <v>0</v>
      </c>
      <c r="H494" s="61">
        <f>IF(Transaksi!K489=$F$11,Transaksi!L489,0)</f>
        <v>0</v>
      </c>
      <c r="I494" s="127" t="e">
        <f t="shared" si="7"/>
        <v>#REF!</v>
      </c>
      <c r="J494" s="127" t="str">
        <f>IF(G494+H494&lt;&gt;0,Transaksi!J489,"")</f>
        <v/>
      </c>
    </row>
    <row r="495" spans="3:10" customFormat="1" ht="16" customHeight="1">
      <c r="C495" s="59" t="str">
        <f>IF(G495+H495&lt;&gt;0,Transaksi!C490,"")</f>
        <v/>
      </c>
      <c r="D495" s="60" t="str">
        <f>IF(G495+H495&lt;&gt;0,Transaksi!D490,"")</f>
        <v/>
      </c>
      <c r="E495" s="213" t="str">
        <f>IF(G495+H495&lt;&gt;0,Transaksi!E490,"")</f>
        <v/>
      </c>
      <c r="F495" s="48" t="str">
        <f>IF(G495+H495&lt;&gt;0,Transaksi!F490,"")</f>
        <v/>
      </c>
      <c r="G495" s="61">
        <f>IF(Transaksi!K490=$F$11,Transaksi!M490,0)</f>
        <v>0</v>
      </c>
      <c r="H495" s="61">
        <f>IF(Transaksi!K490=$F$11,Transaksi!L490,0)</f>
        <v>0</v>
      </c>
      <c r="I495" s="127" t="e">
        <f t="shared" si="7"/>
        <v>#REF!</v>
      </c>
      <c r="J495" s="127" t="str">
        <f>IF(G495+H495&lt;&gt;0,Transaksi!J490,"")</f>
        <v/>
      </c>
    </row>
    <row r="496" spans="3:10" customFormat="1" ht="16" customHeight="1">
      <c r="C496" s="59" t="str">
        <f>IF(G496+H496&lt;&gt;0,Transaksi!C491,"")</f>
        <v/>
      </c>
      <c r="D496" s="60" t="str">
        <f>IF(G496+H496&lt;&gt;0,Transaksi!D491,"")</f>
        <v/>
      </c>
      <c r="E496" s="213" t="str">
        <f>IF(G496+H496&lt;&gt;0,Transaksi!E491,"")</f>
        <v/>
      </c>
      <c r="F496" s="48" t="str">
        <f>IF(G496+H496&lt;&gt;0,Transaksi!F491,"")</f>
        <v/>
      </c>
      <c r="G496" s="61">
        <f>IF(Transaksi!K491=$F$11,Transaksi!M491,0)</f>
        <v>0</v>
      </c>
      <c r="H496" s="61">
        <f>IF(Transaksi!K491=$F$11,Transaksi!L491,0)</f>
        <v>0</v>
      </c>
      <c r="I496" s="127" t="e">
        <f t="shared" si="7"/>
        <v>#REF!</v>
      </c>
      <c r="J496" s="127" t="str">
        <f>IF(G496+H496&lt;&gt;0,Transaksi!J491,"")</f>
        <v/>
      </c>
    </row>
    <row r="497" spans="3:10" customFormat="1" ht="16" customHeight="1">
      <c r="C497" s="59" t="str">
        <f>IF(G497+H497&lt;&gt;0,Transaksi!C492,"")</f>
        <v/>
      </c>
      <c r="D497" s="60" t="str">
        <f>IF(G497+H497&lt;&gt;0,Transaksi!D492,"")</f>
        <v/>
      </c>
      <c r="E497" s="213" t="str">
        <f>IF(G497+H497&lt;&gt;0,Transaksi!E492,"")</f>
        <v/>
      </c>
      <c r="F497" s="48" t="str">
        <f>IF(G497+H497&lt;&gt;0,Transaksi!F492,"")</f>
        <v/>
      </c>
      <c r="G497" s="61">
        <f>IF(Transaksi!K492=$F$11,Transaksi!M492,0)</f>
        <v>0</v>
      </c>
      <c r="H497" s="61">
        <f>IF(Transaksi!K492=$F$11,Transaksi!L492,0)</f>
        <v>0</v>
      </c>
      <c r="I497" s="127" t="e">
        <f t="shared" si="7"/>
        <v>#REF!</v>
      </c>
      <c r="J497" s="127" t="str">
        <f>IF(G497+H497&lt;&gt;0,Transaksi!J492,"")</f>
        <v/>
      </c>
    </row>
    <row r="498" spans="3:10" customFormat="1" ht="16" customHeight="1">
      <c r="C498" s="59" t="str">
        <f>IF(G498+H498&lt;&gt;0,Transaksi!C493,"")</f>
        <v/>
      </c>
      <c r="D498" s="60" t="str">
        <f>IF(G498+H498&lt;&gt;0,Transaksi!D493,"")</f>
        <v/>
      </c>
      <c r="E498" s="213" t="str">
        <f>IF(G498+H498&lt;&gt;0,Transaksi!E493,"")</f>
        <v/>
      </c>
      <c r="F498" s="48" t="str">
        <f>IF(G498+H498&lt;&gt;0,Transaksi!F493,"")</f>
        <v/>
      </c>
      <c r="G498" s="61">
        <f>IF(Transaksi!K493=$F$11,Transaksi!M493,0)</f>
        <v>0</v>
      </c>
      <c r="H498" s="61">
        <f>IF(Transaksi!K493=$F$11,Transaksi!L493,0)</f>
        <v>0</v>
      </c>
      <c r="I498" s="127" t="e">
        <f t="shared" si="7"/>
        <v>#REF!</v>
      </c>
      <c r="J498" s="127" t="str">
        <f>IF(G498+H498&lt;&gt;0,Transaksi!J493,"")</f>
        <v/>
      </c>
    </row>
    <row r="499" spans="3:10" customFormat="1" ht="16" customHeight="1">
      <c r="C499" s="59" t="str">
        <f>IF(G499+H499&lt;&gt;0,Transaksi!C494,"")</f>
        <v/>
      </c>
      <c r="D499" s="60" t="str">
        <f>IF(G499+H499&lt;&gt;0,Transaksi!D494,"")</f>
        <v/>
      </c>
      <c r="E499" s="213" t="str">
        <f>IF(G499+H499&lt;&gt;0,Transaksi!E494,"")</f>
        <v/>
      </c>
      <c r="F499" s="48" t="str">
        <f>IF(G499+H499&lt;&gt;0,Transaksi!F494,"")</f>
        <v/>
      </c>
      <c r="G499" s="61">
        <f>IF(Transaksi!K494=$F$11,Transaksi!M494,0)</f>
        <v>0</v>
      </c>
      <c r="H499" s="61">
        <f>IF(Transaksi!K494=$F$11,Transaksi!L494,0)</f>
        <v>0</v>
      </c>
      <c r="I499" s="127" t="e">
        <f t="shared" si="7"/>
        <v>#REF!</v>
      </c>
      <c r="J499" s="127" t="str">
        <f>IF(G499+H499&lt;&gt;0,Transaksi!J494,"")</f>
        <v/>
      </c>
    </row>
    <row r="500" spans="3:10" customFormat="1" ht="16" customHeight="1">
      <c r="C500" s="59" t="str">
        <f>IF(G500+H500&lt;&gt;0,Transaksi!C495,"")</f>
        <v/>
      </c>
      <c r="D500" s="60" t="str">
        <f>IF(G500+H500&lt;&gt;0,Transaksi!D495,"")</f>
        <v/>
      </c>
      <c r="E500" s="213" t="str">
        <f>IF(G500+H500&lt;&gt;0,Transaksi!E495,"")</f>
        <v/>
      </c>
      <c r="F500" s="48" t="str">
        <f>IF(G500+H500&lt;&gt;0,Transaksi!F495,"")</f>
        <v/>
      </c>
      <c r="G500" s="61">
        <f>IF(Transaksi!K495=$F$11,Transaksi!M495,0)</f>
        <v>0</v>
      </c>
      <c r="H500" s="61">
        <f>IF(Transaksi!K495=$F$11,Transaksi!L495,0)</f>
        <v>0</v>
      </c>
      <c r="I500" s="127" t="e">
        <f t="shared" si="7"/>
        <v>#REF!</v>
      </c>
      <c r="J500" s="127" t="str">
        <f>IF(G500+H500&lt;&gt;0,Transaksi!J495,"")</f>
        <v/>
      </c>
    </row>
    <row r="501" spans="3:10" customFormat="1" ht="16" customHeight="1">
      <c r="C501" s="59" t="str">
        <f>IF(G501+H501&lt;&gt;0,Transaksi!C496,"")</f>
        <v/>
      </c>
      <c r="D501" s="60" t="str">
        <f>IF(G501+H501&lt;&gt;0,Transaksi!D496,"")</f>
        <v/>
      </c>
      <c r="E501" s="213" t="str">
        <f>IF(G501+H501&lt;&gt;0,Transaksi!E496,"")</f>
        <v/>
      </c>
      <c r="F501" s="48" t="str">
        <f>IF(G501+H501&lt;&gt;0,Transaksi!F496,"")</f>
        <v/>
      </c>
      <c r="G501" s="61">
        <f>IF(Transaksi!K496=$F$11,Transaksi!M496,0)</f>
        <v>0</v>
      </c>
      <c r="H501" s="61">
        <f>IF(Transaksi!K496=$F$11,Transaksi!L496,0)</f>
        <v>0</v>
      </c>
      <c r="I501" s="127" t="e">
        <f t="shared" si="7"/>
        <v>#REF!</v>
      </c>
      <c r="J501" s="127" t="str">
        <f>IF(G501+H501&lt;&gt;0,Transaksi!J496,"")</f>
        <v/>
      </c>
    </row>
    <row r="502" spans="3:10" customFormat="1" ht="16" customHeight="1">
      <c r="C502" s="59" t="str">
        <f>IF(G502+H502&lt;&gt;0,Transaksi!C497,"")</f>
        <v/>
      </c>
      <c r="D502" s="60" t="str">
        <f>IF(G502+H502&lt;&gt;0,Transaksi!D497,"")</f>
        <v/>
      </c>
      <c r="E502" s="213" t="str">
        <f>IF(G502+H502&lt;&gt;0,Transaksi!E497,"")</f>
        <v/>
      </c>
      <c r="F502" s="48" t="str">
        <f>IF(G502+H502&lt;&gt;0,Transaksi!F497,"")</f>
        <v/>
      </c>
      <c r="G502" s="61">
        <f>IF(Transaksi!K497=$F$11,Transaksi!M497,0)</f>
        <v>0</v>
      </c>
      <c r="H502" s="61">
        <f>IF(Transaksi!K497=$F$11,Transaksi!L497,0)</f>
        <v>0</v>
      </c>
      <c r="I502" s="127" t="e">
        <f t="shared" si="7"/>
        <v>#REF!</v>
      </c>
      <c r="J502" s="127" t="str">
        <f>IF(G502+H502&lt;&gt;0,Transaksi!J497,"")</f>
        <v/>
      </c>
    </row>
    <row r="503" spans="3:10" customFormat="1" ht="16" customHeight="1">
      <c r="C503" s="59" t="str">
        <f>IF(G503+H503&lt;&gt;0,Transaksi!C498,"")</f>
        <v/>
      </c>
      <c r="D503" s="60" t="str">
        <f>IF(G503+H503&lt;&gt;0,Transaksi!D498,"")</f>
        <v/>
      </c>
      <c r="E503" s="213" t="str">
        <f>IF(G503+H503&lt;&gt;0,Transaksi!E498,"")</f>
        <v/>
      </c>
      <c r="F503" s="48" t="str">
        <f>IF(G503+H503&lt;&gt;0,Transaksi!F498,"")</f>
        <v/>
      </c>
      <c r="G503" s="61">
        <f>IF(Transaksi!K498=$F$11,Transaksi!M498,0)</f>
        <v>0</v>
      </c>
      <c r="H503" s="61">
        <f>IF(Transaksi!K498=$F$11,Transaksi!L498,0)</f>
        <v>0</v>
      </c>
      <c r="I503" s="127" t="e">
        <f t="shared" si="7"/>
        <v>#REF!</v>
      </c>
      <c r="J503" s="127" t="str">
        <f>IF(G503+H503&lt;&gt;0,Transaksi!J498,"")</f>
        <v/>
      </c>
    </row>
    <row r="504" spans="3:10" customFormat="1" ht="16" customHeight="1">
      <c r="C504" s="59" t="str">
        <f>IF(G504+H504&lt;&gt;0,Transaksi!C499,"")</f>
        <v/>
      </c>
      <c r="D504" s="60" t="str">
        <f>IF(G504+H504&lt;&gt;0,Transaksi!D499,"")</f>
        <v/>
      </c>
      <c r="E504" s="213" t="str">
        <f>IF(G504+H504&lt;&gt;0,Transaksi!E499,"")</f>
        <v/>
      </c>
      <c r="F504" s="48" t="str">
        <f>IF(G504+H504&lt;&gt;0,Transaksi!F499,"")</f>
        <v/>
      </c>
      <c r="G504" s="61">
        <f>IF(Transaksi!K499=$F$11,Transaksi!M499,0)</f>
        <v>0</v>
      </c>
      <c r="H504" s="61">
        <f>IF(Transaksi!K499=$F$11,Transaksi!L499,0)</f>
        <v>0</v>
      </c>
      <c r="I504" s="127" t="e">
        <f t="shared" si="7"/>
        <v>#REF!</v>
      </c>
      <c r="J504" s="127" t="str">
        <f>IF(G504+H504&lt;&gt;0,Transaksi!J499,"")</f>
        <v/>
      </c>
    </row>
    <row r="505" spans="3:10" customFormat="1" ht="16" customHeight="1">
      <c r="C505" s="59" t="str">
        <f>IF(G505+H505&lt;&gt;0,Transaksi!C500,"")</f>
        <v/>
      </c>
      <c r="D505" s="60" t="str">
        <f>IF(G505+H505&lt;&gt;0,Transaksi!D500,"")</f>
        <v/>
      </c>
      <c r="E505" s="213" t="str">
        <f>IF(G505+H505&lt;&gt;0,Transaksi!E500,"")</f>
        <v/>
      </c>
      <c r="F505" s="48" t="str">
        <f>IF(G505+H505&lt;&gt;0,Transaksi!F500,"")</f>
        <v/>
      </c>
      <c r="G505" s="61">
        <f>IF(Transaksi!K500=$F$11,Transaksi!M500,0)</f>
        <v>0</v>
      </c>
      <c r="H505" s="61">
        <f>IF(Transaksi!K500=$F$11,Transaksi!L500,0)</f>
        <v>0</v>
      </c>
      <c r="I505" s="127" t="e">
        <f t="shared" si="7"/>
        <v>#REF!</v>
      </c>
      <c r="J505" s="127" t="str">
        <f>IF(G505+H505&lt;&gt;0,Transaksi!J500,"")</f>
        <v/>
      </c>
    </row>
    <row r="506" spans="3:10" customFormat="1" ht="16" customHeight="1">
      <c r="C506" s="59" t="str">
        <f>IF(G506+H506&lt;&gt;0,Transaksi!C501,"")</f>
        <v/>
      </c>
      <c r="D506" s="60" t="str">
        <f>IF(G506+H506&lt;&gt;0,Transaksi!D501,"")</f>
        <v/>
      </c>
      <c r="E506" s="213" t="str">
        <f>IF(G506+H506&lt;&gt;0,Transaksi!E501,"")</f>
        <v/>
      </c>
      <c r="F506" s="48" t="str">
        <f>IF(G506+H506&lt;&gt;0,Transaksi!F501,"")</f>
        <v/>
      </c>
      <c r="G506" s="61">
        <f>IF(Transaksi!K501=$F$11,Transaksi!M501,0)</f>
        <v>0</v>
      </c>
      <c r="H506" s="61">
        <f>IF(Transaksi!K501=$F$11,Transaksi!L501,0)</f>
        <v>0</v>
      </c>
      <c r="I506" s="127" t="e">
        <f t="shared" si="7"/>
        <v>#REF!</v>
      </c>
      <c r="J506" s="127" t="str">
        <f>IF(G506+H506&lt;&gt;0,Transaksi!J501,"")</f>
        <v/>
      </c>
    </row>
    <row r="507" spans="3:10" customFormat="1" ht="16" customHeight="1">
      <c r="C507" s="59" t="str">
        <f>IF(G507+H507&lt;&gt;0,Transaksi!C502,"")</f>
        <v/>
      </c>
      <c r="D507" s="60" t="str">
        <f>IF(G507+H507&lt;&gt;0,Transaksi!D502,"")</f>
        <v/>
      </c>
      <c r="E507" s="213" t="str">
        <f>IF(G507+H507&lt;&gt;0,Transaksi!E502,"")</f>
        <v/>
      </c>
      <c r="F507" s="48" t="str">
        <f>IF(G507+H507&lt;&gt;0,Transaksi!F502,"")</f>
        <v/>
      </c>
      <c r="G507" s="61">
        <f>IF(Transaksi!K502=$F$11,Transaksi!M502,0)</f>
        <v>0</v>
      </c>
      <c r="H507" s="61">
        <f>IF(Transaksi!K502=$F$11,Transaksi!L502,0)</f>
        <v>0</v>
      </c>
      <c r="I507" s="127" t="e">
        <f t="shared" si="7"/>
        <v>#REF!</v>
      </c>
      <c r="J507" s="127" t="str">
        <f>IF(G507+H507&lt;&gt;0,Transaksi!J502,"")</f>
        <v/>
      </c>
    </row>
    <row r="508" spans="3:10" customFormat="1" ht="16" customHeight="1">
      <c r="C508" s="59" t="str">
        <f>IF(G508+H508&lt;&gt;0,Transaksi!C503,"")</f>
        <v/>
      </c>
      <c r="D508" s="60" t="str">
        <f>IF(G508+H508&lt;&gt;0,Transaksi!D503,"")</f>
        <v/>
      </c>
      <c r="E508" s="213" t="str">
        <f>IF(G508+H508&lt;&gt;0,Transaksi!E503,"")</f>
        <v/>
      </c>
      <c r="F508" s="48" t="str">
        <f>IF(G508+H508&lt;&gt;0,Transaksi!F503,"")</f>
        <v/>
      </c>
      <c r="G508" s="61">
        <f>IF(Transaksi!K503=$F$11,Transaksi!M503,0)</f>
        <v>0</v>
      </c>
      <c r="H508" s="61">
        <f>IF(Transaksi!K503=$F$11,Transaksi!L503,0)</f>
        <v>0</v>
      </c>
      <c r="I508" s="127" t="e">
        <f t="shared" si="7"/>
        <v>#REF!</v>
      </c>
      <c r="J508" s="127" t="str">
        <f>IF(G508+H508&lt;&gt;0,Transaksi!J503,"")</f>
        <v/>
      </c>
    </row>
    <row r="509" spans="3:10" customFormat="1" ht="16" customHeight="1">
      <c r="C509" s="59" t="str">
        <f>IF(G509+H509&lt;&gt;0,Transaksi!C504,"")</f>
        <v/>
      </c>
      <c r="D509" s="60" t="str">
        <f>IF(G509+H509&lt;&gt;0,Transaksi!D504,"")</f>
        <v/>
      </c>
      <c r="E509" s="213" t="str">
        <f>IF(G509+H509&lt;&gt;0,Transaksi!E504,"")</f>
        <v/>
      </c>
      <c r="F509" s="48" t="str">
        <f>IF(G509+H509&lt;&gt;0,Transaksi!F504,"")</f>
        <v/>
      </c>
      <c r="G509" s="61">
        <f>IF(Transaksi!K504=$F$11,Transaksi!M504,0)</f>
        <v>0</v>
      </c>
      <c r="H509" s="61">
        <f>IF(Transaksi!K504=$F$11,Transaksi!L504,0)</f>
        <v>0</v>
      </c>
      <c r="I509" s="127" t="e">
        <f t="shared" si="7"/>
        <v>#REF!</v>
      </c>
      <c r="J509" s="127" t="str">
        <f>IF(G509+H509&lt;&gt;0,Transaksi!J504,"")</f>
        <v/>
      </c>
    </row>
    <row r="510" spans="3:10" customFormat="1" ht="16" customHeight="1">
      <c r="C510" s="59" t="str">
        <f>IF(G510+H510&lt;&gt;0,Transaksi!C505,"")</f>
        <v/>
      </c>
      <c r="D510" s="60" t="str">
        <f>IF(G510+H510&lt;&gt;0,Transaksi!D505,"")</f>
        <v/>
      </c>
      <c r="E510" s="213" t="str">
        <f>IF(G510+H510&lt;&gt;0,Transaksi!E505,"")</f>
        <v/>
      </c>
      <c r="F510" s="48" t="str">
        <f>IF(G510+H510&lt;&gt;0,Transaksi!F505,"")</f>
        <v/>
      </c>
      <c r="G510" s="61">
        <f>IF(Transaksi!K505=$F$11,Transaksi!M505,0)</f>
        <v>0</v>
      </c>
      <c r="H510" s="61">
        <f>IF(Transaksi!K505=$F$11,Transaksi!L505,0)</f>
        <v>0</v>
      </c>
      <c r="I510" s="127" t="e">
        <f t="shared" si="7"/>
        <v>#REF!</v>
      </c>
      <c r="J510" s="127" t="str">
        <f>IF(G510+H510&lt;&gt;0,Transaksi!J505,"")</f>
        <v/>
      </c>
    </row>
    <row r="511" spans="3:10" customFormat="1" ht="16" customHeight="1">
      <c r="C511" s="59" t="str">
        <f>IF(G511+H511&lt;&gt;0,Transaksi!C506,"")</f>
        <v/>
      </c>
      <c r="D511" s="60" t="str">
        <f>IF(G511+H511&lt;&gt;0,Transaksi!D506,"")</f>
        <v/>
      </c>
      <c r="E511" s="213" t="str">
        <f>IF(G511+H511&lt;&gt;0,Transaksi!E506,"")</f>
        <v/>
      </c>
      <c r="F511" s="48" t="str">
        <f>IF(G511+H511&lt;&gt;0,Transaksi!F506,"")</f>
        <v/>
      </c>
      <c r="G511" s="61">
        <f>IF(Transaksi!K506=$F$11,Transaksi!M506,0)</f>
        <v>0</v>
      </c>
      <c r="H511" s="61">
        <f>IF(Transaksi!K506=$F$11,Transaksi!L506,0)</f>
        <v>0</v>
      </c>
      <c r="I511" s="127" t="e">
        <f t="shared" si="7"/>
        <v>#REF!</v>
      </c>
      <c r="J511" s="127" t="str">
        <f>IF(G511+H511&lt;&gt;0,Transaksi!J506,"")</f>
        <v/>
      </c>
    </row>
    <row r="512" spans="3:10" customFormat="1" ht="16" customHeight="1">
      <c r="C512" s="59" t="str">
        <f>IF(G512+H512&lt;&gt;0,Transaksi!C507,"")</f>
        <v/>
      </c>
      <c r="D512" s="60" t="str">
        <f>IF(G512+H512&lt;&gt;0,Transaksi!D507,"")</f>
        <v/>
      </c>
      <c r="E512" s="213" t="str">
        <f>IF(G512+H512&lt;&gt;0,Transaksi!E507,"")</f>
        <v/>
      </c>
      <c r="F512" s="48" t="str">
        <f>IF(G512+H512&lt;&gt;0,Transaksi!F507,"")</f>
        <v/>
      </c>
      <c r="G512" s="61">
        <f>IF(Transaksi!K507=$F$11,Transaksi!M507,0)</f>
        <v>0</v>
      </c>
      <c r="H512" s="61">
        <f>IF(Transaksi!K507=$F$11,Transaksi!L507,0)</f>
        <v>0</v>
      </c>
      <c r="I512" s="127" t="e">
        <f t="shared" si="7"/>
        <v>#REF!</v>
      </c>
      <c r="J512" s="127" t="str">
        <f>IF(G512+H512&lt;&gt;0,Transaksi!J507,"")</f>
        <v/>
      </c>
    </row>
    <row r="513" spans="3:10" customFormat="1" ht="16" customHeight="1">
      <c r="C513" s="59" t="str">
        <f>IF(G513+H513&lt;&gt;0,Transaksi!C508,"")</f>
        <v/>
      </c>
      <c r="D513" s="60" t="str">
        <f>IF(G513+H513&lt;&gt;0,Transaksi!D508,"")</f>
        <v/>
      </c>
      <c r="E513" s="213" t="str">
        <f>IF(G513+H513&lt;&gt;0,Transaksi!E508,"")</f>
        <v/>
      </c>
      <c r="F513" s="48" t="str">
        <f>IF(G513+H513&lt;&gt;0,Transaksi!F508,"")</f>
        <v/>
      </c>
      <c r="G513" s="61">
        <f>IF(Transaksi!K508=$F$11,Transaksi!M508,0)</f>
        <v>0</v>
      </c>
      <c r="H513" s="61">
        <f>IF(Transaksi!K508=$F$11,Transaksi!L508,0)</f>
        <v>0</v>
      </c>
      <c r="I513" s="127" t="e">
        <f t="shared" si="7"/>
        <v>#REF!</v>
      </c>
      <c r="J513" s="127" t="str">
        <f>IF(G513+H513&lt;&gt;0,Transaksi!J508,"")</f>
        <v/>
      </c>
    </row>
    <row r="514" spans="3:10" customFormat="1" ht="16" customHeight="1">
      <c r="C514" s="59" t="str">
        <f>IF(G514+H514&lt;&gt;0,Transaksi!C509,"")</f>
        <v/>
      </c>
      <c r="D514" s="60" t="str">
        <f>IF(G514+H514&lt;&gt;0,Transaksi!D509,"")</f>
        <v/>
      </c>
      <c r="E514" s="213" t="str">
        <f>IF(G514+H514&lt;&gt;0,Transaksi!E509,"")</f>
        <v/>
      </c>
      <c r="F514" s="48" t="str">
        <f>IF(G514+H514&lt;&gt;0,Transaksi!F509,"")</f>
        <v/>
      </c>
      <c r="G514" s="61">
        <f>IF(Transaksi!K509=$F$11,Transaksi!M509,0)</f>
        <v>0</v>
      </c>
      <c r="H514" s="61">
        <f>IF(Transaksi!K509=$F$11,Transaksi!L509,0)</f>
        <v>0</v>
      </c>
      <c r="I514" s="127" t="e">
        <f t="shared" si="7"/>
        <v>#REF!</v>
      </c>
      <c r="J514" s="127" t="str">
        <f>IF(G514+H514&lt;&gt;0,Transaksi!J509,"")</f>
        <v/>
      </c>
    </row>
    <row r="515" spans="3:10" customFormat="1" ht="16" customHeight="1">
      <c r="C515" s="59" t="str">
        <f>IF(G515+H515&lt;&gt;0,Transaksi!C510,"")</f>
        <v/>
      </c>
      <c r="D515" s="60" t="str">
        <f>IF(G515+H515&lt;&gt;0,Transaksi!D510,"")</f>
        <v/>
      </c>
      <c r="E515" s="213" t="str">
        <f>IF(G515+H515&lt;&gt;0,Transaksi!E510,"")</f>
        <v/>
      </c>
      <c r="F515" s="48" t="str">
        <f>IF(G515+H515&lt;&gt;0,Transaksi!F510,"")</f>
        <v/>
      </c>
      <c r="G515" s="61">
        <f>IF(Transaksi!K510=$F$11,Transaksi!M510,0)</f>
        <v>0</v>
      </c>
      <c r="H515" s="61">
        <f>IF(Transaksi!K510=$F$11,Transaksi!L510,0)</f>
        <v>0</v>
      </c>
      <c r="I515" s="127" t="e">
        <f t="shared" si="7"/>
        <v>#REF!</v>
      </c>
      <c r="J515" s="127" t="str">
        <f>IF(G515+H515&lt;&gt;0,Transaksi!J510,"")</f>
        <v/>
      </c>
    </row>
    <row r="516" spans="3:10" customFormat="1" ht="16" customHeight="1">
      <c r="C516" s="59" t="str">
        <f>IF(G516+H516&lt;&gt;0,Transaksi!C511,"")</f>
        <v/>
      </c>
      <c r="D516" s="60" t="str">
        <f>IF(G516+H516&lt;&gt;0,Transaksi!D511,"")</f>
        <v/>
      </c>
      <c r="E516" s="213" t="str">
        <f>IF(G516+H516&lt;&gt;0,Transaksi!E511,"")</f>
        <v/>
      </c>
      <c r="F516" s="48" t="str">
        <f>IF(G516+H516&lt;&gt;0,Transaksi!F511,"")</f>
        <v/>
      </c>
      <c r="G516" s="61">
        <f>IF(Transaksi!K511=$F$11,Transaksi!M511,0)</f>
        <v>0</v>
      </c>
      <c r="H516" s="61">
        <f>IF(Transaksi!K511=$F$11,Transaksi!L511,0)</f>
        <v>0</v>
      </c>
      <c r="I516" s="127" t="e">
        <f t="shared" si="7"/>
        <v>#REF!</v>
      </c>
      <c r="J516" s="127" t="str">
        <f>IF(G516+H516&lt;&gt;0,Transaksi!J511,"")</f>
        <v/>
      </c>
    </row>
    <row r="517" spans="3:10" customFormat="1" ht="16" customHeight="1">
      <c r="C517" s="59" t="str">
        <f>IF(G517+H517&lt;&gt;0,Transaksi!C512,"")</f>
        <v/>
      </c>
      <c r="D517" s="60" t="str">
        <f>IF(G517+H517&lt;&gt;0,Transaksi!D512,"")</f>
        <v/>
      </c>
      <c r="E517" s="213" t="str">
        <f>IF(G517+H517&lt;&gt;0,Transaksi!E512,"")</f>
        <v/>
      </c>
      <c r="F517" s="48" t="str">
        <f>IF(G517+H517&lt;&gt;0,Transaksi!F512,"")</f>
        <v/>
      </c>
      <c r="G517" s="61">
        <f>IF(Transaksi!K512=$F$11,Transaksi!M512,0)</f>
        <v>0</v>
      </c>
      <c r="H517" s="61">
        <f>IF(Transaksi!K512=$F$11,Transaksi!L512,0)</f>
        <v>0</v>
      </c>
      <c r="I517" s="127" t="e">
        <f t="shared" si="7"/>
        <v>#REF!</v>
      </c>
      <c r="J517" s="127" t="str">
        <f>IF(G517+H517&lt;&gt;0,Transaksi!J512,"")</f>
        <v/>
      </c>
    </row>
    <row r="518" spans="3:10" customFormat="1" ht="16" customHeight="1">
      <c r="C518" s="59" t="str">
        <f>IF(G518+H518&lt;&gt;0,Transaksi!C513,"")</f>
        <v/>
      </c>
      <c r="D518" s="60" t="str">
        <f>IF(G518+H518&lt;&gt;0,Transaksi!D513,"")</f>
        <v/>
      </c>
      <c r="E518" s="213" t="str">
        <f>IF(G518+H518&lt;&gt;0,Transaksi!E513,"")</f>
        <v/>
      </c>
      <c r="F518" s="48" t="str">
        <f>IF(G518+H518&lt;&gt;0,Transaksi!F513,"")</f>
        <v/>
      </c>
      <c r="G518" s="61">
        <f>IF(Transaksi!K513=$F$11,Transaksi!M513,0)</f>
        <v>0</v>
      </c>
      <c r="H518" s="61">
        <f>IF(Transaksi!K513=$F$11,Transaksi!L513,0)</f>
        <v>0</v>
      </c>
      <c r="I518" s="127" t="e">
        <f t="shared" si="7"/>
        <v>#REF!</v>
      </c>
      <c r="J518" s="127" t="str">
        <f>IF(G518+H518&lt;&gt;0,Transaksi!J513,"")</f>
        <v/>
      </c>
    </row>
    <row r="519" spans="3:10" customFormat="1" ht="16" customHeight="1">
      <c r="C519" s="59" t="str">
        <f>IF(G519+H519&lt;&gt;0,Transaksi!C514,"")</f>
        <v/>
      </c>
      <c r="D519" s="60" t="str">
        <f>IF(G519+H519&lt;&gt;0,Transaksi!D514,"")</f>
        <v/>
      </c>
      <c r="E519" s="213" t="str">
        <f>IF(G519+H519&lt;&gt;0,Transaksi!E514,"")</f>
        <v/>
      </c>
      <c r="F519" s="48" t="str">
        <f>IF(G519+H519&lt;&gt;0,Transaksi!F514,"")</f>
        <v/>
      </c>
      <c r="G519" s="61">
        <f>IF(Transaksi!K514=$F$11,Transaksi!M514,0)</f>
        <v>0</v>
      </c>
      <c r="H519" s="61">
        <f>IF(Transaksi!K514=$F$11,Transaksi!L514,0)</f>
        <v>0</v>
      </c>
      <c r="I519" s="127" t="e">
        <f t="shared" si="7"/>
        <v>#REF!</v>
      </c>
      <c r="J519" s="127" t="str">
        <f>IF(G519+H519&lt;&gt;0,Transaksi!J514,"")</f>
        <v/>
      </c>
    </row>
    <row r="520" spans="3:10" customFormat="1" ht="16" customHeight="1">
      <c r="C520" s="59" t="str">
        <f>IF(G520+H520&lt;&gt;0,Transaksi!C515,"")</f>
        <v/>
      </c>
      <c r="D520" s="60" t="str">
        <f>IF(G520+H520&lt;&gt;0,Transaksi!D515,"")</f>
        <v/>
      </c>
      <c r="E520" s="213" t="str">
        <f>IF(G520+H520&lt;&gt;0,Transaksi!E515,"")</f>
        <v/>
      </c>
      <c r="F520" s="48" t="str">
        <f>IF(G520+H520&lt;&gt;0,Transaksi!F515,"")</f>
        <v/>
      </c>
      <c r="G520" s="61">
        <f>IF(Transaksi!K515=$F$11,Transaksi!M515,0)</f>
        <v>0</v>
      </c>
      <c r="H520" s="61">
        <f>IF(Transaksi!K515=$F$11,Transaksi!L515,0)</f>
        <v>0</v>
      </c>
      <c r="I520" s="127" t="e">
        <f t="shared" si="7"/>
        <v>#REF!</v>
      </c>
      <c r="J520" s="127" t="str">
        <f>IF(G520+H520&lt;&gt;0,Transaksi!J515,"")</f>
        <v/>
      </c>
    </row>
    <row r="521" spans="3:10" customFormat="1" ht="16" customHeight="1">
      <c r="C521" s="59" t="str">
        <f>IF(G521+H521&lt;&gt;0,Transaksi!C516,"")</f>
        <v/>
      </c>
      <c r="D521" s="60" t="str">
        <f>IF(G521+H521&lt;&gt;0,Transaksi!D516,"")</f>
        <v/>
      </c>
      <c r="E521" s="213" t="str">
        <f>IF(G521+H521&lt;&gt;0,Transaksi!E516,"")</f>
        <v/>
      </c>
      <c r="F521" s="48" t="str">
        <f>IF(G521+H521&lt;&gt;0,Transaksi!F516,"")</f>
        <v/>
      </c>
      <c r="G521" s="61">
        <f>IF(Transaksi!K516=$F$11,Transaksi!M516,0)</f>
        <v>0</v>
      </c>
      <c r="H521" s="61">
        <f>IF(Transaksi!K516=$F$11,Transaksi!L516,0)</f>
        <v>0</v>
      </c>
      <c r="I521" s="127" t="e">
        <f t="shared" si="7"/>
        <v>#REF!</v>
      </c>
      <c r="J521" s="127" t="str">
        <f>IF(G521+H521&lt;&gt;0,Transaksi!J516,"")</f>
        <v/>
      </c>
    </row>
    <row r="522" spans="3:10" customFormat="1" ht="16" customHeight="1">
      <c r="C522" s="59" t="str">
        <f>IF(G522+H522&lt;&gt;0,Transaksi!C517,"")</f>
        <v/>
      </c>
      <c r="D522" s="60" t="str">
        <f>IF(G522+H522&lt;&gt;0,Transaksi!D517,"")</f>
        <v/>
      </c>
      <c r="E522" s="213" t="str">
        <f>IF(G522+H522&lt;&gt;0,Transaksi!E517,"")</f>
        <v/>
      </c>
      <c r="F522" s="48" t="str">
        <f>IF(G522+H522&lt;&gt;0,Transaksi!F517,"")</f>
        <v/>
      </c>
      <c r="G522" s="61">
        <f>IF(Transaksi!K517=$F$11,Transaksi!M517,0)</f>
        <v>0</v>
      </c>
      <c r="H522" s="61">
        <f>IF(Transaksi!K517=$F$11,Transaksi!L517,0)</f>
        <v>0</v>
      </c>
      <c r="I522" s="127" t="e">
        <f t="shared" si="7"/>
        <v>#REF!</v>
      </c>
      <c r="J522" s="127" t="str">
        <f>IF(G522+H522&lt;&gt;0,Transaksi!J517,"")</f>
        <v/>
      </c>
    </row>
    <row r="523" spans="3:10" customFormat="1" ht="16" customHeight="1">
      <c r="C523" s="59" t="str">
        <f>IF(G523+H523&lt;&gt;0,Transaksi!C518,"")</f>
        <v/>
      </c>
      <c r="D523" s="60" t="str">
        <f>IF(G523+H523&lt;&gt;0,Transaksi!D518,"")</f>
        <v/>
      </c>
      <c r="E523" s="213" t="str">
        <f>IF(G523+H523&lt;&gt;0,Transaksi!E518,"")</f>
        <v/>
      </c>
      <c r="F523" s="48" t="str">
        <f>IF(G523+H523&lt;&gt;0,Transaksi!F518,"")</f>
        <v/>
      </c>
      <c r="G523" s="61">
        <f>IF(Transaksi!K518=$F$11,Transaksi!M518,0)</f>
        <v>0</v>
      </c>
      <c r="H523" s="61">
        <f>IF(Transaksi!K518=$F$11,Transaksi!L518,0)</f>
        <v>0</v>
      </c>
      <c r="I523" s="127" t="e">
        <f t="shared" si="7"/>
        <v>#REF!</v>
      </c>
      <c r="J523" s="127" t="str">
        <f>IF(G523+H523&lt;&gt;0,Transaksi!J518,"")</f>
        <v/>
      </c>
    </row>
    <row r="524" spans="3:10" customFormat="1" ht="16" customHeight="1">
      <c r="C524" s="59" t="str">
        <f>IF(G524+H524&lt;&gt;0,Transaksi!C519,"")</f>
        <v/>
      </c>
      <c r="D524" s="60" t="str">
        <f>IF(G524+H524&lt;&gt;0,Transaksi!D519,"")</f>
        <v/>
      </c>
      <c r="E524" s="213" t="str">
        <f>IF(G524+H524&lt;&gt;0,Transaksi!E519,"")</f>
        <v/>
      </c>
      <c r="F524" s="48" t="str">
        <f>IF(G524+H524&lt;&gt;0,Transaksi!F519,"")</f>
        <v/>
      </c>
      <c r="G524" s="61">
        <f>IF(Transaksi!K519=$F$11,Transaksi!M519,0)</f>
        <v>0</v>
      </c>
      <c r="H524" s="61">
        <f>IF(Transaksi!K519=$F$11,Transaksi!L519,0)</f>
        <v>0</v>
      </c>
      <c r="I524" s="127" t="e">
        <f t="shared" si="7"/>
        <v>#REF!</v>
      </c>
      <c r="J524" s="127" t="str">
        <f>IF(G524+H524&lt;&gt;0,Transaksi!J519,"")</f>
        <v/>
      </c>
    </row>
    <row r="525" spans="3:10" customFormat="1" ht="16" customHeight="1">
      <c r="C525" s="59" t="str">
        <f>IF(G525+H525&lt;&gt;0,Transaksi!C520,"")</f>
        <v/>
      </c>
      <c r="D525" s="60" t="str">
        <f>IF(G525+H525&lt;&gt;0,Transaksi!D520,"")</f>
        <v/>
      </c>
      <c r="E525" s="213" t="str">
        <f>IF(G525+H525&lt;&gt;0,Transaksi!E520,"")</f>
        <v/>
      </c>
      <c r="F525" s="48" t="str">
        <f>IF(G525+H525&lt;&gt;0,Transaksi!F520,"")</f>
        <v/>
      </c>
      <c r="G525" s="61">
        <f>IF(Transaksi!K520=$F$11,Transaksi!M520,0)</f>
        <v>0</v>
      </c>
      <c r="H525" s="61">
        <f>IF(Transaksi!K520=$F$11,Transaksi!L520,0)</f>
        <v>0</v>
      </c>
      <c r="I525" s="127" t="e">
        <f t="shared" si="7"/>
        <v>#REF!</v>
      </c>
      <c r="J525" s="127" t="str">
        <f>IF(G525+H525&lt;&gt;0,Transaksi!J520,"")</f>
        <v/>
      </c>
    </row>
    <row r="526" spans="3:10" customFormat="1" ht="16" customHeight="1">
      <c r="C526" s="59" t="str">
        <f>IF(G526+H526&lt;&gt;0,Transaksi!C521,"")</f>
        <v/>
      </c>
      <c r="D526" s="60" t="str">
        <f>IF(G526+H526&lt;&gt;0,Transaksi!D521,"")</f>
        <v/>
      </c>
      <c r="E526" s="213" t="str">
        <f>IF(G526+H526&lt;&gt;0,Transaksi!E521,"")</f>
        <v/>
      </c>
      <c r="F526" s="48" t="str">
        <f>IF(G526+H526&lt;&gt;0,Transaksi!F521,"")</f>
        <v/>
      </c>
      <c r="G526" s="61">
        <f>IF(Transaksi!K521=$F$11,Transaksi!M521,0)</f>
        <v>0</v>
      </c>
      <c r="H526" s="61">
        <f>IF(Transaksi!K521=$F$11,Transaksi!L521,0)</f>
        <v>0</v>
      </c>
      <c r="I526" s="127" t="e">
        <f t="shared" si="7"/>
        <v>#REF!</v>
      </c>
      <c r="J526" s="127" t="str">
        <f>IF(G526+H526&lt;&gt;0,Transaksi!J521,"")</f>
        <v/>
      </c>
    </row>
    <row r="527" spans="3:10" customFormat="1" ht="16" customHeight="1">
      <c r="C527" s="59" t="str">
        <f>IF(G527+H527&lt;&gt;0,Transaksi!C522,"")</f>
        <v/>
      </c>
      <c r="D527" s="60" t="str">
        <f>IF(G527+H527&lt;&gt;0,Transaksi!D522,"")</f>
        <v/>
      </c>
      <c r="E527" s="213" t="str">
        <f>IF(G527+H527&lt;&gt;0,Transaksi!E522,"")</f>
        <v/>
      </c>
      <c r="F527" s="48" t="str">
        <f>IF(G527+H527&lt;&gt;0,Transaksi!F522,"")</f>
        <v/>
      </c>
      <c r="G527" s="61">
        <f>IF(Transaksi!K522=$F$11,Transaksi!M522,0)</f>
        <v>0</v>
      </c>
      <c r="H527" s="61">
        <f>IF(Transaksi!K522=$F$11,Transaksi!L522,0)</f>
        <v>0</v>
      </c>
      <c r="I527" s="127" t="e">
        <f t="shared" si="7"/>
        <v>#REF!</v>
      </c>
      <c r="J527" s="127" t="str">
        <f>IF(G527+H527&lt;&gt;0,Transaksi!J522,"")</f>
        <v/>
      </c>
    </row>
    <row r="528" spans="3:10" customFormat="1" ht="16" customHeight="1">
      <c r="C528" s="59" t="str">
        <f>IF(G528+H528&lt;&gt;0,Transaksi!C523,"")</f>
        <v/>
      </c>
      <c r="D528" s="60" t="str">
        <f>IF(G528+H528&lt;&gt;0,Transaksi!D523,"")</f>
        <v/>
      </c>
      <c r="E528" s="213" t="str">
        <f>IF(G528+H528&lt;&gt;0,Transaksi!E523,"")</f>
        <v/>
      </c>
      <c r="F528" s="48" t="str">
        <f>IF(G528+H528&lt;&gt;0,Transaksi!F523,"")</f>
        <v/>
      </c>
      <c r="G528" s="61">
        <f>IF(Transaksi!K523=$F$11,Transaksi!M523,0)</f>
        <v>0</v>
      </c>
      <c r="H528" s="61">
        <f>IF(Transaksi!K523=$F$11,Transaksi!L523,0)</f>
        <v>0</v>
      </c>
      <c r="I528" s="127" t="e">
        <f t="shared" si="7"/>
        <v>#REF!</v>
      </c>
      <c r="J528" s="127" t="str">
        <f>IF(G528+H528&lt;&gt;0,Transaksi!J523,"")</f>
        <v/>
      </c>
    </row>
    <row r="529" spans="3:12" customFormat="1" ht="16" customHeight="1">
      <c r="C529" s="59" t="str">
        <f>IF(G529+H529&lt;&gt;0,Transaksi!C524,"")</f>
        <v/>
      </c>
      <c r="D529" s="60" t="str">
        <f>IF(G529+H529&lt;&gt;0,Transaksi!D524,"")</f>
        <v/>
      </c>
      <c r="E529" s="213" t="str">
        <f>IF(G529+H529&lt;&gt;0,Transaksi!E524,"")</f>
        <v/>
      </c>
      <c r="F529" s="48" t="str">
        <f>IF(G529+H529&lt;&gt;0,Transaksi!F524,"")</f>
        <v/>
      </c>
      <c r="G529" s="61">
        <f>IF(Transaksi!K524=$F$11,Transaksi!M524,0)</f>
        <v>0</v>
      </c>
      <c r="H529" s="61">
        <f>IF(Transaksi!K524=$F$11,Transaksi!L524,0)</f>
        <v>0</v>
      </c>
      <c r="I529" s="127" t="e">
        <f t="shared" ref="I529:I592" si="8">I528+G529-H529</f>
        <v>#REF!</v>
      </c>
      <c r="J529" s="127" t="str">
        <f>IF(G529+H529&lt;&gt;0,Transaksi!J524,"")</f>
        <v/>
      </c>
      <c r="L529" s="141">
        <f>H529</f>
        <v>0</v>
      </c>
    </row>
    <row r="530" spans="3:12" customFormat="1" ht="16" customHeight="1">
      <c r="C530" s="59" t="str">
        <f>IF(G530+H530&lt;&gt;0,Transaksi!C525,"")</f>
        <v/>
      </c>
      <c r="D530" s="60" t="str">
        <f>IF(G530+H530&lt;&gt;0,Transaksi!D525,"")</f>
        <v/>
      </c>
      <c r="E530" s="213" t="str">
        <f>IF(G530+H530&lt;&gt;0,Transaksi!E525,"")</f>
        <v/>
      </c>
      <c r="F530" s="48" t="str">
        <f>IF(G530+H530&lt;&gt;0,Transaksi!F525,"")</f>
        <v/>
      </c>
      <c r="G530" s="61">
        <f>IF(Transaksi!K525=$F$11,Transaksi!M525,0)</f>
        <v>0</v>
      </c>
      <c r="H530" s="61">
        <f>IF(Transaksi!K525=$F$11,Transaksi!L525,0)</f>
        <v>0</v>
      </c>
      <c r="I530" s="127" t="e">
        <f t="shared" si="8"/>
        <v>#REF!</v>
      </c>
      <c r="J530" s="127" t="str">
        <f>IF(G530+H530&lt;&gt;0,Transaksi!J525,"")</f>
        <v/>
      </c>
    </row>
    <row r="531" spans="3:12" customFormat="1" ht="16" customHeight="1">
      <c r="C531" s="59" t="str">
        <f>IF(G531+H531&lt;&gt;0,Transaksi!C526,"")</f>
        <v/>
      </c>
      <c r="D531" s="60" t="str">
        <f>IF(G531+H531&lt;&gt;0,Transaksi!D526,"")</f>
        <v/>
      </c>
      <c r="E531" s="213" t="str">
        <f>IF(G531+H531&lt;&gt;0,Transaksi!E526,"")</f>
        <v/>
      </c>
      <c r="F531" s="48" t="str">
        <f>IF(G531+H531&lt;&gt;0,Transaksi!F526,"")</f>
        <v/>
      </c>
      <c r="G531" s="61">
        <f>IF(Transaksi!K526=$F$11,Transaksi!M526,0)</f>
        <v>0</v>
      </c>
      <c r="H531" s="61">
        <f>IF(Transaksi!K526=$F$11,Transaksi!L526,0)</f>
        <v>0</v>
      </c>
      <c r="I531" s="127" t="e">
        <f t="shared" si="8"/>
        <v>#REF!</v>
      </c>
      <c r="J531" s="127" t="str">
        <f>IF(G531+H531&lt;&gt;0,Transaksi!J526,"")</f>
        <v/>
      </c>
    </row>
    <row r="532" spans="3:12" customFormat="1" ht="16" customHeight="1">
      <c r="C532" s="59" t="str">
        <f>IF(G532+H532&lt;&gt;0,Transaksi!C527,"")</f>
        <v/>
      </c>
      <c r="D532" s="60" t="str">
        <f>IF(G532+H532&lt;&gt;0,Transaksi!D527,"")</f>
        <v/>
      </c>
      <c r="E532" s="213" t="str">
        <f>IF(G532+H532&lt;&gt;0,Transaksi!E527,"")</f>
        <v/>
      </c>
      <c r="F532" s="48" t="str">
        <f>IF(G532+H532&lt;&gt;0,Transaksi!F527,"")</f>
        <v/>
      </c>
      <c r="G532" s="61">
        <f>IF(Transaksi!K527=$F$11,Transaksi!M527,0)</f>
        <v>0</v>
      </c>
      <c r="H532" s="61">
        <f>IF(Transaksi!K527=$F$11,Transaksi!L527,0)</f>
        <v>0</v>
      </c>
      <c r="I532" s="127" t="e">
        <f t="shared" si="8"/>
        <v>#REF!</v>
      </c>
      <c r="J532" s="127" t="str">
        <f>IF(G532+H532&lt;&gt;0,Transaksi!J527,"")</f>
        <v/>
      </c>
    </row>
    <row r="533" spans="3:12" customFormat="1" ht="16" customHeight="1">
      <c r="C533" s="59" t="str">
        <f>IF(G533+H533&lt;&gt;0,Transaksi!C528,"")</f>
        <v/>
      </c>
      <c r="D533" s="60" t="str">
        <f>IF(G533+H533&lt;&gt;0,Transaksi!D528,"")</f>
        <v/>
      </c>
      <c r="E533" s="213" t="str">
        <f>IF(G533+H533&lt;&gt;0,Transaksi!E528,"")</f>
        <v/>
      </c>
      <c r="F533" s="48" t="str">
        <f>IF(G533+H533&lt;&gt;0,Transaksi!F528,"")</f>
        <v/>
      </c>
      <c r="G533" s="61">
        <f>IF(Transaksi!K528=$F$11,Transaksi!M528,0)</f>
        <v>0</v>
      </c>
      <c r="H533" s="61">
        <f>IF(Transaksi!K528=$F$11,Transaksi!L528,0)</f>
        <v>0</v>
      </c>
      <c r="I533" s="127" t="e">
        <f t="shared" si="8"/>
        <v>#REF!</v>
      </c>
      <c r="J533" s="127" t="str">
        <f>IF(G533+H533&lt;&gt;0,Transaksi!J528,"")</f>
        <v/>
      </c>
    </row>
    <row r="534" spans="3:12" customFormat="1" ht="16" customHeight="1">
      <c r="C534" s="59" t="str">
        <f>IF(G534+H534&lt;&gt;0,Transaksi!C529,"")</f>
        <v/>
      </c>
      <c r="D534" s="60" t="str">
        <f>IF(G534+H534&lt;&gt;0,Transaksi!D529,"")</f>
        <v/>
      </c>
      <c r="E534" s="213" t="str">
        <f>IF(G534+H534&lt;&gt;0,Transaksi!E529,"")</f>
        <v/>
      </c>
      <c r="F534" s="48" t="str">
        <f>IF(G534+H534&lt;&gt;0,Transaksi!F529,"")</f>
        <v/>
      </c>
      <c r="G534" s="61">
        <f>IF(Transaksi!K529=$F$11,Transaksi!M529,0)</f>
        <v>0</v>
      </c>
      <c r="H534" s="61">
        <f>IF(Transaksi!K529=$F$11,Transaksi!L529,0)</f>
        <v>0</v>
      </c>
      <c r="I534" s="127" t="e">
        <f t="shared" si="8"/>
        <v>#REF!</v>
      </c>
      <c r="J534" s="127" t="str">
        <f>IF(G534+H534&lt;&gt;0,Transaksi!J529,"")</f>
        <v/>
      </c>
    </row>
    <row r="535" spans="3:12" customFormat="1" ht="16" customHeight="1">
      <c r="C535" s="59" t="str">
        <f>IF(G535+H535&lt;&gt;0,Transaksi!C530,"")</f>
        <v/>
      </c>
      <c r="D535" s="60" t="str">
        <f>IF(G535+H535&lt;&gt;0,Transaksi!D530,"")</f>
        <v/>
      </c>
      <c r="E535" s="213" t="str">
        <f>IF(G535+H535&lt;&gt;0,Transaksi!E530,"")</f>
        <v/>
      </c>
      <c r="F535" s="48" t="str">
        <f>IF(G535+H535&lt;&gt;0,Transaksi!F530,"")</f>
        <v/>
      </c>
      <c r="G535" s="61">
        <f>IF(Transaksi!K530=$F$11,Transaksi!M530,0)</f>
        <v>0</v>
      </c>
      <c r="H535" s="61">
        <f>IF(Transaksi!K530=$F$11,Transaksi!L530,0)</f>
        <v>0</v>
      </c>
      <c r="I535" s="127" t="e">
        <f t="shared" si="8"/>
        <v>#REF!</v>
      </c>
      <c r="J535" s="127" t="str">
        <f>IF(G535+H535&lt;&gt;0,Transaksi!J530,"")</f>
        <v/>
      </c>
    </row>
    <row r="536" spans="3:12" customFormat="1" ht="16" customHeight="1">
      <c r="C536" s="59" t="str">
        <f>IF(G536+H536&lt;&gt;0,Transaksi!C531,"")</f>
        <v/>
      </c>
      <c r="D536" s="60" t="str">
        <f>IF(G536+H536&lt;&gt;0,Transaksi!D531,"")</f>
        <v/>
      </c>
      <c r="E536" s="213" t="str">
        <f>IF(G536+H536&lt;&gt;0,Transaksi!E531,"")</f>
        <v/>
      </c>
      <c r="F536" s="48" t="str">
        <f>IF(G536+H536&lt;&gt;0,Transaksi!F531,"")</f>
        <v/>
      </c>
      <c r="G536" s="61">
        <f>IF(Transaksi!K531=$F$11,Transaksi!M531,0)</f>
        <v>0</v>
      </c>
      <c r="H536" s="61">
        <f>IF(Transaksi!K531=$F$11,Transaksi!L531,0)</f>
        <v>0</v>
      </c>
      <c r="I536" s="127" t="e">
        <f t="shared" si="8"/>
        <v>#REF!</v>
      </c>
      <c r="J536" s="127" t="str">
        <f>IF(G536+H536&lt;&gt;0,Transaksi!J531,"")</f>
        <v/>
      </c>
    </row>
    <row r="537" spans="3:12" customFormat="1" ht="16" customHeight="1">
      <c r="C537" s="59" t="str">
        <f>IF(G537+H537&lt;&gt;0,Transaksi!C532,"")</f>
        <v/>
      </c>
      <c r="D537" s="60" t="str">
        <f>IF(G537+H537&lt;&gt;0,Transaksi!D532,"")</f>
        <v/>
      </c>
      <c r="E537" s="213" t="str">
        <f>IF(G537+H537&lt;&gt;0,Transaksi!E532,"")</f>
        <v/>
      </c>
      <c r="F537" s="48" t="str">
        <f>IF(G537+H537&lt;&gt;0,Transaksi!F532,"")</f>
        <v/>
      </c>
      <c r="G537" s="61">
        <f>IF(Transaksi!K532=$F$11,Transaksi!M532,0)</f>
        <v>0</v>
      </c>
      <c r="H537" s="61">
        <f>IF(Transaksi!K532=$F$11,Transaksi!L532,0)</f>
        <v>0</v>
      </c>
      <c r="I537" s="127" t="e">
        <f t="shared" si="8"/>
        <v>#REF!</v>
      </c>
      <c r="J537" s="127" t="str">
        <f>IF(G537+H537&lt;&gt;0,Transaksi!J532,"")</f>
        <v/>
      </c>
    </row>
    <row r="538" spans="3:12" customFormat="1" ht="16" customHeight="1">
      <c r="C538" s="59" t="str">
        <f>IF(G538+H538&lt;&gt;0,Transaksi!C533,"")</f>
        <v/>
      </c>
      <c r="D538" s="60" t="str">
        <f>IF(G538+H538&lt;&gt;0,Transaksi!D533,"")</f>
        <v/>
      </c>
      <c r="E538" s="213" t="str">
        <f>IF(G538+H538&lt;&gt;0,Transaksi!E533,"")</f>
        <v/>
      </c>
      <c r="F538" s="48" t="str">
        <f>IF(G538+H538&lt;&gt;0,Transaksi!F533,"")</f>
        <v/>
      </c>
      <c r="G538" s="61">
        <f>IF(Transaksi!K533=$F$11,Transaksi!M533,0)</f>
        <v>0</v>
      </c>
      <c r="H538" s="61">
        <f>IF(Transaksi!K533=$F$11,Transaksi!L533,0)</f>
        <v>0</v>
      </c>
      <c r="I538" s="127" t="e">
        <f t="shared" si="8"/>
        <v>#REF!</v>
      </c>
      <c r="J538" s="127" t="str">
        <f>IF(G538+H538&lt;&gt;0,Transaksi!J533,"")</f>
        <v/>
      </c>
    </row>
    <row r="539" spans="3:12" customFormat="1" ht="16" customHeight="1">
      <c r="C539" s="59" t="str">
        <f>IF(G539+H539&lt;&gt;0,Transaksi!C534,"")</f>
        <v/>
      </c>
      <c r="D539" s="60" t="str">
        <f>IF(G539+H539&lt;&gt;0,Transaksi!D534,"")</f>
        <v/>
      </c>
      <c r="E539" s="213" t="str">
        <f>IF(G539+H539&lt;&gt;0,Transaksi!E534,"")</f>
        <v/>
      </c>
      <c r="F539" s="48" t="str">
        <f>IF(G539+H539&lt;&gt;0,Transaksi!F534,"")</f>
        <v/>
      </c>
      <c r="G539" s="61">
        <f>IF(Transaksi!K534=$F$11,Transaksi!M534,0)</f>
        <v>0</v>
      </c>
      <c r="H539" s="61">
        <f>IF(Transaksi!K534=$F$11,Transaksi!L534,0)</f>
        <v>0</v>
      </c>
      <c r="I539" s="127" t="e">
        <f t="shared" si="8"/>
        <v>#REF!</v>
      </c>
      <c r="J539" s="127" t="str">
        <f>IF(G539+H539&lt;&gt;0,Transaksi!J534,"")</f>
        <v/>
      </c>
    </row>
    <row r="540" spans="3:12" customFormat="1" ht="16" customHeight="1">
      <c r="C540" s="59" t="str">
        <f>IF(G540+H540&lt;&gt;0,Transaksi!C535,"")</f>
        <v/>
      </c>
      <c r="D540" s="60" t="str">
        <f>IF(G540+H540&lt;&gt;0,Transaksi!D535,"")</f>
        <v/>
      </c>
      <c r="E540" s="213" t="str">
        <f>IF(G540+H540&lt;&gt;0,Transaksi!E535,"")</f>
        <v/>
      </c>
      <c r="F540" s="48" t="str">
        <f>IF(G540+H540&lt;&gt;0,Transaksi!F535,"")</f>
        <v/>
      </c>
      <c r="G540" s="61">
        <f>IF(Transaksi!K535=$F$11,Transaksi!M535,0)</f>
        <v>0</v>
      </c>
      <c r="H540" s="61">
        <f>IF(Transaksi!K535=$F$11,Transaksi!L535,0)</f>
        <v>0</v>
      </c>
      <c r="I540" s="127" t="e">
        <f t="shared" si="8"/>
        <v>#REF!</v>
      </c>
      <c r="J540" s="127" t="str">
        <f>IF(G540+H540&lt;&gt;0,Transaksi!J535,"")</f>
        <v/>
      </c>
    </row>
    <row r="541" spans="3:12" customFormat="1" ht="16" customHeight="1">
      <c r="C541" s="59" t="str">
        <f>IF(G541+H541&lt;&gt;0,Transaksi!C536,"")</f>
        <v/>
      </c>
      <c r="D541" s="60" t="str">
        <f>IF(G541+H541&lt;&gt;0,Transaksi!D536,"")</f>
        <v/>
      </c>
      <c r="E541" s="213" t="str">
        <f>IF(G541+H541&lt;&gt;0,Transaksi!E536,"")</f>
        <v/>
      </c>
      <c r="F541" s="48" t="str">
        <f>IF(G541+H541&lt;&gt;0,Transaksi!F536,"")</f>
        <v/>
      </c>
      <c r="G541" s="61">
        <f>IF(Transaksi!K536=$F$11,Transaksi!M536,0)</f>
        <v>0</v>
      </c>
      <c r="H541" s="61">
        <f>IF(Transaksi!K536=$F$11,Transaksi!L536,0)</f>
        <v>0</v>
      </c>
      <c r="I541" s="127" t="e">
        <f t="shared" si="8"/>
        <v>#REF!</v>
      </c>
      <c r="J541" s="127" t="str">
        <f>IF(G541+H541&lt;&gt;0,Transaksi!J536,"")</f>
        <v/>
      </c>
    </row>
    <row r="542" spans="3:12" customFormat="1" ht="16" customHeight="1">
      <c r="C542" s="59" t="str">
        <f>IF(G542+H542&lt;&gt;0,Transaksi!C537,"")</f>
        <v/>
      </c>
      <c r="D542" s="60" t="str">
        <f>IF(G542+H542&lt;&gt;0,Transaksi!D537,"")</f>
        <v/>
      </c>
      <c r="E542" s="213" t="str">
        <f>IF(G542+H542&lt;&gt;0,Transaksi!E537,"")</f>
        <v/>
      </c>
      <c r="F542" s="48" t="str">
        <f>IF(G542+H542&lt;&gt;0,Transaksi!F537,"")</f>
        <v/>
      </c>
      <c r="G542" s="61">
        <f>IF(Transaksi!K537=$F$11,Transaksi!M537,0)</f>
        <v>0</v>
      </c>
      <c r="H542" s="61">
        <f>IF(Transaksi!K537=$F$11,Transaksi!L537,0)</f>
        <v>0</v>
      </c>
      <c r="I542" s="127" t="e">
        <f t="shared" si="8"/>
        <v>#REF!</v>
      </c>
      <c r="J542" s="127" t="str">
        <f>IF(G542+H542&lt;&gt;0,Transaksi!J537,"")</f>
        <v/>
      </c>
    </row>
    <row r="543" spans="3:12" customFormat="1" ht="16" customHeight="1">
      <c r="C543" s="59" t="str">
        <f>IF(G543+H543&lt;&gt;0,Transaksi!C538,"")</f>
        <v/>
      </c>
      <c r="D543" s="60" t="str">
        <f>IF(G543+H543&lt;&gt;0,Transaksi!D538,"")</f>
        <v/>
      </c>
      <c r="E543" s="213" t="str">
        <f>IF(G543+H543&lt;&gt;0,Transaksi!E538,"")</f>
        <v/>
      </c>
      <c r="F543" s="48" t="str">
        <f>IF(G543+H543&lt;&gt;0,Transaksi!F538,"")</f>
        <v/>
      </c>
      <c r="G543" s="61">
        <f>IF(Transaksi!K538=$F$11,Transaksi!M538,0)</f>
        <v>0</v>
      </c>
      <c r="H543" s="61">
        <f>IF(Transaksi!K538=$F$11,Transaksi!L538,0)</f>
        <v>0</v>
      </c>
      <c r="I543" s="127" t="e">
        <f t="shared" si="8"/>
        <v>#REF!</v>
      </c>
      <c r="J543" s="127" t="str">
        <f>IF(G543+H543&lt;&gt;0,Transaksi!J538,"")</f>
        <v/>
      </c>
    </row>
    <row r="544" spans="3:12" customFormat="1" ht="16" customHeight="1">
      <c r="C544" s="59" t="str">
        <f>IF(G544+H544&lt;&gt;0,Transaksi!C539,"")</f>
        <v/>
      </c>
      <c r="D544" s="60" t="str">
        <f>IF(G544+H544&lt;&gt;0,Transaksi!D539,"")</f>
        <v/>
      </c>
      <c r="E544" s="213" t="str">
        <f>IF(G544+H544&lt;&gt;0,Transaksi!E539,"")</f>
        <v/>
      </c>
      <c r="F544" s="48" t="str">
        <f>IF(G544+H544&lt;&gt;0,Transaksi!F539,"")</f>
        <v/>
      </c>
      <c r="G544" s="61">
        <f>IF(Transaksi!K539=$F$11,Transaksi!M539,0)</f>
        <v>0</v>
      </c>
      <c r="H544" s="61">
        <f>IF(Transaksi!K539=$F$11,Transaksi!L539,0)</f>
        <v>0</v>
      </c>
      <c r="I544" s="127" t="e">
        <f t="shared" si="8"/>
        <v>#REF!</v>
      </c>
      <c r="J544" s="127" t="str">
        <f>IF(G544+H544&lt;&gt;0,Transaksi!J539,"")</f>
        <v/>
      </c>
    </row>
    <row r="545" spans="3:10" customFormat="1" ht="16" customHeight="1">
      <c r="C545" s="59" t="str">
        <f>IF(G545+H545&lt;&gt;0,Transaksi!C540,"")</f>
        <v/>
      </c>
      <c r="D545" s="60" t="str">
        <f>IF(G545+H545&lt;&gt;0,Transaksi!D540,"")</f>
        <v/>
      </c>
      <c r="E545" s="213" t="str">
        <f>IF(G545+H545&lt;&gt;0,Transaksi!E540,"")</f>
        <v/>
      </c>
      <c r="F545" s="48" t="str">
        <f>IF(G545+H545&lt;&gt;0,Transaksi!F540,"")</f>
        <v/>
      </c>
      <c r="G545" s="61">
        <f>IF(Transaksi!K540=$F$11,Transaksi!M540,0)</f>
        <v>0</v>
      </c>
      <c r="H545" s="61">
        <f>IF(Transaksi!K540=$F$11,Transaksi!L540,0)</f>
        <v>0</v>
      </c>
      <c r="I545" s="127" t="e">
        <f t="shared" si="8"/>
        <v>#REF!</v>
      </c>
      <c r="J545" s="127" t="str">
        <f>IF(G545+H545&lt;&gt;0,Transaksi!J540,"")</f>
        <v/>
      </c>
    </row>
    <row r="546" spans="3:10" customFormat="1" ht="16" customHeight="1">
      <c r="C546" s="59" t="str">
        <f>IF(G546+H546&lt;&gt;0,Transaksi!C541,"")</f>
        <v/>
      </c>
      <c r="D546" s="60" t="str">
        <f>IF(G546+H546&lt;&gt;0,Transaksi!D541,"")</f>
        <v/>
      </c>
      <c r="E546" s="213" t="str">
        <f>IF(G546+H546&lt;&gt;0,Transaksi!E541,"")</f>
        <v/>
      </c>
      <c r="F546" s="48" t="str">
        <f>IF(G546+H546&lt;&gt;0,Transaksi!F541,"")</f>
        <v/>
      </c>
      <c r="G546" s="61">
        <f>IF(Transaksi!K541=$F$11,Transaksi!M541,0)</f>
        <v>0</v>
      </c>
      <c r="H546" s="61">
        <f>IF(Transaksi!K541=$F$11,Transaksi!L541,0)</f>
        <v>0</v>
      </c>
      <c r="I546" s="127" t="e">
        <f t="shared" si="8"/>
        <v>#REF!</v>
      </c>
      <c r="J546" s="127" t="str">
        <f>IF(G546+H546&lt;&gt;0,Transaksi!J541,"")</f>
        <v/>
      </c>
    </row>
    <row r="547" spans="3:10" customFormat="1" ht="16" customHeight="1">
      <c r="C547" s="59" t="str">
        <f>IF(G547+H547&lt;&gt;0,Transaksi!C542,"")</f>
        <v/>
      </c>
      <c r="D547" s="60" t="str">
        <f>IF(G547+H547&lt;&gt;0,Transaksi!D542,"")</f>
        <v/>
      </c>
      <c r="E547" s="213" t="str">
        <f>IF(G547+H547&lt;&gt;0,Transaksi!E542,"")</f>
        <v/>
      </c>
      <c r="F547" s="48" t="str">
        <f>IF(G547+H547&lt;&gt;0,Transaksi!F542,"")</f>
        <v/>
      </c>
      <c r="G547" s="61">
        <f>IF(Transaksi!K542=$F$11,Transaksi!M542,0)</f>
        <v>0</v>
      </c>
      <c r="H547" s="61">
        <f>IF(Transaksi!K542=$F$11,Transaksi!L542,0)</f>
        <v>0</v>
      </c>
      <c r="I547" s="127" t="e">
        <f t="shared" si="8"/>
        <v>#REF!</v>
      </c>
      <c r="J547" s="127" t="str">
        <f>IF(G547+H547&lt;&gt;0,Transaksi!J542,"")</f>
        <v/>
      </c>
    </row>
    <row r="548" spans="3:10" customFormat="1" ht="16" customHeight="1">
      <c r="C548" s="59" t="str">
        <f>IF(G548+H548&lt;&gt;0,Transaksi!C543,"")</f>
        <v/>
      </c>
      <c r="D548" s="60" t="str">
        <f>IF(G548+H548&lt;&gt;0,Transaksi!D543,"")</f>
        <v/>
      </c>
      <c r="E548" s="213" t="str">
        <f>IF(G548+H548&lt;&gt;0,Transaksi!E543,"")</f>
        <v/>
      </c>
      <c r="F548" s="48" t="str">
        <f>IF(G548+H548&lt;&gt;0,Transaksi!F543,"")</f>
        <v/>
      </c>
      <c r="G548" s="61">
        <f>IF(Transaksi!K543=$F$11,Transaksi!M543,0)</f>
        <v>0</v>
      </c>
      <c r="H548" s="61">
        <f>IF(Transaksi!K543=$F$11,Transaksi!L543,0)</f>
        <v>0</v>
      </c>
      <c r="I548" s="127" t="e">
        <f t="shared" si="8"/>
        <v>#REF!</v>
      </c>
      <c r="J548" s="127" t="str">
        <f>IF(G548+H548&lt;&gt;0,Transaksi!J543,"")</f>
        <v/>
      </c>
    </row>
    <row r="549" spans="3:10" customFormat="1" ht="16" customHeight="1">
      <c r="C549" s="59" t="str">
        <f>IF(G549+H549&lt;&gt;0,Transaksi!C544,"")</f>
        <v/>
      </c>
      <c r="D549" s="60" t="str">
        <f>IF(G549+H549&lt;&gt;0,Transaksi!D544,"")</f>
        <v/>
      </c>
      <c r="E549" s="213" t="str">
        <f>IF(G549+H549&lt;&gt;0,Transaksi!E544,"")</f>
        <v/>
      </c>
      <c r="F549" s="48" t="str">
        <f>IF(G549+H549&lt;&gt;0,Transaksi!F544,"")</f>
        <v/>
      </c>
      <c r="G549" s="61">
        <f>IF(Transaksi!K544=$F$11,Transaksi!M544,0)</f>
        <v>0</v>
      </c>
      <c r="H549" s="61">
        <f>IF(Transaksi!K544=$F$11,Transaksi!L544,0)</f>
        <v>0</v>
      </c>
      <c r="I549" s="127" t="e">
        <f t="shared" si="8"/>
        <v>#REF!</v>
      </c>
      <c r="J549" s="127" t="str">
        <f>IF(G549+H549&lt;&gt;0,Transaksi!J544,"")</f>
        <v/>
      </c>
    </row>
    <row r="550" spans="3:10" customFormat="1" ht="16" customHeight="1">
      <c r="C550" s="59" t="str">
        <f>IF(G550+H550&lt;&gt;0,Transaksi!C545,"")</f>
        <v/>
      </c>
      <c r="D550" s="60" t="str">
        <f>IF(G550+H550&lt;&gt;0,Transaksi!D545,"")</f>
        <v/>
      </c>
      <c r="E550" s="213" t="str">
        <f>IF(G550+H550&lt;&gt;0,Transaksi!E545,"")</f>
        <v/>
      </c>
      <c r="F550" s="48" t="str">
        <f>IF(G550+H550&lt;&gt;0,Transaksi!F545,"")</f>
        <v/>
      </c>
      <c r="G550" s="61">
        <f>IF(Transaksi!K545=$F$11,Transaksi!M545,0)</f>
        <v>0</v>
      </c>
      <c r="H550" s="61">
        <f>IF(Transaksi!K545=$F$11,Transaksi!L545,0)</f>
        <v>0</v>
      </c>
      <c r="I550" s="127" t="e">
        <f t="shared" si="8"/>
        <v>#REF!</v>
      </c>
      <c r="J550" s="127" t="str">
        <f>IF(G550+H550&lt;&gt;0,Transaksi!J545,"")</f>
        <v/>
      </c>
    </row>
    <row r="551" spans="3:10" customFormat="1" ht="16" customHeight="1">
      <c r="C551" s="59" t="str">
        <f>IF(G551+H551&lt;&gt;0,Transaksi!C546,"")</f>
        <v/>
      </c>
      <c r="D551" s="60" t="str">
        <f>IF(G551+H551&lt;&gt;0,Transaksi!D546,"")</f>
        <v/>
      </c>
      <c r="E551" s="213" t="str">
        <f>IF(G551+H551&lt;&gt;0,Transaksi!E546,"")</f>
        <v/>
      </c>
      <c r="F551" s="48" t="str">
        <f>IF(G551+H551&lt;&gt;0,Transaksi!F546,"")</f>
        <v/>
      </c>
      <c r="G551" s="61">
        <f>IF(Transaksi!K546=$F$11,Transaksi!M546,0)</f>
        <v>0</v>
      </c>
      <c r="H551" s="61">
        <f>IF(Transaksi!K546=$F$11,Transaksi!L546,0)</f>
        <v>0</v>
      </c>
      <c r="I551" s="127" t="e">
        <f t="shared" si="8"/>
        <v>#REF!</v>
      </c>
      <c r="J551" s="127" t="str">
        <f>IF(G551+H551&lt;&gt;0,Transaksi!J546,"")</f>
        <v/>
      </c>
    </row>
    <row r="552" spans="3:10" customFormat="1" ht="16" customHeight="1">
      <c r="C552" s="59" t="str">
        <f>IF(G552+H552&lt;&gt;0,Transaksi!C547,"")</f>
        <v/>
      </c>
      <c r="D552" s="60" t="str">
        <f>IF(G552+H552&lt;&gt;0,Transaksi!D547,"")</f>
        <v/>
      </c>
      <c r="E552" s="213" t="str">
        <f>IF(G552+H552&lt;&gt;0,Transaksi!E547,"")</f>
        <v/>
      </c>
      <c r="F552" s="48" t="str">
        <f>IF(G552+H552&lt;&gt;0,Transaksi!F547,"")</f>
        <v/>
      </c>
      <c r="G552" s="61">
        <f>IF(Transaksi!K547=$F$11,Transaksi!M547,0)</f>
        <v>0</v>
      </c>
      <c r="H552" s="61">
        <f>IF(Transaksi!K547=$F$11,Transaksi!L547,0)</f>
        <v>0</v>
      </c>
      <c r="I552" s="127" t="e">
        <f t="shared" si="8"/>
        <v>#REF!</v>
      </c>
      <c r="J552" s="127" t="str">
        <f>IF(G552+H552&lt;&gt;0,Transaksi!J547,"")</f>
        <v/>
      </c>
    </row>
    <row r="553" spans="3:10" customFormat="1" ht="16" customHeight="1">
      <c r="C553" s="59" t="str">
        <f>IF(G553+H553&lt;&gt;0,Transaksi!C548,"")</f>
        <v/>
      </c>
      <c r="D553" s="60" t="str">
        <f>IF(G553+H553&lt;&gt;0,Transaksi!D548,"")</f>
        <v/>
      </c>
      <c r="E553" s="213" t="str">
        <f>IF(G553+H553&lt;&gt;0,Transaksi!E548,"")</f>
        <v/>
      </c>
      <c r="F553" s="48" t="str">
        <f>IF(G553+H553&lt;&gt;0,Transaksi!F548,"")</f>
        <v/>
      </c>
      <c r="G553" s="61">
        <f>IF(Transaksi!K548=$F$11,Transaksi!M548,0)</f>
        <v>0</v>
      </c>
      <c r="H553" s="61">
        <f>IF(Transaksi!K548=$F$11,Transaksi!L548,0)</f>
        <v>0</v>
      </c>
      <c r="I553" s="127" t="e">
        <f t="shared" si="8"/>
        <v>#REF!</v>
      </c>
      <c r="J553" s="127" t="str">
        <f>IF(G553+H553&lt;&gt;0,Transaksi!J548,"")</f>
        <v/>
      </c>
    </row>
    <row r="554" spans="3:10" customFormat="1" ht="16" customHeight="1">
      <c r="C554" s="59" t="str">
        <f>IF(G554+H554&lt;&gt;0,Transaksi!C549,"")</f>
        <v/>
      </c>
      <c r="D554" s="60" t="str">
        <f>IF(G554+H554&lt;&gt;0,Transaksi!D549,"")</f>
        <v/>
      </c>
      <c r="E554" s="213" t="str">
        <f>IF(G554+H554&lt;&gt;0,Transaksi!E549,"")</f>
        <v/>
      </c>
      <c r="F554" s="48" t="str">
        <f>IF(G554+H554&lt;&gt;0,Transaksi!F549,"")</f>
        <v/>
      </c>
      <c r="G554" s="61">
        <f>IF(Transaksi!K549=$F$11,Transaksi!M549,0)</f>
        <v>0</v>
      </c>
      <c r="H554" s="61">
        <f>IF(Transaksi!K549=$F$11,Transaksi!L549,0)</f>
        <v>0</v>
      </c>
      <c r="I554" s="127" t="e">
        <f t="shared" si="8"/>
        <v>#REF!</v>
      </c>
      <c r="J554" s="127" t="str">
        <f>IF(G554+H554&lt;&gt;0,Transaksi!J549,"")</f>
        <v/>
      </c>
    </row>
    <row r="555" spans="3:10" customFormat="1" ht="16" customHeight="1">
      <c r="C555" s="59" t="str">
        <f>IF(G555+H555&lt;&gt;0,Transaksi!C550,"")</f>
        <v/>
      </c>
      <c r="D555" s="60" t="str">
        <f>IF(G555+H555&lt;&gt;0,Transaksi!D550,"")</f>
        <v/>
      </c>
      <c r="E555" s="213" t="str">
        <f>IF(G555+H555&lt;&gt;0,Transaksi!E550,"")</f>
        <v/>
      </c>
      <c r="F555" s="48" t="str">
        <f>IF(G555+H555&lt;&gt;0,Transaksi!F550,"")</f>
        <v/>
      </c>
      <c r="G555" s="61">
        <f>IF(Transaksi!K550=$F$11,Transaksi!M550,0)</f>
        <v>0</v>
      </c>
      <c r="H555" s="61">
        <f>IF(Transaksi!K550=$F$11,Transaksi!L550,0)</f>
        <v>0</v>
      </c>
      <c r="I555" s="127" t="e">
        <f t="shared" si="8"/>
        <v>#REF!</v>
      </c>
      <c r="J555" s="127" t="str">
        <f>IF(G555+H555&lt;&gt;0,Transaksi!J550,"")</f>
        <v/>
      </c>
    </row>
    <row r="556" spans="3:10" customFormat="1" ht="16" customHeight="1">
      <c r="C556" s="59" t="str">
        <f>IF(G556+H556&lt;&gt;0,Transaksi!C551,"")</f>
        <v/>
      </c>
      <c r="D556" s="60" t="str">
        <f>IF(G556+H556&lt;&gt;0,Transaksi!D551,"")</f>
        <v/>
      </c>
      <c r="E556" s="213" t="str">
        <f>IF(G556+H556&lt;&gt;0,Transaksi!E551,"")</f>
        <v/>
      </c>
      <c r="F556" s="48" t="str">
        <f>IF(G556+H556&lt;&gt;0,Transaksi!F551,"")</f>
        <v/>
      </c>
      <c r="G556" s="61">
        <f>IF(Transaksi!K551=$F$11,Transaksi!M551,0)</f>
        <v>0</v>
      </c>
      <c r="H556" s="61">
        <f>IF(Transaksi!K551=$F$11,Transaksi!L551,0)</f>
        <v>0</v>
      </c>
      <c r="I556" s="127" t="e">
        <f t="shared" si="8"/>
        <v>#REF!</v>
      </c>
      <c r="J556" s="127" t="str">
        <f>IF(G556+H556&lt;&gt;0,Transaksi!J551,"")</f>
        <v/>
      </c>
    </row>
    <row r="557" spans="3:10" customFormat="1" ht="16" customHeight="1">
      <c r="C557" s="59" t="str">
        <f>IF(G557+H557&lt;&gt;0,Transaksi!C552,"")</f>
        <v/>
      </c>
      <c r="D557" s="60" t="str">
        <f>IF(G557+H557&lt;&gt;0,Transaksi!D552,"")</f>
        <v/>
      </c>
      <c r="E557" s="213" t="str">
        <f>IF(G557+H557&lt;&gt;0,Transaksi!E552,"")</f>
        <v/>
      </c>
      <c r="F557" s="48" t="str">
        <f>IF(G557+H557&lt;&gt;0,Transaksi!F552,"")</f>
        <v/>
      </c>
      <c r="G557" s="61">
        <f>IF(Transaksi!K552=$F$11,Transaksi!M552,0)</f>
        <v>0</v>
      </c>
      <c r="H557" s="61">
        <f>IF(Transaksi!K552=$F$11,Transaksi!L552,0)</f>
        <v>0</v>
      </c>
      <c r="I557" s="127" t="e">
        <f t="shared" si="8"/>
        <v>#REF!</v>
      </c>
      <c r="J557" s="127" t="str">
        <f>IF(G557+H557&lt;&gt;0,Transaksi!J552,"")</f>
        <v/>
      </c>
    </row>
    <row r="558" spans="3:10" customFormat="1" ht="16" customHeight="1">
      <c r="C558" s="59" t="str">
        <f>IF(G558+H558&lt;&gt;0,Transaksi!C553,"")</f>
        <v/>
      </c>
      <c r="D558" s="60" t="str">
        <f>IF(G558+H558&lt;&gt;0,Transaksi!D553,"")</f>
        <v/>
      </c>
      <c r="E558" s="213" t="str">
        <f>IF(G558+H558&lt;&gt;0,Transaksi!E553,"")</f>
        <v/>
      </c>
      <c r="F558" s="48" t="str">
        <f>IF(G558+H558&lt;&gt;0,Transaksi!F553,"")</f>
        <v/>
      </c>
      <c r="G558" s="61">
        <f>IF(Transaksi!K553=$F$11,Transaksi!M553,0)</f>
        <v>0</v>
      </c>
      <c r="H558" s="61">
        <f>IF(Transaksi!K553=$F$11,Transaksi!L553,0)</f>
        <v>0</v>
      </c>
      <c r="I558" s="127" t="e">
        <f t="shared" si="8"/>
        <v>#REF!</v>
      </c>
      <c r="J558" s="127" t="str">
        <f>IF(G558+H558&lt;&gt;0,Transaksi!J553,"")</f>
        <v/>
      </c>
    </row>
    <row r="559" spans="3:10" customFormat="1" ht="16" customHeight="1">
      <c r="C559" s="59" t="str">
        <f>IF(G559+H559&lt;&gt;0,Transaksi!C554,"")</f>
        <v/>
      </c>
      <c r="D559" s="60" t="str">
        <f>IF(G559+H559&lt;&gt;0,Transaksi!D554,"")</f>
        <v/>
      </c>
      <c r="E559" s="213" t="str">
        <f>IF(G559+H559&lt;&gt;0,Transaksi!E554,"")</f>
        <v/>
      </c>
      <c r="F559" s="48" t="str">
        <f>IF(G559+H559&lt;&gt;0,Transaksi!F554,"")</f>
        <v/>
      </c>
      <c r="G559" s="61">
        <f>IF(Transaksi!K554=$F$11,Transaksi!M554,0)</f>
        <v>0</v>
      </c>
      <c r="H559" s="61">
        <f>IF(Transaksi!K554=$F$11,Transaksi!L554,0)</f>
        <v>0</v>
      </c>
      <c r="I559" s="127" t="e">
        <f t="shared" si="8"/>
        <v>#REF!</v>
      </c>
      <c r="J559" s="127" t="str">
        <f>IF(G559+H559&lt;&gt;0,Transaksi!J554,"")</f>
        <v/>
      </c>
    </row>
    <row r="560" spans="3:10" customFormat="1" ht="16" customHeight="1">
      <c r="C560" s="59" t="str">
        <f>IF(G560+H560&lt;&gt;0,Transaksi!C555,"")</f>
        <v/>
      </c>
      <c r="D560" s="60" t="str">
        <f>IF(G560+H560&lt;&gt;0,Transaksi!D555,"")</f>
        <v/>
      </c>
      <c r="E560" s="213" t="str">
        <f>IF(G560+H560&lt;&gt;0,Transaksi!E555,"")</f>
        <v/>
      </c>
      <c r="F560" s="48" t="str">
        <f>IF(G560+H560&lt;&gt;0,Transaksi!F555,"")</f>
        <v/>
      </c>
      <c r="G560" s="61">
        <f>IF(Transaksi!K555=$F$11,Transaksi!M555,0)</f>
        <v>0</v>
      </c>
      <c r="H560" s="61">
        <f>IF(Transaksi!K555=$F$11,Transaksi!L555,0)</f>
        <v>0</v>
      </c>
      <c r="I560" s="127" t="e">
        <f t="shared" si="8"/>
        <v>#REF!</v>
      </c>
      <c r="J560" s="127" t="str">
        <f>IF(G560+H560&lt;&gt;0,Transaksi!J555,"")</f>
        <v/>
      </c>
    </row>
    <row r="561" spans="3:10" customFormat="1" ht="16" customHeight="1">
      <c r="C561" s="59" t="str">
        <f>IF(G561+H561&lt;&gt;0,Transaksi!C556,"")</f>
        <v/>
      </c>
      <c r="D561" s="60" t="str">
        <f>IF(G561+H561&lt;&gt;0,Transaksi!D556,"")</f>
        <v/>
      </c>
      <c r="E561" s="213" t="str">
        <f>IF(G561+H561&lt;&gt;0,Transaksi!E556,"")</f>
        <v/>
      </c>
      <c r="F561" s="48" t="str">
        <f>IF(G561+H561&lt;&gt;0,Transaksi!F556,"")</f>
        <v/>
      </c>
      <c r="G561" s="61">
        <f>IF(Transaksi!K556=$F$11,Transaksi!M556,0)</f>
        <v>0</v>
      </c>
      <c r="H561" s="61">
        <f>IF(Transaksi!K556=$F$11,Transaksi!L556,0)</f>
        <v>0</v>
      </c>
      <c r="I561" s="127" t="e">
        <f t="shared" si="8"/>
        <v>#REF!</v>
      </c>
      <c r="J561" s="127" t="str">
        <f>IF(G561+H561&lt;&gt;0,Transaksi!J556,"")</f>
        <v/>
      </c>
    </row>
    <row r="562" spans="3:10" customFormat="1" ht="16" customHeight="1">
      <c r="C562" s="59" t="str">
        <f>IF(G562+H562&lt;&gt;0,Transaksi!C557,"")</f>
        <v/>
      </c>
      <c r="D562" s="60" t="str">
        <f>IF(G562+H562&lt;&gt;0,Transaksi!D557,"")</f>
        <v/>
      </c>
      <c r="E562" s="213" t="str">
        <f>IF(G562+H562&lt;&gt;0,Transaksi!E557,"")</f>
        <v/>
      </c>
      <c r="F562" s="48" t="str">
        <f>IF(G562+H562&lt;&gt;0,Transaksi!F557,"")</f>
        <v/>
      </c>
      <c r="G562" s="61">
        <f>IF(Transaksi!K557=$F$11,Transaksi!M557,0)</f>
        <v>0</v>
      </c>
      <c r="H562" s="61">
        <f>IF(Transaksi!K557=$F$11,Transaksi!L557,0)</f>
        <v>0</v>
      </c>
      <c r="I562" s="127" t="e">
        <f t="shared" si="8"/>
        <v>#REF!</v>
      </c>
      <c r="J562" s="127" t="str">
        <f>IF(G562+H562&lt;&gt;0,Transaksi!J557,"")</f>
        <v/>
      </c>
    </row>
    <row r="563" spans="3:10" customFormat="1" ht="16" customHeight="1">
      <c r="C563" s="59" t="str">
        <f>IF(G563+H563&lt;&gt;0,Transaksi!C558,"")</f>
        <v/>
      </c>
      <c r="D563" s="60" t="str">
        <f>IF(G563+H563&lt;&gt;0,Transaksi!D558,"")</f>
        <v/>
      </c>
      <c r="E563" s="213" t="str">
        <f>IF(G563+H563&lt;&gt;0,Transaksi!E558,"")</f>
        <v/>
      </c>
      <c r="F563" s="48" t="str">
        <f>IF(G563+H563&lt;&gt;0,Transaksi!F558,"")</f>
        <v/>
      </c>
      <c r="G563" s="61">
        <f>IF(Transaksi!K558=$F$11,Transaksi!M558,0)</f>
        <v>0</v>
      </c>
      <c r="H563" s="61">
        <f>IF(Transaksi!K558=$F$11,Transaksi!L558,0)</f>
        <v>0</v>
      </c>
      <c r="I563" s="127" t="e">
        <f t="shared" si="8"/>
        <v>#REF!</v>
      </c>
      <c r="J563" s="127" t="str">
        <f>IF(G563+H563&lt;&gt;0,Transaksi!J558,"")</f>
        <v/>
      </c>
    </row>
    <row r="564" spans="3:10" customFormat="1" ht="16" customHeight="1">
      <c r="C564" s="59" t="str">
        <f>IF(G564+H564&lt;&gt;0,Transaksi!C559,"")</f>
        <v/>
      </c>
      <c r="D564" s="60" t="str">
        <f>IF(G564+H564&lt;&gt;0,Transaksi!D559,"")</f>
        <v/>
      </c>
      <c r="E564" s="213" t="str">
        <f>IF(G564+H564&lt;&gt;0,Transaksi!E559,"")</f>
        <v/>
      </c>
      <c r="F564" s="48" t="str">
        <f>IF(G564+H564&lt;&gt;0,Transaksi!F559,"")</f>
        <v/>
      </c>
      <c r="G564" s="61">
        <f>IF(Transaksi!K559=$F$11,Transaksi!M559,0)</f>
        <v>0</v>
      </c>
      <c r="H564" s="61">
        <f>IF(Transaksi!K559=$F$11,Transaksi!L559,0)</f>
        <v>0</v>
      </c>
      <c r="I564" s="127" t="e">
        <f t="shared" si="8"/>
        <v>#REF!</v>
      </c>
      <c r="J564" s="127" t="str">
        <f>IF(G564+H564&lt;&gt;0,Transaksi!J559,"")</f>
        <v/>
      </c>
    </row>
    <row r="565" spans="3:10" customFormat="1" ht="16" customHeight="1">
      <c r="C565" s="59" t="str">
        <f>IF(G565+H565&lt;&gt;0,Transaksi!C560,"")</f>
        <v/>
      </c>
      <c r="D565" s="60" t="str">
        <f>IF(G565+H565&lt;&gt;0,Transaksi!D560,"")</f>
        <v/>
      </c>
      <c r="E565" s="213" t="str">
        <f>IF(G565+H565&lt;&gt;0,Transaksi!E560,"")</f>
        <v/>
      </c>
      <c r="F565" s="48" t="str">
        <f>IF(G565+H565&lt;&gt;0,Transaksi!F560,"")</f>
        <v/>
      </c>
      <c r="G565" s="61">
        <f>IF(Transaksi!K560=$F$11,Transaksi!M560,0)</f>
        <v>0</v>
      </c>
      <c r="H565" s="61">
        <f>IF(Transaksi!K560=$F$11,Transaksi!L560,0)</f>
        <v>0</v>
      </c>
      <c r="I565" s="127" t="e">
        <f t="shared" si="8"/>
        <v>#REF!</v>
      </c>
      <c r="J565" s="127" t="str">
        <f>IF(G565+H565&lt;&gt;0,Transaksi!J560,"")</f>
        <v/>
      </c>
    </row>
    <row r="566" spans="3:10" customFormat="1" ht="16" customHeight="1">
      <c r="C566" s="59" t="str">
        <f>IF(G566+H566&lt;&gt;0,Transaksi!C561,"")</f>
        <v/>
      </c>
      <c r="D566" s="60" t="str">
        <f>IF(G566+H566&lt;&gt;0,Transaksi!D561,"")</f>
        <v/>
      </c>
      <c r="E566" s="213" t="str">
        <f>IF(G566+H566&lt;&gt;0,Transaksi!E561,"")</f>
        <v/>
      </c>
      <c r="F566" s="48" t="str">
        <f>IF(G566+H566&lt;&gt;0,Transaksi!F561,"")</f>
        <v/>
      </c>
      <c r="G566" s="61">
        <f>IF(Transaksi!K561=$F$11,Transaksi!M561,0)</f>
        <v>0</v>
      </c>
      <c r="H566" s="61">
        <f>IF(Transaksi!K561=$F$11,Transaksi!L561,0)</f>
        <v>0</v>
      </c>
      <c r="I566" s="127" t="e">
        <f t="shared" si="8"/>
        <v>#REF!</v>
      </c>
      <c r="J566" s="127" t="str">
        <f>IF(G566+H566&lt;&gt;0,Transaksi!J561,"")</f>
        <v/>
      </c>
    </row>
    <row r="567" spans="3:10" customFormat="1" ht="16" customHeight="1">
      <c r="C567" s="59" t="str">
        <f>IF(G567+H567&lt;&gt;0,Transaksi!C562,"")</f>
        <v/>
      </c>
      <c r="D567" s="60" t="str">
        <f>IF(G567+H567&lt;&gt;0,Transaksi!D562,"")</f>
        <v/>
      </c>
      <c r="E567" s="213" t="str">
        <f>IF(G567+H567&lt;&gt;0,Transaksi!E562,"")</f>
        <v/>
      </c>
      <c r="F567" s="48" t="str">
        <f>IF(G567+H567&lt;&gt;0,Transaksi!F562,"")</f>
        <v/>
      </c>
      <c r="G567" s="61">
        <f>IF(Transaksi!K562=$F$11,Transaksi!M562,0)</f>
        <v>0</v>
      </c>
      <c r="H567" s="61">
        <f>IF(Transaksi!K562=$F$11,Transaksi!L562,0)</f>
        <v>0</v>
      </c>
      <c r="I567" s="127" t="e">
        <f t="shared" si="8"/>
        <v>#REF!</v>
      </c>
      <c r="J567" s="127" t="str">
        <f>IF(G567+H567&lt;&gt;0,Transaksi!J562,"")</f>
        <v/>
      </c>
    </row>
    <row r="568" spans="3:10" customFormat="1" ht="16" customHeight="1">
      <c r="C568" s="59" t="str">
        <f>IF(G568+H568&lt;&gt;0,Transaksi!C563,"")</f>
        <v/>
      </c>
      <c r="D568" s="60" t="str">
        <f>IF(G568+H568&lt;&gt;0,Transaksi!D563,"")</f>
        <v/>
      </c>
      <c r="E568" s="213" t="str">
        <f>IF(G568+H568&lt;&gt;0,Transaksi!E563,"")</f>
        <v/>
      </c>
      <c r="F568" s="48" t="str">
        <f>IF(G568+H568&lt;&gt;0,Transaksi!F563,"")</f>
        <v/>
      </c>
      <c r="G568" s="61">
        <f>IF(Transaksi!K563=$F$11,Transaksi!M563,0)</f>
        <v>0</v>
      </c>
      <c r="H568" s="61">
        <f>IF(Transaksi!K563=$F$11,Transaksi!L563,0)</f>
        <v>0</v>
      </c>
      <c r="I568" s="127" t="e">
        <f t="shared" si="8"/>
        <v>#REF!</v>
      </c>
      <c r="J568" s="127" t="str">
        <f>IF(G568+H568&lt;&gt;0,Transaksi!J563,"")</f>
        <v/>
      </c>
    </row>
    <row r="569" spans="3:10" customFormat="1" ht="16" customHeight="1">
      <c r="C569" s="59" t="str">
        <f>IF(G569+H569&lt;&gt;0,Transaksi!C564,"")</f>
        <v/>
      </c>
      <c r="D569" s="60" t="str">
        <f>IF(G569+H569&lt;&gt;0,Transaksi!D564,"")</f>
        <v/>
      </c>
      <c r="E569" s="213" t="str">
        <f>IF(G569+H569&lt;&gt;0,Transaksi!E564,"")</f>
        <v/>
      </c>
      <c r="F569" s="48" t="str">
        <f>IF(G569+H569&lt;&gt;0,Transaksi!F564,"")</f>
        <v/>
      </c>
      <c r="G569" s="61">
        <f>IF(Transaksi!K564=$F$11,Transaksi!M564,0)</f>
        <v>0</v>
      </c>
      <c r="H569" s="61">
        <f>IF(Transaksi!K564=$F$11,Transaksi!L564,0)</f>
        <v>0</v>
      </c>
      <c r="I569" s="127" t="e">
        <f t="shared" si="8"/>
        <v>#REF!</v>
      </c>
      <c r="J569" s="127" t="str">
        <f>IF(G569+H569&lt;&gt;0,Transaksi!J564,"")</f>
        <v/>
      </c>
    </row>
    <row r="570" spans="3:10" customFormat="1" ht="16" customHeight="1">
      <c r="C570" s="59" t="str">
        <f>IF(G570+H570&lt;&gt;0,Transaksi!C565,"")</f>
        <v/>
      </c>
      <c r="D570" s="60" t="str">
        <f>IF(G570+H570&lt;&gt;0,Transaksi!D565,"")</f>
        <v/>
      </c>
      <c r="E570" s="213" t="str">
        <f>IF(G570+H570&lt;&gt;0,Transaksi!E565,"")</f>
        <v/>
      </c>
      <c r="F570" s="48" t="str">
        <f>IF(G570+H570&lt;&gt;0,Transaksi!F565,"")</f>
        <v/>
      </c>
      <c r="G570" s="61">
        <f>IF(Transaksi!K565=$F$11,Transaksi!M565,0)</f>
        <v>0</v>
      </c>
      <c r="H570" s="61">
        <f>IF(Transaksi!K565=$F$11,Transaksi!L565,0)</f>
        <v>0</v>
      </c>
      <c r="I570" s="127" t="e">
        <f t="shared" si="8"/>
        <v>#REF!</v>
      </c>
      <c r="J570" s="127" t="str">
        <f>IF(G570+H570&lt;&gt;0,Transaksi!J565,"")</f>
        <v/>
      </c>
    </row>
    <row r="571" spans="3:10" customFormat="1" ht="16" customHeight="1">
      <c r="C571" s="59" t="str">
        <f>IF(G571+H571&lt;&gt;0,Transaksi!C566,"")</f>
        <v/>
      </c>
      <c r="D571" s="60" t="str">
        <f>IF(G571+H571&lt;&gt;0,Transaksi!D566,"")</f>
        <v/>
      </c>
      <c r="E571" s="213" t="str">
        <f>IF(G571+H571&lt;&gt;0,Transaksi!E566,"")</f>
        <v/>
      </c>
      <c r="F571" s="48" t="str">
        <f>IF(G571+H571&lt;&gt;0,Transaksi!F566,"")</f>
        <v/>
      </c>
      <c r="G571" s="61">
        <f>IF(Transaksi!K566=$F$11,Transaksi!M566,0)</f>
        <v>0</v>
      </c>
      <c r="H571" s="61">
        <f>IF(Transaksi!K566=$F$11,Transaksi!L566,0)</f>
        <v>0</v>
      </c>
      <c r="I571" s="127" t="e">
        <f t="shared" si="8"/>
        <v>#REF!</v>
      </c>
      <c r="J571" s="127" t="str">
        <f>IF(G571+H571&lt;&gt;0,Transaksi!J566,"")</f>
        <v/>
      </c>
    </row>
    <row r="572" spans="3:10" customFormat="1" ht="16" customHeight="1">
      <c r="C572" s="59" t="str">
        <f>IF(G572+H572&lt;&gt;0,Transaksi!C567,"")</f>
        <v/>
      </c>
      <c r="D572" s="60" t="str">
        <f>IF(G572+H572&lt;&gt;0,Transaksi!D567,"")</f>
        <v/>
      </c>
      <c r="E572" s="213" t="str">
        <f>IF(G572+H572&lt;&gt;0,Transaksi!E567,"")</f>
        <v/>
      </c>
      <c r="F572" s="48" t="str">
        <f>IF(G572+H572&lt;&gt;0,Transaksi!F567,"")</f>
        <v/>
      </c>
      <c r="G572" s="61">
        <f>IF(Transaksi!K567=$F$11,Transaksi!M567,0)</f>
        <v>0</v>
      </c>
      <c r="H572" s="61">
        <f>IF(Transaksi!K567=$F$11,Transaksi!L567,0)</f>
        <v>0</v>
      </c>
      <c r="I572" s="127" t="e">
        <f t="shared" si="8"/>
        <v>#REF!</v>
      </c>
      <c r="J572" s="127" t="str">
        <f>IF(G572+H572&lt;&gt;0,Transaksi!J567,"")</f>
        <v/>
      </c>
    </row>
    <row r="573" spans="3:10" customFormat="1" ht="16" customHeight="1">
      <c r="C573" s="59" t="str">
        <f>IF(G573+H573&lt;&gt;0,Transaksi!C568,"")</f>
        <v/>
      </c>
      <c r="D573" s="60" t="str">
        <f>IF(G573+H573&lt;&gt;0,Transaksi!D568,"")</f>
        <v/>
      </c>
      <c r="E573" s="213" t="str">
        <f>IF(G573+H573&lt;&gt;0,Transaksi!E568,"")</f>
        <v/>
      </c>
      <c r="F573" s="48" t="str">
        <f>IF(G573+H573&lt;&gt;0,Transaksi!F568,"")</f>
        <v/>
      </c>
      <c r="G573" s="61">
        <f>IF(Transaksi!K568=$F$11,Transaksi!M568,0)</f>
        <v>0</v>
      </c>
      <c r="H573" s="61">
        <f>IF(Transaksi!K568=$F$11,Transaksi!L568,0)</f>
        <v>0</v>
      </c>
      <c r="I573" s="127" t="e">
        <f t="shared" si="8"/>
        <v>#REF!</v>
      </c>
      <c r="J573" s="127" t="str">
        <f>IF(G573+H573&lt;&gt;0,Transaksi!J568,"")</f>
        <v/>
      </c>
    </row>
    <row r="574" spans="3:10" customFormat="1" ht="16" customHeight="1">
      <c r="C574" s="59" t="str">
        <f>IF(G574+H574&lt;&gt;0,Transaksi!C569,"")</f>
        <v/>
      </c>
      <c r="D574" s="60" t="str">
        <f>IF(G574+H574&lt;&gt;0,Transaksi!D569,"")</f>
        <v/>
      </c>
      <c r="E574" s="213" t="str">
        <f>IF(G574+H574&lt;&gt;0,Transaksi!E569,"")</f>
        <v/>
      </c>
      <c r="F574" s="48" t="str">
        <f>IF(G574+H574&lt;&gt;0,Transaksi!F569,"")</f>
        <v/>
      </c>
      <c r="G574" s="61">
        <f>IF(Transaksi!K569=$F$11,Transaksi!M569,0)</f>
        <v>0</v>
      </c>
      <c r="H574" s="61">
        <f>IF(Transaksi!K569=$F$11,Transaksi!L569,0)</f>
        <v>0</v>
      </c>
      <c r="I574" s="127" t="e">
        <f t="shared" si="8"/>
        <v>#REF!</v>
      </c>
      <c r="J574" s="127" t="str">
        <f>IF(G574+H574&lt;&gt;0,Transaksi!J569,"")</f>
        <v/>
      </c>
    </row>
    <row r="575" spans="3:10" customFormat="1" ht="16" customHeight="1">
      <c r="C575" s="59" t="str">
        <f>IF(G575+H575&lt;&gt;0,Transaksi!C570,"")</f>
        <v/>
      </c>
      <c r="D575" s="60" t="str">
        <f>IF(G575+H575&lt;&gt;0,Transaksi!D570,"")</f>
        <v/>
      </c>
      <c r="E575" s="213" t="str">
        <f>IF(G575+H575&lt;&gt;0,Transaksi!E570,"")</f>
        <v/>
      </c>
      <c r="F575" s="48" t="str">
        <f>IF(G575+H575&lt;&gt;0,Transaksi!F570,"")</f>
        <v/>
      </c>
      <c r="G575" s="61">
        <f>IF(Transaksi!K570=$F$11,Transaksi!M570,0)</f>
        <v>0</v>
      </c>
      <c r="H575" s="61">
        <f>IF(Transaksi!K570=$F$11,Transaksi!L570,0)</f>
        <v>0</v>
      </c>
      <c r="I575" s="127" t="e">
        <f t="shared" si="8"/>
        <v>#REF!</v>
      </c>
      <c r="J575" s="127" t="str">
        <f>IF(G575+H575&lt;&gt;0,Transaksi!J570,"")</f>
        <v/>
      </c>
    </row>
    <row r="576" spans="3:10" customFormat="1" ht="16" customHeight="1">
      <c r="C576" s="59" t="str">
        <f>IF(G576+H576&lt;&gt;0,Transaksi!C571,"")</f>
        <v/>
      </c>
      <c r="D576" s="60" t="str">
        <f>IF(G576+H576&lt;&gt;0,Transaksi!D571,"")</f>
        <v/>
      </c>
      <c r="E576" s="213" t="str">
        <f>IF(G576+H576&lt;&gt;0,Transaksi!E571,"")</f>
        <v/>
      </c>
      <c r="F576" s="48" t="str">
        <f>IF(G576+H576&lt;&gt;0,Transaksi!F571,"")</f>
        <v/>
      </c>
      <c r="G576" s="61">
        <f>IF(Transaksi!K571=$F$11,Transaksi!M571,0)</f>
        <v>0</v>
      </c>
      <c r="H576" s="61">
        <f>IF(Transaksi!K571=$F$11,Transaksi!L571,0)</f>
        <v>0</v>
      </c>
      <c r="I576" s="127" t="e">
        <f t="shared" si="8"/>
        <v>#REF!</v>
      </c>
      <c r="J576" s="127" t="str">
        <f>IF(G576+H576&lt;&gt;0,Transaksi!J571,"")</f>
        <v/>
      </c>
    </row>
    <row r="577" spans="3:10" customFormat="1" ht="16" customHeight="1">
      <c r="C577" s="59" t="str">
        <f>IF(G577+H577&lt;&gt;0,Transaksi!C572,"")</f>
        <v/>
      </c>
      <c r="D577" s="60" t="str">
        <f>IF(G577+H577&lt;&gt;0,Transaksi!D572,"")</f>
        <v/>
      </c>
      <c r="E577" s="213" t="str">
        <f>IF(G577+H577&lt;&gt;0,Transaksi!E572,"")</f>
        <v/>
      </c>
      <c r="F577" s="48" t="str">
        <f>IF(G577+H577&lt;&gt;0,Transaksi!F572,"")</f>
        <v/>
      </c>
      <c r="G577" s="61">
        <f>IF(Transaksi!K572=$F$11,Transaksi!M572,0)</f>
        <v>0</v>
      </c>
      <c r="H577" s="61">
        <f>IF(Transaksi!K572=$F$11,Transaksi!L572,0)</f>
        <v>0</v>
      </c>
      <c r="I577" s="127" t="e">
        <f t="shared" si="8"/>
        <v>#REF!</v>
      </c>
      <c r="J577" s="127" t="str">
        <f>IF(G577+H577&lt;&gt;0,Transaksi!J572,"")</f>
        <v/>
      </c>
    </row>
    <row r="578" spans="3:10" customFormat="1" ht="16" customHeight="1">
      <c r="C578" s="59" t="str">
        <f>IF(G578+H578&lt;&gt;0,Transaksi!C573,"")</f>
        <v/>
      </c>
      <c r="D578" s="60" t="str">
        <f>IF(G578+H578&lt;&gt;0,Transaksi!D573,"")</f>
        <v/>
      </c>
      <c r="E578" s="213" t="str">
        <f>IF(G578+H578&lt;&gt;0,Transaksi!E573,"")</f>
        <v/>
      </c>
      <c r="F578" s="48" t="str">
        <f>IF(G578+H578&lt;&gt;0,Transaksi!F573,"")</f>
        <v/>
      </c>
      <c r="G578" s="61">
        <f>IF(Transaksi!K573=$F$11,Transaksi!M573,0)</f>
        <v>0</v>
      </c>
      <c r="H578" s="61">
        <f>IF(Transaksi!K573=$F$11,Transaksi!L573,0)</f>
        <v>0</v>
      </c>
      <c r="I578" s="127" t="e">
        <f t="shared" si="8"/>
        <v>#REF!</v>
      </c>
      <c r="J578" s="127" t="str">
        <f>IF(G578+H578&lt;&gt;0,Transaksi!J573,"")</f>
        <v/>
      </c>
    </row>
    <row r="579" spans="3:10" customFormat="1" ht="16" customHeight="1">
      <c r="C579" s="59" t="str">
        <f>IF(G579+H579&lt;&gt;0,Transaksi!C574,"")</f>
        <v/>
      </c>
      <c r="D579" s="60" t="str">
        <f>IF(G579+H579&lt;&gt;0,Transaksi!D574,"")</f>
        <v/>
      </c>
      <c r="E579" s="213" t="str">
        <f>IF(G579+H579&lt;&gt;0,Transaksi!E574,"")</f>
        <v/>
      </c>
      <c r="F579" s="48" t="str">
        <f>IF(G579+H579&lt;&gt;0,Transaksi!F574,"")</f>
        <v/>
      </c>
      <c r="G579" s="61">
        <f>IF(Transaksi!K574=$F$11,Transaksi!M574,0)</f>
        <v>0</v>
      </c>
      <c r="H579" s="61">
        <f>IF(Transaksi!K574=$F$11,Transaksi!L574,0)</f>
        <v>0</v>
      </c>
      <c r="I579" s="127" t="e">
        <f t="shared" si="8"/>
        <v>#REF!</v>
      </c>
      <c r="J579" s="127" t="str">
        <f>IF(G579+H579&lt;&gt;0,Transaksi!J574,"")</f>
        <v/>
      </c>
    </row>
    <row r="580" spans="3:10" customFormat="1" ht="16" customHeight="1">
      <c r="C580" s="59" t="str">
        <f>IF(G580+H580&lt;&gt;0,Transaksi!C575,"")</f>
        <v/>
      </c>
      <c r="D580" s="60" t="str">
        <f>IF(G580+H580&lt;&gt;0,Transaksi!D575,"")</f>
        <v/>
      </c>
      <c r="E580" s="213" t="str">
        <f>IF(G580+H580&lt;&gt;0,Transaksi!E575,"")</f>
        <v/>
      </c>
      <c r="F580" s="48" t="str">
        <f>IF(G580+H580&lt;&gt;0,Transaksi!F575,"")</f>
        <v/>
      </c>
      <c r="G580" s="61">
        <f>IF(Transaksi!K575=$F$11,Transaksi!M575,0)</f>
        <v>0</v>
      </c>
      <c r="H580" s="61">
        <f>IF(Transaksi!K575=$F$11,Transaksi!L575,0)</f>
        <v>0</v>
      </c>
      <c r="I580" s="127" t="e">
        <f t="shared" si="8"/>
        <v>#REF!</v>
      </c>
      <c r="J580" s="127" t="str">
        <f>IF(G580+H580&lt;&gt;0,Transaksi!J575,"")</f>
        <v/>
      </c>
    </row>
    <row r="581" spans="3:10" customFormat="1" ht="16" customHeight="1">
      <c r="C581" s="59" t="str">
        <f>IF(G581+H581&lt;&gt;0,Transaksi!C576,"")</f>
        <v/>
      </c>
      <c r="D581" s="60" t="str">
        <f>IF(G581+H581&lt;&gt;0,Transaksi!D576,"")</f>
        <v/>
      </c>
      <c r="E581" s="213" t="str">
        <f>IF(G581+H581&lt;&gt;0,Transaksi!E576,"")</f>
        <v/>
      </c>
      <c r="F581" s="48" t="str">
        <f>IF(G581+H581&lt;&gt;0,Transaksi!F576,"")</f>
        <v/>
      </c>
      <c r="G581" s="61">
        <f>IF(Transaksi!K576=$F$11,Transaksi!M576,0)</f>
        <v>0</v>
      </c>
      <c r="H581" s="61">
        <f>IF(Transaksi!K576=$F$11,Transaksi!L576,0)</f>
        <v>0</v>
      </c>
      <c r="I581" s="127" t="e">
        <f t="shared" si="8"/>
        <v>#REF!</v>
      </c>
      <c r="J581" s="127" t="str">
        <f>IF(G581+H581&lt;&gt;0,Transaksi!J576,"")</f>
        <v/>
      </c>
    </row>
    <row r="582" spans="3:10" customFormat="1" ht="16" customHeight="1">
      <c r="C582" s="59" t="str">
        <f>IF(G582+H582&lt;&gt;0,Transaksi!C577,"")</f>
        <v/>
      </c>
      <c r="D582" s="60" t="str">
        <f>IF(G582+H582&lt;&gt;0,Transaksi!D577,"")</f>
        <v/>
      </c>
      <c r="E582" s="213" t="str">
        <f>IF(G582+H582&lt;&gt;0,Transaksi!E577,"")</f>
        <v/>
      </c>
      <c r="F582" s="48" t="str">
        <f>IF(G582+H582&lt;&gt;0,Transaksi!F577,"")</f>
        <v/>
      </c>
      <c r="G582" s="61">
        <f>IF(Transaksi!K577=$F$11,Transaksi!M577,0)</f>
        <v>0</v>
      </c>
      <c r="H582" s="61">
        <f>IF(Transaksi!K577=$F$11,Transaksi!L577,0)</f>
        <v>0</v>
      </c>
      <c r="I582" s="127" t="e">
        <f t="shared" si="8"/>
        <v>#REF!</v>
      </c>
      <c r="J582" s="127" t="str">
        <f>IF(G582+H582&lt;&gt;0,Transaksi!J577,"")</f>
        <v/>
      </c>
    </row>
    <row r="583" spans="3:10" customFormat="1" ht="16" customHeight="1">
      <c r="C583" s="59" t="str">
        <f>IF(G583+H583&lt;&gt;0,Transaksi!C578,"")</f>
        <v/>
      </c>
      <c r="D583" s="60" t="str">
        <f>IF(G583+H583&lt;&gt;0,Transaksi!D578,"")</f>
        <v/>
      </c>
      <c r="E583" s="213" t="str">
        <f>IF(G583+H583&lt;&gt;0,Transaksi!E578,"")</f>
        <v/>
      </c>
      <c r="F583" s="48" t="str">
        <f>IF(G583+H583&lt;&gt;0,Transaksi!F578,"")</f>
        <v/>
      </c>
      <c r="G583" s="61">
        <f>IF(Transaksi!K578=$F$11,Transaksi!M578,0)</f>
        <v>0</v>
      </c>
      <c r="H583" s="61">
        <f>IF(Transaksi!K578=$F$11,Transaksi!L578,0)</f>
        <v>0</v>
      </c>
      <c r="I583" s="127" t="e">
        <f t="shared" si="8"/>
        <v>#REF!</v>
      </c>
      <c r="J583" s="127" t="str">
        <f>IF(G583+H583&lt;&gt;0,Transaksi!J578,"")</f>
        <v/>
      </c>
    </row>
    <row r="584" spans="3:10" customFormat="1" ht="16" customHeight="1">
      <c r="C584" s="59" t="str">
        <f>IF(G584+H584&lt;&gt;0,Transaksi!C579,"")</f>
        <v/>
      </c>
      <c r="D584" s="60" t="str">
        <f>IF(G584+H584&lt;&gt;0,Transaksi!D579,"")</f>
        <v/>
      </c>
      <c r="E584" s="213" t="str">
        <f>IF(G584+H584&lt;&gt;0,Transaksi!E579,"")</f>
        <v/>
      </c>
      <c r="F584" s="48" t="str">
        <f>IF(G584+H584&lt;&gt;0,Transaksi!F579,"")</f>
        <v/>
      </c>
      <c r="G584" s="61">
        <f>IF(Transaksi!K579=$F$11,Transaksi!M579,0)</f>
        <v>0</v>
      </c>
      <c r="H584" s="61">
        <f>IF(Transaksi!K579=$F$11,Transaksi!L579,0)</f>
        <v>0</v>
      </c>
      <c r="I584" s="127" t="e">
        <f t="shared" si="8"/>
        <v>#REF!</v>
      </c>
      <c r="J584" s="127" t="str">
        <f>IF(G584+H584&lt;&gt;0,Transaksi!J579,"")</f>
        <v/>
      </c>
    </row>
    <row r="585" spans="3:10" customFormat="1" ht="16" customHeight="1">
      <c r="C585" s="59" t="str">
        <f>IF(G585+H585&lt;&gt;0,Transaksi!C580,"")</f>
        <v/>
      </c>
      <c r="D585" s="60" t="str">
        <f>IF(G585+H585&lt;&gt;0,Transaksi!D580,"")</f>
        <v/>
      </c>
      <c r="E585" s="213" t="str">
        <f>IF(G585+H585&lt;&gt;0,Transaksi!E580,"")</f>
        <v/>
      </c>
      <c r="F585" s="48" t="str">
        <f>IF(G585+H585&lt;&gt;0,Transaksi!F580,"")</f>
        <v/>
      </c>
      <c r="G585" s="61">
        <f>IF(Transaksi!K580=$F$11,Transaksi!M580,0)</f>
        <v>0</v>
      </c>
      <c r="H585" s="61">
        <f>IF(Transaksi!K580=$F$11,Transaksi!L580,0)</f>
        <v>0</v>
      </c>
      <c r="I585" s="127" t="e">
        <f t="shared" si="8"/>
        <v>#REF!</v>
      </c>
      <c r="J585" s="127" t="str">
        <f>IF(G585+H585&lt;&gt;0,Transaksi!J580,"")</f>
        <v/>
      </c>
    </row>
    <row r="586" spans="3:10" customFormat="1" ht="16" customHeight="1">
      <c r="C586" s="59" t="str">
        <f>IF(G586+H586&lt;&gt;0,Transaksi!C581,"")</f>
        <v/>
      </c>
      <c r="D586" s="60" t="str">
        <f>IF(G586+H586&lt;&gt;0,Transaksi!D581,"")</f>
        <v/>
      </c>
      <c r="E586" s="213" t="str">
        <f>IF(G586+H586&lt;&gt;0,Transaksi!E581,"")</f>
        <v/>
      </c>
      <c r="F586" s="48" t="str">
        <f>IF(G586+H586&lt;&gt;0,Transaksi!F581,"")</f>
        <v/>
      </c>
      <c r="G586" s="61">
        <f>IF(Transaksi!K581=$F$11,Transaksi!M581,0)</f>
        <v>0</v>
      </c>
      <c r="H586" s="61">
        <f>IF(Transaksi!K581=$F$11,Transaksi!L581,0)</f>
        <v>0</v>
      </c>
      <c r="I586" s="127" t="e">
        <f t="shared" si="8"/>
        <v>#REF!</v>
      </c>
      <c r="J586" s="127" t="str">
        <f>IF(G586+H586&lt;&gt;0,Transaksi!J581,"")</f>
        <v/>
      </c>
    </row>
    <row r="587" spans="3:10" customFormat="1" ht="16" customHeight="1">
      <c r="C587" s="59" t="str">
        <f>IF(G587+H587&lt;&gt;0,Transaksi!C582,"")</f>
        <v/>
      </c>
      <c r="D587" s="60" t="str">
        <f>IF(G587+H587&lt;&gt;0,Transaksi!D582,"")</f>
        <v/>
      </c>
      <c r="E587" s="213" t="str">
        <f>IF(G587+H587&lt;&gt;0,Transaksi!E582,"")</f>
        <v/>
      </c>
      <c r="F587" s="48" t="str">
        <f>IF(G587+H587&lt;&gt;0,Transaksi!F582,"")</f>
        <v/>
      </c>
      <c r="G587" s="61">
        <f>IF(Transaksi!K582=$F$11,Transaksi!M582,0)</f>
        <v>0</v>
      </c>
      <c r="H587" s="61">
        <f>IF(Transaksi!K582=$F$11,Transaksi!L582,0)</f>
        <v>0</v>
      </c>
      <c r="I587" s="127" t="e">
        <f t="shared" si="8"/>
        <v>#REF!</v>
      </c>
      <c r="J587" s="127" t="str">
        <f>IF(G587+H587&lt;&gt;0,Transaksi!J582,"")</f>
        <v/>
      </c>
    </row>
    <row r="588" spans="3:10" customFormat="1" ht="16" customHeight="1">
      <c r="C588" s="59" t="str">
        <f>IF(G588+H588&lt;&gt;0,Transaksi!C583,"")</f>
        <v/>
      </c>
      <c r="D588" s="60" t="str">
        <f>IF(G588+H588&lt;&gt;0,Transaksi!D583,"")</f>
        <v/>
      </c>
      <c r="E588" s="213" t="str">
        <f>IF(G588+H588&lt;&gt;0,Transaksi!E583,"")</f>
        <v/>
      </c>
      <c r="F588" s="48" t="str">
        <f>IF(G588+H588&lt;&gt;0,Transaksi!F583,"")</f>
        <v/>
      </c>
      <c r="G588" s="61">
        <f>IF(Transaksi!K583=$F$11,Transaksi!M583,0)</f>
        <v>0</v>
      </c>
      <c r="H588" s="61">
        <f>IF(Transaksi!K583=$F$11,Transaksi!L583,0)</f>
        <v>0</v>
      </c>
      <c r="I588" s="127" t="e">
        <f t="shared" si="8"/>
        <v>#REF!</v>
      </c>
      <c r="J588" s="127" t="str">
        <f>IF(G588+H588&lt;&gt;0,Transaksi!J583,"")</f>
        <v/>
      </c>
    </row>
    <row r="589" spans="3:10" customFormat="1" ht="16" customHeight="1">
      <c r="C589" s="59" t="str">
        <f>IF(G589+H589&lt;&gt;0,Transaksi!C584,"")</f>
        <v/>
      </c>
      <c r="D589" s="60" t="str">
        <f>IF(G589+H589&lt;&gt;0,Transaksi!D584,"")</f>
        <v/>
      </c>
      <c r="E589" s="213" t="str">
        <f>IF(G589+H589&lt;&gt;0,Transaksi!E584,"")</f>
        <v/>
      </c>
      <c r="F589" s="48" t="str">
        <f>IF(G589+H589&lt;&gt;0,Transaksi!F584,"")</f>
        <v/>
      </c>
      <c r="G589" s="61">
        <f>IF(Transaksi!K584=$F$11,Transaksi!M584,0)</f>
        <v>0</v>
      </c>
      <c r="H589" s="61">
        <f>IF(Transaksi!K584=$F$11,Transaksi!L584,0)</f>
        <v>0</v>
      </c>
      <c r="I589" s="127" t="e">
        <f t="shared" si="8"/>
        <v>#REF!</v>
      </c>
      <c r="J589" s="127" t="str">
        <f>IF(G589+H589&lt;&gt;0,Transaksi!J584,"")</f>
        <v/>
      </c>
    </row>
    <row r="590" spans="3:10" customFormat="1" ht="16" customHeight="1">
      <c r="C590" s="59" t="str">
        <f>IF(G590+H590&lt;&gt;0,Transaksi!C585,"")</f>
        <v/>
      </c>
      <c r="D590" s="60" t="str">
        <f>IF(G590+H590&lt;&gt;0,Transaksi!D585,"")</f>
        <v/>
      </c>
      <c r="E590" s="213" t="str">
        <f>IF(G590+H590&lt;&gt;0,Transaksi!E585,"")</f>
        <v/>
      </c>
      <c r="F590" s="48" t="str">
        <f>IF(G590+H590&lt;&gt;0,Transaksi!F585,"")</f>
        <v/>
      </c>
      <c r="G590" s="61">
        <f>IF(Transaksi!K585=$F$11,Transaksi!M585,0)</f>
        <v>0</v>
      </c>
      <c r="H590" s="61">
        <f>IF(Transaksi!K585=$F$11,Transaksi!L585,0)</f>
        <v>0</v>
      </c>
      <c r="I590" s="127" t="e">
        <f t="shared" si="8"/>
        <v>#REF!</v>
      </c>
      <c r="J590" s="127" t="str">
        <f>IF(G590+H590&lt;&gt;0,Transaksi!J585,"")</f>
        <v/>
      </c>
    </row>
    <row r="591" spans="3:10" customFormat="1" ht="16" customHeight="1">
      <c r="C591" s="59" t="str">
        <f>IF(G591+H591&lt;&gt;0,Transaksi!C586,"")</f>
        <v/>
      </c>
      <c r="D591" s="60" t="str">
        <f>IF(G591+H591&lt;&gt;0,Transaksi!D586,"")</f>
        <v/>
      </c>
      <c r="E591" s="213" t="str">
        <f>IF(G591+H591&lt;&gt;0,Transaksi!E586,"")</f>
        <v/>
      </c>
      <c r="F591" s="48" t="str">
        <f>IF(G591+H591&lt;&gt;0,Transaksi!F586,"")</f>
        <v/>
      </c>
      <c r="G591" s="61">
        <f>IF(Transaksi!K586=$F$11,Transaksi!M586,0)</f>
        <v>0</v>
      </c>
      <c r="H591" s="61">
        <f>IF(Transaksi!K586=$F$11,Transaksi!L586,0)</f>
        <v>0</v>
      </c>
      <c r="I591" s="127" t="e">
        <f t="shared" si="8"/>
        <v>#REF!</v>
      </c>
      <c r="J591" s="127" t="str">
        <f>IF(G591+H591&lt;&gt;0,Transaksi!J586,"")</f>
        <v/>
      </c>
    </row>
    <row r="592" spans="3:10" customFormat="1" ht="16" customHeight="1">
      <c r="C592" s="59" t="str">
        <f>IF(G592+H592&lt;&gt;0,Transaksi!C587,"")</f>
        <v/>
      </c>
      <c r="D592" s="60" t="str">
        <f>IF(G592+H592&lt;&gt;0,Transaksi!D587,"")</f>
        <v/>
      </c>
      <c r="E592" s="213" t="str">
        <f>IF(G592+H592&lt;&gt;0,Transaksi!E587,"")</f>
        <v/>
      </c>
      <c r="F592" s="48" t="str">
        <f>IF(G592+H592&lt;&gt;0,Transaksi!F587,"")</f>
        <v/>
      </c>
      <c r="G592" s="61">
        <f>IF(Transaksi!K587=$F$11,Transaksi!M587,0)</f>
        <v>0</v>
      </c>
      <c r="H592" s="61">
        <f>IF(Transaksi!K587=$F$11,Transaksi!L587,0)</f>
        <v>0</v>
      </c>
      <c r="I592" s="127" t="e">
        <f t="shared" si="8"/>
        <v>#REF!</v>
      </c>
      <c r="J592" s="127" t="str">
        <f>IF(G592+H592&lt;&gt;0,Transaksi!J587,"")</f>
        <v/>
      </c>
    </row>
    <row r="593" spans="3:10" customFormat="1" ht="16" customHeight="1">
      <c r="C593" s="59" t="str">
        <f>IF(G593+H593&lt;&gt;0,Transaksi!C588,"")</f>
        <v/>
      </c>
      <c r="D593" s="60" t="str">
        <f>IF(G593+H593&lt;&gt;0,Transaksi!D588,"")</f>
        <v/>
      </c>
      <c r="E593" s="213" t="str">
        <f>IF(G593+H593&lt;&gt;0,Transaksi!E588,"")</f>
        <v/>
      </c>
      <c r="F593" s="48" t="str">
        <f>IF(G593+H593&lt;&gt;0,Transaksi!F588,"")</f>
        <v/>
      </c>
      <c r="G593" s="61">
        <f>IF(Transaksi!K588=$F$11,Transaksi!M588,0)</f>
        <v>0</v>
      </c>
      <c r="H593" s="61">
        <f>IF(Transaksi!K588=$F$11,Transaksi!L588,0)</f>
        <v>0</v>
      </c>
      <c r="I593" s="127" t="e">
        <f t="shared" ref="I593:I656" si="9">I592+G593-H593</f>
        <v>#REF!</v>
      </c>
      <c r="J593" s="127" t="str">
        <f>IF(G593+H593&lt;&gt;0,Transaksi!J588,"")</f>
        <v/>
      </c>
    </row>
    <row r="594" spans="3:10" customFormat="1" ht="16" customHeight="1">
      <c r="C594" s="59" t="str">
        <f>IF(G594+H594&lt;&gt;0,Transaksi!C589,"")</f>
        <v/>
      </c>
      <c r="D594" s="60" t="str">
        <f>IF(G594+H594&lt;&gt;0,Transaksi!D589,"")</f>
        <v/>
      </c>
      <c r="E594" s="213" t="str">
        <f>IF(G594+H594&lt;&gt;0,Transaksi!E589,"")</f>
        <v/>
      </c>
      <c r="F594" s="48" t="str">
        <f>IF(G594+H594&lt;&gt;0,Transaksi!F589,"")</f>
        <v/>
      </c>
      <c r="G594" s="61">
        <f>IF(Transaksi!K589=$F$11,Transaksi!M589,0)</f>
        <v>0</v>
      </c>
      <c r="H594" s="61">
        <f>IF(Transaksi!K589=$F$11,Transaksi!L589,0)</f>
        <v>0</v>
      </c>
      <c r="I594" s="127" t="e">
        <f t="shared" si="9"/>
        <v>#REF!</v>
      </c>
      <c r="J594" s="127" t="str">
        <f>IF(G594+H594&lt;&gt;0,Transaksi!J589,"")</f>
        <v/>
      </c>
    </row>
    <row r="595" spans="3:10" customFormat="1" ht="16" customHeight="1">
      <c r="C595" s="59" t="str">
        <f>IF(G595+H595&lt;&gt;0,Transaksi!C590,"")</f>
        <v/>
      </c>
      <c r="D595" s="60" t="str">
        <f>IF(G595+H595&lt;&gt;0,Transaksi!D590,"")</f>
        <v/>
      </c>
      <c r="E595" s="213" t="str">
        <f>IF(G595+H595&lt;&gt;0,Transaksi!E590,"")</f>
        <v/>
      </c>
      <c r="F595" s="48" t="str">
        <f>IF(G595+H595&lt;&gt;0,Transaksi!F590,"")</f>
        <v/>
      </c>
      <c r="G595" s="61">
        <f>IF(Transaksi!K590=$F$11,Transaksi!M590,0)</f>
        <v>0</v>
      </c>
      <c r="H595" s="61">
        <f>IF(Transaksi!K590=$F$11,Transaksi!L590,0)</f>
        <v>0</v>
      </c>
      <c r="I595" s="127" t="e">
        <f t="shared" si="9"/>
        <v>#REF!</v>
      </c>
      <c r="J595" s="127" t="str">
        <f>IF(G595+H595&lt;&gt;0,Transaksi!J590,"")</f>
        <v/>
      </c>
    </row>
    <row r="596" spans="3:10" customFormat="1" ht="16" customHeight="1">
      <c r="C596" s="59" t="str">
        <f>IF(G596+H596&lt;&gt;0,Transaksi!C591,"")</f>
        <v/>
      </c>
      <c r="D596" s="60" t="str">
        <f>IF(G596+H596&lt;&gt;0,Transaksi!D591,"")</f>
        <v/>
      </c>
      <c r="E596" s="213" t="str">
        <f>IF(G596+H596&lt;&gt;0,Transaksi!E591,"")</f>
        <v/>
      </c>
      <c r="F596" s="48" t="str">
        <f>IF(G596+H596&lt;&gt;0,Transaksi!F591,"")</f>
        <v/>
      </c>
      <c r="G596" s="61">
        <f>IF(Transaksi!K591=$F$11,Transaksi!M591,0)</f>
        <v>0</v>
      </c>
      <c r="H596" s="61">
        <f>IF(Transaksi!K591=$F$11,Transaksi!L591,0)</f>
        <v>0</v>
      </c>
      <c r="I596" s="127" t="e">
        <f t="shared" si="9"/>
        <v>#REF!</v>
      </c>
      <c r="J596" s="127" t="str">
        <f>IF(G596+H596&lt;&gt;0,Transaksi!J591,"")</f>
        <v/>
      </c>
    </row>
    <row r="597" spans="3:10" customFormat="1" ht="16" customHeight="1">
      <c r="C597" s="59" t="str">
        <f>IF(G597+H597&lt;&gt;0,Transaksi!C592,"")</f>
        <v/>
      </c>
      <c r="D597" s="60" t="str">
        <f>IF(G597+H597&lt;&gt;0,Transaksi!D592,"")</f>
        <v/>
      </c>
      <c r="E597" s="213" t="str">
        <f>IF(G597+H597&lt;&gt;0,Transaksi!E592,"")</f>
        <v/>
      </c>
      <c r="F597" s="48" t="str">
        <f>IF(G597+H597&lt;&gt;0,Transaksi!F592,"")</f>
        <v/>
      </c>
      <c r="G597" s="61">
        <f>IF(Transaksi!K592=$F$11,Transaksi!M592,0)</f>
        <v>0</v>
      </c>
      <c r="H597" s="61">
        <f>IF(Transaksi!K592=$F$11,Transaksi!L592,0)</f>
        <v>0</v>
      </c>
      <c r="I597" s="127" t="e">
        <f t="shared" si="9"/>
        <v>#REF!</v>
      </c>
      <c r="J597" s="127" t="str">
        <f>IF(G597+H597&lt;&gt;0,Transaksi!J592,"")</f>
        <v/>
      </c>
    </row>
    <row r="598" spans="3:10" customFormat="1" ht="16" customHeight="1">
      <c r="C598" s="59" t="str">
        <f>IF(G598+H598&lt;&gt;0,Transaksi!C593,"")</f>
        <v/>
      </c>
      <c r="D598" s="60" t="str">
        <f>IF(G598+H598&lt;&gt;0,Transaksi!D593,"")</f>
        <v/>
      </c>
      <c r="E598" s="213" t="str">
        <f>IF(G598+H598&lt;&gt;0,Transaksi!E593,"")</f>
        <v/>
      </c>
      <c r="F598" s="48" t="str">
        <f>IF(G598+H598&lt;&gt;0,Transaksi!F593,"")</f>
        <v/>
      </c>
      <c r="G598" s="61">
        <f>IF(Transaksi!K593=$F$11,Transaksi!M593,0)</f>
        <v>0</v>
      </c>
      <c r="H598" s="61">
        <f>IF(Transaksi!K593=$F$11,Transaksi!L593,0)</f>
        <v>0</v>
      </c>
      <c r="I598" s="127" t="e">
        <f t="shared" si="9"/>
        <v>#REF!</v>
      </c>
      <c r="J598" s="127" t="str">
        <f>IF(G598+H598&lt;&gt;0,Transaksi!J593,"")</f>
        <v/>
      </c>
    </row>
    <row r="599" spans="3:10" customFormat="1" ht="16" customHeight="1">
      <c r="C599" s="59" t="str">
        <f>IF(G599+H599&lt;&gt;0,Transaksi!C594,"")</f>
        <v/>
      </c>
      <c r="D599" s="60" t="str">
        <f>IF(G599+H599&lt;&gt;0,Transaksi!D594,"")</f>
        <v/>
      </c>
      <c r="E599" s="213" t="str">
        <f>IF(G599+H599&lt;&gt;0,Transaksi!E594,"")</f>
        <v/>
      </c>
      <c r="F599" s="48" t="str">
        <f>IF(G599+H599&lt;&gt;0,Transaksi!F594,"")</f>
        <v/>
      </c>
      <c r="G599" s="61">
        <f>IF(Transaksi!K594=$F$11,Transaksi!M594,0)</f>
        <v>0</v>
      </c>
      <c r="H599" s="61">
        <f>IF(Transaksi!K594=$F$11,Transaksi!L594,0)</f>
        <v>0</v>
      </c>
      <c r="I599" s="127" t="e">
        <f t="shared" si="9"/>
        <v>#REF!</v>
      </c>
      <c r="J599" s="127" t="str">
        <f>IF(G599+H599&lt;&gt;0,Transaksi!J594,"")</f>
        <v/>
      </c>
    </row>
    <row r="600" spans="3:10" customFormat="1" ht="16" customHeight="1">
      <c r="C600" s="59" t="str">
        <f>IF(G600+H600&lt;&gt;0,Transaksi!C595,"")</f>
        <v/>
      </c>
      <c r="D600" s="60" t="str">
        <f>IF(G600+H600&lt;&gt;0,Transaksi!D595,"")</f>
        <v/>
      </c>
      <c r="E600" s="213" t="str">
        <f>IF(G600+H600&lt;&gt;0,Transaksi!E595,"")</f>
        <v/>
      </c>
      <c r="F600" s="48" t="str">
        <f>IF(G600+H600&lt;&gt;0,Transaksi!F595,"")</f>
        <v/>
      </c>
      <c r="G600" s="61">
        <f>IF(Transaksi!K595=$F$11,Transaksi!M595,0)</f>
        <v>0</v>
      </c>
      <c r="H600" s="61">
        <f>IF(Transaksi!K595=$F$11,Transaksi!L595,0)</f>
        <v>0</v>
      </c>
      <c r="I600" s="127" t="e">
        <f t="shared" si="9"/>
        <v>#REF!</v>
      </c>
      <c r="J600" s="127" t="str">
        <f>IF(G600+H600&lt;&gt;0,Transaksi!J595,"")</f>
        <v/>
      </c>
    </row>
    <row r="601" spans="3:10" customFormat="1" ht="16" customHeight="1">
      <c r="C601" s="59" t="str">
        <f>IF(G601+H601&lt;&gt;0,Transaksi!C596,"")</f>
        <v/>
      </c>
      <c r="D601" s="60" t="str">
        <f>IF(G601+H601&lt;&gt;0,Transaksi!D596,"")</f>
        <v/>
      </c>
      <c r="E601" s="213" t="str">
        <f>IF(G601+H601&lt;&gt;0,Transaksi!E596,"")</f>
        <v/>
      </c>
      <c r="F601" s="48" t="str">
        <f>IF(G601+H601&lt;&gt;0,Transaksi!F596,"")</f>
        <v/>
      </c>
      <c r="G601" s="61">
        <f>IF(Transaksi!K596=$F$11,Transaksi!M596,0)</f>
        <v>0</v>
      </c>
      <c r="H601" s="61">
        <f>IF(Transaksi!K596=$F$11,Transaksi!L596,0)</f>
        <v>0</v>
      </c>
      <c r="I601" s="127" t="e">
        <f t="shared" si="9"/>
        <v>#REF!</v>
      </c>
      <c r="J601" s="127" t="str">
        <f>IF(G601+H601&lt;&gt;0,Transaksi!J596,"")</f>
        <v/>
      </c>
    </row>
    <row r="602" spans="3:10" customFormat="1" ht="16" customHeight="1">
      <c r="C602" s="59" t="str">
        <f>IF(G602+H602&lt;&gt;0,Transaksi!C597,"")</f>
        <v/>
      </c>
      <c r="D602" s="60" t="str">
        <f>IF(G602+H602&lt;&gt;0,Transaksi!D597,"")</f>
        <v/>
      </c>
      <c r="E602" s="213" t="str">
        <f>IF(G602+H602&lt;&gt;0,Transaksi!E597,"")</f>
        <v/>
      </c>
      <c r="F602" s="48" t="str">
        <f>IF(G602+H602&lt;&gt;0,Transaksi!F597,"")</f>
        <v/>
      </c>
      <c r="G602" s="61">
        <f>IF(Transaksi!K597=$F$11,Transaksi!M597,0)</f>
        <v>0</v>
      </c>
      <c r="H602" s="61">
        <f>IF(Transaksi!K597=$F$11,Transaksi!L597,0)</f>
        <v>0</v>
      </c>
      <c r="I602" s="127" t="e">
        <f t="shared" si="9"/>
        <v>#REF!</v>
      </c>
      <c r="J602" s="127" t="str">
        <f>IF(G602+H602&lt;&gt;0,Transaksi!J597,"")</f>
        <v/>
      </c>
    </row>
    <row r="603" spans="3:10" customFormat="1" ht="16" customHeight="1">
      <c r="C603" s="59" t="str">
        <f>IF(G603+H603&lt;&gt;0,Transaksi!C598,"")</f>
        <v/>
      </c>
      <c r="D603" s="60" t="str">
        <f>IF(G603+H603&lt;&gt;0,Transaksi!D598,"")</f>
        <v/>
      </c>
      <c r="E603" s="213" t="str">
        <f>IF(G603+H603&lt;&gt;0,Transaksi!E598,"")</f>
        <v/>
      </c>
      <c r="F603" s="48" t="str">
        <f>IF(G603+H603&lt;&gt;0,Transaksi!F598,"")</f>
        <v/>
      </c>
      <c r="G603" s="61">
        <f>IF(Transaksi!K598=$F$11,Transaksi!M598,0)</f>
        <v>0</v>
      </c>
      <c r="H603" s="61">
        <f>IF(Transaksi!K598=$F$11,Transaksi!L598,0)</f>
        <v>0</v>
      </c>
      <c r="I603" s="127" t="e">
        <f t="shared" si="9"/>
        <v>#REF!</v>
      </c>
      <c r="J603" s="127" t="str">
        <f>IF(G603+H603&lt;&gt;0,Transaksi!J598,"")</f>
        <v/>
      </c>
    </row>
    <row r="604" spans="3:10" customFormat="1" ht="16" customHeight="1">
      <c r="C604" s="59" t="str">
        <f>IF(G604+H604&lt;&gt;0,Transaksi!C599,"")</f>
        <v/>
      </c>
      <c r="D604" s="60" t="str">
        <f>IF(G604+H604&lt;&gt;0,Transaksi!D599,"")</f>
        <v/>
      </c>
      <c r="E604" s="213" t="str">
        <f>IF(G604+H604&lt;&gt;0,Transaksi!E599,"")</f>
        <v/>
      </c>
      <c r="F604" s="48" t="str">
        <f>IF(G604+H604&lt;&gt;0,Transaksi!F599,"")</f>
        <v/>
      </c>
      <c r="G604" s="61">
        <f>IF(Transaksi!K599=$F$11,Transaksi!M599,0)</f>
        <v>0</v>
      </c>
      <c r="H604" s="61">
        <f>IF(Transaksi!K599=$F$11,Transaksi!L599,0)</f>
        <v>0</v>
      </c>
      <c r="I604" s="127" t="e">
        <f t="shared" si="9"/>
        <v>#REF!</v>
      </c>
      <c r="J604" s="127" t="str">
        <f>IF(G604+H604&lt;&gt;0,Transaksi!J599,"")</f>
        <v/>
      </c>
    </row>
    <row r="605" spans="3:10" customFormat="1" ht="16" customHeight="1">
      <c r="C605" s="59" t="str">
        <f>IF(G605+H605&lt;&gt;0,Transaksi!C600,"")</f>
        <v/>
      </c>
      <c r="D605" s="60" t="str">
        <f>IF(G605+H605&lt;&gt;0,Transaksi!D600,"")</f>
        <v/>
      </c>
      <c r="E605" s="213" t="str">
        <f>IF(G605+H605&lt;&gt;0,Transaksi!E600,"")</f>
        <v/>
      </c>
      <c r="F605" s="48" t="str">
        <f>IF(G605+H605&lt;&gt;0,Transaksi!F600,"")</f>
        <v/>
      </c>
      <c r="G605" s="61">
        <f>IF(Transaksi!K600=$F$11,Transaksi!M600,0)</f>
        <v>0</v>
      </c>
      <c r="H605" s="61">
        <f>IF(Transaksi!K600=$F$11,Transaksi!L600,0)</f>
        <v>0</v>
      </c>
      <c r="I605" s="127" t="e">
        <f t="shared" si="9"/>
        <v>#REF!</v>
      </c>
      <c r="J605" s="127" t="str">
        <f>IF(G605+H605&lt;&gt;0,Transaksi!J600,"")</f>
        <v/>
      </c>
    </row>
    <row r="606" spans="3:10" customFormat="1" ht="16" customHeight="1">
      <c r="C606" s="59" t="str">
        <f>IF(G606+H606&lt;&gt;0,Transaksi!C601,"")</f>
        <v/>
      </c>
      <c r="D606" s="60" t="str">
        <f>IF(G606+H606&lt;&gt;0,Transaksi!D601,"")</f>
        <v/>
      </c>
      <c r="E606" s="213" t="str">
        <f>IF(G606+H606&lt;&gt;0,Transaksi!E601,"")</f>
        <v/>
      </c>
      <c r="F606" s="48" t="str">
        <f>IF(G606+H606&lt;&gt;0,Transaksi!F601,"")</f>
        <v/>
      </c>
      <c r="G606" s="61">
        <f>IF(Transaksi!K601=$F$11,Transaksi!M601,0)</f>
        <v>0</v>
      </c>
      <c r="H606" s="61">
        <f>IF(Transaksi!K601=$F$11,Transaksi!L601,0)</f>
        <v>0</v>
      </c>
      <c r="I606" s="127" t="e">
        <f t="shared" si="9"/>
        <v>#REF!</v>
      </c>
      <c r="J606" s="127" t="str">
        <f>IF(G606+H606&lt;&gt;0,Transaksi!J601,"")</f>
        <v/>
      </c>
    </row>
    <row r="607" spans="3:10" customFormat="1" ht="16" customHeight="1">
      <c r="C607" s="59" t="str">
        <f>IF(G607+H607&lt;&gt;0,Transaksi!C602,"")</f>
        <v/>
      </c>
      <c r="D607" s="60" t="str">
        <f>IF(G607+H607&lt;&gt;0,Transaksi!D602,"")</f>
        <v/>
      </c>
      <c r="E607" s="213" t="str">
        <f>IF(G607+H607&lt;&gt;0,Transaksi!E602,"")</f>
        <v/>
      </c>
      <c r="F607" s="48" t="str">
        <f>IF(G607+H607&lt;&gt;0,Transaksi!F602,"")</f>
        <v/>
      </c>
      <c r="G607" s="61">
        <f>IF(Transaksi!K602=$F$11,Transaksi!M602,0)</f>
        <v>0</v>
      </c>
      <c r="H607" s="61">
        <f>IF(Transaksi!K602=$F$11,Transaksi!L602,0)</f>
        <v>0</v>
      </c>
      <c r="I607" s="127" t="e">
        <f t="shared" si="9"/>
        <v>#REF!</v>
      </c>
      <c r="J607" s="127" t="str">
        <f>IF(G607+H607&lt;&gt;0,Transaksi!J602,"")</f>
        <v/>
      </c>
    </row>
    <row r="608" spans="3:10" customFormat="1" ht="16" customHeight="1">
      <c r="C608" s="59" t="str">
        <f>IF(G608+H608&lt;&gt;0,Transaksi!C603,"")</f>
        <v/>
      </c>
      <c r="D608" s="60" t="str">
        <f>IF(G608+H608&lt;&gt;0,Transaksi!D603,"")</f>
        <v/>
      </c>
      <c r="E608" s="213" t="str">
        <f>IF(G608+H608&lt;&gt;0,Transaksi!E603,"")</f>
        <v/>
      </c>
      <c r="F608" s="48" t="str">
        <f>IF(G608+H608&lt;&gt;0,Transaksi!F603,"")</f>
        <v/>
      </c>
      <c r="G608" s="61">
        <f>IF(Transaksi!K603=$F$11,Transaksi!M603,0)</f>
        <v>0</v>
      </c>
      <c r="H608" s="61">
        <f>IF(Transaksi!K603=$F$11,Transaksi!L603,0)</f>
        <v>0</v>
      </c>
      <c r="I608" s="127" t="e">
        <f t="shared" si="9"/>
        <v>#REF!</v>
      </c>
      <c r="J608" s="127" t="str">
        <f>IF(G608+H608&lt;&gt;0,Transaksi!J603,"")</f>
        <v/>
      </c>
    </row>
    <row r="609" spans="3:10" customFormat="1" ht="16" customHeight="1">
      <c r="C609" s="59" t="str">
        <f>IF(G609+H609&lt;&gt;0,Transaksi!C604,"")</f>
        <v/>
      </c>
      <c r="D609" s="60" t="str">
        <f>IF(G609+H609&lt;&gt;0,Transaksi!D604,"")</f>
        <v/>
      </c>
      <c r="E609" s="213" t="str">
        <f>IF(G609+H609&lt;&gt;0,Transaksi!E604,"")</f>
        <v/>
      </c>
      <c r="F609" s="48" t="str">
        <f>IF(G609+H609&lt;&gt;0,Transaksi!F604,"")</f>
        <v/>
      </c>
      <c r="G609" s="61">
        <f>IF(Transaksi!K604=$F$11,Transaksi!M604,0)</f>
        <v>0</v>
      </c>
      <c r="H609" s="61">
        <f>IF(Transaksi!K604=$F$11,Transaksi!L604,0)</f>
        <v>0</v>
      </c>
      <c r="I609" s="127" t="e">
        <f t="shared" si="9"/>
        <v>#REF!</v>
      </c>
      <c r="J609" s="127" t="str">
        <f>IF(G609+H609&lt;&gt;0,Transaksi!J604,"")</f>
        <v/>
      </c>
    </row>
    <row r="610" spans="3:10" customFormat="1" ht="16" customHeight="1">
      <c r="C610" s="59" t="str">
        <f>IF(G610+H610&lt;&gt;0,Transaksi!C605,"")</f>
        <v/>
      </c>
      <c r="D610" s="60" t="str">
        <f>IF(G610+H610&lt;&gt;0,Transaksi!D605,"")</f>
        <v/>
      </c>
      <c r="E610" s="213" t="str">
        <f>IF(G610+H610&lt;&gt;0,Transaksi!E605,"")</f>
        <v/>
      </c>
      <c r="F610" s="48" t="str">
        <f>IF(G610+H610&lt;&gt;0,Transaksi!F605,"")</f>
        <v/>
      </c>
      <c r="G610" s="61">
        <f>IF(Transaksi!K605=$F$11,Transaksi!M605,0)</f>
        <v>0</v>
      </c>
      <c r="H610" s="61">
        <f>IF(Transaksi!K605=$F$11,Transaksi!L605,0)</f>
        <v>0</v>
      </c>
      <c r="I610" s="127" t="e">
        <f t="shared" si="9"/>
        <v>#REF!</v>
      </c>
      <c r="J610" s="127" t="str">
        <f>IF(G610+H610&lt;&gt;0,Transaksi!J605,"")</f>
        <v/>
      </c>
    </row>
    <row r="611" spans="3:10" customFormat="1" ht="16" customHeight="1">
      <c r="C611" s="59" t="str">
        <f>IF(G611+H611&lt;&gt;0,Transaksi!C606,"")</f>
        <v/>
      </c>
      <c r="D611" s="60" t="str">
        <f>IF(G611+H611&lt;&gt;0,Transaksi!D606,"")</f>
        <v/>
      </c>
      <c r="E611" s="213" t="str">
        <f>IF(G611+H611&lt;&gt;0,Transaksi!E606,"")</f>
        <v/>
      </c>
      <c r="F611" s="48" t="str">
        <f>IF(G611+H611&lt;&gt;0,Transaksi!F606,"")</f>
        <v/>
      </c>
      <c r="G611" s="61">
        <f>IF(Transaksi!K606=$F$11,Transaksi!M606,0)</f>
        <v>0</v>
      </c>
      <c r="H611" s="61">
        <f>IF(Transaksi!K606=$F$11,Transaksi!L606,0)</f>
        <v>0</v>
      </c>
      <c r="I611" s="127" t="e">
        <f t="shared" si="9"/>
        <v>#REF!</v>
      </c>
      <c r="J611" s="127" t="str">
        <f>IF(G611+H611&lt;&gt;0,Transaksi!J606,"")</f>
        <v/>
      </c>
    </row>
    <row r="612" spans="3:10" customFormat="1" ht="16" customHeight="1">
      <c r="C612" s="59" t="str">
        <f>IF(G612+H612&lt;&gt;0,Transaksi!C607,"")</f>
        <v/>
      </c>
      <c r="D612" s="60" t="str">
        <f>IF(G612+H612&lt;&gt;0,Transaksi!D607,"")</f>
        <v/>
      </c>
      <c r="E612" s="213" t="str">
        <f>IF(G612+H612&lt;&gt;0,Transaksi!E607,"")</f>
        <v/>
      </c>
      <c r="F612" s="48" t="str">
        <f>IF(G612+H612&lt;&gt;0,Transaksi!F607,"")</f>
        <v/>
      </c>
      <c r="G612" s="61">
        <f>IF(Transaksi!K607=$F$11,Transaksi!M607,0)</f>
        <v>0</v>
      </c>
      <c r="H612" s="61">
        <f>IF(Transaksi!K607=$F$11,Transaksi!L607,0)</f>
        <v>0</v>
      </c>
      <c r="I612" s="127" t="e">
        <f t="shared" si="9"/>
        <v>#REF!</v>
      </c>
      <c r="J612" s="127" t="str">
        <f>IF(G612+H612&lt;&gt;0,Transaksi!J607,"")</f>
        <v/>
      </c>
    </row>
    <row r="613" spans="3:10" customFormat="1" ht="16" customHeight="1">
      <c r="C613" s="59" t="str">
        <f>IF(G613+H613&lt;&gt;0,Transaksi!C608,"")</f>
        <v/>
      </c>
      <c r="D613" s="60" t="str">
        <f>IF(G613+H613&lt;&gt;0,Transaksi!D608,"")</f>
        <v/>
      </c>
      <c r="E613" s="213" t="str">
        <f>IF(G613+H613&lt;&gt;0,Transaksi!E608,"")</f>
        <v/>
      </c>
      <c r="F613" s="48" t="str">
        <f>IF(G613+H613&lt;&gt;0,Transaksi!F608,"")</f>
        <v/>
      </c>
      <c r="G613" s="61">
        <f>IF(Transaksi!K608=$F$11,Transaksi!M608,0)</f>
        <v>0</v>
      </c>
      <c r="H613" s="61">
        <f>IF(Transaksi!K608=$F$11,Transaksi!L608,0)</f>
        <v>0</v>
      </c>
      <c r="I613" s="127" t="e">
        <f t="shared" si="9"/>
        <v>#REF!</v>
      </c>
      <c r="J613" s="127" t="str">
        <f>IF(G613+H613&lt;&gt;0,Transaksi!J608,"")</f>
        <v/>
      </c>
    </row>
    <row r="614" spans="3:10" customFormat="1" ht="16" customHeight="1">
      <c r="C614" s="59" t="str">
        <f>IF(G614+H614&lt;&gt;0,Transaksi!C609,"")</f>
        <v/>
      </c>
      <c r="D614" s="60" t="str">
        <f>IF(G614+H614&lt;&gt;0,Transaksi!D609,"")</f>
        <v/>
      </c>
      <c r="E614" s="213" t="str">
        <f>IF(G614+H614&lt;&gt;0,Transaksi!E609,"")</f>
        <v/>
      </c>
      <c r="F614" s="48" t="str">
        <f>IF(G614+H614&lt;&gt;0,Transaksi!F609,"")</f>
        <v/>
      </c>
      <c r="G614" s="61">
        <f>IF(Transaksi!K609=$F$11,Transaksi!M609,0)</f>
        <v>0</v>
      </c>
      <c r="H614" s="61">
        <f>IF(Transaksi!K609=$F$11,Transaksi!L609,0)</f>
        <v>0</v>
      </c>
      <c r="I614" s="127" t="e">
        <f t="shared" si="9"/>
        <v>#REF!</v>
      </c>
      <c r="J614" s="127" t="str">
        <f>IF(G614+H614&lt;&gt;0,Transaksi!J609,"")</f>
        <v/>
      </c>
    </row>
    <row r="615" spans="3:10" customFormat="1" ht="16" customHeight="1">
      <c r="C615" s="59" t="str">
        <f>IF(G615+H615&lt;&gt;0,Transaksi!C610,"")</f>
        <v/>
      </c>
      <c r="D615" s="60" t="str">
        <f>IF(G615+H615&lt;&gt;0,Transaksi!D610,"")</f>
        <v/>
      </c>
      <c r="E615" s="213" t="str">
        <f>IF(G615+H615&lt;&gt;0,Transaksi!E610,"")</f>
        <v/>
      </c>
      <c r="F615" s="48" t="str">
        <f>IF(G615+H615&lt;&gt;0,Transaksi!F610,"")</f>
        <v/>
      </c>
      <c r="G615" s="61">
        <f>IF(Transaksi!K610=$F$11,Transaksi!M610,0)</f>
        <v>0</v>
      </c>
      <c r="H615" s="61">
        <f>IF(Transaksi!K610=$F$11,Transaksi!L610,0)</f>
        <v>0</v>
      </c>
      <c r="I615" s="127" t="e">
        <f t="shared" si="9"/>
        <v>#REF!</v>
      </c>
      <c r="J615" s="127" t="str">
        <f>IF(G615+H615&lt;&gt;0,Transaksi!J610,"")</f>
        <v/>
      </c>
    </row>
    <row r="616" spans="3:10" customFormat="1" ht="16" customHeight="1">
      <c r="C616" s="59" t="str">
        <f>IF(G616+H616&lt;&gt;0,Transaksi!C611,"")</f>
        <v/>
      </c>
      <c r="D616" s="60" t="str">
        <f>IF(G616+H616&lt;&gt;0,Transaksi!D611,"")</f>
        <v/>
      </c>
      <c r="E616" s="213" t="str">
        <f>IF(G616+H616&lt;&gt;0,Transaksi!E611,"")</f>
        <v/>
      </c>
      <c r="F616" s="48" t="str">
        <f>IF(G616+H616&lt;&gt;0,Transaksi!F611,"")</f>
        <v/>
      </c>
      <c r="G616" s="61">
        <f>IF(Transaksi!K611=$F$11,Transaksi!M611,0)</f>
        <v>0</v>
      </c>
      <c r="H616" s="61">
        <f>IF(Transaksi!K611=$F$11,Transaksi!L611,0)</f>
        <v>0</v>
      </c>
      <c r="I616" s="127" t="e">
        <f t="shared" si="9"/>
        <v>#REF!</v>
      </c>
      <c r="J616" s="127" t="str">
        <f>IF(G616+H616&lt;&gt;0,Transaksi!J611,"")</f>
        <v/>
      </c>
    </row>
    <row r="617" spans="3:10" customFormat="1" ht="16" customHeight="1">
      <c r="C617" s="59" t="str">
        <f>IF(G617+H617&lt;&gt;0,Transaksi!C612,"")</f>
        <v/>
      </c>
      <c r="D617" s="60" t="str">
        <f>IF(G617+H617&lt;&gt;0,Transaksi!D612,"")</f>
        <v/>
      </c>
      <c r="E617" s="213" t="str">
        <f>IF(G617+H617&lt;&gt;0,Transaksi!E612,"")</f>
        <v/>
      </c>
      <c r="F617" s="48" t="str">
        <f>IF(G617+H617&lt;&gt;0,Transaksi!F612,"")</f>
        <v/>
      </c>
      <c r="G617" s="61">
        <f>IF(Transaksi!K612=$F$11,Transaksi!M612,0)</f>
        <v>0</v>
      </c>
      <c r="H617" s="61">
        <f>IF(Transaksi!K612=$F$11,Transaksi!L612,0)</f>
        <v>0</v>
      </c>
      <c r="I617" s="127" t="e">
        <f t="shared" si="9"/>
        <v>#REF!</v>
      </c>
      <c r="J617" s="127" t="str">
        <f>IF(G617+H617&lt;&gt;0,Transaksi!J612,"")</f>
        <v/>
      </c>
    </row>
    <row r="618" spans="3:10" customFormat="1" ht="16" customHeight="1">
      <c r="C618" s="59" t="str">
        <f>IF(G618+H618&lt;&gt;0,Transaksi!C613,"")</f>
        <v/>
      </c>
      <c r="D618" s="60" t="str">
        <f>IF(G618+H618&lt;&gt;0,Transaksi!D613,"")</f>
        <v/>
      </c>
      <c r="E618" s="213" t="str">
        <f>IF(G618+H618&lt;&gt;0,Transaksi!E613,"")</f>
        <v/>
      </c>
      <c r="F618" s="48" t="str">
        <f>IF(G618+H618&lt;&gt;0,Transaksi!F613,"")</f>
        <v/>
      </c>
      <c r="G618" s="61">
        <f>IF(Transaksi!K613=$F$11,Transaksi!M613,0)</f>
        <v>0</v>
      </c>
      <c r="H618" s="61">
        <f>IF(Transaksi!K613=$F$11,Transaksi!L613,0)</f>
        <v>0</v>
      </c>
      <c r="I618" s="127" t="e">
        <f t="shared" si="9"/>
        <v>#REF!</v>
      </c>
      <c r="J618" s="127" t="str">
        <f>IF(G618+H618&lt;&gt;0,Transaksi!J613,"")</f>
        <v/>
      </c>
    </row>
    <row r="619" spans="3:10" customFormat="1" ht="16" customHeight="1">
      <c r="C619" s="59" t="str">
        <f>IF(G619+H619&lt;&gt;0,Transaksi!C614,"")</f>
        <v/>
      </c>
      <c r="D619" s="60" t="str">
        <f>IF(G619+H619&lt;&gt;0,Transaksi!D614,"")</f>
        <v/>
      </c>
      <c r="E619" s="213" t="str">
        <f>IF(G619+H619&lt;&gt;0,Transaksi!E614,"")</f>
        <v/>
      </c>
      <c r="F619" s="48" t="str">
        <f>IF(G619+H619&lt;&gt;0,Transaksi!F614,"")</f>
        <v/>
      </c>
      <c r="G619" s="61">
        <f>IF(Transaksi!K614=$F$11,Transaksi!M614,0)</f>
        <v>0</v>
      </c>
      <c r="H619" s="61">
        <f>IF(Transaksi!K614=$F$11,Transaksi!L614,0)</f>
        <v>0</v>
      </c>
      <c r="I619" s="127" t="e">
        <f t="shared" si="9"/>
        <v>#REF!</v>
      </c>
      <c r="J619" s="127" t="str">
        <f>IF(G619+H619&lt;&gt;0,Transaksi!J614,"")</f>
        <v/>
      </c>
    </row>
    <row r="620" spans="3:10" customFormat="1" ht="16" customHeight="1">
      <c r="C620" s="59" t="str">
        <f>IF(G620+H620&lt;&gt;0,Transaksi!C615,"")</f>
        <v/>
      </c>
      <c r="D620" s="60" t="str">
        <f>IF(G620+H620&lt;&gt;0,Transaksi!D615,"")</f>
        <v/>
      </c>
      <c r="E620" s="213" t="str">
        <f>IF(G620+H620&lt;&gt;0,Transaksi!E615,"")</f>
        <v/>
      </c>
      <c r="F620" s="48" t="str">
        <f>IF(G620+H620&lt;&gt;0,Transaksi!F615,"")</f>
        <v/>
      </c>
      <c r="G620" s="61">
        <f>IF(Transaksi!K615=$F$11,Transaksi!M615,0)</f>
        <v>0</v>
      </c>
      <c r="H620" s="61">
        <f>IF(Transaksi!K615=$F$11,Transaksi!L615,0)</f>
        <v>0</v>
      </c>
      <c r="I620" s="127" t="e">
        <f t="shared" si="9"/>
        <v>#REF!</v>
      </c>
      <c r="J620" s="127" t="str">
        <f>IF(G620+H620&lt;&gt;0,Transaksi!J615,"")</f>
        <v/>
      </c>
    </row>
    <row r="621" spans="3:10" customFormat="1" ht="16" customHeight="1">
      <c r="C621" s="59" t="str">
        <f>IF(G621+H621&lt;&gt;0,Transaksi!C616,"")</f>
        <v/>
      </c>
      <c r="D621" s="60" t="str">
        <f>IF(G621+H621&lt;&gt;0,Transaksi!D616,"")</f>
        <v/>
      </c>
      <c r="E621" s="213" t="str">
        <f>IF(G621+H621&lt;&gt;0,Transaksi!E616,"")</f>
        <v/>
      </c>
      <c r="F621" s="48" t="str">
        <f>IF(G621+H621&lt;&gt;0,Transaksi!F616,"")</f>
        <v/>
      </c>
      <c r="G621" s="61">
        <f>IF(Transaksi!K616=$F$11,Transaksi!M616,0)</f>
        <v>0</v>
      </c>
      <c r="H621" s="61">
        <f>IF(Transaksi!K616=$F$11,Transaksi!L616,0)</f>
        <v>0</v>
      </c>
      <c r="I621" s="127" t="e">
        <f t="shared" si="9"/>
        <v>#REF!</v>
      </c>
      <c r="J621" s="127" t="str">
        <f>IF(G621+H621&lt;&gt;0,Transaksi!J616,"")</f>
        <v/>
      </c>
    </row>
    <row r="622" spans="3:10" customFormat="1" ht="16" customHeight="1">
      <c r="C622" s="59" t="str">
        <f>IF(G622+H622&lt;&gt;0,Transaksi!C617,"")</f>
        <v/>
      </c>
      <c r="D622" s="60" t="str">
        <f>IF(G622+H622&lt;&gt;0,Transaksi!D617,"")</f>
        <v/>
      </c>
      <c r="E622" s="213" t="str">
        <f>IF(G622+H622&lt;&gt;0,Transaksi!E617,"")</f>
        <v/>
      </c>
      <c r="F622" s="48" t="str">
        <f>IF(G622+H622&lt;&gt;0,Transaksi!F617,"")</f>
        <v/>
      </c>
      <c r="G622" s="61">
        <f>IF(Transaksi!K617=$F$11,Transaksi!M617,0)</f>
        <v>0</v>
      </c>
      <c r="H622" s="61">
        <f>IF(Transaksi!K617=$F$11,Transaksi!L617,0)</f>
        <v>0</v>
      </c>
      <c r="I622" s="127" t="e">
        <f t="shared" si="9"/>
        <v>#REF!</v>
      </c>
      <c r="J622" s="127" t="str">
        <f>IF(G622+H622&lt;&gt;0,Transaksi!J617,"")</f>
        <v/>
      </c>
    </row>
    <row r="623" spans="3:10" customFormat="1" ht="16" customHeight="1">
      <c r="C623" s="59" t="str">
        <f>IF(G623+H623&lt;&gt;0,Transaksi!C618,"")</f>
        <v/>
      </c>
      <c r="D623" s="60" t="str">
        <f>IF(G623+H623&lt;&gt;0,Transaksi!D618,"")</f>
        <v/>
      </c>
      <c r="E623" s="213" t="str">
        <f>IF(G623+H623&lt;&gt;0,Transaksi!E618,"")</f>
        <v/>
      </c>
      <c r="F623" s="48" t="str">
        <f>IF(G623+H623&lt;&gt;0,Transaksi!F618,"")</f>
        <v/>
      </c>
      <c r="G623" s="61">
        <f>IF(Transaksi!K618=$F$11,Transaksi!M618,0)</f>
        <v>0</v>
      </c>
      <c r="H623" s="61">
        <f>IF(Transaksi!K618=$F$11,Transaksi!L618,0)</f>
        <v>0</v>
      </c>
      <c r="I623" s="127" t="e">
        <f t="shared" si="9"/>
        <v>#REF!</v>
      </c>
      <c r="J623" s="127" t="str">
        <f>IF(G623+H623&lt;&gt;0,Transaksi!J618,"")</f>
        <v/>
      </c>
    </row>
    <row r="624" spans="3:10" customFormat="1" ht="16" customHeight="1">
      <c r="C624" s="59" t="str">
        <f>IF(G624+H624&lt;&gt;0,Transaksi!C619,"")</f>
        <v/>
      </c>
      <c r="D624" s="60" t="str">
        <f>IF(G624+H624&lt;&gt;0,Transaksi!D619,"")</f>
        <v/>
      </c>
      <c r="E624" s="213" t="str">
        <f>IF(G624+H624&lt;&gt;0,Transaksi!E619,"")</f>
        <v/>
      </c>
      <c r="F624" s="48" t="str">
        <f>IF(G624+H624&lt;&gt;0,Transaksi!F619,"")</f>
        <v/>
      </c>
      <c r="G624" s="61">
        <f>IF(Transaksi!K619=$F$11,Transaksi!M619,0)</f>
        <v>0</v>
      </c>
      <c r="H624" s="61">
        <f>IF(Transaksi!K619=$F$11,Transaksi!L619,0)</f>
        <v>0</v>
      </c>
      <c r="I624" s="127" t="e">
        <f t="shared" si="9"/>
        <v>#REF!</v>
      </c>
      <c r="J624" s="127" t="str">
        <f>IF(G624+H624&lt;&gt;0,Transaksi!J619,"")</f>
        <v/>
      </c>
    </row>
    <row r="625" spans="3:10" customFormat="1" ht="16" customHeight="1">
      <c r="C625" s="59" t="str">
        <f>IF(G625+H625&lt;&gt;0,Transaksi!C620,"")</f>
        <v/>
      </c>
      <c r="D625" s="60" t="str">
        <f>IF(G625+H625&lt;&gt;0,Transaksi!D620,"")</f>
        <v/>
      </c>
      <c r="E625" s="213" t="str">
        <f>IF(G625+H625&lt;&gt;0,Transaksi!E620,"")</f>
        <v/>
      </c>
      <c r="F625" s="48" t="str">
        <f>IF(G625+H625&lt;&gt;0,Transaksi!F620,"")</f>
        <v/>
      </c>
      <c r="G625" s="61">
        <f>IF(Transaksi!K620=$F$11,Transaksi!M620,0)</f>
        <v>0</v>
      </c>
      <c r="H625" s="61">
        <f>IF(Transaksi!K620=$F$11,Transaksi!L620,0)</f>
        <v>0</v>
      </c>
      <c r="I625" s="127" t="e">
        <f t="shared" si="9"/>
        <v>#REF!</v>
      </c>
      <c r="J625" s="127" t="str">
        <f>IF(G625+H625&lt;&gt;0,Transaksi!J620,"")</f>
        <v/>
      </c>
    </row>
    <row r="626" spans="3:10" customFormat="1" ht="16" customHeight="1">
      <c r="C626" s="59" t="str">
        <f>IF(G626+H626&lt;&gt;0,Transaksi!C621,"")</f>
        <v/>
      </c>
      <c r="D626" s="60" t="str">
        <f>IF(G626+H626&lt;&gt;0,Transaksi!D621,"")</f>
        <v/>
      </c>
      <c r="E626" s="213" t="str">
        <f>IF(G626+H626&lt;&gt;0,Transaksi!E621,"")</f>
        <v/>
      </c>
      <c r="F626" s="48" t="str">
        <f>IF(G626+H626&lt;&gt;0,Transaksi!F621,"")</f>
        <v/>
      </c>
      <c r="G626" s="61">
        <f>IF(Transaksi!K621=$F$11,Transaksi!M621,0)</f>
        <v>0</v>
      </c>
      <c r="H626" s="61">
        <f>IF(Transaksi!K621=$F$11,Transaksi!L621,0)</f>
        <v>0</v>
      </c>
      <c r="I626" s="127" t="e">
        <f t="shared" si="9"/>
        <v>#REF!</v>
      </c>
      <c r="J626" s="127" t="str">
        <f>IF(G626+H626&lt;&gt;0,Transaksi!J621,"")</f>
        <v/>
      </c>
    </row>
    <row r="627" spans="3:10" customFormat="1" ht="16" customHeight="1">
      <c r="C627" s="59" t="str">
        <f>IF(G627+H627&lt;&gt;0,Transaksi!C622,"")</f>
        <v/>
      </c>
      <c r="D627" s="60" t="str">
        <f>IF(G627+H627&lt;&gt;0,Transaksi!D622,"")</f>
        <v/>
      </c>
      <c r="E627" s="213" t="str">
        <f>IF(G627+H627&lt;&gt;0,Transaksi!E622,"")</f>
        <v/>
      </c>
      <c r="F627" s="48" t="str">
        <f>IF(G627+H627&lt;&gt;0,Transaksi!F622,"")</f>
        <v/>
      </c>
      <c r="G627" s="61">
        <f>IF(Transaksi!K622=$F$11,Transaksi!M622,0)</f>
        <v>0</v>
      </c>
      <c r="H627" s="61">
        <f>IF(Transaksi!K622=$F$11,Transaksi!L622,0)</f>
        <v>0</v>
      </c>
      <c r="I627" s="127" t="e">
        <f t="shared" si="9"/>
        <v>#REF!</v>
      </c>
      <c r="J627" s="127" t="str">
        <f>IF(G627+H627&lt;&gt;0,Transaksi!J622,"")</f>
        <v/>
      </c>
    </row>
    <row r="628" spans="3:10" customFormat="1" ht="16" customHeight="1">
      <c r="C628" s="59" t="str">
        <f>IF(G628+H628&lt;&gt;0,Transaksi!C623,"")</f>
        <v/>
      </c>
      <c r="D628" s="60" t="str">
        <f>IF(G628+H628&lt;&gt;0,Transaksi!D623,"")</f>
        <v/>
      </c>
      <c r="E628" s="213" t="str">
        <f>IF(G628+H628&lt;&gt;0,Transaksi!E623,"")</f>
        <v/>
      </c>
      <c r="F628" s="48" t="str">
        <f>IF(G628+H628&lt;&gt;0,Transaksi!F623,"")</f>
        <v/>
      </c>
      <c r="G628" s="61">
        <f>IF(Transaksi!K623=$F$11,Transaksi!M623,0)</f>
        <v>0</v>
      </c>
      <c r="H628" s="61">
        <f>IF(Transaksi!K623=$F$11,Transaksi!L623,0)</f>
        <v>0</v>
      </c>
      <c r="I628" s="127" t="e">
        <f t="shared" si="9"/>
        <v>#REF!</v>
      </c>
      <c r="J628" s="127" t="str">
        <f>IF(G628+H628&lt;&gt;0,Transaksi!J623,"")</f>
        <v/>
      </c>
    </row>
    <row r="629" spans="3:10" customFormat="1" ht="16" customHeight="1">
      <c r="C629" s="59" t="str">
        <f>IF(G629+H629&lt;&gt;0,Transaksi!C624,"")</f>
        <v/>
      </c>
      <c r="D629" s="60" t="str">
        <f>IF(G629+H629&lt;&gt;0,Transaksi!D624,"")</f>
        <v/>
      </c>
      <c r="E629" s="213" t="str">
        <f>IF(G629+H629&lt;&gt;0,Transaksi!E624,"")</f>
        <v/>
      </c>
      <c r="F629" s="48" t="str">
        <f>IF(G629+H629&lt;&gt;0,Transaksi!F624,"")</f>
        <v/>
      </c>
      <c r="G629" s="61">
        <f>IF(Transaksi!K624=$F$11,Transaksi!M624,0)</f>
        <v>0</v>
      </c>
      <c r="H629" s="61">
        <f>IF(Transaksi!K624=$F$11,Transaksi!L624,0)</f>
        <v>0</v>
      </c>
      <c r="I629" s="127" t="e">
        <f t="shared" si="9"/>
        <v>#REF!</v>
      </c>
      <c r="J629" s="127" t="str">
        <f>IF(G629+H629&lt;&gt;0,Transaksi!J624,"")</f>
        <v/>
      </c>
    </row>
    <row r="630" spans="3:10" customFormat="1" ht="16" customHeight="1">
      <c r="C630" s="59" t="str">
        <f>IF(G630+H630&lt;&gt;0,Transaksi!C625,"")</f>
        <v/>
      </c>
      <c r="D630" s="60" t="str">
        <f>IF(G630+H630&lt;&gt;0,Transaksi!D625,"")</f>
        <v/>
      </c>
      <c r="E630" s="213" t="str">
        <f>IF(G630+H630&lt;&gt;0,Transaksi!E625,"")</f>
        <v/>
      </c>
      <c r="F630" s="48" t="str">
        <f>IF(G630+H630&lt;&gt;0,Transaksi!F625,"")</f>
        <v/>
      </c>
      <c r="G630" s="61">
        <f>IF(Transaksi!K625=$F$11,Transaksi!M625,0)</f>
        <v>0</v>
      </c>
      <c r="H630" s="61">
        <f>IF(Transaksi!K625=$F$11,Transaksi!L625,0)</f>
        <v>0</v>
      </c>
      <c r="I630" s="127" t="e">
        <f t="shared" si="9"/>
        <v>#REF!</v>
      </c>
      <c r="J630" s="127" t="str">
        <f>IF(G630+H630&lt;&gt;0,Transaksi!J625,"")</f>
        <v/>
      </c>
    </row>
    <row r="631" spans="3:10" customFormat="1" ht="16" customHeight="1">
      <c r="C631" s="59" t="str">
        <f>IF(G631+H631&lt;&gt;0,Transaksi!C626,"")</f>
        <v/>
      </c>
      <c r="D631" s="60" t="str">
        <f>IF(G631+H631&lt;&gt;0,Transaksi!D626,"")</f>
        <v/>
      </c>
      <c r="E631" s="213" t="str">
        <f>IF(G631+H631&lt;&gt;0,Transaksi!E626,"")</f>
        <v/>
      </c>
      <c r="F631" s="48" t="str">
        <f>IF(G631+H631&lt;&gt;0,Transaksi!F626,"")</f>
        <v/>
      </c>
      <c r="G631" s="61">
        <f>IF(Transaksi!K626=$F$11,Transaksi!M626,0)</f>
        <v>0</v>
      </c>
      <c r="H631" s="61">
        <f>IF(Transaksi!K626=$F$11,Transaksi!L626,0)</f>
        <v>0</v>
      </c>
      <c r="I631" s="127" t="e">
        <f t="shared" si="9"/>
        <v>#REF!</v>
      </c>
      <c r="J631" s="127" t="str">
        <f>IF(G631+H631&lt;&gt;0,Transaksi!J626,"")</f>
        <v/>
      </c>
    </row>
    <row r="632" spans="3:10" customFormat="1" ht="16" customHeight="1">
      <c r="C632" s="59" t="str">
        <f>IF(G632+H632&lt;&gt;0,Transaksi!C627,"")</f>
        <v/>
      </c>
      <c r="D632" s="60" t="str">
        <f>IF(G632+H632&lt;&gt;0,Transaksi!D627,"")</f>
        <v/>
      </c>
      <c r="E632" s="213" t="str">
        <f>IF(G632+H632&lt;&gt;0,Transaksi!E627,"")</f>
        <v/>
      </c>
      <c r="F632" s="48" t="str">
        <f>IF(G632+H632&lt;&gt;0,Transaksi!F627,"")</f>
        <v/>
      </c>
      <c r="G632" s="61">
        <f>IF(Transaksi!K627=$F$11,Transaksi!M627,0)</f>
        <v>0</v>
      </c>
      <c r="H632" s="61">
        <f>IF(Transaksi!K627=$F$11,Transaksi!L627,0)</f>
        <v>0</v>
      </c>
      <c r="I632" s="127" t="e">
        <f t="shared" si="9"/>
        <v>#REF!</v>
      </c>
      <c r="J632" s="127" t="str">
        <f>IF(G632+H632&lt;&gt;0,Transaksi!J627,"")</f>
        <v/>
      </c>
    </row>
    <row r="633" spans="3:10" customFormat="1" ht="16" customHeight="1">
      <c r="C633" s="59" t="str">
        <f>IF(G633+H633&lt;&gt;0,Transaksi!C628,"")</f>
        <v/>
      </c>
      <c r="D633" s="60" t="str">
        <f>IF(G633+H633&lt;&gt;0,Transaksi!D628,"")</f>
        <v/>
      </c>
      <c r="E633" s="213" t="str">
        <f>IF(G633+H633&lt;&gt;0,Transaksi!E628,"")</f>
        <v/>
      </c>
      <c r="F633" s="48" t="str">
        <f>IF(G633+H633&lt;&gt;0,Transaksi!F628,"")</f>
        <v/>
      </c>
      <c r="G633" s="61">
        <f>IF(Transaksi!K628=$F$11,Transaksi!M628,0)</f>
        <v>0</v>
      </c>
      <c r="H633" s="61">
        <f>IF(Transaksi!K628=$F$11,Transaksi!L628,0)</f>
        <v>0</v>
      </c>
      <c r="I633" s="127" t="e">
        <f t="shared" si="9"/>
        <v>#REF!</v>
      </c>
      <c r="J633" s="127" t="str">
        <f>IF(G633+H633&lt;&gt;0,Transaksi!J628,"")</f>
        <v/>
      </c>
    </row>
    <row r="634" spans="3:10" customFormat="1" ht="16" customHeight="1">
      <c r="C634" s="59" t="str">
        <f>IF(G634+H634&lt;&gt;0,Transaksi!C629,"")</f>
        <v/>
      </c>
      <c r="D634" s="60" t="str">
        <f>IF(G634+H634&lt;&gt;0,Transaksi!D629,"")</f>
        <v/>
      </c>
      <c r="E634" s="213" t="str">
        <f>IF(G634+H634&lt;&gt;0,Transaksi!E629,"")</f>
        <v/>
      </c>
      <c r="F634" s="48" t="str">
        <f>IF(G634+H634&lt;&gt;0,Transaksi!F629,"")</f>
        <v/>
      </c>
      <c r="G634" s="61">
        <f>IF(Transaksi!K629=$F$11,Transaksi!M629,0)</f>
        <v>0</v>
      </c>
      <c r="H634" s="61">
        <f>IF(Transaksi!K629=$F$11,Transaksi!L629,0)</f>
        <v>0</v>
      </c>
      <c r="I634" s="127" t="e">
        <f t="shared" si="9"/>
        <v>#REF!</v>
      </c>
      <c r="J634" s="127" t="str">
        <f>IF(G634+H634&lt;&gt;0,Transaksi!J629,"")</f>
        <v/>
      </c>
    </row>
    <row r="635" spans="3:10" customFormat="1" ht="16" customHeight="1">
      <c r="C635" s="59" t="str">
        <f>IF(G635+H635&lt;&gt;0,Transaksi!C630,"")</f>
        <v/>
      </c>
      <c r="D635" s="60" t="str">
        <f>IF(G635+H635&lt;&gt;0,Transaksi!D630,"")</f>
        <v/>
      </c>
      <c r="E635" s="213" t="str">
        <f>IF(G635+H635&lt;&gt;0,Transaksi!E630,"")</f>
        <v/>
      </c>
      <c r="F635" s="48" t="str">
        <f>IF(G635+H635&lt;&gt;0,Transaksi!F630,"")</f>
        <v/>
      </c>
      <c r="G635" s="61">
        <f>IF(Transaksi!K630=$F$11,Transaksi!M630,0)</f>
        <v>0</v>
      </c>
      <c r="H635" s="61">
        <f>IF(Transaksi!K630=$F$11,Transaksi!L630,0)</f>
        <v>0</v>
      </c>
      <c r="I635" s="127" t="e">
        <f t="shared" si="9"/>
        <v>#REF!</v>
      </c>
      <c r="J635" s="127" t="str">
        <f>IF(G635+H635&lt;&gt;0,Transaksi!J630,"")</f>
        <v/>
      </c>
    </row>
    <row r="636" spans="3:10" customFormat="1" ht="16" customHeight="1">
      <c r="C636" s="59" t="str">
        <f>IF(G636+H636&lt;&gt;0,Transaksi!C631,"")</f>
        <v/>
      </c>
      <c r="D636" s="60" t="str">
        <f>IF(G636+H636&lt;&gt;0,Transaksi!D631,"")</f>
        <v/>
      </c>
      <c r="E636" s="213" t="str">
        <f>IF(G636+H636&lt;&gt;0,Transaksi!E631,"")</f>
        <v/>
      </c>
      <c r="F636" s="48" t="str">
        <f>IF(G636+H636&lt;&gt;0,Transaksi!F631,"")</f>
        <v/>
      </c>
      <c r="G636" s="61">
        <f>IF(Transaksi!K631=$F$11,Transaksi!M631,0)</f>
        <v>0</v>
      </c>
      <c r="H636" s="61">
        <f>IF(Transaksi!K631=$F$11,Transaksi!L631,0)</f>
        <v>0</v>
      </c>
      <c r="I636" s="127" t="e">
        <f t="shared" si="9"/>
        <v>#REF!</v>
      </c>
      <c r="J636" s="127" t="str">
        <f>IF(G636+H636&lt;&gt;0,Transaksi!J631,"")</f>
        <v/>
      </c>
    </row>
    <row r="637" spans="3:10" customFormat="1" ht="16" customHeight="1">
      <c r="C637" s="59" t="str">
        <f>IF(G637+H637&lt;&gt;0,Transaksi!C632,"")</f>
        <v/>
      </c>
      <c r="D637" s="60" t="str">
        <f>IF(G637+H637&lt;&gt;0,Transaksi!D632,"")</f>
        <v/>
      </c>
      <c r="E637" s="213" t="str">
        <f>IF(G637+H637&lt;&gt;0,Transaksi!E632,"")</f>
        <v/>
      </c>
      <c r="F637" s="48" t="str">
        <f>IF(G637+H637&lt;&gt;0,Transaksi!F632,"")</f>
        <v/>
      </c>
      <c r="G637" s="61">
        <f>IF(Transaksi!K632=$F$11,Transaksi!M632,0)</f>
        <v>0</v>
      </c>
      <c r="H637" s="61">
        <f>IF(Transaksi!K632=$F$11,Transaksi!L632,0)</f>
        <v>0</v>
      </c>
      <c r="I637" s="127" t="e">
        <f t="shared" si="9"/>
        <v>#REF!</v>
      </c>
      <c r="J637" s="127" t="str">
        <f>IF(G637+H637&lt;&gt;0,Transaksi!J632,"")</f>
        <v/>
      </c>
    </row>
    <row r="638" spans="3:10" customFormat="1" ht="16" customHeight="1">
      <c r="C638" s="59" t="str">
        <f>IF(G638+H638&lt;&gt;0,Transaksi!C633,"")</f>
        <v/>
      </c>
      <c r="D638" s="60" t="str">
        <f>IF(G638+H638&lt;&gt;0,Transaksi!D633,"")</f>
        <v/>
      </c>
      <c r="E638" s="213" t="str">
        <f>IF(G638+H638&lt;&gt;0,Transaksi!E633,"")</f>
        <v/>
      </c>
      <c r="F638" s="48" t="str">
        <f>IF(G638+H638&lt;&gt;0,Transaksi!F633,"")</f>
        <v/>
      </c>
      <c r="G638" s="61">
        <f>IF(Transaksi!K633=$F$11,Transaksi!M633,0)</f>
        <v>0</v>
      </c>
      <c r="H638" s="61">
        <f>IF(Transaksi!K633=$F$11,Transaksi!L633,0)</f>
        <v>0</v>
      </c>
      <c r="I638" s="127" t="e">
        <f t="shared" si="9"/>
        <v>#REF!</v>
      </c>
      <c r="J638" s="127" t="str">
        <f>IF(G638+H638&lt;&gt;0,Transaksi!J633,"")</f>
        <v/>
      </c>
    </row>
    <row r="639" spans="3:10" customFormat="1" ht="16" customHeight="1">
      <c r="C639" s="59" t="str">
        <f>IF(G639+H639&lt;&gt;0,Transaksi!C634,"")</f>
        <v/>
      </c>
      <c r="D639" s="60" t="str">
        <f>IF(G639+H639&lt;&gt;0,Transaksi!D634,"")</f>
        <v/>
      </c>
      <c r="E639" s="213" t="str">
        <f>IF(G639+H639&lt;&gt;0,Transaksi!E634,"")</f>
        <v/>
      </c>
      <c r="F639" s="48" t="str">
        <f>IF(G639+H639&lt;&gt;0,Transaksi!F634,"")</f>
        <v/>
      </c>
      <c r="G639" s="61">
        <f>IF(Transaksi!K634=$F$11,Transaksi!M634,0)</f>
        <v>0</v>
      </c>
      <c r="H639" s="61">
        <f>IF(Transaksi!K634=$F$11,Transaksi!L634,0)</f>
        <v>0</v>
      </c>
      <c r="I639" s="127" t="e">
        <f t="shared" si="9"/>
        <v>#REF!</v>
      </c>
      <c r="J639" s="127" t="str">
        <f>IF(G639+H639&lt;&gt;0,Transaksi!J634,"")</f>
        <v/>
      </c>
    </row>
    <row r="640" spans="3:10" customFormat="1" ht="16" customHeight="1">
      <c r="C640" s="59" t="str">
        <f>IF(G640+H640&lt;&gt;0,Transaksi!C635,"")</f>
        <v/>
      </c>
      <c r="D640" s="60" t="str">
        <f>IF(G640+H640&lt;&gt;0,Transaksi!D635,"")</f>
        <v/>
      </c>
      <c r="E640" s="213" t="str">
        <f>IF(G640+H640&lt;&gt;0,Transaksi!E635,"")</f>
        <v/>
      </c>
      <c r="F640" s="48" t="str">
        <f>IF(G640+H640&lt;&gt;0,Transaksi!F635,"")</f>
        <v/>
      </c>
      <c r="G640" s="61">
        <f>IF(Transaksi!K635=$F$11,Transaksi!M635,0)</f>
        <v>0</v>
      </c>
      <c r="H640" s="61">
        <f>IF(Transaksi!K635=$F$11,Transaksi!L635,0)</f>
        <v>0</v>
      </c>
      <c r="I640" s="127" t="e">
        <f t="shared" si="9"/>
        <v>#REF!</v>
      </c>
      <c r="J640" s="127" t="str">
        <f>IF(G640+H640&lt;&gt;0,Transaksi!J635,"")</f>
        <v/>
      </c>
    </row>
    <row r="641" spans="3:13" customFormat="1" ht="16" customHeight="1">
      <c r="C641" s="59" t="str">
        <f>IF(G641+H641&lt;&gt;0,Transaksi!C636,"")</f>
        <v/>
      </c>
      <c r="D641" s="60" t="str">
        <f>IF(G641+H641&lt;&gt;0,Transaksi!D636,"")</f>
        <v/>
      </c>
      <c r="E641" s="213" t="str">
        <f>IF(G641+H641&lt;&gt;0,Transaksi!E636,"")</f>
        <v/>
      </c>
      <c r="F641" s="48" t="str">
        <f>IF(G641+H641&lt;&gt;0,Transaksi!F636,"")</f>
        <v/>
      </c>
      <c r="G641" s="61">
        <f>IF(Transaksi!K636=$F$11,Transaksi!M636,0)</f>
        <v>0</v>
      </c>
      <c r="H641" s="61">
        <f>IF(Transaksi!K636=$F$11,Transaksi!L636,0)</f>
        <v>0</v>
      </c>
      <c r="I641" s="127" t="e">
        <f t="shared" si="9"/>
        <v>#REF!</v>
      </c>
      <c r="J641" s="127" t="str">
        <f>IF(G641+H641&lt;&gt;0,Transaksi!J636,"")</f>
        <v/>
      </c>
    </row>
    <row r="642" spans="3:13" customFormat="1" ht="16" customHeight="1">
      <c r="C642" s="59" t="str">
        <f>IF(G642+H642&lt;&gt;0,Transaksi!C637,"")</f>
        <v/>
      </c>
      <c r="D642" s="60" t="str">
        <f>IF(G642+H642&lt;&gt;0,Transaksi!D637,"")</f>
        <v/>
      </c>
      <c r="E642" s="213" t="str">
        <f>IF(G642+H642&lt;&gt;0,Transaksi!E637,"")</f>
        <v/>
      </c>
      <c r="F642" s="48" t="str">
        <f>IF(G642+H642&lt;&gt;0,Transaksi!F637,"")</f>
        <v/>
      </c>
      <c r="G642" s="61">
        <f>IF(Transaksi!K637=$F$11,Transaksi!M637,0)</f>
        <v>0</v>
      </c>
      <c r="H642" s="61">
        <f>IF(Transaksi!K637=$F$11,Transaksi!L637,0)</f>
        <v>0</v>
      </c>
      <c r="I642" s="127" t="e">
        <f t="shared" si="9"/>
        <v>#REF!</v>
      </c>
      <c r="J642" s="127" t="str">
        <f>IF(G642+H642&lt;&gt;0,Transaksi!J637,"")</f>
        <v/>
      </c>
    </row>
    <row r="643" spans="3:13" customFormat="1" ht="16" customHeight="1">
      <c r="C643" s="59" t="str">
        <f>IF(G643+H643&lt;&gt;0,Transaksi!C638,"")</f>
        <v/>
      </c>
      <c r="D643" s="60" t="str">
        <f>IF(G643+H643&lt;&gt;0,Transaksi!D638,"")</f>
        <v/>
      </c>
      <c r="E643" s="213" t="str">
        <f>IF(G643+H643&lt;&gt;0,Transaksi!E638,"")</f>
        <v/>
      </c>
      <c r="F643" s="48" t="str">
        <f>IF(G643+H643&lt;&gt;0,Transaksi!F638,"")</f>
        <v/>
      </c>
      <c r="G643" s="61">
        <f>IF(Transaksi!K638=$F$11,Transaksi!M638,0)</f>
        <v>0</v>
      </c>
      <c r="H643" s="61">
        <f>IF(Transaksi!K638=$F$11,Transaksi!L638,0)</f>
        <v>0</v>
      </c>
      <c r="I643" s="127" t="e">
        <f t="shared" si="9"/>
        <v>#REF!</v>
      </c>
      <c r="J643" s="127" t="str">
        <f>IF(G643+H643&lt;&gt;0,Transaksi!J638,"")</f>
        <v/>
      </c>
    </row>
    <row r="644" spans="3:13" customFormat="1" ht="16" customHeight="1">
      <c r="C644" s="59" t="str">
        <f>IF(G644+H644&lt;&gt;0,Transaksi!C639,"")</f>
        <v/>
      </c>
      <c r="D644" s="60" t="str">
        <f>IF(G644+H644&lt;&gt;0,Transaksi!D639,"")</f>
        <v/>
      </c>
      <c r="E644" s="213" t="str">
        <f>IF(G644+H644&lt;&gt;0,Transaksi!E639,"")</f>
        <v/>
      </c>
      <c r="F644" s="48" t="str">
        <f>IF(G644+H644&lt;&gt;0,Transaksi!F639,"")</f>
        <v/>
      </c>
      <c r="G644" s="61">
        <f>IF(Transaksi!K639=$F$11,Transaksi!M639,0)</f>
        <v>0</v>
      </c>
      <c r="H644" s="61">
        <f>IF(Transaksi!K639=$F$11,Transaksi!L639,0)</f>
        <v>0</v>
      </c>
      <c r="I644" s="127" t="e">
        <f t="shared" si="9"/>
        <v>#REF!</v>
      </c>
      <c r="J644" s="127" t="str">
        <f>IF(G644+H644&lt;&gt;0,Transaksi!J639,"")</f>
        <v/>
      </c>
    </row>
    <row r="645" spans="3:13" customFormat="1" ht="16" customHeight="1">
      <c r="C645" s="59" t="str">
        <f>IF(G645+H645&lt;&gt;0,Transaksi!C640,"")</f>
        <v/>
      </c>
      <c r="D645" s="60" t="str">
        <f>IF(G645+H645&lt;&gt;0,Transaksi!D640,"")</f>
        <v/>
      </c>
      <c r="E645" s="213" t="str">
        <f>IF(G645+H645&lt;&gt;0,Transaksi!E640,"")</f>
        <v/>
      </c>
      <c r="F645" s="48" t="str">
        <f>IF(G645+H645&lt;&gt;0,Transaksi!F640,"")</f>
        <v/>
      </c>
      <c r="G645" s="61">
        <f>IF(Transaksi!K640=$F$11,Transaksi!M640,0)</f>
        <v>0</v>
      </c>
      <c r="H645" s="61">
        <f>IF(Transaksi!K640=$F$11,Transaksi!L640,0)</f>
        <v>0</v>
      </c>
      <c r="I645" s="127" t="e">
        <f t="shared" si="9"/>
        <v>#REF!</v>
      </c>
      <c r="J645" s="127" t="str">
        <f>IF(G645+H645&lt;&gt;0,Transaksi!J640,"")</f>
        <v/>
      </c>
    </row>
    <row r="646" spans="3:13" customFormat="1" ht="16" customHeight="1">
      <c r="C646" s="59" t="str">
        <f>IF(G646+H646&lt;&gt;0,Transaksi!C641,"")</f>
        <v/>
      </c>
      <c r="D646" s="60" t="str">
        <f>IF(G646+H646&lt;&gt;0,Transaksi!D641,"")</f>
        <v/>
      </c>
      <c r="E646" s="213" t="str">
        <f>IF(G646+H646&lt;&gt;0,Transaksi!E641,"")</f>
        <v/>
      </c>
      <c r="F646" s="48" t="str">
        <f>IF(G646+H646&lt;&gt;0,Transaksi!F641,"")</f>
        <v/>
      </c>
      <c r="G646" s="61">
        <f>IF(Transaksi!K641=$F$11,Transaksi!M641,0)</f>
        <v>0</v>
      </c>
      <c r="H646" s="61">
        <f>IF(Transaksi!K641=$F$11,Transaksi!L641,0)</f>
        <v>0</v>
      </c>
      <c r="I646" s="127" t="e">
        <f t="shared" si="9"/>
        <v>#REF!</v>
      </c>
      <c r="J646" s="127" t="str">
        <f>IF(G646+H646&lt;&gt;0,Transaksi!J641,"")</f>
        <v/>
      </c>
    </row>
    <row r="647" spans="3:13" customFormat="1" ht="16" customHeight="1">
      <c r="C647" s="59" t="str">
        <f>IF(G647+H647&lt;&gt;0,Transaksi!C642,"")</f>
        <v/>
      </c>
      <c r="D647" s="60" t="str">
        <f>IF(G647+H647&lt;&gt;0,Transaksi!D642,"")</f>
        <v/>
      </c>
      <c r="E647" s="213" t="str">
        <f>IF(G647+H647&lt;&gt;0,Transaksi!E642,"")</f>
        <v/>
      </c>
      <c r="F647" s="48" t="str">
        <f>IF(G647+H647&lt;&gt;0,Transaksi!F642,"")</f>
        <v/>
      </c>
      <c r="G647" s="61">
        <f>IF(Transaksi!K642=$F$11,Transaksi!M642,0)</f>
        <v>0</v>
      </c>
      <c r="H647" s="61">
        <f>IF(Transaksi!K642=$F$11,Transaksi!L642,0)</f>
        <v>0</v>
      </c>
      <c r="I647" s="127" t="e">
        <f t="shared" si="9"/>
        <v>#REF!</v>
      </c>
      <c r="J647" s="127" t="str">
        <f>IF(G647+H647&lt;&gt;0,Transaksi!J642,"")</f>
        <v/>
      </c>
    </row>
    <row r="648" spans="3:13" customFormat="1" ht="16" customHeight="1">
      <c r="C648" s="59" t="str">
        <f>IF(G648+H648&lt;&gt;0,Transaksi!C643,"")</f>
        <v/>
      </c>
      <c r="D648" s="60" t="str">
        <f>IF(G648+H648&lt;&gt;0,Transaksi!D643,"")</f>
        <v/>
      </c>
      <c r="E648" s="213" t="str">
        <f>IF(G648+H648&lt;&gt;0,Transaksi!E643,"")</f>
        <v/>
      </c>
      <c r="F648" s="48" t="str">
        <f>IF(G648+H648&lt;&gt;0,Transaksi!F643,"")</f>
        <v/>
      </c>
      <c r="G648" s="61">
        <f>IF(Transaksi!K643=$F$11,Transaksi!M643,0)</f>
        <v>0</v>
      </c>
      <c r="H648" s="61">
        <f>IF(Transaksi!K643=$F$11,Transaksi!L643,0)</f>
        <v>0</v>
      </c>
      <c r="I648" s="127" t="e">
        <f t="shared" si="9"/>
        <v>#REF!</v>
      </c>
      <c r="J648" s="127" t="str">
        <f>IF(G648+H648&lt;&gt;0,Transaksi!J643,"")</f>
        <v/>
      </c>
    </row>
    <row r="649" spans="3:13" customFormat="1" ht="16" customHeight="1">
      <c r="C649" s="59" t="str">
        <f>IF(G649+H649&lt;&gt;0,Transaksi!C644,"")</f>
        <v/>
      </c>
      <c r="D649" s="60" t="str">
        <f>IF(G649+H649&lt;&gt;0,Transaksi!D644,"")</f>
        <v/>
      </c>
      <c r="E649" s="213" t="str">
        <f>IF(G649+H649&lt;&gt;0,Transaksi!E644,"")</f>
        <v/>
      </c>
      <c r="F649" s="48" t="str">
        <f>IF(G649+H649&lt;&gt;0,Transaksi!F644,"")</f>
        <v/>
      </c>
      <c r="G649" s="61">
        <f>IF(Transaksi!K644=$F$11,Transaksi!M644,0)</f>
        <v>0</v>
      </c>
      <c r="H649" s="61">
        <f>IF(Transaksi!K644=$F$11,Transaksi!L644,0)</f>
        <v>0</v>
      </c>
      <c r="I649" s="127" t="e">
        <f t="shared" si="9"/>
        <v>#REF!</v>
      </c>
      <c r="J649" s="127" t="str">
        <f>IF(G649+H649&lt;&gt;0,Transaksi!J644,"")</f>
        <v/>
      </c>
    </row>
    <row r="650" spans="3:13" customFormat="1" ht="16" customHeight="1">
      <c r="C650" s="59" t="str">
        <f>IF(G650+H650&lt;&gt;0,Transaksi!C645,"")</f>
        <v/>
      </c>
      <c r="D650" s="60" t="str">
        <f>IF(G650+H650&lt;&gt;0,Transaksi!D645,"")</f>
        <v/>
      </c>
      <c r="E650" s="213" t="str">
        <f>IF(G650+H650&lt;&gt;0,Transaksi!E645,"")</f>
        <v/>
      </c>
      <c r="F650" s="48" t="str">
        <f>IF(G650+H650&lt;&gt;0,Transaksi!F645,"")</f>
        <v/>
      </c>
      <c r="G650" s="61">
        <f>IF(Transaksi!K645=$F$11,Transaksi!M645,0)</f>
        <v>0</v>
      </c>
      <c r="H650" s="61">
        <f>IF(Transaksi!K645=$F$11,Transaksi!L645,0)</f>
        <v>0</v>
      </c>
      <c r="I650" s="127" t="e">
        <f t="shared" si="9"/>
        <v>#REF!</v>
      </c>
      <c r="J650" s="127" t="str">
        <f>IF(G650+H650&lt;&gt;0,Transaksi!J645,"")</f>
        <v/>
      </c>
    </row>
    <row r="651" spans="3:13" customFormat="1" ht="16" customHeight="1">
      <c r="C651" s="59" t="str">
        <f>IF(G651+H651&lt;&gt;0,Transaksi!C646,"")</f>
        <v/>
      </c>
      <c r="D651" s="60" t="str">
        <f>IF(G651+H651&lt;&gt;0,Transaksi!D646,"")</f>
        <v/>
      </c>
      <c r="E651" s="213" t="str">
        <f>IF(G651+H651&lt;&gt;0,Transaksi!E646,"")</f>
        <v/>
      </c>
      <c r="F651" s="48" t="str">
        <f>IF(G651+H651&lt;&gt;0,Transaksi!F646,"")</f>
        <v/>
      </c>
      <c r="G651" s="61">
        <f>IF(Transaksi!K646=$F$11,Transaksi!M646,0)</f>
        <v>0</v>
      </c>
      <c r="H651" s="61">
        <f>IF(Transaksi!K646=$F$11,Transaksi!L646,0)</f>
        <v>0</v>
      </c>
      <c r="I651" s="127" t="e">
        <f t="shared" si="9"/>
        <v>#REF!</v>
      </c>
      <c r="J651" s="127" t="str">
        <f>IF(G651+H651&lt;&gt;0,Transaksi!J646,"")</f>
        <v/>
      </c>
    </row>
    <row r="652" spans="3:13" customFormat="1" ht="16" customHeight="1">
      <c r="C652" s="59" t="str">
        <f>IF(G652+H652&lt;&gt;0,Transaksi!C647,"")</f>
        <v/>
      </c>
      <c r="D652" s="60" t="str">
        <f>IF(G652+H652&lt;&gt;0,Transaksi!D647,"")</f>
        <v/>
      </c>
      <c r="E652" s="213" t="str">
        <f>IF(G652+H652&lt;&gt;0,Transaksi!E647,"")</f>
        <v/>
      </c>
      <c r="F652" s="48" t="str">
        <f>IF(G652+H652&lt;&gt;0,Transaksi!F647,"")</f>
        <v/>
      </c>
      <c r="G652" s="61">
        <f>IF(Transaksi!K647=$F$11,Transaksi!M647,0)</f>
        <v>0</v>
      </c>
      <c r="H652" s="61">
        <f>IF(Transaksi!K647=$F$11,Transaksi!L647,0)</f>
        <v>0</v>
      </c>
      <c r="I652" s="127" t="e">
        <f t="shared" si="9"/>
        <v>#REF!</v>
      </c>
      <c r="J652" s="127" t="str">
        <f>IF(G652+H652&lt;&gt;0,Transaksi!J647,"")</f>
        <v/>
      </c>
      <c r="L652" s="141">
        <f>H652</f>
        <v>0</v>
      </c>
    </row>
    <row r="653" spans="3:13" customFormat="1" ht="16" customHeight="1">
      <c r="C653" s="59" t="str">
        <f>IF(G653+H653&lt;&gt;0,Transaksi!C648,"")</f>
        <v/>
      </c>
      <c r="D653" s="60" t="str">
        <f>IF(G653+H653&lt;&gt;0,Transaksi!D648,"")</f>
        <v/>
      </c>
      <c r="E653" s="213" t="str">
        <f>IF(G653+H653&lt;&gt;0,Transaksi!E648,"")</f>
        <v/>
      </c>
      <c r="F653" s="48" t="str">
        <f>IF(G653+H653&lt;&gt;0,Transaksi!F648,"")</f>
        <v/>
      </c>
      <c r="G653" s="61">
        <f>IF(Transaksi!K648=$F$11,Transaksi!M648,0)</f>
        <v>0</v>
      </c>
      <c r="H653" s="61">
        <f>IF(Transaksi!K648=$F$11,Transaksi!L648,0)</f>
        <v>0</v>
      </c>
      <c r="I653" s="127" t="e">
        <f t="shared" si="9"/>
        <v>#REF!</v>
      </c>
      <c r="J653" s="127" t="str">
        <f>IF(G653+H653&lt;&gt;0,Transaksi!J648,"")</f>
        <v/>
      </c>
    </row>
    <row r="654" spans="3:13" customFormat="1" ht="16" customHeight="1">
      <c r="C654" s="59" t="str">
        <f>IF(G654+H654&lt;&gt;0,Transaksi!C649,"")</f>
        <v/>
      </c>
      <c r="D654" s="60" t="str">
        <f>IF(G654+H654&lt;&gt;0,Transaksi!D649,"")</f>
        <v/>
      </c>
      <c r="E654" s="213" t="str">
        <f>IF(G654+H654&lt;&gt;0,Transaksi!E649,"")</f>
        <v/>
      </c>
      <c r="F654" s="48" t="str">
        <f>IF(G654+H654&lt;&gt;0,Transaksi!F649,"")</f>
        <v/>
      </c>
      <c r="G654" s="61">
        <f>IF(Transaksi!K649=$F$11,Transaksi!M649,0)</f>
        <v>0</v>
      </c>
      <c r="H654" s="61">
        <f>IF(Transaksi!K649=$F$11,Transaksi!L649,0)</f>
        <v>0</v>
      </c>
      <c r="I654" s="127" t="e">
        <f t="shared" si="9"/>
        <v>#REF!</v>
      </c>
      <c r="J654" s="127" t="str">
        <f>IF(G654+H654&lt;&gt;0,Transaksi!J649,"")</f>
        <v/>
      </c>
    </row>
    <row r="655" spans="3:13" customFormat="1" ht="16" customHeight="1">
      <c r="C655" s="59" t="str">
        <f>IF(G655+H655&lt;&gt;0,Transaksi!C650,"")</f>
        <v/>
      </c>
      <c r="D655" s="60" t="str">
        <f>IF(G655+H655&lt;&gt;0,Transaksi!D650,"")</f>
        <v/>
      </c>
      <c r="E655" s="213" t="str">
        <f>IF(G655+H655&lt;&gt;0,Transaksi!E650,"")</f>
        <v/>
      </c>
      <c r="F655" s="48" t="str">
        <f>IF(G655+H655&lt;&gt;0,Transaksi!F650,"")</f>
        <v/>
      </c>
      <c r="G655" s="61">
        <f>IF(Transaksi!K650=$F$11,Transaksi!M650,0)</f>
        <v>0</v>
      </c>
      <c r="H655" s="61">
        <f>IF(Transaksi!K650=$F$11,Transaksi!L650,0)</f>
        <v>0</v>
      </c>
      <c r="I655" s="127" t="e">
        <f t="shared" si="9"/>
        <v>#REF!</v>
      </c>
      <c r="J655" s="127" t="str">
        <f>IF(G655+H655&lt;&gt;0,Transaksi!J650,"")</f>
        <v/>
      </c>
    </row>
    <row r="656" spans="3:13" customFormat="1" ht="16" customHeight="1">
      <c r="C656" s="59" t="str">
        <f>IF(G656+H656&lt;&gt;0,Transaksi!C651,"")</f>
        <v/>
      </c>
      <c r="D656" s="60" t="str">
        <f>IF(G656+H656&lt;&gt;0,Transaksi!D651,"")</f>
        <v/>
      </c>
      <c r="E656" s="213" t="str">
        <f>IF(G656+H656&lt;&gt;0,Transaksi!E651,"")</f>
        <v/>
      </c>
      <c r="F656" s="48" t="str">
        <f>IF(G656+H656&lt;&gt;0,Transaksi!F651,"")</f>
        <v/>
      </c>
      <c r="G656" s="61">
        <f>IF(Transaksi!K651=$F$11,Transaksi!M651,0)</f>
        <v>0</v>
      </c>
      <c r="H656" s="61">
        <f>IF(Transaksi!K651=$F$11,Transaksi!L651,0)</f>
        <v>0</v>
      </c>
      <c r="I656" s="127" t="e">
        <f t="shared" si="9"/>
        <v>#REF!</v>
      </c>
      <c r="J656" s="127" t="str">
        <f>IF(G656+H656&lt;&gt;0,Transaksi!J651,"")</f>
        <v/>
      </c>
      <c r="L656" s="142"/>
      <c r="M656" s="142"/>
    </row>
    <row r="657" spans="3:10" customFormat="1" ht="16" customHeight="1">
      <c r="C657" s="59" t="str">
        <f>IF(G657+H657&lt;&gt;0,Transaksi!C652,"")</f>
        <v/>
      </c>
      <c r="D657" s="60" t="str">
        <f>IF(G657+H657&lt;&gt;0,Transaksi!D652,"")</f>
        <v/>
      </c>
      <c r="E657" s="213" t="str">
        <f>IF(G657+H657&lt;&gt;0,Transaksi!E652,"")</f>
        <v/>
      </c>
      <c r="F657" s="48" t="str">
        <f>IF(G657+H657&lt;&gt;0,Transaksi!F652,"")</f>
        <v/>
      </c>
      <c r="G657" s="61">
        <f>IF(Transaksi!K652=$F$11,Transaksi!M652,0)</f>
        <v>0</v>
      </c>
      <c r="H657" s="61">
        <f>IF(Transaksi!K652=$F$11,Transaksi!L652,0)</f>
        <v>0</v>
      </c>
      <c r="I657" s="127" t="e">
        <f t="shared" ref="I657:I720" si="10">I656+G657-H657</f>
        <v>#REF!</v>
      </c>
      <c r="J657" s="127" t="str">
        <f>IF(G657+H657&lt;&gt;0,Transaksi!J652,"")</f>
        <v/>
      </c>
    </row>
    <row r="658" spans="3:10" customFormat="1" ht="16" customHeight="1">
      <c r="C658" s="59" t="str">
        <f>IF(G658+H658&lt;&gt;0,Transaksi!C653,"")</f>
        <v/>
      </c>
      <c r="D658" s="60" t="str">
        <f>IF(G658+H658&lt;&gt;0,Transaksi!D653,"")</f>
        <v/>
      </c>
      <c r="E658" s="213" t="str">
        <f>IF(G658+H658&lt;&gt;0,Transaksi!E653,"")</f>
        <v/>
      </c>
      <c r="F658" s="48" t="str">
        <f>IF(G658+H658&lt;&gt;0,Transaksi!F653,"")</f>
        <v/>
      </c>
      <c r="G658" s="61">
        <f>IF(Transaksi!K653=$F$11,Transaksi!M653,0)</f>
        <v>0</v>
      </c>
      <c r="H658" s="61">
        <f>IF(Transaksi!K653=$F$11,Transaksi!L653,0)</f>
        <v>0</v>
      </c>
      <c r="I658" s="127" t="e">
        <f t="shared" si="10"/>
        <v>#REF!</v>
      </c>
      <c r="J658" s="127" t="str">
        <f>IF(G658+H658&lt;&gt;0,Transaksi!J653,"")</f>
        <v/>
      </c>
    </row>
    <row r="659" spans="3:10" customFormat="1" ht="16" customHeight="1">
      <c r="C659" s="59" t="str">
        <f>IF(G659+H659&lt;&gt;0,Transaksi!C654,"")</f>
        <v/>
      </c>
      <c r="D659" s="60" t="str">
        <f>IF(G659+H659&lt;&gt;0,Transaksi!D654,"")</f>
        <v/>
      </c>
      <c r="E659" s="213" t="str">
        <f>IF(G659+H659&lt;&gt;0,Transaksi!E654,"")</f>
        <v/>
      </c>
      <c r="F659" s="48" t="str">
        <f>IF(G659+H659&lt;&gt;0,Transaksi!F654,"")</f>
        <v/>
      </c>
      <c r="G659" s="61">
        <f>IF(Transaksi!K654=$F$11,Transaksi!M654,0)</f>
        <v>0</v>
      </c>
      <c r="H659" s="61">
        <f>IF(Transaksi!K654=$F$11,Transaksi!L654,0)</f>
        <v>0</v>
      </c>
      <c r="I659" s="127" t="e">
        <f t="shared" si="10"/>
        <v>#REF!</v>
      </c>
      <c r="J659" s="127" t="str">
        <f>IF(G659+H659&lt;&gt;0,Transaksi!J654,"")</f>
        <v/>
      </c>
    </row>
    <row r="660" spans="3:10" customFormat="1" ht="16" customHeight="1">
      <c r="C660" s="59" t="str">
        <f>IF(G660+H660&lt;&gt;0,Transaksi!C655,"")</f>
        <v/>
      </c>
      <c r="D660" s="60" t="str">
        <f>IF(G660+H660&lt;&gt;0,Transaksi!D655,"")</f>
        <v/>
      </c>
      <c r="E660" s="213" t="str">
        <f>IF(G660+H660&lt;&gt;0,Transaksi!E655,"")</f>
        <v/>
      </c>
      <c r="F660" s="48" t="str">
        <f>IF(G660+H660&lt;&gt;0,Transaksi!F655,"")</f>
        <v/>
      </c>
      <c r="G660" s="61">
        <f>IF(Transaksi!K655=$F$11,Transaksi!M655,0)</f>
        <v>0</v>
      </c>
      <c r="H660" s="61">
        <f>IF(Transaksi!K655=$F$11,Transaksi!L655,0)</f>
        <v>0</v>
      </c>
      <c r="I660" s="127" t="e">
        <f t="shared" si="10"/>
        <v>#REF!</v>
      </c>
      <c r="J660" s="127" t="str">
        <f>IF(G660+H660&lt;&gt;0,Transaksi!J655,"")</f>
        <v/>
      </c>
    </row>
    <row r="661" spans="3:10" customFormat="1" ht="16" customHeight="1">
      <c r="C661" s="59" t="str">
        <f>IF(G661+H661&lt;&gt;0,Transaksi!C656,"")</f>
        <v/>
      </c>
      <c r="D661" s="60" t="str">
        <f>IF(G661+H661&lt;&gt;0,Transaksi!D656,"")</f>
        <v/>
      </c>
      <c r="E661" s="213" t="str">
        <f>IF(G661+H661&lt;&gt;0,Transaksi!E656,"")</f>
        <v/>
      </c>
      <c r="F661" s="48" t="str">
        <f>IF(G661+H661&lt;&gt;0,Transaksi!F656,"")</f>
        <v/>
      </c>
      <c r="G661" s="61">
        <f>IF(Transaksi!K656=$F$11,Transaksi!M656,0)</f>
        <v>0</v>
      </c>
      <c r="H661" s="61">
        <f>IF(Transaksi!K656=$F$11,Transaksi!L656,0)</f>
        <v>0</v>
      </c>
      <c r="I661" s="127" t="e">
        <f t="shared" si="10"/>
        <v>#REF!</v>
      </c>
      <c r="J661" s="127" t="str">
        <f>IF(G661+H661&lt;&gt;0,Transaksi!J656,"")</f>
        <v/>
      </c>
    </row>
    <row r="662" spans="3:10" customFormat="1" ht="16" customHeight="1">
      <c r="C662" s="59" t="str">
        <f>IF(G662+H662&lt;&gt;0,Transaksi!C657,"")</f>
        <v/>
      </c>
      <c r="D662" s="60" t="str">
        <f>IF(G662+H662&lt;&gt;0,Transaksi!D657,"")</f>
        <v/>
      </c>
      <c r="E662" s="213" t="str">
        <f>IF(G662+H662&lt;&gt;0,Transaksi!E657,"")</f>
        <v/>
      </c>
      <c r="F662" s="48" t="str">
        <f>IF(G662+H662&lt;&gt;0,Transaksi!F657,"")</f>
        <v/>
      </c>
      <c r="G662" s="61">
        <f>IF(Transaksi!K657=$F$11,Transaksi!M657,0)</f>
        <v>0</v>
      </c>
      <c r="H662" s="61">
        <f>IF(Transaksi!K657=$F$11,Transaksi!L657,0)</f>
        <v>0</v>
      </c>
      <c r="I662" s="127" t="e">
        <f t="shared" si="10"/>
        <v>#REF!</v>
      </c>
      <c r="J662" s="127" t="str">
        <f>IF(G662+H662&lt;&gt;0,Transaksi!J657,"")</f>
        <v/>
      </c>
    </row>
    <row r="663" spans="3:10" customFormat="1" ht="16" customHeight="1">
      <c r="C663" s="59" t="str">
        <f>IF(G663+H663&lt;&gt;0,Transaksi!C658,"")</f>
        <v/>
      </c>
      <c r="D663" s="60" t="str">
        <f>IF(G663+H663&lt;&gt;0,Transaksi!D658,"")</f>
        <v/>
      </c>
      <c r="E663" s="213" t="str">
        <f>IF(G663+H663&lt;&gt;0,Transaksi!E658,"")</f>
        <v/>
      </c>
      <c r="F663" s="48" t="str">
        <f>IF(G663+H663&lt;&gt;0,Transaksi!F658,"")</f>
        <v/>
      </c>
      <c r="G663" s="61">
        <f>IF(Transaksi!K658=$F$11,Transaksi!M658,0)</f>
        <v>0</v>
      </c>
      <c r="H663" s="61">
        <f>IF(Transaksi!K658=$F$11,Transaksi!L658,0)</f>
        <v>0</v>
      </c>
      <c r="I663" s="127" t="e">
        <f t="shared" si="10"/>
        <v>#REF!</v>
      </c>
      <c r="J663" s="127" t="str">
        <f>IF(G663+H663&lt;&gt;0,Transaksi!J658,"")</f>
        <v/>
      </c>
    </row>
    <row r="664" spans="3:10" customFormat="1" ht="16" customHeight="1">
      <c r="C664" s="59" t="str">
        <f>IF(G664+H664&lt;&gt;0,Transaksi!C659,"")</f>
        <v/>
      </c>
      <c r="D664" s="60" t="str">
        <f>IF(G664+H664&lt;&gt;0,Transaksi!D659,"")</f>
        <v/>
      </c>
      <c r="E664" s="213" t="str">
        <f>IF(G664+H664&lt;&gt;0,Transaksi!E659,"")</f>
        <v/>
      </c>
      <c r="F664" s="48" t="str">
        <f>IF(G664+H664&lt;&gt;0,Transaksi!F659,"")</f>
        <v/>
      </c>
      <c r="G664" s="61">
        <f>IF(Transaksi!K659=$F$11,Transaksi!M659,0)</f>
        <v>0</v>
      </c>
      <c r="H664" s="61">
        <f>IF(Transaksi!K659=$F$11,Transaksi!L659,0)</f>
        <v>0</v>
      </c>
      <c r="I664" s="127" t="e">
        <f t="shared" si="10"/>
        <v>#REF!</v>
      </c>
      <c r="J664" s="127" t="str">
        <f>IF(G664+H664&lt;&gt;0,Transaksi!J659,"")</f>
        <v/>
      </c>
    </row>
    <row r="665" spans="3:10" customFormat="1" ht="16" customHeight="1">
      <c r="C665" s="59" t="str">
        <f>IF(G665+H665&lt;&gt;0,Transaksi!C660,"")</f>
        <v/>
      </c>
      <c r="D665" s="60" t="str">
        <f>IF(G665+H665&lt;&gt;0,Transaksi!D660,"")</f>
        <v/>
      </c>
      <c r="E665" s="213" t="str">
        <f>IF(G665+H665&lt;&gt;0,Transaksi!E660,"")</f>
        <v/>
      </c>
      <c r="F665" s="48" t="str">
        <f>IF(G665+H665&lt;&gt;0,Transaksi!F660,"")</f>
        <v/>
      </c>
      <c r="G665" s="61">
        <f>IF(Transaksi!K660=$F$11,Transaksi!M660,0)</f>
        <v>0</v>
      </c>
      <c r="H665" s="61">
        <f>IF(Transaksi!K660=$F$11,Transaksi!L660,0)</f>
        <v>0</v>
      </c>
      <c r="I665" s="127" t="e">
        <f t="shared" si="10"/>
        <v>#REF!</v>
      </c>
      <c r="J665" s="127" t="str">
        <f>IF(G665+H665&lt;&gt;0,Transaksi!J660,"")</f>
        <v/>
      </c>
    </row>
    <row r="666" spans="3:10" customFormat="1" ht="16" customHeight="1">
      <c r="C666" s="59" t="str">
        <f>IF(G666+H666&lt;&gt;0,Transaksi!C661,"")</f>
        <v/>
      </c>
      <c r="D666" s="60" t="str">
        <f>IF(G666+H666&lt;&gt;0,Transaksi!D661,"")</f>
        <v/>
      </c>
      <c r="E666" s="213" t="str">
        <f>IF(G666+H666&lt;&gt;0,Transaksi!E661,"")</f>
        <v/>
      </c>
      <c r="F666" s="48" t="str">
        <f>IF(G666+H666&lt;&gt;0,Transaksi!F661,"")</f>
        <v/>
      </c>
      <c r="G666" s="61">
        <f>IF(Transaksi!K661=$F$11,Transaksi!M661,0)</f>
        <v>0</v>
      </c>
      <c r="H666" s="61">
        <f>IF(Transaksi!K661=$F$11,Transaksi!L661,0)</f>
        <v>0</v>
      </c>
      <c r="I666" s="127" t="e">
        <f t="shared" si="10"/>
        <v>#REF!</v>
      </c>
      <c r="J666" s="127" t="str">
        <f>IF(G666+H666&lt;&gt;0,Transaksi!J661,"")</f>
        <v/>
      </c>
    </row>
    <row r="667" spans="3:10" customFormat="1" ht="16" customHeight="1">
      <c r="C667" s="59" t="str">
        <f>IF(G667+H667&lt;&gt;0,Transaksi!C662,"")</f>
        <v/>
      </c>
      <c r="D667" s="60" t="str">
        <f>IF(G667+H667&lt;&gt;0,Transaksi!D662,"")</f>
        <v/>
      </c>
      <c r="E667" s="213" t="str">
        <f>IF(G667+H667&lt;&gt;0,Transaksi!E662,"")</f>
        <v/>
      </c>
      <c r="F667" s="48" t="str">
        <f>IF(G667+H667&lt;&gt;0,Transaksi!F662,"")</f>
        <v/>
      </c>
      <c r="G667" s="61">
        <f>IF(Transaksi!K662=$F$11,Transaksi!M662,0)</f>
        <v>0</v>
      </c>
      <c r="H667" s="61">
        <f>IF(Transaksi!K662=$F$11,Transaksi!L662,0)</f>
        <v>0</v>
      </c>
      <c r="I667" s="127" t="e">
        <f t="shared" si="10"/>
        <v>#REF!</v>
      </c>
      <c r="J667" s="127" t="str">
        <f>IF(G667+H667&lt;&gt;0,Transaksi!J662,"")</f>
        <v/>
      </c>
    </row>
    <row r="668" spans="3:10" customFormat="1" ht="16" customHeight="1">
      <c r="C668" s="59" t="str">
        <f>IF(G668+H668&lt;&gt;0,Transaksi!C663,"")</f>
        <v/>
      </c>
      <c r="D668" s="60" t="str">
        <f>IF(G668+H668&lt;&gt;0,Transaksi!D663,"")</f>
        <v/>
      </c>
      <c r="E668" s="213" t="str">
        <f>IF(G668+H668&lt;&gt;0,Transaksi!E663,"")</f>
        <v/>
      </c>
      <c r="F668" s="48" t="str">
        <f>IF(G668+H668&lt;&gt;0,Transaksi!F663,"")</f>
        <v/>
      </c>
      <c r="G668" s="61">
        <f>IF(Transaksi!K663=$F$11,Transaksi!M663,0)</f>
        <v>0</v>
      </c>
      <c r="H668" s="61">
        <f>IF(Transaksi!K663=$F$11,Transaksi!L663,0)</f>
        <v>0</v>
      </c>
      <c r="I668" s="127" t="e">
        <f t="shared" si="10"/>
        <v>#REF!</v>
      </c>
      <c r="J668" s="127" t="str">
        <f>IF(G668+H668&lt;&gt;0,Transaksi!J663,"")</f>
        <v/>
      </c>
    </row>
    <row r="669" spans="3:10" customFormat="1" ht="16" customHeight="1">
      <c r="C669" s="59" t="str">
        <f>IF(G669+H669&lt;&gt;0,Transaksi!C664,"")</f>
        <v/>
      </c>
      <c r="D669" s="60" t="str">
        <f>IF(G669+H669&lt;&gt;0,Transaksi!D664,"")</f>
        <v/>
      </c>
      <c r="E669" s="213" t="str">
        <f>IF(G669+H669&lt;&gt;0,Transaksi!E664,"")</f>
        <v/>
      </c>
      <c r="F669" s="48" t="str">
        <f>IF(G669+H669&lt;&gt;0,Transaksi!F664,"")</f>
        <v/>
      </c>
      <c r="G669" s="61">
        <f>IF(Transaksi!K664=$F$11,Transaksi!M664,0)</f>
        <v>0</v>
      </c>
      <c r="H669" s="61">
        <f>IF(Transaksi!K664=$F$11,Transaksi!L664,0)</f>
        <v>0</v>
      </c>
      <c r="I669" s="127" t="e">
        <f t="shared" si="10"/>
        <v>#REF!</v>
      </c>
      <c r="J669" s="127" t="str">
        <f>IF(G669+H669&lt;&gt;0,Transaksi!J664,"")</f>
        <v/>
      </c>
    </row>
    <row r="670" spans="3:10" customFormat="1" ht="16" customHeight="1">
      <c r="C670" s="59" t="str">
        <f>IF(G670+H670&lt;&gt;0,Transaksi!C665,"")</f>
        <v/>
      </c>
      <c r="D670" s="60" t="str">
        <f>IF(G670+H670&lt;&gt;0,Transaksi!D665,"")</f>
        <v/>
      </c>
      <c r="E670" s="213" t="str">
        <f>IF(G670+H670&lt;&gt;0,Transaksi!E665,"")</f>
        <v/>
      </c>
      <c r="F670" s="48" t="str">
        <f>IF(G670+H670&lt;&gt;0,Transaksi!F665,"")</f>
        <v/>
      </c>
      <c r="G670" s="61">
        <f>IF(Transaksi!K665=$F$11,Transaksi!M665,0)</f>
        <v>0</v>
      </c>
      <c r="H670" s="61">
        <f>IF(Transaksi!K665=$F$11,Transaksi!L665,0)</f>
        <v>0</v>
      </c>
      <c r="I670" s="127" t="e">
        <f t="shared" si="10"/>
        <v>#REF!</v>
      </c>
      <c r="J670" s="127" t="str">
        <f>IF(G670+H670&lt;&gt;0,Transaksi!J665,"")</f>
        <v/>
      </c>
    </row>
    <row r="671" spans="3:10" customFormat="1" ht="16" customHeight="1">
      <c r="C671" s="59" t="str">
        <f>IF(G671+H671&lt;&gt;0,Transaksi!C666,"")</f>
        <v/>
      </c>
      <c r="D671" s="60" t="str">
        <f>IF(G671+H671&lt;&gt;0,Transaksi!D666,"")</f>
        <v/>
      </c>
      <c r="E671" s="213" t="str">
        <f>IF(G671+H671&lt;&gt;0,Transaksi!E666,"")</f>
        <v/>
      </c>
      <c r="F671" s="48" t="str">
        <f>IF(G671+H671&lt;&gt;0,Transaksi!F666,"")</f>
        <v/>
      </c>
      <c r="G671" s="61">
        <f>IF(Transaksi!K666=$F$11,Transaksi!M666,0)</f>
        <v>0</v>
      </c>
      <c r="H671" s="61">
        <f>IF(Transaksi!K666=$F$11,Transaksi!L666,0)</f>
        <v>0</v>
      </c>
      <c r="I671" s="127" t="e">
        <f t="shared" si="10"/>
        <v>#REF!</v>
      </c>
      <c r="J671" s="127" t="str">
        <f>IF(G671+H671&lt;&gt;0,Transaksi!J666,"")</f>
        <v/>
      </c>
    </row>
    <row r="672" spans="3:10" customFormat="1" ht="16" customHeight="1">
      <c r="C672" s="59" t="str">
        <f>IF(G672+H672&lt;&gt;0,Transaksi!C667,"")</f>
        <v/>
      </c>
      <c r="D672" s="60" t="str">
        <f>IF(G672+H672&lt;&gt;0,Transaksi!D667,"")</f>
        <v/>
      </c>
      <c r="E672" s="213" t="str">
        <f>IF(G672+H672&lt;&gt;0,Transaksi!E667,"")</f>
        <v/>
      </c>
      <c r="F672" s="48" t="str">
        <f>IF(G672+H672&lt;&gt;0,Transaksi!F667,"")</f>
        <v/>
      </c>
      <c r="G672" s="61">
        <f>IF(Transaksi!K667=$F$11,Transaksi!M667,0)</f>
        <v>0</v>
      </c>
      <c r="H672" s="61">
        <f>IF(Transaksi!K667=$F$11,Transaksi!L667,0)</f>
        <v>0</v>
      </c>
      <c r="I672" s="127" t="e">
        <f t="shared" si="10"/>
        <v>#REF!</v>
      </c>
      <c r="J672" s="127" t="str">
        <f>IF(G672+H672&lt;&gt;0,Transaksi!J667,"")</f>
        <v/>
      </c>
    </row>
    <row r="673" spans="3:10" customFormat="1" ht="16" customHeight="1">
      <c r="C673" s="59" t="str">
        <f>IF(G673+H673&lt;&gt;0,Transaksi!C668,"")</f>
        <v/>
      </c>
      <c r="D673" s="60" t="str">
        <f>IF(G673+H673&lt;&gt;0,Transaksi!D668,"")</f>
        <v/>
      </c>
      <c r="E673" s="213" t="str">
        <f>IF(G673+H673&lt;&gt;0,Transaksi!E668,"")</f>
        <v/>
      </c>
      <c r="F673" s="48" t="str">
        <f>IF(G673+H673&lt;&gt;0,Transaksi!F668,"")</f>
        <v/>
      </c>
      <c r="G673" s="61">
        <f>IF(Transaksi!K668=$F$11,Transaksi!M668,0)</f>
        <v>0</v>
      </c>
      <c r="H673" s="61">
        <f>IF(Transaksi!K668=$F$11,Transaksi!L668,0)</f>
        <v>0</v>
      </c>
      <c r="I673" s="127" t="e">
        <f t="shared" si="10"/>
        <v>#REF!</v>
      </c>
      <c r="J673" s="127" t="str">
        <f>IF(G673+H673&lt;&gt;0,Transaksi!J668,"")</f>
        <v/>
      </c>
    </row>
    <row r="674" spans="3:10" customFormat="1" ht="16" customHeight="1">
      <c r="C674" s="59" t="str">
        <f>IF(G674+H674&lt;&gt;0,Transaksi!C669,"")</f>
        <v/>
      </c>
      <c r="D674" s="60" t="str">
        <f>IF(G674+H674&lt;&gt;0,Transaksi!D669,"")</f>
        <v/>
      </c>
      <c r="E674" s="213" t="str">
        <f>IF(G674+H674&lt;&gt;0,Transaksi!E669,"")</f>
        <v/>
      </c>
      <c r="F674" s="48" t="str">
        <f>IF(G674+H674&lt;&gt;0,Transaksi!F669,"")</f>
        <v/>
      </c>
      <c r="G674" s="61">
        <f>IF(Transaksi!K669=$F$11,Transaksi!M669,0)</f>
        <v>0</v>
      </c>
      <c r="H674" s="61">
        <f>IF(Transaksi!K669=$F$11,Transaksi!L669,0)</f>
        <v>0</v>
      </c>
      <c r="I674" s="127" t="e">
        <f t="shared" si="10"/>
        <v>#REF!</v>
      </c>
      <c r="J674" s="127" t="str">
        <f>IF(G674+H674&lt;&gt;0,Transaksi!J669,"")</f>
        <v/>
      </c>
    </row>
    <row r="675" spans="3:10" customFormat="1" ht="16" customHeight="1">
      <c r="C675" s="59" t="str">
        <f>IF(G675+H675&lt;&gt;0,Transaksi!C670,"")</f>
        <v/>
      </c>
      <c r="D675" s="60" t="str">
        <f>IF(G675+H675&lt;&gt;0,Transaksi!D670,"")</f>
        <v/>
      </c>
      <c r="E675" s="213" t="str">
        <f>IF(G675+H675&lt;&gt;0,Transaksi!E670,"")</f>
        <v/>
      </c>
      <c r="F675" s="48" t="str">
        <f>IF(G675+H675&lt;&gt;0,Transaksi!F670,"")</f>
        <v/>
      </c>
      <c r="G675" s="61">
        <f>IF(Transaksi!K670=$F$11,Transaksi!M670,0)</f>
        <v>0</v>
      </c>
      <c r="H675" s="61">
        <f>IF(Transaksi!K670=$F$11,Transaksi!L670,0)</f>
        <v>0</v>
      </c>
      <c r="I675" s="127" t="e">
        <f t="shared" si="10"/>
        <v>#REF!</v>
      </c>
      <c r="J675" s="127" t="str">
        <f>IF(G675+H675&lt;&gt;0,Transaksi!J670,"")</f>
        <v/>
      </c>
    </row>
    <row r="676" spans="3:10" customFormat="1" ht="16" customHeight="1">
      <c r="C676" s="59" t="str">
        <f>IF(G676+H676&lt;&gt;0,Transaksi!C671,"")</f>
        <v/>
      </c>
      <c r="D676" s="60" t="str">
        <f>IF(G676+H676&lt;&gt;0,Transaksi!D671,"")</f>
        <v/>
      </c>
      <c r="E676" s="213" t="str">
        <f>IF(G676+H676&lt;&gt;0,Transaksi!E671,"")</f>
        <v/>
      </c>
      <c r="F676" s="48" t="str">
        <f>IF(G676+H676&lt;&gt;0,Transaksi!F671,"")</f>
        <v/>
      </c>
      <c r="G676" s="61">
        <f>IF(Transaksi!K671=$F$11,Transaksi!M671,0)</f>
        <v>0</v>
      </c>
      <c r="H676" s="61">
        <f>IF(Transaksi!K671=$F$11,Transaksi!L671,0)</f>
        <v>0</v>
      </c>
      <c r="I676" s="127" t="e">
        <f t="shared" si="10"/>
        <v>#REF!</v>
      </c>
      <c r="J676" s="127" t="str">
        <f>IF(G676+H676&lt;&gt;0,Transaksi!J671,"")</f>
        <v/>
      </c>
    </row>
    <row r="677" spans="3:10" customFormat="1" ht="16" customHeight="1">
      <c r="C677" s="59" t="str">
        <f>IF(G677+H677&lt;&gt;0,Transaksi!C672,"")</f>
        <v/>
      </c>
      <c r="D677" s="60" t="str">
        <f>IF(G677+H677&lt;&gt;0,Transaksi!D672,"")</f>
        <v/>
      </c>
      <c r="E677" s="213" t="str">
        <f>IF(G677+H677&lt;&gt;0,Transaksi!E672,"")</f>
        <v/>
      </c>
      <c r="F677" s="48" t="str">
        <f>IF(G677+H677&lt;&gt;0,Transaksi!F672,"")</f>
        <v/>
      </c>
      <c r="G677" s="61">
        <f>IF(Transaksi!K672=$F$11,Transaksi!M672,0)</f>
        <v>0</v>
      </c>
      <c r="H677" s="61">
        <f>IF(Transaksi!K672=$F$11,Transaksi!L672,0)</f>
        <v>0</v>
      </c>
      <c r="I677" s="127" t="e">
        <f t="shared" si="10"/>
        <v>#REF!</v>
      </c>
      <c r="J677" s="127" t="str">
        <f>IF(G677+H677&lt;&gt;0,Transaksi!J672,"")</f>
        <v/>
      </c>
    </row>
    <row r="678" spans="3:10" customFormat="1" ht="16" customHeight="1">
      <c r="C678" s="59" t="str">
        <f>IF(G678+H678&lt;&gt;0,Transaksi!C673,"")</f>
        <v/>
      </c>
      <c r="D678" s="60" t="str">
        <f>IF(G678+H678&lt;&gt;0,Transaksi!D673,"")</f>
        <v/>
      </c>
      <c r="E678" s="213" t="str">
        <f>IF(G678+H678&lt;&gt;0,Transaksi!E673,"")</f>
        <v/>
      </c>
      <c r="F678" s="48" t="str">
        <f>IF(G678+H678&lt;&gt;0,Transaksi!F673,"")</f>
        <v/>
      </c>
      <c r="G678" s="61">
        <f>IF(Transaksi!K673=$F$11,Transaksi!M673,0)</f>
        <v>0</v>
      </c>
      <c r="H678" s="61">
        <f>IF(Transaksi!K673=$F$11,Transaksi!L673,0)</f>
        <v>0</v>
      </c>
      <c r="I678" s="127" t="e">
        <f t="shared" si="10"/>
        <v>#REF!</v>
      </c>
      <c r="J678" s="127" t="str">
        <f>IF(G678+H678&lt;&gt;0,Transaksi!J673,"")</f>
        <v/>
      </c>
    </row>
    <row r="679" spans="3:10" customFormat="1" ht="16" customHeight="1">
      <c r="C679" s="59" t="str">
        <f>IF(G679+H679&lt;&gt;0,Transaksi!C674,"")</f>
        <v/>
      </c>
      <c r="D679" s="60" t="str">
        <f>IF(G679+H679&lt;&gt;0,Transaksi!D674,"")</f>
        <v/>
      </c>
      <c r="E679" s="213" t="str">
        <f>IF(G679+H679&lt;&gt;0,Transaksi!E674,"")</f>
        <v/>
      </c>
      <c r="F679" s="48" t="str">
        <f>IF(G679+H679&lt;&gt;0,Transaksi!F674,"")</f>
        <v/>
      </c>
      <c r="G679" s="61">
        <f>IF(Transaksi!K674=$F$11,Transaksi!M674,0)</f>
        <v>0</v>
      </c>
      <c r="H679" s="61">
        <f>IF(Transaksi!K674=$F$11,Transaksi!L674,0)</f>
        <v>0</v>
      </c>
      <c r="I679" s="127" t="e">
        <f t="shared" si="10"/>
        <v>#REF!</v>
      </c>
      <c r="J679" s="127" t="str">
        <f>IF(G679+H679&lt;&gt;0,Transaksi!J674,"")</f>
        <v/>
      </c>
    </row>
    <row r="680" spans="3:10" customFormat="1" ht="16" customHeight="1">
      <c r="C680" s="59" t="str">
        <f>IF(G680+H680&lt;&gt;0,Transaksi!C675,"")</f>
        <v/>
      </c>
      <c r="D680" s="60" t="str">
        <f>IF(G680+H680&lt;&gt;0,Transaksi!D675,"")</f>
        <v/>
      </c>
      <c r="E680" s="213" t="str">
        <f>IF(G680+H680&lt;&gt;0,Transaksi!E675,"")</f>
        <v/>
      </c>
      <c r="F680" s="48" t="str">
        <f>IF(G680+H680&lt;&gt;0,Transaksi!F675,"")</f>
        <v/>
      </c>
      <c r="G680" s="61">
        <f>IF(Transaksi!K675=$F$11,Transaksi!M675,0)</f>
        <v>0</v>
      </c>
      <c r="H680" s="61">
        <f>IF(Transaksi!K675=$F$11,Transaksi!L675,0)</f>
        <v>0</v>
      </c>
      <c r="I680" s="127" t="e">
        <f t="shared" si="10"/>
        <v>#REF!</v>
      </c>
      <c r="J680" s="127" t="str">
        <f>IF(G680+H680&lt;&gt;0,Transaksi!J675,"")</f>
        <v/>
      </c>
    </row>
    <row r="681" spans="3:10" customFormat="1" ht="16" customHeight="1">
      <c r="C681" s="59" t="str">
        <f>IF(G681+H681&lt;&gt;0,Transaksi!C676,"")</f>
        <v/>
      </c>
      <c r="D681" s="60" t="str">
        <f>IF(G681+H681&lt;&gt;0,Transaksi!D676,"")</f>
        <v/>
      </c>
      <c r="E681" s="213" t="str">
        <f>IF(G681+H681&lt;&gt;0,Transaksi!E676,"")</f>
        <v/>
      </c>
      <c r="F681" s="48" t="str">
        <f>IF(G681+H681&lt;&gt;0,Transaksi!F676,"")</f>
        <v/>
      </c>
      <c r="G681" s="61">
        <f>IF(Transaksi!K676=$F$11,Transaksi!M676,0)</f>
        <v>0</v>
      </c>
      <c r="H681" s="61">
        <f>IF(Transaksi!K676=$F$11,Transaksi!L676,0)</f>
        <v>0</v>
      </c>
      <c r="I681" s="127" t="e">
        <f t="shared" si="10"/>
        <v>#REF!</v>
      </c>
      <c r="J681" s="127" t="str">
        <f>IF(G681+H681&lt;&gt;0,Transaksi!J676,"")</f>
        <v/>
      </c>
    </row>
    <row r="682" spans="3:10" customFormat="1" ht="16" customHeight="1">
      <c r="C682" s="59" t="str">
        <f>IF(G682+H682&lt;&gt;0,Transaksi!C677,"")</f>
        <v/>
      </c>
      <c r="D682" s="60" t="str">
        <f>IF(G682+H682&lt;&gt;0,Transaksi!D677,"")</f>
        <v/>
      </c>
      <c r="E682" s="213" t="str">
        <f>IF(G682+H682&lt;&gt;0,Transaksi!E677,"")</f>
        <v/>
      </c>
      <c r="F682" s="48" t="str">
        <f>IF(G682+H682&lt;&gt;0,Transaksi!F677,"")</f>
        <v/>
      </c>
      <c r="G682" s="61">
        <f>IF(Transaksi!K677=$F$11,Transaksi!M677,0)</f>
        <v>0</v>
      </c>
      <c r="H682" s="61">
        <f>IF(Transaksi!K677=$F$11,Transaksi!L677,0)</f>
        <v>0</v>
      </c>
      <c r="I682" s="127" t="e">
        <f t="shared" si="10"/>
        <v>#REF!</v>
      </c>
      <c r="J682" s="127" t="str">
        <f>IF(G682+H682&lt;&gt;0,Transaksi!J677,"")</f>
        <v/>
      </c>
    </row>
    <row r="683" spans="3:10" customFormat="1" ht="16" customHeight="1">
      <c r="C683" s="59" t="str">
        <f>IF(G683+H683&lt;&gt;0,Transaksi!C678,"")</f>
        <v/>
      </c>
      <c r="D683" s="60" t="str">
        <f>IF(G683+H683&lt;&gt;0,Transaksi!D678,"")</f>
        <v/>
      </c>
      <c r="E683" s="213" t="str">
        <f>IF(G683+H683&lt;&gt;0,Transaksi!E678,"")</f>
        <v/>
      </c>
      <c r="F683" s="48" t="str">
        <f>IF(G683+H683&lt;&gt;0,Transaksi!F678,"")</f>
        <v/>
      </c>
      <c r="G683" s="61">
        <f>IF(Transaksi!K678=$F$11,Transaksi!M678,0)</f>
        <v>0</v>
      </c>
      <c r="H683" s="61">
        <f>IF(Transaksi!K678=$F$11,Transaksi!L678,0)</f>
        <v>0</v>
      </c>
      <c r="I683" s="127" t="e">
        <f t="shared" si="10"/>
        <v>#REF!</v>
      </c>
      <c r="J683" s="127" t="str">
        <f>IF(G683+H683&lt;&gt;0,Transaksi!J678,"")</f>
        <v/>
      </c>
    </row>
    <row r="684" spans="3:10" customFormat="1" ht="16" customHeight="1">
      <c r="C684" s="59" t="str">
        <f>IF(G684+H684&lt;&gt;0,Transaksi!C679,"")</f>
        <v/>
      </c>
      <c r="D684" s="60" t="str">
        <f>IF(G684+H684&lt;&gt;0,Transaksi!D679,"")</f>
        <v/>
      </c>
      <c r="E684" s="213" t="str">
        <f>IF(G684+H684&lt;&gt;0,Transaksi!E679,"")</f>
        <v/>
      </c>
      <c r="F684" s="48" t="str">
        <f>IF(G684+H684&lt;&gt;0,Transaksi!F679,"")</f>
        <v/>
      </c>
      <c r="G684" s="61">
        <f>IF(Transaksi!K679=$F$11,Transaksi!M679,0)</f>
        <v>0</v>
      </c>
      <c r="H684" s="61">
        <f>IF(Transaksi!K679=$F$11,Transaksi!L679,0)</f>
        <v>0</v>
      </c>
      <c r="I684" s="127" t="e">
        <f t="shared" si="10"/>
        <v>#REF!</v>
      </c>
      <c r="J684" s="127" t="str">
        <f>IF(G684+H684&lt;&gt;0,Transaksi!J679,"")</f>
        <v/>
      </c>
    </row>
    <row r="685" spans="3:10" customFormat="1" ht="16" customHeight="1">
      <c r="C685" s="59" t="str">
        <f>IF(G685+H685&lt;&gt;0,Transaksi!C680,"")</f>
        <v/>
      </c>
      <c r="D685" s="60" t="str">
        <f>IF(G685+H685&lt;&gt;0,Transaksi!D680,"")</f>
        <v/>
      </c>
      <c r="E685" s="213" t="str">
        <f>IF(G685+H685&lt;&gt;0,Transaksi!E680,"")</f>
        <v/>
      </c>
      <c r="F685" s="48" t="str">
        <f>IF(G685+H685&lt;&gt;0,Transaksi!F680,"")</f>
        <v/>
      </c>
      <c r="G685" s="61">
        <f>IF(Transaksi!K680=$F$11,Transaksi!M680,0)</f>
        <v>0</v>
      </c>
      <c r="H685" s="61">
        <f>IF(Transaksi!K680=$F$11,Transaksi!L680,0)</f>
        <v>0</v>
      </c>
      <c r="I685" s="127" t="e">
        <f t="shared" si="10"/>
        <v>#REF!</v>
      </c>
      <c r="J685" s="127" t="str">
        <f>IF(G685+H685&lt;&gt;0,Transaksi!J680,"")</f>
        <v/>
      </c>
    </row>
    <row r="686" spans="3:10" customFormat="1" ht="16" customHeight="1">
      <c r="C686" s="59" t="str">
        <f>IF(G686+H686&lt;&gt;0,Transaksi!C681,"")</f>
        <v/>
      </c>
      <c r="D686" s="60" t="str">
        <f>IF(G686+H686&lt;&gt;0,Transaksi!D681,"")</f>
        <v/>
      </c>
      <c r="E686" s="213" t="str">
        <f>IF(G686+H686&lt;&gt;0,Transaksi!E681,"")</f>
        <v/>
      </c>
      <c r="F686" s="48" t="str">
        <f>IF(G686+H686&lt;&gt;0,Transaksi!F681,"")</f>
        <v/>
      </c>
      <c r="G686" s="61">
        <f>IF(Transaksi!K681=$F$11,Transaksi!M681,0)</f>
        <v>0</v>
      </c>
      <c r="H686" s="61">
        <f>IF(Transaksi!K681=$F$11,Transaksi!L681,0)</f>
        <v>0</v>
      </c>
      <c r="I686" s="127" t="e">
        <f t="shared" si="10"/>
        <v>#REF!</v>
      </c>
      <c r="J686" s="127" t="str">
        <f>IF(G686+H686&lt;&gt;0,Transaksi!J681,"")</f>
        <v/>
      </c>
    </row>
    <row r="687" spans="3:10" customFormat="1" ht="16" customHeight="1">
      <c r="C687" s="59" t="str">
        <f>IF(G687+H687&lt;&gt;0,Transaksi!C682,"")</f>
        <v/>
      </c>
      <c r="D687" s="60" t="str">
        <f>IF(G687+H687&lt;&gt;0,Transaksi!D682,"")</f>
        <v/>
      </c>
      <c r="E687" s="213" t="str">
        <f>IF(G687+H687&lt;&gt;0,Transaksi!E682,"")</f>
        <v/>
      </c>
      <c r="F687" s="48" t="str">
        <f>IF(G687+H687&lt;&gt;0,Transaksi!F682,"")</f>
        <v/>
      </c>
      <c r="G687" s="61">
        <f>IF(Transaksi!K682=$F$11,Transaksi!M682,0)</f>
        <v>0</v>
      </c>
      <c r="H687" s="61">
        <f>IF(Transaksi!K682=$F$11,Transaksi!L682,0)</f>
        <v>0</v>
      </c>
      <c r="I687" s="127" t="e">
        <f t="shared" si="10"/>
        <v>#REF!</v>
      </c>
      <c r="J687" s="127" t="str">
        <f>IF(G687+H687&lt;&gt;0,Transaksi!J682,"")</f>
        <v/>
      </c>
    </row>
    <row r="688" spans="3:10" customFormat="1" ht="16" customHeight="1">
      <c r="C688" s="59" t="str">
        <f>IF(G688+H688&lt;&gt;0,Transaksi!C683,"")</f>
        <v/>
      </c>
      <c r="D688" s="60" t="str">
        <f>IF(G688+H688&lt;&gt;0,Transaksi!D683,"")</f>
        <v/>
      </c>
      <c r="E688" s="213" t="str">
        <f>IF(G688+H688&lt;&gt;0,Transaksi!E683,"")</f>
        <v/>
      </c>
      <c r="F688" s="48" t="str">
        <f>IF(G688+H688&lt;&gt;0,Transaksi!F683,"")</f>
        <v/>
      </c>
      <c r="G688" s="61">
        <f>IF(Transaksi!K683=$F$11,Transaksi!M683,0)</f>
        <v>0</v>
      </c>
      <c r="H688" s="61">
        <f>IF(Transaksi!K683=$F$11,Transaksi!L683,0)</f>
        <v>0</v>
      </c>
      <c r="I688" s="127" t="e">
        <f t="shared" si="10"/>
        <v>#REF!</v>
      </c>
      <c r="J688" s="127" t="str">
        <f>IF(G688+H688&lt;&gt;0,Transaksi!J683,"")</f>
        <v/>
      </c>
    </row>
    <row r="689" spans="3:10" customFormat="1" ht="16" customHeight="1">
      <c r="C689" s="59" t="str">
        <f>IF(G689+H689&lt;&gt;0,Transaksi!C684,"")</f>
        <v/>
      </c>
      <c r="D689" s="60" t="str">
        <f>IF(G689+H689&lt;&gt;0,Transaksi!D684,"")</f>
        <v/>
      </c>
      <c r="E689" s="213" t="str">
        <f>IF(G689+H689&lt;&gt;0,Transaksi!E684,"")</f>
        <v/>
      </c>
      <c r="F689" s="48" t="str">
        <f>IF(G689+H689&lt;&gt;0,Transaksi!F684,"")</f>
        <v/>
      </c>
      <c r="G689" s="61">
        <f>IF(Transaksi!K684=$F$11,Transaksi!M684,0)</f>
        <v>0</v>
      </c>
      <c r="H689" s="61">
        <f>IF(Transaksi!K684=$F$11,Transaksi!L684,0)</f>
        <v>0</v>
      </c>
      <c r="I689" s="127" t="e">
        <f t="shared" si="10"/>
        <v>#REF!</v>
      </c>
      <c r="J689" s="127" t="str">
        <f>IF(G689+H689&lt;&gt;0,Transaksi!J684,"")</f>
        <v/>
      </c>
    </row>
    <row r="690" spans="3:10" customFormat="1" ht="16" customHeight="1">
      <c r="C690" s="59" t="str">
        <f>IF(G690+H690&lt;&gt;0,Transaksi!C685,"")</f>
        <v/>
      </c>
      <c r="D690" s="60" t="str">
        <f>IF(G690+H690&lt;&gt;0,Transaksi!D685,"")</f>
        <v/>
      </c>
      <c r="E690" s="213" t="str">
        <f>IF(G690+H690&lt;&gt;0,Transaksi!E685,"")</f>
        <v/>
      </c>
      <c r="F690" s="48" t="str">
        <f>IF(G690+H690&lt;&gt;0,Transaksi!F685,"")</f>
        <v/>
      </c>
      <c r="G690" s="61">
        <f>IF(Transaksi!K685=$F$11,Transaksi!M685,0)</f>
        <v>0</v>
      </c>
      <c r="H690" s="61">
        <f>IF(Transaksi!K685=$F$11,Transaksi!L685,0)</f>
        <v>0</v>
      </c>
      <c r="I690" s="127" t="e">
        <f t="shared" si="10"/>
        <v>#REF!</v>
      </c>
      <c r="J690" s="127" t="str">
        <f>IF(G690+H690&lt;&gt;0,Transaksi!J685,"")</f>
        <v/>
      </c>
    </row>
    <row r="691" spans="3:10" customFormat="1" ht="16" customHeight="1">
      <c r="C691" s="59" t="str">
        <f>IF(G691+H691&lt;&gt;0,Transaksi!C686,"")</f>
        <v/>
      </c>
      <c r="D691" s="60" t="str">
        <f>IF(G691+H691&lt;&gt;0,Transaksi!D686,"")</f>
        <v/>
      </c>
      <c r="E691" s="213" t="str">
        <f>IF(G691+H691&lt;&gt;0,Transaksi!E686,"")</f>
        <v/>
      </c>
      <c r="F691" s="48" t="str">
        <f>IF(G691+H691&lt;&gt;0,Transaksi!F686,"")</f>
        <v/>
      </c>
      <c r="G691" s="61">
        <f>IF(Transaksi!K686=$F$11,Transaksi!M686,0)</f>
        <v>0</v>
      </c>
      <c r="H691" s="61">
        <f>IF(Transaksi!K686=$F$11,Transaksi!L686,0)</f>
        <v>0</v>
      </c>
      <c r="I691" s="127" t="e">
        <f t="shared" si="10"/>
        <v>#REF!</v>
      </c>
      <c r="J691" s="127" t="str">
        <f>IF(G691+H691&lt;&gt;0,Transaksi!J686,"")</f>
        <v/>
      </c>
    </row>
    <row r="692" spans="3:10" customFormat="1" ht="16" customHeight="1">
      <c r="C692" s="59" t="str">
        <f>IF(G692+H692&lt;&gt;0,Transaksi!C687,"")</f>
        <v/>
      </c>
      <c r="D692" s="60" t="str">
        <f>IF(G692+H692&lt;&gt;0,Transaksi!D687,"")</f>
        <v/>
      </c>
      <c r="E692" s="213" t="str">
        <f>IF(G692+H692&lt;&gt;0,Transaksi!E687,"")</f>
        <v/>
      </c>
      <c r="F692" s="48" t="str">
        <f>IF(G692+H692&lt;&gt;0,Transaksi!F687,"")</f>
        <v/>
      </c>
      <c r="G692" s="61">
        <f>IF(Transaksi!K687=$F$11,Transaksi!M687,0)</f>
        <v>0</v>
      </c>
      <c r="H692" s="61">
        <f>IF(Transaksi!K687=$F$11,Transaksi!L687,0)</f>
        <v>0</v>
      </c>
      <c r="I692" s="127" t="e">
        <f t="shared" si="10"/>
        <v>#REF!</v>
      </c>
      <c r="J692" s="127" t="str">
        <f>IF(G692+H692&lt;&gt;0,Transaksi!J687,"")</f>
        <v/>
      </c>
    </row>
    <row r="693" spans="3:10" customFormat="1" ht="16" customHeight="1">
      <c r="C693" s="59" t="str">
        <f>IF(G693+H693&lt;&gt;0,Transaksi!C688,"")</f>
        <v/>
      </c>
      <c r="D693" s="60" t="str">
        <f>IF(G693+H693&lt;&gt;0,Transaksi!D688,"")</f>
        <v/>
      </c>
      <c r="E693" s="213" t="str">
        <f>IF(G693+H693&lt;&gt;0,Transaksi!E688,"")</f>
        <v/>
      </c>
      <c r="F693" s="48" t="str">
        <f>IF(G693+H693&lt;&gt;0,Transaksi!F688,"")</f>
        <v/>
      </c>
      <c r="G693" s="61">
        <f>IF(Transaksi!K688=$F$11,Transaksi!M688,0)</f>
        <v>0</v>
      </c>
      <c r="H693" s="61">
        <f>IF(Transaksi!K688=$F$11,Transaksi!L688,0)</f>
        <v>0</v>
      </c>
      <c r="I693" s="127" t="e">
        <f t="shared" si="10"/>
        <v>#REF!</v>
      </c>
      <c r="J693" s="127" t="str">
        <f>IF(G693+H693&lt;&gt;0,Transaksi!J688,"")</f>
        <v/>
      </c>
    </row>
    <row r="694" spans="3:10" customFormat="1" ht="16" customHeight="1">
      <c r="C694" s="59" t="str">
        <f>IF(G694+H694&lt;&gt;0,Transaksi!C689,"")</f>
        <v/>
      </c>
      <c r="D694" s="60" t="str">
        <f>IF(G694+H694&lt;&gt;0,Transaksi!D689,"")</f>
        <v/>
      </c>
      <c r="E694" s="213" t="str">
        <f>IF(G694+H694&lt;&gt;0,Transaksi!E689,"")</f>
        <v/>
      </c>
      <c r="F694" s="48" t="str">
        <f>IF(G694+H694&lt;&gt;0,Transaksi!F689,"")</f>
        <v/>
      </c>
      <c r="G694" s="61">
        <f>IF(Transaksi!K689=$F$11,Transaksi!M689,0)</f>
        <v>0</v>
      </c>
      <c r="H694" s="61">
        <f>IF(Transaksi!K689=$F$11,Transaksi!L689,0)</f>
        <v>0</v>
      </c>
      <c r="I694" s="127" t="e">
        <f t="shared" si="10"/>
        <v>#REF!</v>
      </c>
      <c r="J694" s="127" t="str">
        <f>IF(G694+H694&lt;&gt;0,Transaksi!J689,"")</f>
        <v/>
      </c>
    </row>
    <row r="695" spans="3:10" customFormat="1" ht="16" customHeight="1">
      <c r="C695" s="59" t="str">
        <f>IF(G695+H695&lt;&gt;0,Transaksi!C690,"")</f>
        <v/>
      </c>
      <c r="D695" s="60" t="str">
        <f>IF(G695+H695&lt;&gt;0,Transaksi!D690,"")</f>
        <v/>
      </c>
      <c r="E695" s="213" t="str">
        <f>IF(G695+H695&lt;&gt;0,Transaksi!E690,"")</f>
        <v/>
      </c>
      <c r="F695" s="48" t="str">
        <f>IF(G695+H695&lt;&gt;0,Transaksi!F690,"")</f>
        <v/>
      </c>
      <c r="G695" s="61">
        <f>IF(Transaksi!K690=$F$11,Transaksi!M690,0)</f>
        <v>0</v>
      </c>
      <c r="H695" s="61">
        <f>IF(Transaksi!K690=$F$11,Transaksi!L690,0)</f>
        <v>0</v>
      </c>
      <c r="I695" s="127" t="e">
        <f t="shared" si="10"/>
        <v>#REF!</v>
      </c>
      <c r="J695" s="127" t="str">
        <f>IF(G695+H695&lt;&gt;0,Transaksi!J690,"")</f>
        <v/>
      </c>
    </row>
    <row r="696" spans="3:10" customFormat="1" ht="16" customHeight="1">
      <c r="C696" s="59" t="str">
        <f>IF(G696+H696&lt;&gt;0,Transaksi!C691,"")</f>
        <v/>
      </c>
      <c r="D696" s="60" t="str">
        <f>IF(G696+H696&lt;&gt;0,Transaksi!D691,"")</f>
        <v/>
      </c>
      <c r="E696" s="213" t="str">
        <f>IF(G696+H696&lt;&gt;0,Transaksi!E691,"")</f>
        <v/>
      </c>
      <c r="F696" s="48" t="str">
        <f>IF(G696+H696&lt;&gt;0,Transaksi!F691,"")</f>
        <v/>
      </c>
      <c r="G696" s="61">
        <f>IF(Transaksi!K691=$F$11,Transaksi!M691,0)</f>
        <v>0</v>
      </c>
      <c r="H696" s="61">
        <f>IF(Transaksi!K691=$F$11,Transaksi!L691,0)</f>
        <v>0</v>
      </c>
      <c r="I696" s="127" t="e">
        <f t="shared" si="10"/>
        <v>#REF!</v>
      </c>
      <c r="J696" s="127" t="str">
        <f>IF(G696+H696&lt;&gt;0,Transaksi!J691,"")</f>
        <v/>
      </c>
    </row>
    <row r="697" spans="3:10" customFormat="1" ht="16" customHeight="1">
      <c r="C697" s="59" t="str">
        <f>IF(G697+H697&lt;&gt;0,Transaksi!C692,"")</f>
        <v/>
      </c>
      <c r="D697" s="60" t="str">
        <f>IF(G697+H697&lt;&gt;0,Transaksi!D692,"")</f>
        <v/>
      </c>
      <c r="E697" s="213" t="str">
        <f>IF(G697+H697&lt;&gt;0,Transaksi!E692,"")</f>
        <v/>
      </c>
      <c r="F697" s="48" t="str">
        <f>IF(G697+H697&lt;&gt;0,Transaksi!F692,"")</f>
        <v/>
      </c>
      <c r="G697" s="61">
        <f>IF(Transaksi!K692=$F$11,Transaksi!M692,0)</f>
        <v>0</v>
      </c>
      <c r="H697" s="61">
        <f>IF(Transaksi!K692=$F$11,Transaksi!L692,0)</f>
        <v>0</v>
      </c>
      <c r="I697" s="127" t="e">
        <f t="shared" si="10"/>
        <v>#REF!</v>
      </c>
      <c r="J697" s="127" t="str">
        <f>IF(G697+H697&lt;&gt;0,Transaksi!J692,"")</f>
        <v/>
      </c>
    </row>
    <row r="698" spans="3:10" customFormat="1" ht="16" customHeight="1">
      <c r="C698" s="59" t="str">
        <f>IF(G698+H698&lt;&gt;0,Transaksi!C693,"")</f>
        <v/>
      </c>
      <c r="D698" s="60" t="str">
        <f>IF(G698+H698&lt;&gt;0,Transaksi!D693,"")</f>
        <v/>
      </c>
      <c r="E698" s="213" t="str">
        <f>IF(G698+H698&lt;&gt;0,Transaksi!E693,"")</f>
        <v/>
      </c>
      <c r="F698" s="48" t="str">
        <f>IF(G698+H698&lt;&gt;0,Transaksi!F693,"")</f>
        <v/>
      </c>
      <c r="G698" s="61">
        <f>IF(Transaksi!K693=$F$11,Transaksi!M693,0)</f>
        <v>0</v>
      </c>
      <c r="H698" s="61">
        <f>IF(Transaksi!K693=$F$11,Transaksi!L693,0)</f>
        <v>0</v>
      </c>
      <c r="I698" s="127" t="e">
        <f t="shared" si="10"/>
        <v>#REF!</v>
      </c>
      <c r="J698" s="127" t="str">
        <f>IF(G698+H698&lt;&gt;0,Transaksi!J693,"")</f>
        <v/>
      </c>
    </row>
    <row r="699" spans="3:10" customFormat="1" ht="16" customHeight="1">
      <c r="C699" s="59" t="str">
        <f>IF(G699+H699&lt;&gt;0,Transaksi!C694,"")</f>
        <v/>
      </c>
      <c r="D699" s="60" t="str">
        <f>IF(G699+H699&lt;&gt;0,Transaksi!D694,"")</f>
        <v/>
      </c>
      <c r="E699" s="213" t="str">
        <f>IF(G699+H699&lt;&gt;0,Transaksi!E694,"")</f>
        <v/>
      </c>
      <c r="F699" s="48" t="str">
        <f>IF(G699+H699&lt;&gt;0,Transaksi!F694,"")</f>
        <v/>
      </c>
      <c r="G699" s="61">
        <f>IF(Transaksi!K694=$F$11,Transaksi!M694,0)</f>
        <v>0</v>
      </c>
      <c r="H699" s="61">
        <f>IF(Transaksi!K694=$F$11,Transaksi!L694,0)</f>
        <v>0</v>
      </c>
      <c r="I699" s="127" t="e">
        <f t="shared" si="10"/>
        <v>#REF!</v>
      </c>
      <c r="J699" s="127" t="str">
        <f>IF(G699+H699&lt;&gt;0,Transaksi!J694,"")</f>
        <v/>
      </c>
    </row>
    <row r="700" spans="3:10" customFormat="1" ht="16" customHeight="1">
      <c r="C700" s="59" t="str">
        <f>IF(G700+H700&lt;&gt;0,Transaksi!C695,"")</f>
        <v/>
      </c>
      <c r="D700" s="60" t="str">
        <f>IF(G700+H700&lt;&gt;0,Transaksi!D695,"")</f>
        <v/>
      </c>
      <c r="E700" s="213" t="str">
        <f>IF(G700+H700&lt;&gt;0,Transaksi!E695,"")</f>
        <v/>
      </c>
      <c r="F700" s="48" t="str">
        <f>IF(G700+H700&lt;&gt;0,Transaksi!F695,"")</f>
        <v/>
      </c>
      <c r="G700" s="61">
        <f>IF(Transaksi!K695=$F$11,Transaksi!M695,0)</f>
        <v>0</v>
      </c>
      <c r="H700" s="61">
        <f>IF(Transaksi!K695=$F$11,Transaksi!L695,0)</f>
        <v>0</v>
      </c>
      <c r="I700" s="127" t="e">
        <f t="shared" si="10"/>
        <v>#REF!</v>
      </c>
      <c r="J700" s="127" t="str">
        <f>IF(G700+H700&lt;&gt;0,Transaksi!J695,"")</f>
        <v/>
      </c>
    </row>
    <row r="701" spans="3:10" customFormat="1" ht="16" customHeight="1">
      <c r="C701" s="59" t="str">
        <f>IF(G701+H701&lt;&gt;0,Transaksi!C696,"")</f>
        <v/>
      </c>
      <c r="D701" s="60" t="str">
        <f>IF(G701+H701&lt;&gt;0,Transaksi!D696,"")</f>
        <v/>
      </c>
      <c r="E701" s="213" t="str">
        <f>IF(G701+H701&lt;&gt;0,Transaksi!E696,"")</f>
        <v/>
      </c>
      <c r="F701" s="48" t="str">
        <f>IF(G701+H701&lt;&gt;0,Transaksi!F696,"")</f>
        <v/>
      </c>
      <c r="G701" s="61">
        <f>IF(Transaksi!K696=$F$11,Transaksi!M696,0)</f>
        <v>0</v>
      </c>
      <c r="H701" s="61">
        <f>IF(Transaksi!K696=$F$11,Transaksi!L696,0)</f>
        <v>0</v>
      </c>
      <c r="I701" s="127" t="e">
        <f t="shared" si="10"/>
        <v>#REF!</v>
      </c>
      <c r="J701" s="127" t="str">
        <f>IF(G701+H701&lt;&gt;0,Transaksi!J696,"")</f>
        <v/>
      </c>
    </row>
    <row r="702" spans="3:10" customFormat="1" ht="16" customHeight="1">
      <c r="C702" s="59" t="str">
        <f>IF(G702+H702&lt;&gt;0,Transaksi!C697,"")</f>
        <v/>
      </c>
      <c r="D702" s="60" t="str">
        <f>IF(G702+H702&lt;&gt;0,Transaksi!D697,"")</f>
        <v/>
      </c>
      <c r="E702" s="213" t="str">
        <f>IF(G702+H702&lt;&gt;0,Transaksi!E697,"")</f>
        <v/>
      </c>
      <c r="F702" s="48" t="str">
        <f>IF(G702+H702&lt;&gt;0,Transaksi!F697,"")</f>
        <v/>
      </c>
      <c r="G702" s="61">
        <f>IF(Transaksi!K697=$F$11,Transaksi!M697,0)</f>
        <v>0</v>
      </c>
      <c r="H702" s="61">
        <f>IF(Transaksi!K697=$F$11,Transaksi!L697,0)</f>
        <v>0</v>
      </c>
      <c r="I702" s="127" t="e">
        <f t="shared" si="10"/>
        <v>#REF!</v>
      </c>
      <c r="J702" s="127" t="str">
        <f>IF(G702+H702&lt;&gt;0,Transaksi!J697,"")</f>
        <v/>
      </c>
    </row>
    <row r="703" spans="3:10" customFormat="1" ht="16" customHeight="1">
      <c r="C703" s="59" t="str">
        <f>IF(G703+H703&lt;&gt;0,Transaksi!C698,"")</f>
        <v/>
      </c>
      <c r="D703" s="60" t="str">
        <f>IF(G703+H703&lt;&gt;0,Transaksi!D698,"")</f>
        <v/>
      </c>
      <c r="E703" s="213" t="str">
        <f>IF(G703+H703&lt;&gt;0,Transaksi!E698,"")</f>
        <v/>
      </c>
      <c r="F703" s="48" t="str">
        <f>IF(G703+H703&lt;&gt;0,Transaksi!F698,"")</f>
        <v/>
      </c>
      <c r="G703" s="61">
        <f>IF(Transaksi!K698=$F$11,Transaksi!M698,0)</f>
        <v>0</v>
      </c>
      <c r="H703" s="61">
        <f>IF(Transaksi!K698=$F$11,Transaksi!L698,0)</f>
        <v>0</v>
      </c>
      <c r="I703" s="127" t="e">
        <f t="shared" si="10"/>
        <v>#REF!</v>
      </c>
      <c r="J703" s="127" t="str">
        <f>IF(G703+H703&lt;&gt;0,Transaksi!J698,"")</f>
        <v/>
      </c>
    </row>
    <row r="704" spans="3:10" customFormat="1" ht="16" customHeight="1">
      <c r="C704" s="59" t="str">
        <f>IF(G704+H704&lt;&gt;0,Transaksi!C699,"")</f>
        <v/>
      </c>
      <c r="D704" s="60" t="str">
        <f>IF(G704+H704&lt;&gt;0,Transaksi!D699,"")</f>
        <v/>
      </c>
      <c r="E704" s="213" t="str">
        <f>IF(G704+H704&lt;&gt;0,Transaksi!E699,"")</f>
        <v/>
      </c>
      <c r="F704" s="48" t="str">
        <f>IF(G704+H704&lt;&gt;0,Transaksi!F699,"")</f>
        <v/>
      </c>
      <c r="G704" s="61">
        <f>IF(Transaksi!K699=$F$11,Transaksi!M699,0)</f>
        <v>0</v>
      </c>
      <c r="H704" s="61">
        <f>IF(Transaksi!K699=$F$11,Transaksi!L699,0)</f>
        <v>0</v>
      </c>
      <c r="I704" s="127" t="e">
        <f t="shared" si="10"/>
        <v>#REF!</v>
      </c>
      <c r="J704" s="127" t="str">
        <f>IF(G704+H704&lt;&gt;0,Transaksi!J699,"")</f>
        <v/>
      </c>
    </row>
    <row r="705" spans="3:10" customFormat="1" ht="16" customHeight="1">
      <c r="C705" s="59" t="str">
        <f>IF(G705+H705&lt;&gt;0,Transaksi!C700,"")</f>
        <v/>
      </c>
      <c r="D705" s="60" t="str">
        <f>IF(G705+H705&lt;&gt;0,Transaksi!D700,"")</f>
        <v/>
      </c>
      <c r="E705" s="213" t="str">
        <f>IF(G705+H705&lt;&gt;0,Transaksi!E700,"")</f>
        <v/>
      </c>
      <c r="F705" s="48" t="str">
        <f>IF(G705+H705&lt;&gt;0,Transaksi!F700,"")</f>
        <v/>
      </c>
      <c r="G705" s="61">
        <f>IF(Transaksi!K700=$F$11,Transaksi!M700,0)</f>
        <v>0</v>
      </c>
      <c r="H705" s="61">
        <f>IF(Transaksi!K700=$F$11,Transaksi!L700,0)</f>
        <v>0</v>
      </c>
      <c r="I705" s="127" t="e">
        <f t="shared" si="10"/>
        <v>#REF!</v>
      </c>
      <c r="J705" s="127" t="str">
        <f>IF(G705+H705&lt;&gt;0,Transaksi!J700,"")</f>
        <v/>
      </c>
    </row>
    <row r="706" spans="3:10" customFormat="1" ht="16" customHeight="1">
      <c r="C706" s="59" t="str">
        <f>IF(G706+H706&lt;&gt;0,Transaksi!C701,"")</f>
        <v/>
      </c>
      <c r="D706" s="60" t="str">
        <f>IF(G706+H706&lt;&gt;0,Transaksi!D701,"")</f>
        <v/>
      </c>
      <c r="E706" s="213" t="str">
        <f>IF(G706+H706&lt;&gt;0,Transaksi!E701,"")</f>
        <v/>
      </c>
      <c r="F706" s="48" t="str">
        <f>IF(G706+H706&lt;&gt;0,Transaksi!F701,"")</f>
        <v/>
      </c>
      <c r="G706" s="61">
        <f>IF(Transaksi!K701=$F$11,Transaksi!M701,0)</f>
        <v>0</v>
      </c>
      <c r="H706" s="61">
        <f>IF(Transaksi!K701=$F$11,Transaksi!L701,0)</f>
        <v>0</v>
      </c>
      <c r="I706" s="127" t="e">
        <f t="shared" si="10"/>
        <v>#REF!</v>
      </c>
      <c r="J706" s="127" t="str">
        <f>IF(G706+H706&lt;&gt;0,Transaksi!J701,"")</f>
        <v/>
      </c>
    </row>
    <row r="707" spans="3:10" customFormat="1" ht="16" customHeight="1">
      <c r="C707" s="59" t="str">
        <f>IF(G707+H707&lt;&gt;0,Transaksi!C702,"")</f>
        <v/>
      </c>
      <c r="D707" s="60" t="str">
        <f>IF(G707+H707&lt;&gt;0,Transaksi!D702,"")</f>
        <v/>
      </c>
      <c r="E707" s="213" t="str">
        <f>IF(G707+H707&lt;&gt;0,Transaksi!E702,"")</f>
        <v/>
      </c>
      <c r="F707" s="48" t="str">
        <f>IF(G707+H707&lt;&gt;0,Transaksi!F702,"")</f>
        <v/>
      </c>
      <c r="G707" s="61">
        <f>IF(Transaksi!K702=$F$11,Transaksi!M702,0)</f>
        <v>0</v>
      </c>
      <c r="H707" s="61">
        <f>IF(Transaksi!K702=$F$11,Transaksi!L702,0)</f>
        <v>0</v>
      </c>
      <c r="I707" s="127" t="e">
        <f t="shared" si="10"/>
        <v>#REF!</v>
      </c>
      <c r="J707" s="127" t="str">
        <f>IF(G707+H707&lt;&gt;0,Transaksi!J702,"")</f>
        <v/>
      </c>
    </row>
    <row r="708" spans="3:10" customFormat="1" ht="16" customHeight="1">
      <c r="C708" s="59" t="str">
        <f>IF(G708+H708&lt;&gt;0,Transaksi!C703,"")</f>
        <v/>
      </c>
      <c r="D708" s="60" t="str">
        <f>IF(G708+H708&lt;&gt;0,Transaksi!D703,"")</f>
        <v/>
      </c>
      <c r="E708" s="213" t="str">
        <f>IF(G708+H708&lt;&gt;0,Transaksi!E703,"")</f>
        <v/>
      </c>
      <c r="F708" s="48" t="str">
        <f>IF(G708+H708&lt;&gt;0,Transaksi!F703,"")</f>
        <v/>
      </c>
      <c r="G708" s="61">
        <f>IF(Transaksi!K703=$F$11,Transaksi!M703,0)</f>
        <v>0</v>
      </c>
      <c r="H708" s="61">
        <f>IF(Transaksi!K703=$F$11,Transaksi!L703,0)</f>
        <v>0</v>
      </c>
      <c r="I708" s="127" t="e">
        <f t="shared" si="10"/>
        <v>#REF!</v>
      </c>
      <c r="J708" s="127" t="str">
        <f>IF(G708+H708&lt;&gt;0,Transaksi!J703,"")</f>
        <v/>
      </c>
    </row>
    <row r="709" spans="3:10" customFormat="1" ht="16" customHeight="1">
      <c r="C709" s="59" t="str">
        <f>IF(G709+H709&lt;&gt;0,Transaksi!C704,"")</f>
        <v/>
      </c>
      <c r="D709" s="60" t="str">
        <f>IF(G709+H709&lt;&gt;0,Transaksi!D704,"")</f>
        <v/>
      </c>
      <c r="E709" s="213" t="str">
        <f>IF(G709+H709&lt;&gt;0,Transaksi!E704,"")</f>
        <v/>
      </c>
      <c r="F709" s="48" t="str">
        <f>IF(G709+H709&lt;&gt;0,Transaksi!F704,"")</f>
        <v/>
      </c>
      <c r="G709" s="61">
        <f>IF(Transaksi!K704=$F$11,Transaksi!M704,0)</f>
        <v>0</v>
      </c>
      <c r="H709" s="61">
        <f>IF(Transaksi!K704=$F$11,Transaksi!L704,0)</f>
        <v>0</v>
      </c>
      <c r="I709" s="127" t="e">
        <f t="shared" si="10"/>
        <v>#REF!</v>
      </c>
      <c r="J709" s="127" t="str">
        <f>IF(G709+H709&lt;&gt;0,Transaksi!J704,"")</f>
        <v/>
      </c>
    </row>
    <row r="710" spans="3:10" customFormat="1" ht="16" customHeight="1">
      <c r="C710" s="59" t="str">
        <f>IF(G710+H710&lt;&gt;0,Transaksi!C705,"")</f>
        <v/>
      </c>
      <c r="D710" s="60" t="str">
        <f>IF(G710+H710&lt;&gt;0,Transaksi!D705,"")</f>
        <v/>
      </c>
      <c r="E710" s="213" t="str">
        <f>IF(G710+H710&lt;&gt;0,Transaksi!E705,"")</f>
        <v/>
      </c>
      <c r="F710" s="48" t="str">
        <f>IF(G710+H710&lt;&gt;0,Transaksi!F705,"")</f>
        <v/>
      </c>
      <c r="G710" s="61">
        <f>IF(Transaksi!K705=$F$11,Transaksi!M705,0)</f>
        <v>0</v>
      </c>
      <c r="H710" s="61">
        <f>IF(Transaksi!K705=$F$11,Transaksi!L705,0)</f>
        <v>0</v>
      </c>
      <c r="I710" s="127" t="e">
        <f t="shared" si="10"/>
        <v>#REF!</v>
      </c>
      <c r="J710" s="127" t="str">
        <f>IF(G710+H710&lt;&gt;0,Transaksi!J705,"")</f>
        <v/>
      </c>
    </row>
    <row r="711" spans="3:10" customFormat="1" ht="16" customHeight="1">
      <c r="C711" s="59" t="str">
        <f>IF(G711+H711&lt;&gt;0,Transaksi!C706,"")</f>
        <v/>
      </c>
      <c r="D711" s="60" t="str">
        <f>IF(G711+H711&lt;&gt;0,Transaksi!D706,"")</f>
        <v/>
      </c>
      <c r="E711" s="213" t="str">
        <f>IF(G711+H711&lt;&gt;0,Transaksi!E706,"")</f>
        <v/>
      </c>
      <c r="F711" s="48" t="str">
        <f>IF(G711+H711&lt;&gt;0,Transaksi!F706,"")</f>
        <v/>
      </c>
      <c r="G711" s="61">
        <f>IF(Transaksi!K706=$F$11,Transaksi!M706,0)</f>
        <v>0</v>
      </c>
      <c r="H711" s="61">
        <f>IF(Transaksi!K706=$F$11,Transaksi!L706,0)</f>
        <v>0</v>
      </c>
      <c r="I711" s="127" t="e">
        <f t="shared" si="10"/>
        <v>#REF!</v>
      </c>
      <c r="J711" s="127" t="str">
        <f>IF(G711+H711&lt;&gt;0,Transaksi!J706,"")</f>
        <v/>
      </c>
    </row>
    <row r="712" spans="3:10" customFormat="1" ht="16" customHeight="1">
      <c r="C712" s="59" t="str">
        <f>IF(G712+H712&lt;&gt;0,Transaksi!C707,"")</f>
        <v/>
      </c>
      <c r="D712" s="60" t="str">
        <f>IF(G712+H712&lt;&gt;0,Transaksi!D707,"")</f>
        <v/>
      </c>
      <c r="E712" s="213" t="str">
        <f>IF(G712+H712&lt;&gt;0,Transaksi!E707,"")</f>
        <v/>
      </c>
      <c r="F712" s="48" t="str">
        <f>IF(G712+H712&lt;&gt;0,Transaksi!F707,"")</f>
        <v/>
      </c>
      <c r="G712" s="61">
        <f>IF(Transaksi!K707=$F$11,Transaksi!M707,0)</f>
        <v>0</v>
      </c>
      <c r="H712" s="61">
        <f>IF(Transaksi!K707=$F$11,Transaksi!L707,0)</f>
        <v>0</v>
      </c>
      <c r="I712" s="127" t="e">
        <f t="shared" si="10"/>
        <v>#REF!</v>
      </c>
      <c r="J712" s="127" t="str">
        <f>IF(G712+H712&lt;&gt;0,Transaksi!J707,"")</f>
        <v/>
      </c>
    </row>
    <row r="713" spans="3:10" customFormat="1" ht="16" customHeight="1">
      <c r="C713" s="59" t="str">
        <f>IF(G713+H713&lt;&gt;0,Transaksi!C708,"")</f>
        <v/>
      </c>
      <c r="D713" s="60" t="str">
        <f>IF(G713+H713&lt;&gt;0,Transaksi!D708,"")</f>
        <v/>
      </c>
      <c r="E713" s="213" t="str">
        <f>IF(G713+H713&lt;&gt;0,Transaksi!E708,"")</f>
        <v/>
      </c>
      <c r="F713" s="48" t="str">
        <f>IF(G713+H713&lt;&gt;0,Transaksi!F708,"")</f>
        <v/>
      </c>
      <c r="G713" s="61">
        <f>IF(Transaksi!K708=$F$11,Transaksi!M708,0)</f>
        <v>0</v>
      </c>
      <c r="H713" s="61">
        <f>IF(Transaksi!K708=$F$11,Transaksi!L708,0)</f>
        <v>0</v>
      </c>
      <c r="I713" s="127" t="e">
        <f t="shared" si="10"/>
        <v>#REF!</v>
      </c>
      <c r="J713" s="127" t="str">
        <f>IF(G713+H713&lt;&gt;0,Transaksi!J708,"")</f>
        <v/>
      </c>
    </row>
    <row r="714" spans="3:10" customFormat="1" ht="16" customHeight="1">
      <c r="C714" s="59" t="str">
        <f>IF(G714+H714&lt;&gt;0,Transaksi!C709,"")</f>
        <v/>
      </c>
      <c r="D714" s="60" t="str">
        <f>IF(G714+H714&lt;&gt;0,Transaksi!D709,"")</f>
        <v/>
      </c>
      <c r="E714" s="213" t="str">
        <f>IF(G714+H714&lt;&gt;0,Transaksi!E709,"")</f>
        <v/>
      </c>
      <c r="F714" s="48" t="str">
        <f>IF(G714+H714&lt;&gt;0,Transaksi!F709,"")</f>
        <v/>
      </c>
      <c r="G714" s="61">
        <f>IF(Transaksi!K709=$F$11,Transaksi!M709,0)</f>
        <v>0</v>
      </c>
      <c r="H714" s="61">
        <f>IF(Transaksi!K709=$F$11,Transaksi!L709,0)</f>
        <v>0</v>
      </c>
      <c r="I714" s="127" t="e">
        <f t="shared" si="10"/>
        <v>#REF!</v>
      </c>
      <c r="J714" s="127" t="str">
        <f>IF(G714+H714&lt;&gt;0,Transaksi!J709,"")</f>
        <v/>
      </c>
    </row>
    <row r="715" spans="3:10" customFormat="1" ht="16" customHeight="1">
      <c r="C715" s="59" t="str">
        <f>IF(G715+H715&lt;&gt;0,Transaksi!C710,"")</f>
        <v/>
      </c>
      <c r="D715" s="60" t="str">
        <f>IF(G715+H715&lt;&gt;0,Transaksi!D710,"")</f>
        <v/>
      </c>
      <c r="E715" s="213" t="str">
        <f>IF(G715+H715&lt;&gt;0,Transaksi!E710,"")</f>
        <v/>
      </c>
      <c r="F715" s="48" t="str">
        <f>IF(G715+H715&lt;&gt;0,Transaksi!F710,"")</f>
        <v/>
      </c>
      <c r="G715" s="61">
        <f>IF(Transaksi!K710=$F$11,Transaksi!M710,0)</f>
        <v>0</v>
      </c>
      <c r="H715" s="61">
        <f>IF(Transaksi!K710=$F$11,Transaksi!L710,0)</f>
        <v>0</v>
      </c>
      <c r="I715" s="127" t="e">
        <f t="shared" si="10"/>
        <v>#REF!</v>
      </c>
      <c r="J715" s="127" t="str">
        <f>IF(G715+H715&lt;&gt;0,Transaksi!J710,"")</f>
        <v/>
      </c>
    </row>
    <row r="716" spans="3:10" customFormat="1" ht="16" customHeight="1">
      <c r="C716" s="59" t="str">
        <f>IF(G716+H716&lt;&gt;0,Transaksi!C711,"")</f>
        <v/>
      </c>
      <c r="D716" s="60" t="str">
        <f>IF(G716+H716&lt;&gt;0,Transaksi!D711,"")</f>
        <v/>
      </c>
      <c r="E716" s="213" t="str">
        <f>IF(G716+H716&lt;&gt;0,Transaksi!E711,"")</f>
        <v/>
      </c>
      <c r="F716" s="48" t="str">
        <f>IF(G716+H716&lt;&gt;0,Transaksi!F711,"")</f>
        <v/>
      </c>
      <c r="G716" s="61">
        <f>IF(Transaksi!K711=$F$11,Transaksi!M711,0)</f>
        <v>0</v>
      </c>
      <c r="H716" s="61">
        <f>IF(Transaksi!K711=$F$11,Transaksi!L711,0)</f>
        <v>0</v>
      </c>
      <c r="I716" s="127" t="e">
        <f t="shared" si="10"/>
        <v>#REF!</v>
      </c>
      <c r="J716" s="127" t="str">
        <f>IF(G716+H716&lt;&gt;0,Transaksi!J711,"")</f>
        <v/>
      </c>
    </row>
    <row r="717" spans="3:10" customFormat="1" ht="16" customHeight="1">
      <c r="C717" s="59" t="str">
        <f>IF(G717+H717&lt;&gt;0,Transaksi!C712,"")</f>
        <v/>
      </c>
      <c r="D717" s="60" t="str">
        <f>IF(G717+H717&lt;&gt;0,Transaksi!D712,"")</f>
        <v/>
      </c>
      <c r="E717" s="213" t="str">
        <f>IF(G717+H717&lt;&gt;0,Transaksi!E712,"")</f>
        <v/>
      </c>
      <c r="F717" s="48" t="str">
        <f>IF(G717+H717&lt;&gt;0,Transaksi!F712,"")</f>
        <v/>
      </c>
      <c r="G717" s="61">
        <f>IF(Transaksi!K712=$F$11,Transaksi!M712,0)</f>
        <v>0</v>
      </c>
      <c r="H717" s="61">
        <f>IF(Transaksi!K712=$F$11,Transaksi!L712,0)</f>
        <v>0</v>
      </c>
      <c r="I717" s="127" t="e">
        <f t="shared" si="10"/>
        <v>#REF!</v>
      </c>
      <c r="J717" s="127" t="str">
        <f>IF(G717+H717&lt;&gt;0,Transaksi!J712,"")</f>
        <v/>
      </c>
    </row>
    <row r="718" spans="3:10" customFormat="1" ht="16" customHeight="1">
      <c r="C718" s="59" t="str">
        <f>IF(G718+H718&lt;&gt;0,Transaksi!C713,"")</f>
        <v/>
      </c>
      <c r="D718" s="60" t="str">
        <f>IF(G718+H718&lt;&gt;0,Transaksi!D713,"")</f>
        <v/>
      </c>
      <c r="E718" s="213" t="str">
        <f>IF(G718+H718&lt;&gt;0,Transaksi!E713,"")</f>
        <v/>
      </c>
      <c r="F718" s="48" t="str">
        <f>IF(G718+H718&lt;&gt;0,Transaksi!F713,"")</f>
        <v/>
      </c>
      <c r="G718" s="61">
        <f>IF(Transaksi!K713=$F$11,Transaksi!M713,0)</f>
        <v>0</v>
      </c>
      <c r="H718" s="61">
        <f>IF(Transaksi!K713=$F$11,Transaksi!L713,0)</f>
        <v>0</v>
      </c>
      <c r="I718" s="127" t="e">
        <f t="shared" si="10"/>
        <v>#REF!</v>
      </c>
      <c r="J718" s="127" t="str">
        <f>IF(G718+H718&lt;&gt;0,Transaksi!J713,"")</f>
        <v/>
      </c>
    </row>
    <row r="719" spans="3:10" customFormat="1" ht="16" customHeight="1">
      <c r="C719" s="59" t="str">
        <f>IF(G719+H719&lt;&gt;0,Transaksi!C714,"")</f>
        <v/>
      </c>
      <c r="D719" s="60" t="str">
        <f>IF(G719+H719&lt;&gt;0,Transaksi!D714,"")</f>
        <v/>
      </c>
      <c r="E719" s="213" t="str">
        <f>IF(G719+H719&lt;&gt;0,Transaksi!E714,"")</f>
        <v/>
      </c>
      <c r="F719" s="48" t="str">
        <f>IF(G719+H719&lt;&gt;0,Transaksi!F714,"")</f>
        <v/>
      </c>
      <c r="G719" s="61">
        <f>IF(Transaksi!K714=$F$11,Transaksi!M714,0)</f>
        <v>0</v>
      </c>
      <c r="H719" s="61">
        <f>IF(Transaksi!K714=$F$11,Transaksi!L714,0)</f>
        <v>0</v>
      </c>
      <c r="I719" s="127" t="e">
        <f t="shared" si="10"/>
        <v>#REF!</v>
      </c>
      <c r="J719" s="127" t="str">
        <f>IF(G719+H719&lt;&gt;0,Transaksi!J714,"")</f>
        <v/>
      </c>
    </row>
    <row r="720" spans="3:10" customFormat="1" ht="16" customHeight="1">
      <c r="C720" s="59" t="str">
        <f>IF(G720+H720&lt;&gt;0,Transaksi!C715,"")</f>
        <v/>
      </c>
      <c r="D720" s="60" t="str">
        <f>IF(G720+H720&lt;&gt;0,Transaksi!D715,"")</f>
        <v/>
      </c>
      <c r="E720" s="213" t="str">
        <f>IF(G720+H720&lt;&gt;0,Transaksi!E715,"")</f>
        <v/>
      </c>
      <c r="F720" s="48" t="str">
        <f>IF(G720+H720&lt;&gt;0,Transaksi!F715,"")</f>
        <v/>
      </c>
      <c r="G720" s="61">
        <f>IF(Transaksi!K715=$F$11,Transaksi!M715,0)</f>
        <v>0</v>
      </c>
      <c r="H720" s="61">
        <f>IF(Transaksi!K715=$F$11,Transaksi!L715,0)</f>
        <v>0</v>
      </c>
      <c r="I720" s="127" t="e">
        <f t="shared" si="10"/>
        <v>#REF!</v>
      </c>
      <c r="J720" s="127" t="str">
        <f>IF(G720+H720&lt;&gt;0,Transaksi!J715,"")</f>
        <v/>
      </c>
    </row>
    <row r="721" spans="3:10" customFormat="1" ht="16" customHeight="1">
      <c r="C721" s="59" t="str">
        <f>IF(G721+H721&lt;&gt;0,Transaksi!C716,"")</f>
        <v/>
      </c>
      <c r="D721" s="60" t="str">
        <f>IF(G721+H721&lt;&gt;0,Transaksi!D716,"")</f>
        <v/>
      </c>
      <c r="E721" s="213" t="str">
        <f>IF(G721+H721&lt;&gt;0,Transaksi!E716,"")</f>
        <v/>
      </c>
      <c r="F721" s="48" t="str">
        <f>IF(G721+H721&lt;&gt;0,Transaksi!F716,"")</f>
        <v/>
      </c>
      <c r="G721" s="61">
        <f>IF(Transaksi!K716=$F$11,Transaksi!M716,0)</f>
        <v>0</v>
      </c>
      <c r="H721" s="61">
        <f>IF(Transaksi!K716=$F$11,Transaksi!L716,0)</f>
        <v>0</v>
      </c>
      <c r="I721" s="127" t="e">
        <f t="shared" ref="I721:I784" si="11">I720+G721-H721</f>
        <v>#REF!</v>
      </c>
      <c r="J721" s="127" t="str">
        <f>IF(G721+H721&lt;&gt;0,Transaksi!J716,"")</f>
        <v/>
      </c>
    </row>
    <row r="722" spans="3:10" customFormat="1" ht="16" customHeight="1">
      <c r="C722" s="59" t="str">
        <f>IF(G722+H722&lt;&gt;0,Transaksi!C717,"")</f>
        <v/>
      </c>
      <c r="D722" s="60" t="str">
        <f>IF(G722+H722&lt;&gt;0,Transaksi!D717,"")</f>
        <v/>
      </c>
      <c r="E722" s="213" t="str">
        <f>IF(G722+H722&lt;&gt;0,Transaksi!E717,"")</f>
        <v/>
      </c>
      <c r="F722" s="48" t="str">
        <f>IF(G722+H722&lt;&gt;0,Transaksi!F717,"")</f>
        <v/>
      </c>
      <c r="G722" s="61">
        <f>IF(Transaksi!K717=$F$11,Transaksi!M717,0)</f>
        <v>0</v>
      </c>
      <c r="H722" s="61">
        <f>IF(Transaksi!K717=$F$11,Transaksi!L717,0)</f>
        <v>0</v>
      </c>
      <c r="I722" s="127" t="e">
        <f t="shared" si="11"/>
        <v>#REF!</v>
      </c>
      <c r="J722" s="127" t="str">
        <f>IF(G722+H722&lt;&gt;0,Transaksi!J717,"")</f>
        <v/>
      </c>
    </row>
    <row r="723" spans="3:10" customFormat="1" ht="16" customHeight="1">
      <c r="C723" s="59" t="str">
        <f>IF(G723+H723&lt;&gt;0,Transaksi!C718,"")</f>
        <v/>
      </c>
      <c r="D723" s="60" t="str">
        <f>IF(G723+H723&lt;&gt;0,Transaksi!D718,"")</f>
        <v/>
      </c>
      <c r="E723" s="213" t="str">
        <f>IF(G723+H723&lt;&gt;0,Transaksi!E718,"")</f>
        <v/>
      </c>
      <c r="F723" s="48" t="str">
        <f>IF(G723+H723&lt;&gt;0,Transaksi!F718,"")</f>
        <v/>
      </c>
      <c r="G723" s="61">
        <f>IF(Transaksi!K718=$F$11,Transaksi!M718,0)</f>
        <v>0</v>
      </c>
      <c r="H723" s="61">
        <f>IF(Transaksi!K718=$F$11,Transaksi!L718,0)</f>
        <v>0</v>
      </c>
      <c r="I723" s="127" t="e">
        <f t="shared" si="11"/>
        <v>#REF!</v>
      </c>
      <c r="J723" s="127" t="str">
        <f>IF(G723+H723&lt;&gt;0,Transaksi!J718,"")</f>
        <v/>
      </c>
    </row>
    <row r="724" spans="3:10" customFormat="1" ht="16" customHeight="1">
      <c r="C724" s="59" t="str">
        <f>IF(G724+H724&lt;&gt;0,Transaksi!C719,"")</f>
        <v/>
      </c>
      <c r="D724" s="60" t="str">
        <f>IF(G724+H724&lt;&gt;0,Transaksi!D719,"")</f>
        <v/>
      </c>
      <c r="E724" s="213" t="str">
        <f>IF(G724+H724&lt;&gt;0,Transaksi!E719,"")</f>
        <v/>
      </c>
      <c r="F724" s="48" t="str">
        <f>IF(G724+H724&lt;&gt;0,Transaksi!F719,"")</f>
        <v/>
      </c>
      <c r="G724" s="61">
        <f>IF(Transaksi!K719=$F$11,Transaksi!M719,0)</f>
        <v>0</v>
      </c>
      <c r="H724" s="61">
        <f>IF(Transaksi!K719=$F$11,Transaksi!L719,0)</f>
        <v>0</v>
      </c>
      <c r="I724" s="127" t="e">
        <f t="shared" si="11"/>
        <v>#REF!</v>
      </c>
      <c r="J724" s="127" t="str">
        <f>IF(G724+H724&lt;&gt;0,Transaksi!J719,"")</f>
        <v/>
      </c>
    </row>
    <row r="725" spans="3:10" customFormat="1" ht="16" customHeight="1">
      <c r="C725" s="59" t="str">
        <f>IF(G725+H725&lt;&gt;0,Transaksi!C720,"")</f>
        <v/>
      </c>
      <c r="D725" s="60" t="str">
        <f>IF(G725+H725&lt;&gt;0,Transaksi!D720,"")</f>
        <v/>
      </c>
      <c r="E725" s="213" t="str">
        <f>IF(G725+H725&lt;&gt;0,Transaksi!E720,"")</f>
        <v/>
      </c>
      <c r="F725" s="48" t="str">
        <f>IF(G725+H725&lt;&gt;0,Transaksi!F720,"")</f>
        <v/>
      </c>
      <c r="G725" s="61">
        <f>IF(Transaksi!K720=$F$11,Transaksi!M720,0)</f>
        <v>0</v>
      </c>
      <c r="H725" s="61">
        <f>IF(Transaksi!K720=$F$11,Transaksi!L720,0)</f>
        <v>0</v>
      </c>
      <c r="I725" s="127" t="e">
        <f t="shared" si="11"/>
        <v>#REF!</v>
      </c>
      <c r="J725" s="127" t="str">
        <f>IF(G725+H725&lt;&gt;0,Transaksi!J720,"")</f>
        <v/>
      </c>
    </row>
    <row r="726" spans="3:10" customFormat="1" ht="16" customHeight="1">
      <c r="C726" s="59" t="str">
        <f>IF(G726+H726&lt;&gt;0,Transaksi!C721,"")</f>
        <v/>
      </c>
      <c r="D726" s="60" t="str">
        <f>IF(G726+H726&lt;&gt;0,Transaksi!D721,"")</f>
        <v/>
      </c>
      <c r="E726" s="213" t="str">
        <f>IF(G726+H726&lt;&gt;0,Transaksi!E721,"")</f>
        <v/>
      </c>
      <c r="F726" s="48" t="str">
        <f>IF(G726+H726&lt;&gt;0,Transaksi!F721,"")</f>
        <v/>
      </c>
      <c r="G726" s="61">
        <f>IF(Transaksi!K721=$F$11,Transaksi!M721,0)</f>
        <v>0</v>
      </c>
      <c r="H726" s="61">
        <f>IF(Transaksi!K721=$F$11,Transaksi!L721,0)</f>
        <v>0</v>
      </c>
      <c r="I726" s="127" t="e">
        <f t="shared" si="11"/>
        <v>#REF!</v>
      </c>
      <c r="J726" s="127" t="str">
        <f>IF(G726+H726&lt;&gt;0,Transaksi!J721,"")</f>
        <v/>
      </c>
    </row>
    <row r="727" spans="3:10" customFormat="1" ht="16" customHeight="1">
      <c r="C727" s="59" t="str">
        <f>IF(G727+H727&lt;&gt;0,Transaksi!C722,"")</f>
        <v/>
      </c>
      <c r="D727" s="60" t="str">
        <f>IF(G727+H727&lt;&gt;0,Transaksi!D722,"")</f>
        <v/>
      </c>
      <c r="E727" s="213" t="str">
        <f>IF(G727+H727&lt;&gt;0,Transaksi!E722,"")</f>
        <v/>
      </c>
      <c r="F727" s="48" t="str">
        <f>IF(G727+H727&lt;&gt;0,Transaksi!F722,"")</f>
        <v/>
      </c>
      <c r="G727" s="61">
        <f>IF(Transaksi!K722=$F$11,Transaksi!M722,0)</f>
        <v>0</v>
      </c>
      <c r="H727" s="61">
        <f>IF(Transaksi!K722=$F$11,Transaksi!L722,0)</f>
        <v>0</v>
      </c>
      <c r="I727" s="127" t="e">
        <f t="shared" si="11"/>
        <v>#REF!</v>
      </c>
      <c r="J727" s="127" t="str">
        <f>IF(G727+H727&lt;&gt;0,Transaksi!J722,"")</f>
        <v/>
      </c>
    </row>
    <row r="728" spans="3:10" customFormat="1" ht="16" customHeight="1">
      <c r="C728" s="59" t="str">
        <f>IF(G728+H728&lt;&gt;0,Transaksi!C723,"")</f>
        <v/>
      </c>
      <c r="D728" s="60" t="str">
        <f>IF(G728+H728&lt;&gt;0,Transaksi!D723,"")</f>
        <v/>
      </c>
      <c r="E728" s="213" t="str">
        <f>IF(G728+H728&lt;&gt;0,Transaksi!E723,"")</f>
        <v/>
      </c>
      <c r="F728" s="48" t="str">
        <f>IF(G728+H728&lt;&gt;0,Transaksi!F723,"")</f>
        <v/>
      </c>
      <c r="G728" s="61">
        <f>IF(Transaksi!K723=$F$11,Transaksi!M723,0)</f>
        <v>0</v>
      </c>
      <c r="H728" s="61">
        <f>IF(Transaksi!K723=$F$11,Transaksi!L723,0)</f>
        <v>0</v>
      </c>
      <c r="I728" s="127" t="e">
        <f t="shared" si="11"/>
        <v>#REF!</v>
      </c>
      <c r="J728" s="127" t="str">
        <f>IF(G728+H728&lt;&gt;0,Transaksi!J723,"")</f>
        <v/>
      </c>
    </row>
    <row r="729" spans="3:10" customFormat="1" ht="16" customHeight="1">
      <c r="C729" s="59" t="str">
        <f>IF(G729+H729&lt;&gt;0,Transaksi!C724,"")</f>
        <v/>
      </c>
      <c r="D729" s="60" t="str">
        <f>IF(G729+H729&lt;&gt;0,Transaksi!D724,"")</f>
        <v/>
      </c>
      <c r="E729" s="213" t="str">
        <f>IF(G729+H729&lt;&gt;0,Transaksi!E724,"")</f>
        <v/>
      </c>
      <c r="F729" s="48" t="str">
        <f>IF(G729+H729&lt;&gt;0,Transaksi!F724,"")</f>
        <v/>
      </c>
      <c r="G729" s="61">
        <f>IF(Transaksi!K724=$F$11,Transaksi!M724,0)</f>
        <v>0</v>
      </c>
      <c r="H729" s="61">
        <f>IF(Transaksi!K724=$F$11,Transaksi!L724,0)</f>
        <v>0</v>
      </c>
      <c r="I729" s="127" t="e">
        <f t="shared" si="11"/>
        <v>#REF!</v>
      </c>
      <c r="J729" s="127" t="str">
        <f>IF(G729+H729&lt;&gt;0,Transaksi!J724,"")</f>
        <v/>
      </c>
    </row>
    <row r="730" spans="3:10" customFormat="1" ht="16" customHeight="1">
      <c r="C730" s="59" t="str">
        <f>IF(G730+H730&lt;&gt;0,Transaksi!C725,"")</f>
        <v/>
      </c>
      <c r="D730" s="60" t="str">
        <f>IF(G730+H730&lt;&gt;0,Transaksi!D725,"")</f>
        <v/>
      </c>
      <c r="E730" s="213" t="str">
        <f>IF(G730+H730&lt;&gt;0,Transaksi!E725,"")</f>
        <v/>
      </c>
      <c r="F730" s="48" t="str">
        <f>IF(G730+H730&lt;&gt;0,Transaksi!F725,"")</f>
        <v/>
      </c>
      <c r="G730" s="61">
        <f>IF(Transaksi!K725=$F$11,Transaksi!M725,0)</f>
        <v>0</v>
      </c>
      <c r="H730" s="61">
        <f>IF(Transaksi!K725=$F$11,Transaksi!L725,0)</f>
        <v>0</v>
      </c>
      <c r="I730" s="127" t="e">
        <f t="shared" si="11"/>
        <v>#REF!</v>
      </c>
      <c r="J730" s="127" t="str">
        <f>IF(G730+H730&lt;&gt;0,Transaksi!J725,"")</f>
        <v/>
      </c>
    </row>
    <row r="731" spans="3:10" customFormat="1" ht="16" customHeight="1">
      <c r="C731" s="59" t="str">
        <f>IF(G731+H731&lt;&gt;0,Transaksi!C726,"")</f>
        <v/>
      </c>
      <c r="D731" s="60" t="str">
        <f>IF(G731+H731&lt;&gt;0,Transaksi!D726,"")</f>
        <v/>
      </c>
      <c r="E731" s="213" t="str">
        <f>IF(G731+H731&lt;&gt;0,Transaksi!E726,"")</f>
        <v/>
      </c>
      <c r="F731" s="48" t="str">
        <f>IF(G731+H731&lt;&gt;0,Transaksi!F726,"")</f>
        <v/>
      </c>
      <c r="G731" s="61">
        <f>IF(Transaksi!K726=$F$11,Transaksi!M726,0)</f>
        <v>0</v>
      </c>
      <c r="H731" s="61">
        <f>IF(Transaksi!K726=$F$11,Transaksi!L726,0)</f>
        <v>0</v>
      </c>
      <c r="I731" s="127" t="e">
        <f t="shared" si="11"/>
        <v>#REF!</v>
      </c>
      <c r="J731" s="127" t="str">
        <f>IF(G731+H731&lt;&gt;0,Transaksi!J726,"")</f>
        <v/>
      </c>
    </row>
    <row r="732" spans="3:10" customFormat="1" ht="16" customHeight="1">
      <c r="C732" s="59" t="str">
        <f>IF(G732+H732&lt;&gt;0,Transaksi!C727,"")</f>
        <v/>
      </c>
      <c r="D732" s="60" t="str">
        <f>IF(G732+H732&lt;&gt;0,Transaksi!D727,"")</f>
        <v/>
      </c>
      <c r="E732" s="213" t="str">
        <f>IF(G732+H732&lt;&gt;0,Transaksi!E727,"")</f>
        <v/>
      </c>
      <c r="F732" s="48" t="str">
        <f>IF(G732+H732&lt;&gt;0,Transaksi!F727,"")</f>
        <v/>
      </c>
      <c r="G732" s="61">
        <f>IF(Transaksi!K727=$F$11,Transaksi!M727,0)</f>
        <v>0</v>
      </c>
      <c r="H732" s="61">
        <f>IF(Transaksi!K727=$F$11,Transaksi!L727,0)</f>
        <v>0</v>
      </c>
      <c r="I732" s="127" t="e">
        <f t="shared" si="11"/>
        <v>#REF!</v>
      </c>
      <c r="J732" s="127" t="str">
        <f>IF(G732+H732&lt;&gt;0,Transaksi!J727,"")</f>
        <v/>
      </c>
    </row>
    <row r="733" spans="3:10" customFormat="1" ht="16" customHeight="1">
      <c r="C733" s="59" t="str">
        <f>IF(G733+H733&lt;&gt;0,Transaksi!C728,"")</f>
        <v/>
      </c>
      <c r="D733" s="60" t="str">
        <f>IF(G733+H733&lt;&gt;0,Transaksi!D728,"")</f>
        <v/>
      </c>
      <c r="E733" s="213" t="str">
        <f>IF(G733+H733&lt;&gt;0,Transaksi!E728,"")</f>
        <v/>
      </c>
      <c r="F733" s="48" t="str">
        <f>IF(G733+H733&lt;&gt;0,Transaksi!F728,"")</f>
        <v/>
      </c>
      <c r="G733" s="61">
        <f>IF(Transaksi!K728=$F$11,Transaksi!M728,0)</f>
        <v>0</v>
      </c>
      <c r="H733" s="61">
        <f>IF(Transaksi!K728=$F$11,Transaksi!L728,0)</f>
        <v>0</v>
      </c>
      <c r="I733" s="127" t="e">
        <f t="shared" si="11"/>
        <v>#REF!</v>
      </c>
      <c r="J733" s="127" t="str">
        <f>IF(G733+H733&lt;&gt;0,Transaksi!J728,"")</f>
        <v/>
      </c>
    </row>
    <row r="734" spans="3:10" customFormat="1" ht="16" customHeight="1">
      <c r="C734" s="59" t="str">
        <f>IF(G734+H734&lt;&gt;0,Transaksi!C729,"")</f>
        <v/>
      </c>
      <c r="D734" s="60" t="str">
        <f>IF(G734+H734&lt;&gt;0,Transaksi!D729,"")</f>
        <v/>
      </c>
      <c r="E734" s="213" t="str">
        <f>IF(G734+H734&lt;&gt;0,Transaksi!E729,"")</f>
        <v/>
      </c>
      <c r="F734" s="48" t="str">
        <f>IF(G734+H734&lt;&gt;0,Transaksi!F729,"")</f>
        <v/>
      </c>
      <c r="G734" s="61">
        <f>IF(Transaksi!K729=$F$11,Transaksi!M729,0)</f>
        <v>0</v>
      </c>
      <c r="H734" s="61">
        <f>IF(Transaksi!K729=$F$11,Transaksi!L729,0)</f>
        <v>0</v>
      </c>
      <c r="I734" s="127" t="e">
        <f t="shared" si="11"/>
        <v>#REF!</v>
      </c>
      <c r="J734" s="127" t="str">
        <f>IF(G734+H734&lt;&gt;0,Transaksi!J729,"")</f>
        <v/>
      </c>
    </row>
    <row r="735" spans="3:10" customFormat="1" ht="16" customHeight="1">
      <c r="C735" s="59" t="str">
        <f>IF(G735+H735&lt;&gt;0,Transaksi!C730,"")</f>
        <v/>
      </c>
      <c r="D735" s="60" t="str">
        <f>IF(G735+H735&lt;&gt;0,Transaksi!D730,"")</f>
        <v/>
      </c>
      <c r="E735" s="213" t="str">
        <f>IF(G735+H735&lt;&gt;0,Transaksi!E730,"")</f>
        <v/>
      </c>
      <c r="F735" s="48" t="str">
        <f>IF(G735+H735&lt;&gt;0,Transaksi!F730,"")</f>
        <v/>
      </c>
      <c r="G735" s="61">
        <f>IF(Transaksi!K730=$F$11,Transaksi!M730,0)</f>
        <v>0</v>
      </c>
      <c r="H735" s="61">
        <f>IF(Transaksi!K730=$F$11,Transaksi!L730,0)</f>
        <v>0</v>
      </c>
      <c r="I735" s="127" t="e">
        <f t="shared" si="11"/>
        <v>#REF!</v>
      </c>
      <c r="J735" s="127" t="str">
        <f>IF(G735+H735&lt;&gt;0,Transaksi!J730,"")</f>
        <v/>
      </c>
    </row>
    <row r="736" spans="3:10" customFormat="1" ht="16" customHeight="1">
      <c r="C736" s="59" t="str">
        <f>IF(G736+H736&lt;&gt;0,Transaksi!C731,"")</f>
        <v/>
      </c>
      <c r="D736" s="60" t="str">
        <f>IF(G736+H736&lt;&gt;0,Transaksi!D731,"")</f>
        <v/>
      </c>
      <c r="E736" s="213" t="str">
        <f>IF(G736+H736&lt;&gt;0,Transaksi!E731,"")</f>
        <v/>
      </c>
      <c r="F736" s="48" t="str">
        <f>IF(G736+H736&lt;&gt;0,Transaksi!F731,"")</f>
        <v/>
      </c>
      <c r="G736" s="61">
        <f>IF(Transaksi!K731=$F$11,Transaksi!M731,0)</f>
        <v>0</v>
      </c>
      <c r="H736" s="61">
        <f>IF(Transaksi!K731=$F$11,Transaksi!L731,0)</f>
        <v>0</v>
      </c>
      <c r="I736" s="127" t="e">
        <f t="shared" si="11"/>
        <v>#REF!</v>
      </c>
      <c r="J736" s="127" t="str">
        <f>IF(G736+H736&lt;&gt;0,Transaksi!J731,"")</f>
        <v/>
      </c>
    </row>
    <row r="737" spans="3:10" customFormat="1" ht="16" customHeight="1">
      <c r="C737" s="59" t="str">
        <f>IF(G737+H737&lt;&gt;0,Transaksi!C732,"")</f>
        <v/>
      </c>
      <c r="D737" s="60" t="str">
        <f>IF(G737+H737&lt;&gt;0,Transaksi!D732,"")</f>
        <v/>
      </c>
      <c r="E737" s="213" t="str">
        <f>IF(G737+H737&lt;&gt;0,Transaksi!E732,"")</f>
        <v/>
      </c>
      <c r="F737" s="48" t="str">
        <f>IF(G737+H737&lt;&gt;0,Transaksi!F732,"")</f>
        <v/>
      </c>
      <c r="G737" s="61">
        <f>IF(Transaksi!K732=$F$11,Transaksi!M732,0)</f>
        <v>0</v>
      </c>
      <c r="H737" s="61">
        <f>IF(Transaksi!K732=$F$11,Transaksi!L732,0)</f>
        <v>0</v>
      </c>
      <c r="I737" s="127" t="e">
        <f t="shared" si="11"/>
        <v>#REF!</v>
      </c>
      <c r="J737" s="127" t="str">
        <f>IF(G737+H737&lt;&gt;0,Transaksi!J732,"")</f>
        <v/>
      </c>
    </row>
    <row r="738" spans="3:10" customFormat="1" ht="16" customHeight="1">
      <c r="C738" s="59" t="str">
        <f>IF(G738+H738&lt;&gt;0,Transaksi!C733,"")</f>
        <v/>
      </c>
      <c r="D738" s="60" t="str">
        <f>IF(G738+H738&lt;&gt;0,Transaksi!D733,"")</f>
        <v/>
      </c>
      <c r="E738" s="213" t="str">
        <f>IF(G738+H738&lt;&gt;0,Transaksi!E733,"")</f>
        <v/>
      </c>
      <c r="F738" s="48" t="str">
        <f>IF(G738+H738&lt;&gt;0,Transaksi!F733,"")</f>
        <v/>
      </c>
      <c r="G738" s="61">
        <f>IF(Transaksi!K733=$F$11,Transaksi!M733,0)</f>
        <v>0</v>
      </c>
      <c r="H738" s="61">
        <f>IF(Transaksi!K733=$F$11,Transaksi!L733,0)</f>
        <v>0</v>
      </c>
      <c r="I738" s="127" t="e">
        <f t="shared" si="11"/>
        <v>#REF!</v>
      </c>
      <c r="J738" s="127" t="str">
        <f>IF(G738+H738&lt;&gt;0,Transaksi!J733,"")</f>
        <v/>
      </c>
    </row>
    <row r="739" spans="3:10" customFormat="1" ht="16" customHeight="1">
      <c r="C739" s="59" t="str">
        <f>IF(G739+H739&lt;&gt;0,Transaksi!C734,"")</f>
        <v/>
      </c>
      <c r="D739" s="60" t="str">
        <f>IF(G739+H739&lt;&gt;0,Transaksi!D734,"")</f>
        <v/>
      </c>
      <c r="E739" s="213" t="str">
        <f>IF(G739+H739&lt;&gt;0,Transaksi!E734,"")</f>
        <v/>
      </c>
      <c r="F739" s="48" t="str">
        <f>IF(G739+H739&lt;&gt;0,Transaksi!F734,"")</f>
        <v/>
      </c>
      <c r="G739" s="61">
        <f>IF(Transaksi!K734=$F$11,Transaksi!M734,0)</f>
        <v>0</v>
      </c>
      <c r="H739" s="61">
        <f>IF(Transaksi!K734=$F$11,Transaksi!L734,0)</f>
        <v>0</v>
      </c>
      <c r="I739" s="127" t="e">
        <f t="shared" si="11"/>
        <v>#REF!</v>
      </c>
      <c r="J739" s="127" t="str">
        <f>IF(G739+H739&lt;&gt;0,Transaksi!J734,"")</f>
        <v/>
      </c>
    </row>
    <row r="740" spans="3:10" customFormat="1" ht="16" customHeight="1">
      <c r="C740" s="59" t="str">
        <f>IF(G740+H740&lt;&gt;0,Transaksi!C735,"")</f>
        <v/>
      </c>
      <c r="D740" s="60" t="str">
        <f>IF(G740+H740&lt;&gt;0,Transaksi!D735,"")</f>
        <v/>
      </c>
      <c r="E740" s="213" t="str">
        <f>IF(G740+H740&lt;&gt;0,Transaksi!E735,"")</f>
        <v/>
      </c>
      <c r="F740" s="48" t="str">
        <f>IF(G740+H740&lt;&gt;0,Transaksi!F735,"")</f>
        <v/>
      </c>
      <c r="G740" s="61">
        <f>IF(Transaksi!K735=$F$11,Transaksi!M735,0)</f>
        <v>0</v>
      </c>
      <c r="H740" s="61">
        <f>IF(Transaksi!K735=$F$11,Transaksi!L735,0)</f>
        <v>0</v>
      </c>
      <c r="I740" s="127" t="e">
        <f t="shared" si="11"/>
        <v>#REF!</v>
      </c>
      <c r="J740" s="127" t="str">
        <f>IF(G740+H740&lt;&gt;0,Transaksi!J735,"")</f>
        <v/>
      </c>
    </row>
    <row r="741" spans="3:10" customFormat="1" ht="16" customHeight="1">
      <c r="C741" s="59" t="str">
        <f>IF(G741+H741&lt;&gt;0,Transaksi!C736,"")</f>
        <v/>
      </c>
      <c r="D741" s="60" t="str">
        <f>IF(G741+H741&lt;&gt;0,Transaksi!D736,"")</f>
        <v/>
      </c>
      <c r="E741" s="213" t="str">
        <f>IF(G741+H741&lt;&gt;0,Transaksi!E736,"")</f>
        <v/>
      </c>
      <c r="F741" s="48" t="str">
        <f>IF(G741+H741&lt;&gt;0,Transaksi!F736,"")</f>
        <v/>
      </c>
      <c r="G741" s="61">
        <f>IF(Transaksi!K736=$F$11,Transaksi!M736,0)</f>
        <v>0</v>
      </c>
      <c r="H741" s="61">
        <f>IF(Transaksi!K736=$F$11,Transaksi!L736,0)</f>
        <v>0</v>
      </c>
      <c r="I741" s="127" t="e">
        <f t="shared" si="11"/>
        <v>#REF!</v>
      </c>
      <c r="J741" s="127" t="str">
        <f>IF(G741+H741&lt;&gt;0,Transaksi!J736,"")</f>
        <v/>
      </c>
    </row>
    <row r="742" spans="3:10" customFormat="1" ht="16" customHeight="1">
      <c r="C742" s="59" t="str">
        <f>IF(G742+H742&lt;&gt;0,Transaksi!C737,"")</f>
        <v/>
      </c>
      <c r="D742" s="60" t="str">
        <f>IF(G742+H742&lt;&gt;0,Transaksi!D737,"")</f>
        <v/>
      </c>
      <c r="E742" s="213" t="str">
        <f>IF(G742+H742&lt;&gt;0,Transaksi!E737,"")</f>
        <v/>
      </c>
      <c r="F742" s="48" t="str">
        <f>IF(G742+H742&lt;&gt;0,Transaksi!F737,"")</f>
        <v/>
      </c>
      <c r="G742" s="61">
        <f>IF(Transaksi!K737=$F$11,Transaksi!M737,0)</f>
        <v>0</v>
      </c>
      <c r="H742" s="61">
        <f>IF(Transaksi!K737=$F$11,Transaksi!L737,0)</f>
        <v>0</v>
      </c>
      <c r="I742" s="127" t="e">
        <f t="shared" si="11"/>
        <v>#REF!</v>
      </c>
      <c r="J742" s="127" t="str">
        <f>IF(G742+H742&lt;&gt;0,Transaksi!J737,"")</f>
        <v/>
      </c>
    </row>
    <row r="743" spans="3:10" customFormat="1" ht="16" customHeight="1">
      <c r="C743" s="59" t="str">
        <f>IF(G743+H743&lt;&gt;0,Transaksi!C738,"")</f>
        <v/>
      </c>
      <c r="D743" s="60" t="str">
        <f>IF(G743+H743&lt;&gt;0,Transaksi!D738,"")</f>
        <v/>
      </c>
      <c r="E743" s="213" t="str">
        <f>IF(G743+H743&lt;&gt;0,Transaksi!E738,"")</f>
        <v/>
      </c>
      <c r="F743" s="48" t="str">
        <f>IF(G743+H743&lt;&gt;0,Transaksi!F738,"")</f>
        <v/>
      </c>
      <c r="G743" s="61">
        <f>IF(Transaksi!K738=$F$11,Transaksi!M738,0)</f>
        <v>0</v>
      </c>
      <c r="H743" s="61">
        <f>IF(Transaksi!K738=$F$11,Transaksi!L738,0)</f>
        <v>0</v>
      </c>
      <c r="I743" s="127" t="e">
        <f t="shared" si="11"/>
        <v>#REF!</v>
      </c>
      <c r="J743" s="127" t="str">
        <f>IF(G743+H743&lt;&gt;0,Transaksi!J738,"")</f>
        <v/>
      </c>
    </row>
    <row r="744" spans="3:10" customFormat="1" ht="16" customHeight="1">
      <c r="C744" s="59" t="str">
        <f>IF(G744+H744&lt;&gt;0,Transaksi!C739,"")</f>
        <v/>
      </c>
      <c r="D744" s="60" t="str">
        <f>IF(G744+H744&lt;&gt;0,Transaksi!D739,"")</f>
        <v/>
      </c>
      <c r="E744" s="213" t="str">
        <f>IF(G744+H744&lt;&gt;0,Transaksi!E739,"")</f>
        <v/>
      </c>
      <c r="F744" s="48" t="str">
        <f>IF(G744+H744&lt;&gt;0,Transaksi!F739,"")</f>
        <v/>
      </c>
      <c r="G744" s="61">
        <f>IF(Transaksi!K739=$F$11,Transaksi!M739,0)</f>
        <v>0</v>
      </c>
      <c r="H744" s="61">
        <f>IF(Transaksi!K739=$F$11,Transaksi!L739,0)</f>
        <v>0</v>
      </c>
      <c r="I744" s="127" t="e">
        <f t="shared" si="11"/>
        <v>#REF!</v>
      </c>
      <c r="J744" s="127" t="str">
        <f>IF(G744+H744&lt;&gt;0,Transaksi!J739,"")</f>
        <v/>
      </c>
    </row>
    <row r="745" spans="3:10" customFormat="1" ht="16" customHeight="1">
      <c r="C745" s="59" t="str">
        <f>IF(G745+H745&lt;&gt;0,Transaksi!C740,"")</f>
        <v/>
      </c>
      <c r="D745" s="60" t="str">
        <f>IF(G745+H745&lt;&gt;0,Transaksi!D740,"")</f>
        <v/>
      </c>
      <c r="E745" s="213" t="str">
        <f>IF(G745+H745&lt;&gt;0,Transaksi!E740,"")</f>
        <v/>
      </c>
      <c r="F745" s="48" t="str">
        <f>IF(G745+H745&lt;&gt;0,Transaksi!F740,"")</f>
        <v/>
      </c>
      <c r="G745" s="61">
        <f>IF(Transaksi!K740=$F$11,Transaksi!M740,0)</f>
        <v>0</v>
      </c>
      <c r="H745" s="61">
        <f>IF(Transaksi!K740=$F$11,Transaksi!L740,0)</f>
        <v>0</v>
      </c>
      <c r="I745" s="127" t="e">
        <f t="shared" si="11"/>
        <v>#REF!</v>
      </c>
      <c r="J745" s="127" t="str">
        <f>IF(G745+H745&lt;&gt;0,Transaksi!J740,"")</f>
        <v/>
      </c>
    </row>
    <row r="746" spans="3:10" customFormat="1" ht="16" customHeight="1">
      <c r="C746" s="59" t="str">
        <f>IF(G746+H746&lt;&gt;0,Transaksi!C741,"")</f>
        <v/>
      </c>
      <c r="D746" s="60" t="str">
        <f>IF(G746+H746&lt;&gt;0,Transaksi!D741,"")</f>
        <v/>
      </c>
      <c r="E746" s="213" t="str">
        <f>IF(G746+H746&lt;&gt;0,Transaksi!E741,"")</f>
        <v/>
      </c>
      <c r="F746" s="48" t="str">
        <f>IF(G746+H746&lt;&gt;0,Transaksi!F741,"")</f>
        <v/>
      </c>
      <c r="G746" s="61">
        <f>IF(Transaksi!K741=$F$11,Transaksi!M741,0)</f>
        <v>0</v>
      </c>
      <c r="H746" s="61">
        <f>IF(Transaksi!K741=$F$11,Transaksi!L741,0)</f>
        <v>0</v>
      </c>
      <c r="I746" s="127" t="e">
        <f t="shared" si="11"/>
        <v>#REF!</v>
      </c>
      <c r="J746" s="127" t="str">
        <f>IF(G746+H746&lt;&gt;0,Transaksi!J741,"")</f>
        <v/>
      </c>
    </row>
    <row r="747" spans="3:10" customFormat="1" ht="16" customHeight="1">
      <c r="C747" s="59" t="str">
        <f>IF(G747+H747&lt;&gt;0,Transaksi!C742,"")</f>
        <v/>
      </c>
      <c r="D747" s="60" t="str">
        <f>IF(G747+H747&lt;&gt;0,Transaksi!D742,"")</f>
        <v/>
      </c>
      <c r="E747" s="213" t="str">
        <f>IF(G747+H747&lt;&gt;0,Transaksi!E742,"")</f>
        <v/>
      </c>
      <c r="F747" s="48" t="str">
        <f>IF(G747+H747&lt;&gt;0,Transaksi!F742,"")</f>
        <v/>
      </c>
      <c r="G747" s="61">
        <f>IF(Transaksi!K742=$F$11,Transaksi!M742,0)</f>
        <v>0</v>
      </c>
      <c r="H747" s="61">
        <f>IF(Transaksi!K742=$F$11,Transaksi!L742,0)</f>
        <v>0</v>
      </c>
      <c r="I747" s="127" t="e">
        <f t="shared" si="11"/>
        <v>#REF!</v>
      </c>
      <c r="J747" s="127" t="str">
        <f>IF(G747+H747&lt;&gt;0,Transaksi!J742,"")</f>
        <v/>
      </c>
    </row>
    <row r="748" spans="3:10" customFormat="1" ht="16" customHeight="1">
      <c r="C748" s="59" t="str">
        <f>IF(G748+H748&lt;&gt;0,Transaksi!C743,"")</f>
        <v/>
      </c>
      <c r="D748" s="60" t="str">
        <f>IF(G748+H748&lt;&gt;0,Transaksi!D743,"")</f>
        <v/>
      </c>
      <c r="E748" s="213" t="str">
        <f>IF(G748+H748&lt;&gt;0,Transaksi!E743,"")</f>
        <v/>
      </c>
      <c r="F748" s="48" t="str">
        <f>IF(G748+H748&lt;&gt;0,Transaksi!F743,"")</f>
        <v/>
      </c>
      <c r="G748" s="61">
        <f>IF(Transaksi!K743=$F$11,Transaksi!M743,0)</f>
        <v>0</v>
      </c>
      <c r="H748" s="61">
        <f>IF(Transaksi!K743=$F$11,Transaksi!L743,0)</f>
        <v>0</v>
      </c>
      <c r="I748" s="127" t="e">
        <f t="shared" si="11"/>
        <v>#REF!</v>
      </c>
      <c r="J748" s="127" t="str">
        <f>IF(G748+H748&lt;&gt;0,Transaksi!J743,"")</f>
        <v/>
      </c>
    </row>
    <row r="749" spans="3:10" customFormat="1" ht="16" customHeight="1">
      <c r="C749" s="59" t="str">
        <f>IF(G749+H749&lt;&gt;0,Transaksi!C744,"")</f>
        <v/>
      </c>
      <c r="D749" s="60" t="str">
        <f>IF(G749+H749&lt;&gt;0,Transaksi!D744,"")</f>
        <v/>
      </c>
      <c r="E749" s="213" t="str">
        <f>IF(G749+H749&lt;&gt;0,Transaksi!E744,"")</f>
        <v/>
      </c>
      <c r="F749" s="48" t="str">
        <f>IF(G749+H749&lt;&gt;0,Transaksi!F744,"")</f>
        <v/>
      </c>
      <c r="G749" s="61">
        <f>IF(Transaksi!K744=$F$11,Transaksi!M744,0)</f>
        <v>0</v>
      </c>
      <c r="H749" s="61">
        <f>IF(Transaksi!K744=$F$11,Transaksi!L744,0)</f>
        <v>0</v>
      </c>
      <c r="I749" s="127" t="e">
        <f t="shared" si="11"/>
        <v>#REF!</v>
      </c>
      <c r="J749" s="127" t="str">
        <f>IF(G749+H749&lt;&gt;0,Transaksi!J744,"")</f>
        <v/>
      </c>
    </row>
    <row r="750" spans="3:10" customFormat="1" ht="16" customHeight="1">
      <c r="C750" s="59" t="str">
        <f>IF(G750+H750&lt;&gt;0,Transaksi!C745,"")</f>
        <v/>
      </c>
      <c r="D750" s="60" t="str">
        <f>IF(G750+H750&lt;&gt;0,Transaksi!D745,"")</f>
        <v/>
      </c>
      <c r="E750" s="213" t="str">
        <f>IF(G750+H750&lt;&gt;0,Transaksi!E745,"")</f>
        <v/>
      </c>
      <c r="F750" s="48" t="str">
        <f>IF(G750+H750&lt;&gt;0,Transaksi!F745,"")</f>
        <v/>
      </c>
      <c r="G750" s="61">
        <f>IF(Transaksi!K745=$F$11,Transaksi!M745,0)</f>
        <v>0</v>
      </c>
      <c r="H750" s="61">
        <f>IF(Transaksi!K745=$F$11,Transaksi!L745,0)</f>
        <v>0</v>
      </c>
      <c r="I750" s="127" t="e">
        <f t="shared" si="11"/>
        <v>#REF!</v>
      </c>
      <c r="J750" s="127" t="str">
        <f>IF(G750+H750&lt;&gt;0,Transaksi!J745,"")</f>
        <v/>
      </c>
    </row>
    <row r="751" spans="3:10" customFormat="1" ht="16" customHeight="1">
      <c r="C751" s="59" t="str">
        <f>IF(G751+H751&lt;&gt;0,Transaksi!C746,"")</f>
        <v/>
      </c>
      <c r="D751" s="60" t="str">
        <f>IF(G751+H751&lt;&gt;0,Transaksi!D746,"")</f>
        <v/>
      </c>
      <c r="E751" s="213" t="str">
        <f>IF(G751+H751&lt;&gt;0,Transaksi!E746,"")</f>
        <v/>
      </c>
      <c r="F751" s="48" t="str">
        <f>IF(G751+H751&lt;&gt;0,Transaksi!F746,"")</f>
        <v/>
      </c>
      <c r="G751" s="61">
        <f>IF(Transaksi!K746=$F$11,Transaksi!M746,0)</f>
        <v>0</v>
      </c>
      <c r="H751" s="61">
        <f>IF(Transaksi!K746=$F$11,Transaksi!L746,0)</f>
        <v>0</v>
      </c>
      <c r="I751" s="127" t="e">
        <f t="shared" si="11"/>
        <v>#REF!</v>
      </c>
      <c r="J751" s="127" t="str">
        <f>IF(G751+H751&lt;&gt;0,Transaksi!J746,"")</f>
        <v/>
      </c>
    </row>
    <row r="752" spans="3:10" customFormat="1" ht="16" customHeight="1">
      <c r="C752" s="59" t="str">
        <f>IF(G752+H752&lt;&gt;0,Transaksi!C747,"")</f>
        <v/>
      </c>
      <c r="D752" s="60" t="str">
        <f>IF(G752+H752&lt;&gt;0,Transaksi!D747,"")</f>
        <v/>
      </c>
      <c r="E752" s="213" t="str">
        <f>IF(G752+H752&lt;&gt;0,Transaksi!E747,"")</f>
        <v/>
      </c>
      <c r="F752" s="48" t="str">
        <f>IF(G752+H752&lt;&gt;0,Transaksi!F747,"")</f>
        <v/>
      </c>
      <c r="G752" s="61">
        <f>IF(Transaksi!K747=$F$11,Transaksi!M747,0)</f>
        <v>0</v>
      </c>
      <c r="H752" s="61">
        <f>IF(Transaksi!K747=$F$11,Transaksi!L747,0)</f>
        <v>0</v>
      </c>
      <c r="I752" s="127" t="e">
        <f t="shared" si="11"/>
        <v>#REF!</v>
      </c>
      <c r="J752" s="127" t="str">
        <f>IF(G752+H752&lt;&gt;0,Transaksi!J747,"")</f>
        <v/>
      </c>
    </row>
    <row r="753" spans="3:10" customFormat="1" ht="16" customHeight="1">
      <c r="C753" s="59" t="str">
        <f>IF(G753+H753&lt;&gt;0,Transaksi!C748,"")</f>
        <v/>
      </c>
      <c r="D753" s="60" t="str">
        <f>IF(G753+H753&lt;&gt;0,Transaksi!D748,"")</f>
        <v/>
      </c>
      <c r="E753" s="213" t="str">
        <f>IF(G753+H753&lt;&gt;0,Transaksi!E748,"")</f>
        <v/>
      </c>
      <c r="F753" s="48" t="str">
        <f>IF(G753+H753&lt;&gt;0,Transaksi!F748,"")</f>
        <v/>
      </c>
      <c r="G753" s="61">
        <f>IF(Transaksi!K748=$F$11,Transaksi!M748,0)</f>
        <v>0</v>
      </c>
      <c r="H753" s="61">
        <f>IF(Transaksi!K748=$F$11,Transaksi!L748,0)</f>
        <v>0</v>
      </c>
      <c r="I753" s="127" t="e">
        <f t="shared" si="11"/>
        <v>#REF!</v>
      </c>
      <c r="J753" s="127" t="str">
        <f>IF(G753+H753&lt;&gt;0,Transaksi!J748,"")</f>
        <v/>
      </c>
    </row>
    <row r="754" spans="3:10" customFormat="1" ht="16" customHeight="1">
      <c r="C754" s="59" t="str">
        <f>IF(G754+H754&lt;&gt;0,Transaksi!C749,"")</f>
        <v/>
      </c>
      <c r="D754" s="60" t="str">
        <f>IF(G754+H754&lt;&gt;0,Transaksi!D749,"")</f>
        <v/>
      </c>
      <c r="E754" s="213" t="str">
        <f>IF(G754+H754&lt;&gt;0,Transaksi!E749,"")</f>
        <v/>
      </c>
      <c r="F754" s="48" t="str">
        <f>IF(G754+H754&lt;&gt;0,Transaksi!F749,"")</f>
        <v/>
      </c>
      <c r="G754" s="61">
        <f>IF(Transaksi!K749=$F$11,Transaksi!M749,0)</f>
        <v>0</v>
      </c>
      <c r="H754" s="61">
        <f>IF(Transaksi!K749=$F$11,Transaksi!L749,0)</f>
        <v>0</v>
      </c>
      <c r="I754" s="127" t="e">
        <f t="shared" si="11"/>
        <v>#REF!</v>
      </c>
      <c r="J754" s="127" t="str">
        <f>IF(G754+H754&lt;&gt;0,Transaksi!J749,"")</f>
        <v/>
      </c>
    </row>
    <row r="755" spans="3:10" customFormat="1" ht="16" customHeight="1">
      <c r="C755" s="59" t="str">
        <f>IF(G755+H755&lt;&gt;0,Transaksi!C750,"")</f>
        <v/>
      </c>
      <c r="D755" s="60" t="str">
        <f>IF(G755+H755&lt;&gt;0,Transaksi!D750,"")</f>
        <v/>
      </c>
      <c r="E755" s="213" t="str">
        <f>IF(G755+H755&lt;&gt;0,Transaksi!E750,"")</f>
        <v/>
      </c>
      <c r="F755" s="48" t="str">
        <f>IF(G755+H755&lt;&gt;0,Transaksi!F750,"")</f>
        <v/>
      </c>
      <c r="G755" s="61">
        <f>IF(Transaksi!K750=$F$11,Transaksi!M750,0)</f>
        <v>0</v>
      </c>
      <c r="H755" s="61">
        <f>IF(Transaksi!K750=$F$11,Transaksi!L750,0)</f>
        <v>0</v>
      </c>
      <c r="I755" s="127" t="e">
        <f t="shared" si="11"/>
        <v>#REF!</v>
      </c>
      <c r="J755" s="127" t="str">
        <f>IF(G755+H755&lt;&gt;0,Transaksi!J750,"")</f>
        <v/>
      </c>
    </row>
    <row r="756" spans="3:10" customFormat="1" ht="16" customHeight="1">
      <c r="C756" s="59" t="str">
        <f>IF(G756+H756&lt;&gt;0,Transaksi!C751,"")</f>
        <v/>
      </c>
      <c r="D756" s="60" t="str">
        <f>IF(G756+H756&lt;&gt;0,Transaksi!D751,"")</f>
        <v/>
      </c>
      <c r="E756" s="213" t="str">
        <f>IF(G756+H756&lt;&gt;0,Transaksi!E751,"")</f>
        <v/>
      </c>
      <c r="F756" s="48" t="str">
        <f>IF(G756+H756&lt;&gt;0,Transaksi!F751,"")</f>
        <v/>
      </c>
      <c r="G756" s="61">
        <f>IF(Transaksi!K751=$F$11,Transaksi!M751,0)</f>
        <v>0</v>
      </c>
      <c r="H756" s="61">
        <f>IF(Transaksi!K751=$F$11,Transaksi!L751,0)</f>
        <v>0</v>
      </c>
      <c r="I756" s="127" t="e">
        <f t="shared" si="11"/>
        <v>#REF!</v>
      </c>
      <c r="J756" s="127" t="str">
        <f>IF(G756+H756&lt;&gt;0,Transaksi!J751,"")</f>
        <v/>
      </c>
    </row>
    <row r="757" spans="3:10" customFormat="1" ht="16" customHeight="1">
      <c r="C757" s="59" t="str">
        <f>IF(G757+H757&lt;&gt;0,Transaksi!C752,"")</f>
        <v/>
      </c>
      <c r="D757" s="60" t="str">
        <f>IF(G757+H757&lt;&gt;0,Transaksi!D752,"")</f>
        <v/>
      </c>
      <c r="E757" s="213" t="str">
        <f>IF(G757+H757&lt;&gt;0,Transaksi!E752,"")</f>
        <v/>
      </c>
      <c r="F757" s="48" t="str">
        <f>IF(G757+H757&lt;&gt;0,Transaksi!F752,"")</f>
        <v/>
      </c>
      <c r="G757" s="61">
        <f>IF(Transaksi!K752=$F$11,Transaksi!M752,0)</f>
        <v>0</v>
      </c>
      <c r="H757" s="61">
        <f>IF(Transaksi!K752=$F$11,Transaksi!L752,0)</f>
        <v>0</v>
      </c>
      <c r="I757" s="127" t="e">
        <f t="shared" si="11"/>
        <v>#REF!</v>
      </c>
      <c r="J757" s="127" t="str">
        <f>IF(G757+H757&lt;&gt;0,Transaksi!J752,"")</f>
        <v/>
      </c>
    </row>
    <row r="758" spans="3:10" customFormat="1" ht="16" customHeight="1">
      <c r="C758" s="59" t="str">
        <f>IF(G758+H758&lt;&gt;0,Transaksi!C753,"")</f>
        <v/>
      </c>
      <c r="D758" s="60" t="str">
        <f>IF(G758+H758&lt;&gt;0,Transaksi!D753,"")</f>
        <v/>
      </c>
      <c r="E758" s="213" t="str">
        <f>IF(G758+H758&lt;&gt;0,Transaksi!E753,"")</f>
        <v/>
      </c>
      <c r="F758" s="48" t="str">
        <f>IF(G758+H758&lt;&gt;0,Transaksi!F753,"")</f>
        <v/>
      </c>
      <c r="G758" s="61">
        <f>IF(Transaksi!K753=$F$11,Transaksi!M753,0)</f>
        <v>0</v>
      </c>
      <c r="H758" s="61">
        <f>IF(Transaksi!K753=$F$11,Transaksi!L753,0)</f>
        <v>0</v>
      </c>
      <c r="I758" s="127" t="e">
        <f t="shared" si="11"/>
        <v>#REF!</v>
      </c>
      <c r="J758" s="127" t="str">
        <f>IF(G758+H758&lt;&gt;0,Transaksi!J753,"")</f>
        <v/>
      </c>
    </row>
    <row r="759" spans="3:10" customFormat="1" ht="16" customHeight="1">
      <c r="C759" s="59" t="str">
        <f>IF(G759+H759&lt;&gt;0,Transaksi!C754,"")</f>
        <v/>
      </c>
      <c r="D759" s="60" t="str">
        <f>IF(G759+H759&lt;&gt;0,Transaksi!D754,"")</f>
        <v/>
      </c>
      <c r="E759" s="213" t="str">
        <f>IF(G759+H759&lt;&gt;0,Transaksi!E754,"")</f>
        <v/>
      </c>
      <c r="F759" s="48" t="str">
        <f>IF(G759+H759&lt;&gt;0,Transaksi!F754,"")</f>
        <v/>
      </c>
      <c r="G759" s="61">
        <f>IF(Transaksi!K754=$F$11,Transaksi!M754,0)</f>
        <v>0</v>
      </c>
      <c r="H759" s="61">
        <f>IF(Transaksi!K754=$F$11,Transaksi!L754,0)</f>
        <v>0</v>
      </c>
      <c r="I759" s="127" t="e">
        <f t="shared" si="11"/>
        <v>#REF!</v>
      </c>
      <c r="J759" s="127" t="str">
        <f>IF(G759+H759&lt;&gt;0,Transaksi!J754,"")</f>
        <v/>
      </c>
    </row>
    <row r="760" spans="3:10" customFormat="1" ht="16" customHeight="1">
      <c r="C760" s="59" t="str">
        <f>IF(G760+H760&lt;&gt;0,Transaksi!C755,"")</f>
        <v/>
      </c>
      <c r="D760" s="60" t="str">
        <f>IF(G760+H760&lt;&gt;0,Transaksi!D755,"")</f>
        <v/>
      </c>
      <c r="E760" s="213" t="str">
        <f>IF(G760+H760&lt;&gt;0,Transaksi!E755,"")</f>
        <v/>
      </c>
      <c r="F760" s="48" t="str">
        <f>IF(G760+H760&lt;&gt;0,Transaksi!F755,"")</f>
        <v/>
      </c>
      <c r="G760" s="61">
        <f>IF(Transaksi!K755=$F$11,Transaksi!M755,0)</f>
        <v>0</v>
      </c>
      <c r="H760" s="61">
        <f>IF(Transaksi!K755=$F$11,Transaksi!L755,0)</f>
        <v>0</v>
      </c>
      <c r="I760" s="127" t="e">
        <f t="shared" si="11"/>
        <v>#REF!</v>
      </c>
      <c r="J760" s="127" t="str">
        <f>IF(G760+H760&lt;&gt;0,Transaksi!J755,"")</f>
        <v/>
      </c>
    </row>
    <row r="761" spans="3:10" customFormat="1" ht="16" customHeight="1">
      <c r="C761" s="59" t="str">
        <f>IF(G761+H761&lt;&gt;0,Transaksi!C756,"")</f>
        <v/>
      </c>
      <c r="D761" s="60" t="str">
        <f>IF(G761+H761&lt;&gt;0,Transaksi!D756,"")</f>
        <v/>
      </c>
      <c r="E761" s="213" t="str">
        <f>IF(G761+H761&lt;&gt;0,Transaksi!E756,"")</f>
        <v/>
      </c>
      <c r="F761" s="48" t="str">
        <f>IF(G761+H761&lt;&gt;0,Transaksi!F756,"")</f>
        <v/>
      </c>
      <c r="G761" s="61">
        <f>IF(Transaksi!K756=$F$11,Transaksi!M756,0)</f>
        <v>0</v>
      </c>
      <c r="H761" s="61">
        <f>IF(Transaksi!K756=$F$11,Transaksi!L756,0)</f>
        <v>0</v>
      </c>
      <c r="I761" s="127" t="e">
        <f t="shared" si="11"/>
        <v>#REF!</v>
      </c>
      <c r="J761" s="127" t="str">
        <f>IF(G761+H761&lt;&gt;0,Transaksi!J756,"")</f>
        <v/>
      </c>
    </row>
    <row r="762" spans="3:10" customFormat="1" ht="16" customHeight="1">
      <c r="C762" s="59" t="str">
        <f>IF(G762+H762&lt;&gt;0,Transaksi!C757,"")</f>
        <v/>
      </c>
      <c r="D762" s="60" t="str">
        <f>IF(G762+H762&lt;&gt;0,Transaksi!D757,"")</f>
        <v/>
      </c>
      <c r="E762" s="213" t="str">
        <f>IF(G762+H762&lt;&gt;0,Transaksi!E757,"")</f>
        <v/>
      </c>
      <c r="F762" s="48" t="str">
        <f>IF(G762+H762&lt;&gt;0,Transaksi!F757,"")</f>
        <v/>
      </c>
      <c r="G762" s="61">
        <f>IF(Transaksi!K757=$F$11,Transaksi!M757,0)</f>
        <v>0</v>
      </c>
      <c r="H762" s="61">
        <f>IF(Transaksi!K757=$F$11,Transaksi!L757,0)</f>
        <v>0</v>
      </c>
      <c r="I762" s="127" t="e">
        <f t="shared" si="11"/>
        <v>#REF!</v>
      </c>
      <c r="J762" s="127" t="str">
        <f>IF(G762+H762&lt;&gt;0,Transaksi!J757,"")</f>
        <v/>
      </c>
    </row>
    <row r="763" spans="3:10" customFormat="1" ht="16" customHeight="1">
      <c r="C763" s="59" t="str">
        <f>IF(G763+H763&lt;&gt;0,Transaksi!C758,"")</f>
        <v/>
      </c>
      <c r="D763" s="60" t="str">
        <f>IF(G763+H763&lt;&gt;0,Transaksi!D758,"")</f>
        <v/>
      </c>
      <c r="E763" s="213" t="str">
        <f>IF(G763+H763&lt;&gt;0,Transaksi!E758,"")</f>
        <v/>
      </c>
      <c r="F763" s="48" t="str">
        <f>IF(G763+H763&lt;&gt;0,Transaksi!F758,"")</f>
        <v/>
      </c>
      <c r="G763" s="61">
        <f>IF(Transaksi!K758=$F$11,Transaksi!M758,0)</f>
        <v>0</v>
      </c>
      <c r="H763" s="61">
        <f>IF(Transaksi!K758=$F$11,Transaksi!L758,0)</f>
        <v>0</v>
      </c>
      <c r="I763" s="127" t="e">
        <f t="shared" si="11"/>
        <v>#REF!</v>
      </c>
      <c r="J763" s="127" t="str">
        <f>IF(G763+H763&lt;&gt;0,Transaksi!J758,"")</f>
        <v/>
      </c>
    </row>
    <row r="764" spans="3:10" customFormat="1" ht="16" customHeight="1">
      <c r="C764" s="59" t="str">
        <f>IF(G764+H764&lt;&gt;0,Transaksi!C759,"")</f>
        <v/>
      </c>
      <c r="D764" s="60" t="str">
        <f>IF(G764+H764&lt;&gt;0,Transaksi!D759,"")</f>
        <v/>
      </c>
      <c r="E764" s="213" t="str">
        <f>IF(G764+H764&lt;&gt;0,Transaksi!E759,"")</f>
        <v/>
      </c>
      <c r="F764" s="48" t="str">
        <f>IF(G764+H764&lt;&gt;0,Transaksi!F759,"")</f>
        <v/>
      </c>
      <c r="G764" s="61">
        <f>IF(Transaksi!K759=$F$11,Transaksi!M759,0)</f>
        <v>0</v>
      </c>
      <c r="H764" s="61">
        <f>IF(Transaksi!K759=$F$11,Transaksi!L759,0)</f>
        <v>0</v>
      </c>
      <c r="I764" s="127" t="e">
        <f t="shared" si="11"/>
        <v>#REF!</v>
      </c>
      <c r="J764" s="127" t="str">
        <f>IF(G764+H764&lt;&gt;0,Transaksi!J759,"")</f>
        <v/>
      </c>
    </row>
    <row r="765" spans="3:10" customFormat="1" ht="16" customHeight="1">
      <c r="C765" s="59" t="str">
        <f>IF(G765+H765&lt;&gt;0,Transaksi!C760,"")</f>
        <v/>
      </c>
      <c r="D765" s="60" t="str">
        <f>IF(G765+H765&lt;&gt;0,Transaksi!D760,"")</f>
        <v/>
      </c>
      <c r="E765" s="213" t="str">
        <f>IF(G765+H765&lt;&gt;0,Transaksi!E760,"")</f>
        <v/>
      </c>
      <c r="F765" s="48" t="str">
        <f>IF(G765+H765&lt;&gt;0,Transaksi!F760,"")</f>
        <v/>
      </c>
      <c r="G765" s="61">
        <f>IF(Transaksi!K760=$F$11,Transaksi!M760,0)</f>
        <v>0</v>
      </c>
      <c r="H765" s="61">
        <f>IF(Transaksi!K760=$F$11,Transaksi!L760,0)</f>
        <v>0</v>
      </c>
      <c r="I765" s="127" t="e">
        <f t="shared" si="11"/>
        <v>#REF!</v>
      </c>
      <c r="J765" s="127" t="str">
        <f>IF(G765+H765&lt;&gt;0,Transaksi!J760,"")</f>
        <v/>
      </c>
    </row>
    <row r="766" spans="3:10" customFormat="1" ht="16" customHeight="1">
      <c r="C766" s="59" t="str">
        <f>IF(G766+H766&lt;&gt;0,Transaksi!C761,"")</f>
        <v/>
      </c>
      <c r="D766" s="60" t="str">
        <f>IF(G766+H766&lt;&gt;0,Transaksi!D761,"")</f>
        <v/>
      </c>
      <c r="E766" s="213" t="str">
        <f>IF(G766+H766&lt;&gt;0,Transaksi!E761,"")</f>
        <v/>
      </c>
      <c r="F766" s="48" t="str">
        <f>IF(G766+H766&lt;&gt;0,Transaksi!F761,"")</f>
        <v/>
      </c>
      <c r="G766" s="61">
        <f>IF(Transaksi!K761=$F$11,Transaksi!M761,0)</f>
        <v>0</v>
      </c>
      <c r="H766" s="61">
        <f>IF(Transaksi!K761=$F$11,Transaksi!L761,0)</f>
        <v>0</v>
      </c>
      <c r="I766" s="127" t="e">
        <f t="shared" si="11"/>
        <v>#REF!</v>
      </c>
      <c r="J766" s="127" t="str">
        <f>IF(G766+H766&lt;&gt;0,Transaksi!J761,"")</f>
        <v/>
      </c>
    </row>
    <row r="767" spans="3:10" customFormat="1" ht="16" customHeight="1">
      <c r="C767" s="59" t="str">
        <f>IF(G767+H767&lt;&gt;0,Transaksi!C762,"")</f>
        <v/>
      </c>
      <c r="D767" s="60" t="str">
        <f>IF(G767+H767&lt;&gt;0,Transaksi!D762,"")</f>
        <v/>
      </c>
      <c r="E767" s="213" t="str">
        <f>IF(G767+H767&lt;&gt;0,Transaksi!E762,"")</f>
        <v/>
      </c>
      <c r="F767" s="48" t="str">
        <f>IF(G767+H767&lt;&gt;0,Transaksi!F762,"")</f>
        <v/>
      </c>
      <c r="G767" s="61">
        <f>IF(Transaksi!K762=$F$11,Transaksi!M762,0)</f>
        <v>0</v>
      </c>
      <c r="H767" s="61">
        <f>IF(Transaksi!K762=$F$11,Transaksi!L762,0)</f>
        <v>0</v>
      </c>
      <c r="I767" s="127" t="e">
        <f t="shared" si="11"/>
        <v>#REF!</v>
      </c>
      <c r="J767" s="127" t="str">
        <f>IF(G767+H767&lt;&gt;0,Transaksi!J762,"")</f>
        <v/>
      </c>
    </row>
    <row r="768" spans="3:10" customFormat="1" ht="16" customHeight="1">
      <c r="C768" s="59" t="str">
        <f>IF(G768+H768&lt;&gt;0,Transaksi!C763,"")</f>
        <v/>
      </c>
      <c r="D768" s="60" t="str">
        <f>IF(G768+H768&lt;&gt;0,Transaksi!D763,"")</f>
        <v/>
      </c>
      <c r="E768" s="213" t="str">
        <f>IF(G768+H768&lt;&gt;0,Transaksi!E763,"")</f>
        <v/>
      </c>
      <c r="F768" s="48" t="str">
        <f>IF(G768+H768&lt;&gt;0,Transaksi!F763,"")</f>
        <v/>
      </c>
      <c r="G768" s="61">
        <f>IF(Transaksi!K763=$F$11,Transaksi!M763,0)</f>
        <v>0</v>
      </c>
      <c r="H768" s="61">
        <f>IF(Transaksi!K763=$F$11,Transaksi!L763,0)</f>
        <v>0</v>
      </c>
      <c r="I768" s="127" t="e">
        <f t="shared" si="11"/>
        <v>#REF!</v>
      </c>
      <c r="J768" s="127" t="str">
        <f>IF(G768+H768&lt;&gt;0,Transaksi!J763,"")</f>
        <v/>
      </c>
    </row>
    <row r="769" spans="3:10" customFormat="1" ht="16" customHeight="1">
      <c r="C769" s="59" t="str">
        <f>IF(G769+H769&lt;&gt;0,Transaksi!C764,"")</f>
        <v/>
      </c>
      <c r="D769" s="60" t="str">
        <f>IF(G769+H769&lt;&gt;0,Transaksi!D764,"")</f>
        <v/>
      </c>
      <c r="E769" s="213" t="str">
        <f>IF(G769+H769&lt;&gt;0,Transaksi!E764,"")</f>
        <v/>
      </c>
      <c r="F769" s="48" t="str">
        <f>IF(G769+H769&lt;&gt;0,Transaksi!F764,"")</f>
        <v/>
      </c>
      <c r="G769" s="61">
        <f>IF(Transaksi!K764=$F$11,Transaksi!M764,0)</f>
        <v>0</v>
      </c>
      <c r="H769" s="61">
        <f>IF(Transaksi!K764=$F$11,Transaksi!L764,0)</f>
        <v>0</v>
      </c>
      <c r="I769" s="127" t="e">
        <f t="shared" si="11"/>
        <v>#REF!</v>
      </c>
      <c r="J769" s="127" t="str">
        <f>IF(G769+H769&lt;&gt;0,Transaksi!J764,"")</f>
        <v/>
      </c>
    </row>
    <row r="770" spans="3:10" customFormat="1" ht="16" customHeight="1">
      <c r="C770" s="59" t="str">
        <f>IF(G770+H770&lt;&gt;0,Transaksi!C765,"")</f>
        <v/>
      </c>
      <c r="D770" s="60" t="str">
        <f>IF(G770+H770&lt;&gt;0,Transaksi!D765,"")</f>
        <v/>
      </c>
      <c r="E770" s="213" t="str">
        <f>IF(G770+H770&lt;&gt;0,Transaksi!E765,"")</f>
        <v/>
      </c>
      <c r="F770" s="48" t="str">
        <f>IF(G770+H770&lt;&gt;0,Transaksi!F765,"")</f>
        <v/>
      </c>
      <c r="G770" s="61">
        <f>IF(Transaksi!K765=$F$11,Transaksi!M765,0)</f>
        <v>0</v>
      </c>
      <c r="H770" s="61">
        <f>IF(Transaksi!K765=$F$11,Transaksi!L765,0)</f>
        <v>0</v>
      </c>
      <c r="I770" s="127" t="e">
        <f t="shared" si="11"/>
        <v>#REF!</v>
      </c>
      <c r="J770" s="127" t="str">
        <f>IF(G770+H770&lt;&gt;0,Transaksi!J765,"")</f>
        <v/>
      </c>
    </row>
    <row r="771" spans="3:10" customFormat="1" ht="16" customHeight="1">
      <c r="C771" s="59" t="str">
        <f>IF(G771+H771&lt;&gt;0,Transaksi!C766,"")</f>
        <v/>
      </c>
      <c r="D771" s="60" t="str">
        <f>IF(G771+H771&lt;&gt;0,Transaksi!D766,"")</f>
        <v/>
      </c>
      <c r="E771" s="213" t="str">
        <f>IF(G771+H771&lt;&gt;0,Transaksi!E766,"")</f>
        <v/>
      </c>
      <c r="F771" s="48" t="str">
        <f>IF(G771+H771&lt;&gt;0,Transaksi!F766,"")</f>
        <v/>
      </c>
      <c r="G771" s="61">
        <f>IF(Transaksi!K766=$F$11,Transaksi!M766,0)</f>
        <v>0</v>
      </c>
      <c r="H771" s="61">
        <f>IF(Transaksi!K766=$F$11,Transaksi!L766,0)</f>
        <v>0</v>
      </c>
      <c r="I771" s="127" t="e">
        <f t="shared" si="11"/>
        <v>#REF!</v>
      </c>
      <c r="J771" s="127" t="str">
        <f>IF(G771+H771&lt;&gt;0,Transaksi!J766,"")</f>
        <v/>
      </c>
    </row>
    <row r="772" spans="3:10" customFormat="1" ht="16" customHeight="1">
      <c r="C772" s="59" t="str">
        <f>IF(G772+H772&lt;&gt;0,Transaksi!C767,"")</f>
        <v/>
      </c>
      <c r="D772" s="60" t="str">
        <f>IF(G772+H772&lt;&gt;0,Transaksi!D767,"")</f>
        <v/>
      </c>
      <c r="E772" s="213" t="str">
        <f>IF(G772+H772&lt;&gt;0,Transaksi!E767,"")</f>
        <v/>
      </c>
      <c r="F772" s="48" t="str">
        <f>IF(G772+H772&lt;&gt;0,Transaksi!F767,"")</f>
        <v/>
      </c>
      <c r="G772" s="61">
        <f>IF(Transaksi!K767=$F$11,Transaksi!M767,0)</f>
        <v>0</v>
      </c>
      <c r="H772" s="61">
        <f>IF(Transaksi!K767=$F$11,Transaksi!L767,0)</f>
        <v>0</v>
      </c>
      <c r="I772" s="127" t="e">
        <f t="shared" si="11"/>
        <v>#REF!</v>
      </c>
      <c r="J772" s="127" t="str">
        <f>IF(G772+H772&lt;&gt;0,Transaksi!J767,"")</f>
        <v/>
      </c>
    </row>
    <row r="773" spans="3:10" customFormat="1" ht="16" customHeight="1">
      <c r="C773" s="59" t="str">
        <f>IF(G773+H773&lt;&gt;0,Transaksi!C768,"")</f>
        <v/>
      </c>
      <c r="D773" s="60" t="str">
        <f>IF(G773+H773&lt;&gt;0,Transaksi!D768,"")</f>
        <v/>
      </c>
      <c r="E773" s="213" t="str">
        <f>IF(G773+H773&lt;&gt;0,Transaksi!E768,"")</f>
        <v/>
      </c>
      <c r="F773" s="48" t="str">
        <f>IF(G773+H773&lt;&gt;0,Transaksi!F768,"")</f>
        <v/>
      </c>
      <c r="G773" s="61">
        <f>IF(Transaksi!K768=$F$11,Transaksi!M768,0)</f>
        <v>0</v>
      </c>
      <c r="H773" s="61">
        <f>IF(Transaksi!K768=$F$11,Transaksi!L768,0)</f>
        <v>0</v>
      </c>
      <c r="I773" s="127" t="e">
        <f t="shared" si="11"/>
        <v>#REF!</v>
      </c>
      <c r="J773" s="127" t="str">
        <f>IF(G773+H773&lt;&gt;0,Transaksi!J768,"")</f>
        <v/>
      </c>
    </row>
    <row r="774" spans="3:10" customFormat="1" ht="16" customHeight="1">
      <c r="C774" s="59" t="str">
        <f>IF(G774+H774&lt;&gt;0,Transaksi!C769,"")</f>
        <v/>
      </c>
      <c r="D774" s="60" t="str">
        <f>IF(G774+H774&lt;&gt;0,Transaksi!D769,"")</f>
        <v/>
      </c>
      <c r="E774" s="213" t="str">
        <f>IF(G774+H774&lt;&gt;0,Transaksi!E769,"")</f>
        <v/>
      </c>
      <c r="F774" s="48" t="str">
        <f>IF(G774+H774&lt;&gt;0,Transaksi!F769,"")</f>
        <v/>
      </c>
      <c r="G774" s="61">
        <f>IF(Transaksi!K769=$F$11,Transaksi!M769,0)</f>
        <v>0</v>
      </c>
      <c r="H774" s="61">
        <f>IF(Transaksi!K769=$F$11,Transaksi!L769,0)</f>
        <v>0</v>
      </c>
      <c r="I774" s="127" t="e">
        <f t="shared" si="11"/>
        <v>#REF!</v>
      </c>
      <c r="J774" s="127" t="str">
        <f>IF(G774+H774&lt;&gt;0,Transaksi!J769,"")</f>
        <v/>
      </c>
    </row>
    <row r="775" spans="3:10" customFormat="1" ht="16" customHeight="1">
      <c r="C775" s="59" t="str">
        <f>IF(G775+H775&lt;&gt;0,Transaksi!C770,"")</f>
        <v/>
      </c>
      <c r="D775" s="60" t="str">
        <f>IF(G775+H775&lt;&gt;0,Transaksi!D770,"")</f>
        <v/>
      </c>
      <c r="E775" s="213" t="str">
        <f>IF(G775+H775&lt;&gt;0,Transaksi!E770,"")</f>
        <v/>
      </c>
      <c r="F775" s="48" t="str">
        <f>IF(G775+H775&lt;&gt;0,Transaksi!F770,"")</f>
        <v/>
      </c>
      <c r="G775" s="61">
        <f>IF(Transaksi!K770=$F$11,Transaksi!M770,0)</f>
        <v>0</v>
      </c>
      <c r="H775" s="61">
        <f>IF(Transaksi!K770=$F$11,Transaksi!L770,0)</f>
        <v>0</v>
      </c>
      <c r="I775" s="127" t="e">
        <f t="shared" si="11"/>
        <v>#REF!</v>
      </c>
      <c r="J775" s="127" t="str">
        <f>IF(G775+H775&lt;&gt;0,Transaksi!J770,"")</f>
        <v/>
      </c>
    </row>
    <row r="776" spans="3:10" customFormat="1" ht="16" customHeight="1">
      <c r="C776" s="59" t="str">
        <f>IF(G776+H776&lt;&gt;0,Transaksi!C771,"")</f>
        <v/>
      </c>
      <c r="D776" s="60" t="str">
        <f>IF(G776+H776&lt;&gt;0,Transaksi!D771,"")</f>
        <v/>
      </c>
      <c r="E776" s="213" t="str">
        <f>IF(G776+H776&lt;&gt;0,Transaksi!E771,"")</f>
        <v/>
      </c>
      <c r="F776" s="48" t="str">
        <f>IF(G776+H776&lt;&gt;0,Transaksi!F771,"")</f>
        <v/>
      </c>
      <c r="G776" s="61">
        <f>IF(Transaksi!K771=$F$11,Transaksi!M771,0)</f>
        <v>0</v>
      </c>
      <c r="H776" s="61">
        <f>IF(Transaksi!K771=$F$11,Transaksi!L771,0)</f>
        <v>0</v>
      </c>
      <c r="I776" s="127" t="e">
        <f t="shared" si="11"/>
        <v>#REF!</v>
      </c>
      <c r="J776" s="127" t="str">
        <f>IF(G776+H776&lt;&gt;0,Transaksi!J771,"")</f>
        <v/>
      </c>
    </row>
    <row r="777" spans="3:10" customFormat="1" ht="16" customHeight="1">
      <c r="C777" s="59" t="str">
        <f>IF(G777+H777&lt;&gt;0,Transaksi!C772,"")</f>
        <v/>
      </c>
      <c r="D777" s="60" t="str">
        <f>IF(G777+H777&lt;&gt;0,Transaksi!D772,"")</f>
        <v/>
      </c>
      <c r="E777" s="213" t="str">
        <f>IF(G777+H777&lt;&gt;0,Transaksi!E772,"")</f>
        <v/>
      </c>
      <c r="F777" s="48" t="str">
        <f>IF(G777+H777&lt;&gt;0,Transaksi!F772,"")</f>
        <v/>
      </c>
      <c r="G777" s="61">
        <f>IF(Transaksi!K772=$F$11,Transaksi!M772,0)</f>
        <v>0</v>
      </c>
      <c r="H777" s="61">
        <f>IF(Transaksi!K772=$F$11,Transaksi!L772,0)</f>
        <v>0</v>
      </c>
      <c r="I777" s="127" t="e">
        <f t="shared" si="11"/>
        <v>#REF!</v>
      </c>
      <c r="J777" s="127" t="str">
        <f>IF(G777+H777&lt;&gt;0,Transaksi!J772,"")</f>
        <v/>
      </c>
    </row>
    <row r="778" spans="3:10" customFormat="1" ht="16" customHeight="1">
      <c r="C778" s="59" t="str">
        <f>IF(G778+H778&lt;&gt;0,Transaksi!C773,"")</f>
        <v/>
      </c>
      <c r="D778" s="60" t="str">
        <f>IF(G778+H778&lt;&gt;0,Transaksi!D773,"")</f>
        <v/>
      </c>
      <c r="E778" s="213" t="str">
        <f>IF(G778+H778&lt;&gt;0,Transaksi!E773,"")</f>
        <v/>
      </c>
      <c r="F778" s="48" t="str">
        <f>IF(G778+H778&lt;&gt;0,Transaksi!F773,"")</f>
        <v/>
      </c>
      <c r="G778" s="61">
        <f>IF(Transaksi!K773=$F$11,Transaksi!M773,0)</f>
        <v>0</v>
      </c>
      <c r="H778" s="61">
        <f>IF(Transaksi!K773=$F$11,Transaksi!L773,0)</f>
        <v>0</v>
      </c>
      <c r="I778" s="127" t="e">
        <f t="shared" si="11"/>
        <v>#REF!</v>
      </c>
      <c r="J778" s="127" t="str">
        <f>IF(G778+H778&lt;&gt;0,Transaksi!J773,"")</f>
        <v/>
      </c>
    </row>
    <row r="779" spans="3:10" customFormat="1" ht="16" customHeight="1">
      <c r="C779" s="59" t="str">
        <f>IF(G779+H779&lt;&gt;0,Transaksi!C774,"")</f>
        <v/>
      </c>
      <c r="D779" s="60" t="str">
        <f>IF(G779+H779&lt;&gt;0,Transaksi!D774,"")</f>
        <v/>
      </c>
      <c r="E779" s="213" t="str">
        <f>IF(G779+H779&lt;&gt;0,Transaksi!E774,"")</f>
        <v/>
      </c>
      <c r="F779" s="48" t="str">
        <f>IF(G779+H779&lt;&gt;0,Transaksi!F774,"")</f>
        <v/>
      </c>
      <c r="G779" s="61">
        <f>IF(Transaksi!K774=$F$11,Transaksi!M774,0)</f>
        <v>0</v>
      </c>
      <c r="H779" s="61">
        <f>IF(Transaksi!K774=$F$11,Transaksi!L774,0)</f>
        <v>0</v>
      </c>
      <c r="I779" s="127" t="e">
        <f t="shared" si="11"/>
        <v>#REF!</v>
      </c>
      <c r="J779" s="127" t="str">
        <f>IF(G779+H779&lt;&gt;0,Transaksi!J774,"")</f>
        <v/>
      </c>
    </row>
    <row r="780" spans="3:10" customFormat="1" ht="16" customHeight="1">
      <c r="C780" s="59" t="str">
        <f>IF(G780+H780&lt;&gt;0,Transaksi!C775,"")</f>
        <v/>
      </c>
      <c r="D780" s="60" t="str">
        <f>IF(G780+H780&lt;&gt;0,Transaksi!D775,"")</f>
        <v/>
      </c>
      <c r="E780" s="213" t="str">
        <f>IF(G780+H780&lt;&gt;0,Transaksi!E775,"")</f>
        <v/>
      </c>
      <c r="F780" s="48" t="str">
        <f>IF(G780+H780&lt;&gt;0,Transaksi!F775,"")</f>
        <v/>
      </c>
      <c r="G780" s="61">
        <f>IF(Transaksi!K775=$F$11,Transaksi!M775,0)</f>
        <v>0</v>
      </c>
      <c r="H780" s="61">
        <f>IF(Transaksi!K775=$F$11,Transaksi!L775,0)</f>
        <v>0</v>
      </c>
      <c r="I780" s="127" t="e">
        <f t="shared" si="11"/>
        <v>#REF!</v>
      </c>
      <c r="J780" s="127" t="str">
        <f>IF(G780+H780&lt;&gt;0,Transaksi!J775,"")</f>
        <v/>
      </c>
    </row>
    <row r="781" spans="3:10" customFormat="1" ht="16" customHeight="1">
      <c r="C781" s="59" t="str">
        <f>IF(G781+H781&lt;&gt;0,Transaksi!C776,"")</f>
        <v/>
      </c>
      <c r="D781" s="60" t="str">
        <f>IF(G781+H781&lt;&gt;0,Transaksi!D776,"")</f>
        <v/>
      </c>
      <c r="E781" s="213" t="str">
        <f>IF(G781+H781&lt;&gt;0,Transaksi!E776,"")</f>
        <v/>
      </c>
      <c r="F781" s="48" t="str">
        <f>IF(G781+H781&lt;&gt;0,Transaksi!F776,"")</f>
        <v/>
      </c>
      <c r="G781" s="61">
        <f>IF(Transaksi!K776=$F$11,Transaksi!M776,0)</f>
        <v>0</v>
      </c>
      <c r="H781" s="61">
        <f>IF(Transaksi!K776=$F$11,Transaksi!L776,0)</f>
        <v>0</v>
      </c>
      <c r="I781" s="127" t="e">
        <f t="shared" si="11"/>
        <v>#REF!</v>
      </c>
      <c r="J781" s="127" t="str">
        <f>IF(G781+H781&lt;&gt;0,Transaksi!J776,"")</f>
        <v/>
      </c>
    </row>
    <row r="782" spans="3:10" customFormat="1" ht="16" customHeight="1">
      <c r="C782" s="59" t="str">
        <f>IF(G782+H782&lt;&gt;0,Transaksi!C777,"")</f>
        <v/>
      </c>
      <c r="D782" s="60" t="str">
        <f>IF(G782+H782&lt;&gt;0,Transaksi!D777,"")</f>
        <v/>
      </c>
      <c r="E782" s="213" t="str">
        <f>IF(G782+H782&lt;&gt;0,Transaksi!E777,"")</f>
        <v/>
      </c>
      <c r="F782" s="48" t="str">
        <f>IF(G782+H782&lt;&gt;0,Transaksi!F777,"")</f>
        <v/>
      </c>
      <c r="G782" s="61">
        <f>IF(Transaksi!K777=$F$11,Transaksi!M777,0)</f>
        <v>0</v>
      </c>
      <c r="H782" s="61">
        <f>IF(Transaksi!K777=$F$11,Transaksi!L777,0)</f>
        <v>0</v>
      </c>
      <c r="I782" s="127" t="e">
        <f t="shared" si="11"/>
        <v>#REF!</v>
      </c>
      <c r="J782" s="127" t="str">
        <f>IF(G782+H782&lt;&gt;0,Transaksi!J777,"")</f>
        <v/>
      </c>
    </row>
    <row r="783" spans="3:10" customFormat="1" ht="16" customHeight="1">
      <c r="C783" s="59" t="str">
        <f>IF(G783+H783&lt;&gt;0,Transaksi!C778,"")</f>
        <v/>
      </c>
      <c r="D783" s="60" t="str">
        <f>IF(G783+H783&lt;&gt;0,Transaksi!D778,"")</f>
        <v/>
      </c>
      <c r="E783" s="213" t="str">
        <f>IF(G783+H783&lt;&gt;0,Transaksi!E778,"")</f>
        <v/>
      </c>
      <c r="F783" s="48" t="str">
        <f>IF(G783+H783&lt;&gt;0,Transaksi!F778,"")</f>
        <v/>
      </c>
      <c r="G783" s="61">
        <f>IF(Transaksi!K778=$F$11,Transaksi!M778,0)</f>
        <v>0</v>
      </c>
      <c r="H783" s="61">
        <f>IF(Transaksi!K778=$F$11,Transaksi!L778,0)</f>
        <v>0</v>
      </c>
      <c r="I783" s="127" t="e">
        <f t="shared" si="11"/>
        <v>#REF!</v>
      </c>
      <c r="J783" s="127" t="str">
        <f>IF(G783+H783&lt;&gt;0,Transaksi!J778,"")</f>
        <v/>
      </c>
    </row>
    <row r="784" spans="3:10" customFormat="1" ht="16" customHeight="1">
      <c r="C784" s="59" t="str">
        <f>IF(G784+H784&lt;&gt;0,Transaksi!C779,"")</f>
        <v/>
      </c>
      <c r="D784" s="60" t="str">
        <f>IF(G784+H784&lt;&gt;0,Transaksi!D779,"")</f>
        <v/>
      </c>
      <c r="E784" s="213" t="str">
        <f>IF(G784+H784&lt;&gt;0,Transaksi!E779,"")</f>
        <v/>
      </c>
      <c r="F784" s="48" t="str">
        <f>IF(G784+H784&lt;&gt;0,Transaksi!F779,"")</f>
        <v/>
      </c>
      <c r="G784" s="61">
        <f>IF(Transaksi!K779=$F$11,Transaksi!M779,0)</f>
        <v>0</v>
      </c>
      <c r="H784" s="61">
        <f>IF(Transaksi!K779=$F$11,Transaksi!L779,0)</f>
        <v>0</v>
      </c>
      <c r="I784" s="127" t="e">
        <f t="shared" si="11"/>
        <v>#REF!</v>
      </c>
      <c r="J784" s="127" t="str">
        <f>IF(G784+H784&lt;&gt;0,Transaksi!J779,"")</f>
        <v/>
      </c>
    </row>
    <row r="785" spans="3:10" customFormat="1" ht="16" customHeight="1">
      <c r="C785" s="59" t="str">
        <f>IF(G785+H785&lt;&gt;0,Transaksi!C780,"")</f>
        <v/>
      </c>
      <c r="D785" s="60" t="str">
        <f>IF(G785+H785&lt;&gt;0,Transaksi!D780,"")</f>
        <v/>
      </c>
      <c r="E785" s="213" t="str">
        <f>IF(G785+H785&lt;&gt;0,Transaksi!E780,"")</f>
        <v/>
      </c>
      <c r="F785" s="48" t="str">
        <f>IF(G785+H785&lt;&gt;0,Transaksi!F780,"")</f>
        <v/>
      </c>
      <c r="G785" s="61">
        <f>IF(Transaksi!K780=$F$11,Transaksi!M780,0)</f>
        <v>0</v>
      </c>
      <c r="H785" s="61">
        <f>IF(Transaksi!K780=$F$11,Transaksi!L780,0)</f>
        <v>0</v>
      </c>
      <c r="I785" s="127" t="e">
        <f t="shared" ref="I785:I848" si="12">I784+G785-H785</f>
        <v>#REF!</v>
      </c>
      <c r="J785" s="127" t="str">
        <f>IF(G785+H785&lt;&gt;0,Transaksi!J780,"")</f>
        <v/>
      </c>
    </row>
    <row r="786" spans="3:10" customFormat="1" ht="16" customHeight="1">
      <c r="C786" s="59" t="str">
        <f>IF(G786+H786&lt;&gt;0,Transaksi!C781,"")</f>
        <v/>
      </c>
      <c r="D786" s="60" t="str">
        <f>IF(G786+H786&lt;&gt;0,Transaksi!D781,"")</f>
        <v/>
      </c>
      <c r="E786" s="213" t="str">
        <f>IF(G786+H786&lt;&gt;0,Transaksi!E781,"")</f>
        <v/>
      </c>
      <c r="F786" s="48" t="str">
        <f>IF(G786+H786&lt;&gt;0,Transaksi!F781,"")</f>
        <v/>
      </c>
      <c r="G786" s="61">
        <f>IF(Transaksi!K781=$F$11,Transaksi!M781,0)</f>
        <v>0</v>
      </c>
      <c r="H786" s="61">
        <f>IF(Transaksi!K781=$F$11,Transaksi!L781,0)</f>
        <v>0</v>
      </c>
      <c r="I786" s="127" t="e">
        <f t="shared" si="12"/>
        <v>#REF!</v>
      </c>
      <c r="J786" s="127" t="str">
        <f>IF(G786+H786&lt;&gt;0,Transaksi!J781,"")</f>
        <v/>
      </c>
    </row>
    <row r="787" spans="3:10" customFormat="1" ht="16" customHeight="1">
      <c r="C787" s="59" t="str">
        <f>IF(G787+H787&lt;&gt;0,Transaksi!C782,"")</f>
        <v/>
      </c>
      <c r="D787" s="60" t="str">
        <f>IF(G787+H787&lt;&gt;0,Transaksi!D782,"")</f>
        <v/>
      </c>
      <c r="E787" s="213" t="str">
        <f>IF(G787+H787&lt;&gt;0,Transaksi!E782,"")</f>
        <v/>
      </c>
      <c r="F787" s="48" t="str">
        <f>IF(G787+H787&lt;&gt;0,Transaksi!F782,"")</f>
        <v/>
      </c>
      <c r="G787" s="61">
        <f>IF(Transaksi!K782=$F$11,Transaksi!M782,0)</f>
        <v>0</v>
      </c>
      <c r="H787" s="61">
        <f>IF(Transaksi!K782=$F$11,Transaksi!L782,0)</f>
        <v>0</v>
      </c>
      <c r="I787" s="127" t="e">
        <f t="shared" si="12"/>
        <v>#REF!</v>
      </c>
      <c r="J787" s="127" t="str">
        <f>IF(G787+H787&lt;&gt;0,Transaksi!J782,"")</f>
        <v/>
      </c>
    </row>
    <row r="788" spans="3:10" customFormat="1" ht="16" customHeight="1">
      <c r="C788" s="59" t="str">
        <f>IF(G788+H788&lt;&gt;0,Transaksi!C783,"")</f>
        <v/>
      </c>
      <c r="D788" s="60" t="str">
        <f>IF(G788+H788&lt;&gt;0,Transaksi!D783,"")</f>
        <v/>
      </c>
      <c r="E788" s="213" t="str">
        <f>IF(G788+H788&lt;&gt;0,Transaksi!E783,"")</f>
        <v/>
      </c>
      <c r="F788" s="48" t="str">
        <f>IF(G788+H788&lt;&gt;0,Transaksi!F783,"")</f>
        <v/>
      </c>
      <c r="G788" s="61">
        <f>IF(Transaksi!K783=$F$11,Transaksi!M783,0)</f>
        <v>0</v>
      </c>
      <c r="H788" s="61">
        <f>IF(Transaksi!K783=$F$11,Transaksi!L783,0)</f>
        <v>0</v>
      </c>
      <c r="I788" s="127" t="e">
        <f t="shared" si="12"/>
        <v>#REF!</v>
      </c>
      <c r="J788" s="127" t="str">
        <f>IF(G788+H788&lt;&gt;0,Transaksi!J783,"")</f>
        <v/>
      </c>
    </row>
    <row r="789" spans="3:10" customFormat="1" ht="16" customHeight="1">
      <c r="C789" s="59" t="str">
        <f>IF(G789+H789&lt;&gt;0,Transaksi!C784,"")</f>
        <v/>
      </c>
      <c r="D789" s="60" t="str">
        <f>IF(G789+H789&lt;&gt;0,Transaksi!D784,"")</f>
        <v/>
      </c>
      <c r="E789" s="213" t="str">
        <f>IF(G789+H789&lt;&gt;0,Transaksi!E784,"")</f>
        <v/>
      </c>
      <c r="F789" s="48" t="str">
        <f>IF(G789+H789&lt;&gt;0,Transaksi!F784,"")</f>
        <v/>
      </c>
      <c r="G789" s="61">
        <f>IF(Transaksi!K784=$F$11,Transaksi!M784,0)</f>
        <v>0</v>
      </c>
      <c r="H789" s="61">
        <f>IF(Transaksi!K784=$F$11,Transaksi!L784,0)</f>
        <v>0</v>
      </c>
      <c r="I789" s="127" t="e">
        <f t="shared" si="12"/>
        <v>#REF!</v>
      </c>
      <c r="J789" s="127" t="str">
        <f>IF(G789+H789&lt;&gt;0,Transaksi!J784,"")</f>
        <v/>
      </c>
    </row>
    <row r="790" spans="3:10" customFormat="1" ht="16" customHeight="1">
      <c r="C790" s="59" t="str">
        <f>IF(G790+H790&lt;&gt;0,Transaksi!C785,"")</f>
        <v/>
      </c>
      <c r="D790" s="60" t="str">
        <f>IF(G790+H790&lt;&gt;0,Transaksi!D785,"")</f>
        <v/>
      </c>
      <c r="E790" s="213" t="str">
        <f>IF(G790+H790&lt;&gt;0,Transaksi!E785,"")</f>
        <v/>
      </c>
      <c r="F790" s="48" t="str">
        <f>IF(G790+H790&lt;&gt;0,Transaksi!F785,"")</f>
        <v/>
      </c>
      <c r="G790" s="61">
        <f>IF(Transaksi!K785=$F$11,Transaksi!M785,0)</f>
        <v>0</v>
      </c>
      <c r="H790" s="61">
        <f>IF(Transaksi!K785=$F$11,Transaksi!L785,0)</f>
        <v>0</v>
      </c>
      <c r="I790" s="127" t="e">
        <f t="shared" si="12"/>
        <v>#REF!</v>
      </c>
      <c r="J790" s="127" t="str">
        <f>IF(G790+H790&lt;&gt;0,Transaksi!J785,"")</f>
        <v/>
      </c>
    </row>
    <row r="791" spans="3:10" customFormat="1" ht="16" customHeight="1">
      <c r="C791" s="59" t="str">
        <f>IF(G791+H791&lt;&gt;0,Transaksi!C786,"")</f>
        <v/>
      </c>
      <c r="D791" s="60" t="str">
        <f>IF(G791+H791&lt;&gt;0,Transaksi!D786,"")</f>
        <v/>
      </c>
      <c r="E791" s="213" t="str">
        <f>IF(G791+H791&lt;&gt;0,Transaksi!E786,"")</f>
        <v/>
      </c>
      <c r="F791" s="48" t="str">
        <f>IF(G791+H791&lt;&gt;0,Transaksi!F786,"")</f>
        <v/>
      </c>
      <c r="G791" s="61">
        <f>IF(Transaksi!K786=$F$11,Transaksi!M786,0)</f>
        <v>0</v>
      </c>
      <c r="H791" s="61">
        <f>IF(Transaksi!K786=$F$11,Transaksi!L786,0)</f>
        <v>0</v>
      </c>
      <c r="I791" s="127" t="e">
        <f t="shared" si="12"/>
        <v>#REF!</v>
      </c>
      <c r="J791" s="127" t="str">
        <f>IF(G791+H791&lt;&gt;0,Transaksi!J786,"")</f>
        <v/>
      </c>
    </row>
    <row r="792" spans="3:10" customFormat="1" ht="16" customHeight="1">
      <c r="C792" s="59" t="str">
        <f>IF(G792+H792&lt;&gt;0,Transaksi!C787,"")</f>
        <v/>
      </c>
      <c r="D792" s="60" t="str">
        <f>IF(G792+H792&lt;&gt;0,Transaksi!D787,"")</f>
        <v/>
      </c>
      <c r="E792" s="213" t="str">
        <f>IF(G792+H792&lt;&gt;0,Transaksi!E787,"")</f>
        <v/>
      </c>
      <c r="F792" s="48" t="str">
        <f>IF(G792+H792&lt;&gt;0,Transaksi!F787,"")</f>
        <v/>
      </c>
      <c r="G792" s="61">
        <f>IF(Transaksi!K787=$F$11,Transaksi!M787,0)</f>
        <v>0</v>
      </c>
      <c r="H792" s="61">
        <f>IF(Transaksi!K787=$F$11,Transaksi!L787,0)</f>
        <v>0</v>
      </c>
      <c r="I792" s="127" t="e">
        <f t="shared" si="12"/>
        <v>#REF!</v>
      </c>
      <c r="J792" s="127" t="str">
        <f>IF(G792+H792&lt;&gt;0,Transaksi!J787,"")</f>
        <v/>
      </c>
    </row>
    <row r="793" spans="3:10" customFormat="1" ht="16" customHeight="1">
      <c r="C793" s="59" t="str">
        <f>IF(G793+H793&lt;&gt;0,Transaksi!C788,"")</f>
        <v/>
      </c>
      <c r="D793" s="60" t="str">
        <f>IF(G793+H793&lt;&gt;0,Transaksi!D788,"")</f>
        <v/>
      </c>
      <c r="E793" s="213" t="str">
        <f>IF(G793+H793&lt;&gt;0,Transaksi!E788,"")</f>
        <v/>
      </c>
      <c r="F793" s="48" t="str">
        <f>IF(G793+H793&lt;&gt;0,Transaksi!F788,"")</f>
        <v/>
      </c>
      <c r="G793" s="61">
        <f>IF(Transaksi!K788=$F$11,Transaksi!M788,0)</f>
        <v>0</v>
      </c>
      <c r="H793" s="61">
        <f>IF(Transaksi!K788=$F$11,Transaksi!L788,0)</f>
        <v>0</v>
      </c>
      <c r="I793" s="127" t="e">
        <f t="shared" si="12"/>
        <v>#REF!</v>
      </c>
      <c r="J793" s="127" t="str">
        <f>IF(G793+H793&lt;&gt;0,Transaksi!J788,"")</f>
        <v/>
      </c>
    </row>
    <row r="794" spans="3:10" customFormat="1" ht="16" customHeight="1">
      <c r="C794" s="59" t="str">
        <f>IF(G794+H794&lt;&gt;0,Transaksi!C789,"")</f>
        <v/>
      </c>
      <c r="D794" s="60" t="str">
        <f>IF(G794+H794&lt;&gt;0,Transaksi!D789,"")</f>
        <v/>
      </c>
      <c r="E794" s="213" t="str">
        <f>IF(G794+H794&lt;&gt;0,Transaksi!E789,"")</f>
        <v/>
      </c>
      <c r="F794" s="48" t="str">
        <f>IF(G794+H794&lt;&gt;0,Transaksi!F789,"")</f>
        <v/>
      </c>
      <c r="G794" s="61">
        <f>IF(Transaksi!K789=$F$11,Transaksi!M789,0)</f>
        <v>0</v>
      </c>
      <c r="H794" s="61">
        <f>IF(Transaksi!K789=$F$11,Transaksi!L789,0)</f>
        <v>0</v>
      </c>
      <c r="I794" s="127" t="e">
        <f t="shared" si="12"/>
        <v>#REF!</v>
      </c>
      <c r="J794" s="127" t="str">
        <f>IF(G794+H794&lt;&gt;0,Transaksi!J789,"")</f>
        <v/>
      </c>
    </row>
    <row r="795" spans="3:10" customFormat="1" ht="16" customHeight="1">
      <c r="C795" s="59" t="str">
        <f>IF(G795+H795&lt;&gt;0,Transaksi!C790,"")</f>
        <v/>
      </c>
      <c r="D795" s="60" t="str">
        <f>IF(G795+H795&lt;&gt;0,Transaksi!D790,"")</f>
        <v/>
      </c>
      <c r="E795" s="213" t="str">
        <f>IF(G795+H795&lt;&gt;0,Transaksi!E790,"")</f>
        <v/>
      </c>
      <c r="F795" s="48" t="str">
        <f>IF(G795+H795&lt;&gt;0,Transaksi!F790,"")</f>
        <v/>
      </c>
      <c r="G795" s="61">
        <f>IF(Transaksi!K790=$F$11,Transaksi!M790,0)</f>
        <v>0</v>
      </c>
      <c r="H795" s="61">
        <f>IF(Transaksi!K790=$F$11,Transaksi!L790,0)</f>
        <v>0</v>
      </c>
      <c r="I795" s="127" t="e">
        <f t="shared" si="12"/>
        <v>#REF!</v>
      </c>
      <c r="J795" s="127" t="str">
        <f>IF(G795+H795&lt;&gt;0,Transaksi!J790,"")</f>
        <v/>
      </c>
    </row>
    <row r="796" spans="3:10" customFormat="1" ht="16" customHeight="1">
      <c r="C796" s="59" t="str">
        <f>IF(G796+H796&lt;&gt;0,Transaksi!C791,"")</f>
        <v/>
      </c>
      <c r="D796" s="60" t="str">
        <f>IF(G796+H796&lt;&gt;0,Transaksi!D791,"")</f>
        <v/>
      </c>
      <c r="E796" s="213" t="str">
        <f>IF(G796+H796&lt;&gt;0,Transaksi!E791,"")</f>
        <v/>
      </c>
      <c r="F796" s="48" t="str">
        <f>IF(G796+H796&lt;&gt;0,Transaksi!F791,"")</f>
        <v/>
      </c>
      <c r="G796" s="61">
        <f>IF(Transaksi!K791=$F$11,Transaksi!M791,0)</f>
        <v>0</v>
      </c>
      <c r="H796" s="61">
        <f>IF(Transaksi!K791=$F$11,Transaksi!L791,0)</f>
        <v>0</v>
      </c>
      <c r="I796" s="127" t="e">
        <f t="shared" si="12"/>
        <v>#REF!</v>
      </c>
      <c r="J796" s="127" t="str">
        <f>IF(G796+H796&lt;&gt;0,Transaksi!J791,"")</f>
        <v/>
      </c>
    </row>
    <row r="797" spans="3:10" customFormat="1" ht="16" customHeight="1">
      <c r="C797" s="59" t="str">
        <f>IF(G797+H797&lt;&gt;0,Transaksi!C792,"")</f>
        <v/>
      </c>
      <c r="D797" s="60" t="str">
        <f>IF(G797+H797&lt;&gt;0,Transaksi!D792,"")</f>
        <v/>
      </c>
      <c r="E797" s="213" t="str">
        <f>IF(G797+H797&lt;&gt;0,Transaksi!E792,"")</f>
        <v/>
      </c>
      <c r="F797" s="48" t="str">
        <f>IF(G797+H797&lt;&gt;0,Transaksi!F792,"")</f>
        <v/>
      </c>
      <c r="G797" s="61">
        <f>IF(Transaksi!K792=$F$11,Transaksi!M792,0)</f>
        <v>0</v>
      </c>
      <c r="H797" s="61">
        <f>IF(Transaksi!K792=$F$11,Transaksi!L792,0)</f>
        <v>0</v>
      </c>
      <c r="I797" s="127" t="e">
        <f t="shared" si="12"/>
        <v>#REF!</v>
      </c>
      <c r="J797" s="127" t="str">
        <f>IF(G797+H797&lt;&gt;0,Transaksi!J792,"")</f>
        <v/>
      </c>
    </row>
    <row r="798" spans="3:10" customFormat="1" ht="16" customHeight="1">
      <c r="C798" s="59" t="str">
        <f>IF(G798+H798&lt;&gt;0,Transaksi!C793,"")</f>
        <v/>
      </c>
      <c r="D798" s="60" t="str">
        <f>IF(G798+H798&lt;&gt;0,Transaksi!D793,"")</f>
        <v/>
      </c>
      <c r="E798" s="213" t="str">
        <f>IF(G798+H798&lt;&gt;0,Transaksi!E793,"")</f>
        <v/>
      </c>
      <c r="F798" s="48" t="str">
        <f>IF(G798+H798&lt;&gt;0,Transaksi!F793,"")</f>
        <v/>
      </c>
      <c r="G798" s="61">
        <f>IF(Transaksi!K793=$F$11,Transaksi!M793,0)</f>
        <v>0</v>
      </c>
      <c r="H798" s="61">
        <f>IF(Transaksi!K793=$F$11,Transaksi!L793,0)</f>
        <v>0</v>
      </c>
      <c r="I798" s="127" t="e">
        <f t="shared" si="12"/>
        <v>#REF!</v>
      </c>
      <c r="J798" s="127" t="str">
        <f>IF(G798+H798&lt;&gt;0,Transaksi!J793,"")</f>
        <v/>
      </c>
    </row>
    <row r="799" spans="3:10" customFormat="1" ht="16" customHeight="1">
      <c r="C799" s="59" t="str">
        <f>IF(G799+H799&lt;&gt;0,Transaksi!C794,"")</f>
        <v/>
      </c>
      <c r="D799" s="60" t="str">
        <f>IF(G799+H799&lt;&gt;0,Transaksi!D794,"")</f>
        <v/>
      </c>
      <c r="E799" s="213" t="str">
        <f>IF(G799+H799&lt;&gt;0,Transaksi!E794,"")</f>
        <v/>
      </c>
      <c r="F799" s="48" t="str">
        <f>IF(G799+H799&lt;&gt;0,Transaksi!F794,"")</f>
        <v/>
      </c>
      <c r="G799" s="61">
        <f>IF(Transaksi!K794=$F$11,Transaksi!M794,0)</f>
        <v>0</v>
      </c>
      <c r="H799" s="61">
        <f>IF(Transaksi!K794=$F$11,Transaksi!L794,0)</f>
        <v>0</v>
      </c>
      <c r="I799" s="127" t="e">
        <f t="shared" si="12"/>
        <v>#REF!</v>
      </c>
      <c r="J799" s="127" t="str">
        <f>IF(G799+H799&lt;&gt;0,Transaksi!J794,"")</f>
        <v/>
      </c>
    </row>
    <row r="800" spans="3:10" customFormat="1" ht="16" customHeight="1">
      <c r="C800" s="59" t="str">
        <f>IF(G800+H800&lt;&gt;0,Transaksi!C795,"")</f>
        <v/>
      </c>
      <c r="D800" s="60" t="str">
        <f>IF(G800+H800&lt;&gt;0,Transaksi!D795,"")</f>
        <v/>
      </c>
      <c r="E800" s="213" t="str">
        <f>IF(G800+H800&lt;&gt;0,Transaksi!E795,"")</f>
        <v/>
      </c>
      <c r="F800" s="48" t="str">
        <f>IF(G800+H800&lt;&gt;0,Transaksi!F795,"")</f>
        <v/>
      </c>
      <c r="G800" s="61">
        <f>IF(Transaksi!K795=$F$11,Transaksi!M795,0)</f>
        <v>0</v>
      </c>
      <c r="H800" s="61">
        <f>IF(Transaksi!K795=$F$11,Transaksi!L795,0)</f>
        <v>0</v>
      </c>
      <c r="I800" s="127" t="e">
        <f t="shared" si="12"/>
        <v>#REF!</v>
      </c>
      <c r="J800" s="127" t="str">
        <f>IF(G800+H800&lt;&gt;0,Transaksi!J795,"")</f>
        <v/>
      </c>
    </row>
    <row r="801" spans="3:10" customFormat="1" ht="16" customHeight="1">
      <c r="C801" s="59" t="str">
        <f>IF(G801+H801&lt;&gt;0,Transaksi!C796,"")</f>
        <v/>
      </c>
      <c r="D801" s="60" t="str">
        <f>IF(G801+H801&lt;&gt;0,Transaksi!D796,"")</f>
        <v/>
      </c>
      <c r="E801" s="213" t="str">
        <f>IF(G801+H801&lt;&gt;0,Transaksi!E796,"")</f>
        <v/>
      </c>
      <c r="F801" s="48" t="str">
        <f>IF(G801+H801&lt;&gt;0,Transaksi!F796,"")</f>
        <v/>
      </c>
      <c r="G801" s="61">
        <f>IF(Transaksi!K796=$F$11,Transaksi!M796,0)</f>
        <v>0</v>
      </c>
      <c r="H801" s="61">
        <f>IF(Transaksi!K796=$F$11,Transaksi!L796,0)</f>
        <v>0</v>
      </c>
      <c r="I801" s="127" t="e">
        <f t="shared" si="12"/>
        <v>#REF!</v>
      </c>
      <c r="J801" s="127" t="str">
        <f>IF(G801+H801&lt;&gt;0,Transaksi!J796,"")</f>
        <v/>
      </c>
    </row>
    <row r="802" spans="3:10" customFormat="1" ht="16" customHeight="1">
      <c r="C802" s="59" t="str">
        <f>IF(G802+H802&lt;&gt;0,Transaksi!C797,"")</f>
        <v/>
      </c>
      <c r="D802" s="60" t="str">
        <f>IF(G802+H802&lt;&gt;0,Transaksi!D797,"")</f>
        <v/>
      </c>
      <c r="E802" s="213" t="str">
        <f>IF(G802+H802&lt;&gt;0,Transaksi!E797,"")</f>
        <v/>
      </c>
      <c r="F802" s="48" t="str">
        <f>IF(G802+H802&lt;&gt;0,Transaksi!F797,"")</f>
        <v/>
      </c>
      <c r="G802" s="61">
        <f>IF(Transaksi!K797=$F$11,Transaksi!M797,0)</f>
        <v>0</v>
      </c>
      <c r="H802" s="61">
        <f>IF(Transaksi!K797=$F$11,Transaksi!L797,0)</f>
        <v>0</v>
      </c>
      <c r="I802" s="127" t="e">
        <f t="shared" si="12"/>
        <v>#REF!</v>
      </c>
      <c r="J802" s="127" t="str">
        <f>IF(G802+H802&lt;&gt;0,Transaksi!J797,"")</f>
        <v/>
      </c>
    </row>
    <row r="803" spans="3:10" customFormat="1" ht="16" customHeight="1">
      <c r="C803" s="59" t="str">
        <f>IF(G803+H803&lt;&gt;0,Transaksi!C798,"")</f>
        <v/>
      </c>
      <c r="D803" s="60" t="str">
        <f>IF(G803+H803&lt;&gt;0,Transaksi!D798,"")</f>
        <v/>
      </c>
      <c r="E803" s="213" t="str">
        <f>IF(G803+H803&lt;&gt;0,Transaksi!E798,"")</f>
        <v/>
      </c>
      <c r="F803" s="48" t="str">
        <f>IF(G803+H803&lt;&gt;0,Transaksi!F798,"")</f>
        <v/>
      </c>
      <c r="G803" s="61">
        <f>IF(Transaksi!K798=$F$11,Transaksi!M798,0)</f>
        <v>0</v>
      </c>
      <c r="H803" s="61">
        <f>IF(Transaksi!K798=$F$11,Transaksi!L798,0)</f>
        <v>0</v>
      </c>
      <c r="I803" s="127" t="e">
        <f t="shared" si="12"/>
        <v>#REF!</v>
      </c>
      <c r="J803" s="127" t="str">
        <f>IF(G803+H803&lt;&gt;0,Transaksi!J798,"")</f>
        <v/>
      </c>
    </row>
    <row r="804" spans="3:10" customFormat="1" ht="16" customHeight="1">
      <c r="C804" s="59" t="str">
        <f>IF(G804+H804&lt;&gt;0,Transaksi!C799,"")</f>
        <v/>
      </c>
      <c r="D804" s="60" t="str">
        <f>IF(G804+H804&lt;&gt;0,Transaksi!D799,"")</f>
        <v/>
      </c>
      <c r="E804" s="213" t="str">
        <f>IF(G804+H804&lt;&gt;0,Transaksi!E799,"")</f>
        <v/>
      </c>
      <c r="F804" s="48" t="str">
        <f>IF(G804+H804&lt;&gt;0,Transaksi!F799,"")</f>
        <v/>
      </c>
      <c r="G804" s="61">
        <f>IF(Transaksi!K799=$F$11,Transaksi!M799,0)</f>
        <v>0</v>
      </c>
      <c r="H804" s="61">
        <f>IF(Transaksi!K799=$F$11,Transaksi!L799,0)</f>
        <v>0</v>
      </c>
      <c r="I804" s="127" t="e">
        <f t="shared" si="12"/>
        <v>#REF!</v>
      </c>
      <c r="J804" s="127" t="str">
        <f>IF(G804+H804&lt;&gt;0,Transaksi!J799,"")</f>
        <v/>
      </c>
    </row>
    <row r="805" spans="3:10" customFormat="1" ht="16" customHeight="1">
      <c r="C805" s="59" t="str">
        <f>IF(G805+H805&lt;&gt;0,Transaksi!C800,"")</f>
        <v/>
      </c>
      <c r="D805" s="60" t="str">
        <f>IF(G805+H805&lt;&gt;0,Transaksi!D800,"")</f>
        <v/>
      </c>
      <c r="E805" s="213" t="str">
        <f>IF(G805+H805&lt;&gt;0,Transaksi!E800,"")</f>
        <v/>
      </c>
      <c r="F805" s="48" t="str">
        <f>IF(G805+H805&lt;&gt;0,Transaksi!F800,"")</f>
        <v/>
      </c>
      <c r="G805" s="61">
        <f>IF(Transaksi!K800=$F$11,Transaksi!M800,0)</f>
        <v>0</v>
      </c>
      <c r="H805" s="61">
        <f>IF(Transaksi!K800=$F$11,Transaksi!L800,0)</f>
        <v>0</v>
      </c>
      <c r="I805" s="127" t="e">
        <f t="shared" si="12"/>
        <v>#REF!</v>
      </c>
      <c r="J805" s="127" t="str">
        <f>IF(G805+H805&lt;&gt;0,Transaksi!J800,"")</f>
        <v/>
      </c>
    </row>
    <row r="806" spans="3:10" customFormat="1" ht="16" customHeight="1">
      <c r="C806" s="59" t="str">
        <f>IF(G806+H806&lt;&gt;0,Transaksi!C801,"")</f>
        <v/>
      </c>
      <c r="D806" s="60" t="str">
        <f>IF(G806+H806&lt;&gt;0,Transaksi!D801,"")</f>
        <v/>
      </c>
      <c r="E806" s="213" t="str">
        <f>IF(G806+H806&lt;&gt;0,Transaksi!E801,"")</f>
        <v/>
      </c>
      <c r="F806" s="48" t="str">
        <f>IF(G806+H806&lt;&gt;0,Transaksi!F801,"")</f>
        <v/>
      </c>
      <c r="G806" s="61">
        <f>IF(Transaksi!K801=$F$11,Transaksi!M801,0)</f>
        <v>0</v>
      </c>
      <c r="H806" s="61">
        <f>IF(Transaksi!K801=$F$11,Transaksi!L801,0)</f>
        <v>0</v>
      </c>
      <c r="I806" s="127" t="e">
        <f t="shared" si="12"/>
        <v>#REF!</v>
      </c>
      <c r="J806" s="127" t="str">
        <f>IF(G806+H806&lt;&gt;0,Transaksi!J801,"")</f>
        <v/>
      </c>
    </row>
    <row r="807" spans="3:10" customFormat="1" ht="16" customHeight="1">
      <c r="C807" s="59" t="str">
        <f>IF(G807+H807&lt;&gt;0,Transaksi!C802,"")</f>
        <v/>
      </c>
      <c r="D807" s="60" t="str">
        <f>IF(G807+H807&lt;&gt;0,Transaksi!D802,"")</f>
        <v/>
      </c>
      <c r="E807" s="213" t="str">
        <f>IF(G807+H807&lt;&gt;0,Transaksi!E802,"")</f>
        <v/>
      </c>
      <c r="F807" s="48" t="str">
        <f>IF(G807+H807&lt;&gt;0,Transaksi!F802,"")</f>
        <v/>
      </c>
      <c r="G807" s="61">
        <f>IF(Transaksi!K802=$F$11,Transaksi!M802,0)</f>
        <v>0</v>
      </c>
      <c r="H807" s="61">
        <f>IF(Transaksi!K802=$F$11,Transaksi!L802,0)</f>
        <v>0</v>
      </c>
      <c r="I807" s="127" t="e">
        <f t="shared" si="12"/>
        <v>#REF!</v>
      </c>
      <c r="J807" s="127" t="str">
        <f>IF(G807+H807&lt;&gt;0,Transaksi!J802,"")</f>
        <v/>
      </c>
    </row>
    <row r="808" spans="3:10" customFormat="1" ht="16" customHeight="1">
      <c r="C808" s="59" t="str">
        <f>IF(G808+H808&lt;&gt;0,Transaksi!C803,"")</f>
        <v/>
      </c>
      <c r="D808" s="60" t="str">
        <f>IF(G808+H808&lt;&gt;0,Transaksi!D803,"")</f>
        <v/>
      </c>
      <c r="E808" s="213" t="str">
        <f>IF(G808+H808&lt;&gt;0,Transaksi!E803,"")</f>
        <v/>
      </c>
      <c r="F808" s="48" t="str">
        <f>IF(G808+H808&lt;&gt;0,Transaksi!F803,"")</f>
        <v/>
      </c>
      <c r="G808" s="61">
        <f>IF(Transaksi!K803=$F$11,Transaksi!M803,0)</f>
        <v>0</v>
      </c>
      <c r="H808" s="61">
        <f>IF(Transaksi!K803=$F$11,Transaksi!L803,0)</f>
        <v>0</v>
      </c>
      <c r="I808" s="127" t="e">
        <f t="shared" si="12"/>
        <v>#REF!</v>
      </c>
      <c r="J808" s="127" t="str">
        <f>IF(G808+H808&lt;&gt;0,Transaksi!J803,"")</f>
        <v/>
      </c>
    </row>
    <row r="809" spans="3:10" customFormat="1" ht="16" customHeight="1">
      <c r="C809" s="59" t="str">
        <f>IF(G809+H809&lt;&gt;0,Transaksi!C804,"")</f>
        <v/>
      </c>
      <c r="D809" s="60" t="str">
        <f>IF(G809+H809&lt;&gt;0,Transaksi!D804,"")</f>
        <v/>
      </c>
      <c r="E809" s="213" t="str">
        <f>IF(G809+H809&lt;&gt;0,Transaksi!E804,"")</f>
        <v/>
      </c>
      <c r="F809" s="48" t="str">
        <f>IF(G809+H809&lt;&gt;0,Transaksi!F804,"")</f>
        <v/>
      </c>
      <c r="G809" s="61">
        <f>IF(Transaksi!K804=$F$11,Transaksi!M804,0)</f>
        <v>0</v>
      </c>
      <c r="H809" s="61">
        <f>IF(Transaksi!K804=$F$11,Transaksi!L804,0)</f>
        <v>0</v>
      </c>
      <c r="I809" s="127" t="e">
        <f t="shared" si="12"/>
        <v>#REF!</v>
      </c>
      <c r="J809" s="127" t="str">
        <f>IF(G809+H809&lt;&gt;0,Transaksi!J804,"")</f>
        <v/>
      </c>
    </row>
    <row r="810" spans="3:10" customFormat="1" ht="16" customHeight="1">
      <c r="C810" s="59" t="str">
        <f>IF(G810+H810&lt;&gt;0,Transaksi!C805,"")</f>
        <v/>
      </c>
      <c r="D810" s="60" t="str">
        <f>IF(G810+H810&lt;&gt;0,Transaksi!D805,"")</f>
        <v/>
      </c>
      <c r="E810" s="213" t="str">
        <f>IF(G810+H810&lt;&gt;0,Transaksi!E805,"")</f>
        <v/>
      </c>
      <c r="F810" s="48" t="str">
        <f>IF(G810+H810&lt;&gt;0,Transaksi!F805,"")</f>
        <v/>
      </c>
      <c r="G810" s="61">
        <f>IF(Transaksi!K805=$F$11,Transaksi!M805,0)</f>
        <v>0</v>
      </c>
      <c r="H810" s="61">
        <f>IF(Transaksi!K805=$F$11,Transaksi!L805,0)</f>
        <v>0</v>
      </c>
      <c r="I810" s="127" t="e">
        <f t="shared" si="12"/>
        <v>#REF!</v>
      </c>
      <c r="J810" s="127" t="str">
        <f>IF(G810+H810&lt;&gt;0,Transaksi!J805,"")</f>
        <v/>
      </c>
    </row>
    <row r="811" spans="3:10" customFormat="1" ht="16" customHeight="1">
      <c r="C811" s="59" t="str">
        <f>IF(G811+H811&lt;&gt;0,Transaksi!C806,"")</f>
        <v/>
      </c>
      <c r="D811" s="60" t="str">
        <f>IF(G811+H811&lt;&gt;0,Transaksi!D806,"")</f>
        <v/>
      </c>
      <c r="E811" s="213" t="str">
        <f>IF(G811+H811&lt;&gt;0,Transaksi!E806,"")</f>
        <v/>
      </c>
      <c r="F811" s="48" t="str">
        <f>IF(G811+H811&lt;&gt;0,Transaksi!F806,"")</f>
        <v/>
      </c>
      <c r="G811" s="61">
        <f>IF(Transaksi!K806=$F$11,Transaksi!M806,0)</f>
        <v>0</v>
      </c>
      <c r="H811" s="61">
        <f>IF(Transaksi!K806=$F$11,Transaksi!L806,0)</f>
        <v>0</v>
      </c>
      <c r="I811" s="127" t="e">
        <f t="shared" si="12"/>
        <v>#REF!</v>
      </c>
      <c r="J811" s="127" t="str">
        <f>IF(G811+H811&lt;&gt;0,Transaksi!J806,"")</f>
        <v/>
      </c>
    </row>
    <row r="812" spans="3:10" customFormat="1" ht="16" customHeight="1">
      <c r="C812" s="59" t="str">
        <f>IF(G812+H812&lt;&gt;0,Transaksi!C807,"")</f>
        <v/>
      </c>
      <c r="D812" s="60" t="str">
        <f>IF(G812+H812&lt;&gt;0,Transaksi!D807,"")</f>
        <v/>
      </c>
      <c r="E812" s="213" t="str">
        <f>IF(G812+H812&lt;&gt;0,Transaksi!E807,"")</f>
        <v/>
      </c>
      <c r="F812" s="48" t="str">
        <f>IF(G812+H812&lt;&gt;0,Transaksi!F807,"")</f>
        <v/>
      </c>
      <c r="G812" s="61">
        <f>IF(Transaksi!K807=$F$11,Transaksi!M807,0)</f>
        <v>0</v>
      </c>
      <c r="H812" s="61">
        <f>IF(Transaksi!K807=$F$11,Transaksi!L807,0)</f>
        <v>0</v>
      </c>
      <c r="I812" s="127" t="e">
        <f t="shared" si="12"/>
        <v>#REF!</v>
      </c>
      <c r="J812" s="127" t="str">
        <f>IF(G812+H812&lt;&gt;0,Transaksi!J807,"")</f>
        <v/>
      </c>
    </row>
    <row r="813" spans="3:10" customFormat="1" ht="16" customHeight="1">
      <c r="C813" s="59" t="str">
        <f>IF(G813+H813&lt;&gt;0,Transaksi!C808,"")</f>
        <v/>
      </c>
      <c r="D813" s="60" t="str">
        <f>IF(G813+H813&lt;&gt;0,Transaksi!D808,"")</f>
        <v/>
      </c>
      <c r="E813" s="213" t="str">
        <f>IF(G813+H813&lt;&gt;0,Transaksi!E808,"")</f>
        <v/>
      </c>
      <c r="F813" s="48" t="str">
        <f>IF(G813+H813&lt;&gt;0,Transaksi!F808,"")</f>
        <v/>
      </c>
      <c r="G813" s="61">
        <f>IF(Transaksi!K808=$F$11,Transaksi!M808,0)</f>
        <v>0</v>
      </c>
      <c r="H813" s="61">
        <f>IF(Transaksi!K808=$F$11,Transaksi!L808,0)</f>
        <v>0</v>
      </c>
      <c r="I813" s="127" t="e">
        <f t="shared" si="12"/>
        <v>#REF!</v>
      </c>
      <c r="J813" s="127" t="str">
        <f>IF(G813+H813&lt;&gt;0,Transaksi!J808,"")</f>
        <v/>
      </c>
    </row>
    <row r="814" spans="3:10" customFormat="1" ht="16" customHeight="1">
      <c r="C814" s="59" t="str">
        <f>IF(G814+H814&lt;&gt;0,Transaksi!C809,"")</f>
        <v/>
      </c>
      <c r="D814" s="60" t="str">
        <f>IF(G814+H814&lt;&gt;0,Transaksi!D809,"")</f>
        <v/>
      </c>
      <c r="E814" s="213" t="str">
        <f>IF(G814+H814&lt;&gt;0,Transaksi!E809,"")</f>
        <v/>
      </c>
      <c r="F814" s="48" t="str">
        <f>IF(G814+H814&lt;&gt;0,Transaksi!F809,"")</f>
        <v/>
      </c>
      <c r="G814" s="61">
        <f>IF(Transaksi!K809=$F$11,Transaksi!M809,0)</f>
        <v>0</v>
      </c>
      <c r="H814" s="61">
        <f>IF(Transaksi!K809=$F$11,Transaksi!L809,0)</f>
        <v>0</v>
      </c>
      <c r="I814" s="127" t="e">
        <f t="shared" si="12"/>
        <v>#REF!</v>
      </c>
      <c r="J814" s="127" t="str">
        <f>IF(G814+H814&lt;&gt;0,Transaksi!J809,"")</f>
        <v/>
      </c>
    </row>
    <row r="815" spans="3:10" customFormat="1" ht="16" customHeight="1">
      <c r="C815" s="59" t="str">
        <f>IF(G815+H815&lt;&gt;0,Transaksi!C810,"")</f>
        <v/>
      </c>
      <c r="D815" s="60" t="str">
        <f>IF(G815+H815&lt;&gt;0,Transaksi!D810,"")</f>
        <v/>
      </c>
      <c r="E815" s="213" t="str">
        <f>IF(G815+H815&lt;&gt;0,Transaksi!E810,"")</f>
        <v/>
      </c>
      <c r="F815" s="48" t="str">
        <f>IF(G815+H815&lt;&gt;0,Transaksi!F810,"")</f>
        <v/>
      </c>
      <c r="G815" s="61">
        <f>IF(Transaksi!K810=$F$11,Transaksi!M810,0)</f>
        <v>0</v>
      </c>
      <c r="H815" s="61">
        <f>IF(Transaksi!K810=$F$11,Transaksi!L810,0)</f>
        <v>0</v>
      </c>
      <c r="I815" s="127" t="e">
        <f t="shared" si="12"/>
        <v>#REF!</v>
      </c>
      <c r="J815" s="127" t="str">
        <f>IF(G815+H815&lt;&gt;0,Transaksi!J810,"")</f>
        <v/>
      </c>
    </row>
    <row r="816" spans="3:10" customFormat="1" ht="16" customHeight="1">
      <c r="C816" s="59" t="str">
        <f>IF(G816+H816&lt;&gt;0,Transaksi!C811,"")</f>
        <v/>
      </c>
      <c r="D816" s="60" t="str">
        <f>IF(G816+H816&lt;&gt;0,Transaksi!D811,"")</f>
        <v/>
      </c>
      <c r="E816" s="213" t="str">
        <f>IF(G816+H816&lt;&gt;0,Transaksi!E811,"")</f>
        <v/>
      </c>
      <c r="F816" s="48" t="str">
        <f>IF(G816+H816&lt;&gt;0,Transaksi!F811,"")</f>
        <v/>
      </c>
      <c r="G816" s="61">
        <f>IF(Transaksi!K811=$F$11,Transaksi!M811,0)</f>
        <v>0</v>
      </c>
      <c r="H816" s="61">
        <f>IF(Transaksi!K811=$F$11,Transaksi!L811,0)</f>
        <v>0</v>
      </c>
      <c r="I816" s="127" t="e">
        <f t="shared" si="12"/>
        <v>#REF!</v>
      </c>
      <c r="J816" s="127" t="str">
        <f>IF(G816+H816&lt;&gt;0,Transaksi!J811,"")</f>
        <v/>
      </c>
    </row>
    <row r="817" spans="3:10" customFormat="1" ht="16" customHeight="1">
      <c r="C817" s="59" t="str">
        <f>IF(G817+H817&lt;&gt;0,Transaksi!C812,"")</f>
        <v/>
      </c>
      <c r="D817" s="60" t="str">
        <f>IF(G817+H817&lt;&gt;0,Transaksi!D812,"")</f>
        <v/>
      </c>
      <c r="E817" s="213" t="str">
        <f>IF(G817+H817&lt;&gt;0,Transaksi!E812,"")</f>
        <v/>
      </c>
      <c r="F817" s="48" t="str">
        <f>IF(G817+H817&lt;&gt;0,Transaksi!F812,"")</f>
        <v/>
      </c>
      <c r="G817" s="61">
        <f>IF(Transaksi!K812=$F$11,Transaksi!M812,0)</f>
        <v>0</v>
      </c>
      <c r="H817" s="61">
        <f>IF(Transaksi!K812=$F$11,Transaksi!L812,0)</f>
        <v>0</v>
      </c>
      <c r="I817" s="127" t="e">
        <f t="shared" si="12"/>
        <v>#REF!</v>
      </c>
      <c r="J817" s="127" t="str">
        <f>IF(G817+H817&lt;&gt;0,Transaksi!J812,"")</f>
        <v/>
      </c>
    </row>
    <row r="818" spans="3:10" customFormat="1" ht="16" customHeight="1">
      <c r="C818" s="59" t="str">
        <f>IF(G818+H818&lt;&gt;0,Transaksi!C813,"")</f>
        <v/>
      </c>
      <c r="D818" s="60" t="str">
        <f>IF(G818+H818&lt;&gt;0,Transaksi!D813,"")</f>
        <v/>
      </c>
      <c r="E818" s="213" t="str">
        <f>IF(G818+H818&lt;&gt;0,Transaksi!E813,"")</f>
        <v/>
      </c>
      <c r="F818" s="48" t="str">
        <f>IF(G818+H818&lt;&gt;0,Transaksi!F813,"")</f>
        <v/>
      </c>
      <c r="G818" s="61">
        <f>IF(Transaksi!K813=$F$11,Transaksi!M813,0)</f>
        <v>0</v>
      </c>
      <c r="H818" s="61">
        <f>IF(Transaksi!K813=$F$11,Transaksi!L813,0)</f>
        <v>0</v>
      </c>
      <c r="I818" s="127" t="e">
        <f t="shared" si="12"/>
        <v>#REF!</v>
      </c>
      <c r="J818" s="127" t="str">
        <f>IF(G818+H818&lt;&gt;0,Transaksi!J813,"")</f>
        <v/>
      </c>
    </row>
    <row r="819" spans="3:10" customFormat="1" ht="16" customHeight="1">
      <c r="C819" s="59" t="str">
        <f>IF(G819+H819&lt;&gt;0,Transaksi!C814,"")</f>
        <v/>
      </c>
      <c r="D819" s="60" t="str">
        <f>IF(G819+H819&lt;&gt;0,Transaksi!D814,"")</f>
        <v/>
      </c>
      <c r="E819" s="213" t="str">
        <f>IF(G819+H819&lt;&gt;0,Transaksi!E814,"")</f>
        <v/>
      </c>
      <c r="F819" s="48" t="str">
        <f>IF(G819+H819&lt;&gt;0,Transaksi!F814,"")</f>
        <v/>
      </c>
      <c r="G819" s="61">
        <f>IF(Transaksi!K814=$F$11,Transaksi!M814,0)</f>
        <v>0</v>
      </c>
      <c r="H819" s="61">
        <f>IF(Transaksi!K814=$F$11,Transaksi!L814,0)</f>
        <v>0</v>
      </c>
      <c r="I819" s="127" t="e">
        <f t="shared" si="12"/>
        <v>#REF!</v>
      </c>
      <c r="J819" s="127" t="str">
        <f>IF(G819+H819&lt;&gt;0,Transaksi!J814,"")</f>
        <v/>
      </c>
    </row>
    <row r="820" spans="3:10" customFormat="1" ht="16" customHeight="1">
      <c r="C820" s="59" t="str">
        <f>IF(G820+H820&lt;&gt;0,Transaksi!C815,"")</f>
        <v/>
      </c>
      <c r="D820" s="60" t="str">
        <f>IF(G820+H820&lt;&gt;0,Transaksi!D815,"")</f>
        <v/>
      </c>
      <c r="E820" s="213" t="str">
        <f>IF(G820+H820&lt;&gt;0,Transaksi!E815,"")</f>
        <v/>
      </c>
      <c r="F820" s="48" t="str">
        <f>IF(G820+H820&lt;&gt;0,Transaksi!F815,"")</f>
        <v/>
      </c>
      <c r="G820" s="61">
        <f>IF(Transaksi!K815=$F$11,Transaksi!M815,0)</f>
        <v>0</v>
      </c>
      <c r="H820" s="61">
        <f>IF(Transaksi!K815=$F$11,Transaksi!L815,0)</f>
        <v>0</v>
      </c>
      <c r="I820" s="127" t="e">
        <f t="shared" si="12"/>
        <v>#REF!</v>
      </c>
      <c r="J820" s="127" t="str">
        <f>IF(G820+H820&lt;&gt;0,Transaksi!J815,"")</f>
        <v/>
      </c>
    </row>
    <row r="821" spans="3:10" customFormat="1" ht="16" customHeight="1">
      <c r="C821" s="59" t="str">
        <f>IF(G821+H821&lt;&gt;0,Transaksi!C816,"")</f>
        <v/>
      </c>
      <c r="D821" s="60" t="str">
        <f>IF(G821+H821&lt;&gt;0,Transaksi!D816,"")</f>
        <v/>
      </c>
      <c r="E821" s="213" t="str">
        <f>IF(G821+H821&lt;&gt;0,Transaksi!E816,"")</f>
        <v/>
      </c>
      <c r="F821" s="48" t="str">
        <f>IF(G821+H821&lt;&gt;0,Transaksi!F816,"")</f>
        <v/>
      </c>
      <c r="G821" s="61">
        <f>IF(Transaksi!K816=$F$11,Transaksi!M816,0)</f>
        <v>0</v>
      </c>
      <c r="H821" s="61">
        <f>IF(Transaksi!K816=$F$11,Transaksi!L816,0)</f>
        <v>0</v>
      </c>
      <c r="I821" s="127" t="e">
        <f t="shared" si="12"/>
        <v>#REF!</v>
      </c>
      <c r="J821" s="127" t="str">
        <f>IF(G821+H821&lt;&gt;0,Transaksi!J816,"")</f>
        <v/>
      </c>
    </row>
    <row r="822" spans="3:10" customFormat="1" ht="16" customHeight="1">
      <c r="C822" s="59" t="str">
        <f>IF(G822+H822&lt;&gt;0,Transaksi!C817,"")</f>
        <v/>
      </c>
      <c r="D822" s="60" t="str">
        <f>IF(G822+H822&lt;&gt;0,Transaksi!D817,"")</f>
        <v/>
      </c>
      <c r="E822" s="213" t="str">
        <f>IF(G822+H822&lt;&gt;0,Transaksi!E817,"")</f>
        <v/>
      </c>
      <c r="F822" s="48" t="str">
        <f>IF(G822+H822&lt;&gt;0,Transaksi!F817,"")</f>
        <v/>
      </c>
      <c r="G822" s="61">
        <f>IF(Transaksi!K817=$F$11,Transaksi!M817,0)</f>
        <v>0</v>
      </c>
      <c r="H822" s="61">
        <f>IF(Transaksi!K817=$F$11,Transaksi!L817,0)</f>
        <v>0</v>
      </c>
      <c r="I822" s="127" t="e">
        <f t="shared" si="12"/>
        <v>#REF!</v>
      </c>
      <c r="J822" s="127" t="str">
        <f>IF(G822+H822&lt;&gt;0,Transaksi!J817,"")</f>
        <v/>
      </c>
    </row>
    <row r="823" spans="3:10" customFormat="1" ht="16" customHeight="1">
      <c r="C823" s="59" t="str">
        <f>IF(G823+H823&lt;&gt;0,Transaksi!C818,"")</f>
        <v/>
      </c>
      <c r="D823" s="60" t="str">
        <f>IF(G823+H823&lt;&gt;0,Transaksi!D818,"")</f>
        <v/>
      </c>
      <c r="E823" s="213" t="str">
        <f>IF(G823+H823&lt;&gt;0,Transaksi!E818,"")</f>
        <v/>
      </c>
      <c r="F823" s="48" t="str">
        <f>IF(G823+H823&lt;&gt;0,Transaksi!F818,"")</f>
        <v/>
      </c>
      <c r="G823" s="61">
        <f>IF(Transaksi!K818=$F$11,Transaksi!M818,0)</f>
        <v>0</v>
      </c>
      <c r="H823" s="61">
        <f>IF(Transaksi!K818=$F$11,Transaksi!L818,0)</f>
        <v>0</v>
      </c>
      <c r="I823" s="127" t="e">
        <f t="shared" si="12"/>
        <v>#REF!</v>
      </c>
      <c r="J823" s="127" t="str">
        <f>IF(G823+H823&lt;&gt;0,Transaksi!J818,"")</f>
        <v/>
      </c>
    </row>
    <row r="824" spans="3:10" customFormat="1" ht="16" customHeight="1">
      <c r="C824" s="59" t="str">
        <f>IF(G824+H824&lt;&gt;0,Transaksi!C819,"")</f>
        <v/>
      </c>
      <c r="D824" s="60" t="str">
        <f>IF(G824+H824&lt;&gt;0,Transaksi!D819,"")</f>
        <v/>
      </c>
      <c r="E824" s="213" t="str">
        <f>IF(G824+H824&lt;&gt;0,Transaksi!E819,"")</f>
        <v/>
      </c>
      <c r="F824" s="48" t="str">
        <f>IF(G824+H824&lt;&gt;0,Transaksi!F819,"")</f>
        <v/>
      </c>
      <c r="G824" s="61">
        <f>IF(Transaksi!K819=$F$11,Transaksi!M819,0)</f>
        <v>0</v>
      </c>
      <c r="H824" s="61">
        <f>IF(Transaksi!K819=$F$11,Transaksi!L819,0)</f>
        <v>0</v>
      </c>
      <c r="I824" s="127" t="e">
        <f t="shared" si="12"/>
        <v>#REF!</v>
      </c>
      <c r="J824" s="127" t="str">
        <f>IF(G824+H824&lt;&gt;0,Transaksi!J819,"")</f>
        <v/>
      </c>
    </row>
    <row r="825" spans="3:10" customFormat="1" ht="16" customHeight="1">
      <c r="C825" s="59" t="str">
        <f>IF(G825+H825&lt;&gt;0,Transaksi!C820,"")</f>
        <v/>
      </c>
      <c r="D825" s="60" t="str">
        <f>IF(G825+H825&lt;&gt;0,Transaksi!D820,"")</f>
        <v/>
      </c>
      <c r="E825" s="213" t="str">
        <f>IF(G825+H825&lt;&gt;0,Transaksi!E820,"")</f>
        <v/>
      </c>
      <c r="F825" s="48" t="str">
        <f>IF(G825+H825&lt;&gt;0,Transaksi!F820,"")</f>
        <v/>
      </c>
      <c r="G825" s="61">
        <f>IF(Transaksi!K820=$F$11,Transaksi!M820,0)</f>
        <v>0</v>
      </c>
      <c r="H825" s="61">
        <f>IF(Transaksi!K820=$F$11,Transaksi!L820,0)</f>
        <v>0</v>
      </c>
      <c r="I825" s="127" t="e">
        <f t="shared" si="12"/>
        <v>#REF!</v>
      </c>
      <c r="J825" s="127" t="str">
        <f>IF(G825+H825&lt;&gt;0,Transaksi!J820,"")</f>
        <v/>
      </c>
    </row>
    <row r="826" spans="3:10" customFormat="1" ht="16" customHeight="1">
      <c r="C826" s="59" t="str">
        <f>IF(G826+H826&lt;&gt;0,Transaksi!C821,"")</f>
        <v/>
      </c>
      <c r="D826" s="60" t="str">
        <f>IF(G826+H826&lt;&gt;0,Transaksi!D821,"")</f>
        <v/>
      </c>
      <c r="E826" s="213" t="str">
        <f>IF(G826+H826&lt;&gt;0,Transaksi!E821,"")</f>
        <v/>
      </c>
      <c r="F826" s="48" t="str">
        <f>IF(G826+H826&lt;&gt;0,Transaksi!F821,"")</f>
        <v/>
      </c>
      <c r="G826" s="61">
        <f>IF(Transaksi!K821=$F$11,Transaksi!M821,0)</f>
        <v>0</v>
      </c>
      <c r="H826" s="61">
        <f>IF(Transaksi!K821=$F$11,Transaksi!L821,0)</f>
        <v>0</v>
      </c>
      <c r="I826" s="127" t="e">
        <f t="shared" si="12"/>
        <v>#REF!</v>
      </c>
      <c r="J826" s="127" t="str">
        <f>IF(G826+H826&lt;&gt;0,Transaksi!J821,"")</f>
        <v/>
      </c>
    </row>
    <row r="827" spans="3:10" customFormat="1" ht="16" customHeight="1">
      <c r="C827" s="59" t="str">
        <f>IF(G827+H827&lt;&gt;0,Transaksi!C822,"")</f>
        <v/>
      </c>
      <c r="D827" s="60" t="str">
        <f>IF(G827+H827&lt;&gt;0,Transaksi!D822,"")</f>
        <v/>
      </c>
      <c r="E827" s="213" t="str">
        <f>IF(G827+H827&lt;&gt;0,Transaksi!E822,"")</f>
        <v/>
      </c>
      <c r="F827" s="48" t="str">
        <f>IF(G827+H827&lt;&gt;0,Transaksi!F822,"")</f>
        <v/>
      </c>
      <c r="G827" s="61">
        <f>IF(Transaksi!K822=$F$11,Transaksi!M822,0)</f>
        <v>0</v>
      </c>
      <c r="H827" s="61">
        <f>IF(Transaksi!K822=$F$11,Transaksi!L822,0)</f>
        <v>0</v>
      </c>
      <c r="I827" s="127" t="e">
        <f t="shared" si="12"/>
        <v>#REF!</v>
      </c>
      <c r="J827" s="127" t="str">
        <f>IF(G827+H827&lt;&gt;0,Transaksi!J822,"")</f>
        <v/>
      </c>
    </row>
    <row r="828" spans="3:10" customFormat="1" ht="16" customHeight="1">
      <c r="C828" s="59" t="str">
        <f>IF(G828+H828&lt;&gt;0,Transaksi!C823,"")</f>
        <v/>
      </c>
      <c r="D828" s="60" t="str">
        <f>IF(G828+H828&lt;&gt;0,Transaksi!D823,"")</f>
        <v/>
      </c>
      <c r="E828" s="213" t="str">
        <f>IF(G828+H828&lt;&gt;0,Transaksi!E823,"")</f>
        <v/>
      </c>
      <c r="F828" s="48" t="str">
        <f>IF(G828+H828&lt;&gt;0,Transaksi!F823,"")</f>
        <v/>
      </c>
      <c r="G828" s="61">
        <f>IF(Transaksi!K823=$F$11,Transaksi!M823,0)</f>
        <v>0</v>
      </c>
      <c r="H828" s="61">
        <f>IF(Transaksi!K823=$F$11,Transaksi!L823,0)</f>
        <v>0</v>
      </c>
      <c r="I828" s="127" t="e">
        <f t="shared" si="12"/>
        <v>#REF!</v>
      </c>
      <c r="J828" s="127" t="str">
        <f>IF(G828+H828&lt;&gt;0,Transaksi!J823,"")</f>
        <v/>
      </c>
    </row>
    <row r="829" spans="3:10" customFormat="1" ht="16" customHeight="1">
      <c r="C829" s="59" t="str">
        <f>IF(G829+H829&lt;&gt;0,Transaksi!C824,"")</f>
        <v/>
      </c>
      <c r="D829" s="60" t="str">
        <f>IF(G829+H829&lt;&gt;0,Transaksi!D824,"")</f>
        <v/>
      </c>
      <c r="E829" s="213" t="str">
        <f>IF(G829+H829&lt;&gt;0,Transaksi!E824,"")</f>
        <v/>
      </c>
      <c r="F829" s="48" t="str">
        <f>IF(G829+H829&lt;&gt;0,Transaksi!F824,"")</f>
        <v/>
      </c>
      <c r="G829" s="61">
        <f>IF(Transaksi!K824=$F$11,Transaksi!M824,0)</f>
        <v>0</v>
      </c>
      <c r="H829" s="61">
        <f>IF(Transaksi!K824=$F$11,Transaksi!L824,0)</f>
        <v>0</v>
      </c>
      <c r="I829" s="127" t="e">
        <f t="shared" si="12"/>
        <v>#REF!</v>
      </c>
      <c r="J829" s="127" t="str">
        <f>IF(G829+H829&lt;&gt;0,Transaksi!J824,"")</f>
        <v/>
      </c>
    </row>
    <row r="830" spans="3:10" customFormat="1" ht="16" customHeight="1">
      <c r="C830" s="59" t="str">
        <f>IF(G830+H830&lt;&gt;0,Transaksi!C825,"")</f>
        <v/>
      </c>
      <c r="D830" s="60" t="str">
        <f>IF(G830+H830&lt;&gt;0,Transaksi!D825,"")</f>
        <v/>
      </c>
      <c r="E830" s="213" t="str">
        <f>IF(G830+H830&lt;&gt;0,Transaksi!E825,"")</f>
        <v/>
      </c>
      <c r="F830" s="48" t="str">
        <f>IF(G830+H830&lt;&gt;0,Transaksi!F825,"")</f>
        <v/>
      </c>
      <c r="G830" s="61">
        <f>IF(Transaksi!K825=$F$11,Transaksi!M825,0)</f>
        <v>0</v>
      </c>
      <c r="H830" s="61">
        <f>IF(Transaksi!K825=$F$11,Transaksi!L825,0)</f>
        <v>0</v>
      </c>
      <c r="I830" s="127" t="e">
        <f t="shared" si="12"/>
        <v>#REF!</v>
      </c>
      <c r="J830" s="127" t="str">
        <f>IF(G830+H830&lt;&gt;0,Transaksi!J825,"")</f>
        <v/>
      </c>
    </row>
    <row r="831" spans="3:10" customFormat="1" ht="16" customHeight="1">
      <c r="C831" s="59" t="str">
        <f>IF(G831+H831&lt;&gt;0,Transaksi!C826,"")</f>
        <v/>
      </c>
      <c r="D831" s="60" t="str">
        <f>IF(G831+H831&lt;&gt;0,Transaksi!D826,"")</f>
        <v/>
      </c>
      <c r="E831" s="213" t="str">
        <f>IF(G831+H831&lt;&gt;0,Transaksi!E826,"")</f>
        <v/>
      </c>
      <c r="F831" s="48" t="str">
        <f>IF(G831+H831&lt;&gt;0,Transaksi!F826,"")</f>
        <v/>
      </c>
      <c r="G831" s="61">
        <f>IF(Transaksi!K826=$F$11,Transaksi!M826,0)</f>
        <v>0</v>
      </c>
      <c r="H831" s="61">
        <f>IF(Transaksi!K826=$F$11,Transaksi!L826,0)</f>
        <v>0</v>
      </c>
      <c r="I831" s="127" t="e">
        <f t="shared" si="12"/>
        <v>#REF!</v>
      </c>
      <c r="J831" s="127" t="str">
        <f>IF(G831+H831&lt;&gt;0,Transaksi!J826,"")</f>
        <v/>
      </c>
    </row>
    <row r="832" spans="3:10" customFormat="1" ht="16" customHeight="1">
      <c r="C832" s="59" t="str">
        <f>IF(G832+H832&lt;&gt;0,Transaksi!C827,"")</f>
        <v/>
      </c>
      <c r="D832" s="60" t="str">
        <f>IF(G832+H832&lt;&gt;0,Transaksi!D827,"")</f>
        <v/>
      </c>
      <c r="E832" s="213" t="str">
        <f>IF(G832+H832&lt;&gt;0,Transaksi!E827,"")</f>
        <v/>
      </c>
      <c r="F832" s="48" t="str">
        <f>IF(G832+H832&lt;&gt;0,Transaksi!F827,"")</f>
        <v/>
      </c>
      <c r="G832" s="61">
        <f>IF(Transaksi!K827=$F$11,Transaksi!M827,0)</f>
        <v>0</v>
      </c>
      <c r="H832" s="61">
        <f>IF(Transaksi!K827=$F$11,Transaksi!L827,0)</f>
        <v>0</v>
      </c>
      <c r="I832" s="127" t="e">
        <f t="shared" si="12"/>
        <v>#REF!</v>
      </c>
      <c r="J832" s="127" t="str">
        <f>IF(G832+H832&lt;&gt;0,Transaksi!J827,"")</f>
        <v/>
      </c>
    </row>
    <row r="833" spans="3:12" customFormat="1" ht="16" customHeight="1">
      <c r="C833" s="59" t="str">
        <f>IF(G833+H833&lt;&gt;0,Transaksi!C828,"")</f>
        <v/>
      </c>
      <c r="D833" s="60" t="str">
        <f>IF(G833+H833&lt;&gt;0,Transaksi!D828,"")</f>
        <v/>
      </c>
      <c r="E833" s="213" t="str">
        <f>IF(G833+H833&lt;&gt;0,Transaksi!E828,"")</f>
        <v/>
      </c>
      <c r="F833" s="48" t="str">
        <f>IF(G833+H833&lt;&gt;0,Transaksi!F828,"")</f>
        <v/>
      </c>
      <c r="G833" s="61">
        <f>IF(Transaksi!K828=$F$11,Transaksi!M828,0)</f>
        <v>0</v>
      </c>
      <c r="H833" s="61">
        <f>IF(Transaksi!K828=$F$11,Transaksi!L828,0)</f>
        <v>0</v>
      </c>
      <c r="I833" s="127" t="e">
        <f t="shared" si="12"/>
        <v>#REF!</v>
      </c>
      <c r="J833" s="127" t="str">
        <f>IF(G833+H833&lt;&gt;0,Transaksi!J828,"")</f>
        <v/>
      </c>
    </row>
    <row r="834" spans="3:12" customFormat="1" ht="16" customHeight="1">
      <c r="C834" s="59" t="str">
        <f>IF(G834+H834&lt;&gt;0,Transaksi!C829,"")</f>
        <v/>
      </c>
      <c r="D834" s="60" t="str">
        <f>IF(G834+H834&lt;&gt;0,Transaksi!D829,"")</f>
        <v/>
      </c>
      <c r="E834" s="213" t="str">
        <f>IF(G834+H834&lt;&gt;0,Transaksi!E829,"")</f>
        <v/>
      </c>
      <c r="F834" s="48" t="str">
        <f>IF(G834+H834&lt;&gt;0,Transaksi!F829,"")</f>
        <v/>
      </c>
      <c r="G834" s="61">
        <f>IF(Transaksi!K829=$F$11,Transaksi!M829,0)</f>
        <v>0</v>
      </c>
      <c r="H834" s="61">
        <f>IF(Transaksi!K829=$F$11,Transaksi!L829,0)</f>
        <v>0</v>
      </c>
      <c r="I834" s="127" t="e">
        <f t="shared" si="12"/>
        <v>#REF!</v>
      </c>
      <c r="J834" s="127" t="str">
        <f>IF(G834+H834&lt;&gt;0,Transaksi!J829,"")</f>
        <v/>
      </c>
    </row>
    <row r="835" spans="3:12" customFormat="1" ht="16" customHeight="1">
      <c r="C835" s="59" t="str">
        <f>IF(G835+H835&lt;&gt;0,Transaksi!C830,"")</f>
        <v/>
      </c>
      <c r="D835" s="60" t="str">
        <f>IF(G835+H835&lt;&gt;0,Transaksi!D830,"")</f>
        <v/>
      </c>
      <c r="E835" s="213" t="str">
        <f>IF(G835+H835&lt;&gt;0,Transaksi!E830,"")</f>
        <v/>
      </c>
      <c r="F835" s="48" t="str">
        <f>IF(G835+H835&lt;&gt;0,Transaksi!F830,"")</f>
        <v/>
      </c>
      <c r="G835" s="61">
        <f>IF(Transaksi!K830=$F$11,Transaksi!M830,0)</f>
        <v>0</v>
      </c>
      <c r="H835" s="61">
        <f>IF(Transaksi!K830=$F$11,Transaksi!L830,0)</f>
        <v>0</v>
      </c>
      <c r="I835" s="127" t="e">
        <f t="shared" si="12"/>
        <v>#REF!</v>
      </c>
      <c r="J835" s="127" t="str">
        <f>IF(G835+H835&lt;&gt;0,Transaksi!J830,"")</f>
        <v/>
      </c>
    </row>
    <row r="836" spans="3:12" customFormat="1" ht="16" customHeight="1">
      <c r="C836" s="59" t="str">
        <f>IF(G836+H836&lt;&gt;0,Transaksi!C831,"")</f>
        <v/>
      </c>
      <c r="D836" s="60" t="str">
        <f>IF(G836+H836&lt;&gt;0,Transaksi!D831,"")</f>
        <v/>
      </c>
      <c r="E836" s="213" t="str">
        <f>IF(G836+H836&lt;&gt;0,Transaksi!E831,"")</f>
        <v/>
      </c>
      <c r="F836" s="48" t="str">
        <f>IF(G836+H836&lt;&gt;0,Transaksi!F831,"")</f>
        <v/>
      </c>
      <c r="G836" s="61">
        <f>IF(Transaksi!K831=$F$11,Transaksi!M831,0)</f>
        <v>0</v>
      </c>
      <c r="H836" s="61">
        <f>IF(Transaksi!K831=$F$11,Transaksi!L831,0)</f>
        <v>0</v>
      </c>
      <c r="I836" s="127" t="e">
        <f t="shared" si="12"/>
        <v>#REF!</v>
      </c>
      <c r="J836" s="127" t="str">
        <f>IF(G836+H836&lt;&gt;0,Transaksi!J831,"")</f>
        <v/>
      </c>
    </row>
    <row r="837" spans="3:12" customFormat="1" ht="16" customHeight="1">
      <c r="C837" s="59" t="str">
        <f>IF(G837+H837&lt;&gt;0,Transaksi!C832,"")</f>
        <v/>
      </c>
      <c r="D837" s="60" t="str">
        <f>IF(G837+H837&lt;&gt;0,Transaksi!D832,"")</f>
        <v/>
      </c>
      <c r="E837" s="213" t="str">
        <f>IF(G837+H837&lt;&gt;0,Transaksi!E832,"")</f>
        <v/>
      </c>
      <c r="F837" s="48" t="str">
        <f>IF(G837+H837&lt;&gt;0,Transaksi!F832,"")</f>
        <v/>
      </c>
      <c r="G837" s="61">
        <f>IF(Transaksi!K832=$F$11,Transaksi!M832,0)</f>
        <v>0</v>
      </c>
      <c r="H837" s="61">
        <f>IF(Transaksi!K832=$F$11,Transaksi!L832,0)</f>
        <v>0</v>
      </c>
      <c r="I837" s="127" t="e">
        <f t="shared" si="12"/>
        <v>#REF!</v>
      </c>
      <c r="J837" s="127" t="str">
        <f>IF(G837+H837&lt;&gt;0,Transaksi!J832,"")</f>
        <v/>
      </c>
    </row>
    <row r="838" spans="3:12" customFormat="1" ht="16" customHeight="1">
      <c r="C838" s="59" t="str">
        <f>IF(G838+H838&lt;&gt;0,Transaksi!C833,"")</f>
        <v/>
      </c>
      <c r="D838" s="60" t="str">
        <f>IF(G838+H838&lt;&gt;0,Transaksi!D833,"")</f>
        <v/>
      </c>
      <c r="E838" s="213" t="str">
        <f>IF(G838+H838&lt;&gt;0,Transaksi!E833,"")</f>
        <v/>
      </c>
      <c r="F838" s="48" t="str">
        <f>IF(G838+H838&lt;&gt;0,Transaksi!F833,"")</f>
        <v/>
      </c>
      <c r="G838" s="61">
        <f>IF(Transaksi!K833=$F$11,Transaksi!M833,0)</f>
        <v>0</v>
      </c>
      <c r="H838" s="61">
        <f>IF(Transaksi!K833=$F$11,Transaksi!L833,0)</f>
        <v>0</v>
      </c>
      <c r="I838" s="127" t="e">
        <f t="shared" si="12"/>
        <v>#REF!</v>
      </c>
      <c r="J838" s="127" t="str">
        <f>IF(G838+H838&lt;&gt;0,Transaksi!J833,"")</f>
        <v/>
      </c>
    </row>
    <row r="839" spans="3:12" customFormat="1" ht="16" customHeight="1">
      <c r="C839" s="59" t="str">
        <f>IF(G839+H839&lt;&gt;0,Transaksi!C834,"")</f>
        <v/>
      </c>
      <c r="D839" s="60" t="str">
        <f>IF(G839+H839&lt;&gt;0,Transaksi!D834,"")</f>
        <v/>
      </c>
      <c r="E839" s="213" t="str">
        <f>IF(G839+H839&lt;&gt;0,Transaksi!E834,"")</f>
        <v/>
      </c>
      <c r="F839" s="48" t="str">
        <f>IF(G839+H839&lt;&gt;0,Transaksi!F834,"")</f>
        <v/>
      </c>
      <c r="G839" s="61">
        <f>IF(Transaksi!K834=$F$11,Transaksi!M834,0)</f>
        <v>0</v>
      </c>
      <c r="H839" s="61">
        <f>IF(Transaksi!K834=$F$11,Transaksi!L834,0)</f>
        <v>0</v>
      </c>
      <c r="I839" s="127" t="e">
        <f t="shared" si="12"/>
        <v>#REF!</v>
      </c>
      <c r="J839" s="127" t="str">
        <f>IF(G839+H839&lt;&gt;0,Transaksi!J834,"")</f>
        <v/>
      </c>
    </row>
    <row r="840" spans="3:12" customFormat="1" ht="16" customHeight="1">
      <c r="C840" s="59" t="str">
        <f>IF(G840+H840&lt;&gt;0,Transaksi!C835,"")</f>
        <v/>
      </c>
      <c r="D840" s="60" t="str">
        <f>IF(G840+H840&lt;&gt;0,Transaksi!D835,"")</f>
        <v/>
      </c>
      <c r="E840" s="213" t="str">
        <f>IF(G840+H840&lt;&gt;0,Transaksi!E835,"")</f>
        <v/>
      </c>
      <c r="F840" s="48" t="str">
        <f>IF(G840+H840&lt;&gt;0,Transaksi!F835,"")</f>
        <v/>
      </c>
      <c r="G840" s="61">
        <f>IF(Transaksi!K835=$F$11,Transaksi!M835,0)</f>
        <v>0</v>
      </c>
      <c r="H840" s="61">
        <f>IF(Transaksi!K835=$F$11,Transaksi!L835,0)</f>
        <v>0</v>
      </c>
      <c r="I840" s="127" t="e">
        <f t="shared" si="12"/>
        <v>#REF!</v>
      </c>
      <c r="J840" s="127" t="str">
        <f>IF(G840+H840&lt;&gt;0,Transaksi!J835,"")</f>
        <v/>
      </c>
    </row>
    <row r="841" spans="3:12" customFormat="1" ht="16" customHeight="1">
      <c r="C841" s="59" t="str">
        <f>IF(G841+H841&lt;&gt;0,Transaksi!C836,"")</f>
        <v/>
      </c>
      <c r="D841" s="60" t="str">
        <f>IF(G841+H841&lt;&gt;0,Transaksi!D836,"")</f>
        <v/>
      </c>
      <c r="E841" s="213" t="str">
        <f>IF(G841+H841&lt;&gt;0,Transaksi!E836,"")</f>
        <v/>
      </c>
      <c r="F841" s="48" t="str">
        <f>IF(G841+H841&lt;&gt;0,Transaksi!F836,"")</f>
        <v/>
      </c>
      <c r="G841" s="61">
        <f>IF(Transaksi!K836=$F$11,Transaksi!M836,0)</f>
        <v>0</v>
      </c>
      <c r="H841" s="61">
        <f>IF(Transaksi!K836=$F$11,Transaksi!L836,0)</f>
        <v>0</v>
      </c>
      <c r="I841" s="127" t="e">
        <f t="shared" si="12"/>
        <v>#REF!</v>
      </c>
      <c r="J841" s="127" t="str">
        <f>IF(G841+H841&lt;&gt;0,Transaksi!J836,"")</f>
        <v/>
      </c>
      <c r="L841" s="141">
        <f>H841</f>
        <v>0</v>
      </c>
    </row>
    <row r="842" spans="3:12" customFormat="1" ht="16" customHeight="1">
      <c r="C842" s="59" t="str">
        <f>IF(G842+H842&lt;&gt;0,Transaksi!C837,"")</f>
        <v/>
      </c>
      <c r="D842" s="60" t="str">
        <f>IF(G842+H842&lt;&gt;0,Transaksi!D837,"")</f>
        <v/>
      </c>
      <c r="E842" s="213" t="str">
        <f>IF(G842+H842&lt;&gt;0,Transaksi!E837,"")</f>
        <v/>
      </c>
      <c r="F842" s="48" t="str">
        <f>IF(G842+H842&lt;&gt;0,Transaksi!F837,"")</f>
        <v/>
      </c>
      <c r="G842" s="61">
        <f>IF(Transaksi!K837=$F$11,Transaksi!M837,0)</f>
        <v>0</v>
      </c>
      <c r="H842" s="61">
        <f>IF(Transaksi!K837=$F$11,Transaksi!L837,0)</f>
        <v>0</v>
      </c>
      <c r="I842" s="127" t="e">
        <f t="shared" si="12"/>
        <v>#REF!</v>
      </c>
      <c r="J842" s="127" t="str">
        <f>IF(G842+H842&lt;&gt;0,Transaksi!J837,"")</f>
        <v/>
      </c>
    </row>
    <row r="843" spans="3:12" customFormat="1" ht="16" customHeight="1">
      <c r="C843" s="59" t="str">
        <f>IF(G843+H843&lt;&gt;0,Transaksi!C838,"")</f>
        <v/>
      </c>
      <c r="D843" s="60" t="str">
        <f>IF(G843+H843&lt;&gt;0,Transaksi!D838,"")</f>
        <v/>
      </c>
      <c r="E843" s="213" t="str">
        <f>IF(G843+H843&lt;&gt;0,Transaksi!E838,"")</f>
        <v/>
      </c>
      <c r="F843" s="48" t="str">
        <f>IF(G843+H843&lt;&gt;0,Transaksi!F838,"")</f>
        <v/>
      </c>
      <c r="G843" s="61">
        <f>IF(Transaksi!K838=$F$11,Transaksi!M838,0)</f>
        <v>0</v>
      </c>
      <c r="H843" s="61">
        <f>IF(Transaksi!K838=$F$11,Transaksi!L838,0)</f>
        <v>0</v>
      </c>
      <c r="I843" s="127" t="e">
        <f t="shared" si="12"/>
        <v>#REF!</v>
      </c>
      <c r="J843" s="127" t="str">
        <f>IF(G843+H843&lt;&gt;0,Transaksi!J838,"")</f>
        <v/>
      </c>
    </row>
    <row r="844" spans="3:12" customFormat="1" ht="16" customHeight="1">
      <c r="C844" s="59" t="str">
        <f>IF(G844+H844&lt;&gt;0,Transaksi!C839,"")</f>
        <v/>
      </c>
      <c r="D844" s="60" t="str">
        <f>IF(G844+H844&lt;&gt;0,Transaksi!D839,"")</f>
        <v/>
      </c>
      <c r="E844" s="213" t="str">
        <f>IF(G844+H844&lt;&gt;0,Transaksi!E839,"")</f>
        <v/>
      </c>
      <c r="F844" s="48" t="str">
        <f>IF(G844+H844&lt;&gt;0,Transaksi!F839,"")</f>
        <v/>
      </c>
      <c r="G844" s="61">
        <f>IF(Transaksi!K839=$F$11,Transaksi!M839,0)</f>
        <v>0</v>
      </c>
      <c r="H844" s="61">
        <f>IF(Transaksi!K839=$F$11,Transaksi!L839,0)</f>
        <v>0</v>
      </c>
      <c r="I844" s="127" t="e">
        <f t="shared" si="12"/>
        <v>#REF!</v>
      </c>
      <c r="J844" s="127" t="str">
        <f>IF(G844+H844&lt;&gt;0,Transaksi!J839,"")</f>
        <v/>
      </c>
    </row>
    <row r="845" spans="3:12" customFormat="1" ht="16" customHeight="1">
      <c r="C845" s="59" t="str">
        <f>IF(G845+H845&lt;&gt;0,Transaksi!C840,"")</f>
        <v/>
      </c>
      <c r="D845" s="60" t="str">
        <f>IF(G845+H845&lt;&gt;0,Transaksi!D840,"")</f>
        <v/>
      </c>
      <c r="E845" s="213" t="str">
        <f>IF(G845+H845&lt;&gt;0,Transaksi!E840,"")</f>
        <v/>
      </c>
      <c r="F845" s="48" t="str">
        <f>IF(G845+H845&lt;&gt;0,Transaksi!F840,"")</f>
        <v/>
      </c>
      <c r="G845" s="61">
        <f>IF(Transaksi!K840=$F$11,Transaksi!M840,0)</f>
        <v>0</v>
      </c>
      <c r="H845" s="61">
        <f>IF(Transaksi!K840=$F$11,Transaksi!L840,0)</f>
        <v>0</v>
      </c>
      <c r="I845" s="127" t="e">
        <f t="shared" si="12"/>
        <v>#REF!</v>
      </c>
      <c r="J845" s="127" t="str">
        <f>IF(G845+H845&lt;&gt;0,Transaksi!J840,"")</f>
        <v/>
      </c>
    </row>
    <row r="846" spans="3:12" customFormat="1" ht="16" customHeight="1">
      <c r="C846" s="59" t="str">
        <f>IF(G846+H846&lt;&gt;0,Transaksi!C841,"")</f>
        <v/>
      </c>
      <c r="D846" s="60" t="str">
        <f>IF(G846+H846&lt;&gt;0,Transaksi!D841,"")</f>
        <v/>
      </c>
      <c r="E846" s="213" t="str">
        <f>IF(G846+H846&lt;&gt;0,Transaksi!E841,"")</f>
        <v/>
      </c>
      <c r="F846" s="48" t="str">
        <f>IF(G846+H846&lt;&gt;0,Transaksi!F841,"")</f>
        <v/>
      </c>
      <c r="G846" s="61">
        <f>IF(Transaksi!K841=$F$11,Transaksi!M841,0)</f>
        <v>0</v>
      </c>
      <c r="H846" s="61">
        <f>IF(Transaksi!K841=$F$11,Transaksi!L841,0)</f>
        <v>0</v>
      </c>
      <c r="I846" s="127" t="e">
        <f t="shared" si="12"/>
        <v>#REF!</v>
      </c>
      <c r="J846" s="127" t="str">
        <f>IF(G846+H846&lt;&gt;0,Transaksi!J841,"")</f>
        <v/>
      </c>
    </row>
    <row r="847" spans="3:12" customFormat="1" ht="16" customHeight="1">
      <c r="C847" s="59" t="str">
        <f>IF(G847+H847&lt;&gt;0,Transaksi!C842,"")</f>
        <v/>
      </c>
      <c r="D847" s="60" t="str">
        <f>IF(G847+H847&lt;&gt;0,Transaksi!D842,"")</f>
        <v/>
      </c>
      <c r="E847" s="213" t="str">
        <f>IF(G847+H847&lt;&gt;0,Transaksi!E842,"")</f>
        <v/>
      </c>
      <c r="F847" s="48" t="str">
        <f>IF(G847+H847&lt;&gt;0,Transaksi!F842,"")</f>
        <v/>
      </c>
      <c r="G847" s="61">
        <f>IF(Transaksi!K842=$F$11,Transaksi!M842,0)</f>
        <v>0</v>
      </c>
      <c r="H847" s="61">
        <f>IF(Transaksi!K842=$F$11,Transaksi!L842,0)</f>
        <v>0</v>
      </c>
      <c r="I847" s="127" t="e">
        <f t="shared" si="12"/>
        <v>#REF!</v>
      </c>
      <c r="J847" s="127" t="str">
        <f>IF(G847+H847&lt;&gt;0,Transaksi!J842,"")</f>
        <v/>
      </c>
    </row>
    <row r="848" spans="3:12" customFormat="1" ht="16" customHeight="1">
      <c r="C848" s="59" t="str">
        <f>IF(G848+H848&lt;&gt;0,Transaksi!C843,"")</f>
        <v/>
      </c>
      <c r="D848" s="60" t="str">
        <f>IF(G848+H848&lt;&gt;0,Transaksi!D843,"")</f>
        <v/>
      </c>
      <c r="E848" s="213" t="str">
        <f>IF(G848+H848&lt;&gt;0,Transaksi!E843,"")</f>
        <v/>
      </c>
      <c r="F848" s="48" t="str">
        <f>IF(G848+H848&lt;&gt;0,Transaksi!F843,"")</f>
        <v/>
      </c>
      <c r="G848" s="61">
        <f>IF(Transaksi!K843=$F$11,Transaksi!M843,0)</f>
        <v>0</v>
      </c>
      <c r="H848" s="61">
        <f>IF(Transaksi!K843=$F$11,Transaksi!L843,0)</f>
        <v>0</v>
      </c>
      <c r="I848" s="127" t="e">
        <f t="shared" si="12"/>
        <v>#REF!</v>
      </c>
      <c r="J848" s="127" t="str">
        <f>IF(G848+H848&lt;&gt;0,Transaksi!J843,"")</f>
        <v/>
      </c>
    </row>
    <row r="849" spans="3:10" customFormat="1" ht="16" customHeight="1">
      <c r="C849" s="59" t="str">
        <f>IF(G849+H849&lt;&gt;0,Transaksi!C844,"")</f>
        <v/>
      </c>
      <c r="D849" s="60" t="str">
        <f>IF(G849+H849&lt;&gt;0,Transaksi!D844,"")</f>
        <v/>
      </c>
      <c r="E849" s="213" t="str">
        <f>IF(G849+H849&lt;&gt;0,Transaksi!E844,"")</f>
        <v/>
      </c>
      <c r="F849" s="48" t="str">
        <f>IF(G849+H849&lt;&gt;0,Transaksi!F844,"")</f>
        <v/>
      </c>
      <c r="G849" s="61">
        <f>IF(Transaksi!K844=$F$11,Transaksi!M844,0)</f>
        <v>0</v>
      </c>
      <c r="H849" s="61">
        <f>IF(Transaksi!K844=$F$11,Transaksi!L844,0)</f>
        <v>0</v>
      </c>
      <c r="I849" s="127" t="e">
        <f t="shared" ref="I849:I912" si="13">I848+G849-H849</f>
        <v>#REF!</v>
      </c>
      <c r="J849" s="127" t="str">
        <f>IF(G849+H849&lt;&gt;0,Transaksi!J844,"")</f>
        <v/>
      </c>
    </row>
    <row r="850" spans="3:10" customFormat="1" ht="16" customHeight="1">
      <c r="C850" s="59" t="str">
        <f>IF(G850+H850&lt;&gt;0,Transaksi!C845,"")</f>
        <v/>
      </c>
      <c r="D850" s="60" t="str">
        <f>IF(G850+H850&lt;&gt;0,Transaksi!D845,"")</f>
        <v/>
      </c>
      <c r="E850" s="213" t="str">
        <f>IF(G850+H850&lt;&gt;0,Transaksi!E845,"")</f>
        <v/>
      </c>
      <c r="F850" s="48" t="str">
        <f>IF(G850+H850&lt;&gt;0,Transaksi!F845,"")</f>
        <v/>
      </c>
      <c r="G850" s="61">
        <f>IF(Transaksi!K845=$F$11,Transaksi!M845,0)</f>
        <v>0</v>
      </c>
      <c r="H850" s="61">
        <f>IF(Transaksi!K845=$F$11,Transaksi!L845,0)</f>
        <v>0</v>
      </c>
      <c r="I850" s="127" t="e">
        <f t="shared" si="13"/>
        <v>#REF!</v>
      </c>
      <c r="J850" s="127" t="str">
        <f>IF(G850+H850&lt;&gt;0,Transaksi!J845,"")</f>
        <v/>
      </c>
    </row>
    <row r="851" spans="3:10" customFormat="1" ht="16" customHeight="1">
      <c r="C851" s="59" t="str">
        <f>IF(G851+H851&lt;&gt;0,Transaksi!C846,"")</f>
        <v/>
      </c>
      <c r="D851" s="60" t="str">
        <f>IF(G851+H851&lt;&gt;0,Transaksi!D846,"")</f>
        <v/>
      </c>
      <c r="E851" s="213" t="str">
        <f>IF(G851+H851&lt;&gt;0,Transaksi!E846,"")</f>
        <v/>
      </c>
      <c r="F851" s="48" t="str">
        <f>IF(G851+H851&lt;&gt;0,Transaksi!F846,"")</f>
        <v/>
      </c>
      <c r="G851" s="61">
        <f>IF(Transaksi!K846=$F$11,Transaksi!M846,0)</f>
        <v>0</v>
      </c>
      <c r="H851" s="61">
        <f>IF(Transaksi!K846=$F$11,Transaksi!L846,0)</f>
        <v>0</v>
      </c>
      <c r="I851" s="127" t="e">
        <f t="shared" si="13"/>
        <v>#REF!</v>
      </c>
      <c r="J851" s="127" t="str">
        <f>IF(G851+H851&lt;&gt;0,Transaksi!J846,"")</f>
        <v/>
      </c>
    </row>
    <row r="852" spans="3:10" customFormat="1" ht="16" customHeight="1">
      <c r="C852" s="59" t="str">
        <f>IF(G852+H852&lt;&gt;0,Transaksi!C847,"")</f>
        <v/>
      </c>
      <c r="D852" s="60" t="str">
        <f>IF(G852+H852&lt;&gt;0,Transaksi!D847,"")</f>
        <v/>
      </c>
      <c r="E852" s="213" t="str">
        <f>IF(G852+H852&lt;&gt;0,Transaksi!E847,"")</f>
        <v/>
      </c>
      <c r="F852" s="48" t="str">
        <f>IF(G852+H852&lt;&gt;0,Transaksi!F847,"")</f>
        <v/>
      </c>
      <c r="G852" s="61">
        <f>IF(Transaksi!K847=$F$11,Transaksi!M847,0)</f>
        <v>0</v>
      </c>
      <c r="H852" s="61">
        <f>IF(Transaksi!K847=$F$11,Transaksi!L847,0)</f>
        <v>0</v>
      </c>
      <c r="I852" s="127" t="e">
        <f t="shared" si="13"/>
        <v>#REF!</v>
      </c>
      <c r="J852" s="127" t="str">
        <f>IF(G852+H852&lt;&gt;0,Transaksi!J847,"")</f>
        <v/>
      </c>
    </row>
    <row r="853" spans="3:10" customFormat="1" ht="16" customHeight="1">
      <c r="C853" s="59" t="str">
        <f>IF(G853+H853&lt;&gt;0,Transaksi!C848,"")</f>
        <v/>
      </c>
      <c r="D853" s="60" t="str">
        <f>IF(G853+H853&lt;&gt;0,Transaksi!D848,"")</f>
        <v/>
      </c>
      <c r="E853" s="213" t="str">
        <f>IF(G853+H853&lt;&gt;0,Transaksi!E848,"")</f>
        <v/>
      </c>
      <c r="F853" s="48" t="str">
        <f>IF(G853+H853&lt;&gt;0,Transaksi!F848,"")</f>
        <v/>
      </c>
      <c r="G853" s="61">
        <f>IF(Transaksi!K848=$F$11,Transaksi!M848,0)</f>
        <v>0</v>
      </c>
      <c r="H853" s="61">
        <f>IF(Transaksi!K848=$F$11,Transaksi!L848,0)</f>
        <v>0</v>
      </c>
      <c r="I853" s="127" t="e">
        <f t="shared" si="13"/>
        <v>#REF!</v>
      </c>
      <c r="J853" s="127" t="str">
        <f>IF(G853+H853&lt;&gt;0,Transaksi!J848,"")</f>
        <v/>
      </c>
    </row>
    <row r="854" spans="3:10" customFormat="1" ht="16" customHeight="1">
      <c r="C854" s="59" t="str">
        <f>IF(G854+H854&lt;&gt;0,Transaksi!C849,"")</f>
        <v/>
      </c>
      <c r="D854" s="60" t="str">
        <f>IF(G854+H854&lt;&gt;0,Transaksi!D849,"")</f>
        <v/>
      </c>
      <c r="E854" s="213" t="str">
        <f>IF(G854+H854&lt;&gt;0,Transaksi!E849,"")</f>
        <v/>
      </c>
      <c r="F854" s="48" t="str">
        <f>IF(G854+H854&lt;&gt;0,Transaksi!F849,"")</f>
        <v/>
      </c>
      <c r="G854" s="61">
        <f>IF(Transaksi!K849=$F$11,Transaksi!M849,0)</f>
        <v>0</v>
      </c>
      <c r="H854" s="61">
        <f>IF(Transaksi!K849=$F$11,Transaksi!L849,0)</f>
        <v>0</v>
      </c>
      <c r="I854" s="127" t="e">
        <f t="shared" si="13"/>
        <v>#REF!</v>
      </c>
      <c r="J854" s="127" t="str">
        <f>IF(G854+H854&lt;&gt;0,Transaksi!J849,"")</f>
        <v/>
      </c>
    </row>
    <row r="855" spans="3:10" customFormat="1" ht="16" customHeight="1">
      <c r="C855" s="59" t="str">
        <f>IF(G855+H855&lt;&gt;0,Transaksi!C850,"")</f>
        <v/>
      </c>
      <c r="D855" s="60" t="str">
        <f>IF(G855+H855&lt;&gt;0,Transaksi!D850,"")</f>
        <v/>
      </c>
      <c r="E855" s="213" t="str">
        <f>IF(G855+H855&lt;&gt;0,Transaksi!E850,"")</f>
        <v/>
      </c>
      <c r="F855" s="48" t="str">
        <f>IF(G855+H855&lt;&gt;0,Transaksi!F850,"")</f>
        <v/>
      </c>
      <c r="G855" s="61">
        <f>IF(Transaksi!K850=$F$11,Transaksi!M850,0)</f>
        <v>0</v>
      </c>
      <c r="H855" s="61">
        <f>IF(Transaksi!K850=$F$11,Transaksi!L850,0)</f>
        <v>0</v>
      </c>
      <c r="I855" s="127" t="e">
        <f t="shared" si="13"/>
        <v>#REF!</v>
      </c>
      <c r="J855" s="127" t="str">
        <f>IF(G855+H855&lt;&gt;0,Transaksi!J850,"")</f>
        <v/>
      </c>
    </row>
    <row r="856" spans="3:10" customFormat="1" ht="16" customHeight="1">
      <c r="C856" s="59" t="str">
        <f>IF(G856+H856&lt;&gt;0,Transaksi!C851,"")</f>
        <v/>
      </c>
      <c r="D856" s="60" t="str">
        <f>IF(G856+H856&lt;&gt;0,Transaksi!D851,"")</f>
        <v/>
      </c>
      <c r="E856" s="213" t="str">
        <f>IF(G856+H856&lt;&gt;0,Transaksi!E851,"")</f>
        <v/>
      </c>
      <c r="F856" s="48" t="str">
        <f>IF(G856+H856&lt;&gt;0,Transaksi!F851,"")</f>
        <v/>
      </c>
      <c r="G856" s="61">
        <f>IF(Transaksi!K851=$F$11,Transaksi!M851,0)</f>
        <v>0</v>
      </c>
      <c r="H856" s="61">
        <f>IF(Transaksi!K851=$F$11,Transaksi!L851,0)</f>
        <v>0</v>
      </c>
      <c r="I856" s="127" t="e">
        <f t="shared" si="13"/>
        <v>#REF!</v>
      </c>
      <c r="J856" s="127" t="str">
        <f>IF(G856+H856&lt;&gt;0,Transaksi!J851,"")</f>
        <v/>
      </c>
    </row>
    <row r="857" spans="3:10" customFormat="1" ht="16" customHeight="1">
      <c r="C857" s="59" t="str">
        <f>IF(G857+H857&lt;&gt;0,Transaksi!C852,"")</f>
        <v/>
      </c>
      <c r="D857" s="60" t="str">
        <f>IF(G857+H857&lt;&gt;0,Transaksi!D852,"")</f>
        <v/>
      </c>
      <c r="E857" s="213" t="str">
        <f>IF(G857+H857&lt;&gt;0,Transaksi!E852,"")</f>
        <v/>
      </c>
      <c r="F857" s="48" t="str">
        <f>IF(G857+H857&lt;&gt;0,Transaksi!F852,"")</f>
        <v/>
      </c>
      <c r="G857" s="61">
        <f>IF(Transaksi!K852=$F$11,Transaksi!M852,0)</f>
        <v>0</v>
      </c>
      <c r="H857" s="61">
        <f>IF(Transaksi!K852=$F$11,Transaksi!L852,0)</f>
        <v>0</v>
      </c>
      <c r="I857" s="127" t="e">
        <f t="shared" si="13"/>
        <v>#REF!</v>
      </c>
      <c r="J857" s="127" t="str">
        <f>IF(G857+H857&lt;&gt;0,Transaksi!J852,"")</f>
        <v/>
      </c>
    </row>
    <row r="858" spans="3:10" customFormat="1" ht="16" customHeight="1">
      <c r="C858" s="59" t="str">
        <f>IF(G858+H858&lt;&gt;0,Transaksi!C853,"")</f>
        <v/>
      </c>
      <c r="D858" s="60" t="str">
        <f>IF(G858+H858&lt;&gt;0,Transaksi!D853,"")</f>
        <v/>
      </c>
      <c r="E858" s="213" t="str">
        <f>IF(G858+H858&lt;&gt;0,Transaksi!E853,"")</f>
        <v/>
      </c>
      <c r="F858" s="48" t="str">
        <f>IF(G858+H858&lt;&gt;0,Transaksi!F853,"")</f>
        <v/>
      </c>
      <c r="G858" s="61">
        <f>IF(Transaksi!K853=$F$11,Transaksi!M853,0)</f>
        <v>0</v>
      </c>
      <c r="H858" s="61">
        <f>IF(Transaksi!K853=$F$11,Transaksi!L853,0)</f>
        <v>0</v>
      </c>
      <c r="I858" s="127" t="e">
        <f t="shared" si="13"/>
        <v>#REF!</v>
      </c>
      <c r="J858" s="127" t="str">
        <f>IF(G858+H858&lt;&gt;0,Transaksi!J853,"")</f>
        <v/>
      </c>
    </row>
    <row r="859" spans="3:10" customFormat="1" ht="16" customHeight="1">
      <c r="C859" s="59" t="str">
        <f>IF(G859+H859&lt;&gt;0,Transaksi!C854,"")</f>
        <v/>
      </c>
      <c r="D859" s="60" t="str">
        <f>IF(G859+H859&lt;&gt;0,Transaksi!D854,"")</f>
        <v/>
      </c>
      <c r="E859" s="213" t="str">
        <f>IF(G859+H859&lt;&gt;0,Transaksi!E854,"")</f>
        <v/>
      </c>
      <c r="F859" s="48" t="str">
        <f>IF(G859+H859&lt;&gt;0,Transaksi!F854,"")</f>
        <v/>
      </c>
      <c r="G859" s="61">
        <f>IF(Transaksi!K854=$F$11,Transaksi!M854,0)</f>
        <v>0</v>
      </c>
      <c r="H859" s="61">
        <f>IF(Transaksi!K854=$F$11,Transaksi!L854,0)</f>
        <v>0</v>
      </c>
      <c r="I859" s="127" t="e">
        <f t="shared" si="13"/>
        <v>#REF!</v>
      </c>
      <c r="J859" s="127" t="str">
        <f>IF(G859+H859&lt;&gt;0,Transaksi!J854,"")</f>
        <v/>
      </c>
    </row>
    <row r="860" spans="3:10" customFormat="1" ht="16" customHeight="1">
      <c r="C860" s="59" t="str">
        <f>IF(G860+H860&lt;&gt;0,Transaksi!C855,"")</f>
        <v/>
      </c>
      <c r="D860" s="60" t="str">
        <f>IF(G860+H860&lt;&gt;0,Transaksi!D855,"")</f>
        <v/>
      </c>
      <c r="E860" s="213" t="str">
        <f>IF(G860+H860&lt;&gt;0,Transaksi!E855,"")</f>
        <v/>
      </c>
      <c r="F860" s="48" t="str">
        <f>IF(G860+H860&lt;&gt;0,Transaksi!F855,"")</f>
        <v/>
      </c>
      <c r="G860" s="61">
        <f>IF(Transaksi!K855=$F$11,Transaksi!M855,0)</f>
        <v>0</v>
      </c>
      <c r="H860" s="61">
        <f>IF(Transaksi!K855=$F$11,Transaksi!L855,0)</f>
        <v>0</v>
      </c>
      <c r="I860" s="127" t="e">
        <f t="shared" si="13"/>
        <v>#REF!</v>
      </c>
      <c r="J860" s="127" t="str">
        <f>IF(G860+H860&lt;&gt;0,Transaksi!J855,"")</f>
        <v/>
      </c>
    </row>
    <row r="861" spans="3:10" customFormat="1" ht="16" customHeight="1">
      <c r="C861" s="59" t="str">
        <f>IF(G861+H861&lt;&gt;0,Transaksi!C856,"")</f>
        <v/>
      </c>
      <c r="D861" s="60" t="str">
        <f>IF(G861+H861&lt;&gt;0,Transaksi!D856,"")</f>
        <v/>
      </c>
      <c r="E861" s="213" t="str">
        <f>IF(G861+H861&lt;&gt;0,Transaksi!E856,"")</f>
        <v/>
      </c>
      <c r="F861" s="48" t="str">
        <f>IF(G861+H861&lt;&gt;0,Transaksi!F856,"")</f>
        <v/>
      </c>
      <c r="G861" s="61">
        <f>IF(Transaksi!K856=$F$11,Transaksi!M856,0)</f>
        <v>0</v>
      </c>
      <c r="H861" s="61">
        <f>IF(Transaksi!K856=$F$11,Transaksi!L856,0)</f>
        <v>0</v>
      </c>
      <c r="I861" s="127" t="e">
        <f t="shared" si="13"/>
        <v>#REF!</v>
      </c>
      <c r="J861" s="127" t="str">
        <f>IF(G861+H861&lt;&gt;0,Transaksi!J856,"")</f>
        <v/>
      </c>
    </row>
    <row r="862" spans="3:10" customFormat="1" ht="16" customHeight="1">
      <c r="C862" s="59" t="str">
        <f>IF(G862+H862&lt;&gt;0,Transaksi!C857,"")</f>
        <v/>
      </c>
      <c r="D862" s="60" t="str">
        <f>IF(G862+H862&lt;&gt;0,Transaksi!D857,"")</f>
        <v/>
      </c>
      <c r="E862" s="213" t="str">
        <f>IF(G862+H862&lt;&gt;0,Transaksi!E857,"")</f>
        <v/>
      </c>
      <c r="F862" s="48" t="str">
        <f>IF(G862+H862&lt;&gt;0,Transaksi!F857,"")</f>
        <v/>
      </c>
      <c r="G862" s="61">
        <f>IF(Transaksi!K857=$F$11,Transaksi!M857,0)</f>
        <v>0</v>
      </c>
      <c r="H862" s="61">
        <f>IF(Transaksi!K857=$F$11,Transaksi!L857,0)</f>
        <v>0</v>
      </c>
      <c r="I862" s="127" t="e">
        <f t="shared" si="13"/>
        <v>#REF!</v>
      </c>
      <c r="J862" s="127" t="str">
        <f>IF(G862+H862&lt;&gt;0,Transaksi!J857,"")</f>
        <v/>
      </c>
    </row>
    <row r="863" spans="3:10" customFormat="1" ht="16" customHeight="1">
      <c r="C863" s="59" t="str">
        <f>IF(G863+H863&lt;&gt;0,Transaksi!C858,"")</f>
        <v/>
      </c>
      <c r="D863" s="60" t="str">
        <f>IF(G863+H863&lt;&gt;0,Transaksi!D858,"")</f>
        <v/>
      </c>
      <c r="E863" s="213" t="str">
        <f>IF(G863+H863&lt;&gt;0,Transaksi!E858,"")</f>
        <v/>
      </c>
      <c r="F863" s="48" t="str">
        <f>IF(G863+H863&lt;&gt;0,Transaksi!F858,"")</f>
        <v/>
      </c>
      <c r="G863" s="61">
        <f>IF(Transaksi!K858=$F$11,Transaksi!M858,0)</f>
        <v>0</v>
      </c>
      <c r="H863" s="61">
        <f>IF(Transaksi!K858=$F$11,Transaksi!L858,0)</f>
        <v>0</v>
      </c>
      <c r="I863" s="127" t="e">
        <f t="shared" si="13"/>
        <v>#REF!</v>
      </c>
      <c r="J863" s="127" t="str">
        <f>IF(G863+H863&lt;&gt;0,Transaksi!J858,"")</f>
        <v/>
      </c>
    </row>
    <row r="864" spans="3:10" customFormat="1" ht="16" customHeight="1">
      <c r="C864" s="59" t="str">
        <f>IF(G864+H864&lt;&gt;0,Transaksi!C859,"")</f>
        <v/>
      </c>
      <c r="D864" s="60" t="str">
        <f>IF(G864+H864&lt;&gt;0,Transaksi!D859,"")</f>
        <v/>
      </c>
      <c r="E864" s="213" t="str">
        <f>IF(G864+H864&lt;&gt;0,Transaksi!E859,"")</f>
        <v/>
      </c>
      <c r="F864" s="48" t="str">
        <f>IF(G864+H864&lt;&gt;0,Transaksi!F859,"")</f>
        <v/>
      </c>
      <c r="G864" s="61">
        <f>IF(Transaksi!K859=$F$11,Transaksi!M859,0)</f>
        <v>0</v>
      </c>
      <c r="H864" s="61">
        <f>IF(Transaksi!K859=$F$11,Transaksi!L859,0)</f>
        <v>0</v>
      </c>
      <c r="I864" s="127" t="e">
        <f t="shared" si="13"/>
        <v>#REF!</v>
      </c>
      <c r="J864" s="127" t="str">
        <f>IF(G864+H864&lt;&gt;0,Transaksi!J859,"")</f>
        <v/>
      </c>
    </row>
    <row r="865" spans="3:10" customFormat="1" ht="16" customHeight="1">
      <c r="C865" s="59" t="str">
        <f>IF(G865+H865&lt;&gt;0,Transaksi!C860,"")</f>
        <v/>
      </c>
      <c r="D865" s="60" t="str">
        <f>IF(G865+H865&lt;&gt;0,Transaksi!D860,"")</f>
        <v/>
      </c>
      <c r="E865" s="213" t="str">
        <f>IF(G865+H865&lt;&gt;0,Transaksi!E860,"")</f>
        <v/>
      </c>
      <c r="F865" s="48" t="str">
        <f>IF(G865+H865&lt;&gt;0,Transaksi!F860,"")</f>
        <v/>
      </c>
      <c r="G865" s="61">
        <f>IF(Transaksi!K860=$F$11,Transaksi!M860,0)</f>
        <v>0</v>
      </c>
      <c r="H865" s="61">
        <f>IF(Transaksi!K860=$F$11,Transaksi!L860,0)</f>
        <v>0</v>
      </c>
      <c r="I865" s="127" t="e">
        <f t="shared" si="13"/>
        <v>#REF!</v>
      </c>
      <c r="J865" s="127" t="str">
        <f>IF(G865+H865&lt;&gt;0,Transaksi!J860,"")</f>
        <v/>
      </c>
    </row>
    <row r="866" spans="3:10" customFormat="1" ht="16" customHeight="1">
      <c r="C866" s="59" t="str">
        <f>IF(G866+H866&lt;&gt;0,Transaksi!C861,"")</f>
        <v/>
      </c>
      <c r="D866" s="60" t="str">
        <f>IF(G866+H866&lt;&gt;0,Transaksi!D861,"")</f>
        <v/>
      </c>
      <c r="E866" s="213" t="str">
        <f>IF(G866+H866&lt;&gt;0,Transaksi!E861,"")</f>
        <v/>
      </c>
      <c r="F866" s="48" t="str">
        <f>IF(G866+H866&lt;&gt;0,Transaksi!F861,"")</f>
        <v/>
      </c>
      <c r="G866" s="61">
        <f>IF(Transaksi!K861=$F$11,Transaksi!M861,0)</f>
        <v>0</v>
      </c>
      <c r="H866" s="61">
        <f>IF(Transaksi!K861=$F$11,Transaksi!L861,0)</f>
        <v>0</v>
      </c>
      <c r="I866" s="127" t="e">
        <f t="shared" si="13"/>
        <v>#REF!</v>
      </c>
      <c r="J866" s="127" t="str">
        <f>IF(G866+H866&lt;&gt;0,Transaksi!J861,"")</f>
        <v/>
      </c>
    </row>
    <row r="867" spans="3:10" customFormat="1" ht="16" customHeight="1">
      <c r="C867" s="59" t="str">
        <f>IF(G867+H867&lt;&gt;0,Transaksi!C862,"")</f>
        <v/>
      </c>
      <c r="D867" s="60" t="str">
        <f>IF(G867+H867&lt;&gt;0,Transaksi!D862,"")</f>
        <v/>
      </c>
      <c r="E867" s="213" t="str">
        <f>IF(G867+H867&lt;&gt;0,Transaksi!E862,"")</f>
        <v/>
      </c>
      <c r="F867" s="48" t="str">
        <f>IF(G867+H867&lt;&gt;0,Transaksi!F862,"")</f>
        <v/>
      </c>
      <c r="G867" s="61">
        <f>IF(Transaksi!K862=$F$11,Transaksi!M862,0)</f>
        <v>0</v>
      </c>
      <c r="H867" s="61">
        <f>IF(Transaksi!K862=$F$11,Transaksi!L862,0)</f>
        <v>0</v>
      </c>
      <c r="I867" s="127" t="e">
        <f t="shared" si="13"/>
        <v>#REF!</v>
      </c>
      <c r="J867" s="127" t="str">
        <f>IF(G867+H867&lt;&gt;0,Transaksi!J862,"")</f>
        <v/>
      </c>
    </row>
    <row r="868" spans="3:10" customFormat="1" ht="16" customHeight="1">
      <c r="C868" s="59" t="str">
        <f>IF(G868+H868&lt;&gt;0,Transaksi!C863,"")</f>
        <v/>
      </c>
      <c r="D868" s="60" t="str">
        <f>IF(G868+H868&lt;&gt;0,Transaksi!D863,"")</f>
        <v/>
      </c>
      <c r="E868" s="213" t="str">
        <f>IF(G868+H868&lt;&gt;0,Transaksi!E863,"")</f>
        <v/>
      </c>
      <c r="F868" s="48" t="str">
        <f>IF(G868+H868&lt;&gt;0,Transaksi!F863,"")</f>
        <v/>
      </c>
      <c r="G868" s="61">
        <f>IF(Transaksi!K863=$F$11,Transaksi!M863,0)</f>
        <v>0</v>
      </c>
      <c r="H868" s="61">
        <f>IF(Transaksi!K863=$F$11,Transaksi!L863,0)</f>
        <v>0</v>
      </c>
      <c r="I868" s="127" t="e">
        <f t="shared" si="13"/>
        <v>#REF!</v>
      </c>
      <c r="J868" s="127" t="str">
        <f>IF(G868+H868&lt;&gt;0,Transaksi!J863,"")</f>
        <v/>
      </c>
    </row>
    <row r="869" spans="3:10" customFormat="1" ht="16" customHeight="1">
      <c r="C869" s="59" t="str">
        <f>IF(G869+H869&lt;&gt;0,Transaksi!C864,"")</f>
        <v/>
      </c>
      <c r="D869" s="60" t="str">
        <f>IF(G869+H869&lt;&gt;0,Transaksi!D864,"")</f>
        <v/>
      </c>
      <c r="E869" s="213" t="str">
        <f>IF(G869+H869&lt;&gt;0,Transaksi!E864,"")</f>
        <v/>
      </c>
      <c r="F869" s="48" t="str">
        <f>IF(G869+H869&lt;&gt;0,Transaksi!F864,"")</f>
        <v/>
      </c>
      <c r="G869" s="61">
        <f>IF(Transaksi!K864=$F$11,Transaksi!M864,0)</f>
        <v>0</v>
      </c>
      <c r="H869" s="61">
        <f>IF(Transaksi!K864=$F$11,Transaksi!L864,0)</f>
        <v>0</v>
      </c>
      <c r="I869" s="127" t="e">
        <f t="shared" si="13"/>
        <v>#REF!</v>
      </c>
      <c r="J869" s="127" t="str">
        <f>IF(G869+H869&lt;&gt;0,Transaksi!J864,"")</f>
        <v/>
      </c>
    </row>
    <row r="870" spans="3:10" customFormat="1" ht="16" customHeight="1">
      <c r="C870" s="59" t="str">
        <f>IF(G870+H870&lt;&gt;0,Transaksi!C865,"")</f>
        <v/>
      </c>
      <c r="D870" s="60" t="str">
        <f>IF(G870+H870&lt;&gt;0,Transaksi!D865,"")</f>
        <v/>
      </c>
      <c r="E870" s="213" t="str">
        <f>IF(G870+H870&lt;&gt;0,Transaksi!E865,"")</f>
        <v/>
      </c>
      <c r="F870" s="48" t="str">
        <f>IF(G870+H870&lt;&gt;0,Transaksi!F865,"")</f>
        <v/>
      </c>
      <c r="G870" s="61">
        <f>IF(Transaksi!K865=$F$11,Transaksi!M865,0)</f>
        <v>0</v>
      </c>
      <c r="H870" s="61">
        <f>IF(Transaksi!K865=$F$11,Transaksi!L865,0)</f>
        <v>0</v>
      </c>
      <c r="I870" s="127" t="e">
        <f t="shared" si="13"/>
        <v>#REF!</v>
      </c>
      <c r="J870" s="127" t="str">
        <f>IF(G870+H870&lt;&gt;0,Transaksi!J865,"")</f>
        <v/>
      </c>
    </row>
    <row r="871" spans="3:10" customFormat="1" ht="16" customHeight="1">
      <c r="C871" s="59" t="str">
        <f>IF(G871+H871&lt;&gt;0,Transaksi!C866,"")</f>
        <v/>
      </c>
      <c r="D871" s="60" t="str">
        <f>IF(G871+H871&lt;&gt;0,Transaksi!D866,"")</f>
        <v/>
      </c>
      <c r="E871" s="213" t="str">
        <f>IF(G871+H871&lt;&gt;0,Transaksi!E866,"")</f>
        <v/>
      </c>
      <c r="F871" s="48" t="str">
        <f>IF(G871+H871&lt;&gt;0,Transaksi!F866,"")</f>
        <v/>
      </c>
      <c r="G871" s="61">
        <f>IF(Transaksi!K866=$F$11,Transaksi!M866,0)</f>
        <v>0</v>
      </c>
      <c r="H871" s="61">
        <f>IF(Transaksi!K866=$F$11,Transaksi!L866,0)</f>
        <v>0</v>
      </c>
      <c r="I871" s="127" t="e">
        <f t="shared" si="13"/>
        <v>#REF!</v>
      </c>
      <c r="J871" s="127" t="str">
        <f>IF(G871+H871&lt;&gt;0,Transaksi!J866,"")</f>
        <v/>
      </c>
    </row>
    <row r="872" spans="3:10" customFormat="1" ht="16" customHeight="1">
      <c r="C872" s="59" t="str">
        <f>IF(G872+H872&lt;&gt;0,Transaksi!C867,"")</f>
        <v/>
      </c>
      <c r="D872" s="60" t="str">
        <f>IF(G872+H872&lt;&gt;0,Transaksi!D867,"")</f>
        <v/>
      </c>
      <c r="E872" s="213" t="str">
        <f>IF(G872+H872&lt;&gt;0,Transaksi!E867,"")</f>
        <v/>
      </c>
      <c r="F872" s="48" t="str">
        <f>IF(G872+H872&lt;&gt;0,Transaksi!F867,"")</f>
        <v/>
      </c>
      <c r="G872" s="61">
        <f>IF(Transaksi!K867=$F$11,Transaksi!M867,0)</f>
        <v>0</v>
      </c>
      <c r="H872" s="61">
        <f>IF(Transaksi!K867=$F$11,Transaksi!L867,0)</f>
        <v>0</v>
      </c>
      <c r="I872" s="127" t="e">
        <f t="shared" si="13"/>
        <v>#REF!</v>
      </c>
      <c r="J872" s="127" t="str">
        <f>IF(G872+H872&lt;&gt;0,Transaksi!J867,"")</f>
        <v/>
      </c>
    </row>
    <row r="873" spans="3:10" customFormat="1" ht="16" customHeight="1">
      <c r="C873" s="59" t="str">
        <f>IF(G873+H873&lt;&gt;0,Transaksi!C868,"")</f>
        <v/>
      </c>
      <c r="D873" s="60" t="str">
        <f>IF(G873+H873&lt;&gt;0,Transaksi!D868,"")</f>
        <v/>
      </c>
      <c r="E873" s="213" t="str">
        <f>IF(G873+H873&lt;&gt;0,Transaksi!E868,"")</f>
        <v/>
      </c>
      <c r="F873" s="48" t="str">
        <f>IF(G873+H873&lt;&gt;0,Transaksi!F868,"")</f>
        <v/>
      </c>
      <c r="G873" s="61">
        <f>IF(Transaksi!K868=$F$11,Transaksi!M868,0)</f>
        <v>0</v>
      </c>
      <c r="H873" s="61">
        <f>IF(Transaksi!K868=$F$11,Transaksi!L868,0)</f>
        <v>0</v>
      </c>
      <c r="I873" s="127" t="e">
        <f t="shared" si="13"/>
        <v>#REF!</v>
      </c>
      <c r="J873" s="127" t="str">
        <f>IF(G873+H873&lt;&gt;0,Transaksi!J868,"")</f>
        <v/>
      </c>
    </row>
    <row r="874" spans="3:10" customFormat="1" ht="16" customHeight="1">
      <c r="C874" s="59" t="str">
        <f>IF(G874+H874&lt;&gt;0,Transaksi!C869,"")</f>
        <v/>
      </c>
      <c r="D874" s="60" t="str">
        <f>IF(G874+H874&lt;&gt;0,Transaksi!D869,"")</f>
        <v/>
      </c>
      <c r="E874" s="213" t="str">
        <f>IF(G874+H874&lt;&gt;0,Transaksi!E869,"")</f>
        <v/>
      </c>
      <c r="F874" s="48" t="str">
        <f>IF(G874+H874&lt;&gt;0,Transaksi!F869,"")</f>
        <v/>
      </c>
      <c r="G874" s="61">
        <f>IF(Transaksi!K869=$F$11,Transaksi!M869,0)</f>
        <v>0</v>
      </c>
      <c r="H874" s="61">
        <f>IF(Transaksi!K869=$F$11,Transaksi!L869,0)</f>
        <v>0</v>
      </c>
      <c r="I874" s="127" t="e">
        <f t="shared" si="13"/>
        <v>#REF!</v>
      </c>
      <c r="J874" s="127" t="str">
        <f>IF(G874+H874&lt;&gt;0,Transaksi!J869,"")</f>
        <v/>
      </c>
    </row>
    <row r="875" spans="3:10" customFormat="1" ht="16" customHeight="1">
      <c r="C875" s="59" t="str">
        <f>IF(G875+H875&lt;&gt;0,Transaksi!C870,"")</f>
        <v/>
      </c>
      <c r="D875" s="60" t="str">
        <f>IF(G875+H875&lt;&gt;0,Transaksi!D870,"")</f>
        <v/>
      </c>
      <c r="E875" s="213" t="str">
        <f>IF(G875+H875&lt;&gt;0,Transaksi!E870,"")</f>
        <v/>
      </c>
      <c r="F875" s="48" t="str">
        <f>IF(G875+H875&lt;&gt;0,Transaksi!F870,"")</f>
        <v/>
      </c>
      <c r="G875" s="61">
        <f>IF(Transaksi!K870=$F$11,Transaksi!M870,0)</f>
        <v>0</v>
      </c>
      <c r="H875" s="61">
        <f>IF(Transaksi!K870=$F$11,Transaksi!L870,0)</f>
        <v>0</v>
      </c>
      <c r="I875" s="127" t="e">
        <f t="shared" si="13"/>
        <v>#REF!</v>
      </c>
      <c r="J875" s="127" t="str">
        <f>IF(G875+H875&lt;&gt;0,Transaksi!J870,"")</f>
        <v/>
      </c>
    </row>
    <row r="876" spans="3:10" customFormat="1" ht="16" customHeight="1">
      <c r="C876" s="59" t="str">
        <f>IF(G876+H876&lt;&gt;0,Transaksi!C871,"")</f>
        <v/>
      </c>
      <c r="D876" s="60" t="str">
        <f>IF(G876+H876&lt;&gt;0,Transaksi!D871,"")</f>
        <v/>
      </c>
      <c r="E876" s="213" t="str">
        <f>IF(G876+H876&lt;&gt;0,Transaksi!E871,"")</f>
        <v/>
      </c>
      <c r="F876" s="48" t="str">
        <f>IF(G876+H876&lt;&gt;0,Transaksi!F871,"")</f>
        <v/>
      </c>
      <c r="G876" s="61">
        <f>IF(Transaksi!K871=$F$11,Transaksi!M871,0)</f>
        <v>0</v>
      </c>
      <c r="H876" s="61">
        <f>IF(Transaksi!K871=$F$11,Transaksi!L871,0)</f>
        <v>0</v>
      </c>
      <c r="I876" s="127" t="e">
        <f t="shared" si="13"/>
        <v>#REF!</v>
      </c>
      <c r="J876" s="127" t="str">
        <f>IF(G876+H876&lt;&gt;0,Transaksi!J871,"")</f>
        <v/>
      </c>
    </row>
    <row r="877" spans="3:10" customFormat="1" ht="16" customHeight="1">
      <c r="C877" s="59" t="str">
        <f>IF(G877+H877&lt;&gt;0,Transaksi!C872,"")</f>
        <v/>
      </c>
      <c r="D877" s="60" t="str">
        <f>IF(G877+H877&lt;&gt;0,Transaksi!D872,"")</f>
        <v/>
      </c>
      <c r="E877" s="213" t="str">
        <f>IF(G877+H877&lt;&gt;0,Transaksi!E872,"")</f>
        <v/>
      </c>
      <c r="F877" s="48" t="str">
        <f>IF(G877+H877&lt;&gt;0,Transaksi!F872,"")</f>
        <v/>
      </c>
      <c r="G877" s="61">
        <f>IF(Transaksi!K872=$F$11,Transaksi!M872,0)</f>
        <v>0</v>
      </c>
      <c r="H877" s="61">
        <f>IF(Transaksi!K872=$F$11,Transaksi!L872,0)</f>
        <v>0</v>
      </c>
      <c r="I877" s="127" t="e">
        <f t="shared" si="13"/>
        <v>#REF!</v>
      </c>
      <c r="J877" s="127" t="str">
        <f>IF(G877+H877&lt;&gt;0,Transaksi!J872,"")</f>
        <v/>
      </c>
    </row>
    <row r="878" spans="3:10" customFormat="1" ht="16" customHeight="1">
      <c r="C878" s="59" t="str">
        <f>IF(G878+H878&lt;&gt;0,Transaksi!C873,"")</f>
        <v/>
      </c>
      <c r="D878" s="60" t="str">
        <f>IF(G878+H878&lt;&gt;0,Transaksi!D873,"")</f>
        <v/>
      </c>
      <c r="E878" s="213" t="str">
        <f>IF(G878+H878&lt;&gt;0,Transaksi!E873,"")</f>
        <v/>
      </c>
      <c r="F878" s="48" t="str">
        <f>IF(G878+H878&lt;&gt;0,Transaksi!F873,"")</f>
        <v/>
      </c>
      <c r="G878" s="61">
        <f>IF(Transaksi!K873=$F$11,Transaksi!M873,0)</f>
        <v>0</v>
      </c>
      <c r="H878" s="61">
        <f>IF(Transaksi!K873=$F$11,Transaksi!L873,0)</f>
        <v>0</v>
      </c>
      <c r="I878" s="127" t="e">
        <f t="shared" si="13"/>
        <v>#REF!</v>
      </c>
      <c r="J878" s="127" t="str">
        <f>IF(G878+H878&lt;&gt;0,Transaksi!J873,"")</f>
        <v/>
      </c>
    </row>
    <row r="879" spans="3:10" customFormat="1" ht="16" customHeight="1">
      <c r="C879" s="59" t="str">
        <f>IF(G879+H879&lt;&gt;0,Transaksi!C874,"")</f>
        <v/>
      </c>
      <c r="D879" s="60" t="str">
        <f>IF(G879+H879&lt;&gt;0,Transaksi!D874,"")</f>
        <v/>
      </c>
      <c r="E879" s="213" t="str">
        <f>IF(G879+H879&lt;&gt;0,Transaksi!E874,"")</f>
        <v/>
      </c>
      <c r="F879" s="48" t="str">
        <f>IF(G879+H879&lt;&gt;0,Transaksi!F874,"")</f>
        <v/>
      </c>
      <c r="G879" s="61">
        <f>IF(Transaksi!K874=$F$11,Transaksi!M874,0)</f>
        <v>0</v>
      </c>
      <c r="H879" s="61">
        <f>IF(Transaksi!K874=$F$11,Transaksi!L874,0)</f>
        <v>0</v>
      </c>
      <c r="I879" s="127" t="e">
        <f t="shared" si="13"/>
        <v>#REF!</v>
      </c>
      <c r="J879" s="127" t="str">
        <f>IF(G879+H879&lt;&gt;0,Transaksi!J874,"")</f>
        <v/>
      </c>
    </row>
    <row r="880" spans="3:10" customFormat="1" ht="16" customHeight="1">
      <c r="C880" s="59" t="str">
        <f>IF(G880+H880&lt;&gt;0,Transaksi!C875,"")</f>
        <v/>
      </c>
      <c r="D880" s="60" t="str">
        <f>IF(G880+H880&lt;&gt;0,Transaksi!D875,"")</f>
        <v/>
      </c>
      <c r="E880" s="213" t="str">
        <f>IF(G880+H880&lt;&gt;0,Transaksi!E875,"")</f>
        <v/>
      </c>
      <c r="F880" s="48" t="str">
        <f>IF(G880+H880&lt;&gt;0,Transaksi!F875,"")</f>
        <v/>
      </c>
      <c r="G880" s="61">
        <f>IF(Transaksi!K875=$F$11,Transaksi!M875,0)</f>
        <v>0</v>
      </c>
      <c r="H880" s="61">
        <f>IF(Transaksi!K875=$F$11,Transaksi!L875,0)</f>
        <v>0</v>
      </c>
      <c r="I880" s="127" t="e">
        <f t="shared" si="13"/>
        <v>#REF!</v>
      </c>
      <c r="J880" s="127" t="str">
        <f>IF(G880+H880&lt;&gt;0,Transaksi!J875,"")</f>
        <v/>
      </c>
    </row>
    <row r="881" spans="3:10" customFormat="1" ht="16" customHeight="1">
      <c r="C881" s="59" t="str">
        <f>IF(G881+H881&lt;&gt;0,Transaksi!C876,"")</f>
        <v/>
      </c>
      <c r="D881" s="60" t="str">
        <f>IF(G881+H881&lt;&gt;0,Transaksi!D876,"")</f>
        <v/>
      </c>
      <c r="E881" s="213" t="str">
        <f>IF(G881+H881&lt;&gt;0,Transaksi!E876,"")</f>
        <v/>
      </c>
      <c r="F881" s="48" t="str">
        <f>IF(G881+H881&lt;&gt;0,Transaksi!F876,"")</f>
        <v/>
      </c>
      <c r="G881" s="61">
        <f>IF(Transaksi!K876=$F$11,Transaksi!M876,0)</f>
        <v>0</v>
      </c>
      <c r="H881" s="61">
        <f>IF(Transaksi!K876=$F$11,Transaksi!L876,0)</f>
        <v>0</v>
      </c>
      <c r="I881" s="127" t="e">
        <f t="shared" si="13"/>
        <v>#REF!</v>
      </c>
      <c r="J881" s="127" t="str">
        <f>IF(G881+H881&lt;&gt;0,Transaksi!J876,"")</f>
        <v/>
      </c>
    </row>
    <row r="882" spans="3:10" customFormat="1" ht="16" customHeight="1">
      <c r="C882" s="59" t="str">
        <f>IF(G882+H882&lt;&gt;0,Transaksi!C877,"")</f>
        <v/>
      </c>
      <c r="D882" s="60" t="str">
        <f>IF(G882+H882&lt;&gt;0,Transaksi!D877,"")</f>
        <v/>
      </c>
      <c r="E882" s="213" t="str">
        <f>IF(G882+H882&lt;&gt;0,Transaksi!E877,"")</f>
        <v/>
      </c>
      <c r="F882" s="48" t="str">
        <f>IF(G882+H882&lt;&gt;0,Transaksi!F877,"")</f>
        <v/>
      </c>
      <c r="G882" s="61">
        <f>IF(Transaksi!K877=$F$11,Transaksi!M877,0)</f>
        <v>0</v>
      </c>
      <c r="H882" s="61">
        <f>IF(Transaksi!K877=$F$11,Transaksi!L877,0)</f>
        <v>0</v>
      </c>
      <c r="I882" s="127" t="e">
        <f t="shared" si="13"/>
        <v>#REF!</v>
      </c>
      <c r="J882" s="127" t="str">
        <f>IF(G882+H882&lt;&gt;0,Transaksi!J877,"")</f>
        <v/>
      </c>
    </row>
    <row r="883" spans="3:10" customFormat="1" ht="16" customHeight="1">
      <c r="C883" s="59" t="str">
        <f>IF(G883+H883&lt;&gt;0,Transaksi!C878,"")</f>
        <v/>
      </c>
      <c r="D883" s="60" t="str">
        <f>IF(G883+H883&lt;&gt;0,Transaksi!D878,"")</f>
        <v/>
      </c>
      <c r="E883" s="213" t="str">
        <f>IF(G883+H883&lt;&gt;0,Transaksi!E878,"")</f>
        <v/>
      </c>
      <c r="F883" s="48" t="str">
        <f>IF(G883+H883&lt;&gt;0,Transaksi!F878,"")</f>
        <v/>
      </c>
      <c r="G883" s="61">
        <f>IF(Transaksi!K878=$F$11,Transaksi!M878,0)</f>
        <v>0</v>
      </c>
      <c r="H883" s="61">
        <f>IF(Transaksi!K878=$F$11,Transaksi!L878,0)</f>
        <v>0</v>
      </c>
      <c r="I883" s="127" t="e">
        <f t="shared" si="13"/>
        <v>#REF!</v>
      </c>
      <c r="J883" s="127" t="str">
        <f>IF(G883+H883&lt;&gt;0,Transaksi!J878,"")</f>
        <v/>
      </c>
    </row>
    <row r="884" spans="3:10" customFormat="1" ht="16" customHeight="1">
      <c r="C884" s="59" t="str">
        <f>IF(G884+H884&lt;&gt;0,Transaksi!C879,"")</f>
        <v/>
      </c>
      <c r="D884" s="60" t="str">
        <f>IF(G884+H884&lt;&gt;0,Transaksi!D879,"")</f>
        <v/>
      </c>
      <c r="E884" s="213" t="str">
        <f>IF(G884+H884&lt;&gt;0,Transaksi!E879,"")</f>
        <v/>
      </c>
      <c r="F884" s="48" t="str">
        <f>IF(G884+H884&lt;&gt;0,Transaksi!F879,"")</f>
        <v/>
      </c>
      <c r="G884" s="61">
        <f>IF(Transaksi!K879=$F$11,Transaksi!M879,0)</f>
        <v>0</v>
      </c>
      <c r="H884" s="61">
        <f>IF(Transaksi!K879=$F$11,Transaksi!L879,0)</f>
        <v>0</v>
      </c>
      <c r="I884" s="127" t="e">
        <f t="shared" si="13"/>
        <v>#REF!</v>
      </c>
      <c r="J884" s="127" t="str">
        <f>IF(G884+H884&lt;&gt;0,Transaksi!J879,"")</f>
        <v/>
      </c>
    </row>
    <row r="885" spans="3:10" customFormat="1" ht="16" customHeight="1">
      <c r="C885" s="59" t="str">
        <f>IF(G885+H885&lt;&gt;0,Transaksi!C880,"")</f>
        <v/>
      </c>
      <c r="D885" s="60" t="str">
        <f>IF(G885+H885&lt;&gt;0,Transaksi!D880,"")</f>
        <v/>
      </c>
      <c r="E885" s="213" t="str">
        <f>IF(G885+H885&lt;&gt;0,Transaksi!E880,"")</f>
        <v/>
      </c>
      <c r="F885" s="48" t="str">
        <f>IF(G885+H885&lt;&gt;0,Transaksi!F880,"")</f>
        <v/>
      </c>
      <c r="G885" s="61">
        <f>IF(Transaksi!K880=$F$11,Transaksi!M880,0)</f>
        <v>0</v>
      </c>
      <c r="H885" s="61">
        <f>IF(Transaksi!K880=$F$11,Transaksi!L880,0)</f>
        <v>0</v>
      </c>
      <c r="I885" s="127" t="e">
        <f t="shared" si="13"/>
        <v>#REF!</v>
      </c>
      <c r="J885" s="127" t="str">
        <f>IF(G885+H885&lt;&gt;0,Transaksi!J880,"")</f>
        <v/>
      </c>
    </row>
    <row r="886" spans="3:10" customFormat="1" ht="16" customHeight="1">
      <c r="C886" s="59" t="str">
        <f>IF(G886+H886&lt;&gt;0,Transaksi!C881,"")</f>
        <v/>
      </c>
      <c r="D886" s="60" t="str">
        <f>IF(G886+H886&lt;&gt;0,Transaksi!D881,"")</f>
        <v/>
      </c>
      <c r="E886" s="213" t="str">
        <f>IF(G886+H886&lt;&gt;0,Transaksi!E881,"")</f>
        <v/>
      </c>
      <c r="F886" s="48" t="str">
        <f>IF(G886+H886&lt;&gt;0,Transaksi!F881,"")</f>
        <v/>
      </c>
      <c r="G886" s="61">
        <f>IF(Transaksi!K881=$F$11,Transaksi!M881,0)</f>
        <v>0</v>
      </c>
      <c r="H886" s="61">
        <f>IF(Transaksi!K881=$F$11,Transaksi!L881,0)</f>
        <v>0</v>
      </c>
      <c r="I886" s="127" t="e">
        <f t="shared" si="13"/>
        <v>#REF!</v>
      </c>
      <c r="J886" s="127" t="str">
        <f>IF(G886+H886&lt;&gt;0,Transaksi!J881,"")</f>
        <v/>
      </c>
    </row>
    <row r="887" spans="3:10" customFormat="1" ht="16" customHeight="1">
      <c r="C887" s="59" t="str">
        <f>IF(G887+H887&lt;&gt;0,Transaksi!C882,"")</f>
        <v/>
      </c>
      <c r="D887" s="60" t="str">
        <f>IF(G887+H887&lt;&gt;0,Transaksi!D882,"")</f>
        <v/>
      </c>
      <c r="E887" s="213" t="str">
        <f>IF(G887+H887&lt;&gt;0,Transaksi!E882,"")</f>
        <v/>
      </c>
      <c r="F887" s="48" t="str">
        <f>IF(G887+H887&lt;&gt;0,Transaksi!F882,"")</f>
        <v/>
      </c>
      <c r="G887" s="61">
        <f>IF(Transaksi!K882=$F$11,Transaksi!M882,0)</f>
        <v>0</v>
      </c>
      <c r="H887" s="61">
        <f>IF(Transaksi!K882=$F$11,Transaksi!L882,0)</f>
        <v>0</v>
      </c>
      <c r="I887" s="127" t="e">
        <f t="shared" si="13"/>
        <v>#REF!</v>
      </c>
      <c r="J887" s="127" t="str">
        <f>IF(G887+H887&lt;&gt;0,Transaksi!J882,"")</f>
        <v/>
      </c>
    </row>
    <row r="888" spans="3:10" customFormat="1" ht="16" customHeight="1">
      <c r="C888" s="59" t="str">
        <f>IF(G888+H888&lt;&gt;0,Transaksi!C883,"")</f>
        <v/>
      </c>
      <c r="D888" s="60" t="str">
        <f>IF(G888+H888&lt;&gt;0,Transaksi!D883,"")</f>
        <v/>
      </c>
      <c r="E888" s="213" t="str">
        <f>IF(G888+H888&lt;&gt;0,Transaksi!E883,"")</f>
        <v/>
      </c>
      <c r="F888" s="48" t="str">
        <f>IF(G888+H888&lt;&gt;0,Transaksi!F883,"")</f>
        <v/>
      </c>
      <c r="G888" s="61">
        <f>IF(Transaksi!K883=$F$11,Transaksi!M883,0)</f>
        <v>0</v>
      </c>
      <c r="H888" s="61">
        <f>IF(Transaksi!K883=$F$11,Transaksi!L883,0)</f>
        <v>0</v>
      </c>
      <c r="I888" s="127" t="e">
        <f t="shared" si="13"/>
        <v>#REF!</v>
      </c>
      <c r="J888" s="127" t="str">
        <f>IF(G888+H888&lt;&gt;0,Transaksi!J883,"")</f>
        <v/>
      </c>
    </row>
    <row r="889" spans="3:10" customFormat="1" ht="16" customHeight="1">
      <c r="C889" s="59" t="str">
        <f>IF(G889+H889&lt;&gt;0,Transaksi!C884,"")</f>
        <v/>
      </c>
      <c r="D889" s="60" t="str">
        <f>IF(G889+H889&lt;&gt;0,Transaksi!D884,"")</f>
        <v/>
      </c>
      <c r="E889" s="213" t="str">
        <f>IF(G889+H889&lt;&gt;0,Transaksi!E884,"")</f>
        <v/>
      </c>
      <c r="F889" s="48" t="str">
        <f>IF(G889+H889&lt;&gt;0,Transaksi!F884,"")</f>
        <v/>
      </c>
      <c r="G889" s="61">
        <f>IF(Transaksi!K884=$F$11,Transaksi!M884,0)</f>
        <v>0</v>
      </c>
      <c r="H889" s="61">
        <f>IF(Transaksi!K884=$F$11,Transaksi!L884,0)</f>
        <v>0</v>
      </c>
      <c r="I889" s="127" t="e">
        <f t="shared" si="13"/>
        <v>#REF!</v>
      </c>
      <c r="J889" s="127" t="str">
        <f>IF(G889+H889&lt;&gt;0,Transaksi!J884,"")</f>
        <v/>
      </c>
    </row>
    <row r="890" spans="3:10" customFormat="1" ht="16" customHeight="1">
      <c r="C890" s="59" t="str">
        <f>IF(G890+H890&lt;&gt;0,Transaksi!C885,"")</f>
        <v/>
      </c>
      <c r="D890" s="60" t="str">
        <f>IF(G890+H890&lt;&gt;0,Transaksi!D885,"")</f>
        <v/>
      </c>
      <c r="E890" s="213" t="str">
        <f>IF(G890+H890&lt;&gt;0,Transaksi!E885,"")</f>
        <v/>
      </c>
      <c r="F890" s="48" t="str">
        <f>IF(G890+H890&lt;&gt;0,Transaksi!F885,"")</f>
        <v/>
      </c>
      <c r="G890" s="61">
        <f>IF(Transaksi!K885=$F$11,Transaksi!M885,0)</f>
        <v>0</v>
      </c>
      <c r="H890" s="61">
        <f>IF(Transaksi!K885=$F$11,Transaksi!L885,0)</f>
        <v>0</v>
      </c>
      <c r="I890" s="127" t="e">
        <f t="shared" si="13"/>
        <v>#REF!</v>
      </c>
      <c r="J890" s="127" t="str">
        <f>IF(G890+H890&lt;&gt;0,Transaksi!J885,"")</f>
        <v/>
      </c>
    </row>
    <row r="891" spans="3:10" customFormat="1" ht="16" customHeight="1">
      <c r="C891" s="59" t="str">
        <f>IF(G891+H891&lt;&gt;0,Transaksi!C886,"")</f>
        <v/>
      </c>
      <c r="D891" s="60" t="str">
        <f>IF(G891+H891&lt;&gt;0,Transaksi!D886,"")</f>
        <v/>
      </c>
      <c r="E891" s="213" t="str">
        <f>IF(G891+H891&lt;&gt;0,Transaksi!E886,"")</f>
        <v/>
      </c>
      <c r="F891" s="48" t="str">
        <f>IF(G891+H891&lt;&gt;0,Transaksi!F886,"")</f>
        <v/>
      </c>
      <c r="G891" s="61">
        <f>IF(Transaksi!K886=$F$11,Transaksi!M886,0)</f>
        <v>0</v>
      </c>
      <c r="H891" s="61">
        <f>IF(Transaksi!K886=$F$11,Transaksi!L886,0)</f>
        <v>0</v>
      </c>
      <c r="I891" s="127" t="e">
        <f t="shared" si="13"/>
        <v>#REF!</v>
      </c>
      <c r="J891" s="127" t="str">
        <f>IF(G891+H891&lt;&gt;0,Transaksi!J886,"")</f>
        <v/>
      </c>
    </row>
    <row r="892" spans="3:10" customFormat="1" ht="16" customHeight="1">
      <c r="C892" s="59" t="str">
        <f>IF(G892+H892&lt;&gt;0,Transaksi!C887,"")</f>
        <v/>
      </c>
      <c r="D892" s="60" t="str">
        <f>IF(G892+H892&lt;&gt;0,Transaksi!D887,"")</f>
        <v/>
      </c>
      <c r="E892" s="213" t="str">
        <f>IF(G892+H892&lt;&gt;0,Transaksi!E887,"")</f>
        <v/>
      </c>
      <c r="F892" s="48" t="str">
        <f>IF(G892+H892&lt;&gt;0,Transaksi!F887,"")</f>
        <v/>
      </c>
      <c r="G892" s="61">
        <f>IF(Transaksi!K887=$F$11,Transaksi!M887,0)</f>
        <v>0</v>
      </c>
      <c r="H892" s="61">
        <f>IF(Transaksi!K887=$F$11,Transaksi!L887,0)</f>
        <v>0</v>
      </c>
      <c r="I892" s="127" t="e">
        <f t="shared" si="13"/>
        <v>#REF!</v>
      </c>
      <c r="J892" s="127" t="str">
        <f>IF(G892+H892&lt;&gt;0,Transaksi!J887,"")</f>
        <v/>
      </c>
    </row>
    <row r="893" spans="3:10" customFormat="1" ht="16" customHeight="1">
      <c r="C893" s="59" t="str">
        <f>IF(G893+H893&lt;&gt;0,Transaksi!C888,"")</f>
        <v/>
      </c>
      <c r="D893" s="60" t="str">
        <f>IF(G893+H893&lt;&gt;0,Transaksi!D888,"")</f>
        <v/>
      </c>
      <c r="E893" s="213" t="str">
        <f>IF(G893+H893&lt;&gt;0,Transaksi!E888,"")</f>
        <v/>
      </c>
      <c r="F893" s="48" t="str">
        <f>IF(G893+H893&lt;&gt;0,Transaksi!F888,"")</f>
        <v/>
      </c>
      <c r="G893" s="61">
        <f>IF(Transaksi!K888=$F$11,Transaksi!M888,0)</f>
        <v>0</v>
      </c>
      <c r="H893" s="61">
        <f>IF(Transaksi!K888=$F$11,Transaksi!L888,0)</f>
        <v>0</v>
      </c>
      <c r="I893" s="127" t="e">
        <f t="shared" si="13"/>
        <v>#REF!</v>
      </c>
      <c r="J893" s="127" t="str">
        <f>IF(G893+H893&lt;&gt;0,Transaksi!J888,"")</f>
        <v/>
      </c>
    </row>
    <row r="894" spans="3:10" customFormat="1" ht="16" customHeight="1">
      <c r="C894" s="59" t="str">
        <f>IF(G894+H894&lt;&gt;0,Transaksi!C889,"")</f>
        <v/>
      </c>
      <c r="D894" s="60" t="str">
        <f>IF(G894+H894&lt;&gt;0,Transaksi!D889,"")</f>
        <v/>
      </c>
      <c r="E894" s="213" t="str">
        <f>IF(G894+H894&lt;&gt;0,Transaksi!E889,"")</f>
        <v/>
      </c>
      <c r="F894" s="48" t="str">
        <f>IF(G894+H894&lt;&gt;0,Transaksi!F889,"")</f>
        <v/>
      </c>
      <c r="G894" s="61">
        <f>IF(Transaksi!K889=$F$11,Transaksi!M889,0)</f>
        <v>0</v>
      </c>
      <c r="H894" s="61">
        <f>IF(Transaksi!K889=$F$11,Transaksi!L889,0)</f>
        <v>0</v>
      </c>
      <c r="I894" s="127" t="e">
        <f t="shared" si="13"/>
        <v>#REF!</v>
      </c>
      <c r="J894" s="127" t="str">
        <f>IF(G894+H894&lt;&gt;0,Transaksi!J889,"")</f>
        <v/>
      </c>
    </row>
    <row r="895" spans="3:10" customFormat="1" ht="16" customHeight="1">
      <c r="C895" s="59" t="str">
        <f>IF(G895+H895&lt;&gt;0,Transaksi!C890,"")</f>
        <v/>
      </c>
      <c r="D895" s="60" t="str">
        <f>IF(G895+H895&lt;&gt;0,Transaksi!D890,"")</f>
        <v/>
      </c>
      <c r="E895" s="213" t="str">
        <f>IF(G895+H895&lt;&gt;0,Transaksi!E890,"")</f>
        <v/>
      </c>
      <c r="F895" s="48" t="str">
        <f>IF(G895+H895&lt;&gt;0,Transaksi!F890,"")</f>
        <v/>
      </c>
      <c r="G895" s="61">
        <f>IF(Transaksi!K890=$F$11,Transaksi!M890,0)</f>
        <v>0</v>
      </c>
      <c r="H895" s="61">
        <f>IF(Transaksi!K890=$F$11,Transaksi!L890,0)</f>
        <v>0</v>
      </c>
      <c r="I895" s="127" t="e">
        <f t="shared" si="13"/>
        <v>#REF!</v>
      </c>
      <c r="J895" s="127" t="str">
        <f>IF(G895+H895&lt;&gt;0,Transaksi!J890,"")</f>
        <v/>
      </c>
    </row>
    <row r="896" spans="3:10" customFormat="1" ht="16" customHeight="1">
      <c r="C896" s="59" t="str">
        <f>IF(G896+H896&lt;&gt;0,Transaksi!C891,"")</f>
        <v/>
      </c>
      <c r="D896" s="60" t="str">
        <f>IF(G896+H896&lt;&gt;0,Transaksi!D891,"")</f>
        <v/>
      </c>
      <c r="E896" s="213" t="str">
        <f>IF(G896+H896&lt;&gt;0,Transaksi!E891,"")</f>
        <v/>
      </c>
      <c r="F896" s="48" t="str">
        <f>IF(G896+H896&lt;&gt;0,Transaksi!F891,"")</f>
        <v/>
      </c>
      <c r="G896" s="61">
        <f>IF(Transaksi!K891=$F$11,Transaksi!M891,0)</f>
        <v>0</v>
      </c>
      <c r="H896" s="61">
        <f>IF(Transaksi!K891=$F$11,Transaksi!L891,0)</f>
        <v>0</v>
      </c>
      <c r="I896" s="127" t="e">
        <f t="shared" si="13"/>
        <v>#REF!</v>
      </c>
      <c r="J896" s="127" t="str">
        <f>IF(G896+H896&lt;&gt;0,Transaksi!J891,"")</f>
        <v/>
      </c>
    </row>
    <row r="897" spans="3:10" customFormat="1" ht="16" customHeight="1">
      <c r="C897" s="59" t="str">
        <f>IF(G897+H897&lt;&gt;0,Transaksi!C892,"")</f>
        <v/>
      </c>
      <c r="D897" s="60" t="str">
        <f>IF(G897+H897&lt;&gt;0,Transaksi!D892,"")</f>
        <v/>
      </c>
      <c r="E897" s="213" t="str">
        <f>IF(G897+H897&lt;&gt;0,Transaksi!E892,"")</f>
        <v/>
      </c>
      <c r="F897" s="48" t="str">
        <f>IF(G897+H897&lt;&gt;0,Transaksi!F892,"")</f>
        <v/>
      </c>
      <c r="G897" s="61">
        <f>IF(Transaksi!K892=$F$11,Transaksi!M892,0)</f>
        <v>0</v>
      </c>
      <c r="H897" s="61">
        <f>IF(Transaksi!K892=$F$11,Transaksi!L892,0)</f>
        <v>0</v>
      </c>
      <c r="I897" s="127" t="e">
        <f t="shared" si="13"/>
        <v>#REF!</v>
      </c>
      <c r="J897" s="127" t="str">
        <f>IF(G897+H897&lt;&gt;0,Transaksi!J892,"")</f>
        <v/>
      </c>
    </row>
    <row r="898" spans="3:10" customFormat="1" ht="16" customHeight="1">
      <c r="C898" s="59" t="str">
        <f>IF(G898+H898&lt;&gt;0,Transaksi!C893,"")</f>
        <v/>
      </c>
      <c r="D898" s="60" t="str">
        <f>IF(G898+H898&lt;&gt;0,Transaksi!D893,"")</f>
        <v/>
      </c>
      <c r="E898" s="213" t="str">
        <f>IF(G898+H898&lt;&gt;0,Transaksi!E893,"")</f>
        <v/>
      </c>
      <c r="F898" s="48" t="str">
        <f>IF(G898+H898&lt;&gt;0,Transaksi!F893,"")</f>
        <v/>
      </c>
      <c r="G898" s="61">
        <f>IF(Transaksi!K893=$F$11,Transaksi!M893,0)</f>
        <v>0</v>
      </c>
      <c r="H898" s="61">
        <f>IF(Transaksi!K893=$F$11,Transaksi!L893,0)</f>
        <v>0</v>
      </c>
      <c r="I898" s="127" t="e">
        <f t="shared" si="13"/>
        <v>#REF!</v>
      </c>
      <c r="J898" s="127" t="str">
        <f>IF(G898+H898&lt;&gt;0,Transaksi!J893,"")</f>
        <v/>
      </c>
    </row>
    <row r="899" spans="3:10" customFormat="1" ht="16" customHeight="1">
      <c r="C899" s="59" t="str">
        <f>IF(G899+H899&lt;&gt;0,Transaksi!C894,"")</f>
        <v/>
      </c>
      <c r="D899" s="60" t="str">
        <f>IF(G899+H899&lt;&gt;0,Transaksi!D894,"")</f>
        <v/>
      </c>
      <c r="E899" s="213" t="str">
        <f>IF(G899+H899&lt;&gt;0,Transaksi!E894,"")</f>
        <v/>
      </c>
      <c r="F899" s="48" t="str">
        <f>IF(G899+H899&lt;&gt;0,Transaksi!F894,"")</f>
        <v/>
      </c>
      <c r="G899" s="61">
        <f>IF(Transaksi!K894=$F$11,Transaksi!M894,0)</f>
        <v>0</v>
      </c>
      <c r="H899" s="61">
        <f>IF(Transaksi!K894=$F$11,Transaksi!L894,0)</f>
        <v>0</v>
      </c>
      <c r="I899" s="127" t="e">
        <f t="shared" si="13"/>
        <v>#REF!</v>
      </c>
      <c r="J899" s="127" t="str">
        <f>IF(G899+H899&lt;&gt;0,Transaksi!J894,"")</f>
        <v/>
      </c>
    </row>
    <row r="900" spans="3:10" customFormat="1" ht="16" customHeight="1">
      <c r="C900" s="59" t="str">
        <f>IF(G900+H900&lt;&gt;0,Transaksi!C895,"")</f>
        <v/>
      </c>
      <c r="D900" s="60" t="str">
        <f>IF(G900+H900&lt;&gt;0,Transaksi!D895,"")</f>
        <v/>
      </c>
      <c r="E900" s="213" t="str">
        <f>IF(G900+H900&lt;&gt;0,Transaksi!E895,"")</f>
        <v/>
      </c>
      <c r="F900" s="48" t="str">
        <f>IF(G900+H900&lt;&gt;0,Transaksi!F895,"")</f>
        <v/>
      </c>
      <c r="G900" s="61">
        <f>IF(Transaksi!K895=$F$11,Transaksi!M895,0)</f>
        <v>0</v>
      </c>
      <c r="H900" s="61">
        <f>IF(Transaksi!K895=$F$11,Transaksi!L895,0)</f>
        <v>0</v>
      </c>
      <c r="I900" s="127" t="e">
        <f t="shared" si="13"/>
        <v>#REF!</v>
      </c>
      <c r="J900" s="127" t="str">
        <f>IF(G900+H900&lt;&gt;0,Transaksi!J895,"")</f>
        <v/>
      </c>
    </row>
    <row r="901" spans="3:10" customFormat="1" ht="16" customHeight="1">
      <c r="C901" s="59" t="str">
        <f>IF(G901+H901&lt;&gt;0,Transaksi!C896,"")</f>
        <v/>
      </c>
      <c r="D901" s="60" t="str">
        <f>IF(G901+H901&lt;&gt;0,Transaksi!D896,"")</f>
        <v/>
      </c>
      <c r="E901" s="213" t="str">
        <f>IF(G901+H901&lt;&gt;0,Transaksi!E896,"")</f>
        <v/>
      </c>
      <c r="F901" s="48" t="str">
        <f>IF(G901+H901&lt;&gt;0,Transaksi!F896,"")</f>
        <v/>
      </c>
      <c r="G901" s="61">
        <f>IF(Transaksi!K896=$F$11,Transaksi!M896,0)</f>
        <v>0</v>
      </c>
      <c r="H901" s="61">
        <f>IF(Transaksi!K896=$F$11,Transaksi!L896,0)</f>
        <v>0</v>
      </c>
      <c r="I901" s="127" t="e">
        <f t="shared" si="13"/>
        <v>#REF!</v>
      </c>
      <c r="J901" s="127" t="str">
        <f>IF(G901+H901&lt;&gt;0,Transaksi!J896,"")</f>
        <v/>
      </c>
    </row>
    <row r="902" spans="3:10" customFormat="1" ht="16" customHeight="1">
      <c r="C902" s="59" t="str">
        <f>IF(G902+H902&lt;&gt;0,Transaksi!C897,"")</f>
        <v/>
      </c>
      <c r="D902" s="60" t="str">
        <f>IF(G902+H902&lt;&gt;0,Transaksi!D897,"")</f>
        <v/>
      </c>
      <c r="E902" s="213" t="str">
        <f>IF(G902+H902&lt;&gt;0,Transaksi!E897,"")</f>
        <v/>
      </c>
      <c r="F902" s="48" t="str">
        <f>IF(G902+H902&lt;&gt;0,Transaksi!F897,"")</f>
        <v/>
      </c>
      <c r="G902" s="61">
        <f>IF(Transaksi!K897=$F$11,Transaksi!M897,0)</f>
        <v>0</v>
      </c>
      <c r="H902" s="61">
        <f>IF(Transaksi!K897=$F$11,Transaksi!L897,0)</f>
        <v>0</v>
      </c>
      <c r="I902" s="127" t="e">
        <f t="shared" si="13"/>
        <v>#REF!</v>
      </c>
      <c r="J902" s="127" t="str">
        <f>IF(G902+H902&lt;&gt;0,Transaksi!J897,"")</f>
        <v/>
      </c>
    </row>
    <row r="903" spans="3:10" customFormat="1" ht="16" customHeight="1">
      <c r="C903" s="59" t="str">
        <f>IF(G903+H903&lt;&gt;0,Transaksi!C898,"")</f>
        <v/>
      </c>
      <c r="D903" s="60" t="str">
        <f>IF(G903+H903&lt;&gt;0,Transaksi!D898,"")</f>
        <v/>
      </c>
      <c r="E903" s="213" t="str">
        <f>IF(G903+H903&lt;&gt;0,Transaksi!E898,"")</f>
        <v/>
      </c>
      <c r="F903" s="48" t="str">
        <f>IF(G903+H903&lt;&gt;0,Transaksi!F898,"")</f>
        <v/>
      </c>
      <c r="G903" s="61">
        <f>IF(Transaksi!K898=$F$11,Transaksi!M898,0)</f>
        <v>0</v>
      </c>
      <c r="H903" s="61">
        <f>IF(Transaksi!K898=$F$11,Transaksi!L898,0)</f>
        <v>0</v>
      </c>
      <c r="I903" s="127" t="e">
        <f t="shared" si="13"/>
        <v>#REF!</v>
      </c>
      <c r="J903" s="127" t="str">
        <f>IF(G903+H903&lt;&gt;0,Transaksi!J898,"")</f>
        <v/>
      </c>
    </row>
    <row r="904" spans="3:10" customFormat="1" ht="16" customHeight="1">
      <c r="C904" s="59" t="str">
        <f>IF(G904+H904&lt;&gt;0,Transaksi!C899,"")</f>
        <v/>
      </c>
      <c r="D904" s="60" t="str">
        <f>IF(G904+H904&lt;&gt;0,Transaksi!D899,"")</f>
        <v/>
      </c>
      <c r="E904" s="213" t="str">
        <f>IF(G904+H904&lt;&gt;0,Transaksi!E899,"")</f>
        <v/>
      </c>
      <c r="F904" s="48" t="str">
        <f>IF(G904+H904&lt;&gt;0,Transaksi!F899,"")</f>
        <v/>
      </c>
      <c r="G904" s="61">
        <f>IF(Transaksi!K899=$F$11,Transaksi!M899,0)</f>
        <v>0</v>
      </c>
      <c r="H904" s="61">
        <f>IF(Transaksi!K899=$F$11,Transaksi!L899,0)</f>
        <v>0</v>
      </c>
      <c r="I904" s="127" t="e">
        <f t="shared" si="13"/>
        <v>#REF!</v>
      </c>
      <c r="J904" s="127" t="str">
        <f>IF(G904+H904&lt;&gt;0,Transaksi!J899,"")</f>
        <v/>
      </c>
    </row>
    <row r="905" spans="3:10" customFormat="1" ht="16" customHeight="1">
      <c r="C905" s="59" t="str">
        <f>IF(G905+H905&lt;&gt;0,Transaksi!C900,"")</f>
        <v/>
      </c>
      <c r="D905" s="60" t="str">
        <f>IF(G905+H905&lt;&gt;0,Transaksi!D900,"")</f>
        <v/>
      </c>
      <c r="E905" s="213" t="str">
        <f>IF(G905+H905&lt;&gt;0,Transaksi!E900,"")</f>
        <v/>
      </c>
      <c r="F905" s="48" t="str">
        <f>IF(G905+H905&lt;&gt;0,Transaksi!F900,"")</f>
        <v/>
      </c>
      <c r="G905" s="61">
        <f>IF(Transaksi!K900=$F$11,Transaksi!M900,0)</f>
        <v>0</v>
      </c>
      <c r="H905" s="61">
        <f>IF(Transaksi!K900=$F$11,Transaksi!L900,0)</f>
        <v>0</v>
      </c>
      <c r="I905" s="127" t="e">
        <f t="shared" si="13"/>
        <v>#REF!</v>
      </c>
      <c r="J905" s="127" t="str">
        <f>IF(G905+H905&lt;&gt;0,Transaksi!J900,"")</f>
        <v/>
      </c>
    </row>
    <row r="906" spans="3:10" customFormat="1" ht="16" customHeight="1">
      <c r="C906" s="59" t="str">
        <f>IF(G906+H906&lt;&gt;0,Transaksi!C901,"")</f>
        <v/>
      </c>
      <c r="D906" s="60" t="str">
        <f>IF(G906+H906&lt;&gt;0,Transaksi!D901,"")</f>
        <v/>
      </c>
      <c r="E906" s="213" t="str">
        <f>IF(G906+H906&lt;&gt;0,Transaksi!E901,"")</f>
        <v/>
      </c>
      <c r="F906" s="48" t="str">
        <f>IF(G906+H906&lt;&gt;0,Transaksi!F901,"")</f>
        <v/>
      </c>
      <c r="G906" s="61">
        <f>IF(Transaksi!K901=$F$11,Transaksi!M901,0)</f>
        <v>0</v>
      </c>
      <c r="H906" s="61">
        <f>IF(Transaksi!K901=$F$11,Transaksi!L901,0)</f>
        <v>0</v>
      </c>
      <c r="I906" s="127" t="e">
        <f t="shared" si="13"/>
        <v>#REF!</v>
      </c>
      <c r="J906" s="127" t="str">
        <f>IF(G906+H906&lt;&gt;0,Transaksi!J901,"")</f>
        <v/>
      </c>
    </row>
    <row r="907" spans="3:10" customFormat="1" ht="16" customHeight="1">
      <c r="C907" s="59" t="str">
        <f>IF(G907+H907&lt;&gt;0,Transaksi!C902,"")</f>
        <v/>
      </c>
      <c r="D907" s="60" t="str">
        <f>IF(G907+H907&lt;&gt;0,Transaksi!D902,"")</f>
        <v/>
      </c>
      <c r="E907" s="213" t="str">
        <f>IF(G907+H907&lt;&gt;0,Transaksi!E902,"")</f>
        <v/>
      </c>
      <c r="F907" s="48" t="str">
        <f>IF(G907+H907&lt;&gt;0,Transaksi!F902,"")</f>
        <v/>
      </c>
      <c r="G907" s="61">
        <f>IF(Transaksi!K902=$F$11,Transaksi!M902,0)</f>
        <v>0</v>
      </c>
      <c r="H907" s="61">
        <f>IF(Transaksi!K902=$F$11,Transaksi!L902,0)</f>
        <v>0</v>
      </c>
      <c r="I907" s="127" t="e">
        <f t="shared" si="13"/>
        <v>#REF!</v>
      </c>
      <c r="J907" s="127" t="str">
        <f>IF(G907+H907&lt;&gt;0,Transaksi!J902,"")</f>
        <v/>
      </c>
    </row>
    <row r="908" spans="3:10" customFormat="1" ht="16" customHeight="1">
      <c r="C908" s="59" t="str">
        <f>IF(G908+H908&lt;&gt;0,Transaksi!C903,"")</f>
        <v/>
      </c>
      <c r="D908" s="60" t="str">
        <f>IF(G908+H908&lt;&gt;0,Transaksi!D903,"")</f>
        <v/>
      </c>
      <c r="E908" s="213" t="str">
        <f>IF(G908+H908&lt;&gt;0,Transaksi!E903,"")</f>
        <v/>
      </c>
      <c r="F908" s="48" t="str">
        <f>IF(G908+H908&lt;&gt;0,Transaksi!F903,"")</f>
        <v/>
      </c>
      <c r="G908" s="61">
        <f>IF(Transaksi!K903=$F$11,Transaksi!M903,0)</f>
        <v>0</v>
      </c>
      <c r="H908" s="61">
        <f>IF(Transaksi!K903=$F$11,Transaksi!L903,0)</f>
        <v>0</v>
      </c>
      <c r="I908" s="127" t="e">
        <f t="shared" si="13"/>
        <v>#REF!</v>
      </c>
      <c r="J908" s="127" t="str">
        <f>IF(G908+H908&lt;&gt;0,Transaksi!J903,"")</f>
        <v/>
      </c>
    </row>
    <row r="909" spans="3:10" customFormat="1" ht="16" customHeight="1">
      <c r="C909" s="59" t="str">
        <f>IF(G909+H909&lt;&gt;0,Transaksi!C904,"")</f>
        <v/>
      </c>
      <c r="D909" s="60" t="str">
        <f>IF(G909+H909&lt;&gt;0,Transaksi!D904,"")</f>
        <v/>
      </c>
      <c r="E909" s="213" t="str">
        <f>IF(G909+H909&lt;&gt;0,Transaksi!E904,"")</f>
        <v/>
      </c>
      <c r="F909" s="48" t="str">
        <f>IF(G909+H909&lt;&gt;0,Transaksi!F904,"")</f>
        <v/>
      </c>
      <c r="G909" s="61">
        <f>IF(Transaksi!K904=$F$11,Transaksi!M904,0)</f>
        <v>0</v>
      </c>
      <c r="H909" s="61">
        <f>IF(Transaksi!K904=$F$11,Transaksi!L904,0)</f>
        <v>0</v>
      </c>
      <c r="I909" s="127" t="e">
        <f t="shared" si="13"/>
        <v>#REF!</v>
      </c>
      <c r="J909" s="127" t="str">
        <f>IF(G909+H909&lt;&gt;0,Transaksi!J904,"")</f>
        <v/>
      </c>
    </row>
    <row r="910" spans="3:10" customFormat="1" ht="16" customHeight="1">
      <c r="C910" s="59" t="str">
        <f>IF(G910+H910&lt;&gt;0,Transaksi!C905,"")</f>
        <v/>
      </c>
      <c r="D910" s="60" t="str">
        <f>IF(G910+H910&lt;&gt;0,Transaksi!D905,"")</f>
        <v/>
      </c>
      <c r="E910" s="213" t="str">
        <f>IF(G910+H910&lt;&gt;0,Transaksi!E905,"")</f>
        <v/>
      </c>
      <c r="F910" s="48" t="str">
        <f>IF(G910+H910&lt;&gt;0,Transaksi!F905,"")</f>
        <v/>
      </c>
      <c r="G910" s="61">
        <f>IF(Transaksi!K905=$F$11,Transaksi!M905,0)</f>
        <v>0</v>
      </c>
      <c r="H910" s="61">
        <f>IF(Transaksi!K905=$F$11,Transaksi!L905,0)</f>
        <v>0</v>
      </c>
      <c r="I910" s="127" t="e">
        <f t="shared" si="13"/>
        <v>#REF!</v>
      </c>
      <c r="J910" s="127" t="str">
        <f>IF(G910+H910&lt;&gt;0,Transaksi!J905,"")</f>
        <v/>
      </c>
    </row>
    <row r="911" spans="3:10" customFormat="1" ht="16" customHeight="1">
      <c r="C911" s="59" t="str">
        <f>IF(G911+H911&lt;&gt;0,Transaksi!C906,"")</f>
        <v/>
      </c>
      <c r="D911" s="60" t="str">
        <f>IF(G911+H911&lt;&gt;0,Transaksi!D906,"")</f>
        <v/>
      </c>
      <c r="E911" s="213" t="str">
        <f>IF(G911+H911&lt;&gt;0,Transaksi!E906,"")</f>
        <v/>
      </c>
      <c r="F911" s="48" t="str">
        <f>IF(G911+H911&lt;&gt;0,Transaksi!F906,"")</f>
        <v/>
      </c>
      <c r="G911" s="61">
        <f>IF(Transaksi!K906=$F$11,Transaksi!M906,0)</f>
        <v>0</v>
      </c>
      <c r="H911" s="61">
        <f>IF(Transaksi!K906=$F$11,Transaksi!L906,0)</f>
        <v>0</v>
      </c>
      <c r="I911" s="127" t="e">
        <f t="shared" si="13"/>
        <v>#REF!</v>
      </c>
      <c r="J911" s="127" t="str">
        <f>IF(G911+H911&lt;&gt;0,Transaksi!J906,"")</f>
        <v/>
      </c>
    </row>
    <row r="912" spans="3:10" customFormat="1" ht="16" customHeight="1">
      <c r="C912" s="59" t="str">
        <f>IF(G912+H912&lt;&gt;0,Transaksi!C907,"")</f>
        <v/>
      </c>
      <c r="D912" s="60" t="str">
        <f>IF(G912+H912&lt;&gt;0,Transaksi!D907,"")</f>
        <v/>
      </c>
      <c r="E912" s="213" t="str">
        <f>IF(G912+H912&lt;&gt;0,Transaksi!E907,"")</f>
        <v/>
      </c>
      <c r="F912" s="48" t="str">
        <f>IF(G912+H912&lt;&gt;0,Transaksi!F907,"")</f>
        <v/>
      </c>
      <c r="G912" s="61">
        <f>IF(Transaksi!K907=$F$11,Transaksi!M907,0)</f>
        <v>0</v>
      </c>
      <c r="H912" s="61">
        <f>IF(Transaksi!K907=$F$11,Transaksi!L907,0)</f>
        <v>0</v>
      </c>
      <c r="I912" s="127" t="e">
        <f t="shared" si="13"/>
        <v>#REF!</v>
      </c>
      <c r="J912" s="127" t="str">
        <f>IF(G912+H912&lt;&gt;0,Transaksi!J907,"")</f>
        <v/>
      </c>
    </row>
    <row r="913" spans="3:10" customFormat="1" ht="16" customHeight="1">
      <c r="C913" s="59" t="str">
        <f>IF(G913+H913&lt;&gt;0,Transaksi!C908,"")</f>
        <v/>
      </c>
      <c r="D913" s="60" t="str">
        <f>IF(G913+H913&lt;&gt;0,Transaksi!D908,"")</f>
        <v/>
      </c>
      <c r="E913" s="213" t="str">
        <f>IF(G913+H913&lt;&gt;0,Transaksi!E908,"")</f>
        <v/>
      </c>
      <c r="F913" s="48" t="str">
        <f>IF(G913+H913&lt;&gt;0,Transaksi!F908,"")</f>
        <v/>
      </c>
      <c r="G913" s="61">
        <f>IF(Transaksi!K908=$F$11,Transaksi!M908,0)</f>
        <v>0</v>
      </c>
      <c r="H913" s="61">
        <f>IF(Transaksi!K908=$F$11,Transaksi!L908,0)</f>
        <v>0</v>
      </c>
      <c r="I913" s="127" t="e">
        <f t="shared" ref="I913:I976" si="14">I912+G913-H913</f>
        <v>#REF!</v>
      </c>
      <c r="J913" s="127" t="str">
        <f>IF(G913+H913&lt;&gt;0,Transaksi!J908,"")</f>
        <v/>
      </c>
    </row>
    <row r="914" spans="3:10" customFormat="1" ht="16" customHeight="1">
      <c r="C914" s="59" t="str">
        <f>IF(G914+H914&lt;&gt;0,Transaksi!C909,"")</f>
        <v/>
      </c>
      <c r="D914" s="60" t="str">
        <f>IF(G914+H914&lt;&gt;0,Transaksi!D909,"")</f>
        <v/>
      </c>
      <c r="E914" s="213" t="str">
        <f>IF(G914+H914&lt;&gt;0,Transaksi!E909,"")</f>
        <v/>
      </c>
      <c r="F914" s="48" t="str">
        <f>IF(G914+H914&lt;&gt;0,Transaksi!F909,"")</f>
        <v/>
      </c>
      <c r="G914" s="61">
        <f>IF(Transaksi!K909=$F$11,Transaksi!M909,0)</f>
        <v>0</v>
      </c>
      <c r="H914" s="61">
        <f>IF(Transaksi!K909=$F$11,Transaksi!L909,0)</f>
        <v>0</v>
      </c>
      <c r="I914" s="127" t="e">
        <f t="shared" si="14"/>
        <v>#REF!</v>
      </c>
      <c r="J914" s="127" t="str">
        <f>IF(G914+H914&lt;&gt;0,Transaksi!J909,"")</f>
        <v/>
      </c>
    </row>
    <row r="915" spans="3:10" customFormat="1" ht="16" customHeight="1">
      <c r="C915" s="59" t="str">
        <f>IF(G915+H915&lt;&gt;0,Transaksi!C910,"")</f>
        <v/>
      </c>
      <c r="D915" s="60" t="str">
        <f>IF(G915+H915&lt;&gt;0,Transaksi!D910,"")</f>
        <v/>
      </c>
      <c r="E915" s="213" t="str">
        <f>IF(G915+H915&lt;&gt;0,Transaksi!E910,"")</f>
        <v/>
      </c>
      <c r="F915" s="48" t="str">
        <f>IF(G915+H915&lt;&gt;0,Transaksi!F910,"")</f>
        <v/>
      </c>
      <c r="G915" s="61">
        <f>IF(Transaksi!K910=$F$11,Transaksi!M910,0)</f>
        <v>0</v>
      </c>
      <c r="H915" s="61">
        <f>IF(Transaksi!K910=$F$11,Transaksi!L910,0)</f>
        <v>0</v>
      </c>
      <c r="I915" s="127" t="e">
        <f t="shared" si="14"/>
        <v>#REF!</v>
      </c>
      <c r="J915" s="127" t="str">
        <f>IF(G915+H915&lt;&gt;0,Transaksi!J910,"")</f>
        <v/>
      </c>
    </row>
    <row r="916" spans="3:10" customFormat="1" ht="16" customHeight="1">
      <c r="C916" s="59" t="str">
        <f>IF(G916+H916&lt;&gt;0,Transaksi!C911,"")</f>
        <v/>
      </c>
      <c r="D916" s="60" t="str">
        <f>IF(G916+H916&lt;&gt;0,Transaksi!D911,"")</f>
        <v/>
      </c>
      <c r="E916" s="213" t="str">
        <f>IF(G916+H916&lt;&gt;0,Transaksi!E911,"")</f>
        <v/>
      </c>
      <c r="F916" s="48" t="str">
        <f>IF(G916+H916&lt;&gt;0,Transaksi!F911,"")</f>
        <v/>
      </c>
      <c r="G916" s="61">
        <f>IF(Transaksi!K911=$F$11,Transaksi!M911,0)</f>
        <v>0</v>
      </c>
      <c r="H916" s="61">
        <f>IF(Transaksi!K911=$F$11,Transaksi!L911,0)</f>
        <v>0</v>
      </c>
      <c r="I916" s="127" t="e">
        <f t="shared" si="14"/>
        <v>#REF!</v>
      </c>
      <c r="J916" s="127" t="str">
        <f>IF(G916+H916&lt;&gt;0,Transaksi!J911,"")</f>
        <v/>
      </c>
    </row>
    <row r="917" spans="3:10" customFormat="1" ht="16" customHeight="1">
      <c r="C917" s="59" t="str">
        <f>IF(G917+H917&lt;&gt;0,Transaksi!C912,"")</f>
        <v/>
      </c>
      <c r="D917" s="60" t="str">
        <f>IF(G917+H917&lt;&gt;0,Transaksi!D912,"")</f>
        <v/>
      </c>
      <c r="E917" s="213" t="str">
        <f>IF(G917+H917&lt;&gt;0,Transaksi!E912,"")</f>
        <v/>
      </c>
      <c r="F917" s="48" t="str">
        <f>IF(G917+H917&lt;&gt;0,Transaksi!F912,"")</f>
        <v/>
      </c>
      <c r="G917" s="61">
        <f>IF(Transaksi!K912=$F$11,Transaksi!M912,0)</f>
        <v>0</v>
      </c>
      <c r="H917" s="61">
        <f>IF(Transaksi!K912=$F$11,Transaksi!L912,0)</f>
        <v>0</v>
      </c>
      <c r="I917" s="127" t="e">
        <f t="shared" si="14"/>
        <v>#REF!</v>
      </c>
      <c r="J917" s="127" t="str">
        <f>IF(G917+H917&lt;&gt;0,Transaksi!J912,"")</f>
        <v/>
      </c>
    </row>
    <row r="918" spans="3:10" customFormat="1" ht="16" customHeight="1">
      <c r="C918" s="59" t="str">
        <f>IF(G918+H918&lt;&gt;0,Transaksi!C913,"")</f>
        <v/>
      </c>
      <c r="D918" s="60" t="str">
        <f>IF(G918+H918&lt;&gt;0,Transaksi!D913,"")</f>
        <v/>
      </c>
      <c r="E918" s="213" t="str">
        <f>IF(G918+H918&lt;&gt;0,Transaksi!E913,"")</f>
        <v/>
      </c>
      <c r="F918" s="48" t="str">
        <f>IF(G918+H918&lt;&gt;0,Transaksi!F913,"")</f>
        <v/>
      </c>
      <c r="G918" s="61">
        <f>IF(Transaksi!K913=$F$11,Transaksi!M913,0)</f>
        <v>0</v>
      </c>
      <c r="H918" s="61">
        <f>IF(Transaksi!K913=$F$11,Transaksi!L913,0)</f>
        <v>0</v>
      </c>
      <c r="I918" s="127" t="e">
        <f t="shared" si="14"/>
        <v>#REF!</v>
      </c>
      <c r="J918" s="127" t="str">
        <f>IF(G918+H918&lt;&gt;0,Transaksi!J913,"")</f>
        <v/>
      </c>
    </row>
    <row r="919" spans="3:10" customFormat="1" ht="16" customHeight="1">
      <c r="C919" s="59" t="str">
        <f>IF(G919+H919&lt;&gt;0,Transaksi!C914,"")</f>
        <v/>
      </c>
      <c r="D919" s="60" t="str">
        <f>IF(G919+H919&lt;&gt;0,Transaksi!D914,"")</f>
        <v/>
      </c>
      <c r="E919" s="213" t="str">
        <f>IF(G919+H919&lt;&gt;0,Transaksi!E914,"")</f>
        <v/>
      </c>
      <c r="F919" s="48" t="str">
        <f>IF(G919+H919&lt;&gt;0,Transaksi!F914,"")</f>
        <v/>
      </c>
      <c r="G919" s="61">
        <f>IF(Transaksi!K914=$F$11,Transaksi!M914,0)</f>
        <v>0</v>
      </c>
      <c r="H919" s="61">
        <f>IF(Transaksi!K914=$F$11,Transaksi!L914,0)</f>
        <v>0</v>
      </c>
      <c r="I919" s="127" t="e">
        <f t="shared" si="14"/>
        <v>#REF!</v>
      </c>
      <c r="J919" s="127" t="str">
        <f>IF(G919+H919&lt;&gt;0,Transaksi!J914,"")</f>
        <v/>
      </c>
    </row>
    <row r="920" spans="3:10" customFormat="1" ht="16" customHeight="1">
      <c r="C920" s="59" t="str">
        <f>IF(G920+H920&lt;&gt;0,Transaksi!C915,"")</f>
        <v/>
      </c>
      <c r="D920" s="60" t="str">
        <f>IF(G920+H920&lt;&gt;0,Transaksi!D915,"")</f>
        <v/>
      </c>
      <c r="E920" s="213" t="str">
        <f>IF(G920+H920&lt;&gt;0,Transaksi!E915,"")</f>
        <v/>
      </c>
      <c r="F920" s="48" t="str">
        <f>IF(G920+H920&lt;&gt;0,Transaksi!F915,"")</f>
        <v/>
      </c>
      <c r="G920" s="61">
        <f>IF(Transaksi!K915=$F$11,Transaksi!M915,0)</f>
        <v>0</v>
      </c>
      <c r="H920" s="61">
        <f>IF(Transaksi!K915=$F$11,Transaksi!L915,0)</f>
        <v>0</v>
      </c>
      <c r="I920" s="127" t="e">
        <f t="shared" si="14"/>
        <v>#REF!</v>
      </c>
      <c r="J920" s="127" t="str">
        <f>IF(G920+H920&lt;&gt;0,Transaksi!J915,"")</f>
        <v/>
      </c>
    </row>
    <row r="921" spans="3:10" customFormat="1" ht="16" customHeight="1">
      <c r="C921" s="59" t="str">
        <f>IF(G921+H921&lt;&gt;0,Transaksi!C916,"")</f>
        <v/>
      </c>
      <c r="D921" s="60" t="str">
        <f>IF(G921+H921&lt;&gt;0,Transaksi!D916,"")</f>
        <v/>
      </c>
      <c r="E921" s="213" t="str">
        <f>IF(G921+H921&lt;&gt;0,Transaksi!E916,"")</f>
        <v/>
      </c>
      <c r="F921" s="48" t="str">
        <f>IF(G921+H921&lt;&gt;0,Transaksi!F916,"")</f>
        <v/>
      </c>
      <c r="G921" s="61">
        <f>IF(Transaksi!K916=$F$11,Transaksi!M916,0)</f>
        <v>0</v>
      </c>
      <c r="H921" s="61">
        <f>IF(Transaksi!K916=$F$11,Transaksi!L916,0)</f>
        <v>0</v>
      </c>
      <c r="I921" s="127" t="e">
        <f t="shared" si="14"/>
        <v>#REF!</v>
      </c>
      <c r="J921" s="127" t="str">
        <f>IF(G921+H921&lt;&gt;0,Transaksi!J916,"")</f>
        <v/>
      </c>
    </row>
    <row r="922" spans="3:10" customFormat="1" ht="16" customHeight="1">
      <c r="C922" s="59" t="str">
        <f>IF(G922+H922&lt;&gt;0,Transaksi!C917,"")</f>
        <v/>
      </c>
      <c r="D922" s="60" t="str">
        <f>IF(G922+H922&lt;&gt;0,Transaksi!D917,"")</f>
        <v/>
      </c>
      <c r="E922" s="213" t="str">
        <f>IF(G922+H922&lt;&gt;0,Transaksi!E917,"")</f>
        <v/>
      </c>
      <c r="F922" s="48" t="str">
        <f>IF(G922+H922&lt;&gt;0,Transaksi!F917,"")</f>
        <v/>
      </c>
      <c r="G922" s="61">
        <f>IF(Transaksi!K917=$F$11,Transaksi!M917,0)</f>
        <v>0</v>
      </c>
      <c r="H922" s="61">
        <f>IF(Transaksi!K917=$F$11,Transaksi!L917,0)</f>
        <v>0</v>
      </c>
      <c r="I922" s="127" t="e">
        <f t="shared" si="14"/>
        <v>#REF!</v>
      </c>
      <c r="J922" s="127" t="str">
        <f>IF(G922+H922&lt;&gt;0,Transaksi!J917,"")</f>
        <v/>
      </c>
    </row>
    <row r="923" spans="3:10" customFormat="1" ht="16" customHeight="1">
      <c r="C923" s="59" t="str">
        <f>IF(G923+H923&lt;&gt;0,Transaksi!C918,"")</f>
        <v/>
      </c>
      <c r="D923" s="60" t="str">
        <f>IF(G923+H923&lt;&gt;0,Transaksi!D918,"")</f>
        <v/>
      </c>
      <c r="E923" s="213" t="str">
        <f>IF(G923+H923&lt;&gt;0,Transaksi!E918,"")</f>
        <v/>
      </c>
      <c r="F923" s="48" t="str">
        <f>IF(G923+H923&lt;&gt;0,Transaksi!F918,"")</f>
        <v/>
      </c>
      <c r="G923" s="61">
        <f>IF(Transaksi!K918=$F$11,Transaksi!M918,0)</f>
        <v>0</v>
      </c>
      <c r="H923" s="61">
        <f>IF(Transaksi!K918=$F$11,Transaksi!L918,0)</f>
        <v>0</v>
      </c>
      <c r="I923" s="127" t="e">
        <f t="shared" si="14"/>
        <v>#REF!</v>
      </c>
      <c r="J923" s="127" t="str">
        <f>IF(G923+H923&lt;&gt;0,Transaksi!J918,"")</f>
        <v/>
      </c>
    </row>
    <row r="924" spans="3:10" customFormat="1" ht="16" customHeight="1">
      <c r="C924" s="59" t="str">
        <f>IF(G924+H924&lt;&gt;0,Transaksi!C919,"")</f>
        <v/>
      </c>
      <c r="D924" s="60" t="str">
        <f>IF(G924+H924&lt;&gt;0,Transaksi!D919,"")</f>
        <v/>
      </c>
      <c r="E924" s="213" t="str">
        <f>IF(G924+H924&lt;&gt;0,Transaksi!E919,"")</f>
        <v/>
      </c>
      <c r="F924" s="48" t="str">
        <f>IF(G924+H924&lt;&gt;0,Transaksi!F919,"")</f>
        <v/>
      </c>
      <c r="G924" s="61">
        <f>IF(Transaksi!K919=$F$11,Transaksi!M919,0)</f>
        <v>0</v>
      </c>
      <c r="H924" s="61">
        <f>IF(Transaksi!K919=$F$11,Transaksi!L919,0)</f>
        <v>0</v>
      </c>
      <c r="I924" s="127" t="e">
        <f t="shared" si="14"/>
        <v>#REF!</v>
      </c>
      <c r="J924" s="127" t="str">
        <f>IF(G924+H924&lt;&gt;0,Transaksi!J919,"")</f>
        <v/>
      </c>
    </row>
    <row r="925" spans="3:10" customFormat="1" ht="16" customHeight="1">
      <c r="C925" s="59" t="str">
        <f>IF(G925+H925&lt;&gt;0,Transaksi!C920,"")</f>
        <v/>
      </c>
      <c r="D925" s="60" t="str">
        <f>IF(G925+H925&lt;&gt;0,Transaksi!D920,"")</f>
        <v/>
      </c>
      <c r="E925" s="213" t="str">
        <f>IF(G925+H925&lt;&gt;0,Transaksi!E920,"")</f>
        <v/>
      </c>
      <c r="F925" s="48" t="str">
        <f>IF(G925+H925&lt;&gt;0,Transaksi!F920,"")</f>
        <v/>
      </c>
      <c r="G925" s="61">
        <f>IF(Transaksi!K920=$F$11,Transaksi!M920,0)</f>
        <v>0</v>
      </c>
      <c r="H925" s="61">
        <f>IF(Transaksi!K920=$F$11,Transaksi!L920,0)</f>
        <v>0</v>
      </c>
      <c r="I925" s="127" t="e">
        <f t="shared" si="14"/>
        <v>#REF!</v>
      </c>
      <c r="J925" s="127" t="str">
        <f>IF(G925+H925&lt;&gt;0,Transaksi!J920,"")</f>
        <v/>
      </c>
    </row>
    <row r="926" spans="3:10" customFormat="1" ht="16" customHeight="1">
      <c r="C926" s="59" t="str">
        <f>IF(G926+H926&lt;&gt;0,Transaksi!C921,"")</f>
        <v/>
      </c>
      <c r="D926" s="60" t="str">
        <f>IF(G926+H926&lt;&gt;0,Transaksi!D921,"")</f>
        <v/>
      </c>
      <c r="E926" s="213" t="str">
        <f>IF(G926+H926&lt;&gt;0,Transaksi!E921,"")</f>
        <v/>
      </c>
      <c r="F926" s="48" t="str">
        <f>IF(G926+H926&lt;&gt;0,Transaksi!F921,"")</f>
        <v/>
      </c>
      <c r="G926" s="61">
        <f>IF(Transaksi!K921=$F$11,Transaksi!M921,0)</f>
        <v>0</v>
      </c>
      <c r="H926" s="61">
        <f>IF(Transaksi!K921=$F$11,Transaksi!L921,0)</f>
        <v>0</v>
      </c>
      <c r="I926" s="127" t="e">
        <f t="shared" si="14"/>
        <v>#REF!</v>
      </c>
      <c r="J926" s="127" t="str">
        <f>IF(G926+H926&lt;&gt;0,Transaksi!J921,"")</f>
        <v/>
      </c>
    </row>
    <row r="927" spans="3:10" customFormat="1" ht="16" customHeight="1">
      <c r="C927" s="59" t="str">
        <f>IF(G927+H927&lt;&gt;0,Transaksi!C922,"")</f>
        <v/>
      </c>
      <c r="D927" s="60" t="str">
        <f>IF(G927+H927&lt;&gt;0,Transaksi!D922,"")</f>
        <v/>
      </c>
      <c r="E927" s="213" t="str">
        <f>IF(G927+H927&lt;&gt;0,Transaksi!E922,"")</f>
        <v/>
      </c>
      <c r="F927" s="48" t="str">
        <f>IF(G927+H927&lt;&gt;0,Transaksi!F922,"")</f>
        <v/>
      </c>
      <c r="G927" s="61">
        <f>IF(Transaksi!K922=$F$11,Transaksi!M922,0)</f>
        <v>0</v>
      </c>
      <c r="H927" s="61">
        <f>IF(Transaksi!K922=$F$11,Transaksi!L922,0)</f>
        <v>0</v>
      </c>
      <c r="I927" s="127" t="e">
        <f t="shared" si="14"/>
        <v>#REF!</v>
      </c>
      <c r="J927" s="127" t="str">
        <f>IF(G927+H927&lt;&gt;0,Transaksi!J922,"")</f>
        <v/>
      </c>
    </row>
    <row r="928" spans="3:10" customFormat="1" ht="16" customHeight="1">
      <c r="C928" s="59" t="str">
        <f>IF(G928+H928&lt;&gt;0,Transaksi!C923,"")</f>
        <v/>
      </c>
      <c r="D928" s="60" t="str">
        <f>IF(G928+H928&lt;&gt;0,Transaksi!D923,"")</f>
        <v/>
      </c>
      <c r="E928" s="213" t="str">
        <f>IF(G928+H928&lt;&gt;0,Transaksi!E923,"")</f>
        <v/>
      </c>
      <c r="F928" s="48" t="str">
        <f>IF(G928+H928&lt;&gt;0,Transaksi!F923,"")</f>
        <v/>
      </c>
      <c r="G928" s="61">
        <f>IF(Transaksi!K923=$F$11,Transaksi!M923,0)</f>
        <v>0</v>
      </c>
      <c r="H928" s="61">
        <f>IF(Transaksi!K923=$F$11,Transaksi!L923,0)</f>
        <v>0</v>
      </c>
      <c r="I928" s="127" t="e">
        <f t="shared" si="14"/>
        <v>#REF!</v>
      </c>
      <c r="J928" s="127" t="str">
        <f>IF(G928+H928&lt;&gt;0,Transaksi!J923,"")</f>
        <v/>
      </c>
    </row>
    <row r="929" spans="3:10" customFormat="1" ht="16" customHeight="1">
      <c r="C929" s="59" t="str">
        <f>IF(G929+H929&lt;&gt;0,Transaksi!C924,"")</f>
        <v/>
      </c>
      <c r="D929" s="60" t="str">
        <f>IF(G929+H929&lt;&gt;0,Transaksi!D924,"")</f>
        <v/>
      </c>
      <c r="E929" s="213" t="str">
        <f>IF(G929+H929&lt;&gt;0,Transaksi!E924,"")</f>
        <v/>
      </c>
      <c r="F929" s="48" t="str">
        <f>IF(G929+H929&lt;&gt;0,Transaksi!F924,"")</f>
        <v/>
      </c>
      <c r="G929" s="61">
        <f>IF(Transaksi!K924=$F$11,Transaksi!M924,0)</f>
        <v>0</v>
      </c>
      <c r="H929" s="61">
        <f>IF(Transaksi!K924=$F$11,Transaksi!L924,0)</f>
        <v>0</v>
      </c>
      <c r="I929" s="127" t="e">
        <f t="shared" si="14"/>
        <v>#REF!</v>
      </c>
      <c r="J929" s="127" t="str">
        <f>IF(G929+H929&lt;&gt;0,Transaksi!J924,"")</f>
        <v/>
      </c>
    </row>
    <row r="930" spans="3:10" customFormat="1" ht="16" customHeight="1">
      <c r="C930" s="59" t="str">
        <f>IF(G930+H930&lt;&gt;0,Transaksi!C925,"")</f>
        <v/>
      </c>
      <c r="D930" s="60" t="str">
        <f>IF(G930+H930&lt;&gt;0,Transaksi!D925,"")</f>
        <v/>
      </c>
      <c r="E930" s="213" t="str">
        <f>IF(G930+H930&lt;&gt;0,Transaksi!E925,"")</f>
        <v/>
      </c>
      <c r="F930" s="48" t="str">
        <f>IF(G930+H930&lt;&gt;0,Transaksi!F925,"")</f>
        <v/>
      </c>
      <c r="G930" s="61">
        <f>IF(Transaksi!K925=$F$11,Transaksi!M925,0)</f>
        <v>0</v>
      </c>
      <c r="H930" s="61">
        <f>IF(Transaksi!K925=$F$11,Transaksi!L925,0)</f>
        <v>0</v>
      </c>
      <c r="I930" s="127" t="e">
        <f t="shared" si="14"/>
        <v>#REF!</v>
      </c>
      <c r="J930" s="127" t="str">
        <f>IF(G930+H930&lt;&gt;0,Transaksi!J925,"")</f>
        <v/>
      </c>
    </row>
    <row r="931" spans="3:10" customFormat="1" ht="16" customHeight="1">
      <c r="C931" s="59" t="str">
        <f>IF(G931+H931&lt;&gt;0,Transaksi!C926,"")</f>
        <v/>
      </c>
      <c r="D931" s="60" t="str">
        <f>IF(G931+H931&lt;&gt;0,Transaksi!D926,"")</f>
        <v/>
      </c>
      <c r="E931" s="213" t="str">
        <f>IF(G931+H931&lt;&gt;0,Transaksi!E926,"")</f>
        <v/>
      </c>
      <c r="F931" s="48" t="str">
        <f>IF(G931+H931&lt;&gt;0,Transaksi!F926,"")</f>
        <v/>
      </c>
      <c r="G931" s="61">
        <f>IF(Transaksi!K926=$F$11,Transaksi!M926,0)</f>
        <v>0</v>
      </c>
      <c r="H931" s="61">
        <f>IF(Transaksi!K926=$F$11,Transaksi!L926,0)</f>
        <v>0</v>
      </c>
      <c r="I931" s="127" t="e">
        <f t="shared" si="14"/>
        <v>#REF!</v>
      </c>
      <c r="J931" s="127" t="str">
        <f>IF(G931+H931&lt;&gt;0,Transaksi!J926,"")</f>
        <v/>
      </c>
    </row>
    <row r="932" spans="3:10" customFormat="1" ht="16" customHeight="1">
      <c r="C932" s="59" t="str">
        <f>IF(G932+H932&lt;&gt;0,Transaksi!C927,"")</f>
        <v/>
      </c>
      <c r="D932" s="60" t="str">
        <f>IF(G932+H932&lt;&gt;0,Transaksi!D927,"")</f>
        <v/>
      </c>
      <c r="E932" s="213" t="str">
        <f>IF(G932+H932&lt;&gt;0,Transaksi!E927,"")</f>
        <v/>
      </c>
      <c r="F932" s="48" t="str">
        <f>IF(G932+H932&lt;&gt;0,Transaksi!F927,"")</f>
        <v/>
      </c>
      <c r="G932" s="61">
        <f>IF(Transaksi!K927=$F$11,Transaksi!M927,0)</f>
        <v>0</v>
      </c>
      <c r="H932" s="61">
        <f>IF(Transaksi!K927=$F$11,Transaksi!L927,0)</f>
        <v>0</v>
      </c>
      <c r="I932" s="127" t="e">
        <f t="shared" si="14"/>
        <v>#REF!</v>
      </c>
      <c r="J932" s="127" t="str">
        <f>IF(G932+H932&lt;&gt;0,Transaksi!J927,"")</f>
        <v/>
      </c>
    </row>
    <row r="933" spans="3:10" customFormat="1" ht="16" customHeight="1">
      <c r="C933" s="59" t="str">
        <f>IF(G933+H933&lt;&gt;0,Transaksi!C928,"")</f>
        <v/>
      </c>
      <c r="D933" s="60" t="str">
        <f>IF(G933+H933&lt;&gt;0,Transaksi!D928,"")</f>
        <v/>
      </c>
      <c r="E933" s="213" t="str">
        <f>IF(G933+H933&lt;&gt;0,Transaksi!E928,"")</f>
        <v/>
      </c>
      <c r="F933" s="48" t="str">
        <f>IF(G933+H933&lt;&gt;0,Transaksi!F928,"")</f>
        <v/>
      </c>
      <c r="G933" s="61">
        <f>IF(Transaksi!K928=$F$11,Transaksi!M928,0)</f>
        <v>0</v>
      </c>
      <c r="H933" s="61">
        <f>IF(Transaksi!K928=$F$11,Transaksi!L928,0)</f>
        <v>0</v>
      </c>
      <c r="I933" s="127" t="e">
        <f t="shared" si="14"/>
        <v>#REF!</v>
      </c>
      <c r="J933" s="127" t="str">
        <f>IF(G933+H933&lt;&gt;0,Transaksi!J928,"")</f>
        <v/>
      </c>
    </row>
    <row r="934" spans="3:10" customFormat="1" ht="16" customHeight="1">
      <c r="C934" s="59" t="str">
        <f>IF(G934+H934&lt;&gt;0,Transaksi!C929,"")</f>
        <v/>
      </c>
      <c r="D934" s="60" t="str">
        <f>IF(G934+H934&lt;&gt;0,Transaksi!D929,"")</f>
        <v/>
      </c>
      <c r="E934" s="213" t="str">
        <f>IF(G934+H934&lt;&gt;0,Transaksi!E929,"")</f>
        <v/>
      </c>
      <c r="F934" s="48" t="str">
        <f>IF(G934+H934&lt;&gt;0,Transaksi!F929,"")</f>
        <v/>
      </c>
      <c r="G934" s="61">
        <f>IF(Transaksi!K929=$F$11,Transaksi!M929,0)</f>
        <v>0</v>
      </c>
      <c r="H934" s="61">
        <f>IF(Transaksi!K929=$F$11,Transaksi!L929,0)</f>
        <v>0</v>
      </c>
      <c r="I934" s="127" t="e">
        <f t="shared" si="14"/>
        <v>#REF!</v>
      </c>
      <c r="J934" s="127" t="str">
        <f>IF(G934+H934&lt;&gt;0,Transaksi!J929,"")</f>
        <v/>
      </c>
    </row>
    <row r="935" spans="3:10" customFormat="1" ht="16" customHeight="1">
      <c r="C935" s="59" t="str">
        <f>IF(G935+H935&lt;&gt;0,Transaksi!C930,"")</f>
        <v/>
      </c>
      <c r="D935" s="60" t="str">
        <f>IF(G935+H935&lt;&gt;0,Transaksi!D930,"")</f>
        <v/>
      </c>
      <c r="E935" s="213" t="str">
        <f>IF(G935+H935&lt;&gt;0,Transaksi!E930,"")</f>
        <v/>
      </c>
      <c r="F935" s="48" t="str">
        <f>IF(G935+H935&lt;&gt;0,Transaksi!F930,"")</f>
        <v/>
      </c>
      <c r="G935" s="61">
        <f>IF(Transaksi!K930=$F$11,Transaksi!M930,0)</f>
        <v>0</v>
      </c>
      <c r="H935" s="61">
        <f>IF(Transaksi!K930=$F$11,Transaksi!L930,0)</f>
        <v>0</v>
      </c>
      <c r="I935" s="127" t="e">
        <f t="shared" si="14"/>
        <v>#REF!</v>
      </c>
      <c r="J935" s="127" t="str">
        <f>IF(G935+H935&lt;&gt;0,Transaksi!J930,"")</f>
        <v/>
      </c>
    </row>
    <row r="936" spans="3:10" customFormat="1" ht="16" customHeight="1">
      <c r="C936" s="59" t="str">
        <f>IF(G936+H936&lt;&gt;0,Transaksi!C931,"")</f>
        <v/>
      </c>
      <c r="D936" s="60" t="str">
        <f>IF(G936+H936&lt;&gt;0,Transaksi!D931,"")</f>
        <v/>
      </c>
      <c r="E936" s="213" t="str">
        <f>IF(G936+H936&lt;&gt;0,Transaksi!E931,"")</f>
        <v/>
      </c>
      <c r="F936" s="48" t="str">
        <f>IF(G936+H936&lt;&gt;0,Transaksi!F931,"")</f>
        <v/>
      </c>
      <c r="G936" s="61">
        <f>IF(Transaksi!K931=$F$11,Transaksi!M931,0)</f>
        <v>0</v>
      </c>
      <c r="H936" s="61">
        <f>IF(Transaksi!K931=$F$11,Transaksi!L931,0)</f>
        <v>0</v>
      </c>
      <c r="I936" s="127" t="e">
        <f t="shared" si="14"/>
        <v>#REF!</v>
      </c>
      <c r="J936" s="127" t="str">
        <f>IF(G936+H936&lt;&gt;0,Transaksi!J931,"")</f>
        <v/>
      </c>
    </row>
    <row r="937" spans="3:10" customFormat="1" ht="16" customHeight="1">
      <c r="C937" s="59" t="str">
        <f>IF(G937+H937&lt;&gt;0,Transaksi!C932,"")</f>
        <v/>
      </c>
      <c r="D937" s="60" t="str">
        <f>IF(G937+H937&lt;&gt;0,Transaksi!D932,"")</f>
        <v/>
      </c>
      <c r="E937" s="213" t="str">
        <f>IF(G937+H937&lt;&gt;0,Transaksi!E932,"")</f>
        <v/>
      </c>
      <c r="F937" s="48" t="str">
        <f>IF(G937+H937&lt;&gt;0,Transaksi!F932,"")</f>
        <v/>
      </c>
      <c r="G937" s="61">
        <f>IF(Transaksi!K932=$F$11,Transaksi!M932,0)</f>
        <v>0</v>
      </c>
      <c r="H937" s="61">
        <f>IF(Transaksi!K932=$F$11,Transaksi!L932,0)</f>
        <v>0</v>
      </c>
      <c r="I937" s="127" t="e">
        <f t="shared" si="14"/>
        <v>#REF!</v>
      </c>
      <c r="J937" s="127" t="str">
        <f>IF(G937+H937&lt;&gt;0,Transaksi!J932,"")</f>
        <v/>
      </c>
    </row>
    <row r="938" spans="3:10" customFormat="1" ht="16" customHeight="1">
      <c r="C938" s="59" t="str">
        <f>IF(G938+H938&lt;&gt;0,Transaksi!C933,"")</f>
        <v/>
      </c>
      <c r="D938" s="60" t="str">
        <f>IF(G938+H938&lt;&gt;0,Transaksi!D933,"")</f>
        <v/>
      </c>
      <c r="E938" s="213" t="str">
        <f>IF(G938+H938&lt;&gt;0,Transaksi!E933,"")</f>
        <v/>
      </c>
      <c r="F938" s="48" t="str">
        <f>IF(G938+H938&lt;&gt;0,Transaksi!F933,"")</f>
        <v/>
      </c>
      <c r="G938" s="61">
        <f>IF(Transaksi!K933=$F$11,Transaksi!M933,0)</f>
        <v>0</v>
      </c>
      <c r="H938" s="61">
        <f>IF(Transaksi!K933=$F$11,Transaksi!L933,0)</f>
        <v>0</v>
      </c>
      <c r="I938" s="127" t="e">
        <f t="shared" si="14"/>
        <v>#REF!</v>
      </c>
      <c r="J938" s="127" t="str">
        <f>IF(G938+H938&lt;&gt;0,Transaksi!J933,"")</f>
        <v/>
      </c>
    </row>
    <row r="939" spans="3:10" customFormat="1" ht="16" customHeight="1">
      <c r="C939" s="59" t="str">
        <f>IF(G939+H939&lt;&gt;0,Transaksi!C934,"")</f>
        <v/>
      </c>
      <c r="D939" s="60" t="str">
        <f>IF(G939+H939&lt;&gt;0,Transaksi!D934,"")</f>
        <v/>
      </c>
      <c r="E939" s="213" t="str">
        <f>IF(G939+H939&lt;&gt;0,Transaksi!E934,"")</f>
        <v/>
      </c>
      <c r="F939" s="48" t="str">
        <f>IF(G939+H939&lt;&gt;0,Transaksi!F934,"")</f>
        <v/>
      </c>
      <c r="G939" s="61">
        <f>IF(Transaksi!K934=$F$11,Transaksi!M934,0)</f>
        <v>0</v>
      </c>
      <c r="H939" s="61">
        <f>IF(Transaksi!K934=$F$11,Transaksi!L934,0)</f>
        <v>0</v>
      </c>
      <c r="I939" s="127" t="e">
        <f t="shared" si="14"/>
        <v>#REF!</v>
      </c>
      <c r="J939" s="127" t="str">
        <f>IF(G939+H939&lt;&gt;0,Transaksi!J934,"")</f>
        <v/>
      </c>
    </row>
    <row r="940" spans="3:10" customFormat="1" ht="16" customHeight="1">
      <c r="C940" s="59" t="str">
        <f>IF(G940+H940&lt;&gt;0,Transaksi!C935,"")</f>
        <v/>
      </c>
      <c r="D940" s="60" t="str">
        <f>IF(G940+H940&lt;&gt;0,Transaksi!D935,"")</f>
        <v/>
      </c>
      <c r="E940" s="213" t="str">
        <f>IF(G940+H940&lt;&gt;0,Transaksi!E935,"")</f>
        <v/>
      </c>
      <c r="F940" s="48" t="str">
        <f>IF(G940+H940&lt;&gt;0,Transaksi!F935,"")</f>
        <v/>
      </c>
      <c r="G940" s="61">
        <f>IF(Transaksi!K935=$F$11,Transaksi!M935,0)</f>
        <v>0</v>
      </c>
      <c r="H940" s="61">
        <f>IF(Transaksi!K935=$F$11,Transaksi!L935,0)</f>
        <v>0</v>
      </c>
      <c r="I940" s="127" t="e">
        <f t="shared" si="14"/>
        <v>#REF!</v>
      </c>
      <c r="J940" s="127" t="str">
        <f>IF(G940+H940&lt;&gt;0,Transaksi!J935,"")</f>
        <v/>
      </c>
    </row>
    <row r="941" spans="3:10" customFormat="1" ht="16" customHeight="1">
      <c r="C941" s="59" t="str">
        <f>IF(G941+H941&lt;&gt;0,Transaksi!C936,"")</f>
        <v/>
      </c>
      <c r="D941" s="60" t="str">
        <f>IF(G941+H941&lt;&gt;0,Transaksi!D936,"")</f>
        <v/>
      </c>
      <c r="E941" s="213" t="str">
        <f>IF(G941+H941&lt;&gt;0,Transaksi!E936,"")</f>
        <v/>
      </c>
      <c r="F941" s="48" t="str">
        <f>IF(G941+H941&lt;&gt;0,Transaksi!F936,"")</f>
        <v/>
      </c>
      <c r="G941" s="61">
        <f>IF(Transaksi!K936=$F$11,Transaksi!M936,0)</f>
        <v>0</v>
      </c>
      <c r="H941" s="61">
        <f>IF(Transaksi!K936=$F$11,Transaksi!L936,0)</f>
        <v>0</v>
      </c>
      <c r="I941" s="127" t="e">
        <f t="shared" si="14"/>
        <v>#REF!</v>
      </c>
      <c r="J941" s="127" t="str">
        <f>IF(G941+H941&lt;&gt;0,Transaksi!J936,"")</f>
        <v/>
      </c>
    </row>
    <row r="942" spans="3:10" customFormat="1" ht="16" customHeight="1">
      <c r="C942" s="59" t="str">
        <f>IF(G942+H942&lt;&gt;0,Transaksi!C937,"")</f>
        <v/>
      </c>
      <c r="D942" s="60" t="str">
        <f>IF(G942+H942&lt;&gt;0,Transaksi!D937,"")</f>
        <v/>
      </c>
      <c r="E942" s="213" t="str">
        <f>IF(G942+H942&lt;&gt;0,Transaksi!E937,"")</f>
        <v/>
      </c>
      <c r="F942" s="48" t="str">
        <f>IF(G942+H942&lt;&gt;0,Transaksi!F937,"")</f>
        <v/>
      </c>
      <c r="G942" s="61">
        <f>IF(Transaksi!K937=$F$11,Transaksi!M937,0)</f>
        <v>0</v>
      </c>
      <c r="H942" s="61">
        <f>IF(Transaksi!K937=$F$11,Transaksi!L937,0)</f>
        <v>0</v>
      </c>
      <c r="I942" s="127" t="e">
        <f t="shared" si="14"/>
        <v>#REF!</v>
      </c>
      <c r="J942" s="127" t="str">
        <f>IF(G942+H942&lt;&gt;0,Transaksi!J937,"")</f>
        <v/>
      </c>
    </row>
    <row r="943" spans="3:10" customFormat="1" ht="16" customHeight="1">
      <c r="C943" s="59" t="str">
        <f>IF(G943+H943&lt;&gt;0,Transaksi!C938,"")</f>
        <v/>
      </c>
      <c r="D943" s="60" t="str">
        <f>IF(G943+H943&lt;&gt;0,Transaksi!D938,"")</f>
        <v/>
      </c>
      <c r="E943" s="213" t="str">
        <f>IF(G943+H943&lt;&gt;0,Transaksi!E938,"")</f>
        <v/>
      </c>
      <c r="F943" s="48" t="str">
        <f>IF(G943+H943&lt;&gt;0,Transaksi!F938,"")</f>
        <v/>
      </c>
      <c r="G943" s="61">
        <f>IF(Transaksi!K938=$F$11,Transaksi!M938,0)</f>
        <v>0</v>
      </c>
      <c r="H943" s="61">
        <f>IF(Transaksi!K938=$F$11,Transaksi!L938,0)</f>
        <v>0</v>
      </c>
      <c r="I943" s="127" t="e">
        <f t="shared" si="14"/>
        <v>#REF!</v>
      </c>
      <c r="J943" s="127" t="str">
        <f>IF(G943+H943&lt;&gt;0,Transaksi!J938,"")</f>
        <v/>
      </c>
    </row>
    <row r="944" spans="3:10" customFormat="1" ht="16" customHeight="1">
      <c r="C944" s="59" t="str">
        <f>IF(G944+H944&lt;&gt;0,Transaksi!C939,"")</f>
        <v/>
      </c>
      <c r="D944" s="60" t="str">
        <f>IF(G944+H944&lt;&gt;0,Transaksi!D939,"")</f>
        <v/>
      </c>
      <c r="E944" s="213" t="str">
        <f>IF(G944+H944&lt;&gt;0,Transaksi!E939,"")</f>
        <v/>
      </c>
      <c r="F944" s="48" t="str">
        <f>IF(G944+H944&lt;&gt;0,Transaksi!F939,"")</f>
        <v/>
      </c>
      <c r="G944" s="61">
        <f>IF(Transaksi!K939=$F$11,Transaksi!M939,0)</f>
        <v>0</v>
      </c>
      <c r="H944" s="61">
        <f>IF(Transaksi!K939=$F$11,Transaksi!L939,0)</f>
        <v>0</v>
      </c>
      <c r="I944" s="127" t="e">
        <f t="shared" si="14"/>
        <v>#REF!</v>
      </c>
      <c r="J944" s="127" t="str">
        <f>IF(G944+H944&lt;&gt;0,Transaksi!J939,"")</f>
        <v/>
      </c>
    </row>
    <row r="945" spans="3:10" customFormat="1" ht="16" customHeight="1">
      <c r="C945" s="59" t="str">
        <f>IF(G945+H945&lt;&gt;0,Transaksi!C940,"")</f>
        <v/>
      </c>
      <c r="D945" s="60" t="str">
        <f>IF(G945+H945&lt;&gt;0,Transaksi!D940,"")</f>
        <v/>
      </c>
      <c r="E945" s="213" t="str">
        <f>IF(G945+H945&lt;&gt;0,Transaksi!E940,"")</f>
        <v/>
      </c>
      <c r="F945" s="48" t="str">
        <f>IF(G945+H945&lt;&gt;0,Transaksi!F940,"")</f>
        <v/>
      </c>
      <c r="G945" s="61">
        <f>IF(Transaksi!K940=$F$11,Transaksi!M940,0)</f>
        <v>0</v>
      </c>
      <c r="H945" s="61">
        <f>IF(Transaksi!K940=$F$11,Transaksi!L940,0)</f>
        <v>0</v>
      </c>
      <c r="I945" s="127" t="e">
        <f t="shared" si="14"/>
        <v>#REF!</v>
      </c>
      <c r="J945" s="127" t="str">
        <f>IF(G945+H945&lt;&gt;0,Transaksi!J940,"")</f>
        <v/>
      </c>
    </row>
    <row r="946" spans="3:10" customFormat="1" ht="16" customHeight="1">
      <c r="C946" s="59" t="str">
        <f>IF(G946+H946&lt;&gt;0,Transaksi!C941,"")</f>
        <v/>
      </c>
      <c r="D946" s="60" t="str">
        <f>IF(G946+H946&lt;&gt;0,Transaksi!D941,"")</f>
        <v/>
      </c>
      <c r="E946" s="213" t="str">
        <f>IF(G946+H946&lt;&gt;0,Transaksi!E941,"")</f>
        <v/>
      </c>
      <c r="F946" s="48" t="str">
        <f>IF(G946+H946&lt;&gt;0,Transaksi!F941,"")</f>
        <v/>
      </c>
      <c r="G946" s="61">
        <f>IF(Transaksi!K941=$F$11,Transaksi!M941,0)</f>
        <v>0</v>
      </c>
      <c r="H946" s="61">
        <f>IF(Transaksi!K941=$F$11,Transaksi!L941,0)</f>
        <v>0</v>
      </c>
      <c r="I946" s="127" t="e">
        <f t="shared" si="14"/>
        <v>#REF!</v>
      </c>
      <c r="J946" s="127" t="str">
        <f>IF(G946+H946&lt;&gt;0,Transaksi!J941,"")</f>
        <v/>
      </c>
    </row>
    <row r="947" spans="3:10" customFormat="1" ht="16" customHeight="1">
      <c r="C947" s="59" t="str">
        <f>IF(G947+H947&lt;&gt;0,Transaksi!C942,"")</f>
        <v/>
      </c>
      <c r="D947" s="60" t="str">
        <f>IF(G947+H947&lt;&gt;0,Transaksi!D942,"")</f>
        <v/>
      </c>
      <c r="E947" s="213" t="str">
        <f>IF(G947+H947&lt;&gt;0,Transaksi!E942,"")</f>
        <v/>
      </c>
      <c r="F947" s="48" t="str">
        <f>IF(G947+H947&lt;&gt;0,Transaksi!F942,"")</f>
        <v/>
      </c>
      <c r="G947" s="61">
        <f>IF(Transaksi!K942=$F$11,Transaksi!M942,0)</f>
        <v>0</v>
      </c>
      <c r="H947" s="61">
        <f>IF(Transaksi!K942=$F$11,Transaksi!L942,0)</f>
        <v>0</v>
      </c>
      <c r="I947" s="127" t="e">
        <f t="shared" si="14"/>
        <v>#REF!</v>
      </c>
      <c r="J947" s="127" t="str">
        <f>IF(G947+H947&lt;&gt;0,Transaksi!J942,"")</f>
        <v/>
      </c>
    </row>
    <row r="948" spans="3:10" customFormat="1" ht="16" customHeight="1">
      <c r="C948" s="59" t="str">
        <f>IF(G948+H948&lt;&gt;0,Transaksi!C943,"")</f>
        <v/>
      </c>
      <c r="D948" s="60" t="str">
        <f>IF(G948+H948&lt;&gt;0,Transaksi!D943,"")</f>
        <v/>
      </c>
      <c r="E948" s="213" t="str">
        <f>IF(G948+H948&lt;&gt;0,Transaksi!E943,"")</f>
        <v/>
      </c>
      <c r="F948" s="48" t="str">
        <f>IF(G948+H948&lt;&gt;0,Transaksi!F943,"")</f>
        <v/>
      </c>
      <c r="G948" s="61">
        <f>IF(Transaksi!K943=$F$11,Transaksi!M943,0)</f>
        <v>0</v>
      </c>
      <c r="H948" s="61">
        <f>IF(Transaksi!K943=$F$11,Transaksi!L943,0)</f>
        <v>0</v>
      </c>
      <c r="I948" s="127" t="e">
        <f t="shared" si="14"/>
        <v>#REF!</v>
      </c>
      <c r="J948" s="127" t="str">
        <f>IF(G948+H948&lt;&gt;0,Transaksi!J943,"")</f>
        <v/>
      </c>
    </row>
    <row r="949" spans="3:10" customFormat="1" ht="16" customHeight="1">
      <c r="C949" s="59" t="str">
        <f>IF(G949+H949&lt;&gt;0,Transaksi!C944,"")</f>
        <v/>
      </c>
      <c r="D949" s="60" t="str">
        <f>IF(G949+H949&lt;&gt;0,Transaksi!D944,"")</f>
        <v/>
      </c>
      <c r="E949" s="213" t="str">
        <f>IF(G949+H949&lt;&gt;0,Transaksi!E944,"")</f>
        <v/>
      </c>
      <c r="F949" s="48" t="str">
        <f>IF(G949+H949&lt;&gt;0,Transaksi!F944,"")</f>
        <v/>
      </c>
      <c r="G949" s="61">
        <f>IF(Transaksi!K944=$F$11,Transaksi!M944,0)</f>
        <v>0</v>
      </c>
      <c r="H949" s="61">
        <f>IF(Transaksi!K944=$F$11,Transaksi!L944,0)</f>
        <v>0</v>
      </c>
      <c r="I949" s="127" t="e">
        <f t="shared" si="14"/>
        <v>#REF!</v>
      </c>
      <c r="J949" s="127" t="str">
        <f>IF(G949+H949&lt;&gt;0,Transaksi!J944,"")</f>
        <v/>
      </c>
    </row>
    <row r="950" spans="3:10" customFormat="1" ht="16" customHeight="1">
      <c r="C950" s="59" t="str">
        <f>IF(G950+H950&lt;&gt;0,Transaksi!C945,"")</f>
        <v/>
      </c>
      <c r="D950" s="60" t="str">
        <f>IF(G950+H950&lt;&gt;0,Transaksi!D945,"")</f>
        <v/>
      </c>
      <c r="E950" s="213" t="str">
        <f>IF(G950+H950&lt;&gt;0,Transaksi!E945,"")</f>
        <v/>
      </c>
      <c r="F950" s="48" t="str">
        <f>IF(G950+H950&lt;&gt;0,Transaksi!F945,"")</f>
        <v/>
      </c>
      <c r="G950" s="61">
        <f>IF(Transaksi!K945=$F$11,Transaksi!M945,0)</f>
        <v>0</v>
      </c>
      <c r="H950" s="61">
        <f>IF(Transaksi!K945=$F$11,Transaksi!L945,0)</f>
        <v>0</v>
      </c>
      <c r="I950" s="127" t="e">
        <f t="shared" si="14"/>
        <v>#REF!</v>
      </c>
      <c r="J950" s="127" t="str">
        <f>IF(G950+H950&lt;&gt;0,Transaksi!J945,"")</f>
        <v/>
      </c>
    </row>
    <row r="951" spans="3:10" customFormat="1" ht="16" customHeight="1">
      <c r="C951" s="59" t="str">
        <f>IF(G951+H951&lt;&gt;0,Transaksi!C946,"")</f>
        <v/>
      </c>
      <c r="D951" s="60" t="str">
        <f>IF(G951+H951&lt;&gt;0,Transaksi!D946,"")</f>
        <v/>
      </c>
      <c r="E951" s="213" t="str">
        <f>IF(G951+H951&lt;&gt;0,Transaksi!E946,"")</f>
        <v/>
      </c>
      <c r="F951" s="48" t="str">
        <f>IF(G951+H951&lt;&gt;0,Transaksi!F946,"")</f>
        <v/>
      </c>
      <c r="G951" s="61">
        <f>IF(Transaksi!K946=$F$11,Transaksi!M946,0)</f>
        <v>0</v>
      </c>
      <c r="H951" s="61">
        <f>IF(Transaksi!K946=$F$11,Transaksi!L946,0)</f>
        <v>0</v>
      </c>
      <c r="I951" s="127" t="e">
        <f t="shared" si="14"/>
        <v>#REF!</v>
      </c>
      <c r="J951" s="127" t="str">
        <f>IF(G951+H951&lt;&gt;0,Transaksi!J946,"")</f>
        <v/>
      </c>
    </row>
    <row r="952" spans="3:10" customFormat="1" ht="16" customHeight="1">
      <c r="C952" s="59" t="str">
        <f>IF(G952+H952&lt;&gt;0,Transaksi!C947,"")</f>
        <v/>
      </c>
      <c r="D952" s="60" t="str">
        <f>IF(G952+H952&lt;&gt;0,Transaksi!D947,"")</f>
        <v/>
      </c>
      <c r="E952" s="213" t="str">
        <f>IF(G952+H952&lt;&gt;0,Transaksi!E947,"")</f>
        <v/>
      </c>
      <c r="F952" s="48" t="str">
        <f>IF(G952+H952&lt;&gt;0,Transaksi!F947,"")</f>
        <v/>
      </c>
      <c r="G952" s="61">
        <f>IF(Transaksi!K947=$F$11,Transaksi!M947,0)</f>
        <v>0</v>
      </c>
      <c r="H952" s="61">
        <f>IF(Transaksi!K947=$F$11,Transaksi!L947,0)</f>
        <v>0</v>
      </c>
      <c r="I952" s="127" t="e">
        <f t="shared" si="14"/>
        <v>#REF!</v>
      </c>
      <c r="J952" s="127" t="str">
        <f>IF(G952+H952&lt;&gt;0,Transaksi!J947,"")</f>
        <v/>
      </c>
    </row>
    <row r="953" spans="3:10" customFormat="1" ht="16" customHeight="1">
      <c r="C953" s="59" t="str">
        <f>IF(G953+H953&lt;&gt;0,Transaksi!C948,"")</f>
        <v/>
      </c>
      <c r="D953" s="60" t="str">
        <f>IF(G953+H953&lt;&gt;0,Transaksi!D948,"")</f>
        <v/>
      </c>
      <c r="E953" s="213" t="str">
        <f>IF(G953+H953&lt;&gt;0,Transaksi!E948,"")</f>
        <v/>
      </c>
      <c r="F953" s="48" t="str">
        <f>IF(G953+H953&lt;&gt;0,Transaksi!F948,"")</f>
        <v/>
      </c>
      <c r="G953" s="61">
        <f>IF(Transaksi!K948=$F$11,Transaksi!M948,0)</f>
        <v>0</v>
      </c>
      <c r="H953" s="61">
        <f>IF(Transaksi!K948=$F$11,Transaksi!L948,0)</f>
        <v>0</v>
      </c>
      <c r="I953" s="127" t="e">
        <f t="shared" si="14"/>
        <v>#REF!</v>
      </c>
      <c r="J953" s="127" t="str">
        <f>IF(G953+H953&lt;&gt;0,Transaksi!J948,"")</f>
        <v/>
      </c>
    </row>
    <row r="954" spans="3:10" customFormat="1" ht="16" customHeight="1">
      <c r="C954" s="59" t="str">
        <f>IF(G954+H954&lt;&gt;0,Transaksi!C949,"")</f>
        <v/>
      </c>
      <c r="D954" s="60" t="str">
        <f>IF(G954+H954&lt;&gt;0,Transaksi!D949,"")</f>
        <v/>
      </c>
      <c r="E954" s="213" t="str">
        <f>IF(G954+H954&lt;&gt;0,Transaksi!E949,"")</f>
        <v/>
      </c>
      <c r="F954" s="48" t="str">
        <f>IF(G954+H954&lt;&gt;0,Transaksi!F949,"")</f>
        <v/>
      </c>
      <c r="G954" s="61">
        <f>IF(Transaksi!K949=$F$11,Transaksi!M949,0)</f>
        <v>0</v>
      </c>
      <c r="H954" s="61">
        <f>IF(Transaksi!K949=$F$11,Transaksi!L949,0)</f>
        <v>0</v>
      </c>
      <c r="I954" s="127" t="e">
        <f t="shared" si="14"/>
        <v>#REF!</v>
      </c>
      <c r="J954" s="127" t="str">
        <f>IF(G954+H954&lt;&gt;0,Transaksi!J949,"")</f>
        <v/>
      </c>
    </row>
    <row r="955" spans="3:10" customFormat="1" ht="16" customHeight="1">
      <c r="C955" s="59" t="str">
        <f>IF(G955+H955&lt;&gt;0,Transaksi!C950,"")</f>
        <v/>
      </c>
      <c r="D955" s="60" t="str">
        <f>IF(G955+H955&lt;&gt;0,Transaksi!D950,"")</f>
        <v/>
      </c>
      <c r="E955" s="213" t="str">
        <f>IF(G955+H955&lt;&gt;0,Transaksi!E950,"")</f>
        <v/>
      </c>
      <c r="F955" s="48" t="str">
        <f>IF(G955+H955&lt;&gt;0,Transaksi!F950,"")</f>
        <v/>
      </c>
      <c r="G955" s="61">
        <f>IF(Transaksi!K950=$F$11,Transaksi!M950,0)</f>
        <v>0</v>
      </c>
      <c r="H955" s="61">
        <f>IF(Transaksi!K950=$F$11,Transaksi!L950,0)</f>
        <v>0</v>
      </c>
      <c r="I955" s="127" t="e">
        <f t="shared" si="14"/>
        <v>#REF!</v>
      </c>
      <c r="J955" s="127" t="str">
        <f>IF(G955+H955&lt;&gt;0,Transaksi!J950,"")</f>
        <v/>
      </c>
    </row>
    <row r="956" spans="3:10" customFormat="1" ht="16" customHeight="1">
      <c r="C956" s="59" t="str">
        <f>IF(G956+H956&lt;&gt;0,Transaksi!C951,"")</f>
        <v/>
      </c>
      <c r="D956" s="60" t="str">
        <f>IF(G956+H956&lt;&gt;0,Transaksi!D951,"")</f>
        <v/>
      </c>
      <c r="E956" s="213" t="str">
        <f>IF(G956+H956&lt;&gt;0,Transaksi!E951,"")</f>
        <v/>
      </c>
      <c r="F956" s="48" t="str">
        <f>IF(G956+H956&lt;&gt;0,Transaksi!F951,"")</f>
        <v/>
      </c>
      <c r="G956" s="61">
        <f>IF(Transaksi!K951=$F$11,Transaksi!M951,0)</f>
        <v>0</v>
      </c>
      <c r="H956" s="61">
        <f>IF(Transaksi!K951=$F$11,Transaksi!L951,0)</f>
        <v>0</v>
      </c>
      <c r="I956" s="127" t="e">
        <f t="shared" si="14"/>
        <v>#REF!</v>
      </c>
      <c r="J956" s="127" t="str">
        <f>IF(G956+H956&lt;&gt;0,Transaksi!J951,"")</f>
        <v/>
      </c>
    </row>
    <row r="957" spans="3:10" customFormat="1" ht="16" customHeight="1">
      <c r="C957" s="59" t="str">
        <f>IF(G957+H957&lt;&gt;0,Transaksi!C952,"")</f>
        <v/>
      </c>
      <c r="D957" s="60" t="str">
        <f>IF(G957+H957&lt;&gt;0,Transaksi!D952,"")</f>
        <v/>
      </c>
      <c r="E957" s="213" t="str">
        <f>IF(G957+H957&lt;&gt;0,Transaksi!E952,"")</f>
        <v/>
      </c>
      <c r="F957" s="48" t="str">
        <f>IF(G957+H957&lt;&gt;0,Transaksi!F952,"")</f>
        <v/>
      </c>
      <c r="G957" s="61">
        <f>IF(Transaksi!K952=$F$11,Transaksi!M952,0)</f>
        <v>0</v>
      </c>
      <c r="H957" s="61">
        <f>IF(Transaksi!K952=$F$11,Transaksi!L952,0)</f>
        <v>0</v>
      </c>
      <c r="I957" s="127" t="e">
        <f t="shared" si="14"/>
        <v>#REF!</v>
      </c>
      <c r="J957" s="127" t="str">
        <f>IF(G957+H957&lt;&gt;0,Transaksi!J952,"")</f>
        <v/>
      </c>
    </row>
    <row r="958" spans="3:10" customFormat="1" ht="16" customHeight="1">
      <c r="C958" s="59" t="str">
        <f>IF(G958+H958&lt;&gt;0,Transaksi!C953,"")</f>
        <v/>
      </c>
      <c r="D958" s="60" t="str">
        <f>IF(G958+H958&lt;&gt;0,Transaksi!D953,"")</f>
        <v/>
      </c>
      <c r="E958" s="213" t="str">
        <f>IF(G958+H958&lt;&gt;0,Transaksi!E953,"")</f>
        <v/>
      </c>
      <c r="F958" s="48" t="str">
        <f>IF(G958+H958&lt;&gt;0,Transaksi!F953,"")</f>
        <v/>
      </c>
      <c r="G958" s="61">
        <f>IF(Transaksi!K953=$F$11,Transaksi!M953,0)</f>
        <v>0</v>
      </c>
      <c r="H958" s="61">
        <f>IF(Transaksi!K953=$F$11,Transaksi!L953,0)</f>
        <v>0</v>
      </c>
      <c r="I958" s="127" t="e">
        <f t="shared" si="14"/>
        <v>#REF!</v>
      </c>
      <c r="J958" s="127" t="str">
        <f>IF(G958+H958&lt;&gt;0,Transaksi!J953,"")</f>
        <v/>
      </c>
    </row>
    <row r="959" spans="3:10" customFormat="1" ht="16" customHeight="1">
      <c r="C959" s="59" t="str">
        <f>IF(G959+H959&lt;&gt;0,Transaksi!C954,"")</f>
        <v/>
      </c>
      <c r="D959" s="60" t="str">
        <f>IF(G959+H959&lt;&gt;0,Transaksi!D954,"")</f>
        <v/>
      </c>
      <c r="E959" s="213" t="str">
        <f>IF(G959+H959&lt;&gt;0,Transaksi!E954,"")</f>
        <v/>
      </c>
      <c r="F959" s="48" t="str">
        <f>IF(G959+H959&lt;&gt;0,Transaksi!F954,"")</f>
        <v/>
      </c>
      <c r="G959" s="61">
        <f>IF(Transaksi!K954=$F$11,Transaksi!M954,0)</f>
        <v>0</v>
      </c>
      <c r="H959" s="61">
        <f>IF(Transaksi!K954=$F$11,Transaksi!L954,0)</f>
        <v>0</v>
      </c>
      <c r="I959" s="127" t="e">
        <f t="shared" si="14"/>
        <v>#REF!</v>
      </c>
      <c r="J959" s="127" t="str">
        <f>IF(G959+H959&lt;&gt;0,Transaksi!J954,"")</f>
        <v/>
      </c>
    </row>
    <row r="960" spans="3:10" customFormat="1" ht="16" customHeight="1">
      <c r="C960" s="59" t="str">
        <f>IF(G960+H960&lt;&gt;0,Transaksi!C955,"")</f>
        <v/>
      </c>
      <c r="D960" s="60" t="str">
        <f>IF(G960+H960&lt;&gt;0,Transaksi!D955,"")</f>
        <v/>
      </c>
      <c r="E960" s="213" t="str">
        <f>IF(G960+H960&lt;&gt;0,Transaksi!E955,"")</f>
        <v/>
      </c>
      <c r="F960" s="48" t="str">
        <f>IF(G960+H960&lt;&gt;0,Transaksi!F955,"")</f>
        <v/>
      </c>
      <c r="G960" s="61">
        <f>IF(Transaksi!K955=$F$11,Transaksi!M955,0)</f>
        <v>0</v>
      </c>
      <c r="H960" s="61">
        <f>IF(Transaksi!K955=$F$11,Transaksi!L955,0)</f>
        <v>0</v>
      </c>
      <c r="I960" s="127" t="e">
        <f t="shared" si="14"/>
        <v>#REF!</v>
      </c>
      <c r="J960" s="127" t="str">
        <f>IF(G960+H960&lt;&gt;0,Transaksi!J955,"")</f>
        <v/>
      </c>
    </row>
    <row r="961" spans="3:10" customFormat="1" ht="16" customHeight="1">
      <c r="C961" s="59" t="str">
        <f>IF(G961+H961&lt;&gt;0,Transaksi!C956,"")</f>
        <v/>
      </c>
      <c r="D961" s="60" t="str">
        <f>IF(G961+H961&lt;&gt;0,Transaksi!D956,"")</f>
        <v/>
      </c>
      <c r="E961" s="213" t="str">
        <f>IF(G961+H961&lt;&gt;0,Transaksi!E956,"")</f>
        <v/>
      </c>
      <c r="F961" s="48" t="str">
        <f>IF(G961+H961&lt;&gt;0,Transaksi!F956,"")</f>
        <v/>
      </c>
      <c r="G961" s="61">
        <f>IF(Transaksi!K956=$F$11,Transaksi!M956,0)</f>
        <v>0</v>
      </c>
      <c r="H961" s="61">
        <f>IF(Transaksi!K956=$F$11,Transaksi!L956,0)</f>
        <v>0</v>
      </c>
      <c r="I961" s="127" t="e">
        <f t="shared" si="14"/>
        <v>#REF!</v>
      </c>
      <c r="J961" s="127" t="str">
        <f>IF(G961+H961&lt;&gt;0,Transaksi!J956,"")</f>
        <v/>
      </c>
    </row>
    <row r="962" spans="3:10" customFormat="1" ht="16" customHeight="1">
      <c r="C962" s="59" t="str">
        <f>IF(G962+H962&lt;&gt;0,Transaksi!C957,"")</f>
        <v/>
      </c>
      <c r="D962" s="60" t="str">
        <f>IF(G962+H962&lt;&gt;0,Transaksi!D957,"")</f>
        <v/>
      </c>
      <c r="E962" s="213" t="str">
        <f>IF(G962+H962&lt;&gt;0,Transaksi!E957,"")</f>
        <v/>
      </c>
      <c r="F962" s="48" t="str">
        <f>IF(G962+H962&lt;&gt;0,Transaksi!F957,"")</f>
        <v/>
      </c>
      <c r="G962" s="61">
        <f>IF(Transaksi!K957=$F$11,Transaksi!M957,0)</f>
        <v>0</v>
      </c>
      <c r="H962" s="61">
        <f>IF(Transaksi!K957=$F$11,Transaksi!L957,0)</f>
        <v>0</v>
      </c>
      <c r="I962" s="127" t="e">
        <f t="shared" si="14"/>
        <v>#REF!</v>
      </c>
      <c r="J962" s="127" t="str">
        <f>IF(G962+H962&lt;&gt;0,Transaksi!J957,"")</f>
        <v/>
      </c>
    </row>
    <row r="963" spans="3:10" customFormat="1" ht="16" customHeight="1">
      <c r="C963" s="59" t="str">
        <f>IF(G963+H963&lt;&gt;0,Transaksi!C958,"")</f>
        <v/>
      </c>
      <c r="D963" s="60" t="str">
        <f>IF(G963+H963&lt;&gt;0,Transaksi!D958,"")</f>
        <v/>
      </c>
      <c r="E963" s="213" t="str">
        <f>IF(G963+H963&lt;&gt;0,Transaksi!E958,"")</f>
        <v/>
      </c>
      <c r="F963" s="48" t="str">
        <f>IF(G963+H963&lt;&gt;0,Transaksi!F958,"")</f>
        <v/>
      </c>
      <c r="G963" s="61">
        <f>IF(Transaksi!K958=$F$11,Transaksi!M958,0)</f>
        <v>0</v>
      </c>
      <c r="H963" s="61">
        <f>IF(Transaksi!K958=$F$11,Transaksi!L958,0)</f>
        <v>0</v>
      </c>
      <c r="I963" s="127" t="e">
        <f t="shared" si="14"/>
        <v>#REF!</v>
      </c>
      <c r="J963" s="127" t="str">
        <f>IF(G963+H963&lt;&gt;0,Transaksi!J958,"")</f>
        <v/>
      </c>
    </row>
    <row r="964" spans="3:10" customFormat="1" ht="16" customHeight="1">
      <c r="C964" s="59" t="str">
        <f>IF(G964+H964&lt;&gt;0,Transaksi!C959,"")</f>
        <v/>
      </c>
      <c r="D964" s="60" t="str">
        <f>IF(G964+H964&lt;&gt;0,Transaksi!D959,"")</f>
        <v/>
      </c>
      <c r="E964" s="213" t="str">
        <f>IF(G964+H964&lt;&gt;0,Transaksi!E959,"")</f>
        <v/>
      </c>
      <c r="F964" s="48" t="str">
        <f>IF(G964+H964&lt;&gt;0,Transaksi!F959,"")</f>
        <v/>
      </c>
      <c r="G964" s="61">
        <f>IF(Transaksi!K959=$F$11,Transaksi!M959,0)</f>
        <v>0</v>
      </c>
      <c r="H964" s="61">
        <f>IF(Transaksi!K959=$F$11,Transaksi!L959,0)</f>
        <v>0</v>
      </c>
      <c r="I964" s="127" t="e">
        <f t="shared" si="14"/>
        <v>#REF!</v>
      </c>
      <c r="J964" s="127" t="str">
        <f>IF(G964+H964&lt;&gt;0,Transaksi!J959,"")</f>
        <v/>
      </c>
    </row>
    <row r="965" spans="3:10" customFormat="1" ht="16" customHeight="1">
      <c r="C965" s="59" t="str">
        <f>IF(G965+H965&lt;&gt;0,Transaksi!C960,"")</f>
        <v/>
      </c>
      <c r="D965" s="60" t="str">
        <f>IF(G965+H965&lt;&gt;0,Transaksi!D960,"")</f>
        <v/>
      </c>
      <c r="E965" s="213" t="str">
        <f>IF(G965+H965&lt;&gt;0,Transaksi!E960,"")</f>
        <v/>
      </c>
      <c r="F965" s="48" t="str">
        <f>IF(G965+H965&lt;&gt;0,Transaksi!F960,"")</f>
        <v/>
      </c>
      <c r="G965" s="61">
        <f>IF(Transaksi!K960=$F$11,Transaksi!M960,0)</f>
        <v>0</v>
      </c>
      <c r="H965" s="61">
        <f>IF(Transaksi!K960=$F$11,Transaksi!L960,0)</f>
        <v>0</v>
      </c>
      <c r="I965" s="127" t="e">
        <f t="shared" si="14"/>
        <v>#REF!</v>
      </c>
      <c r="J965" s="127" t="str">
        <f>IF(G965+H965&lt;&gt;0,Transaksi!J960,"")</f>
        <v/>
      </c>
    </row>
    <row r="966" spans="3:10" customFormat="1" ht="16" customHeight="1">
      <c r="C966" s="59" t="str">
        <f>IF(G966+H966&lt;&gt;0,Transaksi!C961,"")</f>
        <v/>
      </c>
      <c r="D966" s="60" t="str">
        <f>IF(G966+H966&lt;&gt;0,Transaksi!D961,"")</f>
        <v/>
      </c>
      <c r="E966" s="213" t="str">
        <f>IF(G966+H966&lt;&gt;0,Transaksi!E961,"")</f>
        <v/>
      </c>
      <c r="F966" s="48" t="str">
        <f>IF(G966+H966&lt;&gt;0,Transaksi!F961,"")</f>
        <v/>
      </c>
      <c r="G966" s="61">
        <f>IF(Transaksi!K961=$F$11,Transaksi!M961,0)</f>
        <v>0</v>
      </c>
      <c r="H966" s="61">
        <f>IF(Transaksi!K961=$F$11,Transaksi!L961,0)</f>
        <v>0</v>
      </c>
      <c r="I966" s="127" t="e">
        <f t="shared" si="14"/>
        <v>#REF!</v>
      </c>
      <c r="J966" s="127" t="str">
        <f>IF(G966+H966&lt;&gt;0,Transaksi!J961,"")</f>
        <v/>
      </c>
    </row>
    <row r="967" spans="3:10" customFormat="1" ht="16" customHeight="1">
      <c r="C967" s="59" t="str">
        <f>IF(G967+H967&lt;&gt;0,Transaksi!C962,"")</f>
        <v/>
      </c>
      <c r="D967" s="60" t="str">
        <f>IF(G967+H967&lt;&gt;0,Transaksi!D962,"")</f>
        <v/>
      </c>
      <c r="E967" s="213" t="str">
        <f>IF(G967+H967&lt;&gt;0,Transaksi!E962,"")</f>
        <v/>
      </c>
      <c r="F967" s="48" t="str">
        <f>IF(G967+H967&lt;&gt;0,Transaksi!F962,"")</f>
        <v/>
      </c>
      <c r="G967" s="61">
        <f>IF(Transaksi!K962=$F$11,Transaksi!M962,0)</f>
        <v>0</v>
      </c>
      <c r="H967" s="61">
        <f>IF(Transaksi!K962=$F$11,Transaksi!L962,0)</f>
        <v>0</v>
      </c>
      <c r="I967" s="127" t="e">
        <f t="shared" si="14"/>
        <v>#REF!</v>
      </c>
      <c r="J967" s="127" t="str">
        <f>IF(G967+H967&lt;&gt;0,Transaksi!J962,"")</f>
        <v/>
      </c>
    </row>
    <row r="968" spans="3:10" customFormat="1" ht="16" customHeight="1">
      <c r="C968" s="59" t="str">
        <f>IF(G968+H968&lt;&gt;0,Transaksi!C963,"")</f>
        <v/>
      </c>
      <c r="D968" s="60" t="str">
        <f>IF(G968+H968&lt;&gt;0,Transaksi!D963,"")</f>
        <v/>
      </c>
      <c r="E968" s="213" t="str">
        <f>IF(G968+H968&lt;&gt;0,Transaksi!E963,"")</f>
        <v/>
      </c>
      <c r="F968" s="48" t="str">
        <f>IF(G968+H968&lt;&gt;0,Transaksi!F963,"")</f>
        <v/>
      </c>
      <c r="G968" s="61">
        <f>IF(Transaksi!K963=$F$11,Transaksi!M963,0)</f>
        <v>0</v>
      </c>
      <c r="H968" s="61">
        <f>IF(Transaksi!K963=$F$11,Transaksi!L963,0)</f>
        <v>0</v>
      </c>
      <c r="I968" s="127" t="e">
        <f t="shared" si="14"/>
        <v>#REF!</v>
      </c>
      <c r="J968" s="127" t="str">
        <f>IF(G968+H968&lt;&gt;0,Transaksi!J963,"")</f>
        <v/>
      </c>
    </row>
    <row r="969" spans="3:10" customFormat="1" ht="16" customHeight="1">
      <c r="C969" s="59" t="str">
        <f>IF(G969+H969&lt;&gt;0,Transaksi!C964,"")</f>
        <v/>
      </c>
      <c r="D969" s="60" t="str">
        <f>IF(G969+H969&lt;&gt;0,Transaksi!D964,"")</f>
        <v/>
      </c>
      <c r="E969" s="213" t="str">
        <f>IF(G969+H969&lt;&gt;0,Transaksi!E964,"")</f>
        <v/>
      </c>
      <c r="F969" s="48" t="str">
        <f>IF(G969+H969&lt;&gt;0,Transaksi!F964,"")</f>
        <v/>
      </c>
      <c r="G969" s="61">
        <f>IF(Transaksi!K964=$F$11,Transaksi!M964,0)</f>
        <v>0</v>
      </c>
      <c r="H969" s="61">
        <f>IF(Transaksi!K964=$F$11,Transaksi!L964,0)</f>
        <v>0</v>
      </c>
      <c r="I969" s="127" t="e">
        <f t="shared" si="14"/>
        <v>#REF!</v>
      </c>
      <c r="J969" s="127" t="str">
        <f>IF(G969+H969&lt;&gt;0,Transaksi!J964,"")</f>
        <v/>
      </c>
    </row>
    <row r="970" spans="3:10" customFormat="1" ht="16" customHeight="1">
      <c r="C970" s="59" t="str">
        <f>IF(G970+H970&lt;&gt;0,Transaksi!C965,"")</f>
        <v/>
      </c>
      <c r="D970" s="60" t="str">
        <f>IF(G970+H970&lt;&gt;0,Transaksi!D965,"")</f>
        <v/>
      </c>
      <c r="E970" s="213" t="str">
        <f>IF(G970+H970&lt;&gt;0,Transaksi!E965,"")</f>
        <v/>
      </c>
      <c r="F970" s="48" t="str">
        <f>IF(G970+H970&lt;&gt;0,Transaksi!F965,"")</f>
        <v/>
      </c>
      <c r="G970" s="61">
        <f>IF(Transaksi!K965=$F$11,Transaksi!M965,0)</f>
        <v>0</v>
      </c>
      <c r="H970" s="61">
        <f>IF(Transaksi!K965=$F$11,Transaksi!L965,0)</f>
        <v>0</v>
      </c>
      <c r="I970" s="127" t="e">
        <f t="shared" si="14"/>
        <v>#REF!</v>
      </c>
      <c r="J970" s="127" t="str">
        <f>IF(G970+H970&lt;&gt;0,Transaksi!J965,"")</f>
        <v/>
      </c>
    </row>
    <row r="971" spans="3:10" customFormat="1" ht="16" customHeight="1">
      <c r="C971" s="59" t="str">
        <f>IF(G971+H971&lt;&gt;0,Transaksi!C966,"")</f>
        <v/>
      </c>
      <c r="D971" s="60" t="str">
        <f>IF(G971+H971&lt;&gt;0,Transaksi!D966,"")</f>
        <v/>
      </c>
      <c r="E971" s="213" t="str">
        <f>IF(G971+H971&lt;&gt;0,Transaksi!E966,"")</f>
        <v/>
      </c>
      <c r="F971" s="48" t="str">
        <f>IF(G971+H971&lt;&gt;0,Transaksi!F966,"")</f>
        <v/>
      </c>
      <c r="G971" s="61">
        <f>IF(Transaksi!K966=$F$11,Transaksi!M966,0)</f>
        <v>0</v>
      </c>
      <c r="H971" s="61">
        <f>IF(Transaksi!K966=$F$11,Transaksi!L966,0)</f>
        <v>0</v>
      </c>
      <c r="I971" s="127" t="e">
        <f t="shared" si="14"/>
        <v>#REF!</v>
      </c>
      <c r="J971" s="127" t="str">
        <f>IF(G971+H971&lt;&gt;0,Transaksi!J966,"")</f>
        <v/>
      </c>
    </row>
    <row r="972" spans="3:10" customFormat="1" ht="16" customHeight="1">
      <c r="C972" s="59" t="str">
        <f>IF(G972+H972&lt;&gt;0,Transaksi!C967,"")</f>
        <v/>
      </c>
      <c r="D972" s="60" t="str">
        <f>IF(G972+H972&lt;&gt;0,Transaksi!D967,"")</f>
        <v/>
      </c>
      <c r="E972" s="213" t="str">
        <f>IF(G972+H972&lt;&gt;0,Transaksi!E967,"")</f>
        <v/>
      </c>
      <c r="F972" s="48" t="str">
        <f>IF(G972+H972&lt;&gt;0,Transaksi!F967,"")</f>
        <v/>
      </c>
      <c r="G972" s="61">
        <f>IF(Transaksi!K967=$F$11,Transaksi!M967,0)</f>
        <v>0</v>
      </c>
      <c r="H972" s="61">
        <f>IF(Transaksi!K967=$F$11,Transaksi!L967,0)</f>
        <v>0</v>
      </c>
      <c r="I972" s="127" t="e">
        <f t="shared" si="14"/>
        <v>#REF!</v>
      </c>
      <c r="J972" s="127" t="str">
        <f>IF(G972+H972&lt;&gt;0,Transaksi!J967,"")</f>
        <v/>
      </c>
    </row>
    <row r="973" spans="3:10" customFormat="1" ht="16" customHeight="1">
      <c r="C973" s="59" t="str">
        <f>IF(G973+H973&lt;&gt;0,Transaksi!C968,"")</f>
        <v/>
      </c>
      <c r="D973" s="60" t="str">
        <f>IF(G973+H973&lt;&gt;0,Transaksi!D968,"")</f>
        <v/>
      </c>
      <c r="E973" s="213" t="str">
        <f>IF(G973+H973&lt;&gt;0,Transaksi!E968,"")</f>
        <v/>
      </c>
      <c r="F973" s="48" t="str">
        <f>IF(G973+H973&lt;&gt;0,Transaksi!F968,"")</f>
        <v/>
      </c>
      <c r="G973" s="61">
        <f>IF(Transaksi!K968=$F$11,Transaksi!M968,0)</f>
        <v>0</v>
      </c>
      <c r="H973" s="61">
        <f>IF(Transaksi!K968=$F$11,Transaksi!L968,0)</f>
        <v>0</v>
      </c>
      <c r="I973" s="127" t="e">
        <f t="shared" si="14"/>
        <v>#REF!</v>
      </c>
      <c r="J973" s="127" t="str">
        <f>IF(G973+H973&lt;&gt;0,Transaksi!J968,"")</f>
        <v/>
      </c>
    </row>
    <row r="974" spans="3:10" customFormat="1" ht="16" customHeight="1">
      <c r="C974" s="59" t="str">
        <f>IF(G974+H974&lt;&gt;0,Transaksi!C969,"")</f>
        <v/>
      </c>
      <c r="D974" s="60" t="str">
        <f>IF(G974+H974&lt;&gt;0,Transaksi!D969,"")</f>
        <v/>
      </c>
      <c r="E974" s="213" t="str">
        <f>IF(G974+H974&lt;&gt;0,Transaksi!E969,"")</f>
        <v/>
      </c>
      <c r="F974" s="48" t="str">
        <f>IF(G974+H974&lt;&gt;0,Transaksi!F969,"")</f>
        <v/>
      </c>
      <c r="G974" s="61">
        <f>IF(Transaksi!K969=$F$11,Transaksi!M969,0)</f>
        <v>0</v>
      </c>
      <c r="H974" s="61">
        <f>IF(Transaksi!K969=$F$11,Transaksi!L969,0)</f>
        <v>0</v>
      </c>
      <c r="I974" s="127" t="e">
        <f t="shared" si="14"/>
        <v>#REF!</v>
      </c>
      <c r="J974" s="127" t="str">
        <f>IF(G974+H974&lt;&gt;0,Transaksi!J969,"")</f>
        <v/>
      </c>
    </row>
    <row r="975" spans="3:10" customFormat="1" ht="16" customHeight="1">
      <c r="C975" s="59" t="str">
        <f>IF(G975+H975&lt;&gt;0,Transaksi!C970,"")</f>
        <v/>
      </c>
      <c r="D975" s="60" t="str">
        <f>IF(G975+H975&lt;&gt;0,Transaksi!D970,"")</f>
        <v/>
      </c>
      <c r="E975" s="213" t="str">
        <f>IF(G975+H975&lt;&gt;0,Transaksi!E970,"")</f>
        <v/>
      </c>
      <c r="F975" s="48" t="str">
        <f>IF(G975+H975&lt;&gt;0,Transaksi!F970,"")</f>
        <v/>
      </c>
      <c r="G975" s="61">
        <f>IF(Transaksi!K970=$F$11,Transaksi!M970,0)</f>
        <v>0</v>
      </c>
      <c r="H975" s="61">
        <f>IF(Transaksi!K970=$F$11,Transaksi!L970,0)</f>
        <v>0</v>
      </c>
      <c r="I975" s="127" t="e">
        <f t="shared" si="14"/>
        <v>#REF!</v>
      </c>
      <c r="J975" s="127" t="str">
        <f>IF(G975+H975&lt;&gt;0,Transaksi!J970,"")</f>
        <v/>
      </c>
    </row>
    <row r="976" spans="3:10" customFormat="1" ht="16" customHeight="1">
      <c r="C976" s="59" t="str">
        <f>IF(G976+H976&lt;&gt;0,Transaksi!C971,"")</f>
        <v/>
      </c>
      <c r="D976" s="60" t="str">
        <f>IF(G976+H976&lt;&gt;0,Transaksi!D971,"")</f>
        <v/>
      </c>
      <c r="E976" s="213" t="str">
        <f>IF(G976+H976&lt;&gt;0,Transaksi!E971,"")</f>
        <v/>
      </c>
      <c r="F976" s="48" t="str">
        <f>IF(G976+H976&lt;&gt;0,Transaksi!F971,"")</f>
        <v/>
      </c>
      <c r="G976" s="61">
        <f>IF(Transaksi!K971=$F$11,Transaksi!M971,0)</f>
        <v>0</v>
      </c>
      <c r="H976" s="61">
        <f>IF(Transaksi!K971=$F$11,Transaksi!L971,0)</f>
        <v>0</v>
      </c>
      <c r="I976" s="127" t="e">
        <f t="shared" si="14"/>
        <v>#REF!</v>
      </c>
      <c r="J976" s="127" t="str">
        <f>IF(G976+H976&lt;&gt;0,Transaksi!J971,"")</f>
        <v/>
      </c>
    </row>
    <row r="977" spans="3:10" customFormat="1" ht="16" customHeight="1">
      <c r="C977" s="59" t="str">
        <f>IF(G977+H977&lt;&gt;0,Transaksi!C972,"")</f>
        <v/>
      </c>
      <c r="D977" s="60" t="str">
        <f>IF(G977+H977&lt;&gt;0,Transaksi!D972,"")</f>
        <v/>
      </c>
      <c r="E977" s="213" t="str">
        <f>IF(G977+H977&lt;&gt;0,Transaksi!E972,"")</f>
        <v/>
      </c>
      <c r="F977" s="48" t="str">
        <f>IF(G977+H977&lt;&gt;0,Transaksi!F972,"")</f>
        <v/>
      </c>
      <c r="G977" s="61">
        <f>IF(Transaksi!K972=$F$11,Transaksi!M972,0)</f>
        <v>0</v>
      </c>
      <c r="H977" s="61">
        <f>IF(Transaksi!K972=$F$11,Transaksi!L972,0)</f>
        <v>0</v>
      </c>
      <c r="I977" s="127" t="e">
        <f t="shared" ref="I977:I1040" si="15">I976+G977-H977</f>
        <v>#REF!</v>
      </c>
      <c r="J977" s="127" t="str">
        <f>IF(G977+H977&lt;&gt;0,Transaksi!J972,"")</f>
        <v/>
      </c>
    </row>
    <row r="978" spans="3:10" customFormat="1" ht="16" customHeight="1">
      <c r="C978" s="59" t="str">
        <f>IF(G978+H978&lt;&gt;0,Transaksi!C973,"")</f>
        <v/>
      </c>
      <c r="D978" s="60" t="str">
        <f>IF(G978+H978&lt;&gt;0,Transaksi!D973,"")</f>
        <v/>
      </c>
      <c r="E978" s="213" t="str">
        <f>IF(G978+H978&lt;&gt;0,Transaksi!E973,"")</f>
        <v/>
      </c>
      <c r="F978" s="48" t="str">
        <f>IF(G978+H978&lt;&gt;0,Transaksi!F973,"")</f>
        <v/>
      </c>
      <c r="G978" s="61">
        <f>IF(Transaksi!K973=$F$11,Transaksi!M973,0)</f>
        <v>0</v>
      </c>
      <c r="H978" s="61">
        <f>IF(Transaksi!K973=$F$11,Transaksi!L973,0)</f>
        <v>0</v>
      </c>
      <c r="I978" s="127" t="e">
        <f t="shared" si="15"/>
        <v>#REF!</v>
      </c>
      <c r="J978" s="127" t="str">
        <f>IF(G978+H978&lt;&gt;0,Transaksi!J973,"")</f>
        <v/>
      </c>
    </row>
    <row r="979" spans="3:10" customFormat="1" ht="16" customHeight="1">
      <c r="C979" s="59" t="str">
        <f>IF(G979+H979&lt;&gt;0,Transaksi!C974,"")</f>
        <v/>
      </c>
      <c r="D979" s="60" t="str">
        <f>IF(G979+H979&lt;&gt;0,Transaksi!D974,"")</f>
        <v/>
      </c>
      <c r="E979" s="213" t="str">
        <f>IF(G979+H979&lt;&gt;0,Transaksi!E974,"")</f>
        <v/>
      </c>
      <c r="F979" s="48" t="str">
        <f>IF(G979+H979&lt;&gt;0,Transaksi!F974,"")</f>
        <v/>
      </c>
      <c r="G979" s="61">
        <f>IF(Transaksi!K974=$F$11,Transaksi!M974,0)</f>
        <v>0</v>
      </c>
      <c r="H979" s="61">
        <f>IF(Transaksi!K974=$F$11,Transaksi!L974,0)</f>
        <v>0</v>
      </c>
      <c r="I979" s="127" t="e">
        <f t="shared" si="15"/>
        <v>#REF!</v>
      </c>
      <c r="J979" s="127" t="str">
        <f>IF(G979+H979&lt;&gt;0,Transaksi!J974,"")</f>
        <v/>
      </c>
    </row>
    <row r="980" spans="3:10" customFormat="1" ht="16" customHeight="1">
      <c r="C980" s="59" t="str">
        <f>IF(G980+H980&lt;&gt;0,Transaksi!C975,"")</f>
        <v/>
      </c>
      <c r="D980" s="60" t="str">
        <f>IF(G980+H980&lt;&gt;0,Transaksi!D975,"")</f>
        <v/>
      </c>
      <c r="E980" s="213" t="str">
        <f>IF(G980+H980&lt;&gt;0,Transaksi!E975,"")</f>
        <v/>
      </c>
      <c r="F980" s="48" t="str">
        <f>IF(G980+H980&lt;&gt;0,Transaksi!F975,"")</f>
        <v/>
      </c>
      <c r="G980" s="61">
        <f>IF(Transaksi!K975=$F$11,Transaksi!M975,0)</f>
        <v>0</v>
      </c>
      <c r="H980" s="61">
        <f>IF(Transaksi!K975=$F$11,Transaksi!L975,0)</f>
        <v>0</v>
      </c>
      <c r="I980" s="127" t="e">
        <f t="shared" si="15"/>
        <v>#REF!</v>
      </c>
      <c r="J980" s="127" t="str">
        <f>IF(G980+H980&lt;&gt;0,Transaksi!J975,"")</f>
        <v/>
      </c>
    </row>
    <row r="981" spans="3:10" customFormat="1" ht="16" customHeight="1">
      <c r="C981" s="59" t="str">
        <f>IF(G981+H981&lt;&gt;0,Transaksi!C976,"")</f>
        <v/>
      </c>
      <c r="D981" s="60" t="str">
        <f>IF(G981+H981&lt;&gt;0,Transaksi!D976,"")</f>
        <v/>
      </c>
      <c r="E981" s="213" t="str">
        <f>IF(G981+H981&lt;&gt;0,Transaksi!E976,"")</f>
        <v/>
      </c>
      <c r="F981" s="48" t="str">
        <f>IF(G981+H981&lt;&gt;0,Transaksi!F976,"")</f>
        <v/>
      </c>
      <c r="G981" s="61">
        <f>IF(Transaksi!K976=$F$11,Transaksi!M976,0)</f>
        <v>0</v>
      </c>
      <c r="H981" s="61">
        <f>IF(Transaksi!K976=$F$11,Transaksi!L976,0)</f>
        <v>0</v>
      </c>
      <c r="I981" s="127" t="e">
        <f t="shared" si="15"/>
        <v>#REF!</v>
      </c>
      <c r="J981" s="127" t="str">
        <f>IF(G981+H981&lt;&gt;0,Transaksi!J976,"")</f>
        <v/>
      </c>
    </row>
    <row r="982" spans="3:10" customFormat="1" ht="16" customHeight="1">
      <c r="C982" s="59" t="str">
        <f>IF(G982+H982&lt;&gt;0,Transaksi!C977,"")</f>
        <v/>
      </c>
      <c r="D982" s="60" t="str">
        <f>IF(G982+H982&lt;&gt;0,Transaksi!D977,"")</f>
        <v/>
      </c>
      <c r="E982" s="213" t="str">
        <f>IF(G982+H982&lt;&gt;0,Transaksi!E977,"")</f>
        <v/>
      </c>
      <c r="F982" s="48" t="str">
        <f>IF(G982+H982&lt;&gt;0,Transaksi!F977,"")</f>
        <v/>
      </c>
      <c r="G982" s="61">
        <f>IF(Transaksi!K977=$F$11,Transaksi!M977,0)</f>
        <v>0</v>
      </c>
      <c r="H982" s="61">
        <f>IF(Transaksi!K977=$F$11,Transaksi!L977,0)</f>
        <v>0</v>
      </c>
      <c r="I982" s="127" t="e">
        <f t="shared" si="15"/>
        <v>#REF!</v>
      </c>
      <c r="J982" s="127" t="str">
        <f>IF(G982+H982&lt;&gt;0,Transaksi!J977,"")</f>
        <v/>
      </c>
    </row>
    <row r="983" spans="3:10" customFormat="1" ht="16" customHeight="1">
      <c r="C983" s="59" t="str">
        <f>IF(G983+H983&lt;&gt;0,Transaksi!C978,"")</f>
        <v/>
      </c>
      <c r="D983" s="60" t="str">
        <f>IF(G983+H983&lt;&gt;0,Transaksi!D978,"")</f>
        <v/>
      </c>
      <c r="E983" s="213" t="str">
        <f>IF(G983+H983&lt;&gt;0,Transaksi!E978,"")</f>
        <v/>
      </c>
      <c r="F983" s="48" t="str">
        <f>IF(G983+H983&lt;&gt;0,Transaksi!F978,"")</f>
        <v/>
      </c>
      <c r="G983" s="61">
        <f>IF(Transaksi!K978=$F$11,Transaksi!M978,0)</f>
        <v>0</v>
      </c>
      <c r="H983" s="61">
        <f>IF(Transaksi!K978=$F$11,Transaksi!L978,0)</f>
        <v>0</v>
      </c>
      <c r="I983" s="127" t="e">
        <f t="shared" si="15"/>
        <v>#REF!</v>
      </c>
      <c r="J983" s="127" t="str">
        <f>IF(G983+H983&lt;&gt;0,Transaksi!J978,"")</f>
        <v/>
      </c>
    </row>
    <row r="984" spans="3:10" customFormat="1" ht="16" customHeight="1">
      <c r="C984" s="59" t="str">
        <f>IF(G984+H984&lt;&gt;0,Transaksi!C979,"")</f>
        <v/>
      </c>
      <c r="D984" s="60" t="str">
        <f>IF(G984+H984&lt;&gt;0,Transaksi!D979,"")</f>
        <v/>
      </c>
      <c r="E984" s="213" t="str">
        <f>IF(G984+H984&lt;&gt;0,Transaksi!E979,"")</f>
        <v/>
      </c>
      <c r="F984" s="48" t="str">
        <f>IF(G984+H984&lt;&gt;0,Transaksi!F979,"")</f>
        <v/>
      </c>
      <c r="G984" s="61">
        <f>IF(Transaksi!K979=$F$11,Transaksi!M979,0)</f>
        <v>0</v>
      </c>
      <c r="H984" s="61">
        <f>IF(Transaksi!K979=$F$11,Transaksi!L979,0)</f>
        <v>0</v>
      </c>
      <c r="I984" s="127" t="e">
        <f t="shared" si="15"/>
        <v>#REF!</v>
      </c>
      <c r="J984" s="127" t="str">
        <f>IF(G984+H984&lt;&gt;0,Transaksi!J979,"")</f>
        <v/>
      </c>
    </row>
    <row r="985" spans="3:10" customFormat="1" ht="16" customHeight="1">
      <c r="C985" s="59" t="str">
        <f>IF(G985+H985&lt;&gt;0,Transaksi!C980,"")</f>
        <v/>
      </c>
      <c r="D985" s="60" t="str">
        <f>IF(G985+H985&lt;&gt;0,Transaksi!D980,"")</f>
        <v/>
      </c>
      <c r="E985" s="213" t="str">
        <f>IF(G985+H985&lt;&gt;0,Transaksi!E980,"")</f>
        <v/>
      </c>
      <c r="F985" s="48" t="str">
        <f>IF(G985+H985&lt;&gt;0,Transaksi!F980,"")</f>
        <v/>
      </c>
      <c r="G985" s="61">
        <f>IF(Transaksi!K980=$F$11,Transaksi!M980,0)</f>
        <v>0</v>
      </c>
      <c r="H985" s="61">
        <f>IF(Transaksi!K980=$F$11,Transaksi!L980,0)</f>
        <v>0</v>
      </c>
      <c r="I985" s="127" t="e">
        <f t="shared" si="15"/>
        <v>#REF!</v>
      </c>
      <c r="J985" s="127" t="str">
        <f>IF(G985+H985&lt;&gt;0,Transaksi!J980,"")</f>
        <v/>
      </c>
    </row>
    <row r="986" spans="3:10" customFormat="1" ht="16" customHeight="1">
      <c r="C986" s="59" t="str">
        <f>IF(G986+H986&lt;&gt;0,Transaksi!C981,"")</f>
        <v/>
      </c>
      <c r="D986" s="60" t="str">
        <f>IF(G986+H986&lt;&gt;0,Transaksi!D981,"")</f>
        <v/>
      </c>
      <c r="E986" s="213" t="str">
        <f>IF(G986+H986&lt;&gt;0,Transaksi!E981,"")</f>
        <v/>
      </c>
      <c r="F986" s="48" t="str">
        <f>IF(G986+H986&lt;&gt;0,Transaksi!F981,"")</f>
        <v/>
      </c>
      <c r="G986" s="61">
        <f>IF(Transaksi!K981=$F$11,Transaksi!M981,0)</f>
        <v>0</v>
      </c>
      <c r="H986" s="61">
        <f>IF(Transaksi!K981=$F$11,Transaksi!L981,0)</f>
        <v>0</v>
      </c>
      <c r="I986" s="127" t="e">
        <f t="shared" si="15"/>
        <v>#REF!</v>
      </c>
      <c r="J986" s="127" t="str">
        <f>IF(G986+H986&lt;&gt;0,Transaksi!J981,"")</f>
        <v/>
      </c>
    </row>
    <row r="987" spans="3:10" customFormat="1" ht="16" customHeight="1">
      <c r="C987" s="59" t="str">
        <f>IF(G987+H987&lt;&gt;0,Transaksi!C982,"")</f>
        <v/>
      </c>
      <c r="D987" s="60" t="str">
        <f>IF(G987+H987&lt;&gt;0,Transaksi!D982,"")</f>
        <v/>
      </c>
      <c r="E987" s="213" t="str">
        <f>IF(G987+H987&lt;&gt;0,Transaksi!E982,"")</f>
        <v/>
      </c>
      <c r="F987" s="48" t="str">
        <f>IF(G987+H987&lt;&gt;0,Transaksi!F982,"")</f>
        <v/>
      </c>
      <c r="G987" s="61">
        <f>IF(Transaksi!K982=$F$11,Transaksi!M982,0)</f>
        <v>0</v>
      </c>
      <c r="H987" s="61">
        <f>IF(Transaksi!K982=$F$11,Transaksi!L982,0)</f>
        <v>0</v>
      </c>
      <c r="I987" s="127" t="e">
        <f t="shared" si="15"/>
        <v>#REF!</v>
      </c>
      <c r="J987" s="127" t="str">
        <f>IF(G987+H987&lt;&gt;0,Transaksi!J982,"")</f>
        <v/>
      </c>
    </row>
    <row r="988" spans="3:10" customFormat="1" ht="16" customHeight="1">
      <c r="C988" s="59" t="str">
        <f>IF(G988+H988&lt;&gt;0,Transaksi!C983,"")</f>
        <v/>
      </c>
      <c r="D988" s="60" t="str">
        <f>IF(G988+H988&lt;&gt;0,Transaksi!D983,"")</f>
        <v/>
      </c>
      <c r="E988" s="213" t="str">
        <f>IF(G988+H988&lt;&gt;0,Transaksi!E983,"")</f>
        <v/>
      </c>
      <c r="F988" s="48" t="str">
        <f>IF(G988+H988&lt;&gt;0,Transaksi!F983,"")</f>
        <v/>
      </c>
      <c r="G988" s="61">
        <f>IF(Transaksi!K983=$F$11,Transaksi!M983,0)</f>
        <v>0</v>
      </c>
      <c r="H988" s="61">
        <f>IF(Transaksi!K983=$F$11,Transaksi!L983,0)</f>
        <v>0</v>
      </c>
      <c r="I988" s="127" t="e">
        <f t="shared" si="15"/>
        <v>#REF!</v>
      </c>
      <c r="J988" s="127" t="str">
        <f>IF(G988+H988&lt;&gt;0,Transaksi!J983,"")</f>
        <v/>
      </c>
    </row>
    <row r="989" spans="3:10" customFormat="1" ht="16" customHeight="1">
      <c r="C989" s="59" t="str">
        <f>IF(G989+H989&lt;&gt;0,Transaksi!C984,"")</f>
        <v/>
      </c>
      <c r="D989" s="60" t="str">
        <f>IF(G989+H989&lt;&gt;0,Transaksi!D984,"")</f>
        <v/>
      </c>
      <c r="E989" s="213" t="str">
        <f>IF(G989+H989&lt;&gt;0,Transaksi!E984,"")</f>
        <v/>
      </c>
      <c r="F989" s="48" t="str">
        <f>IF(G989+H989&lt;&gt;0,Transaksi!F984,"")</f>
        <v/>
      </c>
      <c r="G989" s="61">
        <f>IF(Transaksi!K984=$F$11,Transaksi!M984,0)</f>
        <v>0</v>
      </c>
      <c r="H989" s="61">
        <f>IF(Transaksi!K984=$F$11,Transaksi!L984,0)</f>
        <v>0</v>
      </c>
      <c r="I989" s="127" t="e">
        <f t="shared" si="15"/>
        <v>#REF!</v>
      </c>
      <c r="J989" s="127" t="str">
        <f>IF(G989+H989&lt;&gt;0,Transaksi!J984,"")</f>
        <v/>
      </c>
    </row>
    <row r="990" spans="3:10" customFormat="1" ht="16" customHeight="1">
      <c r="C990" s="59" t="str">
        <f>IF(G990+H990&lt;&gt;0,Transaksi!C985,"")</f>
        <v/>
      </c>
      <c r="D990" s="60" t="str">
        <f>IF(G990+H990&lt;&gt;0,Transaksi!D985,"")</f>
        <v/>
      </c>
      <c r="E990" s="213" t="str">
        <f>IF(G990+H990&lt;&gt;0,Transaksi!E985,"")</f>
        <v/>
      </c>
      <c r="F990" s="48" t="str">
        <f>IF(G990+H990&lt;&gt;0,Transaksi!F985,"")</f>
        <v/>
      </c>
      <c r="G990" s="61">
        <f>IF(Transaksi!K985=$F$11,Transaksi!M985,0)</f>
        <v>0</v>
      </c>
      <c r="H990" s="61">
        <f>IF(Transaksi!K985=$F$11,Transaksi!L985,0)</f>
        <v>0</v>
      </c>
      <c r="I990" s="127" t="e">
        <f t="shared" si="15"/>
        <v>#REF!</v>
      </c>
      <c r="J990" s="127" t="str">
        <f>IF(G990+H990&lt;&gt;0,Transaksi!J985,"")</f>
        <v/>
      </c>
    </row>
    <row r="991" spans="3:10" customFormat="1" ht="16" customHeight="1">
      <c r="C991" s="59" t="str">
        <f>IF(G991+H991&lt;&gt;0,Transaksi!C986,"")</f>
        <v/>
      </c>
      <c r="D991" s="60" t="str">
        <f>IF(G991+H991&lt;&gt;0,Transaksi!D986,"")</f>
        <v/>
      </c>
      <c r="E991" s="213" t="str">
        <f>IF(G991+H991&lt;&gt;0,Transaksi!E986,"")</f>
        <v/>
      </c>
      <c r="F991" s="48" t="str">
        <f>IF(G991+H991&lt;&gt;0,Transaksi!F986,"")</f>
        <v/>
      </c>
      <c r="G991" s="61">
        <f>IF(Transaksi!K986=$F$11,Transaksi!M986,0)</f>
        <v>0</v>
      </c>
      <c r="H991" s="61">
        <f>IF(Transaksi!K986=$F$11,Transaksi!L986,0)</f>
        <v>0</v>
      </c>
      <c r="I991" s="127" t="e">
        <f t="shared" si="15"/>
        <v>#REF!</v>
      </c>
      <c r="J991" s="127" t="str">
        <f>IF(G991+H991&lt;&gt;0,Transaksi!J986,"")</f>
        <v/>
      </c>
    </row>
    <row r="992" spans="3:10" customFormat="1" ht="16" customHeight="1">
      <c r="C992" s="59" t="str">
        <f>IF(G992+H992&lt;&gt;0,Transaksi!C987,"")</f>
        <v/>
      </c>
      <c r="D992" s="60" t="str">
        <f>IF(G992+H992&lt;&gt;0,Transaksi!D987,"")</f>
        <v/>
      </c>
      <c r="E992" s="213" t="str">
        <f>IF(G992+H992&lt;&gt;0,Transaksi!E987,"")</f>
        <v/>
      </c>
      <c r="F992" s="48" t="str">
        <f>IF(G992+H992&lt;&gt;0,Transaksi!F987,"")</f>
        <v/>
      </c>
      <c r="G992" s="61">
        <f>IF(Transaksi!K987=$F$11,Transaksi!M987,0)</f>
        <v>0</v>
      </c>
      <c r="H992" s="61">
        <f>IF(Transaksi!K987=$F$11,Transaksi!L987,0)</f>
        <v>0</v>
      </c>
      <c r="I992" s="127" t="e">
        <f t="shared" si="15"/>
        <v>#REF!</v>
      </c>
      <c r="J992" s="127" t="str">
        <f>IF(G992+H992&lt;&gt;0,Transaksi!J987,"")</f>
        <v/>
      </c>
    </row>
    <row r="993" spans="3:10" customFormat="1" ht="16" customHeight="1">
      <c r="C993" s="59" t="str">
        <f>IF(G993+H993&lt;&gt;0,Transaksi!C988,"")</f>
        <v/>
      </c>
      <c r="D993" s="60" t="str">
        <f>IF(G993+H993&lt;&gt;0,Transaksi!D988,"")</f>
        <v/>
      </c>
      <c r="E993" s="213" t="str">
        <f>IF(G993+H993&lt;&gt;0,Transaksi!E988,"")</f>
        <v/>
      </c>
      <c r="F993" s="48" t="str">
        <f>IF(G993+H993&lt;&gt;0,Transaksi!F988,"")</f>
        <v/>
      </c>
      <c r="G993" s="61">
        <f>IF(Transaksi!K988=$F$11,Transaksi!M988,0)</f>
        <v>0</v>
      </c>
      <c r="H993" s="61">
        <f>IF(Transaksi!K988=$F$11,Transaksi!L988,0)</f>
        <v>0</v>
      </c>
      <c r="I993" s="127" t="e">
        <f t="shared" si="15"/>
        <v>#REF!</v>
      </c>
      <c r="J993" s="127" t="str">
        <f>IF(G993+H993&lt;&gt;0,Transaksi!J988,"")</f>
        <v/>
      </c>
    </row>
    <row r="994" spans="3:10" customFormat="1" ht="16" customHeight="1">
      <c r="C994" s="59" t="str">
        <f>IF(G994+H994&lt;&gt;0,Transaksi!C989,"")</f>
        <v/>
      </c>
      <c r="D994" s="60" t="str">
        <f>IF(G994+H994&lt;&gt;0,Transaksi!D989,"")</f>
        <v/>
      </c>
      <c r="E994" s="213" t="str">
        <f>IF(G994+H994&lt;&gt;0,Transaksi!E989,"")</f>
        <v/>
      </c>
      <c r="F994" s="48" t="str">
        <f>IF(G994+H994&lt;&gt;0,Transaksi!F989,"")</f>
        <v/>
      </c>
      <c r="G994" s="61">
        <f>IF(Transaksi!K989=$F$11,Transaksi!M989,0)</f>
        <v>0</v>
      </c>
      <c r="H994" s="61">
        <f>IF(Transaksi!K989=$F$11,Transaksi!L989,0)</f>
        <v>0</v>
      </c>
      <c r="I994" s="127" t="e">
        <f t="shared" si="15"/>
        <v>#REF!</v>
      </c>
      <c r="J994" s="127" t="str">
        <f>IF(G994+H994&lt;&gt;0,Transaksi!J989,"")</f>
        <v/>
      </c>
    </row>
    <row r="995" spans="3:10" customFormat="1" ht="16" customHeight="1">
      <c r="C995" s="59" t="str">
        <f>IF(G995+H995&lt;&gt;0,Transaksi!C990,"")</f>
        <v/>
      </c>
      <c r="D995" s="60" t="str">
        <f>IF(G995+H995&lt;&gt;0,Transaksi!D990,"")</f>
        <v/>
      </c>
      <c r="E995" s="213" t="str">
        <f>IF(G995+H995&lt;&gt;0,Transaksi!E990,"")</f>
        <v/>
      </c>
      <c r="F995" s="48" t="str">
        <f>IF(G995+H995&lt;&gt;0,Transaksi!F990,"")</f>
        <v/>
      </c>
      <c r="G995" s="61">
        <f>IF(Transaksi!K990=$F$11,Transaksi!M990,0)</f>
        <v>0</v>
      </c>
      <c r="H995" s="61">
        <f>IF(Transaksi!K990=$F$11,Transaksi!L990,0)</f>
        <v>0</v>
      </c>
      <c r="I995" s="127" t="e">
        <f t="shared" si="15"/>
        <v>#REF!</v>
      </c>
      <c r="J995" s="127" t="str">
        <f>IF(G995+H995&lt;&gt;0,Transaksi!J990,"")</f>
        <v/>
      </c>
    </row>
    <row r="996" spans="3:10" customFormat="1" ht="16" customHeight="1">
      <c r="C996" s="59" t="str">
        <f>IF(G996+H996&lt;&gt;0,Transaksi!C991,"")</f>
        <v/>
      </c>
      <c r="D996" s="60" t="str">
        <f>IF(G996+H996&lt;&gt;0,Transaksi!D991,"")</f>
        <v/>
      </c>
      <c r="E996" s="213" t="str">
        <f>IF(G996+H996&lt;&gt;0,Transaksi!E991,"")</f>
        <v/>
      </c>
      <c r="F996" s="48" t="str">
        <f>IF(G996+H996&lt;&gt;0,Transaksi!F991,"")</f>
        <v/>
      </c>
      <c r="G996" s="61">
        <f>IF(Transaksi!K991=$F$11,Transaksi!M991,0)</f>
        <v>0</v>
      </c>
      <c r="H996" s="61">
        <f>IF(Transaksi!K991=$F$11,Transaksi!L991,0)</f>
        <v>0</v>
      </c>
      <c r="I996" s="127" t="e">
        <f t="shared" si="15"/>
        <v>#REF!</v>
      </c>
      <c r="J996" s="127" t="str">
        <f>IF(G996+H996&lt;&gt;0,Transaksi!J991,"")</f>
        <v/>
      </c>
    </row>
    <row r="997" spans="3:10" customFormat="1" ht="16" customHeight="1">
      <c r="C997" s="59" t="str">
        <f>IF(G997+H997&lt;&gt;0,Transaksi!C992,"")</f>
        <v/>
      </c>
      <c r="D997" s="60" t="str">
        <f>IF(G997+H997&lt;&gt;0,Transaksi!D992,"")</f>
        <v/>
      </c>
      <c r="E997" s="213" t="str">
        <f>IF(G997+H997&lt;&gt;0,Transaksi!E992,"")</f>
        <v/>
      </c>
      <c r="F997" s="48" t="str">
        <f>IF(G997+H997&lt;&gt;0,Transaksi!F992,"")</f>
        <v/>
      </c>
      <c r="G997" s="61">
        <f>IF(Transaksi!K992=$F$11,Transaksi!M992,0)</f>
        <v>0</v>
      </c>
      <c r="H997" s="61">
        <f>IF(Transaksi!K992=$F$11,Transaksi!L992,0)</f>
        <v>0</v>
      </c>
      <c r="I997" s="127" t="e">
        <f t="shared" si="15"/>
        <v>#REF!</v>
      </c>
      <c r="J997" s="127" t="str">
        <f>IF(G997+H997&lt;&gt;0,Transaksi!J992,"")</f>
        <v/>
      </c>
    </row>
    <row r="998" spans="3:10" customFormat="1" ht="16" customHeight="1">
      <c r="C998" s="59" t="str">
        <f>IF(G998+H998&lt;&gt;0,Transaksi!C993,"")</f>
        <v/>
      </c>
      <c r="D998" s="60" t="str">
        <f>IF(G998+H998&lt;&gt;0,Transaksi!D993,"")</f>
        <v/>
      </c>
      <c r="E998" s="213" t="str">
        <f>IF(G998+H998&lt;&gt;0,Transaksi!E993,"")</f>
        <v/>
      </c>
      <c r="F998" s="48" t="str">
        <f>IF(G998+H998&lt;&gt;0,Transaksi!F993,"")</f>
        <v/>
      </c>
      <c r="G998" s="61">
        <f>IF(Transaksi!K993=$F$11,Transaksi!M993,0)</f>
        <v>0</v>
      </c>
      <c r="H998" s="61">
        <f>IF(Transaksi!K993=$F$11,Transaksi!L993,0)</f>
        <v>0</v>
      </c>
      <c r="I998" s="127" t="e">
        <f t="shared" si="15"/>
        <v>#REF!</v>
      </c>
      <c r="J998" s="127" t="str">
        <f>IF(G998+H998&lt;&gt;0,Transaksi!J993,"")</f>
        <v/>
      </c>
    </row>
    <row r="999" spans="3:10" customFormat="1" ht="16" customHeight="1">
      <c r="C999" s="59" t="str">
        <f>IF(G999+H999&lt;&gt;0,Transaksi!C994,"")</f>
        <v/>
      </c>
      <c r="D999" s="60" t="str">
        <f>IF(G999+H999&lt;&gt;0,Transaksi!D994,"")</f>
        <v/>
      </c>
      <c r="E999" s="213" t="str">
        <f>IF(G999+H999&lt;&gt;0,Transaksi!E994,"")</f>
        <v/>
      </c>
      <c r="F999" s="48" t="str">
        <f>IF(G999+H999&lt;&gt;0,Transaksi!F994,"")</f>
        <v/>
      </c>
      <c r="G999" s="61">
        <f>IF(Transaksi!K994=$F$11,Transaksi!M994,0)</f>
        <v>0</v>
      </c>
      <c r="H999" s="61">
        <f>IF(Transaksi!K994=$F$11,Transaksi!L994,0)</f>
        <v>0</v>
      </c>
      <c r="I999" s="127" t="e">
        <f t="shared" si="15"/>
        <v>#REF!</v>
      </c>
      <c r="J999" s="127" t="str">
        <f>IF(G999+H999&lt;&gt;0,Transaksi!J994,"")</f>
        <v/>
      </c>
    </row>
    <row r="1000" spans="3:10" customFormat="1" ht="16" customHeight="1">
      <c r="C1000" s="59" t="str">
        <f>IF(G1000+H1000&lt;&gt;0,Transaksi!C995,"")</f>
        <v/>
      </c>
      <c r="D1000" s="60" t="str">
        <f>IF(G1000+H1000&lt;&gt;0,Transaksi!D995,"")</f>
        <v/>
      </c>
      <c r="E1000" s="213" t="str">
        <f>IF(G1000+H1000&lt;&gt;0,Transaksi!E995,"")</f>
        <v/>
      </c>
      <c r="F1000" s="48" t="str">
        <f>IF(G1000+H1000&lt;&gt;0,Transaksi!F995,"")</f>
        <v/>
      </c>
      <c r="G1000" s="61">
        <f>IF(Transaksi!K995=$F$11,Transaksi!M995,0)</f>
        <v>0</v>
      </c>
      <c r="H1000" s="61">
        <f>IF(Transaksi!K995=$F$11,Transaksi!L995,0)</f>
        <v>0</v>
      </c>
      <c r="I1000" s="127" t="e">
        <f t="shared" si="15"/>
        <v>#REF!</v>
      </c>
      <c r="J1000" s="127" t="str">
        <f>IF(G1000+H1000&lt;&gt;0,Transaksi!J995,"")</f>
        <v/>
      </c>
    </row>
    <row r="1001" spans="3:10" customFormat="1" ht="16" customHeight="1">
      <c r="C1001" s="59" t="str">
        <f>IF(G1001+H1001&lt;&gt;0,Transaksi!C996,"")</f>
        <v/>
      </c>
      <c r="D1001" s="60" t="str">
        <f>IF(G1001+H1001&lt;&gt;0,Transaksi!D996,"")</f>
        <v/>
      </c>
      <c r="E1001" s="213" t="str">
        <f>IF(G1001+H1001&lt;&gt;0,Transaksi!E996,"")</f>
        <v/>
      </c>
      <c r="F1001" s="48" t="str">
        <f>IF(G1001+H1001&lt;&gt;0,Transaksi!F996,"")</f>
        <v/>
      </c>
      <c r="G1001" s="61">
        <f>IF(Transaksi!K996=$F$11,Transaksi!M996,0)</f>
        <v>0</v>
      </c>
      <c r="H1001" s="61">
        <f>IF(Transaksi!K996=$F$11,Transaksi!L996,0)</f>
        <v>0</v>
      </c>
      <c r="I1001" s="127" t="e">
        <f t="shared" si="15"/>
        <v>#REF!</v>
      </c>
      <c r="J1001" s="127" t="str">
        <f>IF(G1001+H1001&lt;&gt;0,Transaksi!J996,"")</f>
        <v/>
      </c>
    </row>
    <row r="1002" spans="3:10" customFormat="1" ht="16" customHeight="1">
      <c r="C1002" s="59" t="str">
        <f>IF(G1002+H1002&lt;&gt;0,Transaksi!C997,"")</f>
        <v/>
      </c>
      <c r="D1002" s="60" t="str">
        <f>IF(G1002+H1002&lt;&gt;0,Transaksi!D997,"")</f>
        <v/>
      </c>
      <c r="E1002" s="213" t="str">
        <f>IF(G1002+H1002&lt;&gt;0,Transaksi!E997,"")</f>
        <v/>
      </c>
      <c r="F1002" s="48" t="str">
        <f>IF(G1002+H1002&lt;&gt;0,Transaksi!F997,"")</f>
        <v/>
      </c>
      <c r="G1002" s="61">
        <f>IF(Transaksi!K997=$F$11,Transaksi!M997,0)</f>
        <v>0</v>
      </c>
      <c r="H1002" s="61">
        <f>IF(Transaksi!K997=$F$11,Transaksi!L997,0)</f>
        <v>0</v>
      </c>
      <c r="I1002" s="127" t="e">
        <f t="shared" si="15"/>
        <v>#REF!</v>
      </c>
      <c r="J1002" s="127" t="str">
        <f>IF(G1002+H1002&lt;&gt;0,Transaksi!J997,"")</f>
        <v/>
      </c>
    </row>
    <row r="1003" spans="3:10" customFormat="1" ht="16" customHeight="1">
      <c r="C1003" s="59" t="str">
        <f>IF(G1003+H1003&lt;&gt;0,Transaksi!C998,"")</f>
        <v/>
      </c>
      <c r="D1003" s="60" t="str">
        <f>IF(G1003+H1003&lt;&gt;0,Transaksi!D998,"")</f>
        <v/>
      </c>
      <c r="E1003" s="213" t="str">
        <f>IF(G1003+H1003&lt;&gt;0,Transaksi!E998,"")</f>
        <v/>
      </c>
      <c r="F1003" s="48" t="str">
        <f>IF(G1003+H1003&lt;&gt;0,Transaksi!F998,"")</f>
        <v/>
      </c>
      <c r="G1003" s="61">
        <f>IF(Transaksi!K998=$F$11,Transaksi!M998,0)</f>
        <v>0</v>
      </c>
      <c r="H1003" s="61">
        <f>IF(Transaksi!K998=$F$11,Transaksi!L998,0)</f>
        <v>0</v>
      </c>
      <c r="I1003" s="127" t="e">
        <f t="shared" si="15"/>
        <v>#REF!</v>
      </c>
      <c r="J1003" s="127" t="str">
        <f>IF(G1003+H1003&lt;&gt;0,Transaksi!J998,"")</f>
        <v/>
      </c>
    </row>
    <row r="1004" spans="3:10" customFormat="1" ht="16" customHeight="1">
      <c r="C1004" s="59" t="str">
        <f>IF(G1004+H1004&lt;&gt;0,Transaksi!C999,"")</f>
        <v/>
      </c>
      <c r="D1004" s="60" t="str">
        <f>IF(G1004+H1004&lt;&gt;0,Transaksi!D999,"")</f>
        <v/>
      </c>
      <c r="E1004" s="213" t="str">
        <f>IF(G1004+H1004&lt;&gt;0,Transaksi!E999,"")</f>
        <v/>
      </c>
      <c r="F1004" s="48" t="str">
        <f>IF(G1004+H1004&lt;&gt;0,Transaksi!F999,"")</f>
        <v/>
      </c>
      <c r="G1004" s="61">
        <f>IF(Transaksi!K999=$F$11,Transaksi!M999,0)</f>
        <v>0</v>
      </c>
      <c r="H1004" s="61">
        <f>IF(Transaksi!K999=$F$11,Transaksi!L999,0)</f>
        <v>0</v>
      </c>
      <c r="I1004" s="127" t="e">
        <f t="shared" si="15"/>
        <v>#REF!</v>
      </c>
      <c r="J1004" s="127" t="str">
        <f>IF(G1004+H1004&lt;&gt;0,Transaksi!J999,"")</f>
        <v/>
      </c>
    </row>
    <row r="1005" spans="3:10" customFormat="1" ht="16" customHeight="1">
      <c r="C1005" s="59" t="str">
        <f>IF(G1005+H1005&lt;&gt;0,Transaksi!C1000,"")</f>
        <v/>
      </c>
      <c r="D1005" s="60" t="str">
        <f>IF(G1005+H1005&lt;&gt;0,Transaksi!D1000,"")</f>
        <v/>
      </c>
      <c r="E1005" s="213" t="str">
        <f>IF(G1005+H1005&lt;&gt;0,Transaksi!E1000,"")</f>
        <v/>
      </c>
      <c r="F1005" s="48" t="str">
        <f>IF(G1005+H1005&lt;&gt;0,Transaksi!F1000,"")</f>
        <v/>
      </c>
      <c r="G1005" s="61">
        <f>IF(Transaksi!K1000=$F$11,Transaksi!M1000,0)</f>
        <v>0</v>
      </c>
      <c r="H1005" s="61">
        <f>IF(Transaksi!K1000=$F$11,Transaksi!L1000,0)</f>
        <v>0</v>
      </c>
      <c r="I1005" s="127" t="e">
        <f t="shared" si="15"/>
        <v>#REF!</v>
      </c>
      <c r="J1005" s="127" t="str">
        <f>IF(G1005+H1005&lt;&gt;0,Transaksi!J1000,"")</f>
        <v/>
      </c>
    </row>
    <row r="1006" spans="3:10" customFormat="1" ht="16" customHeight="1">
      <c r="C1006" s="59" t="str">
        <f>IF(G1006+H1006&lt;&gt;0,Transaksi!C1001,"")</f>
        <v/>
      </c>
      <c r="D1006" s="60" t="str">
        <f>IF(G1006+H1006&lt;&gt;0,Transaksi!D1001,"")</f>
        <v/>
      </c>
      <c r="E1006" s="213" t="str">
        <f>IF(G1006+H1006&lt;&gt;0,Transaksi!E1001,"")</f>
        <v/>
      </c>
      <c r="F1006" s="48" t="str">
        <f>IF(G1006+H1006&lt;&gt;0,Transaksi!F1001,"")</f>
        <v/>
      </c>
      <c r="G1006" s="61">
        <f>IF(Transaksi!K1001=$F$11,Transaksi!M1001,0)</f>
        <v>0</v>
      </c>
      <c r="H1006" s="61">
        <f>IF(Transaksi!K1001=$F$11,Transaksi!L1001,0)</f>
        <v>0</v>
      </c>
      <c r="I1006" s="127" t="e">
        <f t="shared" si="15"/>
        <v>#REF!</v>
      </c>
      <c r="J1006" s="127" t="str">
        <f>IF(G1006+H1006&lt;&gt;0,Transaksi!J1001,"")</f>
        <v/>
      </c>
    </row>
    <row r="1007" spans="3:10" customFormat="1" ht="16" customHeight="1">
      <c r="C1007" s="59" t="str">
        <f>IF(G1007+H1007&lt;&gt;0,Transaksi!C1002,"")</f>
        <v/>
      </c>
      <c r="D1007" s="60" t="str">
        <f>IF(G1007+H1007&lt;&gt;0,Transaksi!D1002,"")</f>
        <v/>
      </c>
      <c r="E1007" s="213" t="str">
        <f>IF(G1007+H1007&lt;&gt;0,Transaksi!E1002,"")</f>
        <v/>
      </c>
      <c r="F1007" s="48" t="str">
        <f>IF(G1007+H1007&lt;&gt;0,Transaksi!F1002,"")</f>
        <v/>
      </c>
      <c r="G1007" s="61">
        <f>IF(Transaksi!K1002=$F$11,Transaksi!M1002,0)</f>
        <v>0</v>
      </c>
      <c r="H1007" s="61">
        <f>IF(Transaksi!K1002=$F$11,Transaksi!L1002,0)</f>
        <v>0</v>
      </c>
      <c r="I1007" s="127" t="e">
        <f t="shared" si="15"/>
        <v>#REF!</v>
      </c>
      <c r="J1007" s="127" t="str">
        <f>IF(G1007+H1007&lt;&gt;0,Transaksi!J1002,"")</f>
        <v/>
      </c>
    </row>
    <row r="1008" spans="3:10" customFormat="1" ht="16" customHeight="1">
      <c r="C1008" s="59" t="str">
        <f>IF(G1008+H1008&lt;&gt;0,Transaksi!C1003,"")</f>
        <v/>
      </c>
      <c r="D1008" s="60" t="str">
        <f>IF(G1008+H1008&lt;&gt;0,Transaksi!D1003,"")</f>
        <v/>
      </c>
      <c r="E1008" s="213" t="str">
        <f>IF(G1008+H1008&lt;&gt;0,Transaksi!E1003,"")</f>
        <v/>
      </c>
      <c r="F1008" s="48" t="str">
        <f>IF(G1008+H1008&lt;&gt;0,Transaksi!F1003,"")</f>
        <v/>
      </c>
      <c r="G1008" s="61">
        <f>IF(Transaksi!K1003=$F$11,Transaksi!M1003,0)</f>
        <v>0</v>
      </c>
      <c r="H1008" s="61">
        <f>IF(Transaksi!K1003=$F$11,Transaksi!L1003,0)</f>
        <v>0</v>
      </c>
      <c r="I1008" s="127" t="e">
        <f t="shared" si="15"/>
        <v>#REF!</v>
      </c>
      <c r="J1008" s="127" t="str">
        <f>IF(G1008+H1008&lt;&gt;0,Transaksi!J1003,"")</f>
        <v/>
      </c>
    </row>
    <row r="1009" spans="3:10" customFormat="1" ht="16" customHeight="1">
      <c r="C1009" s="59" t="str">
        <f>IF(G1009+H1009&lt;&gt;0,Transaksi!C1004,"")</f>
        <v/>
      </c>
      <c r="D1009" s="60" t="str">
        <f>IF(G1009+H1009&lt;&gt;0,Transaksi!D1004,"")</f>
        <v/>
      </c>
      <c r="E1009" s="213" t="str">
        <f>IF(G1009+H1009&lt;&gt;0,Transaksi!E1004,"")</f>
        <v/>
      </c>
      <c r="F1009" s="48" t="str">
        <f>IF(G1009+H1009&lt;&gt;0,Transaksi!F1004,"")</f>
        <v/>
      </c>
      <c r="G1009" s="61">
        <f>IF(Transaksi!K1004=$F$11,Transaksi!M1004,0)</f>
        <v>0</v>
      </c>
      <c r="H1009" s="61">
        <f>IF(Transaksi!K1004=$F$11,Transaksi!L1004,0)</f>
        <v>0</v>
      </c>
      <c r="I1009" s="127" t="e">
        <f t="shared" si="15"/>
        <v>#REF!</v>
      </c>
      <c r="J1009" s="127" t="str">
        <f>IF(G1009+H1009&lt;&gt;0,Transaksi!J1004,"")</f>
        <v/>
      </c>
    </row>
    <row r="1010" spans="3:10" customFormat="1" ht="16" customHeight="1">
      <c r="C1010" s="59" t="str">
        <f>IF(G1010+H1010&lt;&gt;0,Transaksi!C1005,"")</f>
        <v/>
      </c>
      <c r="D1010" s="60" t="str">
        <f>IF(G1010+H1010&lt;&gt;0,Transaksi!D1005,"")</f>
        <v/>
      </c>
      <c r="E1010" s="213" t="str">
        <f>IF(G1010+H1010&lt;&gt;0,Transaksi!E1005,"")</f>
        <v/>
      </c>
      <c r="F1010" s="48" t="str">
        <f>IF(G1010+H1010&lt;&gt;0,Transaksi!F1005,"")</f>
        <v/>
      </c>
      <c r="G1010" s="61">
        <f>IF(Transaksi!K1005=$F$11,Transaksi!M1005,0)</f>
        <v>0</v>
      </c>
      <c r="H1010" s="61">
        <f>IF(Transaksi!K1005=$F$11,Transaksi!L1005,0)</f>
        <v>0</v>
      </c>
      <c r="I1010" s="127" t="e">
        <f t="shared" si="15"/>
        <v>#REF!</v>
      </c>
      <c r="J1010" s="127" t="str">
        <f>IF(G1010+H1010&lt;&gt;0,Transaksi!J1005,"")</f>
        <v/>
      </c>
    </row>
    <row r="1011" spans="3:10" customFormat="1" ht="16" customHeight="1">
      <c r="C1011" s="59" t="str">
        <f>IF(G1011+H1011&lt;&gt;0,Transaksi!C1006,"")</f>
        <v/>
      </c>
      <c r="D1011" s="60" t="str">
        <f>IF(G1011+H1011&lt;&gt;0,Transaksi!D1006,"")</f>
        <v/>
      </c>
      <c r="E1011" s="213" t="str">
        <f>IF(G1011+H1011&lt;&gt;0,Transaksi!E1006,"")</f>
        <v/>
      </c>
      <c r="F1011" s="48" t="str">
        <f>IF(G1011+H1011&lt;&gt;0,Transaksi!F1006,"")</f>
        <v/>
      </c>
      <c r="G1011" s="61">
        <f>IF(Transaksi!K1006=$F$11,Transaksi!M1006,0)</f>
        <v>0</v>
      </c>
      <c r="H1011" s="61">
        <f>IF(Transaksi!K1006=$F$11,Transaksi!L1006,0)</f>
        <v>0</v>
      </c>
      <c r="I1011" s="127" t="e">
        <f t="shared" si="15"/>
        <v>#REF!</v>
      </c>
      <c r="J1011" s="127" t="str">
        <f>IF(G1011+H1011&lt;&gt;0,Transaksi!J1006,"")</f>
        <v/>
      </c>
    </row>
    <row r="1012" spans="3:10" customFormat="1" ht="16" customHeight="1">
      <c r="C1012" s="59" t="str">
        <f>IF(G1012+H1012&lt;&gt;0,Transaksi!C1007,"")</f>
        <v/>
      </c>
      <c r="D1012" s="60" t="str">
        <f>IF(G1012+H1012&lt;&gt;0,Transaksi!D1007,"")</f>
        <v/>
      </c>
      <c r="E1012" s="213" t="str">
        <f>IF(G1012+H1012&lt;&gt;0,Transaksi!E1007,"")</f>
        <v/>
      </c>
      <c r="F1012" s="48" t="str">
        <f>IF(G1012+H1012&lt;&gt;0,Transaksi!F1007,"")</f>
        <v/>
      </c>
      <c r="G1012" s="61">
        <f>IF(Transaksi!K1007=$F$11,Transaksi!M1007,0)</f>
        <v>0</v>
      </c>
      <c r="H1012" s="61">
        <f>IF(Transaksi!K1007=$F$11,Transaksi!L1007,0)</f>
        <v>0</v>
      </c>
      <c r="I1012" s="127" t="e">
        <f t="shared" si="15"/>
        <v>#REF!</v>
      </c>
      <c r="J1012" s="127" t="str">
        <f>IF(G1012+H1012&lt;&gt;0,Transaksi!J1007,"")</f>
        <v/>
      </c>
    </row>
    <row r="1013" spans="3:10" customFormat="1" ht="16" customHeight="1">
      <c r="C1013" s="59" t="str">
        <f>IF(G1013+H1013&lt;&gt;0,Transaksi!C1008,"")</f>
        <v/>
      </c>
      <c r="D1013" s="60" t="str">
        <f>IF(G1013+H1013&lt;&gt;0,Transaksi!D1008,"")</f>
        <v/>
      </c>
      <c r="E1013" s="213" t="str">
        <f>IF(G1013+H1013&lt;&gt;0,Transaksi!E1008,"")</f>
        <v/>
      </c>
      <c r="F1013" s="48" t="str">
        <f>IF(G1013+H1013&lt;&gt;0,Transaksi!F1008,"")</f>
        <v/>
      </c>
      <c r="G1013" s="61">
        <f>IF(Transaksi!K1008=$F$11,Transaksi!M1008,0)</f>
        <v>0</v>
      </c>
      <c r="H1013" s="61">
        <f>IF(Transaksi!K1008=$F$11,Transaksi!L1008,0)</f>
        <v>0</v>
      </c>
      <c r="I1013" s="127" t="e">
        <f t="shared" si="15"/>
        <v>#REF!</v>
      </c>
      <c r="J1013" s="127" t="str">
        <f>IF(G1013+H1013&lt;&gt;0,Transaksi!J1008,"")</f>
        <v/>
      </c>
    </row>
    <row r="1014" spans="3:10" customFormat="1" ht="16" customHeight="1">
      <c r="C1014" s="59" t="str">
        <f>IF(G1014+H1014&lt;&gt;0,Transaksi!C1009,"")</f>
        <v/>
      </c>
      <c r="D1014" s="60" t="str">
        <f>IF(G1014+H1014&lt;&gt;0,Transaksi!D1009,"")</f>
        <v/>
      </c>
      <c r="E1014" s="213" t="str">
        <f>IF(G1014+H1014&lt;&gt;0,Transaksi!E1009,"")</f>
        <v/>
      </c>
      <c r="F1014" s="48" t="str">
        <f>IF(G1014+H1014&lt;&gt;0,Transaksi!F1009,"")</f>
        <v/>
      </c>
      <c r="G1014" s="61">
        <f>IF(Transaksi!K1009=$F$11,Transaksi!M1009,0)</f>
        <v>0</v>
      </c>
      <c r="H1014" s="61">
        <f>IF(Transaksi!K1009=$F$11,Transaksi!L1009,0)</f>
        <v>0</v>
      </c>
      <c r="I1014" s="127" t="e">
        <f t="shared" si="15"/>
        <v>#REF!</v>
      </c>
      <c r="J1014" s="127" t="str">
        <f>IF(G1014+H1014&lt;&gt;0,Transaksi!J1009,"")</f>
        <v/>
      </c>
    </row>
    <row r="1015" spans="3:10" customFormat="1" ht="16" customHeight="1">
      <c r="C1015" s="59" t="str">
        <f>IF(G1015+H1015&lt;&gt;0,Transaksi!C1010,"")</f>
        <v/>
      </c>
      <c r="D1015" s="60" t="str">
        <f>IF(G1015+H1015&lt;&gt;0,Transaksi!D1010,"")</f>
        <v/>
      </c>
      <c r="E1015" s="213" t="str">
        <f>IF(G1015+H1015&lt;&gt;0,Transaksi!E1010,"")</f>
        <v/>
      </c>
      <c r="F1015" s="48" t="str">
        <f>IF(G1015+H1015&lt;&gt;0,Transaksi!F1010,"")</f>
        <v/>
      </c>
      <c r="G1015" s="61">
        <f>IF(Transaksi!K1010=$F$11,Transaksi!M1010,0)</f>
        <v>0</v>
      </c>
      <c r="H1015" s="61">
        <f>IF(Transaksi!K1010=$F$11,Transaksi!L1010,0)</f>
        <v>0</v>
      </c>
      <c r="I1015" s="127" t="e">
        <f t="shared" si="15"/>
        <v>#REF!</v>
      </c>
      <c r="J1015" s="127" t="str">
        <f>IF(G1015+H1015&lt;&gt;0,Transaksi!J1010,"")</f>
        <v/>
      </c>
    </row>
    <row r="1016" spans="3:10" customFormat="1" ht="16" customHeight="1">
      <c r="C1016" s="59" t="e">
        <f>IF(G1016+H1016&lt;&gt;0,Transaksi!#REF!,"")</f>
        <v>#REF!</v>
      </c>
      <c r="D1016" s="60" t="e">
        <f>IF(G1016+H1016&lt;&gt;0,Transaksi!#REF!,"")</f>
        <v>#REF!</v>
      </c>
      <c r="E1016" s="213" t="e">
        <f>IF(G1016+H1016&lt;&gt;0,Transaksi!#REF!,"")</f>
        <v>#REF!</v>
      </c>
      <c r="F1016" s="48" t="e">
        <f>IF(G1016+H1016&lt;&gt;0,Transaksi!#REF!,"")</f>
        <v>#REF!</v>
      </c>
      <c r="G1016" s="61" t="e">
        <f>IF(Transaksi!#REF!=$F$11,Transaksi!#REF!,0)</f>
        <v>#REF!</v>
      </c>
      <c r="H1016" s="61" t="e">
        <f>IF(Transaksi!#REF!=$F$11,Transaksi!#REF!,0)</f>
        <v>#REF!</v>
      </c>
      <c r="I1016" s="127" t="e">
        <f t="shared" si="15"/>
        <v>#REF!</v>
      </c>
      <c r="J1016" s="127" t="e">
        <f>IF(G1016+H1016&lt;&gt;0,Transaksi!#REF!,"")</f>
        <v>#REF!</v>
      </c>
    </row>
    <row r="1017" spans="3:10" customFormat="1" ht="16" customHeight="1">
      <c r="C1017" s="59" t="e">
        <f>IF(G1017+H1017&lt;&gt;0,Transaksi!#REF!,"")</f>
        <v>#REF!</v>
      </c>
      <c r="D1017" s="60" t="e">
        <f>IF(G1017+H1017&lt;&gt;0,Transaksi!#REF!,"")</f>
        <v>#REF!</v>
      </c>
      <c r="E1017" s="213" t="e">
        <f>IF(G1017+H1017&lt;&gt;0,Transaksi!#REF!,"")</f>
        <v>#REF!</v>
      </c>
      <c r="F1017" s="48" t="e">
        <f>IF(G1017+H1017&lt;&gt;0,Transaksi!#REF!,"")</f>
        <v>#REF!</v>
      </c>
      <c r="G1017" s="61" t="e">
        <f>IF(Transaksi!#REF!=$F$11,Transaksi!#REF!,0)</f>
        <v>#REF!</v>
      </c>
      <c r="H1017" s="61" t="e">
        <f>IF(Transaksi!#REF!=$F$11,Transaksi!#REF!,0)</f>
        <v>#REF!</v>
      </c>
      <c r="I1017" s="127" t="e">
        <f t="shared" si="15"/>
        <v>#REF!</v>
      </c>
      <c r="J1017" s="127" t="e">
        <f>IF(G1017+H1017&lt;&gt;0,Transaksi!#REF!,"")</f>
        <v>#REF!</v>
      </c>
    </row>
    <row r="1018" spans="3:10" customFormat="1" ht="16" customHeight="1">
      <c r="C1018" s="59" t="e">
        <f>IF(G1018+H1018&lt;&gt;0,Transaksi!#REF!,"")</f>
        <v>#REF!</v>
      </c>
      <c r="D1018" s="60" t="e">
        <f>IF(G1018+H1018&lt;&gt;0,Transaksi!#REF!,"")</f>
        <v>#REF!</v>
      </c>
      <c r="E1018" s="213" t="e">
        <f>IF(G1018+H1018&lt;&gt;0,Transaksi!#REF!,"")</f>
        <v>#REF!</v>
      </c>
      <c r="F1018" s="48" t="e">
        <f>IF(G1018+H1018&lt;&gt;0,Transaksi!#REF!,"")</f>
        <v>#REF!</v>
      </c>
      <c r="G1018" s="61" t="e">
        <f>IF(Transaksi!#REF!=$F$11,Transaksi!#REF!,0)</f>
        <v>#REF!</v>
      </c>
      <c r="H1018" s="61" t="e">
        <f>IF(Transaksi!#REF!=$F$11,Transaksi!#REF!,0)</f>
        <v>#REF!</v>
      </c>
      <c r="I1018" s="127" t="e">
        <f t="shared" si="15"/>
        <v>#REF!</v>
      </c>
      <c r="J1018" s="127" t="e">
        <f>IF(G1018+H1018&lt;&gt;0,Transaksi!#REF!,"")</f>
        <v>#REF!</v>
      </c>
    </row>
    <row r="1019" spans="3:10" customFormat="1" ht="16" customHeight="1">
      <c r="C1019" s="59" t="e">
        <f>IF(G1019+H1019&lt;&gt;0,Transaksi!#REF!,"")</f>
        <v>#REF!</v>
      </c>
      <c r="D1019" s="60" t="e">
        <f>IF(G1019+H1019&lt;&gt;0,Transaksi!#REF!,"")</f>
        <v>#REF!</v>
      </c>
      <c r="E1019" s="213" t="e">
        <f>IF(G1019+H1019&lt;&gt;0,Transaksi!#REF!,"")</f>
        <v>#REF!</v>
      </c>
      <c r="F1019" s="48" t="e">
        <f>IF(G1019+H1019&lt;&gt;0,Transaksi!#REF!,"")</f>
        <v>#REF!</v>
      </c>
      <c r="G1019" s="61" t="e">
        <f>IF(Transaksi!#REF!=$F$11,Transaksi!#REF!,0)</f>
        <v>#REF!</v>
      </c>
      <c r="H1019" s="61" t="e">
        <f>IF(Transaksi!#REF!=$F$11,Transaksi!#REF!,0)</f>
        <v>#REF!</v>
      </c>
      <c r="I1019" s="127" t="e">
        <f t="shared" si="15"/>
        <v>#REF!</v>
      </c>
      <c r="J1019" s="127" t="e">
        <f>IF(G1019+H1019&lt;&gt;0,Transaksi!#REF!,"")</f>
        <v>#REF!</v>
      </c>
    </row>
    <row r="1020" spans="3:10" customFormat="1" ht="16" customHeight="1">
      <c r="C1020" s="59" t="e">
        <f>IF(G1020+H1020&lt;&gt;0,Transaksi!#REF!,"")</f>
        <v>#REF!</v>
      </c>
      <c r="D1020" s="60" t="e">
        <f>IF(G1020+H1020&lt;&gt;0,Transaksi!#REF!,"")</f>
        <v>#REF!</v>
      </c>
      <c r="E1020" s="213" t="e">
        <f>IF(G1020+H1020&lt;&gt;0,Transaksi!#REF!,"")</f>
        <v>#REF!</v>
      </c>
      <c r="F1020" s="48" t="e">
        <f>IF(G1020+H1020&lt;&gt;0,Transaksi!#REF!,"")</f>
        <v>#REF!</v>
      </c>
      <c r="G1020" s="61" t="e">
        <f>IF(Transaksi!#REF!=$F$11,Transaksi!#REF!,0)</f>
        <v>#REF!</v>
      </c>
      <c r="H1020" s="61" t="e">
        <f>IF(Transaksi!#REF!=$F$11,Transaksi!#REF!,0)</f>
        <v>#REF!</v>
      </c>
      <c r="I1020" s="127" t="e">
        <f t="shared" si="15"/>
        <v>#REF!</v>
      </c>
      <c r="J1020" s="127" t="e">
        <f>IF(G1020+H1020&lt;&gt;0,Transaksi!#REF!,"")</f>
        <v>#REF!</v>
      </c>
    </row>
    <row r="1021" spans="3:10" customFormat="1" ht="16" customHeight="1">
      <c r="C1021" s="59" t="e">
        <f>IF(G1021+H1021&lt;&gt;0,Transaksi!#REF!,"")</f>
        <v>#REF!</v>
      </c>
      <c r="D1021" s="60" t="e">
        <f>IF(G1021+H1021&lt;&gt;0,Transaksi!#REF!,"")</f>
        <v>#REF!</v>
      </c>
      <c r="E1021" s="213" t="e">
        <f>IF(G1021+H1021&lt;&gt;0,Transaksi!#REF!,"")</f>
        <v>#REF!</v>
      </c>
      <c r="F1021" s="48" t="e">
        <f>IF(G1021+H1021&lt;&gt;0,Transaksi!#REF!,"")</f>
        <v>#REF!</v>
      </c>
      <c r="G1021" s="61" t="e">
        <f>IF(Transaksi!#REF!=$F$11,Transaksi!#REF!,0)</f>
        <v>#REF!</v>
      </c>
      <c r="H1021" s="61" t="e">
        <f>IF(Transaksi!#REF!=$F$11,Transaksi!#REF!,0)</f>
        <v>#REF!</v>
      </c>
      <c r="I1021" s="127" t="e">
        <f t="shared" si="15"/>
        <v>#REF!</v>
      </c>
      <c r="J1021" s="127" t="e">
        <f>IF(G1021+H1021&lt;&gt;0,Transaksi!#REF!,"")</f>
        <v>#REF!</v>
      </c>
    </row>
    <row r="1022" spans="3:10" customFormat="1" ht="16" customHeight="1">
      <c r="C1022" s="59" t="e">
        <f>IF(G1022+H1022&lt;&gt;0,Transaksi!#REF!,"")</f>
        <v>#REF!</v>
      </c>
      <c r="D1022" s="60" t="e">
        <f>IF(G1022+H1022&lt;&gt;0,Transaksi!#REF!,"")</f>
        <v>#REF!</v>
      </c>
      <c r="E1022" s="213" t="e">
        <f>IF(G1022+H1022&lt;&gt;0,Transaksi!#REF!,"")</f>
        <v>#REF!</v>
      </c>
      <c r="F1022" s="48" t="e">
        <f>IF(G1022+H1022&lt;&gt;0,Transaksi!#REF!,"")</f>
        <v>#REF!</v>
      </c>
      <c r="G1022" s="61" t="e">
        <f>IF(Transaksi!#REF!=$F$11,Transaksi!#REF!,0)</f>
        <v>#REF!</v>
      </c>
      <c r="H1022" s="61" t="e">
        <f>IF(Transaksi!#REF!=$F$11,Transaksi!#REF!,0)</f>
        <v>#REF!</v>
      </c>
      <c r="I1022" s="127" t="e">
        <f t="shared" si="15"/>
        <v>#REF!</v>
      </c>
      <c r="J1022" s="127" t="e">
        <f>IF(G1022+H1022&lt;&gt;0,Transaksi!#REF!,"")</f>
        <v>#REF!</v>
      </c>
    </row>
    <row r="1023" spans="3:10" customFormat="1" ht="16" customHeight="1">
      <c r="C1023" s="59" t="e">
        <f>IF(G1023+H1023&lt;&gt;0,Transaksi!#REF!,"")</f>
        <v>#REF!</v>
      </c>
      <c r="D1023" s="60" t="e">
        <f>IF(G1023+H1023&lt;&gt;0,Transaksi!#REF!,"")</f>
        <v>#REF!</v>
      </c>
      <c r="E1023" s="213" t="e">
        <f>IF(G1023+H1023&lt;&gt;0,Transaksi!#REF!,"")</f>
        <v>#REF!</v>
      </c>
      <c r="F1023" s="48" t="e">
        <f>IF(G1023+H1023&lt;&gt;0,Transaksi!#REF!,"")</f>
        <v>#REF!</v>
      </c>
      <c r="G1023" s="61" t="e">
        <f>IF(Transaksi!#REF!=$F$11,Transaksi!#REF!,0)</f>
        <v>#REF!</v>
      </c>
      <c r="H1023" s="61" t="e">
        <f>IF(Transaksi!#REF!=$F$11,Transaksi!#REF!,0)</f>
        <v>#REF!</v>
      </c>
      <c r="I1023" s="127" t="e">
        <f t="shared" si="15"/>
        <v>#REF!</v>
      </c>
      <c r="J1023" s="127" t="e">
        <f>IF(G1023+H1023&lt;&gt;0,Transaksi!#REF!,"")</f>
        <v>#REF!</v>
      </c>
    </row>
    <row r="1024" spans="3:10" customFormat="1" ht="16" customHeight="1">
      <c r="C1024" s="59" t="e">
        <f>IF(G1024+H1024&lt;&gt;0,Transaksi!#REF!,"")</f>
        <v>#REF!</v>
      </c>
      <c r="D1024" s="60" t="e">
        <f>IF(G1024+H1024&lt;&gt;0,Transaksi!#REF!,"")</f>
        <v>#REF!</v>
      </c>
      <c r="E1024" s="213" t="e">
        <f>IF(G1024+H1024&lt;&gt;0,Transaksi!#REF!,"")</f>
        <v>#REF!</v>
      </c>
      <c r="F1024" s="48" t="e">
        <f>IF(G1024+H1024&lt;&gt;0,Transaksi!#REF!,"")</f>
        <v>#REF!</v>
      </c>
      <c r="G1024" s="61" t="e">
        <f>IF(Transaksi!#REF!=$F$11,Transaksi!#REF!,0)</f>
        <v>#REF!</v>
      </c>
      <c r="H1024" s="61" t="e">
        <f>IF(Transaksi!#REF!=$F$11,Transaksi!#REF!,0)</f>
        <v>#REF!</v>
      </c>
      <c r="I1024" s="127" t="e">
        <f t="shared" si="15"/>
        <v>#REF!</v>
      </c>
      <c r="J1024" s="127" t="e">
        <f>IF(G1024+H1024&lt;&gt;0,Transaksi!#REF!,"")</f>
        <v>#REF!</v>
      </c>
    </row>
    <row r="1025" spans="3:12" customFormat="1" ht="16" customHeight="1">
      <c r="C1025" s="59" t="e">
        <f>IF(G1025+H1025&lt;&gt;0,Transaksi!#REF!,"")</f>
        <v>#REF!</v>
      </c>
      <c r="D1025" s="60" t="e">
        <f>IF(G1025+H1025&lt;&gt;0,Transaksi!#REF!,"")</f>
        <v>#REF!</v>
      </c>
      <c r="E1025" s="213" t="e">
        <f>IF(G1025+H1025&lt;&gt;0,Transaksi!#REF!,"")</f>
        <v>#REF!</v>
      </c>
      <c r="F1025" s="48" t="e">
        <f>IF(G1025+H1025&lt;&gt;0,Transaksi!#REF!,"")</f>
        <v>#REF!</v>
      </c>
      <c r="G1025" s="61" t="e">
        <f>IF(Transaksi!#REF!=$F$11,Transaksi!#REF!,0)</f>
        <v>#REF!</v>
      </c>
      <c r="H1025" s="61" t="e">
        <f>IF(Transaksi!#REF!=$F$11,Transaksi!#REF!,0)</f>
        <v>#REF!</v>
      </c>
      <c r="I1025" s="127" t="e">
        <f t="shared" si="15"/>
        <v>#REF!</v>
      </c>
      <c r="J1025" s="127" t="e">
        <f>IF(G1025+H1025&lt;&gt;0,Transaksi!#REF!,"")</f>
        <v>#REF!</v>
      </c>
    </row>
    <row r="1026" spans="3:12" customFormat="1" ht="16" customHeight="1">
      <c r="C1026" s="59" t="e">
        <f>IF(G1026+H1026&lt;&gt;0,Transaksi!#REF!,"")</f>
        <v>#REF!</v>
      </c>
      <c r="D1026" s="60" t="e">
        <f>IF(G1026+H1026&lt;&gt;0,Transaksi!#REF!,"")</f>
        <v>#REF!</v>
      </c>
      <c r="E1026" s="213" t="e">
        <f>IF(G1026+H1026&lt;&gt;0,Transaksi!#REF!,"")</f>
        <v>#REF!</v>
      </c>
      <c r="F1026" s="48" t="e">
        <f>IF(G1026+H1026&lt;&gt;0,Transaksi!#REF!,"")</f>
        <v>#REF!</v>
      </c>
      <c r="G1026" s="61" t="e">
        <f>IF(Transaksi!#REF!=$F$11,Transaksi!#REF!,0)</f>
        <v>#REF!</v>
      </c>
      <c r="H1026" s="61" t="e">
        <f>IF(Transaksi!#REF!=$F$11,Transaksi!#REF!,0)</f>
        <v>#REF!</v>
      </c>
      <c r="I1026" s="127" t="e">
        <f t="shared" si="15"/>
        <v>#REF!</v>
      </c>
      <c r="J1026" s="127" t="e">
        <f>IF(G1026+H1026&lt;&gt;0,Transaksi!#REF!,"")</f>
        <v>#REF!</v>
      </c>
    </row>
    <row r="1027" spans="3:12" customFormat="1" ht="16" customHeight="1">
      <c r="C1027" s="59" t="e">
        <f>IF(G1027+H1027&lt;&gt;0,Transaksi!#REF!,"")</f>
        <v>#REF!</v>
      </c>
      <c r="D1027" s="60" t="e">
        <f>IF(G1027+H1027&lt;&gt;0,Transaksi!#REF!,"")</f>
        <v>#REF!</v>
      </c>
      <c r="E1027" s="213" t="e">
        <f>IF(G1027+H1027&lt;&gt;0,Transaksi!#REF!,"")</f>
        <v>#REF!</v>
      </c>
      <c r="F1027" s="48" t="e">
        <f>IF(G1027+H1027&lt;&gt;0,Transaksi!#REF!,"")</f>
        <v>#REF!</v>
      </c>
      <c r="G1027" s="61" t="e">
        <f>IF(Transaksi!#REF!=$F$11,Transaksi!#REF!,0)</f>
        <v>#REF!</v>
      </c>
      <c r="H1027" s="61" t="e">
        <f>IF(Transaksi!#REF!=$F$11,Transaksi!#REF!,0)</f>
        <v>#REF!</v>
      </c>
      <c r="I1027" s="127" t="e">
        <f t="shared" si="15"/>
        <v>#REF!</v>
      </c>
      <c r="J1027" s="127" t="e">
        <f>IF(G1027+H1027&lt;&gt;0,Transaksi!#REF!,"")</f>
        <v>#REF!</v>
      </c>
    </row>
    <row r="1028" spans="3:12" customFormat="1" ht="16" customHeight="1">
      <c r="C1028" s="59" t="e">
        <f>IF(G1028+H1028&lt;&gt;0,Transaksi!#REF!,"")</f>
        <v>#REF!</v>
      </c>
      <c r="D1028" s="60" t="e">
        <f>IF(G1028+H1028&lt;&gt;0,Transaksi!#REF!,"")</f>
        <v>#REF!</v>
      </c>
      <c r="E1028" s="213" t="e">
        <f>IF(G1028+H1028&lt;&gt;0,Transaksi!#REF!,"")</f>
        <v>#REF!</v>
      </c>
      <c r="F1028" s="48" t="e">
        <f>IF(G1028+H1028&lt;&gt;0,Transaksi!#REF!,"")</f>
        <v>#REF!</v>
      </c>
      <c r="G1028" s="61" t="e">
        <f>IF(Transaksi!#REF!=$F$11,Transaksi!#REF!,0)</f>
        <v>#REF!</v>
      </c>
      <c r="H1028" s="61" t="e">
        <f>IF(Transaksi!#REF!=$F$11,Transaksi!#REF!,0)</f>
        <v>#REF!</v>
      </c>
      <c r="I1028" s="127" t="e">
        <f t="shared" si="15"/>
        <v>#REF!</v>
      </c>
      <c r="J1028" s="127" t="e">
        <f>IF(G1028+H1028&lt;&gt;0,Transaksi!#REF!,"")</f>
        <v>#REF!</v>
      </c>
    </row>
    <row r="1029" spans="3:12" customFormat="1" ht="16" customHeight="1">
      <c r="C1029" s="59" t="e">
        <f>IF(G1029+H1029&lt;&gt;0,Transaksi!#REF!,"")</f>
        <v>#REF!</v>
      </c>
      <c r="D1029" s="60" t="e">
        <f>IF(G1029+H1029&lt;&gt;0,Transaksi!#REF!,"")</f>
        <v>#REF!</v>
      </c>
      <c r="E1029" s="213" t="e">
        <f>IF(G1029+H1029&lt;&gt;0,Transaksi!#REF!,"")</f>
        <v>#REF!</v>
      </c>
      <c r="F1029" s="48" t="e">
        <f>IF(G1029+H1029&lt;&gt;0,Transaksi!#REF!,"")</f>
        <v>#REF!</v>
      </c>
      <c r="G1029" s="61" t="e">
        <f>IF(Transaksi!#REF!=$F$11,Transaksi!#REF!,0)</f>
        <v>#REF!</v>
      </c>
      <c r="H1029" s="61" t="e">
        <f>IF(Transaksi!#REF!=$F$11,Transaksi!#REF!,0)</f>
        <v>#REF!</v>
      </c>
      <c r="I1029" s="127" t="e">
        <f t="shared" si="15"/>
        <v>#REF!</v>
      </c>
      <c r="J1029" s="127" t="e">
        <f>IF(G1029+H1029&lt;&gt;0,Transaksi!#REF!,"")</f>
        <v>#REF!</v>
      </c>
    </row>
    <row r="1030" spans="3:12" customFormat="1" ht="16" customHeight="1">
      <c r="C1030" s="59" t="e">
        <f>IF(G1030+H1030&lt;&gt;0,Transaksi!#REF!,"")</f>
        <v>#REF!</v>
      </c>
      <c r="D1030" s="60" t="e">
        <f>IF(G1030+H1030&lt;&gt;0,Transaksi!#REF!,"")</f>
        <v>#REF!</v>
      </c>
      <c r="E1030" s="213" t="e">
        <f>IF(G1030+H1030&lt;&gt;0,Transaksi!#REF!,"")</f>
        <v>#REF!</v>
      </c>
      <c r="F1030" s="48" t="e">
        <f>IF(G1030+H1030&lt;&gt;0,Transaksi!#REF!,"")</f>
        <v>#REF!</v>
      </c>
      <c r="G1030" s="61" t="e">
        <f>IF(Transaksi!#REF!=$F$11,Transaksi!#REF!,0)</f>
        <v>#REF!</v>
      </c>
      <c r="H1030" s="61" t="e">
        <f>IF(Transaksi!#REF!=$F$11,Transaksi!#REF!,0)</f>
        <v>#REF!</v>
      </c>
      <c r="I1030" s="127" t="e">
        <f t="shared" si="15"/>
        <v>#REF!</v>
      </c>
      <c r="J1030" s="127" t="e">
        <f>IF(G1030+H1030&lt;&gt;0,Transaksi!#REF!,"")</f>
        <v>#REF!</v>
      </c>
    </row>
    <row r="1031" spans="3:12" customFormat="1" ht="16" customHeight="1">
      <c r="C1031" s="59" t="e">
        <f>IF(G1031+H1031&lt;&gt;0,Transaksi!#REF!,"")</f>
        <v>#REF!</v>
      </c>
      <c r="D1031" s="60" t="e">
        <f>IF(G1031+H1031&lt;&gt;0,Transaksi!#REF!,"")</f>
        <v>#REF!</v>
      </c>
      <c r="E1031" s="213" t="e">
        <f>IF(G1031+H1031&lt;&gt;0,Transaksi!#REF!,"")</f>
        <v>#REF!</v>
      </c>
      <c r="F1031" s="48" t="e">
        <f>IF(G1031+H1031&lt;&gt;0,Transaksi!#REF!,"")</f>
        <v>#REF!</v>
      </c>
      <c r="G1031" s="61" t="e">
        <f>IF(Transaksi!#REF!=$F$11,Transaksi!#REF!,0)</f>
        <v>#REF!</v>
      </c>
      <c r="H1031" s="61" t="e">
        <f>IF(Transaksi!#REF!=$F$11,Transaksi!#REF!,0)</f>
        <v>#REF!</v>
      </c>
      <c r="I1031" s="127" t="e">
        <f t="shared" si="15"/>
        <v>#REF!</v>
      </c>
      <c r="J1031" s="127" t="e">
        <f>IF(G1031+H1031&lt;&gt;0,Transaksi!#REF!,"")</f>
        <v>#REF!</v>
      </c>
    </row>
    <row r="1032" spans="3:12" customFormat="1" ht="16" customHeight="1">
      <c r="C1032" s="59" t="e">
        <f>IF(G1032+H1032&lt;&gt;0,Transaksi!#REF!,"")</f>
        <v>#REF!</v>
      </c>
      <c r="D1032" s="60" t="e">
        <f>IF(G1032+H1032&lt;&gt;0,Transaksi!#REF!,"")</f>
        <v>#REF!</v>
      </c>
      <c r="E1032" s="213" t="e">
        <f>IF(G1032+H1032&lt;&gt;0,Transaksi!#REF!,"")</f>
        <v>#REF!</v>
      </c>
      <c r="F1032" s="48" t="e">
        <f>IF(G1032+H1032&lt;&gt;0,Transaksi!#REF!,"")</f>
        <v>#REF!</v>
      </c>
      <c r="G1032" s="61" t="e">
        <f>IF(Transaksi!#REF!=$F$11,Transaksi!#REF!,0)</f>
        <v>#REF!</v>
      </c>
      <c r="H1032" s="61" t="e">
        <f>IF(Transaksi!#REF!=$F$11,Transaksi!#REF!,0)</f>
        <v>#REF!</v>
      </c>
      <c r="I1032" s="127" t="e">
        <f t="shared" si="15"/>
        <v>#REF!</v>
      </c>
      <c r="J1032" s="127" t="e">
        <f>IF(G1032+H1032&lt;&gt;0,Transaksi!#REF!,"")</f>
        <v>#REF!</v>
      </c>
    </row>
    <row r="1033" spans="3:12" customFormat="1" ht="16" customHeight="1">
      <c r="C1033" s="59" t="e">
        <f>IF(G1033+H1033&lt;&gt;0,Transaksi!#REF!,"")</f>
        <v>#REF!</v>
      </c>
      <c r="D1033" s="60" t="e">
        <f>IF(G1033+H1033&lt;&gt;0,Transaksi!#REF!,"")</f>
        <v>#REF!</v>
      </c>
      <c r="E1033" s="213" t="e">
        <f>IF(G1033+H1033&lt;&gt;0,Transaksi!#REF!,"")</f>
        <v>#REF!</v>
      </c>
      <c r="F1033" s="48" t="e">
        <f>IF(G1033+H1033&lt;&gt;0,Transaksi!#REF!,"")</f>
        <v>#REF!</v>
      </c>
      <c r="G1033" s="61" t="e">
        <f>IF(Transaksi!#REF!=$F$11,Transaksi!#REF!,0)</f>
        <v>#REF!</v>
      </c>
      <c r="H1033" s="61" t="e">
        <f>IF(Transaksi!#REF!=$F$11,Transaksi!#REF!,0)</f>
        <v>#REF!</v>
      </c>
      <c r="I1033" s="127" t="e">
        <f t="shared" si="15"/>
        <v>#REF!</v>
      </c>
      <c r="J1033" s="127" t="e">
        <f>IF(G1033+H1033&lt;&gt;0,Transaksi!#REF!,"")</f>
        <v>#REF!</v>
      </c>
      <c r="L1033" s="141" t="e">
        <f>H1033</f>
        <v>#REF!</v>
      </c>
    </row>
    <row r="1034" spans="3:12" customFormat="1" ht="16" customHeight="1">
      <c r="C1034" s="59" t="e">
        <f>IF(G1034+H1034&lt;&gt;0,Transaksi!#REF!,"")</f>
        <v>#REF!</v>
      </c>
      <c r="D1034" s="60" t="e">
        <f>IF(G1034+H1034&lt;&gt;0,Transaksi!#REF!,"")</f>
        <v>#REF!</v>
      </c>
      <c r="E1034" s="213" t="e">
        <f>IF(G1034+H1034&lt;&gt;0,Transaksi!#REF!,"")</f>
        <v>#REF!</v>
      </c>
      <c r="F1034" s="48" t="e">
        <f>IF(G1034+H1034&lt;&gt;0,Transaksi!#REF!,"")</f>
        <v>#REF!</v>
      </c>
      <c r="G1034" s="61" t="e">
        <f>IF(Transaksi!#REF!=$F$11,Transaksi!#REF!,0)</f>
        <v>#REF!</v>
      </c>
      <c r="H1034" s="61" t="e">
        <f>IF(Transaksi!#REF!=$F$11,Transaksi!#REF!,0)</f>
        <v>#REF!</v>
      </c>
      <c r="I1034" s="127" t="e">
        <f t="shared" si="15"/>
        <v>#REF!</v>
      </c>
      <c r="J1034" s="127" t="e">
        <f>IF(G1034+H1034&lt;&gt;0,Transaksi!#REF!,"")</f>
        <v>#REF!</v>
      </c>
    </row>
    <row r="1035" spans="3:12" customFormat="1" ht="16" customHeight="1">
      <c r="C1035" s="59" t="e">
        <f>IF(G1035+H1035&lt;&gt;0,Transaksi!#REF!,"")</f>
        <v>#REF!</v>
      </c>
      <c r="D1035" s="60" t="e">
        <f>IF(G1035+H1035&lt;&gt;0,Transaksi!#REF!,"")</f>
        <v>#REF!</v>
      </c>
      <c r="E1035" s="213" t="e">
        <f>IF(G1035+H1035&lt;&gt;0,Transaksi!#REF!,"")</f>
        <v>#REF!</v>
      </c>
      <c r="F1035" s="48" t="e">
        <f>IF(G1035+H1035&lt;&gt;0,Transaksi!#REF!,"")</f>
        <v>#REF!</v>
      </c>
      <c r="G1035" s="61" t="e">
        <f>IF(Transaksi!#REF!=$F$11,Transaksi!#REF!,0)</f>
        <v>#REF!</v>
      </c>
      <c r="H1035" s="61" t="e">
        <f>IF(Transaksi!#REF!=$F$11,Transaksi!#REF!,0)</f>
        <v>#REF!</v>
      </c>
      <c r="I1035" s="127" t="e">
        <f t="shared" si="15"/>
        <v>#REF!</v>
      </c>
      <c r="J1035" s="127" t="e">
        <f>IF(G1035+H1035&lt;&gt;0,Transaksi!#REF!,"")</f>
        <v>#REF!</v>
      </c>
    </row>
    <row r="1036" spans="3:12" customFormat="1" ht="16" customHeight="1">
      <c r="C1036" s="59" t="e">
        <f>IF(G1036+H1036&lt;&gt;0,Transaksi!#REF!,"")</f>
        <v>#REF!</v>
      </c>
      <c r="D1036" s="60" t="e">
        <f>IF(G1036+H1036&lt;&gt;0,Transaksi!#REF!,"")</f>
        <v>#REF!</v>
      </c>
      <c r="E1036" s="213" t="e">
        <f>IF(G1036+H1036&lt;&gt;0,Transaksi!#REF!,"")</f>
        <v>#REF!</v>
      </c>
      <c r="F1036" s="48" t="e">
        <f>IF(G1036+H1036&lt;&gt;0,Transaksi!#REF!,"")</f>
        <v>#REF!</v>
      </c>
      <c r="G1036" s="61" t="e">
        <f>IF(Transaksi!#REF!=$F$11,Transaksi!#REF!,0)</f>
        <v>#REF!</v>
      </c>
      <c r="H1036" s="61" t="e">
        <f>IF(Transaksi!#REF!=$F$11,Transaksi!#REF!,0)</f>
        <v>#REF!</v>
      </c>
      <c r="I1036" s="127" t="e">
        <f t="shared" si="15"/>
        <v>#REF!</v>
      </c>
      <c r="J1036" s="127" t="e">
        <f>IF(G1036+H1036&lt;&gt;0,Transaksi!#REF!,"")</f>
        <v>#REF!</v>
      </c>
    </row>
    <row r="1037" spans="3:12" customFormat="1" ht="16" customHeight="1">
      <c r="C1037" s="59" t="e">
        <f>IF(G1037+H1037&lt;&gt;0,Transaksi!#REF!,"")</f>
        <v>#REF!</v>
      </c>
      <c r="D1037" s="60" t="e">
        <f>IF(G1037+H1037&lt;&gt;0,Transaksi!#REF!,"")</f>
        <v>#REF!</v>
      </c>
      <c r="E1037" s="213" t="e">
        <f>IF(G1037+H1037&lt;&gt;0,Transaksi!#REF!,"")</f>
        <v>#REF!</v>
      </c>
      <c r="F1037" s="48" t="e">
        <f>IF(G1037+H1037&lt;&gt;0,Transaksi!#REF!,"")</f>
        <v>#REF!</v>
      </c>
      <c r="G1037" s="61" t="e">
        <f>IF(Transaksi!#REF!=$F$11,Transaksi!#REF!,0)</f>
        <v>#REF!</v>
      </c>
      <c r="H1037" s="61" t="e">
        <f>IF(Transaksi!#REF!=$F$11,Transaksi!#REF!,0)</f>
        <v>#REF!</v>
      </c>
      <c r="I1037" s="127" t="e">
        <f t="shared" si="15"/>
        <v>#REF!</v>
      </c>
      <c r="J1037" s="127" t="e">
        <f>IF(G1037+H1037&lt;&gt;0,Transaksi!#REF!,"")</f>
        <v>#REF!</v>
      </c>
    </row>
    <row r="1038" spans="3:12" customFormat="1" ht="16" customHeight="1">
      <c r="C1038" s="59" t="e">
        <f>IF(G1038+H1038&lt;&gt;0,Transaksi!#REF!,"")</f>
        <v>#REF!</v>
      </c>
      <c r="D1038" s="60" t="e">
        <f>IF(G1038+H1038&lt;&gt;0,Transaksi!#REF!,"")</f>
        <v>#REF!</v>
      </c>
      <c r="E1038" s="213" t="e">
        <f>IF(G1038+H1038&lt;&gt;0,Transaksi!#REF!,"")</f>
        <v>#REF!</v>
      </c>
      <c r="F1038" s="48" t="e">
        <f>IF(G1038+H1038&lt;&gt;0,Transaksi!#REF!,"")</f>
        <v>#REF!</v>
      </c>
      <c r="G1038" s="61" t="e">
        <f>IF(Transaksi!#REF!=$F$11,Transaksi!#REF!,0)</f>
        <v>#REF!</v>
      </c>
      <c r="H1038" s="61" t="e">
        <f>IF(Transaksi!#REF!=$F$11,Transaksi!#REF!,0)</f>
        <v>#REF!</v>
      </c>
      <c r="I1038" s="127" t="e">
        <f t="shared" si="15"/>
        <v>#REF!</v>
      </c>
      <c r="J1038" s="127" t="e">
        <f>IF(G1038+H1038&lt;&gt;0,Transaksi!#REF!,"")</f>
        <v>#REF!</v>
      </c>
    </row>
    <row r="1039" spans="3:12" customFormat="1" ht="16" customHeight="1">
      <c r="C1039" s="59" t="e">
        <f>IF(G1039+H1039&lt;&gt;0,Transaksi!#REF!,"")</f>
        <v>#REF!</v>
      </c>
      <c r="D1039" s="60" t="e">
        <f>IF(G1039+H1039&lt;&gt;0,Transaksi!#REF!,"")</f>
        <v>#REF!</v>
      </c>
      <c r="E1039" s="213" t="e">
        <f>IF(G1039+H1039&lt;&gt;0,Transaksi!#REF!,"")</f>
        <v>#REF!</v>
      </c>
      <c r="F1039" s="48" t="e">
        <f>IF(G1039+H1039&lt;&gt;0,Transaksi!#REF!,"")</f>
        <v>#REF!</v>
      </c>
      <c r="G1039" s="61" t="e">
        <f>IF(Transaksi!#REF!=$F$11,Transaksi!#REF!,0)</f>
        <v>#REF!</v>
      </c>
      <c r="H1039" s="61" t="e">
        <f>IF(Transaksi!#REF!=$F$11,Transaksi!#REF!,0)</f>
        <v>#REF!</v>
      </c>
      <c r="I1039" s="127" t="e">
        <f t="shared" si="15"/>
        <v>#REF!</v>
      </c>
      <c r="J1039" s="127" t="e">
        <f>IF(G1039+H1039&lt;&gt;0,Transaksi!#REF!,"")</f>
        <v>#REF!</v>
      </c>
    </row>
    <row r="1040" spans="3:12" customFormat="1" ht="16" customHeight="1">
      <c r="C1040" s="59" t="e">
        <f>IF(G1040+H1040&lt;&gt;0,Transaksi!#REF!,"")</f>
        <v>#REF!</v>
      </c>
      <c r="D1040" s="60" t="e">
        <f>IF(G1040+H1040&lt;&gt;0,Transaksi!#REF!,"")</f>
        <v>#REF!</v>
      </c>
      <c r="E1040" s="213" t="e">
        <f>IF(G1040+H1040&lt;&gt;0,Transaksi!#REF!,"")</f>
        <v>#REF!</v>
      </c>
      <c r="F1040" s="48" t="e">
        <f>IF(G1040+H1040&lt;&gt;0,Transaksi!#REF!,"")</f>
        <v>#REF!</v>
      </c>
      <c r="G1040" s="61" t="e">
        <f>IF(Transaksi!#REF!=$F$11,Transaksi!#REF!,0)</f>
        <v>#REF!</v>
      </c>
      <c r="H1040" s="61" t="e">
        <f>IF(Transaksi!#REF!=$F$11,Transaksi!#REF!,0)</f>
        <v>#REF!</v>
      </c>
      <c r="I1040" s="127" t="e">
        <f t="shared" si="15"/>
        <v>#REF!</v>
      </c>
      <c r="J1040" s="127" t="e">
        <f>IF(G1040+H1040&lt;&gt;0,Transaksi!#REF!,"")</f>
        <v>#REF!</v>
      </c>
    </row>
    <row r="1041" spans="3:10" customFormat="1" ht="16" customHeight="1">
      <c r="C1041" s="59" t="e">
        <f>IF(G1041+H1041&lt;&gt;0,Transaksi!#REF!,"")</f>
        <v>#REF!</v>
      </c>
      <c r="D1041" s="60" t="e">
        <f>IF(G1041+H1041&lt;&gt;0,Transaksi!#REF!,"")</f>
        <v>#REF!</v>
      </c>
      <c r="E1041" s="213" t="e">
        <f>IF(G1041+H1041&lt;&gt;0,Transaksi!#REF!,"")</f>
        <v>#REF!</v>
      </c>
      <c r="F1041" s="48" t="e">
        <f>IF(G1041+H1041&lt;&gt;0,Transaksi!#REF!,"")</f>
        <v>#REF!</v>
      </c>
      <c r="G1041" s="61" t="e">
        <f>IF(Transaksi!#REF!=$F$11,Transaksi!#REF!,0)</f>
        <v>#REF!</v>
      </c>
      <c r="H1041" s="61" t="e">
        <f>IF(Transaksi!#REF!=$F$11,Transaksi!#REF!,0)</f>
        <v>#REF!</v>
      </c>
      <c r="I1041" s="127" t="e">
        <f t="shared" ref="I1041:I1104" si="16">I1040+G1041-H1041</f>
        <v>#REF!</v>
      </c>
      <c r="J1041" s="127" t="e">
        <f>IF(G1041+H1041&lt;&gt;0,Transaksi!#REF!,"")</f>
        <v>#REF!</v>
      </c>
    </row>
    <row r="1042" spans="3:10" customFormat="1" ht="16" customHeight="1">
      <c r="C1042" s="59" t="e">
        <f>IF(G1042+H1042&lt;&gt;0,Transaksi!#REF!,"")</f>
        <v>#REF!</v>
      </c>
      <c r="D1042" s="60" t="e">
        <f>IF(G1042+H1042&lt;&gt;0,Transaksi!#REF!,"")</f>
        <v>#REF!</v>
      </c>
      <c r="E1042" s="213" t="e">
        <f>IF(G1042+H1042&lt;&gt;0,Transaksi!#REF!,"")</f>
        <v>#REF!</v>
      </c>
      <c r="F1042" s="48" t="e">
        <f>IF(G1042+H1042&lt;&gt;0,Transaksi!#REF!,"")</f>
        <v>#REF!</v>
      </c>
      <c r="G1042" s="61" t="e">
        <f>IF(Transaksi!#REF!=$F$11,Transaksi!#REF!,0)</f>
        <v>#REF!</v>
      </c>
      <c r="H1042" s="61" t="e">
        <f>IF(Transaksi!#REF!=$F$11,Transaksi!#REF!,0)</f>
        <v>#REF!</v>
      </c>
      <c r="I1042" s="127" t="e">
        <f t="shared" si="16"/>
        <v>#REF!</v>
      </c>
      <c r="J1042" s="127" t="e">
        <f>IF(G1042+H1042&lt;&gt;0,Transaksi!#REF!,"")</f>
        <v>#REF!</v>
      </c>
    </row>
    <row r="1043" spans="3:10" customFormat="1" ht="16" customHeight="1">
      <c r="C1043" s="59" t="e">
        <f>IF(G1043+H1043&lt;&gt;0,Transaksi!#REF!,"")</f>
        <v>#REF!</v>
      </c>
      <c r="D1043" s="60" t="e">
        <f>IF(G1043+H1043&lt;&gt;0,Transaksi!#REF!,"")</f>
        <v>#REF!</v>
      </c>
      <c r="E1043" s="213" t="e">
        <f>IF(G1043+H1043&lt;&gt;0,Transaksi!#REF!,"")</f>
        <v>#REF!</v>
      </c>
      <c r="F1043" s="48" t="e">
        <f>IF(G1043+H1043&lt;&gt;0,Transaksi!#REF!,"")</f>
        <v>#REF!</v>
      </c>
      <c r="G1043" s="61" t="e">
        <f>IF(Transaksi!#REF!=$F$11,Transaksi!#REF!,0)</f>
        <v>#REF!</v>
      </c>
      <c r="H1043" s="61" t="e">
        <f>IF(Transaksi!#REF!=$F$11,Transaksi!#REF!,0)</f>
        <v>#REF!</v>
      </c>
      <c r="I1043" s="127" t="e">
        <f t="shared" si="16"/>
        <v>#REF!</v>
      </c>
      <c r="J1043" s="127" t="e">
        <f>IF(G1043+H1043&lt;&gt;0,Transaksi!#REF!,"")</f>
        <v>#REF!</v>
      </c>
    </row>
    <row r="1044" spans="3:10" customFormat="1" ht="16" customHeight="1">
      <c r="C1044" s="59" t="e">
        <f>IF(G1044+H1044&lt;&gt;0,Transaksi!#REF!,"")</f>
        <v>#REF!</v>
      </c>
      <c r="D1044" s="60" t="e">
        <f>IF(G1044+H1044&lt;&gt;0,Transaksi!#REF!,"")</f>
        <v>#REF!</v>
      </c>
      <c r="E1044" s="213" t="e">
        <f>IF(G1044+H1044&lt;&gt;0,Transaksi!#REF!,"")</f>
        <v>#REF!</v>
      </c>
      <c r="F1044" s="48" t="e">
        <f>IF(G1044+H1044&lt;&gt;0,Transaksi!#REF!,"")</f>
        <v>#REF!</v>
      </c>
      <c r="G1044" s="61" t="e">
        <f>IF(Transaksi!#REF!=$F$11,Transaksi!#REF!,0)</f>
        <v>#REF!</v>
      </c>
      <c r="H1044" s="61" t="e">
        <f>IF(Transaksi!#REF!=$F$11,Transaksi!#REF!,0)</f>
        <v>#REF!</v>
      </c>
      <c r="I1044" s="127" t="e">
        <f t="shared" si="16"/>
        <v>#REF!</v>
      </c>
      <c r="J1044" s="127" t="e">
        <f>IF(G1044+H1044&lt;&gt;0,Transaksi!#REF!,"")</f>
        <v>#REF!</v>
      </c>
    </row>
    <row r="1045" spans="3:10" customFormat="1" ht="16" customHeight="1">
      <c r="C1045" s="59" t="e">
        <f>IF(G1045+H1045&lt;&gt;0,Transaksi!#REF!,"")</f>
        <v>#REF!</v>
      </c>
      <c r="D1045" s="60" t="e">
        <f>IF(G1045+H1045&lt;&gt;0,Transaksi!#REF!,"")</f>
        <v>#REF!</v>
      </c>
      <c r="E1045" s="213" t="e">
        <f>IF(G1045+H1045&lt;&gt;0,Transaksi!#REF!,"")</f>
        <v>#REF!</v>
      </c>
      <c r="F1045" s="48" t="e">
        <f>IF(G1045+H1045&lt;&gt;0,Transaksi!#REF!,"")</f>
        <v>#REF!</v>
      </c>
      <c r="G1045" s="61" t="e">
        <f>IF(Transaksi!#REF!=$F$11,Transaksi!#REF!,0)</f>
        <v>#REF!</v>
      </c>
      <c r="H1045" s="61" t="e">
        <f>IF(Transaksi!#REF!=$F$11,Transaksi!#REF!,0)</f>
        <v>#REF!</v>
      </c>
      <c r="I1045" s="127" t="e">
        <f t="shared" si="16"/>
        <v>#REF!</v>
      </c>
      <c r="J1045" s="127" t="e">
        <f>IF(G1045+H1045&lt;&gt;0,Transaksi!#REF!,"")</f>
        <v>#REF!</v>
      </c>
    </row>
    <row r="1046" spans="3:10" customFormat="1" ht="16" customHeight="1">
      <c r="C1046" s="59" t="e">
        <f>IF(G1046+H1046&lt;&gt;0,Transaksi!#REF!,"")</f>
        <v>#REF!</v>
      </c>
      <c r="D1046" s="60" t="e">
        <f>IF(G1046+H1046&lt;&gt;0,Transaksi!#REF!,"")</f>
        <v>#REF!</v>
      </c>
      <c r="E1046" s="213" t="e">
        <f>IF(G1046+H1046&lt;&gt;0,Transaksi!#REF!,"")</f>
        <v>#REF!</v>
      </c>
      <c r="F1046" s="48" t="e">
        <f>IF(G1046+H1046&lt;&gt;0,Transaksi!#REF!,"")</f>
        <v>#REF!</v>
      </c>
      <c r="G1046" s="61" t="e">
        <f>IF(Transaksi!#REF!=$F$11,Transaksi!#REF!,0)</f>
        <v>#REF!</v>
      </c>
      <c r="H1046" s="61" t="e">
        <f>IF(Transaksi!#REF!=$F$11,Transaksi!#REF!,0)</f>
        <v>#REF!</v>
      </c>
      <c r="I1046" s="127" t="e">
        <f t="shared" si="16"/>
        <v>#REF!</v>
      </c>
      <c r="J1046" s="127" t="e">
        <f>IF(G1046+H1046&lt;&gt;0,Transaksi!#REF!,"")</f>
        <v>#REF!</v>
      </c>
    </row>
    <row r="1047" spans="3:10" customFormat="1" ht="16" customHeight="1">
      <c r="C1047" s="59" t="e">
        <f>IF(G1047+H1047&lt;&gt;0,Transaksi!#REF!,"")</f>
        <v>#REF!</v>
      </c>
      <c r="D1047" s="60" t="e">
        <f>IF(G1047+H1047&lt;&gt;0,Transaksi!#REF!,"")</f>
        <v>#REF!</v>
      </c>
      <c r="E1047" s="213" t="e">
        <f>IF(G1047+H1047&lt;&gt;0,Transaksi!#REF!,"")</f>
        <v>#REF!</v>
      </c>
      <c r="F1047" s="48" t="e">
        <f>IF(G1047+H1047&lt;&gt;0,Transaksi!#REF!,"")</f>
        <v>#REF!</v>
      </c>
      <c r="G1047" s="61" t="e">
        <f>IF(Transaksi!#REF!=$F$11,Transaksi!#REF!,0)</f>
        <v>#REF!</v>
      </c>
      <c r="H1047" s="61" t="e">
        <f>IF(Transaksi!#REF!=$F$11,Transaksi!#REF!,0)</f>
        <v>#REF!</v>
      </c>
      <c r="I1047" s="127" t="e">
        <f t="shared" si="16"/>
        <v>#REF!</v>
      </c>
      <c r="J1047" s="127" t="e">
        <f>IF(G1047+H1047&lt;&gt;0,Transaksi!#REF!,"")</f>
        <v>#REF!</v>
      </c>
    </row>
    <row r="1048" spans="3:10" customFormat="1" ht="16" customHeight="1">
      <c r="C1048" s="59" t="e">
        <f>IF(G1048+H1048&lt;&gt;0,Transaksi!#REF!,"")</f>
        <v>#REF!</v>
      </c>
      <c r="D1048" s="60" t="e">
        <f>IF(G1048+H1048&lt;&gt;0,Transaksi!#REF!,"")</f>
        <v>#REF!</v>
      </c>
      <c r="E1048" s="213" t="e">
        <f>IF(G1048+H1048&lt;&gt;0,Transaksi!#REF!,"")</f>
        <v>#REF!</v>
      </c>
      <c r="F1048" s="48" t="e">
        <f>IF(G1048+H1048&lt;&gt;0,Transaksi!#REF!,"")</f>
        <v>#REF!</v>
      </c>
      <c r="G1048" s="61" t="e">
        <f>IF(Transaksi!#REF!=$F$11,Transaksi!#REF!,0)</f>
        <v>#REF!</v>
      </c>
      <c r="H1048" s="61" t="e">
        <f>IF(Transaksi!#REF!=$F$11,Transaksi!#REF!,0)</f>
        <v>#REF!</v>
      </c>
      <c r="I1048" s="127" t="e">
        <f t="shared" si="16"/>
        <v>#REF!</v>
      </c>
      <c r="J1048" s="127" t="e">
        <f>IF(G1048+H1048&lt;&gt;0,Transaksi!#REF!,"")</f>
        <v>#REF!</v>
      </c>
    </row>
    <row r="1049" spans="3:10" customFormat="1" ht="16" customHeight="1">
      <c r="C1049" s="59" t="e">
        <f>IF(G1049+H1049&lt;&gt;0,Transaksi!#REF!,"")</f>
        <v>#REF!</v>
      </c>
      <c r="D1049" s="60" t="e">
        <f>IF(G1049+H1049&lt;&gt;0,Transaksi!#REF!,"")</f>
        <v>#REF!</v>
      </c>
      <c r="E1049" s="213" t="e">
        <f>IF(G1049+H1049&lt;&gt;0,Transaksi!#REF!,"")</f>
        <v>#REF!</v>
      </c>
      <c r="F1049" s="48" t="e">
        <f>IF(G1049+H1049&lt;&gt;0,Transaksi!#REF!,"")</f>
        <v>#REF!</v>
      </c>
      <c r="G1049" s="61" t="e">
        <f>IF(Transaksi!#REF!=$F$11,Transaksi!#REF!,0)</f>
        <v>#REF!</v>
      </c>
      <c r="H1049" s="61" t="e">
        <f>IF(Transaksi!#REF!=$F$11,Transaksi!#REF!,0)</f>
        <v>#REF!</v>
      </c>
      <c r="I1049" s="127" t="e">
        <f t="shared" si="16"/>
        <v>#REF!</v>
      </c>
      <c r="J1049" s="127" t="e">
        <f>IF(G1049+H1049&lt;&gt;0,Transaksi!#REF!,"")</f>
        <v>#REF!</v>
      </c>
    </row>
    <row r="1050" spans="3:10" customFormat="1" ht="16" customHeight="1">
      <c r="C1050" s="59" t="e">
        <f>IF(G1050+H1050&lt;&gt;0,Transaksi!#REF!,"")</f>
        <v>#REF!</v>
      </c>
      <c r="D1050" s="60" t="e">
        <f>IF(G1050+H1050&lt;&gt;0,Transaksi!#REF!,"")</f>
        <v>#REF!</v>
      </c>
      <c r="E1050" s="213" t="e">
        <f>IF(G1050+H1050&lt;&gt;0,Transaksi!#REF!,"")</f>
        <v>#REF!</v>
      </c>
      <c r="F1050" s="48" t="e">
        <f>IF(G1050+H1050&lt;&gt;0,Transaksi!#REF!,"")</f>
        <v>#REF!</v>
      </c>
      <c r="G1050" s="61" t="e">
        <f>IF(Transaksi!#REF!=$F$11,Transaksi!#REF!,0)</f>
        <v>#REF!</v>
      </c>
      <c r="H1050" s="61" t="e">
        <f>IF(Transaksi!#REF!=$F$11,Transaksi!#REF!,0)</f>
        <v>#REF!</v>
      </c>
      <c r="I1050" s="127" t="e">
        <f t="shared" si="16"/>
        <v>#REF!</v>
      </c>
      <c r="J1050" s="127" t="e">
        <f>IF(G1050+H1050&lt;&gt;0,Transaksi!#REF!,"")</f>
        <v>#REF!</v>
      </c>
    </row>
    <row r="1051" spans="3:10" customFormat="1" ht="16" customHeight="1">
      <c r="C1051" s="59" t="e">
        <f>IF(G1051+H1051&lt;&gt;0,Transaksi!#REF!,"")</f>
        <v>#REF!</v>
      </c>
      <c r="D1051" s="60" t="e">
        <f>IF(G1051+H1051&lt;&gt;0,Transaksi!#REF!,"")</f>
        <v>#REF!</v>
      </c>
      <c r="E1051" s="213" t="e">
        <f>IF(G1051+H1051&lt;&gt;0,Transaksi!#REF!,"")</f>
        <v>#REF!</v>
      </c>
      <c r="F1051" s="48" t="e">
        <f>IF(G1051+H1051&lt;&gt;0,Transaksi!#REF!,"")</f>
        <v>#REF!</v>
      </c>
      <c r="G1051" s="61" t="e">
        <f>IF(Transaksi!#REF!=$F$11,Transaksi!#REF!,0)</f>
        <v>#REF!</v>
      </c>
      <c r="H1051" s="61" t="e">
        <f>IF(Transaksi!#REF!=$F$11,Transaksi!#REF!,0)</f>
        <v>#REF!</v>
      </c>
      <c r="I1051" s="127" t="e">
        <f t="shared" si="16"/>
        <v>#REF!</v>
      </c>
      <c r="J1051" s="127" t="e">
        <f>IF(G1051+H1051&lt;&gt;0,Transaksi!#REF!,"")</f>
        <v>#REF!</v>
      </c>
    </row>
    <row r="1052" spans="3:10" customFormat="1" ht="16" customHeight="1">
      <c r="C1052" s="59" t="e">
        <f>IF(G1052+H1052&lt;&gt;0,Transaksi!#REF!,"")</f>
        <v>#REF!</v>
      </c>
      <c r="D1052" s="60" t="e">
        <f>IF(G1052+H1052&lt;&gt;0,Transaksi!#REF!,"")</f>
        <v>#REF!</v>
      </c>
      <c r="E1052" s="213" t="e">
        <f>IF(G1052+H1052&lt;&gt;0,Transaksi!#REF!,"")</f>
        <v>#REF!</v>
      </c>
      <c r="F1052" s="48" t="e">
        <f>IF(G1052+H1052&lt;&gt;0,Transaksi!#REF!,"")</f>
        <v>#REF!</v>
      </c>
      <c r="G1052" s="61" t="e">
        <f>IF(Transaksi!#REF!=$F$11,Transaksi!#REF!,0)</f>
        <v>#REF!</v>
      </c>
      <c r="H1052" s="61" t="e">
        <f>IF(Transaksi!#REF!=$F$11,Transaksi!#REF!,0)</f>
        <v>#REF!</v>
      </c>
      <c r="I1052" s="127" t="e">
        <f t="shared" si="16"/>
        <v>#REF!</v>
      </c>
      <c r="J1052" s="127" t="e">
        <f>IF(G1052+H1052&lt;&gt;0,Transaksi!#REF!,"")</f>
        <v>#REF!</v>
      </c>
    </row>
    <row r="1053" spans="3:10" customFormat="1" ht="16" customHeight="1">
      <c r="C1053" s="59" t="e">
        <f>IF(G1053+H1053&lt;&gt;0,Transaksi!#REF!,"")</f>
        <v>#REF!</v>
      </c>
      <c r="D1053" s="60" t="e">
        <f>IF(G1053+H1053&lt;&gt;0,Transaksi!#REF!,"")</f>
        <v>#REF!</v>
      </c>
      <c r="E1053" s="213" t="e">
        <f>IF(G1053+H1053&lt;&gt;0,Transaksi!#REF!,"")</f>
        <v>#REF!</v>
      </c>
      <c r="F1053" s="48" t="e">
        <f>IF(G1053+H1053&lt;&gt;0,Transaksi!#REF!,"")</f>
        <v>#REF!</v>
      </c>
      <c r="G1053" s="61" t="e">
        <f>IF(Transaksi!#REF!=$F$11,Transaksi!#REF!,0)</f>
        <v>#REF!</v>
      </c>
      <c r="H1053" s="61" t="e">
        <f>IF(Transaksi!#REF!=$F$11,Transaksi!#REF!,0)</f>
        <v>#REF!</v>
      </c>
      <c r="I1053" s="127" t="e">
        <f t="shared" si="16"/>
        <v>#REF!</v>
      </c>
      <c r="J1053" s="127" t="e">
        <f>IF(G1053+H1053&lt;&gt;0,Transaksi!#REF!,"")</f>
        <v>#REF!</v>
      </c>
    </row>
    <row r="1054" spans="3:10" customFormat="1" ht="16" customHeight="1">
      <c r="C1054" s="59" t="e">
        <f>IF(G1054+H1054&lt;&gt;0,Transaksi!#REF!,"")</f>
        <v>#REF!</v>
      </c>
      <c r="D1054" s="60" t="e">
        <f>IF(G1054+H1054&lt;&gt;0,Transaksi!#REF!,"")</f>
        <v>#REF!</v>
      </c>
      <c r="E1054" s="213" t="e">
        <f>IF(G1054+H1054&lt;&gt;0,Transaksi!#REF!,"")</f>
        <v>#REF!</v>
      </c>
      <c r="F1054" s="48" t="e">
        <f>IF(G1054+H1054&lt;&gt;0,Transaksi!#REF!,"")</f>
        <v>#REF!</v>
      </c>
      <c r="G1054" s="61" t="e">
        <f>IF(Transaksi!#REF!=$F$11,Transaksi!#REF!,0)</f>
        <v>#REF!</v>
      </c>
      <c r="H1054" s="61" t="e">
        <f>IF(Transaksi!#REF!=$F$11,Transaksi!#REF!,0)</f>
        <v>#REF!</v>
      </c>
      <c r="I1054" s="127" t="e">
        <f t="shared" si="16"/>
        <v>#REF!</v>
      </c>
      <c r="J1054" s="127" t="e">
        <f>IF(G1054+H1054&lt;&gt;0,Transaksi!#REF!,"")</f>
        <v>#REF!</v>
      </c>
    </row>
    <row r="1055" spans="3:10" customFormat="1" ht="16" customHeight="1">
      <c r="C1055" s="59" t="e">
        <f>IF(G1055+H1055&lt;&gt;0,Transaksi!#REF!,"")</f>
        <v>#REF!</v>
      </c>
      <c r="D1055" s="60" t="e">
        <f>IF(G1055+H1055&lt;&gt;0,Transaksi!#REF!,"")</f>
        <v>#REF!</v>
      </c>
      <c r="E1055" s="213" t="e">
        <f>IF(G1055+H1055&lt;&gt;0,Transaksi!#REF!,"")</f>
        <v>#REF!</v>
      </c>
      <c r="F1055" s="48" t="e">
        <f>IF(G1055+H1055&lt;&gt;0,Transaksi!#REF!,"")</f>
        <v>#REF!</v>
      </c>
      <c r="G1055" s="61" t="e">
        <f>IF(Transaksi!#REF!=$F$11,Transaksi!#REF!,0)</f>
        <v>#REF!</v>
      </c>
      <c r="H1055" s="61" t="e">
        <f>IF(Transaksi!#REF!=$F$11,Transaksi!#REF!,0)</f>
        <v>#REF!</v>
      </c>
      <c r="I1055" s="127" t="e">
        <f t="shared" si="16"/>
        <v>#REF!</v>
      </c>
      <c r="J1055" s="127" t="e">
        <f>IF(G1055+H1055&lt;&gt;0,Transaksi!#REF!,"")</f>
        <v>#REF!</v>
      </c>
    </row>
    <row r="1056" spans="3:10" customFormat="1" ht="16" customHeight="1">
      <c r="C1056" s="59" t="e">
        <f>IF(G1056+H1056&lt;&gt;0,Transaksi!#REF!,"")</f>
        <v>#REF!</v>
      </c>
      <c r="D1056" s="60" t="e">
        <f>IF(G1056+H1056&lt;&gt;0,Transaksi!#REF!,"")</f>
        <v>#REF!</v>
      </c>
      <c r="E1056" s="213" t="e">
        <f>IF(G1056+H1056&lt;&gt;0,Transaksi!#REF!,"")</f>
        <v>#REF!</v>
      </c>
      <c r="F1056" s="48" t="e">
        <f>IF(G1056+H1056&lt;&gt;0,Transaksi!#REF!,"")</f>
        <v>#REF!</v>
      </c>
      <c r="G1056" s="61" t="e">
        <f>IF(Transaksi!#REF!=$F$11,Transaksi!#REF!,0)</f>
        <v>#REF!</v>
      </c>
      <c r="H1056" s="61" t="e">
        <f>IF(Transaksi!#REF!=$F$11,Transaksi!#REF!,0)</f>
        <v>#REF!</v>
      </c>
      <c r="I1056" s="127" t="e">
        <f t="shared" si="16"/>
        <v>#REF!</v>
      </c>
      <c r="J1056" s="127" t="e">
        <f>IF(G1056+H1056&lt;&gt;0,Transaksi!#REF!,"")</f>
        <v>#REF!</v>
      </c>
    </row>
    <row r="1057" spans="3:10" customFormat="1" ht="16" customHeight="1">
      <c r="C1057" s="59" t="e">
        <f>IF(G1057+H1057&lt;&gt;0,Transaksi!#REF!,"")</f>
        <v>#REF!</v>
      </c>
      <c r="D1057" s="60" t="e">
        <f>IF(G1057+H1057&lt;&gt;0,Transaksi!#REF!,"")</f>
        <v>#REF!</v>
      </c>
      <c r="E1057" s="213" t="e">
        <f>IF(G1057+H1057&lt;&gt;0,Transaksi!#REF!,"")</f>
        <v>#REF!</v>
      </c>
      <c r="F1057" s="48" t="e">
        <f>IF(G1057+H1057&lt;&gt;0,Transaksi!#REF!,"")</f>
        <v>#REF!</v>
      </c>
      <c r="G1057" s="61" t="e">
        <f>IF(Transaksi!#REF!=$F$11,Transaksi!#REF!,0)</f>
        <v>#REF!</v>
      </c>
      <c r="H1057" s="61" t="e">
        <f>IF(Transaksi!#REF!=$F$11,Transaksi!#REF!,0)</f>
        <v>#REF!</v>
      </c>
      <c r="I1057" s="127" t="e">
        <f t="shared" si="16"/>
        <v>#REF!</v>
      </c>
      <c r="J1057" s="127" t="e">
        <f>IF(G1057+H1057&lt;&gt;0,Transaksi!#REF!,"")</f>
        <v>#REF!</v>
      </c>
    </row>
    <row r="1058" spans="3:10" customFormat="1" ht="16" customHeight="1">
      <c r="C1058" s="59" t="e">
        <f>IF(G1058+H1058&lt;&gt;0,Transaksi!#REF!,"")</f>
        <v>#REF!</v>
      </c>
      <c r="D1058" s="60" t="e">
        <f>IF(G1058+H1058&lt;&gt;0,Transaksi!#REF!,"")</f>
        <v>#REF!</v>
      </c>
      <c r="E1058" s="213" t="e">
        <f>IF(G1058+H1058&lt;&gt;0,Transaksi!#REF!,"")</f>
        <v>#REF!</v>
      </c>
      <c r="F1058" s="48" t="e">
        <f>IF(G1058+H1058&lt;&gt;0,Transaksi!#REF!,"")</f>
        <v>#REF!</v>
      </c>
      <c r="G1058" s="61" t="e">
        <f>IF(Transaksi!#REF!=$F$11,Transaksi!#REF!,0)</f>
        <v>#REF!</v>
      </c>
      <c r="H1058" s="61" t="e">
        <f>IF(Transaksi!#REF!=$F$11,Transaksi!#REF!,0)</f>
        <v>#REF!</v>
      </c>
      <c r="I1058" s="127" t="e">
        <f t="shared" si="16"/>
        <v>#REF!</v>
      </c>
      <c r="J1058" s="127" t="e">
        <f>IF(G1058+H1058&lt;&gt;0,Transaksi!#REF!,"")</f>
        <v>#REF!</v>
      </c>
    </row>
    <row r="1059" spans="3:10" customFormat="1" ht="16" customHeight="1">
      <c r="C1059" s="59" t="e">
        <f>IF(G1059+H1059&lt;&gt;0,Transaksi!#REF!,"")</f>
        <v>#REF!</v>
      </c>
      <c r="D1059" s="60" t="e">
        <f>IF(G1059+H1059&lt;&gt;0,Transaksi!#REF!,"")</f>
        <v>#REF!</v>
      </c>
      <c r="E1059" s="213" t="e">
        <f>IF(G1059+H1059&lt;&gt;0,Transaksi!#REF!,"")</f>
        <v>#REF!</v>
      </c>
      <c r="F1059" s="48" t="e">
        <f>IF(G1059+H1059&lt;&gt;0,Transaksi!#REF!,"")</f>
        <v>#REF!</v>
      </c>
      <c r="G1059" s="61" t="e">
        <f>IF(Transaksi!#REF!=$F$11,Transaksi!#REF!,0)</f>
        <v>#REF!</v>
      </c>
      <c r="H1059" s="61" t="e">
        <f>IF(Transaksi!#REF!=$F$11,Transaksi!#REF!,0)</f>
        <v>#REF!</v>
      </c>
      <c r="I1059" s="127" t="e">
        <f t="shared" si="16"/>
        <v>#REF!</v>
      </c>
      <c r="J1059" s="127" t="e">
        <f>IF(G1059+H1059&lt;&gt;0,Transaksi!#REF!,"")</f>
        <v>#REF!</v>
      </c>
    </row>
    <row r="1060" spans="3:10" customFormat="1" ht="16" customHeight="1">
      <c r="C1060" s="59" t="e">
        <f>IF(G1060+H1060&lt;&gt;0,Transaksi!#REF!,"")</f>
        <v>#REF!</v>
      </c>
      <c r="D1060" s="60" t="e">
        <f>IF(G1060+H1060&lt;&gt;0,Transaksi!#REF!,"")</f>
        <v>#REF!</v>
      </c>
      <c r="E1060" s="213" t="e">
        <f>IF(G1060+H1060&lt;&gt;0,Transaksi!#REF!,"")</f>
        <v>#REF!</v>
      </c>
      <c r="F1060" s="48" t="e">
        <f>IF(G1060+H1060&lt;&gt;0,Transaksi!#REF!,"")</f>
        <v>#REF!</v>
      </c>
      <c r="G1060" s="61" t="e">
        <f>IF(Transaksi!#REF!=$F$11,Transaksi!#REF!,0)</f>
        <v>#REF!</v>
      </c>
      <c r="H1060" s="61" t="e">
        <f>IF(Transaksi!#REF!=$F$11,Transaksi!#REF!,0)</f>
        <v>#REF!</v>
      </c>
      <c r="I1060" s="127" t="e">
        <f t="shared" si="16"/>
        <v>#REF!</v>
      </c>
      <c r="J1060" s="127" t="e">
        <f>IF(G1060+H1060&lt;&gt;0,Transaksi!#REF!,"")</f>
        <v>#REF!</v>
      </c>
    </row>
    <row r="1061" spans="3:10" customFormat="1" ht="16" customHeight="1">
      <c r="C1061" s="59" t="e">
        <f>IF(G1061+H1061&lt;&gt;0,Transaksi!#REF!,"")</f>
        <v>#REF!</v>
      </c>
      <c r="D1061" s="60" t="e">
        <f>IF(G1061+H1061&lt;&gt;0,Transaksi!#REF!,"")</f>
        <v>#REF!</v>
      </c>
      <c r="E1061" s="213" t="e">
        <f>IF(G1061+H1061&lt;&gt;0,Transaksi!#REF!,"")</f>
        <v>#REF!</v>
      </c>
      <c r="F1061" s="48" t="e">
        <f>IF(G1061+H1061&lt;&gt;0,Transaksi!#REF!,"")</f>
        <v>#REF!</v>
      </c>
      <c r="G1061" s="61" t="e">
        <f>IF(Transaksi!#REF!=$F$11,Transaksi!#REF!,0)</f>
        <v>#REF!</v>
      </c>
      <c r="H1061" s="61" t="e">
        <f>IF(Transaksi!#REF!=$F$11,Transaksi!#REF!,0)</f>
        <v>#REF!</v>
      </c>
      <c r="I1061" s="127" t="e">
        <f t="shared" si="16"/>
        <v>#REF!</v>
      </c>
      <c r="J1061" s="127" t="e">
        <f>IF(G1061+H1061&lt;&gt;0,Transaksi!#REF!,"")</f>
        <v>#REF!</v>
      </c>
    </row>
    <row r="1062" spans="3:10" customFormat="1" ht="16" customHeight="1">
      <c r="C1062" s="59" t="e">
        <f>IF(G1062+H1062&lt;&gt;0,Transaksi!#REF!,"")</f>
        <v>#REF!</v>
      </c>
      <c r="D1062" s="60" t="e">
        <f>IF(G1062+H1062&lt;&gt;0,Transaksi!#REF!,"")</f>
        <v>#REF!</v>
      </c>
      <c r="E1062" s="213" t="e">
        <f>IF(G1062+H1062&lt;&gt;0,Transaksi!#REF!,"")</f>
        <v>#REF!</v>
      </c>
      <c r="F1062" s="48" t="e">
        <f>IF(G1062+H1062&lt;&gt;0,Transaksi!#REF!,"")</f>
        <v>#REF!</v>
      </c>
      <c r="G1062" s="61" t="e">
        <f>IF(Transaksi!#REF!=$F$11,Transaksi!#REF!,0)</f>
        <v>#REF!</v>
      </c>
      <c r="H1062" s="61" t="e">
        <f>IF(Transaksi!#REF!=$F$11,Transaksi!#REF!,0)</f>
        <v>#REF!</v>
      </c>
      <c r="I1062" s="127" t="e">
        <f t="shared" si="16"/>
        <v>#REF!</v>
      </c>
      <c r="J1062" s="127" t="e">
        <f>IF(G1062+H1062&lt;&gt;0,Transaksi!#REF!,"")</f>
        <v>#REF!</v>
      </c>
    </row>
    <row r="1063" spans="3:10" customFormat="1" ht="16" customHeight="1">
      <c r="C1063" s="59" t="e">
        <f>IF(G1063+H1063&lt;&gt;0,Transaksi!#REF!,"")</f>
        <v>#REF!</v>
      </c>
      <c r="D1063" s="60" t="e">
        <f>IF(G1063+H1063&lt;&gt;0,Transaksi!#REF!,"")</f>
        <v>#REF!</v>
      </c>
      <c r="E1063" s="213" t="e">
        <f>IF(G1063+H1063&lt;&gt;0,Transaksi!#REF!,"")</f>
        <v>#REF!</v>
      </c>
      <c r="F1063" s="48" t="e">
        <f>IF(G1063+H1063&lt;&gt;0,Transaksi!#REF!,"")</f>
        <v>#REF!</v>
      </c>
      <c r="G1063" s="61" t="e">
        <f>IF(Transaksi!#REF!=$F$11,Transaksi!#REF!,0)</f>
        <v>#REF!</v>
      </c>
      <c r="H1063" s="61" t="e">
        <f>IF(Transaksi!#REF!=$F$11,Transaksi!#REF!,0)</f>
        <v>#REF!</v>
      </c>
      <c r="I1063" s="127" t="e">
        <f t="shared" si="16"/>
        <v>#REF!</v>
      </c>
      <c r="J1063" s="127" t="e">
        <f>IF(G1063+H1063&lt;&gt;0,Transaksi!#REF!,"")</f>
        <v>#REF!</v>
      </c>
    </row>
    <row r="1064" spans="3:10" customFormat="1" ht="16" customHeight="1">
      <c r="C1064" s="59" t="e">
        <f>IF(G1064+H1064&lt;&gt;0,Transaksi!#REF!,"")</f>
        <v>#REF!</v>
      </c>
      <c r="D1064" s="60" t="e">
        <f>IF(G1064+H1064&lt;&gt;0,Transaksi!#REF!,"")</f>
        <v>#REF!</v>
      </c>
      <c r="E1064" s="213" t="e">
        <f>IF(G1064+H1064&lt;&gt;0,Transaksi!#REF!,"")</f>
        <v>#REF!</v>
      </c>
      <c r="F1064" s="48" t="e">
        <f>IF(G1064+H1064&lt;&gt;0,Transaksi!#REF!,"")</f>
        <v>#REF!</v>
      </c>
      <c r="G1064" s="61" t="e">
        <f>IF(Transaksi!#REF!=$F$11,Transaksi!#REF!,0)</f>
        <v>#REF!</v>
      </c>
      <c r="H1064" s="61" t="e">
        <f>IF(Transaksi!#REF!=$F$11,Transaksi!#REF!,0)</f>
        <v>#REF!</v>
      </c>
      <c r="I1064" s="127" t="e">
        <f t="shared" si="16"/>
        <v>#REF!</v>
      </c>
      <c r="J1064" s="127" t="e">
        <f>IF(G1064+H1064&lt;&gt;0,Transaksi!#REF!,"")</f>
        <v>#REF!</v>
      </c>
    </row>
    <row r="1065" spans="3:10" customFormat="1" ht="16" customHeight="1">
      <c r="C1065" s="59" t="e">
        <f>IF(G1065+H1065&lt;&gt;0,Transaksi!#REF!,"")</f>
        <v>#REF!</v>
      </c>
      <c r="D1065" s="60" t="e">
        <f>IF(G1065+H1065&lt;&gt;0,Transaksi!#REF!,"")</f>
        <v>#REF!</v>
      </c>
      <c r="E1065" s="213" t="e">
        <f>IF(G1065+H1065&lt;&gt;0,Transaksi!#REF!,"")</f>
        <v>#REF!</v>
      </c>
      <c r="F1065" s="48" t="e">
        <f>IF(G1065+H1065&lt;&gt;0,Transaksi!#REF!,"")</f>
        <v>#REF!</v>
      </c>
      <c r="G1065" s="61" t="e">
        <f>IF(Transaksi!#REF!=$F$11,Transaksi!#REF!,0)</f>
        <v>#REF!</v>
      </c>
      <c r="H1065" s="61" t="e">
        <f>IF(Transaksi!#REF!=$F$11,Transaksi!#REF!,0)</f>
        <v>#REF!</v>
      </c>
      <c r="I1065" s="127" t="e">
        <f t="shared" si="16"/>
        <v>#REF!</v>
      </c>
      <c r="J1065" s="127" t="e">
        <f>IF(G1065+H1065&lt;&gt;0,Transaksi!#REF!,"")</f>
        <v>#REF!</v>
      </c>
    </row>
    <row r="1066" spans="3:10" customFormat="1" ht="16" customHeight="1">
      <c r="C1066" s="59" t="e">
        <f>IF(G1066+H1066&lt;&gt;0,Transaksi!#REF!,"")</f>
        <v>#REF!</v>
      </c>
      <c r="D1066" s="60" t="e">
        <f>IF(G1066+H1066&lt;&gt;0,Transaksi!#REF!,"")</f>
        <v>#REF!</v>
      </c>
      <c r="E1066" s="213" t="e">
        <f>IF(G1066+H1066&lt;&gt;0,Transaksi!#REF!,"")</f>
        <v>#REF!</v>
      </c>
      <c r="F1066" s="48" t="e">
        <f>IF(G1066+H1066&lt;&gt;0,Transaksi!#REF!,"")</f>
        <v>#REF!</v>
      </c>
      <c r="G1066" s="61" t="e">
        <f>IF(Transaksi!#REF!=$F$11,Transaksi!#REF!,0)</f>
        <v>#REF!</v>
      </c>
      <c r="H1066" s="61" t="e">
        <f>IF(Transaksi!#REF!=$F$11,Transaksi!#REF!,0)</f>
        <v>#REF!</v>
      </c>
      <c r="I1066" s="127" t="e">
        <f t="shared" si="16"/>
        <v>#REF!</v>
      </c>
      <c r="J1066" s="127" t="e">
        <f>IF(G1066+H1066&lt;&gt;0,Transaksi!#REF!,"")</f>
        <v>#REF!</v>
      </c>
    </row>
    <row r="1067" spans="3:10" customFormat="1" ht="16" customHeight="1">
      <c r="C1067" s="59" t="e">
        <f>IF(G1067+H1067&lt;&gt;0,Transaksi!#REF!,"")</f>
        <v>#REF!</v>
      </c>
      <c r="D1067" s="60" t="e">
        <f>IF(G1067+H1067&lt;&gt;0,Transaksi!#REF!,"")</f>
        <v>#REF!</v>
      </c>
      <c r="E1067" s="213" t="e">
        <f>IF(G1067+H1067&lt;&gt;0,Transaksi!#REF!,"")</f>
        <v>#REF!</v>
      </c>
      <c r="F1067" s="48" t="e">
        <f>IF(G1067+H1067&lt;&gt;0,Transaksi!#REF!,"")</f>
        <v>#REF!</v>
      </c>
      <c r="G1067" s="61" t="e">
        <f>IF(Transaksi!#REF!=$F$11,Transaksi!#REF!,0)</f>
        <v>#REF!</v>
      </c>
      <c r="H1067" s="61" t="e">
        <f>IF(Transaksi!#REF!=$F$11,Transaksi!#REF!,0)</f>
        <v>#REF!</v>
      </c>
      <c r="I1067" s="127" t="e">
        <f t="shared" si="16"/>
        <v>#REF!</v>
      </c>
      <c r="J1067" s="127" t="e">
        <f>IF(G1067+H1067&lt;&gt;0,Transaksi!#REF!,"")</f>
        <v>#REF!</v>
      </c>
    </row>
    <row r="1068" spans="3:10" customFormat="1" ht="16" customHeight="1">
      <c r="C1068" s="59" t="e">
        <f>IF(G1068+H1068&lt;&gt;0,Transaksi!#REF!,"")</f>
        <v>#REF!</v>
      </c>
      <c r="D1068" s="60" t="e">
        <f>IF(G1068+H1068&lt;&gt;0,Transaksi!#REF!,"")</f>
        <v>#REF!</v>
      </c>
      <c r="E1068" s="213" t="e">
        <f>IF(G1068+H1068&lt;&gt;0,Transaksi!#REF!,"")</f>
        <v>#REF!</v>
      </c>
      <c r="F1068" s="48" t="e">
        <f>IF(G1068+H1068&lt;&gt;0,Transaksi!#REF!,"")</f>
        <v>#REF!</v>
      </c>
      <c r="G1068" s="61" t="e">
        <f>IF(Transaksi!#REF!=$F$11,Transaksi!#REF!,0)</f>
        <v>#REF!</v>
      </c>
      <c r="H1068" s="61" t="e">
        <f>IF(Transaksi!#REF!=$F$11,Transaksi!#REF!,0)</f>
        <v>#REF!</v>
      </c>
      <c r="I1068" s="127" t="e">
        <f t="shared" si="16"/>
        <v>#REF!</v>
      </c>
      <c r="J1068" s="127" t="e">
        <f>IF(G1068+H1068&lt;&gt;0,Transaksi!#REF!,"")</f>
        <v>#REF!</v>
      </c>
    </row>
    <row r="1069" spans="3:10" customFormat="1" ht="16" customHeight="1">
      <c r="C1069" s="59" t="e">
        <f>IF(G1069+H1069&lt;&gt;0,Transaksi!#REF!,"")</f>
        <v>#REF!</v>
      </c>
      <c r="D1069" s="60" t="e">
        <f>IF(G1069+H1069&lt;&gt;0,Transaksi!#REF!,"")</f>
        <v>#REF!</v>
      </c>
      <c r="E1069" s="213" t="e">
        <f>IF(G1069+H1069&lt;&gt;0,Transaksi!#REF!,"")</f>
        <v>#REF!</v>
      </c>
      <c r="F1069" s="48" t="e">
        <f>IF(G1069+H1069&lt;&gt;0,Transaksi!#REF!,"")</f>
        <v>#REF!</v>
      </c>
      <c r="G1069" s="61" t="e">
        <f>IF(Transaksi!#REF!=$F$11,Transaksi!#REF!,0)</f>
        <v>#REF!</v>
      </c>
      <c r="H1069" s="61" t="e">
        <f>IF(Transaksi!#REF!=$F$11,Transaksi!#REF!,0)</f>
        <v>#REF!</v>
      </c>
      <c r="I1069" s="127" t="e">
        <f t="shared" si="16"/>
        <v>#REF!</v>
      </c>
      <c r="J1069" s="127" t="e">
        <f>IF(G1069+H1069&lt;&gt;0,Transaksi!#REF!,"")</f>
        <v>#REF!</v>
      </c>
    </row>
    <row r="1070" spans="3:10" customFormat="1" ht="16" customHeight="1">
      <c r="C1070" s="59" t="e">
        <f>IF(G1070+H1070&lt;&gt;0,Transaksi!#REF!,"")</f>
        <v>#REF!</v>
      </c>
      <c r="D1070" s="60" t="e">
        <f>IF(G1070+H1070&lt;&gt;0,Transaksi!#REF!,"")</f>
        <v>#REF!</v>
      </c>
      <c r="E1070" s="213" t="e">
        <f>IF(G1070+H1070&lt;&gt;0,Transaksi!#REF!,"")</f>
        <v>#REF!</v>
      </c>
      <c r="F1070" s="48" t="e">
        <f>IF(G1070+H1070&lt;&gt;0,Transaksi!#REF!,"")</f>
        <v>#REF!</v>
      </c>
      <c r="G1070" s="61" t="e">
        <f>IF(Transaksi!#REF!=$F$11,Transaksi!#REF!,0)</f>
        <v>#REF!</v>
      </c>
      <c r="H1070" s="61" t="e">
        <f>IF(Transaksi!#REF!=$F$11,Transaksi!#REF!,0)</f>
        <v>#REF!</v>
      </c>
      <c r="I1070" s="127" t="e">
        <f t="shared" si="16"/>
        <v>#REF!</v>
      </c>
      <c r="J1070" s="127" t="e">
        <f>IF(G1070+H1070&lt;&gt;0,Transaksi!#REF!,"")</f>
        <v>#REF!</v>
      </c>
    </row>
    <row r="1071" spans="3:10" customFormat="1" ht="16" customHeight="1">
      <c r="C1071" s="59" t="e">
        <f>IF(G1071+H1071&lt;&gt;0,Transaksi!#REF!,"")</f>
        <v>#REF!</v>
      </c>
      <c r="D1071" s="60" t="e">
        <f>IF(G1071+H1071&lt;&gt;0,Transaksi!#REF!,"")</f>
        <v>#REF!</v>
      </c>
      <c r="E1071" s="213" t="e">
        <f>IF(G1071+H1071&lt;&gt;0,Transaksi!#REF!,"")</f>
        <v>#REF!</v>
      </c>
      <c r="F1071" s="48" t="e">
        <f>IF(G1071+H1071&lt;&gt;0,Transaksi!#REF!,"")</f>
        <v>#REF!</v>
      </c>
      <c r="G1071" s="61" t="e">
        <f>IF(Transaksi!#REF!=$F$11,Transaksi!#REF!,0)</f>
        <v>#REF!</v>
      </c>
      <c r="H1071" s="61" t="e">
        <f>IF(Transaksi!#REF!=$F$11,Transaksi!#REF!,0)</f>
        <v>#REF!</v>
      </c>
      <c r="I1071" s="127" t="e">
        <f t="shared" si="16"/>
        <v>#REF!</v>
      </c>
      <c r="J1071" s="127" t="e">
        <f>IF(G1071+H1071&lt;&gt;0,Transaksi!#REF!,"")</f>
        <v>#REF!</v>
      </c>
    </row>
    <row r="1072" spans="3:10" customFormat="1" ht="16" customHeight="1">
      <c r="C1072" s="59" t="e">
        <f>IF(G1072+H1072&lt;&gt;0,Transaksi!#REF!,"")</f>
        <v>#REF!</v>
      </c>
      <c r="D1072" s="60" t="e">
        <f>IF(G1072+H1072&lt;&gt;0,Transaksi!#REF!,"")</f>
        <v>#REF!</v>
      </c>
      <c r="E1072" s="213" t="e">
        <f>IF(G1072+H1072&lt;&gt;0,Transaksi!#REF!,"")</f>
        <v>#REF!</v>
      </c>
      <c r="F1072" s="48" t="e">
        <f>IF(G1072+H1072&lt;&gt;0,Transaksi!#REF!,"")</f>
        <v>#REF!</v>
      </c>
      <c r="G1072" s="61" t="e">
        <f>IF(Transaksi!#REF!=$F$11,Transaksi!#REF!,0)</f>
        <v>#REF!</v>
      </c>
      <c r="H1072" s="61" t="e">
        <f>IF(Transaksi!#REF!=$F$11,Transaksi!#REF!,0)</f>
        <v>#REF!</v>
      </c>
      <c r="I1072" s="127" t="e">
        <f t="shared" si="16"/>
        <v>#REF!</v>
      </c>
      <c r="J1072" s="127" t="e">
        <f>IF(G1072+H1072&lt;&gt;0,Transaksi!#REF!,"")</f>
        <v>#REF!</v>
      </c>
    </row>
    <row r="1073" spans="3:10" customFormat="1" ht="16" customHeight="1">
      <c r="C1073" s="59" t="e">
        <f>IF(G1073+H1073&lt;&gt;0,Transaksi!#REF!,"")</f>
        <v>#REF!</v>
      </c>
      <c r="D1073" s="60" t="e">
        <f>IF(G1073+H1073&lt;&gt;0,Transaksi!#REF!,"")</f>
        <v>#REF!</v>
      </c>
      <c r="E1073" s="213" t="e">
        <f>IF(G1073+H1073&lt;&gt;0,Transaksi!#REF!,"")</f>
        <v>#REF!</v>
      </c>
      <c r="F1073" s="48" t="e">
        <f>IF(G1073+H1073&lt;&gt;0,Transaksi!#REF!,"")</f>
        <v>#REF!</v>
      </c>
      <c r="G1073" s="61" t="e">
        <f>IF(Transaksi!#REF!=$F$11,Transaksi!#REF!,0)</f>
        <v>#REF!</v>
      </c>
      <c r="H1073" s="61" t="e">
        <f>IF(Transaksi!#REF!=$F$11,Transaksi!#REF!,0)</f>
        <v>#REF!</v>
      </c>
      <c r="I1073" s="127" t="e">
        <f t="shared" si="16"/>
        <v>#REF!</v>
      </c>
      <c r="J1073" s="127" t="e">
        <f>IF(G1073+H1073&lt;&gt;0,Transaksi!#REF!,"")</f>
        <v>#REF!</v>
      </c>
    </row>
    <row r="1074" spans="3:10" customFormat="1" ht="16" customHeight="1">
      <c r="C1074" s="59" t="e">
        <f>IF(G1074+H1074&lt;&gt;0,Transaksi!#REF!,"")</f>
        <v>#REF!</v>
      </c>
      <c r="D1074" s="60" t="e">
        <f>IF(G1074+H1074&lt;&gt;0,Transaksi!#REF!,"")</f>
        <v>#REF!</v>
      </c>
      <c r="E1074" s="213" t="e">
        <f>IF(G1074+H1074&lt;&gt;0,Transaksi!#REF!,"")</f>
        <v>#REF!</v>
      </c>
      <c r="F1074" s="48" t="e">
        <f>IF(G1074+H1074&lt;&gt;0,Transaksi!#REF!,"")</f>
        <v>#REF!</v>
      </c>
      <c r="G1074" s="61" t="e">
        <f>IF(Transaksi!#REF!=$F$11,Transaksi!#REF!,0)</f>
        <v>#REF!</v>
      </c>
      <c r="H1074" s="61" t="e">
        <f>IF(Transaksi!#REF!=$F$11,Transaksi!#REF!,0)</f>
        <v>#REF!</v>
      </c>
      <c r="I1074" s="127" t="e">
        <f t="shared" si="16"/>
        <v>#REF!</v>
      </c>
      <c r="J1074" s="127" t="e">
        <f>IF(G1074+H1074&lt;&gt;0,Transaksi!#REF!,"")</f>
        <v>#REF!</v>
      </c>
    </row>
    <row r="1075" spans="3:10" customFormat="1" ht="16" customHeight="1">
      <c r="C1075" s="59" t="e">
        <f>IF(G1075+H1075&lt;&gt;0,Transaksi!#REF!,"")</f>
        <v>#REF!</v>
      </c>
      <c r="D1075" s="60" t="e">
        <f>IF(G1075+H1075&lt;&gt;0,Transaksi!#REF!,"")</f>
        <v>#REF!</v>
      </c>
      <c r="E1075" s="213" t="e">
        <f>IF(G1075+H1075&lt;&gt;0,Transaksi!#REF!,"")</f>
        <v>#REF!</v>
      </c>
      <c r="F1075" s="48" t="e">
        <f>IF(G1075+H1075&lt;&gt;0,Transaksi!#REF!,"")</f>
        <v>#REF!</v>
      </c>
      <c r="G1075" s="61" t="e">
        <f>IF(Transaksi!#REF!=$F$11,Transaksi!#REF!,0)</f>
        <v>#REF!</v>
      </c>
      <c r="H1075" s="61" t="e">
        <f>IF(Transaksi!#REF!=$F$11,Transaksi!#REF!,0)</f>
        <v>#REF!</v>
      </c>
      <c r="I1075" s="127" t="e">
        <f t="shared" si="16"/>
        <v>#REF!</v>
      </c>
      <c r="J1075" s="127" t="e">
        <f>IF(G1075+H1075&lt;&gt;0,Transaksi!#REF!,"")</f>
        <v>#REF!</v>
      </c>
    </row>
    <row r="1076" spans="3:10" customFormat="1" ht="16" customHeight="1">
      <c r="C1076" s="59" t="e">
        <f>IF(G1076+H1076&lt;&gt;0,Transaksi!#REF!,"")</f>
        <v>#REF!</v>
      </c>
      <c r="D1076" s="60" t="e">
        <f>IF(G1076+H1076&lt;&gt;0,Transaksi!#REF!,"")</f>
        <v>#REF!</v>
      </c>
      <c r="E1076" s="213" t="e">
        <f>IF(G1076+H1076&lt;&gt;0,Transaksi!#REF!,"")</f>
        <v>#REF!</v>
      </c>
      <c r="F1076" s="48" t="e">
        <f>IF(G1076+H1076&lt;&gt;0,Transaksi!#REF!,"")</f>
        <v>#REF!</v>
      </c>
      <c r="G1076" s="61" t="e">
        <f>IF(Transaksi!#REF!=$F$11,Transaksi!#REF!,0)</f>
        <v>#REF!</v>
      </c>
      <c r="H1076" s="61" t="e">
        <f>IF(Transaksi!#REF!=$F$11,Transaksi!#REF!,0)</f>
        <v>#REF!</v>
      </c>
      <c r="I1076" s="127" t="e">
        <f t="shared" si="16"/>
        <v>#REF!</v>
      </c>
      <c r="J1076" s="127" t="e">
        <f>IF(G1076+H1076&lt;&gt;0,Transaksi!#REF!,"")</f>
        <v>#REF!</v>
      </c>
    </row>
    <row r="1077" spans="3:10" customFormat="1" ht="16" customHeight="1">
      <c r="C1077" s="59" t="e">
        <f>IF(G1077+H1077&lt;&gt;0,Transaksi!#REF!,"")</f>
        <v>#REF!</v>
      </c>
      <c r="D1077" s="60" t="e">
        <f>IF(G1077+H1077&lt;&gt;0,Transaksi!#REF!,"")</f>
        <v>#REF!</v>
      </c>
      <c r="E1077" s="213" t="e">
        <f>IF(G1077+H1077&lt;&gt;0,Transaksi!#REF!,"")</f>
        <v>#REF!</v>
      </c>
      <c r="F1077" s="48" t="e">
        <f>IF(G1077+H1077&lt;&gt;0,Transaksi!#REF!,"")</f>
        <v>#REF!</v>
      </c>
      <c r="G1077" s="61" t="e">
        <f>IF(Transaksi!#REF!=$F$11,Transaksi!#REF!,0)</f>
        <v>#REF!</v>
      </c>
      <c r="H1077" s="61" t="e">
        <f>IF(Transaksi!#REF!=$F$11,Transaksi!#REF!,0)</f>
        <v>#REF!</v>
      </c>
      <c r="I1077" s="127" t="e">
        <f t="shared" si="16"/>
        <v>#REF!</v>
      </c>
      <c r="J1077" s="127" t="e">
        <f>IF(G1077+H1077&lt;&gt;0,Transaksi!#REF!,"")</f>
        <v>#REF!</v>
      </c>
    </row>
    <row r="1078" spans="3:10" customFormat="1" ht="16" customHeight="1">
      <c r="C1078" s="59" t="e">
        <f>IF(G1078+H1078&lt;&gt;0,Transaksi!#REF!,"")</f>
        <v>#REF!</v>
      </c>
      <c r="D1078" s="60" t="e">
        <f>IF(G1078+H1078&lt;&gt;0,Transaksi!#REF!,"")</f>
        <v>#REF!</v>
      </c>
      <c r="E1078" s="213" t="e">
        <f>IF(G1078+H1078&lt;&gt;0,Transaksi!#REF!,"")</f>
        <v>#REF!</v>
      </c>
      <c r="F1078" s="48" t="e">
        <f>IF(G1078+H1078&lt;&gt;0,Transaksi!#REF!,"")</f>
        <v>#REF!</v>
      </c>
      <c r="G1078" s="61" t="e">
        <f>IF(Transaksi!#REF!=$F$11,Transaksi!#REF!,0)</f>
        <v>#REF!</v>
      </c>
      <c r="H1078" s="61" t="e">
        <f>IF(Transaksi!#REF!=$F$11,Transaksi!#REF!,0)</f>
        <v>#REF!</v>
      </c>
      <c r="I1078" s="127" t="e">
        <f t="shared" si="16"/>
        <v>#REF!</v>
      </c>
      <c r="J1078" s="127" t="e">
        <f>IF(G1078+H1078&lt;&gt;0,Transaksi!#REF!,"")</f>
        <v>#REF!</v>
      </c>
    </row>
    <row r="1079" spans="3:10" customFormat="1" ht="16" customHeight="1">
      <c r="C1079" s="59" t="e">
        <f>IF(G1079+H1079&lt;&gt;0,Transaksi!#REF!,"")</f>
        <v>#REF!</v>
      </c>
      <c r="D1079" s="60" t="e">
        <f>IF(G1079+H1079&lt;&gt;0,Transaksi!#REF!,"")</f>
        <v>#REF!</v>
      </c>
      <c r="E1079" s="213" t="e">
        <f>IF(G1079+H1079&lt;&gt;0,Transaksi!#REF!,"")</f>
        <v>#REF!</v>
      </c>
      <c r="F1079" s="48" t="e">
        <f>IF(G1079+H1079&lt;&gt;0,Transaksi!#REF!,"")</f>
        <v>#REF!</v>
      </c>
      <c r="G1079" s="61" t="e">
        <f>IF(Transaksi!#REF!=$F$11,Transaksi!#REF!,0)</f>
        <v>#REF!</v>
      </c>
      <c r="H1079" s="61" t="e">
        <f>IF(Transaksi!#REF!=$F$11,Transaksi!#REF!,0)</f>
        <v>#REF!</v>
      </c>
      <c r="I1079" s="127" t="e">
        <f t="shared" si="16"/>
        <v>#REF!</v>
      </c>
      <c r="J1079" s="127" t="e">
        <f>IF(G1079+H1079&lt;&gt;0,Transaksi!#REF!,"")</f>
        <v>#REF!</v>
      </c>
    </row>
    <row r="1080" spans="3:10" customFormat="1" ht="16" customHeight="1">
      <c r="C1080" s="59" t="e">
        <f>IF(G1080+H1080&lt;&gt;0,Transaksi!#REF!,"")</f>
        <v>#REF!</v>
      </c>
      <c r="D1080" s="60" t="e">
        <f>IF(G1080+H1080&lt;&gt;0,Transaksi!#REF!,"")</f>
        <v>#REF!</v>
      </c>
      <c r="E1080" s="213" t="e">
        <f>IF(G1080+H1080&lt;&gt;0,Transaksi!#REF!,"")</f>
        <v>#REF!</v>
      </c>
      <c r="F1080" s="48" t="e">
        <f>IF(G1080+H1080&lt;&gt;0,Transaksi!#REF!,"")</f>
        <v>#REF!</v>
      </c>
      <c r="G1080" s="61" t="e">
        <f>IF(Transaksi!#REF!=$F$11,Transaksi!#REF!,0)</f>
        <v>#REF!</v>
      </c>
      <c r="H1080" s="61" t="e">
        <f>IF(Transaksi!#REF!=$F$11,Transaksi!#REF!,0)</f>
        <v>#REF!</v>
      </c>
      <c r="I1080" s="127" t="e">
        <f t="shared" si="16"/>
        <v>#REF!</v>
      </c>
      <c r="J1080" s="127" t="e">
        <f>IF(G1080+H1080&lt;&gt;0,Transaksi!#REF!,"")</f>
        <v>#REF!</v>
      </c>
    </row>
    <row r="1081" spans="3:10" customFormat="1" ht="16" customHeight="1">
      <c r="C1081" s="59" t="e">
        <f>IF(G1081+H1081&lt;&gt;0,Transaksi!#REF!,"")</f>
        <v>#REF!</v>
      </c>
      <c r="D1081" s="60" t="e">
        <f>IF(G1081+H1081&lt;&gt;0,Transaksi!#REF!,"")</f>
        <v>#REF!</v>
      </c>
      <c r="E1081" s="213" t="e">
        <f>IF(G1081+H1081&lt;&gt;0,Transaksi!#REF!,"")</f>
        <v>#REF!</v>
      </c>
      <c r="F1081" s="48" t="e">
        <f>IF(G1081+H1081&lt;&gt;0,Transaksi!#REF!,"")</f>
        <v>#REF!</v>
      </c>
      <c r="G1081" s="61" t="e">
        <f>IF(Transaksi!#REF!=$F$11,Transaksi!#REF!,0)</f>
        <v>#REF!</v>
      </c>
      <c r="H1081" s="61" t="e">
        <f>IF(Transaksi!#REF!=$F$11,Transaksi!#REF!,0)</f>
        <v>#REF!</v>
      </c>
      <c r="I1081" s="127" t="e">
        <f t="shared" si="16"/>
        <v>#REF!</v>
      </c>
      <c r="J1081" s="127" t="e">
        <f>IF(G1081+H1081&lt;&gt;0,Transaksi!#REF!,"")</f>
        <v>#REF!</v>
      </c>
    </row>
    <row r="1082" spans="3:10" customFormat="1" ht="16" customHeight="1">
      <c r="C1082" s="59" t="e">
        <f>IF(G1082+H1082&lt;&gt;0,Transaksi!#REF!,"")</f>
        <v>#REF!</v>
      </c>
      <c r="D1082" s="60" t="e">
        <f>IF(G1082+H1082&lt;&gt;0,Transaksi!#REF!,"")</f>
        <v>#REF!</v>
      </c>
      <c r="E1082" s="213" t="e">
        <f>IF(G1082+H1082&lt;&gt;0,Transaksi!#REF!,"")</f>
        <v>#REF!</v>
      </c>
      <c r="F1082" s="48" t="e">
        <f>IF(G1082+H1082&lt;&gt;0,Transaksi!#REF!,"")</f>
        <v>#REF!</v>
      </c>
      <c r="G1082" s="61" t="e">
        <f>IF(Transaksi!#REF!=$F$11,Transaksi!#REF!,0)</f>
        <v>#REF!</v>
      </c>
      <c r="H1082" s="61" t="e">
        <f>IF(Transaksi!#REF!=$F$11,Transaksi!#REF!,0)</f>
        <v>#REF!</v>
      </c>
      <c r="I1082" s="127" t="e">
        <f t="shared" si="16"/>
        <v>#REF!</v>
      </c>
      <c r="J1082" s="127" t="e">
        <f>IF(G1082+H1082&lt;&gt;0,Transaksi!#REF!,"")</f>
        <v>#REF!</v>
      </c>
    </row>
    <row r="1083" spans="3:10" customFormat="1" ht="16" customHeight="1">
      <c r="C1083" s="59" t="e">
        <f>IF(G1083+H1083&lt;&gt;0,Transaksi!#REF!,"")</f>
        <v>#REF!</v>
      </c>
      <c r="D1083" s="60" t="e">
        <f>IF(G1083+H1083&lt;&gt;0,Transaksi!#REF!,"")</f>
        <v>#REF!</v>
      </c>
      <c r="E1083" s="213" t="e">
        <f>IF(G1083+H1083&lt;&gt;0,Transaksi!#REF!,"")</f>
        <v>#REF!</v>
      </c>
      <c r="F1083" s="48" t="e">
        <f>IF(G1083+H1083&lt;&gt;0,Transaksi!#REF!,"")</f>
        <v>#REF!</v>
      </c>
      <c r="G1083" s="61" t="e">
        <f>IF(Transaksi!#REF!=$F$11,Transaksi!#REF!,0)</f>
        <v>#REF!</v>
      </c>
      <c r="H1083" s="61" t="e">
        <f>IF(Transaksi!#REF!=$F$11,Transaksi!#REF!,0)</f>
        <v>#REF!</v>
      </c>
      <c r="I1083" s="127" t="e">
        <f t="shared" si="16"/>
        <v>#REF!</v>
      </c>
      <c r="J1083" s="127" t="e">
        <f>IF(G1083+H1083&lt;&gt;0,Transaksi!#REF!,"")</f>
        <v>#REF!</v>
      </c>
    </row>
    <row r="1084" spans="3:10" customFormat="1" ht="16" customHeight="1">
      <c r="C1084" s="59" t="e">
        <f>IF(G1084+H1084&lt;&gt;0,Transaksi!#REF!,"")</f>
        <v>#REF!</v>
      </c>
      <c r="D1084" s="60" t="e">
        <f>IF(G1084+H1084&lt;&gt;0,Transaksi!#REF!,"")</f>
        <v>#REF!</v>
      </c>
      <c r="E1084" s="213" t="e">
        <f>IF(G1084+H1084&lt;&gt;0,Transaksi!#REF!,"")</f>
        <v>#REF!</v>
      </c>
      <c r="F1084" s="48" t="e">
        <f>IF(G1084+H1084&lt;&gt;0,Transaksi!#REF!,"")</f>
        <v>#REF!</v>
      </c>
      <c r="G1084" s="61" t="e">
        <f>IF(Transaksi!#REF!=$F$11,Transaksi!#REF!,0)</f>
        <v>#REF!</v>
      </c>
      <c r="H1084" s="61" t="e">
        <f>IF(Transaksi!#REF!=$F$11,Transaksi!#REF!,0)</f>
        <v>#REF!</v>
      </c>
      <c r="I1084" s="127" t="e">
        <f t="shared" si="16"/>
        <v>#REF!</v>
      </c>
      <c r="J1084" s="127" t="e">
        <f>IF(G1084+H1084&lt;&gt;0,Transaksi!#REF!,"")</f>
        <v>#REF!</v>
      </c>
    </row>
    <row r="1085" spans="3:10" customFormat="1" ht="16" customHeight="1">
      <c r="C1085" s="59" t="e">
        <f>IF(G1085+H1085&lt;&gt;0,Transaksi!#REF!,"")</f>
        <v>#REF!</v>
      </c>
      <c r="D1085" s="60" t="e">
        <f>IF(G1085+H1085&lt;&gt;0,Transaksi!#REF!,"")</f>
        <v>#REF!</v>
      </c>
      <c r="E1085" s="213" t="e">
        <f>IF(G1085+H1085&lt;&gt;0,Transaksi!#REF!,"")</f>
        <v>#REF!</v>
      </c>
      <c r="F1085" s="48" t="e">
        <f>IF(G1085+H1085&lt;&gt;0,Transaksi!#REF!,"")</f>
        <v>#REF!</v>
      </c>
      <c r="G1085" s="61" t="e">
        <f>IF(Transaksi!#REF!=$F$11,Transaksi!#REF!,0)</f>
        <v>#REF!</v>
      </c>
      <c r="H1085" s="61" t="e">
        <f>IF(Transaksi!#REF!=$F$11,Transaksi!#REF!,0)</f>
        <v>#REF!</v>
      </c>
      <c r="I1085" s="127" t="e">
        <f t="shared" si="16"/>
        <v>#REF!</v>
      </c>
      <c r="J1085" s="127" t="e">
        <f>IF(G1085+H1085&lt;&gt;0,Transaksi!#REF!,"")</f>
        <v>#REF!</v>
      </c>
    </row>
    <row r="1086" spans="3:10" customFormat="1" ht="16" customHeight="1">
      <c r="C1086" s="59" t="e">
        <f>IF(G1086+H1086&lt;&gt;0,Transaksi!#REF!,"")</f>
        <v>#REF!</v>
      </c>
      <c r="D1086" s="60" t="e">
        <f>IF(G1086+H1086&lt;&gt;0,Transaksi!#REF!,"")</f>
        <v>#REF!</v>
      </c>
      <c r="E1086" s="213" t="e">
        <f>IF(G1086+H1086&lt;&gt;0,Transaksi!#REF!,"")</f>
        <v>#REF!</v>
      </c>
      <c r="F1086" s="48" t="e">
        <f>IF(G1086+H1086&lt;&gt;0,Transaksi!#REF!,"")</f>
        <v>#REF!</v>
      </c>
      <c r="G1086" s="61" t="e">
        <f>IF(Transaksi!#REF!=$F$11,Transaksi!#REF!,0)</f>
        <v>#REF!</v>
      </c>
      <c r="H1086" s="61" t="e">
        <f>IF(Transaksi!#REF!=$F$11,Transaksi!#REF!,0)</f>
        <v>#REF!</v>
      </c>
      <c r="I1086" s="127" t="e">
        <f t="shared" si="16"/>
        <v>#REF!</v>
      </c>
      <c r="J1086" s="127" t="e">
        <f>IF(G1086+H1086&lt;&gt;0,Transaksi!#REF!,"")</f>
        <v>#REF!</v>
      </c>
    </row>
    <row r="1087" spans="3:10" customFormat="1" ht="16" customHeight="1">
      <c r="C1087" s="59" t="e">
        <f>IF(G1087+H1087&lt;&gt;0,Transaksi!#REF!,"")</f>
        <v>#REF!</v>
      </c>
      <c r="D1087" s="60" t="e">
        <f>IF(G1087+H1087&lt;&gt;0,Transaksi!#REF!,"")</f>
        <v>#REF!</v>
      </c>
      <c r="E1087" s="213" t="e">
        <f>IF(G1087+H1087&lt;&gt;0,Transaksi!#REF!,"")</f>
        <v>#REF!</v>
      </c>
      <c r="F1087" s="48" t="e">
        <f>IF(G1087+H1087&lt;&gt;0,Transaksi!#REF!,"")</f>
        <v>#REF!</v>
      </c>
      <c r="G1087" s="61" t="e">
        <f>IF(Transaksi!#REF!=$F$11,Transaksi!#REF!,0)</f>
        <v>#REF!</v>
      </c>
      <c r="H1087" s="61" t="e">
        <f>IF(Transaksi!#REF!=$F$11,Transaksi!#REF!,0)</f>
        <v>#REF!</v>
      </c>
      <c r="I1087" s="127" t="e">
        <f t="shared" si="16"/>
        <v>#REF!</v>
      </c>
      <c r="J1087" s="127" t="e">
        <f>IF(G1087+H1087&lt;&gt;0,Transaksi!#REF!,"")</f>
        <v>#REF!</v>
      </c>
    </row>
    <row r="1088" spans="3:10" customFormat="1" ht="16" customHeight="1">
      <c r="C1088" s="59" t="e">
        <f>IF(G1088+H1088&lt;&gt;0,Transaksi!#REF!,"")</f>
        <v>#REF!</v>
      </c>
      <c r="D1088" s="60" t="e">
        <f>IF(G1088+H1088&lt;&gt;0,Transaksi!#REF!,"")</f>
        <v>#REF!</v>
      </c>
      <c r="E1088" s="213" t="e">
        <f>IF(G1088+H1088&lt;&gt;0,Transaksi!#REF!,"")</f>
        <v>#REF!</v>
      </c>
      <c r="F1088" s="48" t="e">
        <f>IF(G1088+H1088&lt;&gt;0,Transaksi!#REF!,"")</f>
        <v>#REF!</v>
      </c>
      <c r="G1088" s="61" t="e">
        <f>IF(Transaksi!#REF!=$F$11,Transaksi!#REF!,0)</f>
        <v>#REF!</v>
      </c>
      <c r="H1088" s="61" t="e">
        <f>IF(Transaksi!#REF!=$F$11,Transaksi!#REF!,0)</f>
        <v>#REF!</v>
      </c>
      <c r="I1088" s="127" t="e">
        <f t="shared" si="16"/>
        <v>#REF!</v>
      </c>
      <c r="J1088" s="127" t="e">
        <f>IF(G1088+H1088&lt;&gt;0,Transaksi!#REF!,"")</f>
        <v>#REF!</v>
      </c>
    </row>
    <row r="1089" spans="3:10" customFormat="1" ht="16" customHeight="1">
      <c r="C1089" s="59" t="e">
        <f>IF(G1089+H1089&lt;&gt;0,Transaksi!#REF!,"")</f>
        <v>#REF!</v>
      </c>
      <c r="D1089" s="60" t="e">
        <f>IF(G1089+H1089&lt;&gt;0,Transaksi!#REF!,"")</f>
        <v>#REF!</v>
      </c>
      <c r="E1089" s="213" t="e">
        <f>IF(G1089+H1089&lt;&gt;0,Transaksi!#REF!,"")</f>
        <v>#REF!</v>
      </c>
      <c r="F1089" s="48" t="e">
        <f>IF(G1089+H1089&lt;&gt;0,Transaksi!#REF!,"")</f>
        <v>#REF!</v>
      </c>
      <c r="G1089" s="61" t="e">
        <f>IF(Transaksi!#REF!=$F$11,Transaksi!#REF!,0)</f>
        <v>#REF!</v>
      </c>
      <c r="H1089" s="61" t="e">
        <f>IF(Transaksi!#REF!=$F$11,Transaksi!#REF!,0)</f>
        <v>#REF!</v>
      </c>
      <c r="I1089" s="127" t="e">
        <f t="shared" si="16"/>
        <v>#REF!</v>
      </c>
      <c r="J1089" s="127" t="e">
        <f>IF(G1089+H1089&lt;&gt;0,Transaksi!#REF!,"")</f>
        <v>#REF!</v>
      </c>
    </row>
    <row r="1090" spans="3:10" customFormat="1" ht="16" customHeight="1">
      <c r="C1090" s="59" t="e">
        <f>IF(G1090+H1090&lt;&gt;0,Transaksi!#REF!,"")</f>
        <v>#REF!</v>
      </c>
      <c r="D1090" s="60" t="e">
        <f>IF(G1090+H1090&lt;&gt;0,Transaksi!#REF!,"")</f>
        <v>#REF!</v>
      </c>
      <c r="E1090" s="213" t="e">
        <f>IF(G1090+H1090&lt;&gt;0,Transaksi!#REF!,"")</f>
        <v>#REF!</v>
      </c>
      <c r="F1090" s="48" t="e">
        <f>IF(G1090+H1090&lt;&gt;0,Transaksi!#REF!,"")</f>
        <v>#REF!</v>
      </c>
      <c r="G1090" s="61" t="e">
        <f>IF(Transaksi!#REF!=$F$11,Transaksi!#REF!,0)</f>
        <v>#REF!</v>
      </c>
      <c r="H1090" s="61" t="e">
        <f>IF(Transaksi!#REF!=$F$11,Transaksi!#REF!,0)</f>
        <v>#REF!</v>
      </c>
      <c r="I1090" s="127" t="e">
        <f t="shared" si="16"/>
        <v>#REF!</v>
      </c>
      <c r="J1090" s="127" t="e">
        <f>IF(G1090+H1090&lt;&gt;0,Transaksi!#REF!,"")</f>
        <v>#REF!</v>
      </c>
    </row>
    <row r="1091" spans="3:10" customFormat="1" ht="16" customHeight="1">
      <c r="C1091" s="59" t="e">
        <f>IF(G1091+H1091&lt;&gt;0,Transaksi!#REF!,"")</f>
        <v>#REF!</v>
      </c>
      <c r="D1091" s="60" t="e">
        <f>IF(G1091+H1091&lt;&gt;0,Transaksi!#REF!,"")</f>
        <v>#REF!</v>
      </c>
      <c r="E1091" s="213" t="e">
        <f>IF(G1091+H1091&lt;&gt;0,Transaksi!#REF!,"")</f>
        <v>#REF!</v>
      </c>
      <c r="F1091" s="48" t="e">
        <f>IF(G1091+H1091&lt;&gt;0,Transaksi!#REF!,"")</f>
        <v>#REF!</v>
      </c>
      <c r="G1091" s="61" t="e">
        <f>IF(Transaksi!#REF!=$F$11,Transaksi!#REF!,0)</f>
        <v>#REF!</v>
      </c>
      <c r="H1091" s="61" t="e">
        <f>IF(Transaksi!#REF!=$F$11,Transaksi!#REF!,0)</f>
        <v>#REF!</v>
      </c>
      <c r="I1091" s="127" t="e">
        <f t="shared" si="16"/>
        <v>#REF!</v>
      </c>
      <c r="J1091" s="127" t="e">
        <f>IF(G1091+H1091&lt;&gt;0,Transaksi!#REF!,"")</f>
        <v>#REF!</v>
      </c>
    </row>
    <row r="1092" spans="3:10" customFormat="1" ht="16" customHeight="1">
      <c r="C1092" s="59" t="e">
        <f>IF(G1092+H1092&lt;&gt;0,Transaksi!#REF!,"")</f>
        <v>#REF!</v>
      </c>
      <c r="D1092" s="60" t="e">
        <f>IF(G1092+H1092&lt;&gt;0,Transaksi!#REF!,"")</f>
        <v>#REF!</v>
      </c>
      <c r="E1092" s="213" t="e">
        <f>IF(G1092+H1092&lt;&gt;0,Transaksi!#REF!,"")</f>
        <v>#REF!</v>
      </c>
      <c r="F1092" s="48" t="e">
        <f>IF(G1092+H1092&lt;&gt;0,Transaksi!#REF!,"")</f>
        <v>#REF!</v>
      </c>
      <c r="G1092" s="61" t="e">
        <f>IF(Transaksi!#REF!=$F$11,Transaksi!#REF!,0)</f>
        <v>#REF!</v>
      </c>
      <c r="H1092" s="61" t="e">
        <f>IF(Transaksi!#REF!=$F$11,Transaksi!#REF!,0)</f>
        <v>#REF!</v>
      </c>
      <c r="I1092" s="127" t="e">
        <f t="shared" si="16"/>
        <v>#REF!</v>
      </c>
      <c r="J1092" s="127" t="e">
        <f>IF(G1092+H1092&lt;&gt;0,Transaksi!#REF!,"")</f>
        <v>#REF!</v>
      </c>
    </row>
    <row r="1093" spans="3:10" customFormat="1" ht="16" customHeight="1">
      <c r="C1093" s="59" t="e">
        <f>IF(G1093+H1093&lt;&gt;0,Transaksi!#REF!,"")</f>
        <v>#REF!</v>
      </c>
      <c r="D1093" s="60" t="e">
        <f>IF(G1093+H1093&lt;&gt;0,Transaksi!#REF!,"")</f>
        <v>#REF!</v>
      </c>
      <c r="E1093" s="213" t="e">
        <f>IF(G1093+H1093&lt;&gt;0,Transaksi!#REF!,"")</f>
        <v>#REF!</v>
      </c>
      <c r="F1093" s="48" t="e">
        <f>IF(G1093+H1093&lt;&gt;0,Transaksi!#REF!,"")</f>
        <v>#REF!</v>
      </c>
      <c r="G1093" s="61" t="e">
        <f>IF(Transaksi!#REF!=$F$11,Transaksi!#REF!,0)</f>
        <v>#REF!</v>
      </c>
      <c r="H1093" s="61" t="e">
        <f>IF(Transaksi!#REF!=$F$11,Transaksi!#REF!,0)</f>
        <v>#REF!</v>
      </c>
      <c r="I1093" s="127" t="e">
        <f t="shared" si="16"/>
        <v>#REF!</v>
      </c>
      <c r="J1093" s="127" t="e">
        <f>IF(G1093+H1093&lt;&gt;0,Transaksi!#REF!,"")</f>
        <v>#REF!</v>
      </c>
    </row>
    <row r="1094" spans="3:10" customFormat="1" ht="16" customHeight="1">
      <c r="C1094" s="59" t="e">
        <f>IF(G1094+H1094&lt;&gt;0,Transaksi!#REF!,"")</f>
        <v>#REF!</v>
      </c>
      <c r="D1094" s="60" t="e">
        <f>IF(G1094+H1094&lt;&gt;0,Transaksi!#REF!,"")</f>
        <v>#REF!</v>
      </c>
      <c r="E1094" s="213" t="e">
        <f>IF(G1094+H1094&lt;&gt;0,Transaksi!#REF!,"")</f>
        <v>#REF!</v>
      </c>
      <c r="F1094" s="48" t="e">
        <f>IF(G1094+H1094&lt;&gt;0,Transaksi!#REF!,"")</f>
        <v>#REF!</v>
      </c>
      <c r="G1094" s="61" t="e">
        <f>IF(Transaksi!#REF!=$F$11,Transaksi!#REF!,0)</f>
        <v>#REF!</v>
      </c>
      <c r="H1094" s="61" t="e">
        <f>IF(Transaksi!#REF!=$F$11,Transaksi!#REF!,0)</f>
        <v>#REF!</v>
      </c>
      <c r="I1094" s="127" t="e">
        <f t="shared" si="16"/>
        <v>#REF!</v>
      </c>
      <c r="J1094" s="127" t="e">
        <f>IF(G1094+H1094&lt;&gt;0,Transaksi!#REF!,"")</f>
        <v>#REF!</v>
      </c>
    </row>
    <row r="1095" spans="3:10" customFormat="1" ht="16" customHeight="1">
      <c r="C1095" s="59" t="e">
        <f>IF(G1095+H1095&lt;&gt;0,Transaksi!#REF!,"")</f>
        <v>#REF!</v>
      </c>
      <c r="D1095" s="60" t="e">
        <f>IF(G1095+H1095&lt;&gt;0,Transaksi!#REF!,"")</f>
        <v>#REF!</v>
      </c>
      <c r="E1095" s="213" t="e">
        <f>IF(G1095+H1095&lt;&gt;0,Transaksi!#REF!,"")</f>
        <v>#REF!</v>
      </c>
      <c r="F1095" s="48" t="e">
        <f>IF(G1095+H1095&lt;&gt;0,Transaksi!#REF!,"")</f>
        <v>#REF!</v>
      </c>
      <c r="G1095" s="61" t="e">
        <f>IF(Transaksi!#REF!=$F$11,Transaksi!#REF!,0)</f>
        <v>#REF!</v>
      </c>
      <c r="H1095" s="61" t="e">
        <f>IF(Transaksi!#REF!=$F$11,Transaksi!#REF!,0)</f>
        <v>#REF!</v>
      </c>
      <c r="I1095" s="127" t="e">
        <f t="shared" si="16"/>
        <v>#REF!</v>
      </c>
      <c r="J1095" s="127" t="e">
        <f>IF(G1095+H1095&lt;&gt;0,Transaksi!#REF!,"")</f>
        <v>#REF!</v>
      </c>
    </row>
    <row r="1096" spans="3:10" customFormat="1" ht="16" customHeight="1">
      <c r="C1096" s="59" t="e">
        <f>IF(G1096+H1096&lt;&gt;0,Transaksi!#REF!,"")</f>
        <v>#REF!</v>
      </c>
      <c r="D1096" s="60" t="e">
        <f>IF(G1096+H1096&lt;&gt;0,Transaksi!#REF!,"")</f>
        <v>#REF!</v>
      </c>
      <c r="E1096" s="213" t="e">
        <f>IF(G1096+H1096&lt;&gt;0,Transaksi!#REF!,"")</f>
        <v>#REF!</v>
      </c>
      <c r="F1096" s="48" t="e">
        <f>IF(G1096+H1096&lt;&gt;0,Transaksi!#REF!,"")</f>
        <v>#REF!</v>
      </c>
      <c r="G1096" s="61" t="e">
        <f>IF(Transaksi!#REF!=$F$11,Transaksi!#REF!,0)</f>
        <v>#REF!</v>
      </c>
      <c r="H1096" s="61" t="e">
        <f>IF(Transaksi!#REF!=$F$11,Transaksi!#REF!,0)</f>
        <v>#REF!</v>
      </c>
      <c r="I1096" s="127" t="e">
        <f t="shared" si="16"/>
        <v>#REF!</v>
      </c>
      <c r="J1096" s="127" t="e">
        <f>IF(G1096+H1096&lt;&gt;0,Transaksi!#REF!,"")</f>
        <v>#REF!</v>
      </c>
    </row>
    <row r="1097" spans="3:10" customFormat="1" ht="16" customHeight="1">
      <c r="C1097" s="59" t="e">
        <f>IF(G1097+H1097&lt;&gt;0,Transaksi!#REF!,"")</f>
        <v>#REF!</v>
      </c>
      <c r="D1097" s="60" t="e">
        <f>IF(G1097+H1097&lt;&gt;0,Transaksi!#REF!,"")</f>
        <v>#REF!</v>
      </c>
      <c r="E1097" s="213" t="e">
        <f>IF(G1097+H1097&lt;&gt;0,Transaksi!#REF!,"")</f>
        <v>#REF!</v>
      </c>
      <c r="F1097" s="48" t="e">
        <f>IF(G1097+H1097&lt;&gt;0,Transaksi!#REF!,"")</f>
        <v>#REF!</v>
      </c>
      <c r="G1097" s="61" t="e">
        <f>IF(Transaksi!#REF!=$F$11,Transaksi!#REF!,0)</f>
        <v>#REF!</v>
      </c>
      <c r="H1097" s="61" t="e">
        <f>IF(Transaksi!#REF!=$F$11,Transaksi!#REF!,0)</f>
        <v>#REF!</v>
      </c>
      <c r="I1097" s="127" t="e">
        <f t="shared" si="16"/>
        <v>#REF!</v>
      </c>
      <c r="J1097" s="127" t="e">
        <f>IF(G1097+H1097&lt;&gt;0,Transaksi!#REF!,"")</f>
        <v>#REF!</v>
      </c>
    </row>
    <row r="1098" spans="3:10" customFormat="1" ht="16" customHeight="1">
      <c r="C1098" s="59" t="e">
        <f>IF(G1098+H1098&lt;&gt;0,Transaksi!#REF!,"")</f>
        <v>#REF!</v>
      </c>
      <c r="D1098" s="60" t="e">
        <f>IF(G1098+H1098&lt;&gt;0,Transaksi!#REF!,"")</f>
        <v>#REF!</v>
      </c>
      <c r="E1098" s="213" t="e">
        <f>IF(G1098+H1098&lt;&gt;0,Transaksi!#REF!,"")</f>
        <v>#REF!</v>
      </c>
      <c r="F1098" s="48" t="e">
        <f>IF(G1098+H1098&lt;&gt;0,Transaksi!#REF!,"")</f>
        <v>#REF!</v>
      </c>
      <c r="G1098" s="61" t="e">
        <f>IF(Transaksi!#REF!=$F$11,Transaksi!#REF!,0)</f>
        <v>#REF!</v>
      </c>
      <c r="H1098" s="61" t="e">
        <f>IF(Transaksi!#REF!=$F$11,Transaksi!#REF!,0)</f>
        <v>#REF!</v>
      </c>
      <c r="I1098" s="127" t="e">
        <f t="shared" si="16"/>
        <v>#REF!</v>
      </c>
      <c r="J1098" s="127" t="e">
        <f>IF(G1098+H1098&lt;&gt;0,Transaksi!#REF!,"")</f>
        <v>#REF!</v>
      </c>
    </row>
    <row r="1099" spans="3:10" customFormat="1" ht="16" customHeight="1">
      <c r="C1099" s="59" t="e">
        <f>IF(G1099+H1099&lt;&gt;0,Transaksi!#REF!,"")</f>
        <v>#REF!</v>
      </c>
      <c r="D1099" s="60" t="e">
        <f>IF(G1099+H1099&lt;&gt;0,Transaksi!#REF!,"")</f>
        <v>#REF!</v>
      </c>
      <c r="E1099" s="213" t="e">
        <f>IF(G1099+H1099&lt;&gt;0,Transaksi!#REF!,"")</f>
        <v>#REF!</v>
      </c>
      <c r="F1099" s="48" t="e">
        <f>IF(G1099+H1099&lt;&gt;0,Transaksi!#REF!,"")</f>
        <v>#REF!</v>
      </c>
      <c r="G1099" s="61" t="e">
        <f>IF(Transaksi!#REF!=$F$11,Transaksi!#REF!,0)</f>
        <v>#REF!</v>
      </c>
      <c r="H1099" s="61" t="e">
        <f>IF(Transaksi!#REF!=$F$11,Transaksi!#REF!,0)</f>
        <v>#REF!</v>
      </c>
      <c r="I1099" s="127" t="e">
        <f t="shared" si="16"/>
        <v>#REF!</v>
      </c>
      <c r="J1099" s="127" t="e">
        <f>IF(G1099+H1099&lt;&gt;0,Transaksi!#REF!,"")</f>
        <v>#REF!</v>
      </c>
    </row>
    <row r="1100" spans="3:10" customFormat="1" ht="16" customHeight="1">
      <c r="C1100" s="59" t="e">
        <f>IF(G1100+H1100&lt;&gt;0,Transaksi!#REF!,"")</f>
        <v>#REF!</v>
      </c>
      <c r="D1100" s="60" t="e">
        <f>IF(G1100+H1100&lt;&gt;0,Transaksi!#REF!,"")</f>
        <v>#REF!</v>
      </c>
      <c r="E1100" s="213" t="e">
        <f>IF(G1100+H1100&lt;&gt;0,Transaksi!#REF!,"")</f>
        <v>#REF!</v>
      </c>
      <c r="F1100" s="48" t="e">
        <f>IF(G1100+H1100&lt;&gt;0,Transaksi!#REF!,"")</f>
        <v>#REF!</v>
      </c>
      <c r="G1100" s="61" t="e">
        <f>IF(Transaksi!#REF!=$F$11,Transaksi!#REF!,0)</f>
        <v>#REF!</v>
      </c>
      <c r="H1100" s="61" t="e">
        <f>IF(Transaksi!#REF!=$F$11,Transaksi!#REF!,0)</f>
        <v>#REF!</v>
      </c>
      <c r="I1100" s="127" t="e">
        <f t="shared" si="16"/>
        <v>#REF!</v>
      </c>
      <c r="J1100" s="127" t="e">
        <f>IF(G1100+H1100&lt;&gt;0,Transaksi!#REF!,"")</f>
        <v>#REF!</v>
      </c>
    </row>
    <row r="1101" spans="3:10" customFormat="1" ht="16" customHeight="1">
      <c r="C1101" s="59" t="e">
        <f>IF(G1101+H1101&lt;&gt;0,Transaksi!#REF!,"")</f>
        <v>#REF!</v>
      </c>
      <c r="D1101" s="60" t="e">
        <f>IF(G1101+H1101&lt;&gt;0,Transaksi!#REF!,"")</f>
        <v>#REF!</v>
      </c>
      <c r="E1101" s="213" t="e">
        <f>IF(G1101+H1101&lt;&gt;0,Transaksi!#REF!,"")</f>
        <v>#REF!</v>
      </c>
      <c r="F1101" s="48" t="e">
        <f>IF(G1101+H1101&lt;&gt;0,Transaksi!#REF!,"")</f>
        <v>#REF!</v>
      </c>
      <c r="G1101" s="61" t="e">
        <f>IF(Transaksi!#REF!=$F$11,Transaksi!#REF!,0)</f>
        <v>#REF!</v>
      </c>
      <c r="H1101" s="61" t="e">
        <f>IF(Transaksi!#REF!=$F$11,Transaksi!#REF!,0)</f>
        <v>#REF!</v>
      </c>
      <c r="I1101" s="127" t="e">
        <f t="shared" si="16"/>
        <v>#REF!</v>
      </c>
      <c r="J1101" s="127" t="e">
        <f>IF(G1101+H1101&lt;&gt;0,Transaksi!#REF!,"")</f>
        <v>#REF!</v>
      </c>
    </row>
    <row r="1102" spans="3:10" customFormat="1" ht="16" customHeight="1">
      <c r="C1102" s="59" t="e">
        <f>IF(G1102+H1102&lt;&gt;0,Transaksi!#REF!,"")</f>
        <v>#REF!</v>
      </c>
      <c r="D1102" s="60" t="e">
        <f>IF(G1102+H1102&lt;&gt;0,Transaksi!#REF!,"")</f>
        <v>#REF!</v>
      </c>
      <c r="E1102" s="213" t="e">
        <f>IF(G1102+H1102&lt;&gt;0,Transaksi!#REF!,"")</f>
        <v>#REF!</v>
      </c>
      <c r="F1102" s="48" t="e">
        <f>IF(G1102+H1102&lt;&gt;0,Transaksi!#REF!,"")</f>
        <v>#REF!</v>
      </c>
      <c r="G1102" s="61" t="e">
        <f>IF(Transaksi!#REF!=$F$11,Transaksi!#REF!,0)</f>
        <v>#REF!</v>
      </c>
      <c r="H1102" s="61" t="e">
        <f>IF(Transaksi!#REF!=$F$11,Transaksi!#REF!,0)</f>
        <v>#REF!</v>
      </c>
      <c r="I1102" s="127" t="e">
        <f t="shared" si="16"/>
        <v>#REF!</v>
      </c>
      <c r="J1102" s="127" t="e">
        <f>IF(G1102+H1102&lt;&gt;0,Transaksi!#REF!,"")</f>
        <v>#REF!</v>
      </c>
    </row>
    <row r="1103" spans="3:10" customFormat="1" ht="16" customHeight="1">
      <c r="C1103" s="59" t="e">
        <f>IF(G1103+H1103&lt;&gt;0,Transaksi!#REF!,"")</f>
        <v>#REF!</v>
      </c>
      <c r="D1103" s="60" t="e">
        <f>IF(G1103+H1103&lt;&gt;0,Transaksi!#REF!,"")</f>
        <v>#REF!</v>
      </c>
      <c r="E1103" s="213" t="e">
        <f>IF(G1103+H1103&lt;&gt;0,Transaksi!#REF!,"")</f>
        <v>#REF!</v>
      </c>
      <c r="F1103" s="48" t="e">
        <f>IF(G1103+H1103&lt;&gt;0,Transaksi!#REF!,"")</f>
        <v>#REF!</v>
      </c>
      <c r="G1103" s="61" t="e">
        <f>IF(Transaksi!#REF!=$F$11,Transaksi!#REF!,0)</f>
        <v>#REF!</v>
      </c>
      <c r="H1103" s="61" t="e">
        <f>IF(Transaksi!#REF!=$F$11,Transaksi!#REF!,0)</f>
        <v>#REF!</v>
      </c>
      <c r="I1103" s="127" t="e">
        <f t="shared" si="16"/>
        <v>#REF!</v>
      </c>
      <c r="J1103" s="127" t="e">
        <f>IF(G1103+H1103&lt;&gt;0,Transaksi!#REF!,"")</f>
        <v>#REF!</v>
      </c>
    </row>
    <row r="1104" spans="3:10" customFormat="1" ht="16" customHeight="1">
      <c r="C1104" s="59" t="e">
        <f>IF(G1104+H1104&lt;&gt;0,Transaksi!#REF!,"")</f>
        <v>#REF!</v>
      </c>
      <c r="D1104" s="60" t="e">
        <f>IF(G1104+H1104&lt;&gt;0,Transaksi!#REF!,"")</f>
        <v>#REF!</v>
      </c>
      <c r="E1104" s="213" t="e">
        <f>IF(G1104+H1104&lt;&gt;0,Transaksi!#REF!,"")</f>
        <v>#REF!</v>
      </c>
      <c r="F1104" s="48" t="e">
        <f>IF(G1104+H1104&lt;&gt;0,Transaksi!#REF!,"")</f>
        <v>#REF!</v>
      </c>
      <c r="G1104" s="61" t="e">
        <f>IF(Transaksi!#REF!=$F$11,Transaksi!#REF!,0)</f>
        <v>#REF!</v>
      </c>
      <c r="H1104" s="61" t="e">
        <f>IF(Transaksi!#REF!=$F$11,Transaksi!#REF!,0)</f>
        <v>#REF!</v>
      </c>
      <c r="I1104" s="127" t="e">
        <f t="shared" si="16"/>
        <v>#REF!</v>
      </c>
      <c r="J1104" s="127" t="e">
        <f>IF(G1104+H1104&lt;&gt;0,Transaksi!#REF!,"")</f>
        <v>#REF!</v>
      </c>
    </row>
    <row r="1105" spans="3:10" customFormat="1" ht="16" customHeight="1">
      <c r="C1105" s="59" t="e">
        <f>IF(G1105+H1105&lt;&gt;0,Transaksi!#REF!,"")</f>
        <v>#REF!</v>
      </c>
      <c r="D1105" s="60" t="e">
        <f>IF(G1105+H1105&lt;&gt;0,Transaksi!#REF!,"")</f>
        <v>#REF!</v>
      </c>
      <c r="E1105" s="213" t="e">
        <f>IF(G1105+H1105&lt;&gt;0,Transaksi!#REF!,"")</f>
        <v>#REF!</v>
      </c>
      <c r="F1105" s="48" t="e">
        <f>IF(G1105+H1105&lt;&gt;0,Transaksi!#REF!,"")</f>
        <v>#REF!</v>
      </c>
      <c r="G1105" s="61" t="e">
        <f>IF(Transaksi!#REF!=$F$11,Transaksi!#REF!,0)</f>
        <v>#REF!</v>
      </c>
      <c r="H1105" s="61" t="e">
        <f>IF(Transaksi!#REF!=$F$11,Transaksi!#REF!,0)</f>
        <v>#REF!</v>
      </c>
      <c r="I1105" s="127" t="e">
        <f t="shared" ref="I1105:I1168" si="17">I1104+G1105-H1105</f>
        <v>#REF!</v>
      </c>
      <c r="J1105" s="127" t="e">
        <f>IF(G1105+H1105&lt;&gt;0,Transaksi!#REF!,"")</f>
        <v>#REF!</v>
      </c>
    </row>
    <row r="1106" spans="3:10" customFormat="1" ht="16" customHeight="1">
      <c r="C1106" s="59" t="e">
        <f>IF(G1106+H1106&lt;&gt;0,Transaksi!#REF!,"")</f>
        <v>#REF!</v>
      </c>
      <c r="D1106" s="60" t="e">
        <f>IF(G1106+H1106&lt;&gt;0,Transaksi!#REF!,"")</f>
        <v>#REF!</v>
      </c>
      <c r="E1106" s="213" t="e">
        <f>IF(G1106+H1106&lt;&gt;0,Transaksi!#REF!,"")</f>
        <v>#REF!</v>
      </c>
      <c r="F1106" s="48" t="e">
        <f>IF(G1106+H1106&lt;&gt;0,Transaksi!#REF!,"")</f>
        <v>#REF!</v>
      </c>
      <c r="G1106" s="61" t="e">
        <f>IF(Transaksi!#REF!=$F$11,Transaksi!#REF!,0)</f>
        <v>#REF!</v>
      </c>
      <c r="H1106" s="61" t="e">
        <f>IF(Transaksi!#REF!=$F$11,Transaksi!#REF!,0)</f>
        <v>#REF!</v>
      </c>
      <c r="I1106" s="127" t="e">
        <f t="shared" si="17"/>
        <v>#REF!</v>
      </c>
      <c r="J1106" s="127" t="e">
        <f>IF(G1106+H1106&lt;&gt;0,Transaksi!#REF!,"")</f>
        <v>#REF!</v>
      </c>
    </row>
    <row r="1107" spans="3:10" customFormat="1" ht="16" customHeight="1">
      <c r="C1107" s="59" t="e">
        <f>IF(G1107+H1107&lt;&gt;0,Transaksi!#REF!,"")</f>
        <v>#REF!</v>
      </c>
      <c r="D1107" s="60" t="e">
        <f>IF(G1107+H1107&lt;&gt;0,Transaksi!#REF!,"")</f>
        <v>#REF!</v>
      </c>
      <c r="E1107" s="213" t="e">
        <f>IF(G1107+H1107&lt;&gt;0,Transaksi!#REF!,"")</f>
        <v>#REF!</v>
      </c>
      <c r="F1107" s="48" t="e">
        <f>IF(G1107+H1107&lt;&gt;0,Transaksi!#REF!,"")</f>
        <v>#REF!</v>
      </c>
      <c r="G1107" s="61" t="e">
        <f>IF(Transaksi!#REF!=$F$11,Transaksi!#REF!,0)</f>
        <v>#REF!</v>
      </c>
      <c r="H1107" s="61" t="e">
        <f>IF(Transaksi!#REF!=$F$11,Transaksi!#REF!,0)</f>
        <v>#REF!</v>
      </c>
      <c r="I1107" s="127" t="e">
        <f t="shared" si="17"/>
        <v>#REF!</v>
      </c>
      <c r="J1107" s="127" t="e">
        <f>IF(G1107+H1107&lt;&gt;0,Transaksi!#REF!,"")</f>
        <v>#REF!</v>
      </c>
    </row>
    <row r="1108" spans="3:10" customFormat="1" ht="16" customHeight="1">
      <c r="C1108" s="59" t="e">
        <f>IF(G1108+H1108&lt;&gt;0,Transaksi!#REF!,"")</f>
        <v>#REF!</v>
      </c>
      <c r="D1108" s="60" t="e">
        <f>IF(G1108+H1108&lt;&gt;0,Transaksi!#REF!,"")</f>
        <v>#REF!</v>
      </c>
      <c r="E1108" s="213" t="e">
        <f>IF(G1108+H1108&lt;&gt;0,Transaksi!#REF!,"")</f>
        <v>#REF!</v>
      </c>
      <c r="F1108" s="48" t="e">
        <f>IF(G1108+H1108&lt;&gt;0,Transaksi!#REF!,"")</f>
        <v>#REF!</v>
      </c>
      <c r="G1108" s="61" t="e">
        <f>IF(Transaksi!#REF!=$F$11,Transaksi!#REF!,0)</f>
        <v>#REF!</v>
      </c>
      <c r="H1108" s="61" t="e">
        <f>IF(Transaksi!#REF!=$F$11,Transaksi!#REF!,0)</f>
        <v>#REF!</v>
      </c>
      <c r="I1108" s="127" t="e">
        <f t="shared" si="17"/>
        <v>#REF!</v>
      </c>
      <c r="J1108" s="127" t="e">
        <f>IF(G1108+H1108&lt;&gt;0,Transaksi!#REF!,"")</f>
        <v>#REF!</v>
      </c>
    </row>
    <row r="1109" spans="3:10" customFormat="1" ht="16" customHeight="1">
      <c r="C1109" s="59" t="e">
        <f>IF(G1109+H1109&lt;&gt;0,Transaksi!#REF!,"")</f>
        <v>#REF!</v>
      </c>
      <c r="D1109" s="60" t="e">
        <f>IF(G1109+H1109&lt;&gt;0,Transaksi!#REF!,"")</f>
        <v>#REF!</v>
      </c>
      <c r="E1109" s="213" t="e">
        <f>IF(G1109+H1109&lt;&gt;0,Transaksi!#REF!,"")</f>
        <v>#REF!</v>
      </c>
      <c r="F1109" s="48" t="e">
        <f>IF(G1109+H1109&lt;&gt;0,Transaksi!#REF!,"")</f>
        <v>#REF!</v>
      </c>
      <c r="G1109" s="61" t="e">
        <f>IF(Transaksi!#REF!=$F$11,Transaksi!#REF!,0)</f>
        <v>#REF!</v>
      </c>
      <c r="H1109" s="61" t="e">
        <f>IF(Transaksi!#REF!=$F$11,Transaksi!#REF!,0)</f>
        <v>#REF!</v>
      </c>
      <c r="I1109" s="127" t="e">
        <f t="shared" si="17"/>
        <v>#REF!</v>
      </c>
      <c r="J1109" s="127" t="e">
        <f>IF(G1109+H1109&lt;&gt;0,Transaksi!#REF!,"")</f>
        <v>#REF!</v>
      </c>
    </row>
    <row r="1110" spans="3:10" customFormat="1" ht="16" customHeight="1">
      <c r="C1110" s="59" t="e">
        <f>IF(G1110+H1110&lt;&gt;0,Transaksi!#REF!,"")</f>
        <v>#REF!</v>
      </c>
      <c r="D1110" s="60" t="e">
        <f>IF(G1110+H1110&lt;&gt;0,Transaksi!#REF!,"")</f>
        <v>#REF!</v>
      </c>
      <c r="E1110" s="213" t="e">
        <f>IF(G1110+H1110&lt;&gt;0,Transaksi!#REF!,"")</f>
        <v>#REF!</v>
      </c>
      <c r="F1110" s="48" t="e">
        <f>IF(G1110+H1110&lt;&gt;0,Transaksi!#REF!,"")</f>
        <v>#REF!</v>
      </c>
      <c r="G1110" s="61" t="e">
        <f>IF(Transaksi!#REF!=$F$11,Transaksi!#REF!,0)</f>
        <v>#REF!</v>
      </c>
      <c r="H1110" s="61" t="e">
        <f>IF(Transaksi!#REF!=$F$11,Transaksi!#REF!,0)</f>
        <v>#REF!</v>
      </c>
      <c r="I1110" s="127" t="e">
        <f t="shared" si="17"/>
        <v>#REF!</v>
      </c>
      <c r="J1110" s="127" t="e">
        <f>IF(G1110+H1110&lt;&gt;0,Transaksi!#REF!,"")</f>
        <v>#REF!</v>
      </c>
    </row>
    <row r="1111" spans="3:10" customFormat="1" ht="16" customHeight="1">
      <c r="C1111" s="59" t="e">
        <f>IF(G1111+H1111&lt;&gt;0,Transaksi!#REF!,"")</f>
        <v>#REF!</v>
      </c>
      <c r="D1111" s="60" t="e">
        <f>IF(G1111+H1111&lt;&gt;0,Transaksi!#REF!,"")</f>
        <v>#REF!</v>
      </c>
      <c r="E1111" s="213" t="e">
        <f>IF(G1111+H1111&lt;&gt;0,Transaksi!#REF!,"")</f>
        <v>#REF!</v>
      </c>
      <c r="F1111" s="48" t="e">
        <f>IF(G1111+H1111&lt;&gt;0,Transaksi!#REF!,"")</f>
        <v>#REF!</v>
      </c>
      <c r="G1111" s="61" t="e">
        <f>IF(Transaksi!#REF!=$F$11,Transaksi!#REF!,0)</f>
        <v>#REF!</v>
      </c>
      <c r="H1111" s="61" t="e">
        <f>IF(Transaksi!#REF!=$F$11,Transaksi!#REF!,0)</f>
        <v>#REF!</v>
      </c>
      <c r="I1111" s="127" t="e">
        <f t="shared" si="17"/>
        <v>#REF!</v>
      </c>
      <c r="J1111" s="127" t="e">
        <f>IF(G1111+H1111&lt;&gt;0,Transaksi!#REF!,"")</f>
        <v>#REF!</v>
      </c>
    </row>
    <row r="1112" spans="3:10" customFormat="1" ht="16" customHeight="1">
      <c r="C1112" s="59" t="e">
        <f>IF(G1112+H1112&lt;&gt;0,Transaksi!#REF!,"")</f>
        <v>#REF!</v>
      </c>
      <c r="D1112" s="60" t="e">
        <f>IF(G1112+H1112&lt;&gt;0,Transaksi!#REF!,"")</f>
        <v>#REF!</v>
      </c>
      <c r="E1112" s="213" t="e">
        <f>IF(G1112+H1112&lt;&gt;0,Transaksi!#REF!,"")</f>
        <v>#REF!</v>
      </c>
      <c r="F1112" s="48" t="e">
        <f>IF(G1112+H1112&lt;&gt;0,Transaksi!#REF!,"")</f>
        <v>#REF!</v>
      </c>
      <c r="G1112" s="61" t="e">
        <f>IF(Transaksi!#REF!=$F$11,Transaksi!#REF!,0)</f>
        <v>#REF!</v>
      </c>
      <c r="H1112" s="61" t="e">
        <f>IF(Transaksi!#REF!=$F$11,Transaksi!#REF!,0)</f>
        <v>#REF!</v>
      </c>
      <c r="I1112" s="127" t="e">
        <f t="shared" si="17"/>
        <v>#REF!</v>
      </c>
      <c r="J1112" s="127" t="e">
        <f>IF(G1112+H1112&lt;&gt;0,Transaksi!#REF!,"")</f>
        <v>#REF!</v>
      </c>
    </row>
    <row r="1113" spans="3:10" customFormat="1" ht="16" customHeight="1">
      <c r="C1113" s="59" t="e">
        <f>IF(G1113+H1113&lt;&gt;0,Transaksi!#REF!,"")</f>
        <v>#REF!</v>
      </c>
      <c r="D1113" s="60" t="e">
        <f>IF(G1113+H1113&lt;&gt;0,Transaksi!#REF!,"")</f>
        <v>#REF!</v>
      </c>
      <c r="E1113" s="213" t="e">
        <f>IF(G1113+H1113&lt;&gt;0,Transaksi!#REF!,"")</f>
        <v>#REF!</v>
      </c>
      <c r="F1113" s="48" t="e">
        <f>IF(G1113+H1113&lt;&gt;0,Transaksi!#REF!,"")</f>
        <v>#REF!</v>
      </c>
      <c r="G1113" s="61" t="e">
        <f>IF(Transaksi!#REF!=$F$11,Transaksi!#REF!,0)</f>
        <v>#REF!</v>
      </c>
      <c r="H1113" s="61" t="e">
        <f>IF(Transaksi!#REF!=$F$11,Transaksi!#REF!,0)</f>
        <v>#REF!</v>
      </c>
      <c r="I1113" s="127" t="e">
        <f t="shared" si="17"/>
        <v>#REF!</v>
      </c>
      <c r="J1113" s="127" t="e">
        <f>IF(G1113+H1113&lt;&gt;0,Transaksi!#REF!,"")</f>
        <v>#REF!</v>
      </c>
    </row>
    <row r="1114" spans="3:10" customFormat="1" ht="16" customHeight="1">
      <c r="C1114" s="59" t="e">
        <f>IF(G1114+H1114&lt;&gt;0,Transaksi!#REF!,"")</f>
        <v>#REF!</v>
      </c>
      <c r="D1114" s="60" t="e">
        <f>IF(G1114+H1114&lt;&gt;0,Transaksi!#REF!,"")</f>
        <v>#REF!</v>
      </c>
      <c r="E1114" s="213" t="e">
        <f>IF(G1114+H1114&lt;&gt;0,Transaksi!#REF!,"")</f>
        <v>#REF!</v>
      </c>
      <c r="F1114" s="48" t="e">
        <f>IF(G1114+H1114&lt;&gt;0,Transaksi!#REF!,"")</f>
        <v>#REF!</v>
      </c>
      <c r="G1114" s="61" t="e">
        <f>IF(Transaksi!#REF!=$F$11,Transaksi!#REF!,0)</f>
        <v>#REF!</v>
      </c>
      <c r="H1114" s="61" t="e">
        <f>IF(Transaksi!#REF!=$F$11,Transaksi!#REF!,0)</f>
        <v>#REF!</v>
      </c>
      <c r="I1114" s="127" t="e">
        <f t="shared" si="17"/>
        <v>#REF!</v>
      </c>
      <c r="J1114" s="127" t="e">
        <f>IF(G1114+H1114&lt;&gt;0,Transaksi!#REF!,"")</f>
        <v>#REF!</v>
      </c>
    </row>
    <row r="1115" spans="3:10" customFormat="1" ht="16" customHeight="1">
      <c r="C1115" s="59" t="e">
        <f>IF(G1115+H1115&lt;&gt;0,Transaksi!#REF!,"")</f>
        <v>#REF!</v>
      </c>
      <c r="D1115" s="60" t="e">
        <f>IF(G1115+H1115&lt;&gt;0,Transaksi!#REF!,"")</f>
        <v>#REF!</v>
      </c>
      <c r="E1115" s="213" t="e">
        <f>IF(G1115+H1115&lt;&gt;0,Transaksi!#REF!,"")</f>
        <v>#REF!</v>
      </c>
      <c r="F1115" s="48" t="e">
        <f>IF(G1115+H1115&lt;&gt;0,Transaksi!#REF!,"")</f>
        <v>#REF!</v>
      </c>
      <c r="G1115" s="61" t="e">
        <f>IF(Transaksi!#REF!=$F$11,Transaksi!#REF!,0)</f>
        <v>#REF!</v>
      </c>
      <c r="H1115" s="61" t="e">
        <f>IF(Transaksi!#REF!=$F$11,Transaksi!#REF!,0)</f>
        <v>#REF!</v>
      </c>
      <c r="I1115" s="127" t="e">
        <f t="shared" si="17"/>
        <v>#REF!</v>
      </c>
      <c r="J1115" s="127" t="e">
        <f>IF(G1115+H1115&lt;&gt;0,Transaksi!#REF!,"")</f>
        <v>#REF!</v>
      </c>
    </row>
    <row r="1116" spans="3:10" customFormat="1" ht="16" customHeight="1">
      <c r="C1116" s="59" t="e">
        <f>IF(G1116+H1116&lt;&gt;0,Transaksi!#REF!,"")</f>
        <v>#REF!</v>
      </c>
      <c r="D1116" s="60" t="e">
        <f>IF(G1116+H1116&lt;&gt;0,Transaksi!#REF!,"")</f>
        <v>#REF!</v>
      </c>
      <c r="E1116" s="213" t="e">
        <f>IF(G1116+H1116&lt;&gt;0,Transaksi!#REF!,"")</f>
        <v>#REF!</v>
      </c>
      <c r="F1116" s="48" t="e">
        <f>IF(G1116+H1116&lt;&gt;0,Transaksi!#REF!,"")</f>
        <v>#REF!</v>
      </c>
      <c r="G1116" s="61" t="e">
        <f>IF(Transaksi!#REF!=$F$11,Transaksi!#REF!,0)</f>
        <v>#REF!</v>
      </c>
      <c r="H1116" s="61" t="e">
        <f>IF(Transaksi!#REF!=$F$11,Transaksi!#REF!,0)</f>
        <v>#REF!</v>
      </c>
      <c r="I1116" s="127" t="e">
        <f t="shared" si="17"/>
        <v>#REF!</v>
      </c>
      <c r="J1116" s="127" t="e">
        <f>IF(G1116+H1116&lt;&gt;0,Transaksi!#REF!,"")</f>
        <v>#REF!</v>
      </c>
    </row>
    <row r="1117" spans="3:10" customFormat="1" ht="16" customHeight="1">
      <c r="C1117" s="59" t="e">
        <f>IF(G1117+H1117&lt;&gt;0,Transaksi!#REF!,"")</f>
        <v>#REF!</v>
      </c>
      <c r="D1117" s="60" t="e">
        <f>IF(G1117+H1117&lt;&gt;0,Transaksi!#REF!,"")</f>
        <v>#REF!</v>
      </c>
      <c r="E1117" s="213" t="e">
        <f>IF(G1117+H1117&lt;&gt;0,Transaksi!#REF!,"")</f>
        <v>#REF!</v>
      </c>
      <c r="F1117" s="48" t="e">
        <f>IF(G1117+H1117&lt;&gt;0,Transaksi!#REF!,"")</f>
        <v>#REF!</v>
      </c>
      <c r="G1117" s="61" t="e">
        <f>IF(Transaksi!#REF!=$F$11,Transaksi!#REF!,0)</f>
        <v>#REF!</v>
      </c>
      <c r="H1117" s="61" t="e">
        <f>IF(Transaksi!#REF!=$F$11,Transaksi!#REF!,0)</f>
        <v>#REF!</v>
      </c>
      <c r="I1117" s="127" t="e">
        <f t="shared" si="17"/>
        <v>#REF!</v>
      </c>
      <c r="J1117" s="127" t="e">
        <f>IF(G1117+H1117&lt;&gt;0,Transaksi!#REF!,"")</f>
        <v>#REF!</v>
      </c>
    </row>
    <row r="1118" spans="3:10" customFormat="1" ht="16" customHeight="1">
      <c r="C1118" s="59" t="e">
        <f>IF(G1118+H1118&lt;&gt;0,Transaksi!#REF!,"")</f>
        <v>#REF!</v>
      </c>
      <c r="D1118" s="60" t="e">
        <f>IF(G1118+H1118&lt;&gt;0,Transaksi!#REF!,"")</f>
        <v>#REF!</v>
      </c>
      <c r="E1118" s="213" t="e">
        <f>IF(G1118+H1118&lt;&gt;0,Transaksi!#REF!,"")</f>
        <v>#REF!</v>
      </c>
      <c r="F1118" s="48" t="e">
        <f>IF(G1118+H1118&lt;&gt;0,Transaksi!#REF!,"")</f>
        <v>#REF!</v>
      </c>
      <c r="G1118" s="61" t="e">
        <f>IF(Transaksi!#REF!=$F$11,Transaksi!#REF!,0)</f>
        <v>#REF!</v>
      </c>
      <c r="H1118" s="61" t="e">
        <f>IF(Transaksi!#REF!=$F$11,Transaksi!#REF!,0)</f>
        <v>#REF!</v>
      </c>
      <c r="I1118" s="127" t="e">
        <f t="shared" si="17"/>
        <v>#REF!</v>
      </c>
      <c r="J1118" s="127" t="e">
        <f>IF(G1118+H1118&lt;&gt;0,Transaksi!#REF!,"")</f>
        <v>#REF!</v>
      </c>
    </row>
    <row r="1119" spans="3:10" customFormat="1" ht="16" customHeight="1">
      <c r="C1119" s="59" t="e">
        <f>IF(G1119+H1119&lt;&gt;0,Transaksi!#REF!,"")</f>
        <v>#REF!</v>
      </c>
      <c r="D1119" s="60" t="e">
        <f>IF(G1119+H1119&lt;&gt;0,Transaksi!#REF!,"")</f>
        <v>#REF!</v>
      </c>
      <c r="E1119" s="213" t="e">
        <f>IF(G1119+H1119&lt;&gt;0,Transaksi!#REF!,"")</f>
        <v>#REF!</v>
      </c>
      <c r="F1119" s="48" t="e">
        <f>IF(G1119+H1119&lt;&gt;0,Transaksi!#REF!,"")</f>
        <v>#REF!</v>
      </c>
      <c r="G1119" s="61" t="e">
        <f>IF(Transaksi!#REF!=$F$11,Transaksi!#REF!,0)</f>
        <v>#REF!</v>
      </c>
      <c r="H1119" s="61" t="e">
        <f>IF(Transaksi!#REF!=$F$11,Transaksi!#REF!,0)</f>
        <v>#REF!</v>
      </c>
      <c r="I1119" s="127" t="e">
        <f t="shared" si="17"/>
        <v>#REF!</v>
      </c>
      <c r="J1119" s="127" t="e">
        <f>IF(G1119+H1119&lt;&gt;0,Transaksi!#REF!,"")</f>
        <v>#REF!</v>
      </c>
    </row>
    <row r="1120" spans="3:10" customFormat="1" ht="16" customHeight="1">
      <c r="C1120" s="59" t="e">
        <f>IF(G1120+H1120&lt;&gt;0,Transaksi!#REF!,"")</f>
        <v>#REF!</v>
      </c>
      <c r="D1120" s="60" t="e">
        <f>IF(G1120+H1120&lt;&gt;0,Transaksi!#REF!,"")</f>
        <v>#REF!</v>
      </c>
      <c r="E1120" s="213" t="e">
        <f>IF(G1120+H1120&lt;&gt;0,Transaksi!#REF!,"")</f>
        <v>#REF!</v>
      </c>
      <c r="F1120" s="48" t="e">
        <f>IF(G1120+H1120&lt;&gt;0,Transaksi!#REF!,"")</f>
        <v>#REF!</v>
      </c>
      <c r="G1120" s="61" t="e">
        <f>IF(Transaksi!#REF!=$F$11,Transaksi!#REF!,0)</f>
        <v>#REF!</v>
      </c>
      <c r="H1120" s="61" t="e">
        <f>IF(Transaksi!#REF!=$F$11,Transaksi!#REF!,0)</f>
        <v>#REF!</v>
      </c>
      <c r="I1120" s="127" t="e">
        <f t="shared" si="17"/>
        <v>#REF!</v>
      </c>
      <c r="J1120" s="127" t="e">
        <f>IF(G1120+H1120&lt;&gt;0,Transaksi!#REF!,"")</f>
        <v>#REF!</v>
      </c>
    </row>
    <row r="1121" spans="3:10" customFormat="1" ht="16" customHeight="1">
      <c r="C1121" s="59" t="e">
        <f>IF(G1121+H1121&lt;&gt;0,Transaksi!#REF!,"")</f>
        <v>#REF!</v>
      </c>
      <c r="D1121" s="60" t="e">
        <f>IF(G1121+H1121&lt;&gt;0,Transaksi!#REF!,"")</f>
        <v>#REF!</v>
      </c>
      <c r="E1121" s="213" t="e">
        <f>IF(G1121+H1121&lt;&gt;0,Transaksi!#REF!,"")</f>
        <v>#REF!</v>
      </c>
      <c r="F1121" s="48" t="e">
        <f>IF(G1121+H1121&lt;&gt;0,Transaksi!#REF!,"")</f>
        <v>#REF!</v>
      </c>
      <c r="G1121" s="61" t="e">
        <f>IF(Transaksi!#REF!=$F$11,Transaksi!#REF!,0)</f>
        <v>#REF!</v>
      </c>
      <c r="H1121" s="61" t="e">
        <f>IF(Transaksi!#REF!=$F$11,Transaksi!#REF!,0)</f>
        <v>#REF!</v>
      </c>
      <c r="I1121" s="127" t="e">
        <f t="shared" si="17"/>
        <v>#REF!</v>
      </c>
      <c r="J1121" s="127" t="e">
        <f>IF(G1121+H1121&lt;&gt;0,Transaksi!#REF!,"")</f>
        <v>#REF!</v>
      </c>
    </row>
    <row r="1122" spans="3:10" customFormat="1" ht="16" customHeight="1">
      <c r="C1122" s="59" t="e">
        <f>IF(G1122+H1122&lt;&gt;0,Transaksi!#REF!,"")</f>
        <v>#REF!</v>
      </c>
      <c r="D1122" s="60" t="e">
        <f>IF(G1122+H1122&lt;&gt;0,Transaksi!#REF!,"")</f>
        <v>#REF!</v>
      </c>
      <c r="E1122" s="213" t="e">
        <f>IF(G1122+H1122&lt;&gt;0,Transaksi!#REF!,"")</f>
        <v>#REF!</v>
      </c>
      <c r="F1122" s="48" t="e">
        <f>IF(G1122+H1122&lt;&gt;0,Transaksi!#REF!,"")</f>
        <v>#REF!</v>
      </c>
      <c r="G1122" s="61" t="e">
        <f>IF(Transaksi!#REF!=$F$11,Transaksi!#REF!,0)</f>
        <v>#REF!</v>
      </c>
      <c r="H1122" s="61" t="e">
        <f>IF(Transaksi!#REF!=$F$11,Transaksi!#REF!,0)</f>
        <v>#REF!</v>
      </c>
      <c r="I1122" s="127" t="e">
        <f t="shared" si="17"/>
        <v>#REF!</v>
      </c>
      <c r="J1122" s="127" t="e">
        <f>IF(G1122+H1122&lt;&gt;0,Transaksi!#REF!,"")</f>
        <v>#REF!</v>
      </c>
    </row>
    <row r="1123" spans="3:10" customFormat="1" ht="16" customHeight="1">
      <c r="C1123" s="59" t="e">
        <f>IF(G1123+H1123&lt;&gt;0,Transaksi!#REF!,"")</f>
        <v>#REF!</v>
      </c>
      <c r="D1123" s="60" t="e">
        <f>IF(G1123+H1123&lt;&gt;0,Transaksi!#REF!,"")</f>
        <v>#REF!</v>
      </c>
      <c r="E1123" s="213" t="e">
        <f>IF(G1123+H1123&lt;&gt;0,Transaksi!#REF!,"")</f>
        <v>#REF!</v>
      </c>
      <c r="F1123" s="48" t="e">
        <f>IF(G1123+H1123&lt;&gt;0,Transaksi!#REF!,"")</f>
        <v>#REF!</v>
      </c>
      <c r="G1123" s="61" t="e">
        <f>IF(Transaksi!#REF!=$F$11,Transaksi!#REF!,0)</f>
        <v>#REF!</v>
      </c>
      <c r="H1123" s="61" t="e">
        <f>IF(Transaksi!#REF!=$F$11,Transaksi!#REF!,0)</f>
        <v>#REF!</v>
      </c>
      <c r="I1123" s="127" t="e">
        <f t="shared" si="17"/>
        <v>#REF!</v>
      </c>
      <c r="J1123" s="127" t="e">
        <f>IF(G1123+H1123&lt;&gt;0,Transaksi!#REF!,"")</f>
        <v>#REF!</v>
      </c>
    </row>
    <row r="1124" spans="3:10" customFormat="1" ht="16" customHeight="1">
      <c r="C1124" s="59" t="e">
        <f>IF(G1124+H1124&lt;&gt;0,Transaksi!#REF!,"")</f>
        <v>#REF!</v>
      </c>
      <c r="D1124" s="60" t="e">
        <f>IF(G1124+H1124&lt;&gt;0,Transaksi!#REF!,"")</f>
        <v>#REF!</v>
      </c>
      <c r="E1124" s="213" t="e">
        <f>IF(G1124+H1124&lt;&gt;0,Transaksi!#REF!,"")</f>
        <v>#REF!</v>
      </c>
      <c r="F1124" s="48" t="e">
        <f>IF(G1124+H1124&lt;&gt;0,Transaksi!#REF!,"")</f>
        <v>#REF!</v>
      </c>
      <c r="G1124" s="61" t="e">
        <f>IF(Transaksi!#REF!=$F$11,Transaksi!#REF!,0)</f>
        <v>#REF!</v>
      </c>
      <c r="H1124" s="61" t="e">
        <f>IF(Transaksi!#REF!=$F$11,Transaksi!#REF!,0)</f>
        <v>#REF!</v>
      </c>
      <c r="I1124" s="127" t="e">
        <f t="shared" si="17"/>
        <v>#REF!</v>
      </c>
      <c r="J1124" s="127" t="e">
        <f>IF(G1124+H1124&lt;&gt;0,Transaksi!#REF!,"")</f>
        <v>#REF!</v>
      </c>
    </row>
    <row r="1125" spans="3:10" customFormat="1" ht="16" customHeight="1">
      <c r="C1125" s="59" t="e">
        <f>IF(G1125+H1125&lt;&gt;0,Transaksi!#REF!,"")</f>
        <v>#REF!</v>
      </c>
      <c r="D1125" s="60" t="e">
        <f>IF(G1125+H1125&lt;&gt;0,Transaksi!#REF!,"")</f>
        <v>#REF!</v>
      </c>
      <c r="E1125" s="213" t="e">
        <f>IF(G1125+H1125&lt;&gt;0,Transaksi!#REF!,"")</f>
        <v>#REF!</v>
      </c>
      <c r="F1125" s="48" t="e">
        <f>IF(G1125+H1125&lt;&gt;0,Transaksi!#REF!,"")</f>
        <v>#REF!</v>
      </c>
      <c r="G1125" s="61" t="e">
        <f>IF(Transaksi!#REF!=$F$11,Transaksi!#REF!,0)</f>
        <v>#REF!</v>
      </c>
      <c r="H1125" s="61" t="e">
        <f>IF(Transaksi!#REF!=$F$11,Transaksi!#REF!,0)</f>
        <v>#REF!</v>
      </c>
      <c r="I1125" s="127" t="e">
        <f t="shared" si="17"/>
        <v>#REF!</v>
      </c>
      <c r="J1125" s="127" t="e">
        <f>IF(G1125+H1125&lt;&gt;0,Transaksi!#REF!,"")</f>
        <v>#REF!</v>
      </c>
    </row>
    <row r="1126" spans="3:10" customFormat="1" ht="16" customHeight="1">
      <c r="C1126" s="59" t="e">
        <f>IF(G1126+H1126&lt;&gt;0,Transaksi!#REF!,"")</f>
        <v>#REF!</v>
      </c>
      <c r="D1126" s="60" t="e">
        <f>IF(G1126+H1126&lt;&gt;0,Transaksi!#REF!,"")</f>
        <v>#REF!</v>
      </c>
      <c r="E1126" s="213" t="e">
        <f>IF(G1126+H1126&lt;&gt;0,Transaksi!#REF!,"")</f>
        <v>#REF!</v>
      </c>
      <c r="F1126" s="48" t="e">
        <f>IF(G1126+H1126&lt;&gt;0,Transaksi!#REF!,"")</f>
        <v>#REF!</v>
      </c>
      <c r="G1126" s="61" t="e">
        <f>IF(Transaksi!#REF!=$F$11,Transaksi!#REF!,0)</f>
        <v>#REF!</v>
      </c>
      <c r="H1126" s="61" t="e">
        <f>IF(Transaksi!#REF!=$F$11,Transaksi!#REF!,0)</f>
        <v>#REF!</v>
      </c>
      <c r="I1126" s="127" t="e">
        <f t="shared" si="17"/>
        <v>#REF!</v>
      </c>
      <c r="J1126" s="127" t="e">
        <f>IF(G1126+H1126&lt;&gt;0,Transaksi!#REF!,"")</f>
        <v>#REF!</v>
      </c>
    </row>
    <row r="1127" spans="3:10" customFormat="1" ht="16" customHeight="1">
      <c r="C1127" s="59" t="e">
        <f>IF(G1127+H1127&lt;&gt;0,Transaksi!#REF!,"")</f>
        <v>#REF!</v>
      </c>
      <c r="D1127" s="60" t="e">
        <f>IF(G1127+H1127&lt;&gt;0,Transaksi!#REF!,"")</f>
        <v>#REF!</v>
      </c>
      <c r="E1127" s="213" t="e">
        <f>IF(G1127+H1127&lt;&gt;0,Transaksi!#REF!,"")</f>
        <v>#REF!</v>
      </c>
      <c r="F1127" s="48" t="e">
        <f>IF(G1127+H1127&lt;&gt;0,Transaksi!#REF!,"")</f>
        <v>#REF!</v>
      </c>
      <c r="G1127" s="61" t="e">
        <f>IF(Transaksi!#REF!=$F$11,Transaksi!#REF!,0)</f>
        <v>#REF!</v>
      </c>
      <c r="H1127" s="61" t="e">
        <f>IF(Transaksi!#REF!=$F$11,Transaksi!#REF!,0)</f>
        <v>#REF!</v>
      </c>
      <c r="I1127" s="127" t="e">
        <f t="shared" si="17"/>
        <v>#REF!</v>
      </c>
      <c r="J1127" s="127" t="e">
        <f>IF(G1127+H1127&lt;&gt;0,Transaksi!#REF!,"")</f>
        <v>#REF!</v>
      </c>
    </row>
    <row r="1128" spans="3:10" customFormat="1" ht="16" customHeight="1">
      <c r="C1128" s="59" t="e">
        <f>IF(G1128+H1128&lt;&gt;0,Transaksi!#REF!,"")</f>
        <v>#REF!</v>
      </c>
      <c r="D1128" s="60" t="e">
        <f>IF(G1128+H1128&lt;&gt;0,Transaksi!#REF!,"")</f>
        <v>#REF!</v>
      </c>
      <c r="E1128" s="213" t="e">
        <f>IF(G1128+H1128&lt;&gt;0,Transaksi!#REF!,"")</f>
        <v>#REF!</v>
      </c>
      <c r="F1128" s="48" t="e">
        <f>IF(G1128+H1128&lt;&gt;0,Transaksi!#REF!,"")</f>
        <v>#REF!</v>
      </c>
      <c r="G1128" s="61" t="e">
        <f>IF(Transaksi!#REF!=$F$11,Transaksi!#REF!,0)</f>
        <v>#REF!</v>
      </c>
      <c r="H1128" s="61" t="e">
        <f>IF(Transaksi!#REF!=$F$11,Transaksi!#REF!,0)</f>
        <v>#REF!</v>
      </c>
      <c r="I1128" s="127" t="e">
        <f t="shared" si="17"/>
        <v>#REF!</v>
      </c>
      <c r="J1128" s="127" t="e">
        <f>IF(G1128+H1128&lt;&gt;0,Transaksi!#REF!,"")</f>
        <v>#REF!</v>
      </c>
    </row>
    <row r="1129" spans="3:10" customFormat="1" ht="16" customHeight="1">
      <c r="C1129" s="59" t="e">
        <f>IF(G1129+H1129&lt;&gt;0,Transaksi!#REF!,"")</f>
        <v>#REF!</v>
      </c>
      <c r="D1129" s="60" t="e">
        <f>IF(G1129+H1129&lt;&gt;0,Transaksi!#REF!,"")</f>
        <v>#REF!</v>
      </c>
      <c r="E1129" s="213" t="e">
        <f>IF(G1129+H1129&lt;&gt;0,Transaksi!#REF!,"")</f>
        <v>#REF!</v>
      </c>
      <c r="F1129" s="48" t="e">
        <f>IF(G1129+H1129&lt;&gt;0,Transaksi!#REF!,"")</f>
        <v>#REF!</v>
      </c>
      <c r="G1129" s="61" t="e">
        <f>IF(Transaksi!#REF!=$F$11,Transaksi!#REF!,0)</f>
        <v>#REF!</v>
      </c>
      <c r="H1129" s="61" t="e">
        <f>IF(Transaksi!#REF!=$F$11,Transaksi!#REF!,0)</f>
        <v>#REF!</v>
      </c>
      <c r="I1129" s="127" t="e">
        <f t="shared" si="17"/>
        <v>#REF!</v>
      </c>
      <c r="J1129" s="127" t="e">
        <f>IF(G1129+H1129&lt;&gt;0,Transaksi!#REF!,"")</f>
        <v>#REF!</v>
      </c>
    </row>
    <row r="1130" spans="3:10" customFormat="1" ht="16" customHeight="1">
      <c r="C1130" s="59" t="e">
        <f>IF(G1130+H1130&lt;&gt;0,Transaksi!#REF!,"")</f>
        <v>#REF!</v>
      </c>
      <c r="D1130" s="60" t="e">
        <f>IF(G1130+H1130&lt;&gt;0,Transaksi!#REF!,"")</f>
        <v>#REF!</v>
      </c>
      <c r="E1130" s="213" t="e">
        <f>IF(G1130+H1130&lt;&gt;0,Transaksi!#REF!,"")</f>
        <v>#REF!</v>
      </c>
      <c r="F1130" s="48" t="e">
        <f>IF(G1130+H1130&lt;&gt;0,Transaksi!#REF!,"")</f>
        <v>#REF!</v>
      </c>
      <c r="G1130" s="61" t="e">
        <f>IF(Transaksi!#REF!=$F$11,Transaksi!#REF!,0)</f>
        <v>#REF!</v>
      </c>
      <c r="H1130" s="61" t="e">
        <f>IF(Transaksi!#REF!=$F$11,Transaksi!#REF!,0)</f>
        <v>#REF!</v>
      </c>
      <c r="I1130" s="127" t="e">
        <f t="shared" si="17"/>
        <v>#REF!</v>
      </c>
      <c r="J1130" s="127" t="e">
        <f>IF(G1130+H1130&lt;&gt;0,Transaksi!#REF!,"")</f>
        <v>#REF!</v>
      </c>
    </row>
    <row r="1131" spans="3:10" customFormat="1" ht="16" customHeight="1">
      <c r="C1131" s="59" t="e">
        <f>IF(G1131+H1131&lt;&gt;0,Transaksi!#REF!,"")</f>
        <v>#REF!</v>
      </c>
      <c r="D1131" s="60" t="e">
        <f>IF(G1131+H1131&lt;&gt;0,Transaksi!#REF!,"")</f>
        <v>#REF!</v>
      </c>
      <c r="E1131" s="213" t="e">
        <f>IF(G1131+H1131&lt;&gt;0,Transaksi!#REF!,"")</f>
        <v>#REF!</v>
      </c>
      <c r="F1131" s="48" t="e">
        <f>IF(G1131+H1131&lt;&gt;0,Transaksi!#REF!,"")</f>
        <v>#REF!</v>
      </c>
      <c r="G1131" s="61" t="e">
        <f>IF(Transaksi!#REF!=$F$11,Transaksi!#REF!,0)</f>
        <v>#REF!</v>
      </c>
      <c r="H1131" s="61" t="e">
        <f>IF(Transaksi!#REF!=$F$11,Transaksi!#REF!,0)</f>
        <v>#REF!</v>
      </c>
      <c r="I1131" s="127" t="e">
        <f t="shared" si="17"/>
        <v>#REF!</v>
      </c>
      <c r="J1131" s="127" t="e">
        <f>IF(G1131+H1131&lt;&gt;0,Transaksi!#REF!,"")</f>
        <v>#REF!</v>
      </c>
    </row>
    <row r="1132" spans="3:10" customFormat="1" ht="16" customHeight="1">
      <c r="C1132" s="59" t="e">
        <f>IF(G1132+H1132&lt;&gt;0,Transaksi!#REF!,"")</f>
        <v>#REF!</v>
      </c>
      <c r="D1132" s="60" t="e">
        <f>IF(G1132+H1132&lt;&gt;0,Transaksi!#REF!,"")</f>
        <v>#REF!</v>
      </c>
      <c r="E1132" s="213" t="e">
        <f>IF(G1132+H1132&lt;&gt;0,Transaksi!#REF!,"")</f>
        <v>#REF!</v>
      </c>
      <c r="F1132" s="48" t="e">
        <f>IF(G1132+H1132&lt;&gt;0,Transaksi!#REF!,"")</f>
        <v>#REF!</v>
      </c>
      <c r="G1132" s="61" t="e">
        <f>IF(Transaksi!#REF!=$F$11,Transaksi!#REF!,0)</f>
        <v>#REF!</v>
      </c>
      <c r="H1132" s="61" t="e">
        <f>IF(Transaksi!#REF!=$F$11,Transaksi!#REF!,0)</f>
        <v>#REF!</v>
      </c>
      <c r="I1132" s="127" t="e">
        <f t="shared" si="17"/>
        <v>#REF!</v>
      </c>
      <c r="J1132" s="127" t="e">
        <f>IF(G1132+H1132&lt;&gt;0,Transaksi!#REF!,"")</f>
        <v>#REF!</v>
      </c>
    </row>
    <row r="1133" spans="3:10" customFormat="1" ht="16" customHeight="1">
      <c r="C1133" s="59" t="e">
        <f>IF(G1133+H1133&lt;&gt;0,Transaksi!#REF!,"")</f>
        <v>#REF!</v>
      </c>
      <c r="D1133" s="60" t="e">
        <f>IF(G1133+H1133&lt;&gt;0,Transaksi!#REF!,"")</f>
        <v>#REF!</v>
      </c>
      <c r="E1133" s="213" t="e">
        <f>IF(G1133+H1133&lt;&gt;0,Transaksi!#REF!,"")</f>
        <v>#REF!</v>
      </c>
      <c r="F1133" s="48" t="e">
        <f>IF(G1133+H1133&lt;&gt;0,Transaksi!#REF!,"")</f>
        <v>#REF!</v>
      </c>
      <c r="G1133" s="61" t="e">
        <f>IF(Transaksi!#REF!=$F$11,Transaksi!#REF!,0)</f>
        <v>#REF!</v>
      </c>
      <c r="H1133" s="61" t="e">
        <f>IF(Transaksi!#REF!=$F$11,Transaksi!#REF!,0)</f>
        <v>#REF!</v>
      </c>
      <c r="I1133" s="127" t="e">
        <f t="shared" si="17"/>
        <v>#REF!</v>
      </c>
      <c r="J1133" s="127" t="e">
        <f>IF(G1133+H1133&lt;&gt;0,Transaksi!#REF!,"")</f>
        <v>#REF!</v>
      </c>
    </row>
    <row r="1134" spans="3:10" customFormat="1" ht="16" customHeight="1">
      <c r="C1134" s="59" t="e">
        <f>IF(G1134+H1134&lt;&gt;0,Transaksi!#REF!,"")</f>
        <v>#REF!</v>
      </c>
      <c r="D1134" s="60" t="e">
        <f>IF(G1134+H1134&lt;&gt;0,Transaksi!#REF!,"")</f>
        <v>#REF!</v>
      </c>
      <c r="E1134" s="213" t="e">
        <f>IF(G1134+H1134&lt;&gt;0,Transaksi!#REF!,"")</f>
        <v>#REF!</v>
      </c>
      <c r="F1134" s="48" t="e">
        <f>IF(G1134+H1134&lt;&gt;0,Transaksi!#REF!,"")</f>
        <v>#REF!</v>
      </c>
      <c r="G1134" s="61" t="e">
        <f>IF(Transaksi!#REF!=$F$11,Transaksi!#REF!,0)</f>
        <v>#REF!</v>
      </c>
      <c r="H1134" s="61" t="e">
        <f>IF(Transaksi!#REF!=$F$11,Transaksi!#REF!,0)</f>
        <v>#REF!</v>
      </c>
      <c r="I1134" s="127" t="e">
        <f t="shared" si="17"/>
        <v>#REF!</v>
      </c>
      <c r="J1134" s="127" t="e">
        <f>IF(G1134+H1134&lt;&gt;0,Transaksi!#REF!,"")</f>
        <v>#REF!</v>
      </c>
    </row>
    <row r="1135" spans="3:10" customFormat="1" ht="16" customHeight="1">
      <c r="C1135" s="59" t="e">
        <f>IF(G1135+H1135&lt;&gt;0,Transaksi!#REF!,"")</f>
        <v>#REF!</v>
      </c>
      <c r="D1135" s="60" t="e">
        <f>IF(G1135+H1135&lt;&gt;0,Transaksi!#REF!,"")</f>
        <v>#REF!</v>
      </c>
      <c r="E1135" s="213" t="e">
        <f>IF(G1135+H1135&lt;&gt;0,Transaksi!#REF!,"")</f>
        <v>#REF!</v>
      </c>
      <c r="F1135" s="48" t="e">
        <f>IF(G1135+H1135&lt;&gt;0,Transaksi!#REF!,"")</f>
        <v>#REF!</v>
      </c>
      <c r="G1135" s="61" t="e">
        <f>IF(Transaksi!#REF!=$F$11,Transaksi!#REF!,0)</f>
        <v>#REF!</v>
      </c>
      <c r="H1135" s="61" t="e">
        <f>IF(Transaksi!#REF!=$F$11,Transaksi!#REF!,0)</f>
        <v>#REF!</v>
      </c>
      <c r="I1135" s="127" t="e">
        <f t="shared" si="17"/>
        <v>#REF!</v>
      </c>
      <c r="J1135" s="127" t="e">
        <f>IF(G1135+H1135&lt;&gt;0,Transaksi!#REF!,"")</f>
        <v>#REF!</v>
      </c>
    </row>
    <row r="1136" spans="3:10" customFormat="1" ht="16" customHeight="1">
      <c r="C1136" s="59" t="e">
        <f>IF(G1136+H1136&lt;&gt;0,Transaksi!#REF!,"")</f>
        <v>#REF!</v>
      </c>
      <c r="D1136" s="60" t="e">
        <f>IF(G1136+H1136&lt;&gt;0,Transaksi!#REF!,"")</f>
        <v>#REF!</v>
      </c>
      <c r="E1136" s="213" t="e">
        <f>IF(G1136+H1136&lt;&gt;0,Transaksi!#REF!,"")</f>
        <v>#REF!</v>
      </c>
      <c r="F1136" s="48" t="e">
        <f>IF(G1136+H1136&lt;&gt;0,Transaksi!#REF!,"")</f>
        <v>#REF!</v>
      </c>
      <c r="G1136" s="61" t="e">
        <f>IF(Transaksi!#REF!=$F$11,Transaksi!#REF!,0)</f>
        <v>#REF!</v>
      </c>
      <c r="H1136" s="61" t="e">
        <f>IF(Transaksi!#REF!=$F$11,Transaksi!#REF!,0)</f>
        <v>#REF!</v>
      </c>
      <c r="I1136" s="127" t="e">
        <f t="shared" si="17"/>
        <v>#REF!</v>
      </c>
      <c r="J1136" s="127" t="e">
        <f>IF(G1136+H1136&lt;&gt;0,Transaksi!#REF!,"")</f>
        <v>#REF!</v>
      </c>
    </row>
    <row r="1137" spans="3:10" customFormat="1" ht="16" customHeight="1">
      <c r="C1137" s="59" t="e">
        <f>IF(G1137+H1137&lt;&gt;0,Transaksi!#REF!,"")</f>
        <v>#REF!</v>
      </c>
      <c r="D1137" s="60" t="e">
        <f>IF(G1137+H1137&lt;&gt;0,Transaksi!#REF!,"")</f>
        <v>#REF!</v>
      </c>
      <c r="E1137" s="213" t="e">
        <f>IF(G1137+H1137&lt;&gt;0,Transaksi!#REF!,"")</f>
        <v>#REF!</v>
      </c>
      <c r="F1137" s="48" t="e">
        <f>IF(G1137+H1137&lt;&gt;0,Transaksi!#REF!,"")</f>
        <v>#REF!</v>
      </c>
      <c r="G1137" s="61" t="e">
        <f>IF(Transaksi!#REF!=$F$11,Transaksi!#REF!,0)</f>
        <v>#REF!</v>
      </c>
      <c r="H1137" s="61" t="e">
        <f>IF(Transaksi!#REF!=$F$11,Transaksi!#REF!,0)</f>
        <v>#REF!</v>
      </c>
      <c r="I1137" s="127" t="e">
        <f t="shared" si="17"/>
        <v>#REF!</v>
      </c>
      <c r="J1137" s="127" t="e">
        <f>IF(G1137+H1137&lt;&gt;0,Transaksi!#REF!,"")</f>
        <v>#REF!</v>
      </c>
    </row>
    <row r="1138" spans="3:10" customFormat="1" ht="16" customHeight="1">
      <c r="C1138" s="59" t="e">
        <f>IF(G1138+H1138&lt;&gt;0,Transaksi!#REF!,"")</f>
        <v>#REF!</v>
      </c>
      <c r="D1138" s="60" t="e">
        <f>IF(G1138+H1138&lt;&gt;0,Transaksi!#REF!,"")</f>
        <v>#REF!</v>
      </c>
      <c r="E1138" s="213" t="e">
        <f>IF(G1138+H1138&lt;&gt;0,Transaksi!#REF!,"")</f>
        <v>#REF!</v>
      </c>
      <c r="F1138" s="48" t="e">
        <f>IF(G1138+H1138&lt;&gt;0,Transaksi!#REF!,"")</f>
        <v>#REF!</v>
      </c>
      <c r="G1138" s="61" t="e">
        <f>IF(Transaksi!#REF!=$F$11,Transaksi!#REF!,0)</f>
        <v>#REF!</v>
      </c>
      <c r="H1138" s="61" t="e">
        <f>IF(Transaksi!#REF!=$F$11,Transaksi!#REF!,0)</f>
        <v>#REF!</v>
      </c>
      <c r="I1138" s="127" t="e">
        <f t="shared" si="17"/>
        <v>#REF!</v>
      </c>
      <c r="J1138" s="127" t="e">
        <f>IF(G1138+H1138&lt;&gt;0,Transaksi!#REF!,"")</f>
        <v>#REF!</v>
      </c>
    </row>
    <row r="1139" spans="3:10" customFormat="1" ht="16" customHeight="1">
      <c r="C1139" s="59" t="e">
        <f>IF(G1139+H1139&lt;&gt;0,Transaksi!#REF!,"")</f>
        <v>#REF!</v>
      </c>
      <c r="D1139" s="60" t="e">
        <f>IF(G1139+H1139&lt;&gt;0,Transaksi!#REF!,"")</f>
        <v>#REF!</v>
      </c>
      <c r="E1139" s="213" t="e">
        <f>IF(G1139+H1139&lt;&gt;0,Transaksi!#REF!,"")</f>
        <v>#REF!</v>
      </c>
      <c r="F1139" s="48" t="e">
        <f>IF(G1139+H1139&lt;&gt;0,Transaksi!#REF!,"")</f>
        <v>#REF!</v>
      </c>
      <c r="G1139" s="61" t="e">
        <f>IF(Transaksi!#REF!=$F$11,Transaksi!#REF!,0)</f>
        <v>#REF!</v>
      </c>
      <c r="H1139" s="61" t="e">
        <f>IF(Transaksi!#REF!=$F$11,Transaksi!#REF!,0)</f>
        <v>#REF!</v>
      </c>
      <c r="I1139" s="127" t="e">
        <f t="shared" si="17"/>
        <v>#REF!</v>
      </c>
      <c r="J1139" s="127" t="e">
        <f>IF(G1139+H1139&lt;&gt;0,Transaksi!#REF!,"")</f>
        <v>#REF!</v>
      </c>
    </row>
    <row r="1140" spans="3:10" customFormat="1" ht="16" customHeight="1">
      <c r="C1140" s="59" t="e">
        <f>IF(G1140+H1140&lt;&gt;0,Transaksi!#REF!,"")</f>
        <v>#REF!</v>
      </c>
      <c r="D1140" s="60" t="e">
        <f>IF(G1140+H1140&lt;&gt;0,Transaksi!#REF!,"")</f>
        <v>#REF!</v>
      </c>
      <c r="E1140" s="213" t="e">
        <f>IF(G1140+H1140&lt;&gt;0,Transaksi!#REF!,"")</f>
        <v>#REF!</v>
      </c>
      <c r="F1140" s="48" t="e">
        <f>IF(G1140+H1140&lt;&gt;0,Transaksi!#REF!,"")</f>
        <v>#REF!</v>
      </c>
      <c r="G1140" s="61" t="e">
        <f>IF(Transaksi!#REF!=$F$11,Transaksi!#REF!,0)</f>
        <v>#REF!</v>
      </c>
      <c r="H1140" s="61" t="e">
        <f>IF(Transaksi!#REF!=$F$11,Transaksi!#REF!,0)</f>
        <v>#REF!</v>
      </c>
      <c r="I1140" s="127" t="e">
        <f t="shared" si="17"/>
        <v>#REF!</v>
      </c>
      <c r="J1140" s="127" t="e">
        <f>IF(G1140+H1140&lt;&gt;0,Transaksi!#REF!,"")</f>
        <v>#REF!</v>
      </c>
    </row>
    <row r="1141" spans="3:10" customFormat="1" ht="16" customHeight="1">
      <c r="C1141" s="59" t="e">
        <f>IF(G1141+H1141&lt;&gt;0,Transaksi!#REF!,"")</f>
        <v>#REF!</v>
      </c>
      <c r="D1141" s="60" t="e">
        <f>IF(G1141+H1141&lt;&gt;0,Transaksi!#REF!,"")</f>
        <v>#REF!</v>
      </c>
      <c r="E1141" s="213" t="e">
        <f>IF(G1141+H1141&lt;&gt;0,Transaksi!#REF!,"")</f>
        <v>#REF!</v>
      </c>
      <c r="F1141" s="48" t="e">
        <f>IF(G1141+H1141&lt;&gt;0,Transaksi!#REF!,"")</f>
        <v>#REF!</v>
      </c>
      <c r="G1141" s="61" t="e">
        <f>IF(Transaksi!#REF!=$F$11,Transaksi!#REF!,0)</f>
        <v>#REF!</v>
      </c>
      <c r="H1141" s="61" t="e">
        <f>IF(Transaksi!#REF!=$F$11,Transaksi!#REF!,0)</f>
        <v>#REF!</v>
      </c>
      <c r="I1141" s="127" t="e">
        <f t="shared" si="17"/>
        <v>#REF!</v>
      </c>
      <c r="J1141" s="127" t="e">
        <f>IF(G1141+H1141&lt;&gt;0,Transaksi!#REF!,"")</f>
        <v>#REF!</v>
      </c>
    </row>
    <row r="1142" spans="3:10" customFormat="1" ht="16" customHeight="1">
      <c r="C1142" s="59" t="e">
        <f>IF(G1142+H1142&lt;&gt;0,Transaksi!#REF!,"")</f>
        <v>#REF!</v>
      </c>
      <c r="D1142" s="60" t="e">
        <f>IF(G1142+H1142&lt;&gt;0,Transaksi!#REF!,"")</f>
        <v>#REF!</v>
      </c>
      <c r="E1142" s="213" t="e">
        <f>IF(G1142+H1142&lt;&gt;0,Transaksi!#REF!,"")</f>
        <v>#REF!</v>
      </c>
      <c r="F1142" s="48" t="e">
        <f>IF(G1142+H1142&lt;&gt;0,Transaksi!#REF!,"")</f>
        <v>#REF!</v>
      </c>
      <c r="G1142" s="61" t="e">
        <f>IF(Transaksi!#REF!=$F$11,Transaksi!#REF!,0)</f>
        <v>#REF!</v>
      </c>
      <c r="H1142" s="61" t="e">
        <f>IF(Transaksi!#REF!=$F$11,Transaksi!#REF!,0)</f>
        <v>#REF!</v>
      </c>
      <c r="I1142" s="127" t="e">
        <f t="shared" si="17"/>
        <v>#REF!</v>
      </c>
      <c r="J1142" s="127" t="e">
        <f>IF(G1142+H1142&lt;&gt;0,Transaksi!#REF!,"")</f>
        <v>#REF!</v>
      </c>
    </row>
    <row r="1143" spans="3:10" customFormat="1" ht="16" customHeight="1">
      <c r="C1143" s="59" t="e">
        <f>IF(G1143+H1143&lt;&gt;0,Transaksi!#REF!,"")</f>
        <v>#REF!</v>
      </c>
      <c r="D1143" s="60" t="e">
        <f>IF(G1143+H1143&lt;&gt;0,Transaksi!#REF!,"")</f>
        <v>#REF!</v>
      </c>
      <c r="E1143" s="213" t="e">
        <f>IF(G1143+H1143&lt;&gt;0,Transaksi!#REF!,"")</f>
        <v>#REF!</v>
      </c>
      <c r="F1143" s="48" t="e">
        <f>IF(G1143+H1143&lt;&gt;0,Transaksi!#REF!,"")</f>
        <v>#REF!</v>
      </c>
      <c r="G1143" s="61" t="e">
        <f>IF(Transaksi!#REF!=$F$11,Transaksi!#REF!,0)</f>
        <v>#REF!</v>
      </c>
      <c r="H1143" s="61" t="e">
        <f>IF(Transaksi!#REF!=$F$11,Transaksi!#REF!,0)</f>
        <v>#REF!</v>
      </c>
      <c r="I1143" s="127" t="e">
        <f t="shared" si="17"/>
        <v>#REF!</v>
      </c>
      <c r="J1143" s="127" t="e">
        <f>IF(G1143+H1143&lt;&gt;0,Transaksi!#REF!,"")</f>
        <v>#REF!</v>
      </c>
    </row>
    <row r="1144" spans="3:10" customFormat="1" ht="16" customHeight="1">
      <c r="C1144" s="59" t="e">
        <f>IF(G1144+H1144&lt;&gt;0,Transaksi!#REF!,"")</f>
        <v>#REF!</v>
      </c>
      <c r="D1144" s="60" t="e">
        <f>IF(G1144+H1144&lt;&gt;0,Transaksi!#REF!,"")</f>
        <v>#REF!</v>
      </c>
      <c r="E1144" s="213" t="e">
        <f>IF(G1144+H1144&lt;&gt;0,Transaksi!#REF!,"")</f>
        <v>#REF!</v>
      </c>
      <c r="F1144" s="48" t="e">
        <f>IF(G1144+H1144&lt;&gt;0,Transaksi!#REF!,"")</f>
        <v>#REF!</v>
      </c>
      <c r="G1144" s="61" t="e">
        <f>IF(Transaksi!#REF!=$F$11,Transaksi!#REF!,0)</f>
        <v>#REF!</v>
      </c>
      <c r="H1144" s="61" t="e">
        <f>IF(Transaksi!#REF!=$F$11,Transaksi!#REF!,0)</f>
        <v>#REF!</v>
      </c>
      <c r="I1144" s="127" t="e">
        <f t="shared" si="17"/>
        <v>#REF!</v>
      </c>
      <c r="J1144" s="127" t="e">
        <f>IF(G1144+H1144&lt;&gt;0,Transaksi!#REF!,"")</f>
        <v>#REF!</v>
      </c>
    </row>
    <row r="1145" spans="3:10" customFormat="1" ht="16" customHeight="1">
      <c r="C1145" s="59" t="e">
        <f>IF(G1145+H1145&lt;&gt;0,Transaksi!#REF!,"")</f>
        <v>#REF!</v>
      </c>
      <c r="D1145" s="60" t="e">
        <f>IF(G1145+H1145&lt;&gt;0,Transaksi!#REF!,"")</f>
        <v>#REF!</v>
      </c>
      <c r="E1145" s="213" t="e">
        <f>IF(G1145+H1145&lt;&gt;0,Transaksi!#REF!,"")</f>
        <v>#REF!</v>
      </c>
      <c r="F1145" s="48" t="e">
        <f>IF(G1145+H1145&lt;&gt;0,Transaksi!#REF!,"")</f>
        <v>#REF!</v>
      </c>
      <c r="G1145" s="61" t="e">
        <f>IF(Transaksi!#REF!=$F$11,Transaksi!#REF!,0)</f>
        <v>#REF!</v>
      </c>
      <c r="H1145" s="61" t="e">
        <f>IF(Transaksi!#REF!=$F$11,Transaksi!#REF!,0)</f>
        <v>#REF!</v>
      </c>
      <c r="I1145" s="127" t="e">
        <f t="shared" si="17"/>
        <v>#REF!</v>
      </c>
      <c r="J1145" s="127" t="e">
        <f>IF(G1145+H1145&lt;&gt;0,Transaksi!#REF!,"")</f>
        <v>#REF!</v>
      </c>
    </row>
    <row r="1146" spans="3:10" customFormat="1" ht="16" customHeight="1">
      <c r="C1146" s="59" t="e">
        <f>IF(G1146+H1146&lt;&gt;0,Transaksi!#REF!,"")</f>
        <v>#REF!</v>
      </c>
      <c r="D1146" s="60" t="e">
        <f>IF(G1146+H1146&lt;&gt;0,Transaksi!#REF!,"")</f>
        <v>#REF!</v>
      </c>
      <c r="E1146" s="213" t="e">
        <f>IF(G1146+H1146&lt;&gt;0,Transaksi!#REF!,"")</f>
        <v>#REF!</v>
      </c>
      <c r="F1146" s="48" t="e">
        <f>IF(G1146+H1146&lt;&gt;0,Transaksi!#REF!,"")</f>
        <v>#REF!</v>
      </c>
      <c r="G1146" s="61" t="e">
        <f>IF(Transaksi!#REF!=$F$11,Transaksi!#REF!,0)</f>
        <v>#REF!</v>
      </c>
      <c r="H1146" s="61" t="e">
        <f>IF(Transaksi!#REF!=$F$11,Transaksi!#REF!,0)</f>
        <v>#REF!</v>
      </c>
      <c r="I1146" s="127" t="e">
        <f t="shared" si="17"/>
        <v>#REF!</v>
      </c>
      <c r="J1146" s="127" t="e">
        <f>IF(G1146+H1146&lt;&gt;0,Transaksi!#REF!,"")</f>
        <v>#REF!</v>
      </c>
    </row>
    <row r="1147" spans="3:10" customFormat="1" ht="16" customHeight="1">
      <c r="C1147" s="59" t="e">
        <f>IF(G1147+H1147&lt;&gt;0,Transaksi!#REF!,"")</f>
        <v>#REF!</v>
      </c>
      <c r="D1147" s="60" t="e">
        <f>IF(G1147+H1147&lt;&gt;0,Transaksi!#REF!,"")</f>
        <v>#REF!</v>
      </c>
      <c r="E1147" s="213" t="e">
        <f>IF(G1147+H1147&lt;&gt;0,Transaksi!#REF!,"")</f>
        <v>#REF!</v>
      </c>
      <c r="F1147" s="48" t="e">
        <f>IF(G1147+H1147&lt;&gt;0,Transaksi!#REF!,"")</f>
        <v>#REF!</v>
      </c>
      <c r="G1147" s="61" t="e">
        <f>IF(Transaksi!#REF!=$F$11,Transaksi!#REF!,0)</f>
        <v>#REF!</v>
      </c>
      <c r="H1147" s="61" t="e">
        <f>IF(Transaksi!#REF!=$F$11,Transaksi!#REF!,0)</f>
        <v>#REF!</v>
      </c>
      <c r="I1147" s="127" t="e">
        <f t="shared" si="17"/>
        <v>#REF!</v>
      </c>
      <c r="J1147" s="127" t="e">
        <f>IF(G1147+H1147&lt;&gt;0,Transaksi!#REF!,"")</f>
        <v>#REF!</v>
      </c>
    </row>
    <row r="1148" spans="3:10" customFormat="1" ht="16" customHeight="1">
      <c r="C1148" s="59" t="e">
        <f>IF(G1148+H1148&lt;&gt;0,Transaksi!#REF!,"")</f>
        <v>#REF!</v>
      </c>
      <c r="D1148" s="60" t="e">
        <f>IF(G1148+H1148&lt;&gt;0,Transaksi!#REF!,"")</f>
        <v>#REF!</v>
      </c>
      <c r="E1148" s="213" t="e">
        <f>IF(G1148+H1148&lt;&gt;0,Transaksi!#REF!,"")</f>
        <v>#REF!</v>
      </c>
      <c r="F1148" s="48" t="e">
        <f>IF(G1148+H1148&lt;&gt;0,Transaksi!#REF!,"")</f>
        <v>#REF!</v>
      </c>
      <c r="G1148" s="61" t="e">
        <f>IF(Transaksi!#REF!=$F$11,Transaksi!#REF!,0)</f>
        <v>#REF!</v>
      </c>
      <c r="H1148" s="61" t="e">
        <f>IF(Transaksi!#REF!=$F$11,Transaksi!#REF!,0)</f>
        <v>#REF!</v>
      </c>
      <c r="I1148" s="127" t="e">
        <f t="shared" si="17"/>
        <v>#REF!</v>
      </c>
      <c r="J1148" s="127" t="e">
        <f>IF(G1148+H1148&lt;&gt;0,Transaksi!#REF!,"")</f>
        <v>#REF!</v>
      </c>
    </row>
    <row r="1149" spans="3:10" customFormat="1" ht="16" customHeight="1">
      <c r="C1149" s="59" t="e">
        <f>IF(G1149+H1149&lt;&gt;0,Transaksi!#REF!,"")</f>
        <v>#REF!</v>
      </c>
      <c r="D1149" s="60" t="e">
        <f>IF(G1149+H1149&lt;&gt;0,Transaksi!#REF!,"")</f>
        <v>#REF!</v>
      </c>
      <c r="E1149" s="213" t="e">
        <f>IF(G1149+H1149&lt;&gt;0,Transaksi!#REF!,"")</f>
        <v>#REF!</v>
      </c>
      <c r="F1149" s="48" t="e">
        <f>IF(G1149+H1149&lt;&gt;0,Transaksi!#REF!,"")</f>
        <v>#REF!</v>
      </c>
      <c r="G1149" s="61" t="e">
        <f>IF(Transaksi!#REF!=$F$11,Transaksi!#REF!,0)</f>
        <v>#REF!</v>
      </c>
      <c r="H1149" s="61" t="e">
        <f>IF(Transaksi!#REF!=$F$11,Transaksi!#REF!,0)</f>
        <v>#REF!</v>
      </c>
      <c r="I1149" s="127" t="e">
        <f t="shared" si="17"/>
        <v>#REF!</v>
      </c>
      <c r="J1149" s="127" t="e">
        <f>IF(G1149+H1149&lt;&gt;0,Transaksi!#REF!,"")</f>
        <v>#REF!</v>
      </c>
    </row>
    <row r="1150" spans="3:10" customFormat="1" ht="16" customHeight="1">
      <c r="C1150" s="59" t="e">
        <f>IF(G1150+H1150&lt;&gt;0,Transaksi!#REF!,"")</f>
        <v>#REF!</v>
      </c>
      <c r="D1150" s="60" t="e">
        <f>IF(G1150+H1150&lt;&gt;0,Transaksi!#REF!,"")</f>
        <v>#REF!</v>
      </c>
      <c r="E1150" s="213" t="e">
        <f>IF(G1150+H1150&lt;&gt;0,Transaksi!#REF!,"")</f>
        <v>#REF!</v>
      </c>
      <c r="F1150" s="48" t="e">
        <f>IF(G1150+H1150&lt;&gt;0,Transaksi!#REF!,"")</f>
        <v>#REF!</v>
      </c>
      <c r="G1150" s="61" t="e">
        <f>IF(Transaksi!#REF!=$F$11,Transaksi!#REF!,0)</f>
        <v>#REF!</v>
      </c>
      <c r="H1150" s="61" t="e">
        <f>IF(Transaksi!#REF!=$F$11,Transaksi!#REF!,0)</f>
        <v>#REF!</v>
      </c>
      <c r="I1150" s="127" t="e">
        <f t="shared" si="17"/>
        <v>#REF!</v>
      </c>
      <c r="J1150" s="127" t="e">
        <f>IF(G1150+H1150&lt;&gt;0,Transaksi!#REF!,"")</f>
        <v>#REF!</v>
      </c>
    </row>
    <row r="1151" spans="3:10" customFormat="1" ht="16" customHeight="1">
      <c r="C1151" s="59" t="e">
        <f>IF(G1151+H1151&lt;&gt;0,Transaksi!#REF!,"")</f>
        <v>#REF!</v>
      </c>
      <c r="D1151" s="60" t="e">
        <f>IF(G1151+H1151&lt;&gt;0,Transaksi!#REF!,"")</f>
        <v>#REF!</v>
      </c>
      <c r="E1151" s="213" t="e">
        <f>IF(G1151+H1151&lt;&gt;0,Transaksi!#REF!,"")</f>
        <v>#REF!</v>
      </c>
      <c r="F1151" s="48" t="e">
        <f>IF(G1151+H1151&lt;&gt;0,Transaksi!#REF!,"")</f>
        <v>#REF!</v>
      </c>
      <c r="G1151" s="61" t="e">
        <f>IF(Transaksi!#REF!=$F$11,Transaksi!#REF!,0)</f>
        <v>#REF!</v>
      </c>
      <c r="H1151" s="61" t="e">
        <f>IF(Transaksi!#REF!=$F$11,Transaksi!#REF!,0)</f>
        <v>#REF!</v>
      </c>
      <c r="I1151" s="127" t="e">
        <f t="shared" si="17"/>
        <v>#REF!</v>
      </c>
      <c r="J1151" s="127" t="e">
        <f>IF(G1151+H1151&lt;&gt;0,Transaksi!#REF!,"")</f>
        <v>#REF!</v>
      </c>
    </row>
    <row r="1152" spans="3:10" customFormat="1" ht="16" customHeight="1">
      <c r="C1152" s="59" t="e">
        <f>IF(G1152+H1152&lt;&gt;0,Transaksi!#REF!,"")</f>
        <v>#REF!</v>
      </c>
      <c r="D1152" s="60" t="e">
        <f>IF(G1152+H1152&lt;&gt;0,Transaksi!#REF!,"")</f>
        <v>#REF!</v>
      </c>
      <c r="E1152" s="213" t="e">
        <f>IF(G1152+H1152&lt;&gt;0,Transaksi!#REF!,"")</f>
        <v>#REF!</v>
      </c>
      <c r="F1152" s="48" t="e">
        <f>IF(G1152+H1152&lt;&gt;0,Transaksi!#REF!,"")</f>
        <v>#REF!</v>
      </c>
      <c r="G1152" s="61" t="e">
        <f>IF(Transaksi!#REF!=$F$11,Transaksi!#REF!,0)</f>
        <v>#REF!</v>
      </c>
      <c r="H1152" s="61" t="e">
        <f>IF(Transaksi!#REF!=$F$11,Transaksi!#REF!,0)</f>
        <v>#REF!</v>
      </c>
      <c r="I1152" s="127" t="e">
        <f t="shared" si="17"/>
        <v>#REF!</v>
      </c>
      <c r="J1152" s="127" t="e">
        <f>IF(G1152+H1152&lt;&gt;0,Transaksi!#REF!,"")</f>
        <v>#REF!</v>
      </c>
    </row>
    <row r="1153" spans="3:10" customFormat="1" ht="16" customHeight="1">
      <c r="C1153" s="59" t="e">
        <f>IF(G1153+H1153&lt;&gt;0,Transaksi!#REF!,"")</f>
        <v>#REF!</v>
      </c>
      <c r="D1153" s="60" t="e">
        <f>IF(G1153+H1153&lt;&gt;0,Transaksi!#REF!,"")</f>
        <v>#REF!</v>
      </c>
      <c r="E1153" s="213" t="e">
        <f>IF(G1153+H1153&lt;&gt;0,Transaksi!#REF!,"")</f>
        <v>#REF!</v>
      </c>
      <c r="F1153" s="48" t="e">
        <f>IF(G1153+H1153&lt;&gt;0,Transaksi!#REF!,"")</f>
        <v>#REF!</v>
      </c>
      <c r="G1153" s="61" t="e">
        <f>IF(Transaksi!#REF!=$F$11,Transaksi!#REF!,0)</f>
        <v>#REF!</v>
      </c>
      <c r="H1153" s="61" t="e">
        <f>IF(Transaksi!#REF!=$F$11,Transaksi!#REF!,0)</f>
        <v>#REF!</v>
      </c>
      <c r="I1153" s="127" t="e">
        <f t="shared" si="17"/>
        <v>#REF!</v>
      </c>
      <c r="J1153" s="127" t="e">
        <f>IF(G1153+H1153&lt;&gt;0,Transaksi!#REF!,"")</f>
        <v>#REF!</v>
      </c>
    </row>
    <row r="1154" spans="3:10" customFormat="1" ht="16" customHeight="1">
      <c r="C1154" s="59" t="e">
        <f>IF(G1154+H1154&lt;&gt;0,Transaksi!#REF!,"")</f>
        <v>#REF!</v>
      </c>
      <c r="D1154" s="60" t="e">
        <f>IF(G1154+H1154&lt;&gt;0,Transaksi!#REF!,"")</f>
        <v>#REF!</v>
      </c>
      <c r="E1154" s="213" t="e">
        <f>IF(G1154+H1154&lt;&gt;0,Transaksi!#REF!,"")</f>
        <v>#REF!</v>
      </c>
      <c r="F1154" s="48" t="e">
        <f>IF(G1154+H1154&lt;&gt;0,Transaksi!#REF!,"")</f>
        <v>#REF!</v>
      </c>
      <c r="G1154" s="61" t="e">
        <f>IF(Transaksi!#REF!=$F$11,Transaksi!#REF!,0)</f>
        <v>#REF!</v>
      </c>
      <c r="H1154" s="61" t="e">
        <f>IF(Transaksi!#REF!=$F$11,Transaksi!#REF!,0)</f>
        <v>#REF!</v>
      </c>
      <c r="I1154" s="127" t="e">
        <f t="shared" si="17"/>
        <v>#REF!</v>
      </c>
      <c r="J1154" s="127" t="e">
        <f>IF(G1154+H1154&lt;&gt;0,Transaksi!#REF!,"")</f>
        <v>#REF!</v>
      </c>
    </row>
    <row r="1155" spans="3:10" customFormat="1" ht="16" customHeight="1">
      <c r="C1155" s="59" t="e">
        <f>IF(G1155+H1155&lt;&gt;0,Transaksi!#REF!,"")</f>
        <v>#REF!</v>
      </c>
      <c r="D1155" s="60" t="e">
        <f>IF(G1155+H1155&lt;&gt;0,Transaksi!#REF!,"")</f>
        <v>#REF!</v>
      </c>
      <c r="E1155" s="213" t="e">
        <f>IF(G1155+H1155&lt;&gt;0,Transaksi!#REF!,"")</f>
        <v>#REF!</v>
      </c>
      <c r="F1155" s="48" t="e">
        <f>IF(G1155+H1155&lt;&gt;0,Transaksi!#REF!,"")</f>
        <v>#REF!</v>
      </c>
      <c r="G1155" s="61" t="e">
        <f>IF(Transaksi!#REF!=$F$11,Transaksi!#REF!,0)</f>
        <v>#REF!</v>
      </c>
      <c r="H1155" s="61" t="e">
        <f>IF(Transaksi!#REF!=$F$11,Transaksi!#REF!,0)</f>
        <v>#REF!</v>
      </c>
      <c r="I1155" s="127" t="e">
        <f t="shared" si="17"/>
        <v>#REF!</v>
      </c>
      <c r="J1155" s="127" t="e">
        <f>IF(G1155+H1155&lt;&gt;0,Transaksi!#REF!,"")</f>
        <v>#REF!</v>
      </c>
    </row>
    <row r="1156" spans="3:10" customFormat="1" ht="16" customHeight="1">
      <c r="C1156" s="59" t="e">
        <f>IF(G1156+H1156&lt;&gt;0,Transaksi!#REF!,"")</f>
        <v>#REF!</v>
      </c>
      <c r="D1156" s="60" t="e">
        <f>IF(G1156+H1156&lt;&gt;0,Transaksi!#REF!,"")</f>
        <v>#REF!</v>
      </c>
      <c r="E1156" s="213" t="e">
        <f>IF(G1156+H1156&lt;&gt;0,Transaksi!#REF!,"")</f>
        <v>#REF!</v>
      </c>
      <c r="F1156" s="48" t="e">
        <f>IF(G1156+H1156&lt;&gt;0,Transaksi!#REF!,"")</f>
        <v>#REF!</v>
      </c>
      <c r="G1156" s="61" t="e">
        <f>IF(Transaksi!#REF!=$F$11,Transaksi!#REF!,0)</f>
        <v>#REF!</v>
      </c>
      <c r="H1156" s="61" t="e">
        <f>IF(Transaksi!#REF!=$F$11,Transaksi!#REF!,0)</f>
        <v>#REF!</v>
      </c>
      <c r="I1156" s="127" t="e">
        <f t="shared" si="17"/>
        <v>#REF!</v>
      </c>
      <c r="J1156" s="127" t="e">
        <f>IF(G1156+H1156&lt;&gt;0,Transaksi!#REF!,"")</f>
        <v>#REF!</v>
      </c>
    </row>
    <row r="1157" spans="3:10" customFormat="1" ht="16" customHeight="1">
      <c r="C1157" s="59" t="e">
        <f>IF(G1157+H1157&lt;&gt;0,Transaksi!#REF!,"")</f>
        <v>#REF!</v>
      </c>
      <c r="D1157" s="60" t="e">
        <f>IF(G1157+H1157&lt;&gt;0,Transaksi!#REF!,"")</f>
        <v>#REF!</v>
      </c>
      <c r="E1157" s="213" t="e">
        <f>IF(G1157+H1157&lt;&gt;0,Transaksi!#REF!,"")</f>
        <v>#REF!</v>
      </c>
      <c r="F1157" s="48" t="e">
        <f>IF(G1157+H1157&lt;&gt;0,Transaksi!#REF!,"")</f>
        <v>#REF!</v>
      </c>
      <c r="G1157" s="61" t="e">
        <f>IF(Transaksi!#REF!=$F$11,Transaksi!#REF!,0)</f>
        <v>#REF!</v>
      </c>
      <c r="H1157" s="61" t="e">
        <f>IF(Transaksi!#REF!=$F$11,Transaksi!#REF!,0)</f>
        <v>#REF!</v>
      </c>
      <c r="I1157" s="127" t="e">
        <f t="shared" si="17"/>
        <v>#REF!</v>
      </c>
      <c r="J1157" s="127" t="e">
        <f>IF(G1157+H1157&lt;&gt;0,Transaksi!#REF!,"")</f>
        <v>#REF!</v>
      </c>
    </row>
    <row r="1158" spans="3:10" customFormat="1" ht="16" customHeight="1">
      <c r="C1158" s="59" t="e">
        <f>IF(G1158+H1158&lt;&gt;0,Transaksi!#REF!,"")</f>
        <v>#REF!</v>
      </c>
      <c r="D1158" s="60" t="e">
        <f>IF(G1158+H1158&lt;&gt;0,Transaksi!#REF!,"")</f>
        <v>#REF!</v>
      </c>
      <c r="E1158" s="213" t="e">
        <f>IF(G1158+H1158&lt;&gt;0,Transaksi!#REF!,"")</f>
        <v>#REF!</v>
      </c>
      <c r="F1158" s="48" t="e">
        <f>IF(G1158+H1158&lt;&gt;0,Transaksi!#REF!,"")</f>
        <v>#REF!</v>
      </c>
      <c r="G1158" s="61" t="e">
        <f>IF(Transaksi!#REF!=$F$11,Transaksi!#REF!,0)</f>
        <v>#REF!</v>
      </c>
      <c r="H1158" s="61" t="e">
        <f>IF(Transaksi!#REF!=$F$11,Transaksi!#REF!,0)</f>
        <v>#REF!</v>
      </c>
      <c r="I1158" s="127" t="e">
        <f t="shared" si="17"/>
        <v>#REF!</v>
      </c>
      <c r="J1158" s="127" t="e">
        <f>IF(G1158+H1158&lt;&gt;0,Transaksi!#REF!,"")</f>
        <v>#REF!</v>
      </c>
    </row>
    <row r="1159" spans="3:10" customFormat="1" ht="16" customHeight="1">
      <c r="C1159" s="59" t="e">
        <f>IF(G1159+H1159&lt;&gt;0,Transaksi!#REF!,"")</f>
        <v>#REF!</v>
      </c>
      <c r="D1159" s="60" t="e">
        <f>IF(G1159+H1159&lt;&gt;0,Transaksi!#REF!,"")</f>
        <v>#REF!</v>
      </c>
      <c r="E1159" s="213" t="e">
        <f>IF(G1159+H1159&lt;&gt;0,Transaksi!#REF!,"")</f>
        <v>#REF!</v>
      </c>
      <c r="F1159" s="48" t="e">
        <f>IF(G1159+H1159&lt;&gt;0,Transaksi!#REF!,"")</f>
        <v>#REF!</v>
      </c>
      <c r="G1159" s="61" t="e">
        <f>IF(Transaksi!#REF!=$F$11,Transaksi!#REF!,0)</f>
        <v>#REF!</v>
      </c>
      <c r="H1159" s="61" t="e">
        <f>IF(Transaksi!#REF!=$F$11,Transaksi!#REF!,0)</f>
        <v>#REF!</v>
      </c>
      <c r="I1159" s="127" t="e">
        <f t="shared" si="17"/>
        <v>#REF!</v>
      </c>
      <c r="J1159" s="127" t="e">
        <f>IF(G1159+H1159&lt;&gt;0,Transaksi!#REF!,"")</f>
        <v>#REF!</v>
      </c>
    </row>
    <row r="1160" spans="3:10" customFormat="1" ht="16" customHeight="1">
      <c r="C1160" s="59" t="e">
        <f>IF(G1160+H1160&lt;&gt;0,Transaksi!#REF!,"")</f>
        <v>#REF!</v>
      </c>
      <c r="D1160" s="60" t="e">
        <f>IF(G1160+H1160&lt;&gt;0,Transaksi!#REF!,"")</f>
        <v>#REF!</v>
      </c>
      <c r="E1160" s="213" t="e">
        <f>IF(G1160+H1160&lt;&gt;0,Transaksi!#REF!,"")</f>
        <v>#REF!</v>
      </c>
      <c r="F1160" s="48" t="e">
        <f>IF(G1160+H1160&lt;&gt;0,Transaksi!#REF!,"")</f>
        <v>#REF!</v>
      </c>
      <c r="G1160" s="61" t="e">
        <f>IF(Transaksi!#REF!=$F$11,Transaksi!#REF!,0)</f>
        <v>#REF!</v>
      </c>
      <c r="H1160" s="61" t="e">
        <f>IF(Transaksi!#REF!=$F$11,Transaksi!#REF!,0)</f>
        <v>#REF!</v>
      </c>
      <c r="I1160" s="127" t="e">
        <f t="shared" si="17"/>
        <v>#REF!</v>
      </c>
      <c r="J1160" s="127" t="e">
        <f>IF(G1160+H1160&lt;&gt;0,Transaksi!#REF!,"")</f>
        <v>#REF!</v>
      </c>
    </row>
    <row r="1161" spans="3:10" customFormat="1" ht="16" customHeight="1">
      <c r="C1161" s="59" t="e">
        <f>IF(G1161+H1161&lt;&gt;0,Transaksi!#REF!,"")</f>
        <v>#REF!</v>
      </c>
      <c r="D1161" s="60" t="e">
        <f>IF(G1161+H1161&lt;&gt;0,Transaksi!#REF!,"")</f>
        <v>#REF!</v>
      </c>
      <c r="E1161" s="213" t="e">
        <f>IF(G1161+H1161&lt;&gt;0,Transaksi!#REF!,"")</f>
        <v>#REF!</v>
      </c>
      <c r="F1161" s="48" t="e">
        <f>IF(G1161+H1161&lt;&gt;0,Transaksi!#REF!,"")</f>
        <v>#REF!</v>
      </c>
      <c r="G1161" s="61" t="e">
        <f>IF(Transaksi!#REF!=$F$11,Transaksi!#REF!,0)</f>
        <v>#REF!</v>
      </c>
      <c r="H1161" s="61" t="e">
        <f>IF(Transaksi!#REF!=$F$11,Transaksi!#REF!,0)</f>
        <v>#REF!</v>
      </c>
      <c r="I1161" s="127" t="e">
        <f t="shared" si="17"/>
        <v>#REF!</v>
      </c>
      <c r="J1161" s="127" t="e">
        <f>IF(G1161+H1161&lt;&gt;0,Transaksi!#REF!,"")</f>
        <v>#REF!</v>
      </c>
    </row>
    <row r="1162" spans="3:10" customFormat="1" ht="16" customHeight="1">
      <c r="C1162" s="59" t="e">
        <f>IF(G1162+H1162&lt;&gt;0,Transaksi!#REF!,"")</f>
        <v>#REF!</v>
      </c>
      <c r="D1162" s="60" t="e">
        <f>IF(G1162+H1162&lt;&gt;0,Transaksi!#REF!,"")</f>
        <v>#REF!</v>
      </c>
      <c r="E1162" s="213" t="e">
        <f>IF(G1162+H1162&lt;&gt;0,Transaksi!#REF!,"")</f>
        <v>#REF!</v>
      </c>
      <c r="F1162" s="48" t="e">
        <f>IF(G1162+H1162&lt;&gt;0,Transaksi!#REF!,"")</f>
        <v>#REF!</v>
      </c>
      <c r="G1162" s="61" t="e">
        <f>IF(Transaksi!#REF!=$F$11,Transaksi!#REF!,0)</f>
        <v>#REF!</v>
      </c>
      <c r="H1162" s="61" t="e">
        <f>IF(Transaksi!#REF!=$F$11,Transaksi!#REF!,0)</f>
        <v>#REF!</v>
      </c>
      <c r="I1162" s="127" t="e">
        <f t="shared" si="17"/>
        <v>#REF!</v>
      </c>
      <c r="J1162" s="127" t="e">
        <f>IF(G1162+H1162&lt;&gt;0,Transaksi!#REF!,"")</f>
        <v>#REF!</v>
      </c>
    </row>
    <row r="1163" spans="3:10" customFormat="1" ht="16" customHeight="1">
      <c r="C1163" s="59" t="e">
        <f>IF(G1163+H1163&lt;&gt;0,Transaksi!#REF!,"")</f>
        <v>#REF!</v>
      </c>
      <c r="D1163" s="60" t="e">
        <f>IF(G1163+H1163&lt;&gt;0,Transaksi!#REF!,"")</f>
        <v>#REF!</v>
      </c>
      <c r="E1163" s="213" t="e">
        <f>IF(G1163+H1163&lt;&gt;0,Transaksi!#REF!,"")</f>
        <v>#REF!</v>
      </c>
      <c r="F1163" s="48" t="e">
        <f>IF(G1163+H1163&lt;&gt;0,Transaksi!#REF!,"")</f>
        <v>#REF!</v>
      </c>
      <c r="G1163" s="61" t="e">
        <f>IF(Transaksi!#REF!=$F$11,Transaksi!#REF!,0)</f>
        <v>#REF!</v>
      </c>
      <c r="H1163" s="61" t="e">
        <f>IF(Transaksi!#REF!=$F$11,Transaksi!#REF!,0)</f>
        <v>#REF!</v>
      </c>
      <c r="I1163" s="127" t="e">
        <f t="shared" si="17"/>
        <v>#REF!</v>
      </c>
      <c r="J1163" s="127" t="e">
        <f>IF(G1163+H1163&lt;&gt;0,Transaksi!#REF!,"")</f>
        <v>#REF!</v>
      </c>
    </row>
    <row r="1164" spans="3:10" customFormat="1" ht="16" customHeight="1">
      <c r="C1164" s="59" t="e">
        <f>IF(G1164+H1164&lt;&gt;0,Transaksi!#REF!,"")</f>
        <v>#REF!</v>
      </c>
      <c r="D1164" s="60" t="e">
        <f>IF(G1164+H1164&lt;&gt;0,Transaksi!#REF!,"")</f>
        <v>#REF!</v>
      </c>
      <c r="E1164" s="213" t="e">
        <f>IF(G1164+H1164&lt;&gt;0,Transaksi!#REF!,"")</f>
        <v>#REF!</v>
      </c>
      <c r="F1164" s="48" t="e">
        <f>IF(G1164+H1164&lt;&gt;0,Transaksi!#REF!,"")</f>
        <v>#REF!</v>
      </c>
      <c r="G1164" s="61" t="e">
        <f>IF(Transaksi!#REF!=$F$11,Transaksi!#REF!,0)</f>
        <v>#REF!</v>
      </c>
      <c r="H1164" s="61" t="e">
        <f>IF(Transaksi!#REF!=$F$11,Transaksi!#REF!,0)</f>
        <v>#REF!</v>
      </c>
      <c r="I1164" s="127" t="e">
        <f t="shared" si="17"/>
        <v>#REF!</v>
      </c>
      <c r="J1164" s="127" t="e">
        <f>IF(G1164+H1164&lt;&gt;0,Transaksi!#REF!,"")</f>
        <v>#REF!</v>
      </c>
    </row>
    <row r="1165" spans="3:10" customFormat="1" ht="16" customHeight="1">
      <c r="C1165" s="59" t="e">
        <f>IF(G1165+H1165&lt;&gt;0,Transaksi!#REF!,"")</f>
        <v>#REF!</v>
      </c>
      <c r="D1165" s="60" t="e">
        <f>IF(G1165+H1165&lt;&gt;0,Transaksi!#REF!,"")</f>
        <v>#REF!</v>
      </c>
      <c r="E1165" s="213" t="e">
        <f>IF(G1165+H1165&lt;&gt;0,Transaksi!#REF!,"")</f>
        <v>#REF!</v>
      </c>
      <c r="F1165" s="48" t="e">
        <f>IF(G1165+H1165&lt;&gt;0,Transaksi!#REF!,"")</f>
        <v>#REF!</v>
      </c>
      <c r="G1165" s="61" t="e">
        <f>IF(Transaksi!#REF!=$F$11,Transaksi!#REF!,0)</f>
        <v>#REF!</v>
      </c>
      <c r="H1165" s="61" t="e">
        <f>IF(Transaksi!#REF!=$F$11,Transaksi!#REF!,0)</f>
        <v>#REF!</v>
      </c>
      <c r="I1165" s="127" t="e">
        <f t="shared" si="17"/>
        <v>#REF!</v>
      </c>
      <c r="J1165" s="127" t="e">
        <f>IF(G1165+H1165&lt;&gt;0,Transaksi!#REF!,"")</f>
        <v>#REF!</v>
      </c>
    </row>
    <row r="1166" spans="3:10" customFormat="1" ht="16" customHeight="1">
      <c r="C1166" s="59" t="e">
        <f>IF(G1166+H1166&lt;&gt;0,Transaksi!#REF!,"")</f>
        <v>#REF!</v>
      </c>
      <c r="D1166" s="60" t="e">
        <f>IF(G1166+H1166&lt;&gt;0,Transaksi!#REF!,"")</f>
        <v>#REF!</v>
      </c>
      <c r="E1166" s="213" t="e">
        <f>IF(G1166+H1166&lt;&gt;0,Transaksi!#REF!,"")</f>
        <v>#REF!</v>
      </c>
      <c r="F1166" s="48" t="e">
        <f>IF(G1166+H1166&lt;&gt;0,Transaksi!#REF!,"")</f>
        <v>#REF!</v>
      </c>
      <c r="G1166" s="61" t="e">
        <f>IF(Transaksi!#REF!=$F$11,Transaksi!#REF!,0)</f>
        <v>#REF!</v>
      </c>
      <c r="H1166" s="61" t="e">
        <f>IF(Transaksi!#REF!=$F$11,Transaksi!#REF!,0)</f>
        <v>#REF!</v>
      </c>
      <c r="I1166" s="127" t="e">
        <f t="shared" si="17"/>
        <v>#REF!</v>
      </c>
      <c r="J1166" s="127" t="e">
        <f>IF(G1166+H1166&lt;&gt;0,Transaksi!#REF!,"")</f>
        <v>#REF!</v>
      </c>
    </row>
    <row r="1167" spans="3:10" customFormat="1" ht="16" customHeight="1">
      <c r="C1167" s="59" t="e">
        <f>IF(G1167+H1167&lt;&gt;0,Transaksi!#REF!,"")</f>
        <v>#REF!</v>
      </c>
      <c r="D1167" s="60" t="e">
        <f>IF(G1167+H1167&lt;&gt;0,Transaksi!#REF!,"")</f>
        <v>#REF!</v>
      </c>
      <c r="E1167" s="213" t="e">
        <f>IF(G1167+H1167&lt;&gt;0,Transaksi!#REF!,"")</f>
        <v>#REF!</v>
      </c>
      <c r="F1167" s="48" t="e">
        <f>IF(G1167+H1167&lt;&gt;0,Transaksi!#REF!,"")</f>
        <v>#REF!</v>
      </c>
      <c r="G1167" s="61" t="e">
        <f>IF(Transaksi!#REF!=$F$11,Transaksi!#REF!,0)</f>
        <v>#REF!</v>
      </c>
      <c r="H1167" s="61" t="e">
        <f>IF(Transaksi!#REF!=$F$11,Transaksi!#REF!,0)</f>
        <v>#REF!</v>
      </c>
      <c r="I1167" s="127" t="e">
        <f t="shared" si="17"/>
        <v>#REF!</v>
      </c>
      <c r="J1167" s="127" t="e">
        <f>IF(G1167+H1167&lt;&gt;0,Transaksi!#REF!,"")</f>
        <v>#REF!</v>
      </c>
    </row>
    <row r="1168" spans="3:10" customFormat="1" ht="16" customHeight="1">
      <c r="C1168" s="59" t="e">
        <f>IF(G1168+H1168&lt;&gt;0,Transaksi!#REF!,"")</f>
        <v>#REF!</v>
      </c>
      <c r="D1168" s="60" t="e">
        <f>IF(G1168+H1168&lt;&gt;0,Transaksi!#REF!,"")</f>
        <v>#REF!</v>
      </c>
      <c r="E1168" s="213" t="e">
        <f>IF(G1168+H1168&lt;&gt;0,Transaksi!#REF!,"")</f>
        <v>#REF!</v>
      </c>
      <c r="F1168" s="48" t="e">
        <f>IF(G1168+H1168&lt;&gt;0,Transaksi!#REF!,"")</f>
        <v>#REF!</v>
      </c>
      <c r="G1168" s="61" t="e">
        <f>IF(Transaksi!#REF!=$F$11,Transaksi!#REF!,0)</f>
        <v>#REF!</v>
      </c>
      <c r="H1168" s="61" t="e">
        <f>IF(Transaksi!#REF!=$F$11,Transaksi!#REF!,0)</f>
        <v>#REF!</v>
      </c>
      <c r="I1168" s="127" t="e">
        <f t="shared" si="17"/>
        <v>#REF!</v>
      </c>
      <c r="J1168" s="127" t="e">
        <f>IF(G1168+H1168&lt;&gt;0,Transaksi!#REF!,"")</f>
        <v>#REF!</v>
      </c>
    </row>
    <row r="1169" spans="3:10" customFormat="1" ht="16" customHeight="1">
      <c r="C1169" s="59" t="e">
        <f>IF(G1169+H1169&lt;&gt;0,Transaksi!#REF!,"")</f>
        <v>#REF!</v>
      </c>
      <c r="D1169" s="60" t="e">
        <f>IF(G1169+H1169&lt;&gt;0,Transaksi!#REF!,"")</f>
        <v>#REF!</v>
      </c>
      <c r="E1169" s="213" t="e">
        <f>IF(G1169+H1169&lt;&gt;0,Transaksi!#REF!,"")</f>
        <v>#REF!</v>
      </c>
      <c r="F1169" s="48" t="e">
        <f>IF(G1169+H1169&lt;&gt;0,Transaksi!#REF!,"")</f>
        <v>#REF!</v>
      </c>
      <c r="G1169" s="61" t="e">
        <f>IF(Transaksi!#REF!=$F$11,Transaksi!#REF!,0)</f>
        <v>#REF!</v>
      </c>
      <c r="H1169" s="61" t="e">
        <f>IF(Transaksi!#REF!=$F$11,Transaksi!#REF!,0)</f>
        <v>#REF!</v>
      </c>
      <c r="I1169" s="127" t="e">
        <f t="shared" ref="I1169:I1232" si="18">I1168+G1169-H1169</f>
        <v>#REF!</v>
      </c>
      <c r="J1169" s="127" t="e">
        <f>IF(G1169+H1169&lt;&gt;0,Transaksi!#REF!,"")</f>
        <v>#REF!</v>
      </c>
    </row>
    <row r="1170" spans="3:10" customFormat="1" ht="16" customHeight="1">
      <c r="C1170" s="59" t="e">
        <f>IF(G1170+H1170&lt;&gt;0,Transaksi!#REF!,"")</f>
        <v>#REF!</v>
      </c>
      <c r="D1170" s="60" t="e">
        <f>IF(G1170+H1170&lt;&gt;0,Transaksi!#REF!,"")</f>
        <v>#REF!</v>
      </c>
      <c r="E1170" s="213" t="e">
        <f>IF(G1170+H1170&lt;&gt;0,Transaksi!#REF!,"")</f>
        <v>#REF!</v>
      </c>
      <c r="F1170" s="48" t="e">
        <f>IF(G1170+H1170&lt;&gt;0,Transaksi!#REF!,"")</f>
        <v>#REF!</v>
      </c>
      <c r="G1170" s="61" t="e">
        <f>IF(Transaksi!#REF!=$F$11,Transaksi!#REF!,0)</f>
        <v>#REF!</v>
      </c>
      <c r="H1170" s="61" t="e">
        <f>IF(Transaksi!#REF!=$F$11,Transaksi!#REF!,0)</f>
        <v>#REF!</v>
      </c>
      <c r="I1170" s="127" t="e">
        <f t="shared" si="18"/>
        <v>#REF!</v>
      </c>
      <c r="J1170" s="127" t="e">
        <f>IF(G1170+H1170&lt;&gt;0,Transaksi!#REF!,"")</f>
        <v>#REF!</v>
      </c>
    </row>
    <row r="1171" spans="3:10" customFormat="1" ht="16" customHeight="1">
      <c r="C1171" s="59" t="e">
        <f>IF(G1171+H1171&lt;&gt;0,Transaksi!#REF!,"")</f>
        <v>#REF!</v>
      </c>
      <c r="D1171" s="60" t="e">
        <f>IF(G1171+H1171&lt;&gt;0,Transaksi!#REF!,"")</f>
        <v>#REF!</v>
      </c>
      <c r="E1171" s="213" t="e">
        <f>IF(G1171+H1171&lt;&gt;0,Transaksi!#REF!,"")</f>
        <v>#REF!</v>
      </c>
      <c r="F1171" s="48" t="e">
        <f>IF(G1171+H1171&lt;&gt;0,Transaksi!#REF!,"")</f>
        <v>#REF!</v>
      </c>
      <c r="G1171" s="61" t="e">
        <f>IF(Transaksi!#REF!=$F$11,Transaksi!#REF!,0)</f>
        <v>#REF!</v>
      </c>
      <c r="H1171" s="61" t="e">
        <f>IF(Transaksi!#REF!=$F$11,Transaksi!#REF!,0)</f>
        <v>#REF!</v>
      </c>
      <c r="I1171" s="127" t="e">
        <f t="shared" si="18"/>
        <v>#REF!</v>
      </c>
      <c r="J1171" s="127" t="e">
        <f>IF(G1171+H1171&lt;&gt;0,Transaksi!#REF!,"")</f>
        <v>#REF!</v>
      </c>
    </row>
    <row r="1172" spans="3:10" customFormat="1" ht="16" customHeight="1">
      <c r="C1172" s="59" t="e">
        <f>IF(G1172+H1172&lt;&gt;0,Transaksi!#REF!,"")</f>
        <v>#REF!</v>
      </c>
      <c r="D1172" s="60" t="e">
        <f>IF(G1172+H1172&lt;&gt;0,Transaksi!#REF!,"")</f>
        <v>#REF!</v>
      </c>
      <c r="E1172" s="213" t="e">
        <f>IF(G1172+H1172&lt;&gt;0,Transaksi!#REF!,"")</f>
        <v>#REF!</v>
      </c>
      <c r="F1172" s="48" t="e">
        <f>IF(G1172+H1172&lt;&gt;0,Transaksi!#REF!,"")</f>
        <v>#REF!</v>
      </c>
      <c r="G1172" s="61" t="e">
        <f>IF(Transaksi!#REF!=$F$11,Transaksi!#REF!,0)</f>
        <v>#REF!</v>
      </c>
      <c r="H1172" s="61" t="e">
        <f>IF(Transaksi!#REF!=$F$11,Transaksi!#REF!,0)</f>
        <v>#REF!</v>
      </c>
      <c r="I1172" s="127" t="e">
        <f t="shared" si="18"/>
        <v>#REF!</v>
      </c>
      <c r="J1172" s="127" t="e">
        <f>IF(G1172+H1172&lt;&gt;0,Transaksi!#REF!,"")</f>
        <v>#REF!</v>
      </c>
    </row>
    <row r="1173" spans="3:10" customFormat="1" ht="16" customHeight="1">
      <c r="C1173" s="59" t="e">
        <f>IF(G1173+H1173&lt;&gt;0,Transaksi!#REF!,"")</f>
        <v>#REF!</v>
      </c>
      <c r="D1173" s="60" t="e">
        <f>IF(G1173+H1173&lt;&gt;0,Transaksi!#REF!,"")</f>
        <v>#REF!</v>
      </c>
      <c r="E1173" s="213" t="e">
        <f>IF(G1173+H1173&lt;&gt;0,Transaksi!#REF!,"")</f>
        <v>#REF!</v>
      </c>
      <c r="F1173" s="48" t="e">
        <f>IF(G1173+H1173&lt;&gt;0,Transaksi!#REF!,"")</f>
        <v>#REF!</v>
      </c>
      <c r="G1173" s="61" t="e">
        <f>IF(Transaksi!#REF!=$F$11,Transaksi!#REF!,0)</f>
        <v>#REF!</v>
      </c>
      <c r="H1173" s="61" t="e">
        <f>IF(Transaksi!#REF!=$F$11,Transaksi!#REF!,0)</f>
        <v>#REF!</v>
      </c>
      <c r="I1173" s="127" t="e">
        <f t="shared" si="18"/>
        <v>#REF!</v>
      </c>
      <c r="J1173" s="127" t="e">
        <f>IF(G1173+H1173&lt;&gt;0,Transaksi!#REF!,"")</f>
        <v>#REF!</v>
      </c>
    </row>
    <row r="1174" spans="3:10" customFormat="1" ht="16" customHeight="1">
      <c r="C1174" s="59" t="e">
        <f>IF(G1174+H1174&lt;&gt;0,Transaksi!#REF!,"")</f>
        <v>#REF!</v>
      </c>
      <c r="D1174" s="60" t="e">
        <f>IF(G1174+H1174&lt;&gt;0,Transaksi!#REF!,"")</f>
        <v>#REF!</v>
      </c>
      <c r="E1174" s="213" t="e">
        <f>IF(G1174+H1174&lt;&gt;0,Transaksi!#REF!,"")</f>
        <v>#REF!</v>
      </c>
      <c r="F1174" s="48" t="e">
        <f>IF(G1174+H1174&lt;&gt;0,Transaksi!#REF!,"")</f>
        <v>#REF!</v>
      </c>
      <c r="G1174" s="61" t="e">
        <f>IF(Transaksi!#REF!=$F$11,Transaksi!#REF!,0)</f>
        <v>#REF!</v>
      </c>
      <c r="H1174" s="61" t="e">
        <f>IF(Transaksi!#REF!=$F$11,Transaksi!#REF!,0)</f>
        <v>#REF!</v>
      </c>
      <c r="I1174" s="127" t="e">
        <f t="shared" si="18"/>
        <v>#REF!</v>
      </c>
      <c r="J1174" s="127" t="e">
        <f>IF(G1174+H1174&lt;&gt;0,Transaksi!#REF!,"")</f>
        <v>#REF!</v>
      </c>
    </row>
    <row r="1175" spans="3:10" customFormat="1" ht="16" customHeight="1">
      <c r="C1175" s="59" t="e">
        <f>IF(G1175+H1175&lt;&gt;0,Transaksi!#REF!,"")</f>
        <v>#REF!</v>
      </c>
      <c r="D1175" s="60" t="e">
        <f>IF(G1175+H1175&lt;&gt;0,Transaksi!#REF!,"")</f>
        <v>#REF!</v>
      </c>
      <c r="E1175" s="213" t="e">
        <f>IF(G1175+H1175&lt;&gt;0,Transaksi!#REF!,"")</f>
        <v>#REF!</v>
      </c>
      <c r="F1175" s="48" t="e">
        <f>IF(G1175+H1175&lt;&gt;0,Transaksi!#REF!,"")</f>
        <v>#REF!</v>
      </c>
      <c r="G1175" s="61" t="e">
        <f>IF(Transaksi!#REF!=$F$11,Transaksi!#REF!,0)</f>
        <v>#REF!</v>
      </c>
      <c r="H1175" s="61" t="e">
        <f>IF(Transaksi!#REF!=$F$11,Transaksi!#REF!,0)</f>
        <v>#REF!</v>
      </c>
      <c r="I1175" s="127" t="e">
        <f t="shared" si="18"/>
        <v>#REF!</v>
      </c>
      <c r="J1175" s="127" t="e">
        <f>IF(G1175+H1175&lt;&gt;0,Transaksi!#REF!,"")</f>
        <v>#REF!</v>
      </c>
    </row>
    <row r="1176" spans="3:10" customFormat="1" ht="16" customHeight="1">
      <c r="C1176" s="59" t="e">
        <f>IF(G1176+H1176&lt;&gt;0,Transaksi!#REF!,"")</f>
        <v>#REF!</v>
      </c>
      <c r="D1176" s="60" t="e">
        <f>IF(G1176+H1176&lt;&gt;0,Transaksi!#REF!,"")</f>
        <v>#REF!</v>
      </c>
      <c r="E1176" s="213" t="e">
        <f>IF(G1176+H1176&lt;&gt;0,Transaksi!#REF!,"")</f>
        <v>#REF!</v>
      </c>
      <c r="F1176" s="48" t="e">
        <f>IF(G1176+H1176&lt;&gt;0,Transaksi!#REF!,"")</f>
        <v>#REF!</v>
      </c>
      <c r="G1176" s="61" t="e">
        <f>IF(Transaksi!#REF!=$F$11,Transaksi!#REF!,0)</f>
        <v>#REF!</v>
      </c>
      <c r="H1176" s="61" t="e">
        <f>IF(Transaksi!#REF!=$F$11,Transaksi!#REF!,0)</f>
        <v>#REF!</v>
      </c>
      <c r="I1176" s="127" t="e">
        <f t="shared" si="18"/>
        <v>#REF!</v>
      </c>
      <c r="J1176" s="127" t="e">
        <f>IF(G1176+H1176&lt;&gt;0,Transaksi!#REF!,"")</f>
        <v>#REF!</v>
      </c>
    </row>
    <row r="1177" spans="3:10" customFormat="1" ht="16" customHeight="1">
      <c r="C1177" s="59" t="e">
        <f>IF(G1177+H1177&lt;&gt;0,Transaksi!#REF!,"")</f>
        <v>#REF!</v>
      </c>
      <c r="D1177" s="60" t="e">
        <f>IF(G1177+H1177&lt;&gt;0,Transaksi!#REF!,"")</f>
        <v>#REF!</v>
      </c>
      <c r="E1177" s="213" t="e">
        <f>IF(G1177+H1177&lt;&gt;0,Transaksi!#REF!,"")</f>
        <v>#REF!</v>
      </c>
      <c r="F1177" s="48" t="e">
        <f>IF(G1177+H1177&lt;&gt;0,Transaksi!#REF!,"")</f>
        <v>#REF!</v>
      </c>
      <c r="G1177" s="61" t="e">
        <f>IF(Transaksi!#REF!=$F$11,Transaksi!#REF!,0)</f>
        <v>#REF!</v>
      </c>
      <c r="H1177" s="61" t="e">
        <f>IF(Transaksi!#REF!=$F$11,Transaksi!#REF!,0)</f>
        <v>#REF!</v>
      </c>
      <c r="I1177" s="127" t="e">
        <f t="shared" si="18"/>
        <v>#REF!</v>
      </c>
      <c r="J1177" s="127" t="e">
        <f>IF(G1177+H1177&lt;&gt;0,Transaksi!#REF!,"")</f>
        <v>#REF!</v>
      </c>
    </row>
    <row r="1178" spans="3:10" customFormat="1" ht="16" customHeight="1">
      <c r="C1178" s="59" t="e">
        <f>IF(G1178+H1178&lt;&gt;0,Transaksi!#REF!,"")</f>
        <v>#REF!</v>
      </c>
      <c r="D1178" s="60" t="e">
        <f>IF(G1178+H1178&lt;&gt;0,Transaksi!#REF!,"")</f>
        <v>#REF!</v>
      </c>
      <c r="E1178" s="213" t="e">
        <f>IF(G1178+H1178&lt;&gt;0,Transaksi!#REF!,"")</f>
        <v>#REF!</v>
      </c>
      <c r="F1178" s="48" t="e">
        <f>IF(G1178+H1178&lt;&gt;0,Transaksi!#REF!,"")</f>
        <v>#REF!</v>
      </c>
      <c r="G1178" s="61" t="e">
        <f>IF(Transaksi!#REF!=$F$11,Transaksi!#REF!,0)</f>
        <v>#REF!</v>
      </c>
      <c r="H1178" s="61" t="e">
        <f>IF(Transaksi!#REF!=$F$11,Transaksi!#REF!,0)</f>
        <v>#REF!</v>
      </c>
      <c r="I1178" s="127" t="e">
        <f t="shared" si="18"/>
        <v>#REF!</v>
      </c>
      <c r="J1178" s="127" t="e">
        <f>IF(G1178+H1178&lt;&gt;0,Transaksi!#REF!,"")</f>
        <v>#REF!</v>
      </c>
    </row>
    <row r="1179" spans="3:10" customFormat="1" ht="16" customHeight="1">
      <c r="C1179" s="59" t="e">
        <f>IF(G1179+H1179&lt;&gt;0,Transaksi!#REF!,"")</f>
        <v>#REF!</v>
      </c>
      <c r="D1179" s="60" t="e">
        <f>IF(G1179+H1179&lt;&gt;0,Transaksi!#REF!,"")</f>
        <v>#REF!</v>
      </c>
      <c r="E1179" s="213" t="e">
        <f>IF(G1179+H1179&lt;&gt;0,Transaksi!#REF!,"")</f>
        <v>#REF!</v>
      </c>
      <c r="F1179" s="48" t="e">
        <f>IF(G1179+H1179&lt;&gt;0,Transaksi!#REF!,"")</f>
        <v>#REF!</v>
      </c>
      <c r="G1179" s="61" t="e">
        <f>IF(Transaksi!#REF!=$F$11,Transaksi!#REF!,0)</f>
        <v>#REF!</v>
      </c>
      <c r="H1179" s="61" t="e">
        <f>IF(Transaksi!#REF!=$F$11,Transaksi!#REF!,0)</f>
        <v>#REF!</v>
      </c>
      <c r="I1179" s="127" t="e">
        <f t="shared" si="18"/>
        <v>#REF!</v>
      </c>
      <c r="J1179" s="127" t="e">
        <f>IF(G1179+H1179&lt;&gt;0,Transaksi!#REF!,"")</f>
        <v>#REF!</v>
      </c>
    </row>
    <row r="1180" spans="3:10" customFormat="1" ht="16" customHeight="1">
      <c r="C1180" s="59" t="e">
        <f>IF(G1180+H1180&lt;&gt;0,Transaksi!#REF!,"")</f>
        <v>#REF!</v>
      </c>
      <c r="D1180" s="60" t="e">
        <f>IF(G1180+H1180&lt;&gt;0,Transaksi!#REF!,"")</f>
        <v>#REF!</v>
      </c>
      <c r="E1180" s="213" t="e">
        <f>IF(G1180+H1180&lt;&gt;0,Transaksi!#REF!,"")</f>
        <v>#REF!</v>
      </c>
      <c r="F1180" s="48" t="e">
        <f>IF(G1180+H1180&lt;&gt;0,Transaksi!#REF!,"")</f>
        <v>#REF!</v>
      </c>
      <c r="G1180" s="61" t="e">
        <f>IF(Transaksi!#REF!=$F$11,Transaksi!#REF!,0)</f>
        <v>#REF!</v>
      </c>
      <c r="H1180" s="61" t="e">
        <f>IF(Transaksi!#REF!=$F$11,Transaksi!#REF!,0)</f>
        <v>#REF!</v>
      </c>
      <c r="I1180" s="127" t="e">
        <f t="shared" si="18"/>
        <v>#REF!</v>
      </c>
      <c r="J1180" s="127" t="e">
        <f>IF(G1180+H1180&lt;&gt;0,Transaksi!#REF!,"")</f>
        <v>#REF!</v>
      </c>
    </row>
    <row r="1181" spans="3:10" customFormat="1" ht="16" customHeight="1">
      <c r="C1181" s="59" t="e">
        <f>IF(G1181+H1181&lt;&gt;0,Transaksi!#REF!,"")</f>
        <v>#REF!</v>
      </c>
      <c r="D1181" s="60" t="e">
        <f>IF(G1181+H1181&lt;&gt;0,Transaksi!#REF!,"")</f>
        <v>#REF!</v>
      </c>
      <c r="E1181" s="213" t="e">
        <f>IF(G1181+H1181&lt;&gt;0,Transaksi!#REF!,"")</f>
        <v>#REF!</v>
      </c>
      <c r="F1181" s="48" t="e">
        <f>IF(G1181+H1181&lt;&gt;0,Transaksi!#REF!,"")</f>
        <v>#REF!</v>
      </c>
      <c r="G1181" s="61" t="e">
        <f>IF(Transaksi!#REF!=$F$11,Transaksi!#REF!,0)</f>
        <v>#REF!</v>
      </c>
      <c r="H1181" s="61" t="e">
        <f>IF(Transaksi!#REF!=$F$11,Transaksi!#REF!,0)</f>
        <v>#REF!</v>
      </c>
      <c r="I1181" s="127" t="e">
        <f t="shared" si="18"/>
        <v>#REF!</v>
      </c>
      <c r="J1181" s="127" t="e">
        <f>IF(G1181+H1181&lt;&gt;0,Transaksi!#REF!,"")</f>
        <v>#REF!</v>
      </c>
    </row>
    <row r="1182" spans="3:10" customFormat="1" ht="16" customHeight="1">
      <c r="C1182" s="59" t="e">
        <f>IF(G1182+H1182&lt;&gt;0,Transaksi!#REF!,"")</f>
        <v>#REF!</v>
      </c>
      <c r="D1182" s="60" t="e">
        <f>IF(G1182+H1182&lt;&gt;0,Transaksi!#REF!,"")</f>
        <v>#REF!</v>
      </c>
      <c r="E1182" s="213" t="e">
        <f>IF(G1182+H1182&lt;&gt;0,Transaksi!#REF!,"")</f>
        <v>#REF!</v>
      </c>
      <c r="F1182" s="48" t="e">
        <f>IF(G1182+H1182&lt;&gt;0,Transaksi!#REF!,"")</f>
        <v>#REF!</v>
      </c>
      <c r="G1182" s="61" t="e">
        <f>IF(Transaksi!#REF!=$F$11,Transaksi!#REF!,0)</f>
        <v>#REF!</v>
      </c>
      <c r="H1182" s="61" t="e">
        <f>IF(Transaksi!#REF!=$F$11,Transaksi!#REF!,0)</f>
        <v>#REF!</v>
      </c>
      <c r="I1182" s="127" t="e">
        <f t="shared" si="18"/>
        <v>#REF!</v>
      </c>
      <c r="J1182" s="127" t="e">
        <f>IF(G1182+H1182&lt;&gt;0,Transaksi!#REF!,"")</f>
        <v>#REF!</v>
      </c>
    </row>
    <row r="1183" spans="3:10" customFormat="1" ht="16" customHeight="1">
      <c r="C1183" s="59" t="e">
        <f>IF(G1183+H1183&lt;&gt;0,Transaksi!#REF!,"")</f>
        <v>#REF!</v>
      </c>
      <c r="D1183" s="60" t="e">
        <f>IF(G1183+H1183&lt;&gt;0,Transaksi!#REF!,"")</f>
        <v>#REF!</v>
      </c>
      <c r="E1183" s="213" t="e">
        <f>IF(G1183+H1183&lt;&gt;0,Transaksi!#REF!,"")</f>
        <v>#REF!</v>
      </c>
      <c r="F1183" s="48" t="e">
        <f>IF(G1183+H1183&lt;&gt;0,Transaksi!#REF!,"")</f>
        <v>#REF!</v>
      </c>
      <c r="G1183" s="61" t="e">
        <f>IF(Transaksi!#REF!=$F$11,Transaksi!#REF!,0)</f>
        <v>#REF!</v>
      </c>
      <c r="H1183" s="61" t="e">
        <f>IF(Transaksi!#REF!=$F$11,Transaksi!#REF!,0)</f>
        <v>#REF!</v>
      </c>
      <c r="I1183" s="127" t="e">
        <f t="shared" si="18"/>
        <v>#REF!</v>
      </c>
      <c r="J1183" s="127" t="e">
        <f>IF(G1183+H1183&lt;&gt;0,Transaksi!#REF!,"")</f>
        <v>#REF!</v>
      </c>
    </row>
    <row r="1184" spans="3:10" customFormat="1" ht="16" customHeight="1">
      <c r="C1184" s="59" t="e">
        <f>IF(G1184+H1184&lt;&gt;0,Transaksi!#REF!,"")</f>
        <v>#REF!</v>
      </c>
      <c r="D1184" s="60" t="e">
        <f>IF(G1184+H1184&lt;&gt;0,Transaksi!#REF!,"")</f>
        <v>#REF!</v>
      </c>
      <c r="E1184" s="213" t="e">
        <f>IF(G1184+H1184&lt;&gt;0,Transaksi!#REF!,"")</f>
        <v>#REF!</v>
      </c>
      <c r="F1184" s="48" t="e">
        <f>IF(G1184+H1184&lt;&gt;0,Transaksi!#REF!,"")</f>
        <v>#REF!</v>
      </c>
      <c r="G1184" s="61" t="e">
        <f>IF(Transaksi!#REF!=$F$11,Transaksi!#REF!,0)</f>
        <v>#REF!</v>
      </c>
      <c r="H1184" s="61" t="e">
        <f>IF(Transaksi!#REF!=$F$11,Transaksi!#REF!,0)</f>
        <v>#REF!</v>
      </c>
      <c r="I1184" s="127" t="e">
        <f t="shared" si="18"/>
        <v>#REF!</v>
      </c>
      <c r="J1184" s="127" t="e">
        <f>IF(G1184+H1184&lt;&gt;0,Transaksi!#REF!,"")</f>
        <v>#REF!</v>
      </c>
    </row>
    <row r="1185" spans="3:10" customFormat="1" ht="16" customHeight="1">
      <c r="C1185" s="59" t="e">
        <f>IF(G1185+H1185&lt;&gt;0,Transaksi!#REF!,"")</f>
        <v>#REF!</v>
      </c>
      <c r="D1185" s="60" t="e">
        <f>IF(G1185+H1185&lt;&gt;0,Transaksi!#REF!,"")</f>
        <v>#REF!</v>
      </c>
      <c r="E1185" s="213" t="e">
        <f>IF(G1185+H1185&lt;&gt;0,Transaksi!#REF!,"")</f>
        <v>#REF!</v>
      </c>
      <c r="F1185" s="48" t="e">
        <f>IF(G1185+H1185&lt;&gt;0,Transaksi!#REF!,"")</f>
        <v>#REF!</v>
      </c>
      <c r="G1185" s="61" t="e">
        <f>IF(Transaksi!#REF!=$F$11,Transaksi!#REF!,0)</f>
        <v>#REF!</v>
      </c>
      <c r="H1185" s="61" t="e">
        <f>IF(Transaksi!#REF!=$F$11,Transaksi!#REF!,0)</f>
        <v>#REF!</v>
      </c>
      <c r="I1185" s="127" t="e">
        <f t="shared" si="18"/>
        <v>#REF!</v>
      </c>
      <c r="J1185" s="127" t="e">
        <f>IF(G1185+H1185&lt;&gt;0,Transaksi!#REF!,"")</f>
        <v>#REF!</v>
      </c>
    </row>
    <row r="1186" spans="3:10" customFormat="1" ht="16" customHeight="1">
      <c r="C1186" s="59" t="e">
        <f>IF(G1186+H1186&lt;&gt;0,Transaksi!#REF!,"")</f>
        <v>#REF!</v>
      </c>
      <c r="D1186" s="60" t="e">
        <f>IF(G1186+H1186&lt;&gt;0,Transaksi!#REF!,"")</f>
        <v>#REF!</v>
      </c>
      <c r="E1186" s="213" t="e">
        <f>IF(G1186+H1186&lt;&gt;0,Transaksi!#REF!,"")</f>
        <v>#REF!</v>
      </c>
      <c r="F1186" s="48" t="e">
        <f>IF(G1186+H1186&lt;&gt;0,Transaksi!#REF!,"")</f>
        <v>#REF!</v>
      </c>
      <c r="G1186" s="61" t="e">
        <f>IF(Transaksi!#REF!=$F$11,Transaksi!#REF!,0)</f>
        <v>#REF!</v>
      </c>
      <c r="H1186" s="61" t="e">
        <f>IF(Transaksi!#REF!=$F$11,Transaksi!#REF!,0)</f>
        <v>#REF!</v>
      </c>
      <c r="I1186" s="127" t="e">
        <f t="shared" si="18"/>
        <v>#REF!</v>
      </c>
      <c r="J1186" s="127" t="e">
        <f>IF(G1186+H1186&lt;&gt;0,Transaksi!#REF!,"")</f>
        <v>#REF!</v>
      </c>
    </row>
    <row r="1187" spans="3:10" customFormat="1" ht="16" customHeight="1">
      <c r="C1187" s="59" t="e">
        <f>IF(G1187+H1187&lt;&gt;0,Transaksi!#REF!,"")</f>
        <v>#REF!</v>
      </c>
      <c r="D1187" s="60" t="e">
        <f>IF(G1187+H1187&lt;&gt;0,Transaksi!#REF!,"")</f>
        <v>#REF!</v>
      </c>
      <c r="E1187" s="213" t="e">
        <f>IF(G1187+H1187&lt;&gt;0,Transaksi!#REF!,"")</f>
        <v>#REF!</v>
      </c>
      <c r="F1187" s="48" t="e">
        <f>IF(G1187+H1187&lt;&gt;0,Transaksi!#REF!,"")</f>
        <v>#REF!</v>
      </c>
      <c r="G1187" s="61" t="e">
        <f>IF(Transaksi!#REF!=$F$11,Transaksi!#REF!,0)</f>
        <v>#REF!</v>
      </c>
      <c r="H1187" s="61" t="e">
        <f>IF(Transaksi!#REF!=$F$11,Transaksi!#REF!,0)</f>
        <v>#REF!</v>
      </c>
      <c r="I1187" s="127" t="e">
        <f t="shared" si="18"/>
        <v>#REF!</v>
      </c>
      <c r="J1187" s="127" t="e">
        <f>IF(G1187+H1187&lt;&gt;0,Transaksi!#REF!,"")</f>
        <v>#REF!</v>
      </c>
    </row>
    <row r="1188" spans="3:10" customFormat="1" ht="16" customHeight="1">
      <c r="C1188" s="59" t="e">
        <f>IF(G1188+H1188&lt;&gt;0,Transaksi!#REF!,"")</f>
        <v>#REF!</v>
      </c>
      <c r="D1188" s="60" t="e">
        <f>IF(G1188+H1188&lt;&gt;0,Transaksi!#REF!,"")</f>
        <v>#REF!</v>
      </c>
      <c r="E1188" s="213" t="e">
        <f>IF(G1188+H1188&lt;&gt;0,Transaksi!#REF!,"")</f>
        <v>#REF!</v>
      </c>
      <c r="F1188" s="48" t="e">
        <f>IF(G1188+H1188&lt;&gt;0,Transaksi!#REF!,"")</f>
        <v>#REF!</v>
      </c>
      <c r="G1188" s="61" t="e">
        <f>IF(Transaksi!#REF!=$F$11,Transaksi!#REF!,0)</f>
        <v>#REF!</v>
      </c>
      <c r="H1188" s="61" t="e">
        <f>IF(Transaksi!#REF!=$F$11,Transaksi!#REF!,0)</f>
        <v>#REF!</v>
      </c>
      <c r="I1188" s="127" t="e">
        <f t="shared" si="18"/>
        <v>#REF!</v>
      </c>
      <c r="J1188" s="127" t="e">
        <f>IF(G1188+H1188&lt;&gt;0,Transaksi!#REF!,"")</f>
        <v>#REF!</v>
      </c>
    </row>
    <row r="1189" spans="3:10" customFormat="1" ht="16" customHeight="1">
      <c r="C1189" s="59" t="e">
        <f>IF(G1189+H1189&lt;&gt;0,Transaksi!#REF!,"")</f>
        <v>#REF!</v>
      </c>
      <c r="D1189" s="60" t="e">
        <f>IF(G1189+H1189&lt;&gt;0,Transaksi!#REF!,"")</f>
        <v>#REF!</v>
      </c>
      <c r="E1189" s="213" t="e">
        <f>IF(G1189+H1189&lt;&gt;0,Transaksi!#REF!,"")</f>
        <v>#REF!</v>
      </c>
      <c r="F1189" s="48" t="e">
        <f>IF(G1189+H1189&lt;&gt;0,Transaksi!#REF!,"")</f>
        <v>#REF!</v>
      </c>
      <c r="G1189" s="61" t="e">
        <f>IF(Transaksi!#REF!=$F$11,Transaksi!#REF!,0)</f>
        <v>#REF!</v>
      </c>
      <c r="H1189" s="61" t="e">
        <f>IF(Transaksi!#REF!=$F$11,Transaksi!#REF!,0)</f>
        <v>#REF!</v>
      </c>
      <c r="I1189" s="127" t="e">
        <f t="shared" si="18"/>
        <v>#REF!</v>
      </c>
      <c r="J1189" s="127" t="e">
        <f>IF(G1189+H1189&lt;&gt;0,Transaksi!#REF!,"")</f>
        <v>#REF!</v>
      </c>
    </row>
    <row r="1190" spans="3:10" customFormat="1" ht="16" customHeight="1">
      <c r="C1190" s="59" t="e">
        <f>IF(G1190+H1190&lt;&gt;0,Transaksi!#REF!,"")</f>
        <v>#REF!</v>
      </c>
      <c r="D1190" s="60" t="e">
        <f>IF(G1190+H1190&lt;&gt;0,Transaksi!#REF!,"")</f>
        <v>#REF!</v>
      </c>
      <c r="E1190" s="213" t="e">
        <f>IF(G1190+H1190&lt;&gt;0,Transaksi!#REF!,"")</f>
        <v>#REF!</v>
      </c>
      <c r="F1190" s="48" t="e">
        <f>IF(G1190+H1190&lt;&gt;0,Transaksi!#REF!,"")</f>
        <v>#REF!</v>
      </c>
      <c r="G1190" s="61" t="e">
        <f>IF(Transaksi!#REF!=$F$11,Transaksi!#REF!,0)</f>
        <v>#REF!</v>
      </c>
      <c r="H1190" s="61" t="e">
        <f>IF(Transaksi!#REF!=$F$11,Transaksi!#REF!,0)</f>
        <v>#REF!</v>
      </c>
      <c r="I1190" s="127" t="e">
        <f t="shared" si="18"/>
        <v>#REF!</v>
      </c>
      <c r="J1190" s="127" t="e">
        <f>IF(G1190+H1190&lt;&gt;0,Transaksi!#REF!,"")</f>
        <v>#REF!</v>
      </c>
    </row>
    <row r="1191" spans="3:10" customFormat="1" ht="16" customHeight="1">
      <c r="C1191" s="59" t="e">
        <f>IF(G1191+H1191&lt;&gt;0,Transaksi!#REF!,"")</f>
        <v>#REF!</v>
      </c>
      <c r="D1191" s="60" t="e">
        <f>IF(G1191+H1191&lt;&gt;0,Transaksi!#REF!,"")</f>
        <v>#REF!</v>
      </c>
      <c r="E1191" s="213" t="e">
        <f>IF(G1191+H1191&lt;&gt;0,Transaksi!#REF!,"")</f>
        <v>#REF!</v>
      </c>
      <c r="F1191" s="48" t="e">
        <f>IF(G1191+H1191&lt;&gt;0,Transaksi!#REF!,"")</f>
        <v>#REF!</v>
      </c>
      <c r="G1191" s="61" t="e">
        <f>IF(Transaksi!#REF!=$F$11,Transaksi!#REF!,0)</f>
        <v>#REF!</v>
      </c>
      <c r="H1191" s="61" t="e">
        <f>IF(Transaksi!#REF!=$F$11,Transaksi!#REF!,0)</f>
        <v>#REF!</v>
      </c>
      <c r="I1191" s="127" t="e">
        <f t="shared" si="18"/>
        <v>#REF!</v>
      </c>
      <c r="J1191" s="127" t="e">
        <f>IF(G1191+H1191&lt;&gt;0,Transaksi!#REF!,"")</f>
        <v>#REF!</v>
      </c>
    </row>
    <row r="1192" spans="3:10" customFormat="1" ht="16" customHeight="1">
      <c r="C1192" s="59" t="e">
        <f>IF(G1192+H1192&lt;&gt;0,Transaksi!#REF!,"")</f>
        <v>#REF!</v>
      </c>
      <c r="D1192" s="60" t="e">
        <f>IF(G1192+H1192&lt;&gt;0,Transaksi!#REF!,"")</f>
        <v>#REF!</v>
      </c>
      <c r="E1192" s="213" t="e">
        <f>IF(G1192+H1192&lt;&gt;0,Transaksi!#REF!,"")</f>
        <v>#REF!</v>
      </c>
      <c r="F1192" s="48" t="e">
        <f>IF(G1192+H1192&lt;&gt;0,Transaksi!#REF!,"")</f>
        <v>#REF!</v>
      </c>
      <c r="G1192" s="61" t="e">
        <f>IF(Transaksi!#REF!=$F$11,Transaksi!#REF!,0)</f>
        <v>#REF!</v>
      </c>
      <c r="H1192" s="61" t="e">
        <f>IF(Transaksi!#REF!=$F$11,Transaksi!#REF!,0)</f>
        <v>#REF!</v>
      </c>
      <c r="I1192" s="127" t="e">
        <f t="shared" si="18"/>
        <v>#REF!</v>
      </c>
      <c r="J1192" s="127" t="e">
        <f>IF(G1192+H1192&lt;&gt;0,Transaksi!#REF!,"")</f>
        <v>#REF!</v>
      </c>
    </row>
    <row r="1193" spans="3:10" customFormat="1" ht="16" customHeight="1">
      <c r="C1193" s="59" t="e">
        <f>IF(G1193+H1193&lt;&gt;0,Transaksi!#REF!,"")</f>
        <v>#REF!</v>
      </c>
      <c r="D1193" s="60" t="e">
        <f>IF(G1193+H1193&lt;&gt;0,Transaksi!#REF!,"")</f>
        <v>#REF!</v>
      </c>
      <c r="E1193" s="213" t="e">
        <f>IF(G1193+H1193&lt;&gt;0,Transaksi!#REF!,"")</f>
        <v>#REF!</v>
      </c>
      <c r="F1193" s="48" t="e">
        <f>IF(G1193+H1193&lt;&gt;0,Transaksi!#REF!,"")</f>
        <v>#REF!</v>
      </c>
      <c r="G1193" s="61" t="e">
        <f>IF(Transaksi!#REF!=$F$11,Transaksi!#REF!,0)</f>
        <v>#REF!</v>
      </c>
      <c r="H1193" s="61" t="e">
        <f>IF(Transaksi!#REF!=$F$11,Transaksi!#REF!,0)</f>
        <v>#REF!</v>
      </c>
      <c r="I1193" s="127" t="e">
        <f t="shared" si="18"/>
        <v>#REF!</v>
      </c>
      <c r="J1193" s="127" t="e">
        <f>IF(G1193+H1193&lt;&gt;0,Transaksi!#REF!,"")</f>
        <v>#REF!</v>
      </c>
    </row>
    <row r="1194" spans="3:10" customFormat="1" ht="16" customHeight="1">
      <c r="C1194" s="59" t="e">
        <f>IF(G1194+H1194&lt;&gt;0,Transaksi!#REF!,"")</f>
        <v>#REF!</v>
      </c>
      <c r="D1194" s="60" t="e">
        <f>IF(G1194+H1194&lt;&gt;0,Transaksi!#REF!,"")</f>
        <v>#REF!</v>
      </c>
      <c r="E1194" s="213" t="e">
        <f>IF(G1194+H1194&lt;&gt;0,Transaksi!#REF!,"")</f>
        <v>#REF!</v>
      </c>
      <c r="F1194" s="48" t="e">
        <f>IF(G1194+H1194&lt;&gt;0,Transaksi!#REF!,"")</f>
        <v>#REF!</v>
      </c>
      <c r="G1194" s="61" t="e">
        <f>IF(Transaksi!#REF!=$F$11,Transaksi!#REF!,0)</f>
        <v>#REF!</v>
      </c>
      <c r="H1194" s="61" t="e">
        <f>IF(Transaksi!#REF!=$F$11,Transaksi!#REF!,0)</f>
        <v>#REF!</v>
      </c>
      <c r="I1194" s="127" t="e">
        <f t="shared" si="18"/>
        <v>#REF!</v>
      </c>
      <c r="J1194" s="127" t="e">
        <f>IF(G1194+H1194&lt;&gt;0,Transaksi!#REF!,"")</f>
        <v>#REF!</v>
      </c>
    </row>
    <row r="1195" spans="3:10" customFormat="1" ht="16" customHeight="1">
      <c r="C1195" s="59" t="e">
        <f>IF(G1195+H1195&lt;&gt;0,Transaksi!#REF!,"")</f>
        <v>#REF!</v>
      </c>
      <c r="D1195" s="60" t="e">
        <f>IF(G1195+H1195&lt;&gt;0,Transaksi!#REF!,"")</f>
        <v>#REF!</v>
      </c>
      <c r="E1195" s="213" t="e">
        <f>IF(G1195+H1195&lt;&gt;0,Transaksi!#REF!,"")</f>
        <v>#REF!</v>
      </c>
      <c r="F1195" s="48" t="e">
        <f>IF(G1195+H1195&lt;&gt;0,Transaksi!#REF!,"")</f>
        <v>#REF!</v>
      </c>
      <c r="G1195" s="61" t="e">
        <f>IF(Transaksi!#REF!=$F$11,Transaksi!#REF!,0)</f>
        <v>#REF!</v>
      </c>
      <c r="H1195" s="61" t="e">
        <f>IF(Transaksi!#REF!=$F$11,Transaksi!#REF!,0)</f>
        <v>#REF!</v>
      </c>
      <c r="I1195" s="127" t="e">
        <f t="shared" si="18"/>
        <v>#REF!</v>
      </c>
      <c r="J1195" s="127" t="e">
        <f>IF(G1195+H1195&lt;&gt;0,Transaksi!#REF!,"")</f>
        <v>#REF!</v>
      </c>
    </row>
    <row r="1196" spans="3:10" customFormat="1" ht="16" customHeight="1">
      <c r="C1196" s="59" t="e">
        <f>IF(G1196+H1196&lt;&gt;0,Transaksi!#REF!,"")</f>
        <v>#REF!</v>
      </c>
      <c r="D1196" s="60" t="e">
        <f>IF(G1196+H1196&lt;&gt;0,Transaksi!#REF!,"")</f>
        <v>#REF!</v>
      </c>
      <c r="E1196" s="213" t="e">
        <f>IF(G1196+H1196&lt;&gt;0,Transaksi!#REF!,"")</f>
        <v>#REF!</v>
      </c>
      <c r="F1196" s="48" t="e">
        <f>IF(G1196+H1196&lt;&gt;0,Transaksi!#REF!,"")</f>
        <v>#REF!</v>
      </c>
      <c r="G1196" s="61" t="e">
        <f>IF(Transaksi!#REF!=$F$11,Transaksi!#REF!,0)</f>
        <v>#REF!</v>
      </c>
      <c r="H1196" s="61" t="e">
        <f>IF(Transaksi!#REF!=$F$11,Transaksi!#REF!,0)</f>
        <v>#REF!</v>
      </c>
      <c r="I1196" s="127" t="e">
        <f t="shared" si="18"/>
        <v>#REF!</v>
      </c>
      <c r="J1196" s="127" t="e">
        <f>IF(G1196+H1196&lt;&gt;0,Transaksi!#REF!,"")</f>
        <v>#REF!</v>
      </c>
    </row>
    <row r="1197" spans="3:10" customFormat="1" ht="16" customHeight="1">
      <c r="C1197" s="59" t="e">
        <f>IF(G1197+H1197&lt;&gt;0,Transaksi!#REF!,"")</f>
        <v>#REF!</v>
      </c>
      <c r="D1197" s="60" t="e">
        <f>IF(G1197+H1197&lt;&gt;0,Transaksi!#REF!,"")</f>
        <v>#REF!</v>
      </c>
      <c r="E1197" s="213" t="e">
        <f>IF(G1197+H1197&lt;&gt;0,Transaksi!#REF!,"")</f>
        <v>#REF!</v>
      </c>
      <c r="F1197" s="48" t="e">
        <f>IF(G1197+H1197&lt;&gt;0,Transaksi!#REF!,"")</f>
        <v>#REF!</v>
      </c>
      <c r="G1197" s="61" t="e">
        <f>IF(Transaksi!#REF!=$F$11,Transaksi!#REF!,0)</f>
        <v>#REF!</v>
      </c>
      <c r="H1197" s="61" t="e">
        <f>IF(Transaksi!#REF!=$F$11,Transaksi!#REF!,0)</f>
        <v>#REF!</v>
      </c>
      <c r="I1197" s="127" t="e">
        <f t="shared" si="18"/>
        <v>#REF!</v>
      </c>
      <c r="J1197" s="127" t="e">
        <f>IF(G1197+H1197&lt;&gt;0,Transaksi!#REF!,"")</f>
        <v>#REF!</v>
      </c>
    </row>
    <row r="1198" spans="3:10" customFormat="1" ht="16" customHeight="1">
      <c r="C1198" s="59" t="e">
        <f>IF(G1198+H1198&lt;&gt;0,Transaksi!#REF!,"")</f>
        <v>#REF!</v>
      </c>
      <c r="D1198" s="60" t="e">
        <f>IF(G1198+H1198&lt;&gt;0,Transaksi!#REF!,"")</f>
        <v>#REF!</v>
      </c>
      <c r="E1198" s="213" t="e">
        <f>IF(G1198+H1198&lt;&gt;0,Transaksi!#REF!,"")</f>
        <v>#REF!</v>
      </c>
      <c r="F1198" s="48" t="e">
        <f>IF(G1198+H1198&lt;&gt;0,Transaksi!#REF!,"")</f>
        <v>#REF!</v>
      </c>
      <c r="G1198" s="61" t="e">
        <f>IF(Transaksi!#REF!=$F$11,Transaksi!#REF!,0)</f>
        <v>#REF!</v>
      </c>
      <c r="H1198" s="61" t="e">
        <f>IF(Transaksi!#REF!=$F$11,Transaksi!#REF!,0)</f>
        <v>#REF!</v>
      </c>
      <c r="I1198" s="127" t="e">
        <f t="shared" si="18"/>
        <v>#REF!</v>
      </c>
      <c r="J1198" s="127" t="e">
        <f>IF(G1198+H1198&lt;&gt;0,Transaksi!#REF!,"")</f>
        <v>#REF!</v>
      </c>
    </row>
    <row r="1199" spans="3:10" customFormat="1" ht="16" customHeight="1">
      <c r="C1199" s="59" t="e">
        <f>IF(G1199+H1199&lt;&gt;0,Transaksi!#REF!,"")</f>
        <v>#REF!</v>
      </c>
      <c r="D1199" s="60" t="e">
        <f>IF(G1199+H1199&lt;&gt;0,Transaksi!#REF!,"")</f>
        <v>#REF!</v>
      </c>
      <c r="E1199" s="213" t="e">
        <f>IF(G1199+H1199&lt;&gt;0,Transaksi!#REF!,"")</f>
        <v>#REF!</v>
      </c>
      <c r="F1199" s="48" t="e">
        <f>IF(G1199+H1199&lt;&gt;0,Transaksi!#REF!,"")</f>
        <v>#REF!</v>
      </c>
      <c r="G1199" s="61" t="e">
        <f>IF(Transaksi!#REF!=$F$11,Transaksi!#REF!,0)</f>
        <v>#REF!</v>
      </c>
      <c r="H1199" s="61" t="e">
        <f>IF(Transaksi!#REF!=$F$11,Transaksi!#REF!,0)</f>
        <v>#REF!</v>
      </c>
      <c r="I1199" s="127" t="e">
        <f t="shared" si="18"/>
        <v>#REF!</v>
      </c>
      <c r="J1199" s="127" t="e">
        <f>IF(G1199+H1199&lt;&gt;0,Transaksi!#REF!,"")</f>
        <v>#REF!</v>
      </c>
    </row>
    <row r="1200" spans="3:10" customFormat="1" ht="16" customHeight="1">
      <c r="C1200" s="59" t="e">
        <f>IF(G1200+H1200&lt;&gt;0,Transaksi!#REF!,"")</f>
        <v>#REF!</v>
      </c>
      <c r="D1200" s="60" t="e">
        <f>IF(G1200+H1200&lt;&gt;0,Transaksi!#REF!,"")</f>
        <v>#REF!</v>
      </c>
      <c r="E1200" s="213" t="e">
        <f>IF(G1200+H1200&lt;&gt;0,Transaksi!#REF!,"")</f>
        <v>#REF!</v>
      </c>
      <c r="F1200" s="48" t="e">
        <f>IF(G1200+H1200&lt;&gt;0,Transaksi!#REF!,"")</f>
        <v>#REF!</v>
      </c>
      <c r="G1200" s="61" t="e">
        <f>IF(Transaksi!#REF!=$F$11,Transaksi!#REF!,0)</f>
        <v>#REF!</v>
      </c>
      <c r="H1200" s="61" t="e">
        <f>IF(Transaksi!#REF!=$F$11,Transaksi!#REF!,0)</f>
        <v>#REF!</v>
      </c>
      <c r="I1200" s="127" t="e">
        <f t="shared" si="18"/>
        <v>#REF!</v>
      </c>
      <c r="J1200" s="127" t="e">
        <f>IF(G1200+H1200&lt;&gt;0,Transaksi!#REF!,"")</f>
        <v>#REF!</v>
      </c>
    </row>
    <row r="1201" spans="3:10" customFormat="1" ht="16" customHeight="1">
      <c r="C1201" s="59" t="e">
        <f>IF(G1201+H1201&lt;&gt;0,Transaksi!#REF!,"")</f>
        <v>#REF!</v>
      </c>
      <c r="D1201" s="60" t="e">
        <f>IF(G1201+H1201&lt;&gt;0,Transaksi!#REF!,"")</f>
        <v>#REF!</v>
      </c>
      <c r="E1201" s="213" t="e">
        <f>IF(G1201+H1201&lt;&gt;0,Transaksi!#REF!,"")</f>
        <v>#REF!</v>
      </c>
      <c r="F1201" s="48" t="e">
        <f>IF(G1201+H1201&lt;&gt;0,Transaksi!#REF!,"")</f>
        <v>#REF!</v>
      </c>
      <c r="G1201" s="61" t="e">
        <f>IF(Transaksi!#REF!=$F$11,Transaksi!#REF!,0)</f>
        <v>#REF!</v>
      </c>
      <c r="H1201" s="61" t="e">
        <f>IF(Transaksi!#REF!=$F$11,Transaksi!#REF!,0)</f>
        <v>#REF!</v>
      </c>
      <c r="I1201" s="127" t="e">
        <f t="shared" si="18"/>
        <v>#REF!</v>
      </c>
      <c r="J1201" s="127" t="e">
        <f>IF(G1201+H1201&lt;&gt;0,Transaksi!#REF!,"")</f>
        <v>#REF!</v>
      </c>
    </row>
    <row r="1202" spans="3:10" customFormat="1" ht="16" customHeight="1">
      <c r="C1202" s="59" t="e">
        <f>IF(G1202+H1202&lt;&gt;0,Transaksi!#REF!,"")</f>
        <v>#REF!</v>
      </c>
      <c r="D1202" s="60" t="e">
        <f>IF(G1202+H1202&lt;&gt;0,Transaksi!#REF!,"")</f>
        <v>#REF!</v>
      </c>
      <c r="E1202" s="213" t="e">
        <f>IF(G1202+H1202&lt;&gt;0,Transaksi!#REF!,"")</f>
        <v>#REF!</v>
      </c>
      <c r="F1202" s="48" t="e">
        <f>IF(G1202+H1202&lt;&gt;0,Transaksi!#REF!,"")</f>
        <v>#REF!</v>
      </c>
      <c r="G1202" s="61" t="e">
        <f>IF(Transaksi!#REF!=$F$11,Transaksi!#REF!,0)</f>
        <v>#REF!</v>
      </c>
      <c r="H1202" s="61" t="e">
        <f>IF(Transaksi!#REF!=$F$11,Transaksi!#REF!,0)</f>
        <v>#REF!</v>
      </c>
      <c r="I1202" s="127" t="e">
        <f t="shared" si="18"/>
        <v>#REF!</v>
      </c>
      <c r="J1202" s="127" t="e">
        <f>IF(G1202+H1202&lt;&gt;0,Transaksi!#REF!,"")</f>
        <v>#REF!</v>
      </c>
    </row>
    <row r="1203" spans="3:10" customFormat="1" ht="16" customHeight="1">
      <c r="C1203" s="59" t="e">
        <f>IF(G1203+H1203&lt;&gt;0,Transaksi!#REF!,"")</f>
        <v>#REF!</v>
      </c>
      <c r="D1203" s="60" t="e">
        <f>IF(G1203+H1203&lt;&gt;0,Transaksi!#REF!,"")</f>
        <v>#REF!</v>
      </c>
      <c r="E1203" s="213" t="e">
        <f>IF(G1203+H1203&lt;&gt;0,Transaksi!#REF!,"")</f>
        <v>#REF!</v>
      </c>
      <c r="F1203" s="48" t="e">
        <f>IF(G1203+H1203&lt;&gt;0,Transaksi!#REF!,"")</f>
        <v>#REF!</v>
      </c>
      <c r="G1203" s="61" t="e">
        <f>IF(Transaksi!#REF!=$F$11,Transaksi!#REF!,0)</f>
        <v>#REF!</v>
      </c>
      <c r="H1203" s="61" t="e">
        <f>IF(Transaksi!#REF!=$F$11,Transaksi!#REF!,0)</f>
        <v>#REF!</v>
      </c>
      <c r="I1203" s="127" t="e">
        <f t="shared" si="18"/>
        <v>#REF!</v>
      </c>
      <c r="J1203" s="127" t="e">
        <f>IF(G1203+H1203&lt;&gt;0,Transaksi!#REF!,"")</f>
        <v>#REF!</v>
      </c>
    </row>
    <row r="1204" spans="3:10" customFormat="1" ht="16" customHeight="1">
      <c r="C1204" s="59" t="e">
        <f>IF(G1204+H1204&lt;&gt;0,Transaksi!#REF!,"")</f>
        <v>#REF!</v>
      </c>
      <c r="D1204" s="60" t="e">
        <f>IF(G1204+H1204&lt;&gt;0,Transaksi!#REF!,"")</f>
        <v>#REF!</v>
      </c>
      <c r="E1204" s="213" t="e">
        <f>IF(G1204+H1204&lt;&gt;0,Transaksi!#REF!,"")</f>
        <v>#REF!</v>
      </c>
      <c r="F1204" s="48" t="e">
        <f>IF(G1204+H1204&lt;&gt;0,Transaksi!#REF!,"")</f>
        <v>#REF!</v>
      </c>
      <c r="G1204" s="61" t="e">
        <f>IF(Transaksi!#REF!=$F$11,Transaksi!#REF!,0)</f>
        <v>#REF!</v>
      </c>
      <c r="H1204" s="61" t="e">
        <f>IF(Transaksi!#REF!=$F$11,Transaksi!#REF!,0)</f>
        <v>#REF!</v>
      </c>
      <c r="I1204" s="127" t="e">
        <f t="shared" si="18"/>
        <v>#REF!</v>
      </c>
      <c r="J1204" s="127" t="e">
        <f>IF(G1204+H1204&lt;&gt;0,Transaksi!#REF!,"")</f>
        <v>#REF!</v>
      </c>
    </row>
    <row r="1205" spans="3:10" customFormat="1" ht="16" customHeight="1">
      <c r="C1205" s="59" t="e">
        <f>IF(G1205+H1205&lt;&gt;0,Transaksi!#REF!,"")</f>
        <v>#REF!</v>
      </c>
      <c r="D1205" s="60" t="e">
        <f>IF(G1205+H1205&lt;&gt;0,Transaksi!#REF!,"")</f>
        <v>#REF!</v>
      </c>
      <c r="E1205" s="213" t="e">
        <f>IF(G1205+H1205&lt;&gt;0,Transaksi!#REF!,"")</f>
        <v>#REF!</v>
      </c>
      <c r="F1205" s="48" t="e">
        <f>IF(G1205+H1205&lt;&gt;0,Transaksi!#REF!,"")</f>
        <v>#REF!</v>
      </c>
      <c r="G1205" s="61" t="e">
        <f>IF(Transaksi!#REF!=$F$11,Transaksi!#REF!,0)</f>
        <v>#REF!</v>
      </c>
      <c r="H1205" s="61" t="e">
        <f>IF(Transaksi!#REF!=$F$11,Transaksi!#REF!,0)</f>
        <v>#REF!</v>
      </c>
      <c r="I1205" s="127" t="e">
        <f t="shared" si="18"/>
        <v>#REF!</v>
      </c>
      <c r="J1205" s="127" t="e">
        <f>IF(G1205+H1205&lt;&gt;0,Transaksi!#REF!,"")</f>
        <v>#REF!</v>
      </c>
    </row>
    <row r="1206" spans="3:10" customFormat="1" ht="16" customHeight="1">
      <c r="C1206" s="59" t="e">
        <f>IF(G1206+H1206&lt;&gt;0,Transaksi!#REF!,"")</f>
        <v>#REF!</v>
      </c>
      <c r="D1206" s="60" t="e">
        <f>IF(G1206+H1206&lt;&gt;0,Transaksi!#REF!,"")</f>
        <v>#REF!</v>
      </c>
      <c r="E1206" s="213" t="e">
        <f>IF(G1206+H1206&lt;&gt;0,Transaksi!#REF!,"")</f>
        <v>#REF!</v>
      </c>
      <c r="F1206" s="48" t="e">
        <f>IF(G1206+H1206&lt;&gt;0,Transaksi!#REF!,"")</f>
        <v>#REF!</v>
      </c>
      <c r="G1206" s="61" t="e">
        <f>IF(Transaksi!#REF!=$F$11,Transaksi!#REF!,0)</f>
        <v>#REF!</v>
      </c>
      <c r="H1206" s="61" t="e">
        <f>IF(Transaksi!#REF!=$F$11,Transaksi!#REF!,0)</f>
        <v>#REF!</v>
      </c>
      <c r="I1206" s="127" t="e">
        <f t="shared" si="18"/>
        <v>#REF!</v>
      </c>
      <c r="J1206" s="127" t="e">
        <f>IF(G1206+H1206&lt;&gt;0,Transaksi!#REF!,"")</f>
        <v>#REF!</v>
      </c>
    </row>
    <row r="1207" spans="3:10" customFormat="1" ht="16" customHeight="1">
      <c r="C1207" s="59" t="e">
        <f>IF(G1207+H1207&lt;&gt;0,Transaksi!#REF!,"")</f>
        <v>#REF!</v>
      </c>
      <c r="D1207" s="60" t="e">
        <f>IF(G1207+H1207&lt;&gt;0,Transaksi!#REF!,"")</f>
        <v>#REF!</v>
      </c>
      <c r="E1207" s="213" t="e">
        <f>IF(G1207+H1207&lt;&gt;0,Transaksi!#REF!,"")</f>
        <v>#REF!</v>
      </c>
      <c r="F1207" s="48" t="e">
        <f>IF(G1207+H1207&lt;&gt;0,Transaksi!#REF!,"")</f>
        <v>#REF!</v>
      </c>
      <c r="G1207" s="61" t="e">
        <f>IF(Transaksi!#REF!=$F$11,Transaksi!#REF!,0)</f>
        <v>#REF!</v>
      </c>
      <c r="H1207" s="61" t="e">
        <f>IF(Transaksi!#REF!=$F$11,Transaksi!#REF!,0)</f>
        <v>#REF!</v>
      </c>
      <c r="I1207" s="127" t="e">
        <f t="shared" si="18"/>
        <v>#REF!</v>
      </c>
      <c r="J1207" s="127" t="e">
        <f>IF(G1207+H1207&lt;&gt;0,Transaksi!#REF!,"")</f>
        <v>#REF!</v>
      </c>
    </row>
    <row r="1208" spans="3:10" customFormat="1" ht="16" customHeight="1">
      <c r="C1208" s="59" t="e">
        <f>IF(G1208+H1208&lt;&gt;0,Transaksi!#REF!,"")</f>
        <v>#REF!</v>
      </c>
      <c r="D1208" s="60" t="e">
        <f>IF(G1208+H1208&lt;&gt;0,Transaksi!#REF!,"")</f>
        <v>#REF!</v>
      </c>
      <c r="E1208" s="213" t="e">
        <f>IF(G1208+H1208&lt;&gt;0,Transaksi!#REF!,"")</f>
        <v>#REF!</v>
      </c>
      <c r="F1208" s="48" t="e">
        <f>IF(G1208+H1208&lt;&gt;0,Transaksi!#REF!,"")</f>
        <v>#REF!</v>
      </c>
      <c r="G1208" s="61" t="e">
        <f>IF(Transaksi!#REF!=$F$11,Transaksi!#REF!,0)</f>
        <v>#REF!</v>
      </c>
      <c r="H1208" s="61" t="e">
        <f>IF(Transaksi!#REF!=$F$11,Transaksi!#REF!,0)</f>
        <v>#REF!</v>
      </c>
      <c r="I1208" s="127" t="e">
        <f t="shared" si="18"/>
        <v>#REF!</v>
      </c>
      <c r="J1208" s="127" t="e">
        <f>IF(G1208+H1208&lt;&gt;0,Transaksi!#REF!,"")</f>
        <v>#REF!</v>
      </c>
    </row>
    <row r="1209" spans="3:10" customFormat="1" ht="16" customHeight="1">
      <c r="C1209" s="59" t="e">
        <f>IF(G1209+H1209&lt;&gt;0,Transaksi!#REF!,"")</f>
        <v>#REF!</v>
      </c>
      <c r="D1209" s="60" t="e">
        <f>IF(G1209+H1209&lt;&gt;0,Transaksi!#REF!,"")</f>
        <v>#REF!</v>
      </c>
      <c r="E1209" s="213" t="e">
        <f>IF(G1209+H1209&lt;&gt;0,Transaksi!#REF!,"")</f>
        <v>#REF!</v>
      </c>
      <c r="F1209" s="48" t="e">
        <f>IF(G1209+H1209&lt;&gt;0,Transaksi!#REF!,"")</f>
        <v>#REF!</v>
      </c>
      <c r="G1209" s="61" t="e">
        <f>IF(Transaksi!#REF!=$F$11,Transaksi!#REF!,0)</f>
        <v>#REF!</v>
      </c>
      <c r="H1209" s="61" t="e">
        <f>IF(Transaksi!#REF!=$F$11,Transaksi!#REF!,0)</f>
        <v>#REF!</v>
      </c>
      <c r="I1209" s="127" t="e">
        <f t="shared" si="18"/>
        <v>#REF!</v>
      </c>
      <c r="J1209" s="127" t="e">
        <f>IF(G1209+H1209&lt;&gt;0,Transaksi!#REF!,"")</f>
        <v>#REF!</v>
      </c>
    </row>
    <row r="1210" spans="3:10" customFormat="1" ht="16" customHeight="1">
      <c r="C1210" s="59" t="e">
        <f>IF(G1210+H1210&lt;&gt;0,Transaksi!#REF!,"")</f>
        <v>#REF!</v>
      </c>
      <c r="D1210" s="60" t="e">
        <f>IF(G1210+H1210&lt;&gt;0,Transaksi!#REF!,"")</f>
        <v>#REF!</v>
      </c>
      <c r="E1210" s="213" t="e">
        <f>IF(G1210+H1210&lt;&gt;0,Transaksi!#REF!,"")</f>
        <v>#REF!</v>
      </c>
      <c r="F1210" s="48" t="e">
        <f>IF(G1210+H1210&lt;&gt;0,Transaksi!#REF!,"")</f>
        <v>#REF!</v>
      </c>
      <c r="G1210" s="61" t="e">
        <f>IF(Transaksi!#REF!=$F$11,Transaksi!#REF!,0)</f>
        <v>#REF!</v>
      </c>
      <c r="H1210" s="61" t="e">
        <f>IF(Transaksi!#REF!=$F$11,Transaksi!#REF!,0)</f>
        <v>#REF!</v>
      </c>
      <c r="I1210" s="127" t="e">
        <f t="shared" si="18"/>
        <v>#REF!</v>
      </c>
      <c r="J1210" s="127" t="e">
        <f>IF(G1210+H1210&lt;&gt;0,Transaksi!#REF!,"")</f>
        <v>#REF!</v>
      </c>
    </row>
    <row r="1211" spans="3:10" customFormat="1" ht="16" customHeight="1">
      <c r="C1211" s="59" t="e">
        <f>IF(G1211+H1211&lt;&gt;0,Transaksi!#REF!,"")</f>
        <v>#REF!</v>
      </c>
      <c r="D1211" s="60" t="e">
        <f>IF(G1211+H1211&lt;&gt;0,Transaksi!#REF!,"")</f>
        <v>#REF!</v>
      </c>
      <c r="E1211" s="213" t="e">
        <f>IF(G1211+H1211&lt;&gt;0,Transaksi!#REF!,"")</f>
        <v>#REF!</v>
      </c>
      <c r="F1211" s="48" t="e">
        <f>IF(G1211+H1211&lt;&gt;0,Transaksi!#REF!,"")</f>
        <v>#REF!</v>
      </c>
      <c r="G1211" s="61" t="e">
        <f>IF(Transaksi!#REF!=$F$11,Transaksi!#REF!,0)</f>
        <v>#REF!</v>
      </c>
      <c r="H1211" s="61" t="e">
        <f>IF(Transaksi!#REF!=$F$11,Transaksi!#REF!,0)</f>
        <v>#REF!</v>
      </c>
      <c r="I1211" s="127" t="e">
        <f t="shared" si="18"/>
        <v>#REF!</v>
      </c>
      <c r="J1211" s="127" t="e">
        <f>IF(G1211+H1211&lt;&gt;0,Transaksi!#REF!,"")</f>
        <v>#REF!</v>
      </c>
    </row>
    <row r="1212" spans="3:10" customFormat="1" ht="16" customHeight="1">
      <c r="C1212" s="59" t="e">
        <f>IF(G1212+H1212&lt;&gt;0,Transaksi!#REF!,"")</f>
        <v>#REF!</v>
      </c>
      <c r="D1212" s="60" t="e">
        <f>IF(G1212+H1212&lt;&gt;0,Transaksi!#REF!,"")</f>
        <v>#REF!</v>
      </c>
      <c r="E1212" s="213" t="e">
        <f>IF(G1212+H1212&lt;&gt;0,Transaksi!#REF!,"")</f>
        <v>#REF!</v>
      </c>
      <c r="F1212" s="48" t="e">
        <f>IF(G1212+H1212&lt;&gt;0,Transaksi!#REF!,"")</f>
        <v>#REF!</v>
      </c>
      <c r="G1212" s="61" t="e">
        <f>IF(Transaksi!#REF!=$F$11,Transaksi!#REF!,0)</f>
        <v>#REF!</v>
      </c>
      <c r="H1212" s="61" t="e">
        <f>IF(Transaksi!#REF!=$F$11,Transaksi!#REF!,0)</f>
        <v>#REF!</v>
      </c>
      <c r="I1212" s="127" t="e">
        <f t="shared" si="18"/>
        <v>#REF!</v>
      </c>
      <c r="J1212" s="127" t="e">
        <f>IF(G1212+H1212&lt;&gt;0,Transaksi!#REF!,"")</f>
        <v>#REF!</v>
      </c>
    </row>
    <row r="1213" spans="3:10" customFormat="1" ht="16" customHeight="1">
      <c r="C1213" s="59" t="e">
        <f>IF(G1213+H1213&lt;&gt;0,Transaksi!#REF!,"")</f>
        <v>#REF!</v>
      </c>
      <c r="D1213" s="60" t="e">
        <f>IF(G1213+H1213&lt;&gt;0,Transaksi!#REF!,"")</f>
        <v>#REF!</v>
      </c>
      <c r="E1213" s="213" t="e">
        <f>IF(G1213+H1213&lt;&gt;0,Transaksi!#REF!,"")</f>
        <v>#REF!</v>
      </c>
      <c r="F1213" s="48" t="e">
        <f>IF(G1213+H1213&lt;&gt;0,Transaksi!#REF!,"")</f>
        <v>#REF!</v>
      </c>
      <c r="G1213" s="61" t="e">
        <f>IF(Transaksi!#REF!=$F$11,Transaksi!#REF!,0)</f>
        <v>#REF!</v>
      </c>
      <c r="H1213" s="61" t="e">
        <f>IF(Transaksi!#REF!=$F$11,Transaksi!#REF!,0)</f>
        <v>#REF!</v>
      </c>
      <c r="I1213" s="127" t="e">
        <f t="shared" si="18"/>
        <v>#REF!</v>
      </c>
      <c r="J1213" s="127" t="e">
        <f>IF(G1213+H1213&lt;&gt;0,Transaksi!#REF!,"")</f>
        <v>#REF!</v>
      </c>
    </row>
    <row r="1214" spans="3:10" customFormat="1" ht="16" customHeight="1">
      <c r="C1214" s="59" t="e">
        <f>IF(G1214+H1214&lt;&gt;0,Transaksi!#REF!,"")</f>
        <v>#REF!</v>
      </c>
      <c r="D1214" s="60" t="e">
        <f>IF(G1214+H1214&lt;&gt;0,Transaksi!#REF!,"")</f>
        <v>#REF!</v>
      </c>
      <c r="E1214" s="213" t="e">
        <f>IF(G1214+H1214&lt;&gt;0,Transaksi!#REF!,"")</f>
        <v>#REF!</v>
      </c>
      <c r="F1214" s="48" t="e">
        <f>IF(G1214+H1214&lt;&gt;0,Transaksi!#REF!,"")</f>
        <v>#REF!</v>
      </c>
      <c r="G1214" s="61" t="e">
        <f>IF(Transaksi!#REF!=$F$11,Transaksi!#REF!,0)</f>
        <v>#REF!</v>
      </c>
      <c r="H1214" s="61" t="e">
        <f>IF(Transaksi!#REF!=$F$11,Transaksi!#REF!,0)</f>
        <v>#REF!</v>
      </c>
      <c r="I1214" s="127" t="e">
        <f t="shared" si="18"/>
        <v>#REF!</v>
      </c>
      <c r="J1214" s="127" t="e">
        <f>IF(G1214+H1214&lt;&gt;0,Transaksi!#REF!,"")</f>
        <v>#REF!</v>
      </c>
    </row>
    <row r="1215" spans="3:10" customFormat="1" ht="16" customHeight="1">
      <c r="C1215" s="59" t="e">
        <f>IF(G1215+H1215&lt;&gt;0,Transaksi!#REF!,"")</f>
        <v>#REF!</v>
      </c>
      <c r="D1215" s="60" t="e">
        <f>IF(G1215+H1215&lt;&gt;0,Transaksi!#REF!,"")</f>
        <v>#REF!</v>
      </c>
      <c r="E1215" s="213" t="e">
        <f>IF(G1215+H1215&lt;&gt;0,Transaksi!#REF!,"")</f>
        <v>#REF!</v>
      </c>
      <c r="F1215" s="48" t="e">
        <f>IF(G1215+H1215&lt;&gt;0,Transaksi!#REF!,"")</f>
        <v>#REF!</v>
      </c>
      <c r="G1215" s="61" t="e">
        <f>IF(Transaksi!#REF!=$F$11,Transaksi!#REF!,0)</f>
        <v>#REF!</v>
      </c>
      <c r="H1215" s="61" t="e">
        <f>IF(Transaksi!#REF!=$F$11,Transaksi!#REF!,0)</f>
        <v>#REF!</v>
      </c>
      <c r="I1215" s="127" t="e">
        <f t="shared" si="18"/>
        <v>#REF!</v>
      </c>
      <c r="J1215" s="127" t="e">
        <f>IF(G1215+H1215&lt;&gt;0,Transaksi!#REF!,"")</f>
        <v>#REF!</v>
      </c>
    </row>
    <row r="1216" spans="3:10" customFormat="1" ht="16" customHeight="1">
      <c r="C1216" s="59" t="e">
        <f>IF(G1216+H1216&lt;&gt;0,Transaksi!#REF!,"")</f>
        <v>#REF!</v>
      </c>
      <c r="D1216" s="60" t="e">
        <f>IF(G1216+H1216&lt;&gt;0,Transaksi!#REF!,"")</f>
        <v>#REF!</v>
      </c>
      <c r="E1216" s="213" t="e">
        <f>IF(G1216+H1216&lt;&gt;0,Transaksi!#REF!,"")</f>
        <v>#REF!</v>
      </c>
      <c r="F1216" s="48" t="e">
        <f>IF(G1216+H1216&lt;&gt;0,Transaksi!#REF!,"")</f>
        <v>#REF!</v>
      </c>
      <c r="G1216" s="61" t="e">
        <f>IF(Transaksi!#REF!=$F$11,Transaksi!#REF!,0)</f>
        <v>#REF!</v>
      </c>
      <c r="H1216" s="61" t="e">
        <f>IF(Transaksi!#REF!=$F$11,Transaksi!#REF!,0)</f>
        <v>#REF!</v>
      </c>
      <c r="I1216" s="127" t="e">
        <f t="shared" si="18"/>
        <v>#REF!</v>
      </c>
      <c r="J1216" s="127" t="e">
        <f>IF(G1216+H1216&lt;&gt;0,Transaksi!#REF!,"")</f>
        <v>#REF!</v>
      </c>
    </row>
    <row r="1217" spans="3:10" customFormat="1" ht="16" customHeight="1">
      <c r="C1217" s="59" t="e">
        <f>IF(G1217+H1217&lt;&gt;0,Transaksi!#REF!,"")</f>
        <v>#REF!</v>
      </c>
      <c r="D1217" s="60" t="e">
        <f>IF(G1217+H1217&lt;&gt;0,Transaksi!#REF!,"")</f>
        <v>#REF!</v>
      </c>
      <c r="E1217" s="213" t="e">
        <f>IF(G1217+H1217&lt;&gt;0,Transaksi!#REF!,"")</f>
        <v>#REF!</v>
      </c>
      <c r="F1217" s="48" t="e">
        <f>IF(G1217+H1217&lt;&gt;0,Transaksi!#REF!,"")</f>
        <v>#REF!</v>
      </c>
      <c r="G1217" s="61" t="e">
        <f>IF(Transaksi!#REF!=$F$11,Transaksi!#REF!,0)</f>
        <v>#REF!</v>
      </c>
      <c r="H1217" s="61" t="e">
        <f>IF(Transaksi!#REF!=$F$11,Transaksi!#REF!,0)</f>
        <v>#REF!</v>
      </c>
      <c r="I1217" s="127" t="e">
        <f t="shared" si="18"/>
        <v>#REF!</v>
      </c>
      <c r="J1217" s="127" t="e">
        <f>IF(G1217+H1217&lt;&gt;0,Transaksi!#REF!,"")</f>
        <v>#REF!</v>
      </c>
    </row>
    <row r="1218" spans="3:10" customFormat="1" ht="16" customHeight="1">
      <c r="C1218" s="59" t="e">
        <f>IF(G1218+H1218&lt;&gt;0,Transaksi!#REF!,"")</f>
        <v>#REF!</v>
      </c>
      <c r="D1218" s="60" t="e">
        <f>IF(G1218+H1218&lt;&gt;0,Transaksi!#REF!,"")</f>
        <v>#REF!</v>
      </c>
      <c r="E1218" s="213" t="e">
        <f>IF(G1218+H1218&lt;&gt;0,Transaksi!#REF!,"")</f>
        <v>#REF!</v>
      </c>
      <c r="F1218" s="48" t="e">
        <f>IF(G1218+H1218&lt;&gt;0,Transaksi!#REF!,"")</f>
        <v>#REF!</v>
      </c>
      <c r="G1218" s="61" t="e">
        <f>IF(Transaksi!#REF!=$F$11,Transaksi!#REF!,0)</f>
        <v>#REF!</v>
      </c>
      <c r="H1218" s="61" t="e">
        <f>IF(Transaksi!#REF!=$F$11,Transaksi!#REF!,0)</f>
        <v>#REF!</v>
      </c>
      <c r="I1218" s="127" t="e">
        <f t="shared" si="18"/>
        <v>#REF!</v>
      </c>
      <c r="J1218" s="127" t="e">
        <f>IF(G1218+H1218&lt;&gt;0,Transaksi!#REF!,"")</f>
        <v>#REF!</v>
      </c>
    </row>
    <row r="1219" spans="3:10" customFormat="1" ht="16" customHeight="1">
      <c r="C1219" s="59" t="e">
        <f>IF(G1219+H1219&lt;&gt;0,Transaksi!#REF!,"")</f>
        <v>#REF!</v>
      </c>
      <c r="D1219" s="60" t="e">
        <f>IF(G1219+H1219&lt;&gt;0,Transaksi!#REF!,"")</f>
        <v>#REF!</v>
      </c>
      <c r="E1219" s="213" t="e">
        <f>IF(G1219+H1219&lt;&gt;0,Transaksi!#REF!,"")</f>
        <v>#REF!</v>
      </c>
      <c r="F1219" s="48" t="e">
        <f>IF(G1219+H1219&lt;&gt;0,Transaksi!#REF!,"")</f>
        <v>#REF!</v>
      </c>
      <c r="G1219" s="61" t="e">
        <f>IF(Transaksi!#REF!=$F$11,Transaksi!#REF!,0)</f>
        <v>#REF!</v>
      </c>
      <c r="H1219" s="61" t="e">
        <f>IF(Transaksi!#REF!=$F$11,Transaksi!#REF!,0)</f>
        <v>#REF!</v>
      </c>
      <c r="I1219" s="127" t="e">
        <f t="shared" si="18"/>
        <v>#REF!</v>
      </c>
      <c r="J1219" s="127" t="e">
        <f>IF(G1219+H1219&lt;&gt;0,Transaksi!#REF!,"")</f>
        <v>#REF!</v>
      </c>
    </row>
    <row r="1220" spans="3:10" customFormat="1" ht="16" customHeight="1">
      <c r="C1220" s="59" t="e">
        <f>IF(G1220+H1220&lt;&gt;0,Transaksi!#REF!,"")</f>
        <v>#REF!</v>
      </c>
      <c r="D1220" s="60" t="e">
        <f>IF(G1220+H1220&lt;&gt;0,Transaksi!#REF!,"")</f>
        <v>#REF!</v>
      </c>
      <c r="E1220" s="213" t="e">
        <f>IF(G1220+H1220&lt;&gt;0,Transaksi!#REF!,"")</f>
        <v>#REF!</v>
      </c>
      <c r="F1220" s="48" t="e">
        <f>IF(G1220+H1220&lt;&gt;0,Transaksi!#REF!,"")</f>
        <v>#REF!</v>
      </c>
      <c r="G1220" s="61" t="e">
        <f>IF(Transaksi!#REF!=$F$11,Transaksi!#REF!,0)</f>
        <v>#REF!</v>
      </c>
      <c r="H1220" s="61" t="e">
        <f>IF(Transaksi!#REF!=$F$11,Transaksi!#REF!,0)</f>
        <v>#REF!</v>
      </c>
      <c r="I1220" s="127" t="e">
        <f t="shared" si="18"/>
        <v>#REF!</v>
      </c>
      <c r="J1220" s="127" t="e">
        <f>IF(G1220+H1220&lt;&gt;0,Transaksi!#REF!,"")</f>
        <v>#REF!</v>
      </c>
    </row>
    <row r="1221" spans="3:10" customFormat="1" ht="16" customHeight="1">
      <c r="C1221" s="59" t="e">
        <f>IF(G1221+H1221&lt;&gt;0,Transaksi!#REF!,"")</f>
        <v>#REF!</v>
      </c>
      <c r="D1221" s="60" t="e">
        <f>IF(G1221+H1221&lt;&gt;0,Transaksi!#REF!,"")</f>
        <v>#REF!</v>
      </c>
      <c r="E1221" s="213" t="e">
        <f>IF(G1221+H1221&lt;&gt;0,Transaksi!#REF!,"")</f>
        <v>#REF!</v>
      </c>
      <c r="F1221" s="48" t="e">
        <f>IF(G1221+H1221&lt;&gt;0,Transaksi!#REF!,"")</f>
        <v>#REF!</v>
      </c>
      <c r="G1221" s="61" t="e">
        <f>IF(Transaksi!#REF!=$F$11,Transaksi!#REF!,0)</f>
        <v>#REF!</v>
      </c>
      <c r="H1221" s="61" t="e">
        <f>IF(Transaksi!#REF!=$F$11,Transaksi!#REF!,0)</f>
        <v>#REF!</v>
      </c>
      <c r="I1221" s="127" t="e">
        <f t="shared" si="18"/>
        <v>#REF!</v>
      </c>
      <c r="J1221" s="127" t="e">
        <f>IF(G1221+H1221&lt;&gt;0,Transaksi!#REF!,"")</f>
        <v>#REF!</v>
      </c>
    </row>
    <row r="1222" spans="3:10" customFormat="1" ht="16" customHeight="1">
      <c r="C1222" s="59" t="e">
        <f>IF(G1222+H1222&lt;&gt;0,Transaksi!#REF!,"")</f>
        <v>#REF!</v>
      </c>
      <c r="D1222" s="60" t="e">
        <f>IF(G1222+H1222&lt;&gt;0,Transaksi!#REF!,"")</f>
        <v>#REF!</v>
      </c>
      <c r="E1222" s="213" t="e">
        <f>IF(G1222+H1222&lt;&gt;0,Transaksi!#REF!,"")</f>
        <v>#REF!</v>
      </c>
      <c r="F1222" s="48" t="e">
        <f>IF(G1222+H1222&lt;&gt;0,Transaksi!#REF!,"")</f>
        <v>#REF!</v>
      </c>
      <c r="G1222" s="61" t="e">
        <f>IF(Transaksi!#REF!=$F$11,Transaksi!#REF!,0)</f>
        <v>#REF!</v>
      </c>
      <c r="H1222" s="61" t="e">
        <f>IF(Transaksi!#REF!=$F$11,Transaksi!#REF!,0)</f>
        <v>#REF!</v>
      </c>
      <c r="I1222" s="127" t="e">
        <f t="shared" si="18"/>
        <v>#REF!</v>
      </c>
      <c r="J1222" s="127" t="e">
        <f>IF(G1222+H1222&lt;&gt;0,Transaksi!#REF!,"")</f>
        <v>#REF!</v>
      </c>
    </row>
    <row r="1223" spans="3:10" customFormat="1" ht="16" customHeight="1">
      <c r="C1223" s="59" t="e">
        <f>IF(G1223+H1223&lt;&gt;0,Transaksi!#REF!,"")</f>
        <v>#REF!</v>
      </c>
      <c r="D1223" s="60" t="e">
        <f>IF(G1223+H1223&lt;&gt;0,Transaksi!#REF!,"")</f>
        <v>#REF!</v>
      </c>
      <c r="E1223" s="213" t="e">
        <f>IF(G1223+H1223&lt;&gt;0,Transaksi!#REF!,"")</f>
        <v>#REF!</v>
      </c>
      <c r="F1223" s="48" t="e">
        <f>IF(G1223+H1223&lt;&gt;0,Transaksi!#REF!,"")</f>
        <v>#REF!</v>
      </c>
      <c r="G1223" s="61" t="e">
        <f>IF(Transaksi!#REF!=$F$11,Transaksi!#REF!,0)</f>
        <v>#REF!</v>
      </c>
      <c r="H1223" s="61" t="e">
        <f>IF(Transaksi!#REF!=$F$11,Transaksi!#REF!,0)</f>
        <v>#REF!</v>
      </c>
      <c r="I1223" s="127" t="e">
        <f t="shared" si="18"/>
        <v>#REF!</v>
      </c>
      <c r="J1223" s="127" t="e">
        <f>IF(G1223+H1223&lt;&gt;0,Transaksi!#REF!,"")</f>
        <v>#REF!</v>
      </c>
    </row>
    <row r="1224" spans="3:10" customFormat="1" ht="16" customHeight="1">
      <c r="C1224" s="59" t="e">
        <f>IF(G1224+H1224&lt;&gt;0,Transaksi!#REF!,"")</f>
        <v>#REF!</v>
      </c>
      <c r="D1224" s="60" t="e">
        <f>IF(G1224+H1224&lt;&gt;0,Transaksi!#REF!,"")</f>
        <v>#REF!</v>
      </c>
      <c r="E1224" s="213" t="e">
        <f>IF(G1224+H1224&lt;&gt;0,Transaksi!#REF!,"")</f>
        <v>#REF!</v>
      </c>
      <c r="F1224" s="48" t="e">
        <f>IF(G1224+H1224&lt;&gt;0,Transaksi!#REF!,"")</f>
        <v>#REF!</v>
      </c>
      <c r="G1224" s="61" t="e">
        <f>IF(Transaksi!#REF!=$F$11,Transaksi!#REF!,0)</f>
        <v>#REF!</v>
      </c>
      <c r="H1224" s="61" t="e">
        <f>IF(Transaksi!#REF!=$F$11,Transaksi!#REF!,0)</f>
        <v>#REF!</v>
      </c>
      <c r="I1224" s="127" t="e">
        <f t="shared" si="18"/>
        <v>#REF!</v>
      </c>
      <c r="J1224" s="127" t="e">
        <f>IF(G1224+H1224&lt;&gt;0,Transaksi!#REF!,"")</f>
        <v>#REF!</v>
      </c>
    </row>
    <row r="1225" spans="3:10" customFormat="1" ht="16" customHeight="1">
      <c r="C1225" s="59" t="e">
        <f>IF(G1225+H1225&lt;&gt;0,Transaksi!#REF!,"")</f>
        <v>#REF!</v>
      </c>
      <c r="D1225" s="60" t="e">
        <f>IF(G1225+H1225&lt;&gt;0,Transaksi!#REF!,"")</f>
        <v>#REF!</v>
      </c>
      <c r="E1225" s="213" t="e">
        <f>IF(G1225+H1225&lt;&gt;0,Transaksi!#REF!,"")</f>
        <v>#REF!</v>
      </c>
      <c r="F1225" s="48" t="e">
        <f>IF(G1225+H1225&lt;&gt;0,Transaksi!#REF!,"")</f>
        <v>#REF!</v>
      </c>
      <c r="G1225" s="61" t="e">
        <f>IF(Transaksi!#REF!=$F$11,Transaksi!#REF!,0)</f>
        <v>#REF!</v>
      </c>
      <c r="H1225" s="61" t="e">
        <f>IF(Transaksi!#REF!=$F$11,Transaksi!#REF!,0)</f>
        <v>#REF!</v>
      </c>
      <c r="I1225" s="127" t="e">
        <f t="shared" si="18"/>
        <v>#REF!</v>
      </c>
      <c r="J1225" s="127" t="e">
        <f>IF(G1225+H1225&lt;&gt;0,Transaksi!#REF!,"")</f>
        <v>#REF!</v>
      </c>
    </row>
    <row r="1226" spans="3:10" customFormat="1" ht="16" customHeight="1">
      <c r="C1226" s="59" t="e">
        <f>IF(G1226+H1226&lt;&gt;0,Transaksi!#REF!,"")</f>
        <v>#REF!</v>
      </c>
      <c r="D1226" s="60" t="e">
        <f>IF(G1226+H1226&lt;&gt;0,Transaksi!#REF!,"")</f>
        <v>#REF!</v>
      </c>
      <c r="E1226" s="213" t="e">
        <f>IF(G1226+H1226&lt;&gt;0,Transaksi!#REF!,"")</f>
        <v>#REF!</v>
      </c>
      <c r="F1226" s="48" t="e">
        <f>IF(G1226+H1226&lt;&gt;0,Transaksi!#REF!,"")</f>
        <v>#REF!</v>
      </c>
      <c r="G1226" s="61" t="e">
        <f>IF(Transaksi!#REF!=$F$11,Transaksi!#REF!,0)</f>
        <v>#REF!</v>
      </c>
      <c r="H1226" s="61" t="e">
        <f>IF(Transaksi!#REF!=$F$11,Transaksi!#REF!,0)</f>
        <v>#REF!</v>
      </c>
      <c r="I1226" s="127" t="e">
        <f t="shared" si="18"/>
        <v>#REF!</v>
      </c>
      <c r="J1226" s="127" t="e">
        <f>IF(G1226+H1226&lt;&gt;0,Transaksi!#REF!,"")</f>
        <v>#REF!</v>
      </c>
    </row>
    <row r="1227" spans="3:10" customFormat="1" ht="16" customHeight="1">
      <c r="C1227" s="59" t="e">
        <f>IF(G1227+H1227&lt;&gt;0,Transaksi!#REF!,"")</f>
        <v>#REF!</v>
      </c>
      <c r="D1227" s="60" t="e">
        <f>IF(G1227+H1227&lt;&gt;0,Transaksi!#REF!,"")</f>
        <v>#REF!</v>
      </c>
      <c r="E1227" s="213" t="e">
        <f>IF(G1227+H1227&lt;&gt;0,Transaksi!#REF!,"")</f>
        <v>#REF!</v>
      </c>
      <c r="F1227" s="48" t="e">
        <f>IF(G1227+H1227&lt;&gt;0,Transaksi!#REF!,"")</f>
        <v>#REF!</v>
      </c>
      <c r="G1227" s="61" t="e">
        <f>IF(Transaksi!#REF!=$F$11,Transaksi!#REF!,0)</f>
        <v>#REF!</v>
      </c>
      <c r="H1227" s="61" t="e">
        <f>IF(Transaksi!#REF!=$F$11,Transaksi!#REF!,0)</f>
        <v>#REF!</v>
      </c>
      <c r="I1227" s="127" t="e">
        <f t="shared" si="18"/>
        <v>#REF!</v>
      </c>
      <c r="J1227" s="127" t="e">
        <f>IF(G1227+H1227&lt;&gt;0,Transaksi!#REF!,"")</f>
        <v>#REF!</v>
      </c>
    </row>
    <row r="1228" spans="3:10" customFormat="1" ht="16" customHeight="1">
      <c r="C1228" s="59" t="e">
        <f>IF(G1228+H1228&lt;&gt;0,Transaksi!#REF!,"")</f>
        <v>#REF!</v>
      </c>
      <c r="D1228" s="60" t="e">
        <f>IF(G1228+H1228&lt;&gt;0,Transaksi!#REF!,"")</f>
        <v>#REF!</v>
      </c>
      <c r="E1228" s="213" t="e">
        <f>IF(G1228+H1228&lt;&gt;0,Transaksi!#REF!,"")</f>
        <v>#REF!</v>
      </c>
      <c r="F1228" s="48" t="e">
        <f>IF(G1228+H1228&lt;&gt;0,Transaksi!#REF!,"")</f>
        <v>#REF!</v>
      </c>
      <c r="G1228" s="61" t="e">
        <f>IF(Transaksi!#REF!=$F$11,Transaksi!#REF!,0)</f>
        <v>#REF!</v>
      </c>
      <c r="H1228" s="61" t="e">
        <f>IF(Transaksi!#REF!=$F$11,Transaksi!#REF!,0)</f>
        <v>#REF!</v>
      </c>
      <c r="I1228" s="127" t="e">
        <f t="shared" si="18"/>
        <v>#REF!</v>
      </c>
      <c r="J1228" s="127" t="e">
        <f>IF(G1228+H1228&lt;&gt;0,Transaksi!#REF!,"")</f>
        <v>#REF!</v>
      </c>
    </row>
    <row r="1229" spans="3:10" customFormat="1" ht="16" customHeight="1">
      <c r="C1229" s="59" t="e">
        <f>IF(G1229+H1229&lt;&gt;0,Transaksi!#REF!,"")</f>
        <v>#REF!</v>
      </c>
      <c r="D1229" s="60" t="e">
        <f>IF(G1229+H1229&lt;&gt;0,Transaksi!#REF!,"")</f>
        <v>#REF!</v>
      </c>
      <c r="E1229" s="213" t="e">
        <f>IF(G1229+H1229&lt;&gt;0,Transaksi!#REF!,"")</f>
        <v>#REF!</v>
      </c>
      <c r="F1229" s="48" t="e">
        <f>IF(G1229+H1229&lt;&gt;0,Transaksi!#REF!,"")</f>
        <v>#REF!</v>
      </c>
      <c r="G1229" s="61" t="e">
        <f>IF(Transaksi!#REF!=$F$11,Transaksi!#REF!,0)</f>
        <v>#REF!</v>
      </c>
      <c r="H1229" s="61" t="e">
        <f>IF(Transaksi!#REF!=$F$11,Transaksi!#REF!,0)</f>
        <v>#REF!</v>
      </c>
      <c r="I1229" s="127" t="e">
        <f t="shared" si="18"/>
        <v>#REF!</v>
      </c>
      <c r="J1229" s="127" t="e">
        <f>IF(G1229+H1229&lt;&gt;0,Transaksi!#REF!,"")</f>
        <v>#REF!</v>
      </c>
    </row>
    <row r="1230" spans="3:10" customFormat="1" ht="16" customHeight="1">
      <c r="C1230" s="59" t="e">
        <f>IF(G1230+H1230&lt;&gt;0,Transaksi!#REF!,"")</f>
        <v>#REF!</v>
      </c>
      <c r="D1230" s="60" t="e">
        <f>IF(G1230+H1230&lt;&gt;0,Transaksi!#REF!,"")</f>
        <v>#REF!</v>
      </c>
      <c r="E1230" s="213" t="e">
        <f>IF(G1230+H1230&lt;&gt;0,Transaksi!#REF!,"")</f>
        <v>#REF!</v>
      </c>
      <c r="F1230" s="48" t="e">
        <f>IF(G1230+H1230&lt;&gt;0,Transaksi!#REF!,"")</f>
        <v>#REF!</v>
      </c>
      <c r="G1230" s="61" t="e">
        <f>IF(Transaksi!#REF!=$F$11,Transaksi!#REF!,0)</f>
        <v>#REF!</v>
      </c>
      <c r="H1230" s="61" t="e">
        <f>IF(Transaksi!#REF!=$F$11,Transaksi!#REF!,0)</f>
        <v>#REF!</v>
      </c>
      <c r="I1230" s="127" t="e">
        <f t="shared" si="18"/>
        <v>#REF!</v>
      </c>
      <c r="J1230" s="127" t="e">
        <f>IF(G1230+H1230&lt;&gt;0,Transaksi!#REF!,"")</f>
        <v>#REF!</v>
      </c>
    </row>
    <row r="1231" spans="3:10" customFormat="1" ht="16" customHeight="1">
      <c r="C1231" s="59" t="e">
        <f>IF(G1231+H1231&lt;&gt;0,Transaksi!#REF!,"")</f>
        <v>#REF!</v>
      </c>
      <c r="D1231" s="60" t="e">
        <f>IF(G1231+H1231&lt;&gt;0,Transaksi!#REF!,"")</f>
        <v>#REF!</v>
      </c>
      <c r="E1231" s="213" t="e">
        <f>IF(G1231+H1231&lt;&gt;0,Transaksi!#REF!,"")</f>
        <v>#REF!</v>
      </c>
      <c r="F1231" s="48" t="e">
        <f>IF(G1231+H1231&lt;&gt;0,Transaksi!#REF!,"")</f>
        <v>#REF!</v>
      </c>
      <c r="G1231" s="61" t="e">
        <f>IF(Transaksi!#REF!=$F$11,Transaksi!#REF!,0)</f>
        <v>#REF!</v>
      </c>
      <c r="H1231" s="61" t="e">
        <f>IF(Transaksi!#REF!=$F$11,Transaksi!#REF!,0)</f>
        <v>#REF!</v>
      </c>
      <c r="I1231" s="127" t="e">
        <f t="shared" si="18"/>
        <v>#REF!</v>
      </c>
      <c r="J1231" s="127" t="e">
        <f>IF(G1231+H1231&lt;&gt;0,Transaksi!#REF!,"")</f>
        <v>#REF!</v>
      </c>
    </row>
    <row r="1232" spans="3:10" customFormat="1" ht="16" customHeight="1">
      <c r="C1232" s="59" t="e">
        <f>IF(G1232+H1232&lt;&gt;0,Transaksi!#REF!,"")</f>
        <v>#REF!</v>
      </c>
      <c r="D1232" s="60" t="e">
        <f>IF(G1232+H1232&lt;&gt;0,Transaksi!#REF!,"")</f>
        <v>#REF!</v>
      </c>
      <c r="E1232" s="213" t="e">
        <f>IF(G1232+H1232&lt;&gt;0,Transaksi!#REF!,"")</f>
        <v>#REF!</v>
      </c>
      <c r="F1232" s="48" t="e">
        <f>IF(G1232+H1232&lt;&gt;0,Transaksi!#REF!,"")</f>
        <v>#REF!</v>
      </c>
      <c r="G1232" s="61" t="e">
        <f>IF(Transaksi!#REF!=$F$11,Transaksi!#REF!,0)</f>
        <v>#REF!</v>
      </c>
      <c r="H1232" s="61" t="e">
        <f>IF(Transaksi!#REF!=$F$11,Transaksi!#REF!,0)</f>
        <v>#REF!</v>
      </c>
      <c r="I1232" s="127" t="e">
        <f t="shared" si="18"/>
        <v>#REF!</v>
      </c>
      <c r="J1232" s="127" t="e">
        <f>IF(G1232+H1232&lt;&gt;0,Transaksi!#REF!,"")</f>
        <v>#REF!</v>
      </c>
    </row>
    <row r="1233" spans="3:10" customFormat="1" ht="16" customHeight="1">
      <c r="C1233" s="59" t="e">
        <f>IF(G1233+H1233&lt;&gt;0,Transaksi!#REF!,"")</f>
        <v>#REF!</v>
      </c>
      <c r="D1233" s="60" t="e">
        <f>IF(G1233+H1233&lt;&gt;0,Transaksi!#REF!,"")</f>
        <v>#REF!</v>
      </c>
      <c r="E1233" s="213" t="e">
        <f>IF(G1233+H1233&lt;&gt;0,Transaksi!#REF!,"")</f>
        <v>#REF!</v>
      </c>
      <c r="F1233" s="48" t="e">
        <f>IF(G1233+H1233&lt;&gt;0,Transaksi!#REF!,"")</f>
        <v>#REF!</v>
      </c>
      <c r="G1233" s="61" t="e">
        <f>IF(Transaksi!#REF!=$F$11,Transaksi!#REF!,0)</f>
        <v>#REF!</v>
      </c>
      <c r="H1233" s="61" t="e">
        <f>IF(Transaksi!#REF!=$F$11,Transaksi!#REF!,0)</f>
        <v>#REF!</v>
      </c>
      <c r="I1233" s="127" t="e">
        <f t="shared" ref="I1233:I1296" si="19">I1232+G1233-H1233</f>
        <v>#REF!</v>
      </c>
      <c r="J1233" s="127" t="e">
        <f>IF(G1233+H1233&lt;&gt;0,Transaksi!#REF!,"")</f>
        <v>#REF!</v>
      </c>
    </row>
    <row r="1234" spans="3:10" customFormat="1" ht="16" customHeight="1">
      <c r="C1234" s="59" t="e">
        <f>IF(G1234+H1234&lt;&gt;0,Transaksi!#REF!,"")</f>
        <v>#REF!</v>
      </c>
      <c r="D1234" s="60" t="e">
        <f>IF(G1234+H1234&lt;&gt;0,Transaksi!#REF!,"")</f>
        <v>#REF!</v>
      </c>
      <c r="E1234" s="213" t="e">
        <f>IF(G1234+H1234&lt;&gt;0,Transaksi!#REF!,"")</f>
        <v>#REF!</v>
      </c>
      <c r="F1234" s="48" t="e">
        <f>IF(G1234+H1234&lt;&gt;0,Transaksi!#REF!,"")</f>
        <v>#REF!</v>
      </c>
      <c r="G1234" s="61" t="e">
        <f>IF(Transaksi!#REF!=$F$11,Transaksi!#REF!,0)</f>
        <v>#REF!</v>
      </c>
      <c r="H1234" s="61" t="e">
        <f>IF(Transaksi!#REF!=$F$11,Transaksi!#REF!,0)</f>
        <v>#REF!</v>
      </c>
      <c r="I1234" s="127" t="e">
        <f t="shared" si="19"/>
        <v>#REF!</v>
      </c>
      <c r="J1234" s="127" t="e">
        <f>IF(G1234+H1234&lt;&gt;0,Transaksi!#REF!,"")</f>
        <v>#REF!</v>
      </c>
    </row>
    <row r="1235" spans="3:10" customFormat="1" ht="16" customHeight="1">
      <c r="C1235" s="59" t="e">
        <f>IF(G1235+H1235&lt;&gt;0,Transaksi!#REF!,"")</f>
        <v>#REF!</v>
      </c>
      <c r="D1235" s="60" t="e">
        <f>IF(G1235+H1235&lt;&gt;0,Transaksi!#REF!,"")</f>
        <v>#REF!</v>
      </c>
      <c r="E1235" s="213" t="e">
        <f>IF(G1235+H1235&lt;&gt;0,Transaksi!#REF!,"")</f>
        <v>#REF!</v>
      </c>
      <c r="F1235" s="48" t="e">
        <f>IF(G1235+H1235&lt;&gt;0,Transaksi!#REF!,"")</f>
        <v>#REF!</v>
      </c>
      <c r="G1235" s="61" t="e">
        <f>IF(Transaksi!#REF!=$F$11,Transaksi!#REF!,0)</f>
        <v>#REF!</v>
      </c>
      <c r="H1235" s="61" t="e">
        <f>IF(Transaksi!#REF!=$F$11,Transaksi!#REF!,0)</f>
        <v>#REF!</v>
      </c>
      <c r="I1235" s="127" t="e">
        <f t="shared" si="19"/>
        <v>#REF!</v>
      </c>
      <c r="J1235" s="127" t="e">
        <f>IF(G1235+H1235&lt;&gt;0,Transaksi!#REF!,"")</f>
        <v>#REF!</v>
      </c>
    </row>
    <row r="1236" spans="3:10" customFormat="1" ht="16" customHeight="1">
      <c r="C1236" s="59" t="e">
        <f>IF(G1236+H1236&lt;&gt;0,Transaksi!#REF!,"")</f>
        <v>#REF!</v>
      </c>
      <c r="D1236" s="60" t="e">
        <f>IF(G1236+H1236&lt;&gt;0,Transaksi!#REF!,"")</f>
        <v>#REF!</v>
      </c>
      <c r="E1236" s="213" t="e">
        <f>IF(G1236+H1236&lt;&gt;0,Transaksi!#REF!,"")</f>
        <v>#REF!</v>
      </c>
      <c r="F1236" s="48" t="e">
        <f>IF(G1236+H1236&lt;&gt;0,Transaksi!#REF!,"")</f>
        <v>#REF!</v>
      </c>
      <c r="G1236" s="61" t="e">
        <f>IF(Transaksi!#REF!=$F$11,Transaksi!#REF!,0)</f>
        <v>#REF!</v>
      </c>
      <c r="H1236" s="61" t="e">
        <f>IF(Transaksi!#REF!=$F$11,Transaksi!#REF!,0)</f>
        <v>#REF!</v>
      </c>
      <c r="I1236" s="127" t="e">
        <f t="shared" si="19"/>
        <v>#REF!</v>
      </c>
      <c r="J1236" s="127" t="e">
        <f>IF(G1236+H1236&lt;&gt;0,Transaksi!#REF!,"")</f>
        <v>#REF!</v>
      </c>
    </row>
    <row r="1237" spans="3:10" customFormat="1" ht="16" customHeight="1">
      <c r="C1237" s="59" t="e">
        <f>IF(G1237+H1237&lt;&gt;0,Transaksi!#REF!,"")</f>
        <v>#REF!</v>
      </c>
      <c r="D1237" s="60" t="e">
        <f>IF(G1237+H1237&lt;&gt;0,Transaksi!#REF!,"")</f>
        <v>#REF!</v>
      </c>
      <c r="E1237" s="213" t="e">
        <f>IF(G1237+H1237&lt;&gt;0,Transaksi!#REF!,"")</f>
        <v>#REF!</v>
      </c>
      <c r="F1237" s="48" t="e">
        <f>IF(G1237+H1237&lt;&gt;0,Transaksi!#REF!,"")</f>
        <v>#REF!</v>
      </c>
      <c r="G1237" s="61" t="e">
        <f>IF(Transaksi!#REF!=$F$11,Transaksi!#REF!,0)</f>
        <v>#REF!</v>
      </c>
      <c r="H1237" s="61" t="e">
        <f>IF(Transaksi!#REF!=$F$11,Transaksi!#REF!,0)</f>
        <v>#REF!</v>
      </c>
      <c r="I1237" s="127" t="e">
        <f t="shared" si="19"/>
        <v>#REF!</v>
      </c>
      <c r="J1237" s="127" t="e">
        <f>IF(G1237+H1237&lt;&gt;0,Transaksi!#REF!,"")</f>
        <v>#REF!</v>
      </c>
    </row>
    <row r="1238" spans="3:10" customFormat="1" ht="16" customHeight="1">
      <c r="C1238" s="59" t="e">
        <f>IF(G1238+H1238&lt;&gt;0,Transaksi!#REF!,"")</f>
        <v>#REF!</v>
      </c>
      <c r="D1238" s="60" t="e">
        <f>IF(G1238+H1238&lt;&gt;0,Transaksi!#REF!,"")</f>
        <v>#REF!</v>
      </c>
      <c r="E1238" s="213" t="e">
        <f>IF(G1238+H1238&lt;&gt;0,Transaksi!#REF!,"")</f>
        <v>#REF!</v>
      </c>
      <c r="F1238" s="48" t="e">
        <f>IF(G1238+H1238&lt;&gt;0,Transaksi!#REF!,"")</f>
        <v>#REF!</v>
      </c>
      <c r="G1238" s="61" t="e">
        <f>IF(Transaksi!#REF!=$F$11,Transaksi!#REF!,0)</f>
        <v>#REF!</v>
      </c>
      <c r="H1238" s="61" t="e">
        <f>IF(Transaksi!#REF!=$F$11,Transaksi!#REF!,0)</f>
        <v>#REF!</v>
      </c>
      <c r="I1238" s="127" t="e">
        <f t="shared" si="19"/>
        <v>#REF!</v>
      </c>
      <c r="J1238" s="127" t="e">
        <f>IF(G1238+H1238&lt;&gt;0,Transaksi!#REF!,"")</f>
        <v>#REF!</v>
      </c>
    </row>
    <row r="1239" spans="3:10" customFormat="1" ht="16" customHeight="1">
      <c r="C1239" s="59" t="e">
        <f>IF(G1239+H1239&lt;&gt;0,Transaksi!#REF!,"")</f>
        <v>#REF!</v>
      </c>
      <c r="D1239" s="60" t="e">
        <f>IF(G1239+H1239&lt;&gt;0,Transaksi!#REF!,"")</f>
        <v>#REF!</v>
      </c>
      <c r="E1239" s="213" t="e">
        <f>IF(G1239+H1239&lt;&gt;0,Transaksi!#REF!,"")</f>
        <v>#REF!</v>
      </c>
      <c r="F1239" s="48" t="e">
        <f>IF(G1239+H1239&lt;&gt;0,Transaksi!#REF!,"")</f>
        <v>#REF!</v>
      </c>
      <c r="G1239" s="61" t="e">
        <f>IF(Transaksi!#REF!=$F$11,Transaksi!#REF!,0)</f>
        <v>#REF!</v>
      </c>
      <c r="H1239" s="61" t="e">
        <f>IF(Transaksi!#REF!=$F$11,Transaksi!#REF!,0)</f>
        <v>#REF!</v>
      </c>
      <c r="I1239" s="127" t="e">
        <f t="shared" si="19"/>
        <v>#REF!</v>
      </c>
      <c r="J1239" s="127" t="e">
        <f>IF(G1239+H1239&lt;&gt;0,Transaksi!#REF!,"")</f>
        <v>#REF!</v>
      </c>
    </row>
    <row r="1240" spans="3:10" customFormat="1" ht="16" customHeight="1">
      <c r="C1240" s="59" t="e">
        <f>IF(G1240+H1240&lt;&gt;0,Transaksi!#REF!,"")</f>
        <v>#REF!</v>
      </c>
      <c r="D1240" s="60" t="e">
        <f>IF(G1240+H1240&lt;&gt;0,Transaksi!#REF!,"")</f>
        <v>#REF!</v>
      </c>
      <c r="E1240" s="213" t="e">
        <f>IF(G1240+H1240&lt;&gt;0,Transaksi!#REF!,"")</f>
        <v>#REF!</v>
      </c>
      <c r="F1240" s="48" t="e">
        <f>IF(G1240+H1240&lt;&gt;0,Transaksi!#REF!,"")</f>
        <v>#REF!</v>
      </c>
      <c r="G1240" s="61" t="e">
        <f>IF(Transaksi!#REF!=$F$11,Transaksi!#REF!,0)</f>
        <v>#REF!</v>
      </c>
      <c r="H1240" s="61" t="e">
        <f>IF(Transaksi!#REF!=$F$11,Transaksi!#REF!,0)</f>
        <v>#REF!</v>
      </c>
      <c r="I1240" s="127" t="e">
        <f t="shared" si="19"/>
        <v>#REF!</v>
      </c>
      <c r="J1240" s="127" t="e">
        <f>IF(G1240+H1240&lt;&gt;0,Transaksi!#REF!,"")</f>
        <v>#REF!</v>
      </c>
    </row>
    <row r="1241" spans="3:10" customFormat="1" ht="16" customHeight="1">
      <c r="C1241" s="59" t="e">
        <f>IF(G1241+H1241&lt;&gt;0,Transaksi!#REF!,"")</f>
        <v>#REF!</v>
      </c>
      <c r="D1241" s="60" t="e">
        <f>IF(G1241+H1241&lt;&gt;0,Transaksi!#REF!,"")</f>
        <v>#REF!</v>
      </c>
      <c r="E1241" s="213" t="e">
        <f>IF(G1241+H1241&lt;&gt;0,Transaksi!#REF!,"")</f>
        <v>#REF!</v>
      </c>
      <c r="F1241" s="48" t="e">
        <f>IF(G1241+H1241&lt;&gt;0,Transaksi!#REF!,"")</f>
        <v>#REF!</v>
      </c>
      <c r="G1241" s="61" t="e">
        <f>IF(Transaksi!#REF!=$F$11,Transaksi!#REF!,0)</f>
        <v>#REF!</v>
      </c>
      <c r="H1241" s="61" t="e">
        <f>IF(Transaksi!#REF!=$F$11,Transaksi!#REF!,0)</f>
        <v>#REF!</v>
      </c>
      <c r="I1241" s="127" t="e">
        <f t="shared" si="19"/>
        <v>#REF!</v>
      </c>
      <c r="J1241" s="127" t="e">
        <f>IF(G1241+H1241&lt;&gt;0,Transaksi!#REF!,"")</f>
        <v>#REF!</v>
      </c>
    </row>
    <row r="1242" spans="3:10" customFormat="1" ht="16" customHeight="1">
      <c r="C1242" s="59" t="e">
        <f>IF(G1242+H1242&lt;&gt;0,Transaksi!#REF!,"")</f>
        <v>#REF!</v>
      </c>
      <c r="D1242" s="60" t="e">
        <f>IF(G1242+H1242&lt;&gt;0,Transaksi!#REF!,"")</f>
        <v>#REF!</v>
      </c>
      <c r="E1242" s="213" t="e">
        <f>IF(G1242+H1242&lt;&gt;0,Transaksi!#REF!,"")</f>
        <v>#REF!</v>
      </c>
      <c r="F1242" s="48" t="e">
        <f>IF(G1242+H1242&lt;&gt;0,Transaksi!#REF!,"")</f>
        <v>#REF!</v>
      </c>
      <c r="G1242" s="61" t="e">
        <f>IF(Transaksi!#REF!=$F$11,Transaksi!#REF!,0)</f>
        <v>#REF!</v>
      </c>
      <c r="H1242" s="61" t="e">
        <f>IF(Transaksi!#REF!=$F$11,Transaksi!#REF!,0)</f>
        <v>#REF!</v>
      </c>
      <c r="I1242" s="127" t="e">
        <f t="shared" si="19"/>
        <v>#REF!</v>
      </c>
      <c r="J1242" s="127" t="e">
        <f>IF(G1242+H1242&lt;&gt;0,Transaksi!#REF!,"")</f>
        <v>#REF!</v>
      </c>
    </row>
    <row r="1243" spans="3:10" customFormat="1" ht="16" customHeight="1">
      <c r="C1243" s="59" t="e">
        <f>IF(G1243+H1243&lt;&gt;0,Transaksi!#REF!,"")</f>
        <v>#REF!</v>
      </c>
      <c r="D1243" s="60" t="e">
        <f>IF(G1243+H1243&lt;&gt;0,Transaksi!#REF!,"")</f>
        <v>#REF!</v>
      </c>
      <c r="E1243" s="213" t="e">
        <f>IF(G1243+H1243&lt;&gt;0,Transaksi!#REF!,"")</f>
        <v>#REF!</v>
      </c>
      <c r="F1243" s="48" t="e">
        <f>IF(G1243+H1243&lt;&gt;0,Transaksi!#REF!,"")</f>
        <v>#REF!</v>
      </c>
      <c r="G1243" s="61" t="e">
        <f>IF(Transaksi!#REF!=$F$11,Transaksi!#REF!,0)</f>
        <v>#REF!</v>
      </c>
      <c r="H1243" s="61" t="e">
        <f>IF(Transaksi!#REF!=$F$11,Transaksi!#REF!,0)</f>
        <v>#REF!</v>
      </c>
      <c r="I1243" s="127" t="e">
        <f t="shared" si="19"/>
        <v>#REF!</v>
      </c>
      <c r="J1243" s="127" t="e">
        <f>IF(G1243+H1243&lt;&gt;0,Transaksi!#REF!,"")</f>
        <v>#REF!</v>
      </c>
    </row>
    <row r="1244" spans="3:10" customFormat="1" ht="16" customHeight="1">
      <c r="C1244" s="59" t="e">
        <f>IF(G1244+H1244&lt;&gt;0,Transaksi!#REF!,"")</f>
        <v>#REF!</v>
      </c>
      <c r="D1244" s="60" t="e">
        <f>IF(G1244+H1244&lt;&gt;0,Transaksi!#REF!,"")</f>
        <v>#REF!</v>
      </c>
      <c r="E1244" s="213" t="e">
        <f>IF(G1244+H1244&lt;&gt;0,Transaksi!#REF!,"")</f>
        <v>#REF!</v>
      </c>
      <c r="F1244" s="48" t="e">
        <f>IF(G1244+H1244&lt;&gt;0,Transaksi!#REF!,"")</f>
        <v>#REF!</v>
      </c>
      <c r="G1244" s="61" t="e">
        <f>IF(Transaksi!#REF!=$F$11,Transaksi!#REF!,0)</f>
        <v>#REF!</v>
      </c>
      <c r="H1244" s="61" t="e">
        <f>IF(Transaksi!#REF!=$F$11,Transaksi!#REF!,0)</f>
        <v>#REF!</v>
      </c>
      <c r="I1244" s="127" t="e">
        <f t="shared" si="19"/>
        <v>#REF!</v>
      </c>
      <c r="J1244" s="127" t="e">
        <f>IF(G1244+H1244&lt;&gt;0,Transaksi!#REF!,"")</f>
        <v>#REF!</v>
      </c>
    </row>
    <row r="1245" spans="3:10" customFormat="1" ht="16" customHeight="1">
      <c r="C1245" s="59" t="e">
        <f>IF(G1245+H1245&lt;&gt;0,Transaksi!#REF!,"")</f>
        <v>#REF!</v>
      </c>
      <c r="D1245" s="60" t="e">
        <f>IF(G1245+H1245&lt;&gt;0,Transaksi!#REF!,"")</f>
        <v>#REF!</v>
      </c>
      <c r="E1245" s="213" t="e">
        <f>IF(G1245+H1245&lt;&gt;0,Transaksi!#REF!,"")</f>
        <v>#REF!</v>
      </c>
      <c r="F1245" s="48" t="e">
        <f>IF(G1245+H1245&lt;&gt;0,Transaksi!#REF!,"")</f>
        <v>#REF!</v>
      </c>
      <c r="G1245" s="61" t="e">
        <f>IF(Transaksi!#REF!=$F$11,Transaksi!#REF!,0)</f>
        <v>#REF!</v>
      </c>
      <c r="H1245" s="61" t="e">
        <f>IF(Transaksi!#REF!=$F$11,Transaksi!#REF!,0)</f>
        <v>#REF!</v>
      </c>
      <c r="I1245" s="127" t="e">
        <f t="shared" si="19"/>
        <v>#REF!</v>
      </c>
      <c r="J1245" s="127" t="e">
        <f>IF(G1245+H1245&lt;&gt;0,Transaksi!#REF!,"")</f>
        <v>#REF!</v>
      </c>
    </row>
    <row r="1246" spans="3:10" customFormat="1" ht="16" customHeight="1">
      <c r="C1246" s="59" t="e">
        <f>IF(G1246+H1246&lt;&gt;0,Transaksi!#REF!,"")</f>
        <v>#REF!</v>
      </c>
      <c r="D1246" s="60" t="e">
        <f>IF(G1246+H1246&lt;&gt;0,Transaksi!#REF!,"")</f>
        <v>#REF!</v>
      </c>
      <c r="E1246" s="213" t="e">
        <f>IF(G1246+H1246&lt;&gt;0,Transaksi!#REF!,"")</f>
        <v>#REF!</v>
      </c>
      <c r="F1246" s="48" t="e">
        <f>IF(G1246+H1246&lt;&gt;0,Transaksi!#REF!,"")</f>
        <v>#REF!</v>
      </c>
      <c r="G1246" s="61" t="e">
        <f>IF(Transaksi!#REF!=$F$11,Transaksi!#REF!,0)</f>
        <v>#REF!</v>
      </c>
      <c r="H1246" s="61" t="e">
        <f>IF(Transaksi!#REF!=$F$11,Transaksi!#REF!,0)</f>
        <v>#REF!</v>
      </c>
      <c r="I1246" s="127" t="e">
        <f t="shared" si="19"/>
        <v>#REF!</v>
      </c>
      <c r="J1246" s="127" t="e">
        <f>IF(G1246+H1246&lt;&gt;0,Transaksi!#REF!,"")</f>
        <v>#REF!</v>
      </c>
    </row>
    <row r="1247" spans="3:10" customFormat="1" ht="16" customHeight="1">
      <c r="C1247" s="59" t="e">
        <f>IF(G1247+H1247&lt;&gt;0,Transaksi!#REF!,"")</f>
        <v>#REF!</v>
      </c>
      <c r="D1247" s="60" t="e">
        <f>IF(G1247+H1247&lt;&gt;0,Transaksi!#REF!,"")</f>
        <v>#REF!</v>
      </c>
      <c r="E1247" s="213" t="e">
        <f>IF(G1247+H1247&lt;&gt;0,Transaksi!#REF!,"")</f>
        <v>#REF!</v>
      </c>
      <c r="F1247" s="48" t="e">
        <f>IF(G1247+H1247&lt;&gt;0,Transaksi!#REF!,"")</f>
        <v>#REF!</v>
      </c>
      <c r="G1247" s="61" t="e">
        <f>IF(Transaksi!#REF!=$F$11,Transaksi!#REF!,0)</f>
        <v>#REF!</v>
      </c>
      <c r="H1247" s="61" t="e">
        <f>IF(Transaksi!#REF!=$F$11,Transaksi!#REF!,0)</f>
        <v>#REF!</v>
      </c>
      <c r="I1247" s="127" t="e">
        <f t="shared" si="19"/>
        <v>#REF!</v>
      </c>
      <c r="J1247" s="127" t="e">
        <f>IF(G1247+H1247&lt;&gt;0,Transaksi!#REF!,"")</f>
        <v>#REF!</v>
      </c>
    </row>
    <row r="1248" spans="3:10" customFormat="1" ht="16" customHeight="1">
      <c r="C1248" s="59" t="e">
        <f>IF(G1248+H1248&lt;&gt;0,Transaksi!#REF!,"")</f>
        <v>#REF!</v>
      </c>
      <c r="D1248" s="60" t="e">
        <f>IF(G1248+H1248&lt;&gt;0,Transaksi!#REF!,"")</f>
        <v>#REF!</v>
      </c>
      <c r="E1248" s="213" t="e">
        <f>IF(G1248+H1248&lt;&gt;0,Transaksi!#REF!,"")</f>
        <v>#REF!</v>
      </c>
      <c r="F1248" s="48" t="e">
        <f>IF(G1248+H1248&lt;&gt;0,Transaksi!#REF!,"")</f>
        <v>#REF!</v>
      </c>
      <c r="G1248" s="61" t="e">
        <f>IF(Transaksi!#REF!=$F$11,Transaksi!#REF!,0)</f>
        <v>#REF!</v>
      </c>
      <c r="H1248" s="61" t="e">
        <f>IF(Transaksi!#REF!=$F$11,Transaksi!#REF!,0)</f>
        <v>#REF!</v>
      </c>
      <c r="I1248" s="127" t="e">
        <f t="shared" si="19"/>
        <v>#REF!</v>
      </c>
      <c r="J1248" s="127" t="e">
        <f>IF(G1248+H1248&lt;&gt;0,Transaksi!#REF!,"")</f>
        <v>#REF!</v>
      </c>
    </row>
    <row r="1249" spans="3:10" customFormat="1" ht="16" customHeight="1">
      <c r="C1249" s="59" t="e">
        <f>IF(G1249+H1249&lt;&gt;0,Transaksi!#REF!,"")</f>
        <v>#REF!</v>
      </c>
      <c r="D1249" s="60" t="e">
        <f>IF(G1249+H1249&lt;&gt;0,Transaksi!#REF!,"")</f>
        <v>#REF!</v>
      </c>
      <c r="E1249" s="213" t="e">
        <f>IF(G1249+H1249&lt;&gt;0,Transaksi!#REF!,"")</f>
        <v>#REF!</v>
      </c>
      <c r="F1249" s="48" t="e">
        <f>IF(G1249+H1249&lt;&gt;0,Transaksi!#REF!,"")</f>
        <v>#REF!</v>
      </c>
      <c r="G1249" s="61" t="e">
        <f>IF(Transaksi!#REF!=$F$11,Transaksi!#REF!,0)</f>
        <v>#REF!</v>
      </c>
      <c r="H1249" s="61" t="e">
        <f>IF(Transaksi!#REF!=$F$11,Transaksi!#REF!,0)</f>
        <v>#REF!</v>
      </c>
      <c r="I1249" s="127" t="e">
        <f t="shared" si="19"/>
        <v>#REF!</v>
      </c>
      <c r="J1249" s="127" t="e">
        <f>IF(G1249+H1249&lt;&gt;0,Transaksi!#REF!,"")</f>
        <v>#REF!</v>
      </c>
    </row>
    <row r="1250" spans="3:10" customFormat="1" ht="16" customHeight="1">
      <c r="C1250" s="59" t="e">
        <f>IF(G1250+H1250&lt;&gt;0,Transaksi!#REF!,"")</f>
        <v>#REF!</v>
      </c>
      <c r="D1250" s="60" t="e">
        <f>IF(G1250+H1250&lt;&gt;0,Transaksi!#REF!,"")</f>
        <v>#REF!</v>
      </c>
      <c r="E1250" s="213" t="e">
        <f>IF(G1250+H1250&lt;&gt;0,Transaksi!#REF!,"")</f>
        <v>#REF!</v>
      </c>
      <c r="F1250" s="48" t="e">
        <f>IF(G1250+H1250&lt;&gt;0,Transaksi!#REF!,"")</f>
        <v>#REF!</v>
      </c>
      <c r="G1250" s="61" t="e">
        <f>IF(Transaksi!#REF!=$F$11,Transaksi!#REF!,0)</f>
        <v>#REF!</v>
      </c>
      <c r="H1250" s="61" t="e">
        <f>IF(Transaksi!#REF!=$F$11,Transaksi!#REF!,0)</f>
        <v>#REF!</v>
      </c>
      <c r="I1250" s="127" t="e">
        <f t="shared" si="19"/>
        <v>#REF!</v>
      </c>
      <c r="J1250" s="127" t="e">
        <f>IF(G1250+H1250&lt;&gt;0,Transaksi!#REF!,"")</f>
        <v>#REF!</v>
      </c>
    </row>
    <row r="1251" spans="3:10" customFormat="1" ht="16" customHeight="1">
      <c r="C1251" s="59" t="e">
        <f>IF(G1251+H1251&lt;&gt;0,Transaksi!#REF!,"")</f>
        <v>#REF!</v>
      </c>
      <c r="D1251" s="60" t="e">
        <f>IF(G1251+H1251&lt;&gt;0,Transaksi!#REF!,"")</f>
        <v>#REF!</v>
      </c>
      <c r="E1251" s="213" t="e">
        <f>IF(G1251+H1251&lt;&gt;0,Transaksi!#REF!,"")</f>
        <v>#REF!</v>
      </c>
      <c r="F1251" s="48" t="e">
        <f>IF(G1251+H1251&lt;&gt;0,Transaksi!#REF!,"")</f>
        <v>#REF!</v>
      </c>
      <c r="G1251" s="61" t="e">
        <f>IF(Transaksi!#REF!=$F$11,Transaksi!#REF!,0)</f>
        <v>#REF!</v>
      </c>
      <c r="H1251" s="61" t="e">
        <f>IF(Transaksi!#REF!=$F$11,Transaksi!#REF!,0)</f>
        <v>#REF!</v>
      </c>
      <c r="I1251" s="127" t="e">
        <f t="shared" si="19"/>
        <v>#REF!</v>
      </c>
      <c r="J1251" s="127" t="e">
        <f>IF(G1251+H1251&lt;&gt;0,Transaksi!#REF!,"")</f>
        <v>#REF!</v>
      </c>
    </row>
    <row r="1252" spans="3:10" customFormat="1" ht="16" customHeight="1">
      <c r="C1252" s="59" t="e">
        <f>IF(G1252+H1252&lt;&gt;0,Transaksi!#REF!,"")</f>
        <v>#REF!</v>
      </c>
      <c r="D1252" s="60" t="e">
        <f>IF(G1252+H1252&lt;&gt;0,Transaksi!#REF!,"")</f>
        <v>#REF!</v>
      </c>
      <c r="E1252" s="213" t="e">
        <f>IF(G1252+H1252&lt;&gt;0,Transaksi!#REF!,"")</f>
        <v>#REF!</v>
      </c>
      <c r="F1252" s="48" t="e">
        <f>IF(G1252+H1252&lt;&gt;0,Transaksi!#REF!,"")</f>
        <v>#REF!</v>
      </c>
      <c r="G1252" s="61" t="e">
        <f>IF(Transaksi!#REF!=$F$11,Transaksi!#REF!,0)</f>
        <v>#REF!</v>
      </c>
      <c r="H1252" s="61" t="e">
        <f>IF(Transaksi!#REF!=$F$11,Transaksi!#REF!,0)</f>
        <v>#REF!</v>
      </c>
      <c r="I1252" s="127" t="e">
        <f t="shared" si="19"/>
        <v>#REF!</v>
      </c>
      <c r="J1252" s="127" t="e">
        <f>IF(G1252+H1252&lt;&gt;0,Transaksi!#REF!,"")</f>
        <v>#REF!</v>
      </c>
    </row>
    <row r="1253" spans="3:10" customFormat="1" ht="16" customHeight="1">
      <c r="C1253" s="59" t="e">
        <f>IF(G1253+H1253&lt;&gt;0,Transaksi!#REF!,"")</f>
        <v>#REF!</v>
      </c>
      <c r="D1253" s="60" t="e">
        <f>IF(G1253+H1253&lt;&gt;0,Transaksi!#REF!,"")</f>
        <v>#REF!</v>
      </c>
      <c r="E1253" s="213" t="e">
        <f>IF(G1253+H1253&lt;&gt;0,Transaksi!#REF!,"")</f>
        <v>#REF!</v>
      </c>
      <c r="F1253" s="48" t="e">
        <f>IF(G1253+H1253&lt;&gt;0,Transaksi!#REF!,"")</f>
        <v>#REF!</v>
      </c>
      <c r="G1253" s="61" t="e">
        <f>IF(Transaksi!#REF!=$F$11,Transaksi!#REF!,0)</f>
        <v>#REF!</v>
      </c>
      <c r="H1253" s="61" t="e">
        <f>IF(Transaksi!#REF!=$F$11,Transaksi!#REF!,0)</f>
        <v>#REF!</v>
      </c>
      <c r="I1253" s="127" t="e">
        <f t="shared" si="19"/>
        <v>#REF!</v>
      </c>
      <c r="J1253" s="127" t="e">
        <f>IF(G1253+H1253&lt;&gt;0,Transaksi!#REF!,"")</f>
        <v>#REF!</v>
      </c>
    </row>
    <row r="1254" spans="3:10" customFormat="1" ht="16" customHeight="1">
      <c r="C1254" s="59" t="e">
        <f>IF(G1254+H1254&lt;&gt;0,Transaksi!#REF!,"")</f>
        <v>#REF!</v>
      </c>
      <c r="D1254" s="60" t="e">
        <f>IF(G1254+H1254&lt;&gt;0,Transaksi!#REF!,"")</f>
        <v>#REF!</v>
      </c>
      <c r="E1254" s="213" t="e">
        <f>IF(G1254+H1254&lt;&gt;0,Transaksi!#REF!,"")</f>
        <v>#REF!</v>
      </c>
      <c r="F1254" s="48" t="e">
        <f>IF(G1254+H1254&lt;&gt;0,Transaksi!#REF!,"")</f>
        <v>#REF!</v>
      </c>
      <c r="G1254" s="61" t="e">
        <f>IF(Transaksi!#REF!=$F$11,Transaksi!#REF!,0)</f>
        <v>#REF!</v>
      </c>
      <c r="H1254" s="61" t="e">
        <f>IF(Transaksi!#REF!=$F$11,Transaksi!#REF!,0)</f>
        <v>#REF!</v>
      </c>
      <c r="I1254" s="127" t="e">
        <f t="shared" si="19"/>
        <v>#REF!</v>
      </c>
      <c r="J1254" s="127" t="e">
        <f>IF(G1254+H1254&lt;&gt;0,Transaksi!#REF!,"")</f>
        <v>#REF!</v>
      </c>
    </row>
    <row r="1255" spans="3:10" customFormat="1" ht="16" customHeight="1">
      <c r="C1255" s="59" t="e">
        <f>IF(G1255+H1255&lt;&gt;0,Transaksi!#REF!,"")</f>
        <v>#REF!</v>
      </c>
      <c r="D1255" s="60" t="e">
        <f>IF(G1255+H1255&lt;&gt;0,Transaksi!#REF!,"")</f>
        <v>#REF!</v>
      </c>
      <c r="E1255" s="213" t="e">
        <f>IF(G1255+H1255&lt;&gt;0,Transaksi!#REF!,"")</f>
        <v>#REF!</v>
      </c>
      <c r="F1255" s="48" t="e">
        <f>IF(G1255+H1255&lt;&gt;0,Transaksi!#REF!,"")</f>
        <v>#REF!</v>
      </c>
      <c r="G1255" s="61" t="e">
        <f>IF(Transaksi!#REF!=$F$11,Transaksi!#REF!,0)</f>
        <v>#REF!</v>
      </c>
      <c r="H1255" s="61" t="e">
        <f>IF(Transaksi!#REF!=$F$11,Transaksi!#REF!,0)</f>
        <v>#REF!</v>
      </c>
      <c r="I1255" s="127" t="e">
        <f t="shared" si="19"/>
        <v>#REF!</v>
      </c>
      <c r="J1255" s="127" t="e">
        <f>IF(G1255+H1255&lt;&gt;0,Transaksi!#REF!,"")</f>
        <v>#REF!</v>
      </c>
    </row>
    <row r="1256" spans="3:10" customFormat="1" ht="16" customHeight="1">
      <c r="C1256" s="59" t="e">
        <f>IF(G1256+H1256&lt;&gt;0,Transaksi!#REF!,"")</f>
        <v>#REF!</v>
      </c>
      <c r="D1256" s="60" t="e">
        <f>IF(G1256+H1256&lt;&gt;0,Transaksi!#REF!,"")</f>
        <v>#REF!</v>
      </c>
      <c r="E1256" s="213" t="e">
        <f>IF(G1256+H1256&lt;&gt;0,Transaksi!#REF!,"")</f>
        <v>#REF!</v>
      </c>
      <c r="F1256" s="48" t="e">
        <f>IF(G1256+H1256&lt;&gt;0,Transaksi!#REF!,"")</f>
        <v>#REF!</v>
      </c>
      <c r="G1256" s="61" t="e">
        <f>IF(Transaksi!#REF!=$F$11,Transaksi!#REF!,0)</f>
        <v>#REF!</v>
      </c>
      <c r="H1256" s="61" t="e">
        <f>IF(Transaksi!#REF!=$F$11,Transaksi!#REF!,0)</f>
        <v>#REF!</v>
      </c>
      <c r="I1256" s="127" t="e">
        <f t="shared" si="19"/>
        <v>#REF!</v>
      </c>
      <c r="J1256" s="127" t="e">
        <f>IF(G1256+H1256&lt;&gt;0,Transaksi!#REF!,"")</f>
        <v>#REF!</v>
      </c>
    </row>
    <row r="1257" spans="3:10" customFormat="1" ht="16" customHeight="1">
      <c r="C1257" s="59" t="e">
        <f>IF(G1257+H1257&lt;&gt;0,Transaksi!#REF!,"")</f>
        <v>#REF!</v>
      </c>
      <c r="D1257" s="60" t="e">
        <f>IF(G1257+H1257&lt;&gt;0,Transaksi!#REF!,"")</f>
        <v>#REF!</v>
      </c>
      <c r="E1257" s="213" t="e">
        <f>IF(G1257+H1257&lt;&gt;0,Transaksi!#REF!,"")</f>
        <v>#REF!</v>
      </c>
      <c r="F1257" s="48" t="e">
        <f>IF(G1257+H1257&lt;&gt;0,Transaksi!#REF!,"")</f>
        <v>#REF!</v>
      </c>
      <c r="G1257" s="61" t="e">
        <f>IF(Transaksi!#REF!=$F$11,Transaksi!#REF!,0)</f>
        <v>#REF!</v>
      </c>
      <c r="H1257" s="61" t="e">
        <f>IF(Transaksi!#REF!=$F$11,Transaksi!#REF!,0)</f>
        <v>#REF!</v>
      </c>
      <c r="I1257" s="127" t="e">
        <f t="shared" si="19"/>
        <v>#REF!</v>
      </c>
      <c r="J1257" s="127" t="e">
        <f>IF(G1257+H1257&lt;&gt;0,Transaksi!#REF!,"")</f>
        <v>#REF!</v>
      </c>
    </row>
    <row r="1258" spans="3:10" customFormat="1" ht="16" customHeight="1">
      <c r="C1258" s="59" t="e">
        <f>IF(G1258+H1258&lt;&gt;0,Transaksi!#REF!,"")</f>
        <v>#REF!</v>
      </c>
      <c r="D1258" s="60" t="e">
        <f>IF(G1258+H1258&lt;&gt;0,Transaksi!#REF!,"")</f>
        <v>#REF!</v>
      </c>
      <c r="E1258" s="213" t="e">
        <f>IF(G1258+H1258&lt;&gt;0,Transaksi!#REF!,"")</f>
        <v>#REF!</v>
      </c>
      <c r="F1258" s="48" t="e">
        <f>IF(G1258+H1258&lt;&gt;0,Transaksi!#REF!,"")</f>
        <v>#REF!</v>
      </c>
      <c r="G1258" s="61" t="e">
        <f>IF(Transaksi!#REF!=$F$11,Transaksi!#REF!,0)</f>
        <v>#REF!</v>
      </c>
      <c r="H1258" s="61" t="e">
        <f>IF(Transaksi!#REF!=$F$11,Transaksi!#REF!,0)</f>
        <v>#REF!</v>
      </c>
      <c r="I1258" s="127" t="e">
        <f t="shared" si="19"/>
        <v>#REF!</v>
      </c>
      <c r="J1258" s="127" t="e">
        <f>IF(G1258+H1258&lt;&gt;0,Transaksi!#REF!,"")</f>
        <v>#REF!</v>
      </c>
    </row>
    <row r="1259" spans="3:10" customFormat="1" ht="16" customHeight="1">
      <c r="C1259" s="59" t="e">
        <f>IF(G1259+H1259&lt;&gt;0,Transaksi!#REF!,"")</f>
        <v>#REF!</v>
      </c>
      <c r="D1259" s="60" t="e">
        <f>IF(G1259+H1259&lt;&gt;0,Transaksi!#REF!,"")</f>
        <v>#REF!</v>
      </c>
      <c r="E1259" s="213" t="e">
        <f>IF(G1259+H1259&lt;&gt;0,Transaksi!#REF!,"")</f>
        <v>#REF!</v>
      </c>
      <c r="F1259" s="48" t="e">
        <f>IF(G1259+H1259&lt;&gt;0,Transaksi!#REF!,"")</f>
        <v>#REF!</v>
      </c>
      <c r="G1259" s="61" t="e">
        <f>IF(Transaksi!#REF!=$F$11,Transaksi!#REF!,0)</f>
        <v>#REF!</v>
      </c>
      <c r="H1259" s="61" t="e">
        <f>IF(Transaksi!#REF!=$F$11,Transaksi!#REF!,0)</f>
        <v>#REF!</v>
      </c>
      <c r="I1259" s="127" t="e">
        <f t="shared" si="19"/>
        <v>#REF!</v>
      </c>
      <c r="J1259" s="127" t="e">
        <f>IF(G1259+H1259&lt;&gt;0,Transaksi!#REF!,"")</f>
        <v>#REF!</v>
      </c>
    </row>
    <row r="1260" spans="3:10" customFormat="1" ht="16" customHeight="1">
      <c r="C1260" s="59" t="e">
        <f>IF(G1260+H1260&lt;&gt;0,Transaksi!#REF!,"")</f>
        <v>#REF!</v>
      </c>
      <c r="D1260" s="60" t="e">
        <f>IF(G1260+H1260&lt;&gt;0,Transaksi!#REF!,"")</f>
        <v>#REF!</v>
      </c>
      <c r="E1260" s="213" t="e">
        <f>IF(G1260+H1260&lt;&gt;0,Transaksi!#REF!,"")</f>
        <v>#REF!</v>
      </c>
      <c r="F1260" s="48" t="e">
        <f>IF(G1260+H1260&lt;&gt;0,Transaksi!#REF!,"")</f>
        <v>#REF!</v>
      </c>
      <c r="G1260" s="61" t="e">
        <f>IF(Transaksi!#REF!=$F$11,Transaksi!#REF!,0)</f>
        <v>#REF!</v>
      </c>
      <c r="H1260" s="61" t="e">
        <f>IF(Transaksi!#REF!=$F$11,Transaksi!#REF!,0)</f>
        <v>#REF!</v>
      </c>
      <c r="I1260" s="127" t="e">
        <f t="shared" si="19"/>
        <v>#REF!</v>
      </c>
      <c r="J1260" s="127" t="e">
        <f>IF(G1260+H1260&lt;&gt;0,Transaksi!#REF!,"")</f>
        <v>#REF!</v>
      </c>
    </row>
    <row r="1261" spans="3:10" customFormat="1" ht="16" customHeight="1">
      <c r="C1261" s="59" t="e">
        <f>IF(G1261+H1261&lt;&gt;0,Transaksi!#REF!,"")</f>
        <v>#REF!</v>
      </c>
      <c r="D1261" s="60" t="e">
        <f>IF(G1261+H1261&lt;&gt;0,Transaksi!#REF!,"")</f>
        <v>#REF!</v>
      </c>
      <c r="E1261" s="213" t="e">
        <f>IF(G1261+H1261&lt;&gt;0,Transaksi!#REF!,"")</f>
        <v>#REF!</v>
      </c>
      <c r="F1261" s="48" t="e">
        <f>IF(G1261+H1261&lt;&gt;0,Transaksi!#REF!,"")</f>
        <v>#REF!</v>
      </c>
      <c r="G1261" s="61" t="e">
        <f>IF(Transaksi!#REF!=$F$11,Transaksi!#REF!,0)</f>
        <v>#REF!</v>
      </c>
      <c r="H1261" s="61" t="e">
        <f>IF(Transaksi!#REF!=$F$11,Transaksi!#REF!,0)</f>
        <v>#REF!</v>
      </c>
      <c r="I1261" s="127" t="e">
        <f t="shared" si="19"/>
        <v>#REF!</v>
      </c>
      <c r="J1261" s="127" t="e">
        <f>IF(G1261+H1261&lt;&gt;0,Transaksi!#REF!,"")</f>
        <v>#REF!</v>
      </c>
    </row>
    <row r="1262" spans="3:10" customFormat="1" ht="16" customHeight="1">
      <c r="C1262" s="59" t="e">
        <f>IF(G1262+H1262&lt;&gt;0,Transaksi!#REF!,"")</f>
        <v>#REF!</v>
      </c>
      <c r="D1262" s="60" t="e">
        <f>IF(G1262+H1262&lt;&gt;0,Transaksi!#REF!,"")</f>
        <v>#REF!</v>
      </c>
      <c r="E1262" s="213" t="e">
        <f>IF(G1262+H1262&lt;&gt;0,Transaksi!#REF!,"")</f>
        <v>#REF!</v>
      </c>
      <c r="F1262" s="48" t="e">
        <f>IF(G1262+H1262&lt;&gt;0,Transaksi!#REF!,"")</f>
        <v>#REF!</v>
      </c>
      <c r="G1262" s="61" t="e">
        <f>IF(Transaksi!#REF!=$F$11,Transaksi!#REF!,0)</f>
        <v>#REF!</v>
      </c>
      <c r="H1262" s="61" t="e">
        <f>IF(Transaksi!#REF!=$F$11,Transaksi!#REF!,0)</f>
        <v>#REF!</v>
      </c>
      <c r="I1262" s="127" t="e">
        <f t="shared" si="19"/>
        <v>#REF!</v>
      </c>
      <c r="J1262" s="127" t="e">
        <f>IF(G1262+H1262&lt;&gt;0,Transaksi!#REF!,"")</f>
        <v>#REF!</v>
      </c>
    </row>
    <row r="1263" spans="3:10" customFormat="1" ht="16" customHeight="1">
      <c r="C1263" s="59" t="e">
        <f>IF(G1263+H1263&lt;&gt;0,Transaksi!#REF!,"")</f>
        <v>#REF!</v>
      </c>
      <c r="D1263" s="60" t="e">
        <f>IF(G1263+H1263&lt;&gt;0,Transaksi!#REF!,"")</f>
        <v>#REF!</v>
      </c>
      <c r="E1263" s="213" t="e">
        <f>IF(G1263+H1263&lt;&gt;0,Transaksi!#REF!,"")</f>
        <v>#REF!</v>
      </c>
      <c r="F1263" s="48" t="e">
        <f>IF(G1263+H1263&lt;&gt;0,Transaksi!#REF!,"")</f>
        <v>#REF!</v>
      </c>
      <c r="G1263" s="61" t="e">
        <f>IF(Transaksi!#REF!=$F$11,Transaksi!#REF!,0)</f>
        <v>#REF!</v>
      </c>
      <c r="H1263" s="61" t="e">
        <f>IF(Transaksi!#REF!=$F$11,Transaksi!#REF!,0)</f>
        <v>#REF!</v>
      </c>
      <c r="I1263" s="127" t="e">
        <f t="shared" si="19"/>
        <v>#REF!</v>
      </c>
      <c r="J1263" s="127" t="e">
        <f>IF(G1263+H1263&lt;&gt;0,Transaksi!#REF!,"")</f>
        <v>#REF!</v>
      </c>
    </row>
    <row r="1264" spans="3:10" customFormat="1" ht="16" customHeight="1">
      <c r="C1264" s="59" t="e">
        <f>IF(G1264+H1264&lt;&gt;0,Transaksi!#REF!,"")</f>
        <v>#REF!</v>
      </c>
      <c r="D1264" s="60" t="e">
        <f>IF(G1264+H1264&lt;&gt;0,Transaksi!#REF!,"")</f>
        <v>#REF!</v>
      </c>
      <c r="E1264" s="213" t="e">
        <f>IF(G1264+H1264&lt;&gt;0,Transaksi!#REF!,"")</f>
        <v>#REF!</v>
      </c>
      <c r="F1264" s="48" t="e">
        <f>IF(G1264+H1264&lt;&gt;0,Transaksi!#REF!,"")</f>
        <v>#REF!</v>
      </c>
      <c r="G1264" s="61" t="e">
        <f>IF(Transaksi!#REF!=$F$11,Transaksi!#REF!,0)</f>
        <v>#REF!</v>
      </c>
      <c r="H1264" s="61" t="e">
        <f>IF(Transaksi!#REF!=$F$11,Transaksi!#REF!,0)</f>
        <v>#REF!</v>
      </c>
      <c r="I1264" s="127" t="e">
        <f t="shared" si="19"/>
        <v>#REF!</v>
      </c>
      <c r="J1264" s="127" t="e">
        <f>IF(G1264+H1264&lt;&gt;0,Transaksi!#REF!,"")</f>
        <v>#REF!</v>
      </c>
    </row>
    <row r="1265" spans="3:10" customFormat="1" ht="16" customHeight="1">
      <c r="C1265" s="59" t="e">
        <f>IF(G1265+H1265&lt;&gt;0,Transaksi!#REF!,"")</f>
        <v>#REF!</v>
      </c>
      <c r="D1265" s="60" t="e">
        <f>IF(G1265+H1265&lt;&gt;0,Transaksi!#REF!,"")</f>
        <v>#REF!</v>
      </c>
      <c r="E1265" s="213" t="e">
        <f>IF(G1265+H1265&lt;&gt;0,Transaksi!#REF!,"")</f>
        <v>#REF!</v>
      </c>
      <c r="F1265" s="48" t="e">
        <f>IF(G1265+H1265&lt;&gt;0,Transaksi!#REF!,"")</f>
        <v>#REF!</v>
      </c>
      <c r="G1265" s="61" t="e">
        <f>IF(Transaksi!#REF!=$F$11,Transaksi!#REF!,0)</f>
        <v>#REF!</v>
      </c>
      <c r="H1265" s="61" t="e">
        <f>IF(Transaksi!#REF!=$F$11,Transaksi!#REF!,0)</f>
        <v>#REF!</v>
      </c>
      <c r="I1265" s="127" t="e">
        <f t="shared" si="19"/>
        <v>#REF!</v>
      </c>
      <c r="J1265" s="127" t="e">
        <f>IF(G1265+H1265&lt;&gt;0,Transaksi!#REF!,"")</f>
        <v>#REF!</v>
      </c>
    </row>
    <row r="1266" spans="3:10" customFormat="1" ht="16" customHeight="1">
      <c r="C1266" s="59" t="e">
        <f>IF(G1266+H1266&lt;&gt;0,Transaksi!#REF!,"")</f>
        <v>#REF!</v>
      </c>
      <c r="D1266" s="60" t="e">
        <f>IF(G1266+H1266&lt;&gt;0,Transaksi!#REF!,"")</f>
        <v>#REF!</v>
      </c>
      <c r="E1266" s="213" t="e">
        <f>IF(G1266+H1266&lt;&gt;0,Transaksi!#REF!,"")</f>
        <v>#REF!</v>
      </c>
      <c r="F1266" s="48" t="e">
        <f>IF(G1266+H1266&lt;&gt;0,Transaksi!#REF!,"")</f>
        <v>#REF!</v>
      </c>
      <c r="G1266" s="61" t="e">
        <f>IF(Transaksi!#REF!=$F$11,Transaksi!#REF!,0)</f>
        <v>#REF!</v>
      </c>
      <c r="H1266" s="61" t="e">
        <f>IF(Transaksi!#REF!=$F$11,Transaksi!#REF!,0)</f>
        <v>#REF!</v>
      </c>
      <c r="I1266" s="127" t="e">
        <f t="shared" si="19"/>
        <v>#REF!</v>
      </c>
      <c r="J1266" s="127" t="e">
        <f>IF(G1266+H1266&lt;&gt;0,Transaksi!#REF!,"")</f>
        <v>#REF!</v>
      </c>
    </row>
    <row r="1267" spans="3:10" customFormat="1" ht="16" customHeight="1">
      <c r="C1267" s="59" t="e">
        <f>IF(G1267+H1267&lt;&gt;0,Transaksi!#REF!,"")</f>
        <v>#REF!</v>
      </c>
      <c r="D1267" s="60" t="e">
        <f>IF(G1267+H1267&lt;&gt;0,Transaksi!#REF!,"")</f>
        <v>#REF!</v>
      </c>
      <c r="E1267" s="213" t="e">
        <f>IF(G1267+H1267&lt;&gt;0,Transaksi!#REF!,"")</f>
        <v>#REF!</v>
      </c>
      <c r="F1267" s="48" t="e">
        <f>IF(G1267+H1267&lt;&gt;0,Transaksi!#REF!,"")</f>
        <v>#REF!</v>
      </c>
      <c r="G1267" s="61" t="e">
        <f>IF(Transaksi!#REF!=$F$11,Transaksi!#REF!,0)</f>
        <v>#REF!</v>
      </c>
      <c r="H1267" s="61" t="e">
        <f>IF(Transaksi!#REF!=$F$11,Transaksi!#REF!,0)</f>
        <v>#REF!</v>
      </c>
      <c r="I1267" s="127" t="e">
        <f t="shared" si="19"/>
        <v>#REF!</v>
      </c>
      <c r="J1267" s="127" t="e">
        <f>IF(G1267+H1267&lt;&gt;0,Transaksi!#REF!,"")</f>
        <v>#REF!</v>
      </c>
    </row>
    <row r="1268" spans="3:10" customFormat="1" ht="16" customHeight="1">
      <c r="C1268" s="59" t="e">
        <f>IF(G1268+H1268&lt;&gt;0,Transaksi!#REF!,"")</f>
        <v>#REF!</v>
      </c>
      <c r="D1268" s="60" t="e">
        <f>IF(G1268+H1268&lt;&gt;0,Transaksi!#REF!,"")</f>
        <v>#REF!</v>
      </c>
      <c r="E1268" s="213" t="e">
        <f>IF(G1268+H1268&lt;&gt;0,Transaksi!#REF!,"")</f>
        <v>#REF!</v>
      </c>
      <c r="F1268" s="48" t="e">
        <f>IF(G1268+H1268&lt;&gt;0,Transaksi!#REF!,"")</f>
        <v>#REF!</v>
      </c>
      <c r="G1268" s="61" t="e">
        <f>IF(Transaksi!#REF!=$F$11,Transaksi!#REF!,0)</f>
        <v>#REF!</v>
      </c>
      <c r="H1268" s="61" t="e">
        <f>IF(Transaksi!#REF!=$F$11,Transaksi!#REF!,0)</f>
        <v>#REF!</v>
      </c>
      <c r="I1268" s="127" t="e">
        <f t="shared" si="19"/>
        <v>#REF!</v>
      </c>
      <c r="J1268" s="127" t="e">
        <f>IF(G1268+H1268&lt;&gt;0,Transaksi!#REF!,"")</f>
        <v>#REF!</v>
      </c>
    </row>
    <row r="1269" spans="3:10" customFormat="1" ht="16" customHeight="1">
      <c r="C1269" s="59" t="e">
        <f>IF(G1269+H1269&lt;&gt;0,Transaksi!#REF!,"")</f>
        <v>#REF!</v>
      </c>
      <c r="D1269" s="60" t="e">
        <f>IF(G1269+H1269&lt;&gt;0,Transaksi!#REF!,"")</f>
        <v>#REF!</v>
      </c>
      <c r="E1269" s="213" t="e">
        <f>IF(G1269+H1269&lt;&gt;0,Transaksi!#REF!,"")</f>
        <v>#REF!</v>
      </c>
      <c r="F1269" s="48" t="e">
        <f>IF(G1269+H1269&lt;&gt;0,Transaksi!#REF!,"")</f>
        <v>#REF!</v>
      </c>
      <c r="G1269" s="61" t="e">
        <f>IF(Transaksi!#REF!=$F$11,Transaksi!#REF!,0)</f>
        <v>#REF!</v>
      </c>
      <c r="H1269" s="61" t="e">
        <f>IF(Transaksi!#REF!=$F$11,Transaksi!#REF!,0)</f>
        <v>#REF!</v>
      </c>
      <c r="I1269" s="127" t="e">
        <f t="shared" si="19"/>
        <v>#REF!</v>
      </c>
      <c r="J1269" s="127" t="e">
        <f>IF(G1269+H1269&lt;&gt;0,Transaksi!#REF!,"")</f>
        <v>#REF!</v>
      </c>
    </row>
    <row r="1270" spans="3:10" customFormat="1" ht="16" customHeight="1">
      <c r="C1270" s="59" t="e">
        <f>IF(G1270+H1270&lt;&gt;0,Transaksi!#REF!,"")</f>
        <v>#REF!</v>
      </c>
      <c r="D1270" s="60" t="e">
        <f>IF(G1270+H1270&lt;&gt;0,Transaksi!#REF!,"")</f>
        <v>#REF!</v>
      </c>
      <c r="E1270" s="213" t="e">
        <f>IF(G1270+H1270&lt;&gt;0,Transaksi!#REF!,"")</f>
        <v>#REF!</v>
      </c>
      <c r="F1270" s="48" t="e">
        <f>IF(G1270+H1270&lt;&gt;0,Transaksi!#REF!,"")</f>
        <v>#REF!</v>
      </c>
      <c r="G1270" s="61" t="e">
        <f>IF(Transaksi!#REF!=$F$11,Transaksi!#REF!,0)</f>
        <v>#REF!</v>
      </c>
      <c r="H1270" s="61" t="e">
        <f>IF(Transaksi!#REF!=$F$11,Transaksi!#REF!,0)</f>
        <v>#REF!</v>
      </c>
      <c r="I1270" s="127" t="e">
        <f t="shared" si="19"/>
        <v>#REF!</v>
      </c>
      <c r="J1270" s="127" t="e">
        <f>IF(G1270+H1270&lt;&gt;0,Transaksi!#REF!,"")</f>
        <v>#REF!</v>
      </c>
    </row>
    <row r="1271" spans="3:10" customFormat="1" ht="16" customHeight="1">
      <c r="C1271" s="59" t="e">
        <f>IF(G1271+H1271&lt;&gt;0,Transaksi!#REF!,"")</f>
        <v>#REF!</v>
      </c>
      <c r="D1271" s="60" t="e">
        <f>IF(G1271+H1271&lt;&gt;0,Transaksi!#REF!,"")</f>
        <v>#REF!</v>
      </c>
      <c r="E1271" s="213" t="e">
        <f>IF(G1271+H1271&lt;&gt;0,Transaksi!#REF!,"")</f>
        <v>#REF!</v>
      </c>
      <c r="F1271" s="48" t="e">
        <f>IF(G1271+H1271&lt;&gt;0,Transaksi!#REF!,"")</f>
        <v>#REF!</v>
      </c>
      <c r="G1271" s="61" t="e">
        <f>IF(Transaksi!#REF!=$F$11,Transaksi!#REF!,0)</f>
        <v>#REF!</v>
      </c>
      <c r="H1271" s="61" t="e">
        <f>IF(Transaksi!#REF!=$F$11,Transaksi!#REF!,0)</f>
        <v>#REF!</v>
      </c>
      <c r="I1271" s="127" t="e">
        <f t="shared" si="19"/>
        <v>#REF!</v>
      </c>
      <c r="J1271" s="127" t="e">
        <f>IF(G1271+H1271&lt;&gt;0,Transaksi!#REF!,"")</f>
        <v>#REF!</v>
      </c>
    </row>
    <row r="1272" spans="3:10" customFormat="1" ht="16" customHeight="1">
      <c r="C1272" s="59" t="e">
        <f>IF(G1272+H1272&lt;&gt;0,Transaksi!#REF!,"")</f>
        <v>#REF!</v>
      </c>
      <c r="D1272" s="60" t="e">
        <f>IF(G1272+H1272&lt;&gt;0,Transaksi!#REF!,"")</f>
        <v>#REF!</v>
      </c>
      <c r="E1272" s="213" t="e">
        <f>IF(G1272+H1272&lt;&gt;0,Transaksi!#REF!,"")</f>
        <v>#REF!</v>
      </c>
      <c r="F1272" s="48" t="e">
        <f>IF(G1272+H1272&lt;&gt;0,Transaksi!#REF!,"")</f>
        <v>#REF!</v>
      </c>
      <c r="G1272" s="61" t="e">
        <f>IF(Transaksi!#REF!=$F$11,Transaksi!#REF!,0)</f>
        <v>#REF!</v>
      </c>
      <c r="H1272" s="61" t="e">
        <f>IF(Transaksi!#REF!=$F$11,Transaksi!#REF!,0)</f>
        <v>#REF!</v>
      </c>
      <c r="I1272" s="127" t="e">
        <f t="shared" si="19"/>
        <v>#REF!</v>
      </c>
      <c r="J1272" s="127" t="e">
        <f>IF(G1272+H1272&lt;&gt;0,Transaksi!#REF!,"")</f>
        <v>#REF!</v>
      </c>
    </row>
    <row r="1273" spans="3:10" customFormat="1" ht="16" customHeight="1">
      <c r="C1273" s="59" t="e">
        <f>IF(G1273+H1273&lt;&gt;0,Transaksi!#REF!,"")</f>
        <v>#REF!</v>
      </c>
      <c r="D1273" s="60" t="e">
        <f>IF(G1273+H1273&lt;&gt;0,Transaksi!#REF!,"")</f>
        <v>#REF!</v>
      </c>
      <c r="E1273" s="213" t="e">
        <f>IF(G1273+H1273&lt;&gt;0,Transaksi!#REF!,"")</f>
        <v>#REF!</v>
      </c>
      <c r="F1273" s="48" t="e">
        <f>IF(G1273+H1273&lt;&gt;0,Transaksi!#REF!,"")</f>
        <v>#REF!</v>
      </c>
      <c r="G1273" s="61" t="e">
        <f>IF(Transaksi!#REF!=$F$11,Transaksi!#REF!,0)</f>
        <v>#REF!</v>
      </c>
      <c r="H1273" s="61" t="e">
        <f>IF(Transaksi!#REF!=$F$11,Transaksi!#REF!,0)</f>
        <v>#REF!</v>
      </c>
      <c r="I1273" s="127" t="e">
        <f t="shared" si="19"/>
        <v>#REF!</v>
      </c>
      <c r="J1273" s="127" t="e">
        <f>IF(G1273+H1273&lt;&gt;0,Transaksi!#REF!,"")</f>
        <v>#REF!</v>
      </c>
    </row>
    <row r="1274" spans="3:10" customFormat="1" ht="16" customHeight="1">
      <c r="C1274" s="59" t="e">
        <f>IF(G1274+H1274&lt;&gt;0,Transaksi!#REF!,"")</f>
        <v>#REF!</v>
      </c>
      <c r="D1274" s="60" t="e">
        <f>IF(G1274+H1274&lt;&gt;0,Transaksi!#REF!,"")</f>
        <v>#REF!</v>
      </c>
      <c r="E1274" s="213" t="e">
        <f>IF(G1274+H1274&lt;&gt;0,Transaksi!#REF!,"")</f>
        <v>#REF!</v>
      </c>
      <c r="F1274" s="48" t="e">
        <f>IF(G1274+H1274&lt;&gt;0,Transaksi!#REF!,"")</f>
        <v>#REF!</v>
      </c>
      <c r="G1274" s="61" t="e">
        <f>IF(Transaksi!#REF!=$F$11,Transaksi!#REF!,0)</f>
        <v>#REF!</v>
      </c>
      <c r="H1274" s="61" t="e">
        <f>IF(Transaksi!#REF!=$F$11,Transaksi!#REF!,0)</f>
        <v>#REF!</v>
      </c>
      <c r="I1274" s="127" t="e">
        <f t="shared" si="19"/>
        <v>#REF!</v>
      </c>
      <c r="J1274" s="127" t="e">
        <f>IF(G1274+H1274&lt;&gt;0,Transaksi!#REF!,"")</f>
        <v>#REF!</v>
      </c>
    </row>
    <row r="1275" spans="3:10" customFormat="1" ht="16" customHeight="1">
      <c r="C1275" s="59" t="e">
        <f>IF(G1275+H1275&lt;&gt;0,Transaksi!#REF!,"")</f>
        <v>#REF!</v>
      </c>
      <c r="D1275" s="60" t="e">
        <f>IF(G1275+H1275&lt;&gt;0,Transaksi!#REF!,"")</f>
        <v>#REF!</v>
      </c>
      <c r="E1275" s="213" t="e">
        <f>IF(G1275+H1275&lt;&gt;0,Transaksi!#REF!,"")</f>
        <v>#REF!</v>
      </c>
      <c r="F1275" s="48" t="e">
        <f>IF(G1275+H1275&lt;&gt;0,Transaksi!#REF!,"")</f>
        <v>#REF!</v>
      </c>
      <c r="G1275" s="61" t="e">
        <f>IF(Transaksi!#REF!=$F$11,Transaksi!#REF!,0)</f>
        <v>#REF!</v>
      </c>
      <c r="H1275" s="61" t="e">
        <f>IF(Transaksi!#REF!=$F$11,Transaksi!#REF!,0)</f>
        <v>#REF!</v>
      </c>
      <c r="I1275" s="127" t="e">
        <f t="shared" si="19"/>
        <v>#REF!</v>
      </c>
      <c r="J1275" s="127" t="e">
        <f>IF(G1275+H1275&lt;&gt;0,Transaksi!#REF!,"")</f>
        <v>#REF!</v>
      </c>
    </row>
    <row r="1276" spans="3:10" customFormat="1" ht="16" customHeight="1">
      <c r="C1276" s="59" t="e">
        <f>IF(G1276+H1276&lt;&gt;0,Transaksi!#REF!,"")</f>
        <v>#REF!</v>
      </c>
      <c r="D1276" s="60" t="e">
        <f>IF(G1276+H1276&lt;&gt;0,Transaksi!#REF!,"")</f>
        <v>#REF!</v>
      </c>
      <c r="E1276" s="213" t="e">
        <f>IF(G1276+H1276&lt;&gt;0,Transaksi!#REF!,"")</f>
        <v>#REF!</v>
      </c>
      <c r="F1276" s="48" t="e">
        <f>IF(G1276+H1276&lt;&gt;0,Transaksi!#REF!,"")</f>
        <v>#REF!</v>
      </c>
      <c r="G1276" s="61" t="e">
        <f>IF(Transaksi!#REF!=$F$11,Transaksi!#REF!,0)</f>
        <v>#REF!</v>
      </c>
      <c r="H1276" s="61" t="e">
        <f>IF(Transaksi!#REF!=$F$11,Transaksi!#REF!,0)</f>
        <v>#REF!</v>
      </c>
      <c r="I1276" s="127" t="e">
        <f t="shared" si="19"/>
        <v>#REF!</v>
      </c>
      <c r="J1276" s="127" t="e">
        <f>IF(G1276+H1276&lt;&gt;0,Transaksi!#REF!,"")</f>
        <v>#REF!</v>
      </c>
    </row>
    <row r="1277" spans="3:10" customFormat="1" ht="16" customHeight="1">
      <c r="C1277" s="59" t="e">
        <f>IF(G1277+H1277&lt;&gt;0,Transaksi!#REF!,"")</f>
        <v>#REF!</v>
      </c>
      <c r="D1277" s="60" t="e">
        <f>IF(G1277+H1277&lt;&gt;0,Transaksi!#REF!,"")</f>
        <v>#REF!</v>
      </c>
      <c r="E1277" s="213" t="e">
        <f>IF(G1277+H1277&lt;&gt;0,Transaksi!#REF!,"")</f>
        <v>#REF!</v>
      </c>
      <c r="F1277" s="48" t="e">
        <f>IF(G1277+H1277&lt;&gt;0,Transaksi!#REF!,"")</f>
        <v>#REF!</v>
      </c>
      <c r="G1277" s="61" t="e">
        <f>IF(Transaksi!#REF!=$F$11,Transaksi!#REF!,0)</f>
        <v>#REF!</v>
      </c>
      <c r="H1277" s="61" t="e">
        <f>IF(Transaksi!#REF!=$F$11,Transaksi!#REF!,0)</f>
        <v>#REF!</v>
      </c>
      <c r="I1277" s="127" t="e">
        <f t="shared" si="19"/>
        <v>#REF!</v>
      </c>
      <c r="J1277" s="127" t="e">
        <f>IF(G1277+H1277&lt;&gt;0,Transaksi!#REF!,"")</f>
        <v>#REF!</v>
      </c>
    </row>
    <row r="1278" spans="3:10" customFormat="1" ht="16" customHeight="1">
      <c r="C1278" s="59" t="e">
        <f>IF(G1278+H1278&lt;&gt;0,Transaksi!#REF!,"")</f>
        <v>#REF!</v>
      </c>
      <c r="D1278" s="60" t="e">
        <f>IF(G1278+H1278&lt;&gt;0,Transaksi!#REF!,"")</f>
        <v>#REF!</v>
      </c>
      <c r="E1278" s="213" t="e">
        <f>IF(G1278+H1278&lt;&gt;0,Transaksi!#REF!,"")</f>
        <v>#REF!</v>
      </c>
      <c r="F1278" s="48" t="e">
        <f>IF(G1278+H1278&lt;&gt;0,Transaksi!#REF!,"")</f>
        <v>#REF!</v>
      </c>
      <c r="G1278" s="61" t="e">
        <f>IF(Transaksi!#REF!=$F$11,Transaksi!#REF!,0)</f>
        <v>#REF!</v>
      </c>
      <c r="H1278" s="61" t="e">
        <f>IF(Transaksi!#REF!=$F$11,Transaksi!#REF!,0)</f>
        <v>#REF!</v>
      </c>
      <c r="I1278" s="127" t="e">
        <f t="shared" si="19"/>
        <v>#REF!</v>
      </c>
      <c r="J1278" s="127" t="e">
        <f>IF(G1278+H1278&lt;&gt;0,Transaksi!#REF!,"")</f>
        <v>#REF!</v>
      </c>
    </row>
    <row r="1279" spans="3:10" customFormat="1" ht="16" customHeight="1">
      <c r="C1279" s="59" t="e">
        <f>IF(G1279+H1279&lt;&gt;0,Transaksi!#REF!,"")</f>
        <v>#REF!</v>
      </c>
      <c r="D1279" s="60" t="e">
        <f>IF(G1279+H1279&lt;&gt;0,Transaksi!#REF!,"")</f>
        <v>#REF!</v>
      </c>
      <c r="E1279" s="213" t="e">
        <f>IF(G1279+H1279&lt;&gt;0,Transaksi!#REF!,"")</f>
        <v>#REF!</v>
      </c>
      <c r="F1279" s="48" t="e">
        <f>IF(G1279+H1279&lt;&gt;0,Transaksi!#REF!,"")</f>
        <v>#REF!</v>
      </c>
      <c r="G1279" s="61" t="e">
        <f>IF(Transaksi!#REF!=$F$11,Transaksi!#REF!,0)</f>
        <v>#REF!</v>
      </c>
      <c r="H1279" s="61" t="e">
        <f>IF(Transaksi!#REF!=$F$11,Transaksi!#REF!,0)</f>
        <v>#REF!</v>
      </c>
      <c r="I1279" s="127" t="e">
        <f t="shared" si="19"/>
        <v>#REF!</v>
      </c>
      <c r="J1279" s="127" t="e">
        <f>IF(G1279+H1279&lt;&gt;0,Transaksi!#REF!,"")</f>
        <v>#REF!</v>
      </c>
    </row>
    <row r="1280" spans="3:10" customFormat="1" ht="16" customHeight="1">
      <c r="C1280" s="59" t="e">
        <f>IF(G1280+H1280&lt;&gt;0,Transaksi!#REF!,"")</f>
        <v>#REF!</v>
      </c>
      <c r="D1280" s="60" t="e">
        <f>IF(G1280+H1280&lt;&gt;0,Transaksi!#REF!,"")</f>
        <v>#REF!</v>
      </c>
      <c r="E1280" s="213" t="e">
        <f>IF(G1280+H1280&lt;&gt;0,Transaksi!#REF!,"")</f>
        <v>#REF!</v>
      </c>
      <c r="F1280" s="48" t="e">
        <f>IF(G1280+H1280&lt;&gt;0,Transaksi!#REF!,"")</f>
        <v>#REF!</v>
      </c>
      <c r="G1280" s="61" t="e">
        <f>IF(Transaksi!#REF!=$F$11,Transaksi!#REF!,0)</f>
        <v>#REF!</v>
      </c>
      <c r="H1280" s="61" t="e">
        <f>IF(Transaksi!#REF!=$F$11,Transaksi!#REF!,0)</f>
        <v>#REF!</v>
      </c>
      <c r="I1280" s="127" t="e">
        <f t="shared" si="19"/>
        <v>#REF!</v>
      </c>
      <c r="J1280" s="127" t="e">
        <f>IF(G1280+H1280&lt;&gt;0,Transaksi!#REF!,"")</f>
        <v>#REF!</v>
      </c>
    </row>
    <row r="1281" spans="3:12" customFormat="1" ht="16" customHeight="1">
      <c r="C1281" s="59" t="e">
        <f>IF(G1281+H1281&lt;&gt;0,Transaksi!#REF!,"")</f>
        <v>#REF!</v>
      </c>
      <c r="D1281" s="60" t="e">
        <f>IF(G1281+H1281&lt;&gt;0,Transaksi!#REF!,"")</f>
        <v>#REF!</v>
      </c>
      <c r="E1281" s="213" t="e">
        <f>IF(G1281+H1281&lt;&gt;0,Transaksi!#REF!,"")</f>
        <v>#REF!</v>
      </c>
      <c r="F1281" s="48" t="e">
        <f>IF(G1281+H1281&lt;&gt;0,Transaksi!#REF!,"")</f>
        <v>#REF!</v>
      </c>
      <c r="G1281" s="61" t="e">
        <f>IF(Transaksi!#REF!=$F$11,Transaksi!#REF!,0)</f>
        <v>#REF!</v>
      </c>
      <c r="H1281" s="61" t="e">
        <f>IF(Transaksi!#REF!=$F$11,Transaksi!#REF!,0)</f>
        <v>#REF!</v>
      </c>
      <c r="I1281" s="127" t="e">
        <f t="shared" si="19"/>
        <v>#REF!</v>
      </c>
      <c r="J1281" s="127" t="e">
        <f>IF(G1281+H1281&lt;&gt;0,Transaksi!#REF!,"")</f>
        <v>#REF!</v>
      </c>
    </row>
    <row r="1282" spans="3:12" customFormat="1" ht="16" customHeight="1">
      <c r="C1282" s="59" t="e">
        <f>IF(G1282+H1282&lt;&gt;0,Transaksi!#REF!,"")</f>
        <v>#REF!</v>
      </c>
      <c r="D1282" s="60" t="e">
        <f>IF(G1282+H1282&lt;&gt;0,Transaksi!#REF!,"")</f>
        <v>#REF!</v>
      </c>
      <c r="E1282" s="213" t="e">
        <f>IF(G1282+H1282&lt;&gt;0,Transaksi!#REF!,"")</f>
        <v>#REF!</v>
      </c>
      <c r="F1282" s="48" t="e">
        <f>IF(G1282+H1282&lt;&gt;0,Transaksi!#REF!,"")</f>
        <v>#REF!</v>
      </c>
      <c r="G1282" s="61" t="e">
        <f>IF(Transaksi!#REF!=$F$11,Transaksi!#REF!,0)</f>
        <v>#REF!</v>
      </c>
      <c r="H1282" s="61" t="e">
        <f>IF(Transaksi!#REF!=$F$11,Transaksi!#REF!,0)</f>
        <v>#REF!</v>
      </c>
      <c r="I1282" s="127" t="e">
        <f t="shared" si="19"/>
        <v>#REF!</v>
      </c>
      <c r="J1282" s="127" t="e">
        <f>IF(G1282+H1282&lt;&gt;0,Transaksi!#REF!,"")</f>
        <v>#REF!</v>
      </c>
    </row>
    <row r="1283" spans="3:12" customFormat="1" ht="16" customHeight="1">
      <c r="C1283" s="59" t="e">
        <f>IF(G1283+H1283&lt;&gt;0,Transaksi!#REF!,"")</f>
        <v>#REF!</v>
      </c>
      <c r="D1283" s="60" t="e">
        <f>IF(G1283+H1283&lt;&gt;0,Transaksi!#REF!,"")</f>
        <v>#REF!</v>
      </c>
      <c r="E1283" s="213" t="e">
        <f>IF(G1283+H1283&lt;&gt;0,Transaksi!#REF!,"")</f>
        <v>#REF!</v>
      </c>
      <c r="F1283" s="48" t="e">
        <f>IF(G1283+H1283&lt;&gt;0,Transaksi!#REF!,"")</f>
        <v>#REF!</v>
      </c>
      <c r="G1283" s="61" t="e">
        <f>IF(Transaksi!#REF!=$F$11,Transaksi!#REF!,0)</f>
        <v>#REF!</v>
      </c>
      <c r="H1283" s="61" t="e">
        <f>IF(Transaksi!#REF!=$F$11,Transaksi!#REF!,0)</f>
        <v>#REF!</v>
      </c>
      <c r="I1283" s="127" t="e">
        <f t="shared" si="19"/>
        <v>#REF!</v>
      </c>
      <c r="J1283" s="127" t="e">
        <f>IF(G1283+H1283&lt;&gt;0,Transaksi!#REF!,"")</f>
        <v>#REF!</v>
      </c>
    </row>
    <row r="1284" spans="3:12" customFormat="1" ht="16" customHeight="1">
      <c r="C1284" s="59" t="e">
        <f>IF(G1284+H1284&lt;&gt;0,Transaksi!#REF!,"")</f>
        <v>#REF!</v>
      </c>
      <c r="D1284" s="60" t="e">
        <f>IF(G1284+H1284&lt;&gt;0,Transaksi!#REF!,"")</f>
        <v>#REF!</v>
      </c>
      <c r="E1284" s="213" t="e">
        <f>IF(G1284+H1284&lt;&gt;0,Transaksi!#REF!,"")</f>
        <v>#REF!</v>
      </c>
      <c r="F1284" s="48" t="e">
        <f>IF(G1284+H1284&lt;&gt;0,Transaksi!#REF!,"")</f>
        <v>#REF!</v>
      </c>
      <c r="G1284" s="61" t="e">
        <f>IF(Transaksi!#REF!=$F$11,Transaksi!#REF!,0)</f>
        <v>#REF!</v>
      </c>
      <c r="H1284" s="61" t="e">
        <f>IF(Transaksi!#REF!=$F$11,Transaksi!#REF!,0)</f>
        <v>#REF!</v>
      </c>
      <c r="I1284" s="127" t="e">
        <f t="shared" si="19"/>
        <v>#REF!</v>
      </c>
      <c r="J1284" s="127" t="e">
        <f>IF(G1284+H1284&lt;&gt;0,Transaksi!#REF!,"")</f>
        <v>#REF!</v>
      </c>
    </row>
    <row r="1285" spans="3:12" customFormat="1" ht="16" customHeight="1">
      <c r="C1285" s="59" t="e">
        <f>IF(G1285+H1285&lt;&gt;0,Transaksi!#REF!,"")</f>
        <v>#REF!</v>
      </c>
      <c r="D1285" s="60" t="e">
        <f>IF(G1285+H1285&lt;&gt;0,Transaksi!#REF!,"")</f>
        <v>#REF!</v>
      </c>
      <c r="E1285" s="213" t="e">
        <f>IF(G1285+H1285&lt;&gt;0,Transaksi!#REF!,"")</f>
        <v>#REF!</v>
      </c>
      <c r="F1285" s="48" t="e">
        <f>IF(G1285+H1285&lt;&gt;0,Transaksi!#REF!,"")</f>
        <v>#REF!</v>
      </c>
      <c r="G1285" s="61" t="e">
        <f>IF(Transaksi!#REF!=$F$11,Transaksi!#REF!,0)</f>
        <v>#REF!</v>
      </c>
      <c r="H1285" s="61" t="e">
        <f>IF(Transaksi!#REF!=$F$11,Transaksi!#REF!,0)</f>
        <v>#REF!</v>
      </c>
      <c r="I1285" s="127" t="e">
        <f t="shared" si="19"/>
        <v>#REF!</v>
      </c>
      <c r="J1285" s="127" t="e">
        <f>IF(G1285+H1285&lt;&gt;0,Transaksi!#REF!,"")</f>
        <v>#REF!</v>
      </c>
    </row>
    <row r="1286" spans="3:12" customFormat="1" ht="16" customHeight="1">
      <c r="C1286" s="59" t="e">
        <f>IF(G1286+H1286&lt;&gt;0,Transaksi!#REF!,"")</f>
        <v>#REF!</v>
      </c>
      <c r="D1286" s="60" t="e">
        <f>IF(G1286+H1286&lt;&gt;0,Transaksi!#REF!,"")</f>
        <v>#REF!</v>
      </c>
      <c r="E1286" s="213" t="e">
        <f>IF(G1286+H1286&lt;&gt;0,Transaksi!#REF!,"")</f>
        <v>#REF!</v>
      </c>
      <c r="F1286" s="48" t="e">
        <f>IF(G1286+H1286&lt;&gt;0,Transaksi!#REF!,"")</f>
        <v>#REF!</v>
      </c>
      <c r="G1286" s="61" t="e">
        <f>IF(Transaksi!#REF!=$F$11,Transaksi!#REF!,0)</f>
        <v>#REF!</v>
      </c>
      <c r="H1286" s="61" t="e">
        <f>IF(Transaksi!#REF!=$F$11,Transaksi!#REF!,0)</f>
        <v>#REF!</v>
      </c>
      <c r="I1286" s="127" t="e">
        <f t="shared" si="19"/>
        <v>#REF!</v>
      </c>
      <c r="J1286" s="127" t="e">
        <f>IF(G1286+H1286&lt;&gt;0,Transaksi!#REF!,"")</f>
        <v>#REF!</v>
      </c>
    </row>
    <row r="1287" spans="3:12" customFormat="1" ht="16" customHeight="1">
      <c r="C1287" s="59" t="e">
        <f>IF(G1287+H1287&lt;&gt;0,Transaksi!#REF!,"")</f>
        <v>#REF!</v>
      </c>
      <c r="D1287" s="60" t="e">
        <f>IF(G1287+H1287&lt;&gt;0,Transaksi!#REF!,"")</f>
        <v>#REF!</v>
      </c>
      <c r="E1287" s="213" t="e">
        <f>IF(G1287+H1287&lt;&gt;0,Transaksi!#REF!,"")</f>
        <v>#REF!</v>
      </c>
      <c r="F1287" s="48" t="e">
        <f>IF(G1287+H1287&lt;&gt;0,Transaksi!#REF!,"")</f>
        <v>#REF!</v>
      </c>
      <c r="G1287" s="61" t="e">
        <f>IF(Transaksi!#REF!=$F$11,Transaksi!#REF!,0)</f>
        <v>#REF!</v>
      </c>
      <c r="H1287" s="61" t="e">
        <f>IF(Transaksi!#REF!=$F$11,Transaksi!#REF!,0)</f>
        <v>#REF!</v>
      </c>
      <c r="I1287" s="127" t="e">
        <f t="shared" si="19"/>
        <v>#REF!</v>
      </c>
      <c r="J1287" s="127" t="e">
        <f>IF(G1287+H1287&lt;&gt;0,Transaksi!#REF!,"")</f>
        <v>#REF!</v>
      </c>
    </row>
    <row r="1288" spans="3:12" customFormat="1" ht="16" customHeight="1">
      <c r="C1288" s="59" t="e">
        <f>IF(G1288+H1288&lt;&gt;0,Transaksi!#REF!,"")</f>
        <v>#REF!</v>
      </c>
      <c r="D1288" s="60" t="e">
        <f>IF(G1288+H1288&lt;&gt;0,Transaksi!#REF!,"")</f>
        <v>#REF!</v>
      </c>
      <c r="E1288" s="213" t="e">
        <f>IF(G1288+H1288&lt;&gt;0,Transaksi!#REF!,"")</f>
        <v>#REF!</v>
      </c>
      <c r="F1288" s="48" t="e">
        <f>IF(G1288+H1288&lt;&gt;0,Transaksi!#REF!,"")</f>
        <v>#REF!</v>
      </c>
      <c r="G1288" s="61" t="e">
        <f>IF(Transaksi!#REF!=$F$11,Transaksi!#REF!,0)</f>
        <v>#REF!</v>
      </c>
      <c r="H1288" s="61" t="e">
        <f>IF(Transaksi!#REF!=$F$11,Transaksi!#REF!,0)</f>
        <v>#REF!</v>
      </c>
      <c r="I1288" s="127" t="e">
        <f t="shared" si="19"/>
        <v>#REF!</v>
      </c>
      <c r="J1288" s="127" t="e">
        <f>IF(G1288+H1288&lt;&gt;0,Transaksi!#REF!,"")</f>
        <v>#REF!</v>
      </c>
    </row>
    <row r="1289" spans="3:12" customFormat="1" ht="16" customHeight="1">
      <c r="C1289" s="59" t="e">
        <f>IF(G1289+H1289&lt;&gt;0,Transaksi!#REF!,"")</f>
        <v>#REF!</v>
      </c>
      <c r="D1289" s="60" t="e">
        <f>IF(G1289+H1289&lt;&gt;0,Transaksi!#REF!,"")</f>
        <v>#REF!</v>
      </c>
      <c r="E1289" s="213" t="e">
        <f>IF(G1289+H1289&lt;&gt;0,Transaksi!#REF!,"")</f>
        <v>#REF!</v>
      </c>
      <c r="F1289" s="48" t="e">
        <f>IF(G1289+H1289&lt;&gt;0,Transaksi!#REF!,"")</f>
        <v>#REF!</v>
      </c>
      <c r="G1289" s="61" t="e">
        <f>IF(Transaksi!#REF!=$F$11,Transaksi!#REF!,0)</f>
        <v>#REF!</v>
      </c>
      <c r="H1289" s="61" t="e">
        <f>IF(Transaksi!#REF!=$F$11,Transaksi!#REF!,0)</f>
        <v>#REF!</v>
      </c>
      <c r="I1289" s="127" t="e">
        <f t="shared" si="19"/>
        <v>#REF!</v>
      </c>
      <c r="J1289" s="127" t="e">
        <f>IF(G1289+H1289&lt;&gt;0,Transaksi!#REF!,"")</f>
        <v>#REF!</v>
      </c>
    </row>
    <row r="1290" spans="3:12" customFormat="1" ht="16" customHeight="1">
      <c r="C1290" s="59" t="e">
        <f>IF(G1290+H1290&lt;&gt;0,Transaksi!#REF!,"")</f>
        <v>#REF!</v>
      </c>
      <c r="D1290" s="60" t="e">
        <f>IF(G1290+H1290&lt;&gt;0,Transaksi!#REF!,"")</f>
        <v>#REF!</v>
      </c>
      <c r="E1290" s="213" t="e">
        <f>IF(G1290+H1290&lt;&gt;0,Transaksi!#REF!,"")</f>
        <v>#REF!</v>
      </c>
      <c r="F1290" s="48" t="e">
        <f>IF(G1290+H1290&lt;&gt;0,Transaksi!#REF!,"")</f>
        <v>#REF!</v>
      </c>
      <c r="G1290" s="61" t="e">
        <f>IF(Transaksi!#REF!=$F$11,Transaksi!#REF!,0)</f>
        <v>#REF!</v>
      </c>
      <c r="H1290" s="61" t="e">
        <f>IF(Transaksi!#REF!=$F$11,Transaksi!#REF!,0)</f>
        <v>#REF!</v>
      </c>
      <c r="I1290" s="127" t="e">
        <f t="shared" si="19"/>
        <v>#REF!</v>
      </c>
      <c r="J1290" s="127" t="e">
        <f>IF(G1290+H1290&lt;&gt;0,Transaksi!#REF!,"")</f>
        <v>#REF!</v>
      </c>
      <c r="L1290" s="141" t="e">
        <f>H1290</f>
        <v>#REF!</v>
      </c>
    </row>
    <row r="1291" spans="3:12" customFormat="1" ht="16" customHeight="1">
      <c r="C1291" s="59" t="e">
        <f>IF(G1291+H1291&lt;&gt;0,Transaksi!#REF!,"")</f>
        <v>#REF!</v>
      </c>
      <c r="D1291" s="60" t="e">
        <f>IF(G1291+H1291&lt;&gt;0,Transaksi!#REF!,"")</f>
        <v>#REF!</v>
      </c>
      <c r="E1291" s="213" t="e">
        <f>IF(G1291+H1291&lt;&gt;0,Transaksi!#REF!,"")</f>
        <v>#REF!</v>
      </c>
      <c r="F1291" s="48" t="e">
        <f>IF(G1291+H1291&lt;&gt;0,Transaksi!#REF!,"")</f>
        <v>#REF!</v>
      </c>
      <c r="G1291" s="61" t="e">
        <f>IF(Transaksi!#REF!=$F$11,Transaksi!#REF!,0)</f>
        <v>#REF!</v>
      </c>
      <c r="H1291" s="61" t="e">
        <f>IF(Transaksi!#REF!=$F$11,Transaksi!#REF!,0)</f>
        <v>#REF!</v>
      </c>
      <c r="I1291" s="127" t="e">
        <f t="shared" si="19"/>
        <v>#REF!</v>
      </c>
      <c r="J1291" s="127" t="e">
        <f>IF(G1291+H1291&lt;&gt;0,Transaksi!#REF!,"")</f>
        <v>#REF!</v>
      </c>
    </row>
    <row r="1292" spans="3:12" customFormat="1" ht="16" customHeight="1">
      <c r="C1292" s="59" t="e">
        <f>IF(G1292+H1292&lt;&gt;0,Transaksi!#REF!,"")</f>
        <v>#REF!</v>
      </c>
      <c r="D1292" s="60" t="e">
        <f>IF(G1292+H1292&lt;&gt;0,Transaksi!#REF!,"")</f>
        <v>#REF!</v>
      </c>
      <c r="E1292" s="213" t="e">
        <f>IF(G1292+H1292&lt;&gt;0,Transaksi!#REF!,"")</f>
        <v>#REF!</v>
      </c>
      <c r="F1292" s="48" t="e">
        <f>IF(G1292+H1292&lt;&gt;0,Transaksi!#REF!,"")</f>
        <v>#REF!</v>
      </c>
      <c r="G1292" s="61" t="e">
        <f>IF(Transaksi!#REF!=$F$11,Transaksi!#REF!,0)</f>
        <v>#REF!</v>
      </c>
      <c r="H1292" s="61" t="e">
        <f>IF(Transaksi!#REF!=$F$11,Transaksi!#REF!,0)</f>
        <v>#REF!</v>
      </c>
      <c r="I1292" s="127" t="e">
        <f t="shared" si="19"/>
        <v>#REF!</v>
      </c>
      <c r="J1292" s="127" t="e">
        <f>IF(G1292+H1292&lt;&gt;0,Transaksi!#REF!,"")</f>
        <v>#REF!</v>
      </c>
    </row>
    <row r="1293" spans="3:12" customFormat="1" ht="16" customHeight="1">
      <c r="C1293" s="59" t="e">
        <f>IF(G1293+H1293&lt;&gt;0,Transaksi!#REF!,"")</f>
        <v>#REF!</v>
      </c>
      <c r="D1293" s="60" t="e">
        <f>IF(G1293+H1293&lt;&gt;0,Transaksi!#REF!,"")</f>
        <v>#REF!</v>
      </c>
      <c r="E1293" s="213" t="e">
        <f>IF(G1293+H1293&lt;&gt;0,Transaksi!#REF!,"")</f>
        <v>#REF!</v>
      </c>
      <c r="F1293" s="48" t="e">
        <f>IF(G1293+H1293&lt;&gt;0,Transaksi!#REF!,"")</f>
        <v>#REF!</v>
      </c>
      <c r="G1293" s="61" t="e">
        <f>IF(Transaksi!#REF!=$F$11,Transaksi!#REF!,0)</f>
        <v>#REF!</v>
      </c>
      <c r="H1293" s="61" t="e">
        <f>IF(Transaksi!#REF!=$F$11,Transaksi!#REF!,0)</f>
        <v>#REF!</v>
      </c>
      <c r="I1293" s="127" t="e">
        <f t="shared" si="19"/>
        <v>#REF!</v>
      </c>
      <c r="J1293" s="127" t="e">
        <f>IF(G1293+H1293&lt;&gt;0,Transaksi!#REF!,"")</f>
        <v>#REF!</v>
      </c>
    </row>
    <row r="1294" spans="3:12" customFormat="1" ht="16" customHeight="1">
      <c r="C1294" s="59" t="e">
        <f>IF(G1294+H1294&lt;&gt;0,Transaksi!#REF!,"")</f>
        <v>#REF!</v>
      </c>
      <c r="D1294" s="60" t="e">
        <f>IF(G1294+H1294&lt;&gt;0,Transaksi!#REF!,"")</f>
        <v>#REF!</v>
      </c>
      <c r="E1294" s="213" t="e">
        <f>IF(G1294+H1294&lt;&gt;0,Transaksi!#REF!,"")</f>
        <v>#REF!</v>
      </c>
      <c r="F1294" s="48" t="e">
        <f>IF(G1294+H1294&lt;&gt;0,Transaksi!#REF!,"")</f>
        <v>#REF!</v>
      </c>
      <c r="G1294" s="61" t="e">
        <f>IF(Transaksi!#REF!=$F$11,Transaksi!#REF!,0)</f>
        <v>#REF!</v>
      </c>
      <c r="H1294" s="61" t="e">
        <f>IF(Transaksi!#REF!=$F$11,Transaksi!#REF!,0)</f>
        <v>#REF!</v>
      </c>
      <c r="I1294" s="127" t="e">
        <f t="shared" si="19"/>
        <v>#REF!</v>
      </c>
      <c r="J1294" s="127" t="e">
        <f>IF(G1294+H1294&lt;&gt;0,Transaksi!#REF!,"")</f>
        <v>#REF!</v>
      </c>
    </row>
    <row r="1295" spans="3:12" customFormat="1" ht="16" customHeight="1">
      <c r="C1295" s="59" t="e">
        <f>IF(G1295+H1295&lt;&gt;0,Transaksi!#REF!,"")</f>
        <v>#REF!</v>
      </c>
      <c r="D1295" s="60" t="e">
        <f>IF(G1295+H1295&lt;&gt;0,Transaksi!#REF!,"")</f>
        <v>#REF!</v>
      </c>
      <c r="E1295" s="213" t="e">
        <f>IF(G1295+H1295&lt;&gt;0,Transaksi!#REF!,"")</f>
        <v>#REF!</v>
      </c>
      <c r="F1295" s="48" t="e">
        <f>IF(G1295+H1295&lt;&gt;0,Transaksi!#REF!,"")</f>
        <v>#REF!</v>
      </c>
      <c r="G1295" s="61" t="e">
        <f>IF(Transaksi!#REF!=$F$11,Transaksi!#REF!,0)</f>
        <v>#REF!</v>
      </c>
      <c r="H1295" s="61" t="e">
        <f>IF(Transaksi!#REF!=$F$11,Transaksi!#REF!,0)</f>
        <v>#REF!</v>
      </c>
      <c r="I1295" s="127" t="e">
        <f t="shared" si="19"/>
        <v>#REF!</v>
      </c>
      <c r="J1295" s="127" t="e">
        <f>IF(G1295+H1295&lt;&gt;0,Transaksi!#REF!,"")</f>
        <v>#REF!</v>
      </c>
    </row>
    <row r="1296" spans="3:12" customFormat="1" ht="16" customHeight="1">
      <c r="C1296" s="59" t="e">
        <f>IF(G1296+H1296&lt;&gt;0,Transaksi!#REF!,"")</f>
        <v>#REF!</v>
      </c>
      <c r="D1296" s="60" t="e">
        <f>IF(G1296+H1296&lt;&gt;0,Transaksi!#REF!,"")</f>
        <v>#REF!</v>
      </c>
      <c r="E1296" s="213" t="e">
        <f>IF(G1296+H1296&lt;&gt;0,Transaksi!#REF!,"")</f>
        <v>#REF!</v>
      </c>
      <c r="F1296" s="48" t="e">
        <f>IF(G1296+H1296&lt;&gt;0,Transaksi!#REF!,"")</f>
        <v>#REF!</v>
      </c>
      <c r="G1296" s="61" t="e">
        <f>IF(Transaksi!#REF!=$F$11,Transaksi!#REF!,0)</f>
        <v>#REF!</v>
      </c>
      <c r="H1296" s="61" t="e">
        <f>IF(Transaksi!#REF!=$F$11,Transaksi!#REF!,0)</f>
        <v>#REF!</v>
      </c>
      <c r="I1296" s="127" t="e">
        <f t="shared" si="19"/>
        <v>#REF!</v>
      </c>
      <c r="J1296" s="127" t="e">
        <f>IF(G1296+H1296&lt;&gt;0,Transaksi!#REF!,"")</f>
        <v>#REF!</v>
      </c>
    </row>
    <row r="1297" spans="3:10" customFormat="1" ht="16" customHeight="1">
      <c r="C1297" s="59" t="e">
        <f>IF(G1297+H1297&lt;&gt;0,Transaksi!#REF!,"")</f>
        <v>#REF!</v>
      </c>
      <c r="D1297" s="60" t="e">
        <f>IF(G1297+H1297&lt;&gt;0,Transaksi!#REF!,"")</f>
        <v>#REF!</v>
      </c>
      <c r="E1297" s="213" t="e">
        <f>IF(G1297+H1297&lt;&gt;0,Transaksi!#REF!,"")</f>
        <v>#REF!</v>
      </c>
      <c r="F1297" s="48" t="e">
        <f>IF(G1297+H1297&lt;&gt;0,Transaksi!#REF!,"")</f>
        <v>#REF!</v>
      </c>
      <c r="G1297" s="61" t="e">
        <f>IF(Transaksi!#REF!=$F$11,Transaksi!#REF!,0)</f>
        <v>#REF!</v>
      </c>
      <c r="H1297" s="61" t="e">
        <f>IF(Transaksi!#REF!=$F$11,Transaksi!#REF!,0)</f>
        <v>#REF!</v>
      </c>
      <c r="I1297" s="127" t="e">
        <f t="shared" ref="I1297:I1360" si="20">I1296+G1297-H1297</f>
        <v>#REF!</v>
      </c>
      <c r="J1297" s="127" t="e">
        <f>IF(G1297+H1297&lt;&gt;0,Transaksi!#REF!,"")</f>
        <v>#REF!</v>
      </c>
    </row>
    <row r="1298" spans="3:10" customFormat="1" ht="16" customHeight="1">
      <c r="C1298" s="59" t="e">
        <f>IF(G1298+H1298&lt;&gt;0,Transaksi!#REF!,"")</f>
        <v>#REF!</v>
      </c>
      <c r="D1298" s="60" t="e">
        <f>IF(G1298+H1298&lt;&gt;0,Transaksi!#REF!,"")</f>
        <v>#REF!</v>
      </c>
      <c r="E1298" s="213" t="e">
        <f>IF(G1298+H1298&lt;&gt;0,Transaksi!#REF!,"")</f>
        <v>#REF!</v>
      </c>
      <c r="F1298" s="48" t="e">
        <f>IF(G1298+H1298&lt;&gt;0,Transaksi!#REF!,"")</f>
        <v>#REF!</v>
      </c>
      <c r="G1298" s="61" t="e">
        <f>IF(Transaksi!#REF!=$F$11,Transaksi!#REF!,0)</f>
        <v>#REF!</v>
      </c>
      <c r="H1298" s="61" t="e">
        <f>IF(Transaksi!#REF!=$F$11,Transaksi!#REF!,0)</f>
        <v>#REF!</v>
      </c>
      <c r="I1298" s="127" t="e">
        <f t="shared" si="20"/>
        <v>#REF!</v>
      </c>
      <c r="J1298" s="127" t="e">
        <f>IF(G1298+H1298&lt;&gt;0,Transaksi!#REF!,"")</f>
        <v>#REF!</v>
      </c>
    </row>
    <row r="1299" spans="3:10" customFormat="1" ht="16" customHeight="1">
      <c r="C1299" s="59" t="e">
        <f>IF(G1299+H1299&lt;&gt;0,Transaksi!#REF!,"")</f>
        <v>#REF!</v>
      </c>
      <c r="D1299" s="60" t="e">
        <f>IF(G1299+H1299&lt;&gt;0,Transaksi!#REF!,"")</f>
        <v>#REF!</v>
      </c>
      <c r="E1299" s="213" t="e">
        <f>IF(G1299+H1299&lt;&gt;0,Transaksi!#REF!,"")</f>
        <v>#REF!</v>
      </c>
      <c r="F1299" s="48" t="e">
        <f>IF(G1299+H1299&lt;&gt;0,Transaksi!#REF!,"")</f>
        <v>#REF!</v>
      </c>
      <c r="G1299" s="61" t="e">
        <f>IF(Transaksi!#REF!=$F$11,Transaksi!#REF!,0)</f>
        <v>#REF!</v>
      </c>
      <c r="H1299" s="61" t="e">
        <f>IF(Transaksi!#REF!=$F$11,Transaksi!#REF!,0)</f>
        <v>#REF!</v>
      </c>
      <c r="I1299" s="127" t="e">
        <f t="shared" si="20"/>
        <v>#REF!</v>
      </c>
      <c r="J1299" s="127" t="e">
        <f>IF(G1299+H1299&lt;&gt;0,Transaksi!#REF!,"")</f>
        <v>#REF!</v>
      </c>
    </row>
    <row r="1300" spans="3:10" customFormat="1" ht="16" customHeight="1">
      <c r="C1300" s="59" t="e">
        <f>IF(G1300+H1300&lt;&gt;0,Transaksi!#REF!,"")</f>
        <v>#REF!</v>
      </c>
      <c r="D1300" s="60" t="e">
        <f>IF(G1300+H1300&lt;&gt;0,Transaksi!#REF!,"")</f>
        <v>#REF!</v>
      </c>
      <c r="E1300" s="213" t="e">
        <f>IF(G1300+H1300&lt;&gt;0,Transaksi!#REF!,"")</f>
        <v>#REF!</v>
      </c>
      <c r="F1300" s="48" t="e">
        <f>IF(G1300+H1300&lt;&gt;0,Transaksi!#REF!,"")</f>
        <v>#REF!</v>
      </c>
      <c r="G1300" s="61" t="e">
        <f>IF(Transaksi!#REF!=$F$11,Transaksi!#REF!,0)</f>
        <v>#REF!</v>
      </c>
      <c r="H1300" s="61" t="e">
        <f>IF(Transaksi!#REF!=$F$11,Transaksi!#REF!,0)</f>
        <v>#REF!</v>
      </c>
      <c r="I1300" s="127" t="e">
        <f t="shared" si="20"/>
        <v>#REF!</v>
      </c>
      <c r="J1300" s="127" t="e">
        <f>IF(G1300+H1300&lt;&gt;0,Transaksi!#REF!,"")</f>
        <v>#REF!</v>
      </c>
    </row>
    <row r="1301" spans="3:10" customFormat="1" ht="16" customHeight="1">
      <c r="C1301" s="59" t="e">
        <f>IF(G1301+H1301&lt;&gt;0,Transaksi!#REF!,"")</f>
        <v>#REF!</v>
      </c>
      <c r="D1301" s="60" t="e">
        <f>IF(G1301+H1301&lt;&gt;0,Transaksi!#REF!,"")</f>
        <v>#REF!</v>
      </c>
      <c r="E1301" s="213" t="e">
        <f>IF(G1301+H1301&lt;&gt;0,Transaksi!#REF!,"")</f>
        <v>#REF!</v>
      </c>
      <c r="F1301" s="48" t="e">
        <f>IF(G1301+H1301&lt;&gt;0,Transaksi!#REF!,"")</f>
        <v>#REF!</v>
      </c>
      <c r="G1301" s="61" t="e">
        <f>IF(Transaksi!#REF!=$F$11,Transaksi!#REF!,0)</f>
        <v>#REF!</v>
      </c>
      <c r="H1301" s="61" t="e">
        <f>IF(Transaksi!#REF!=$F$11,Transaksi!#REF!,0)</f>
        <v>#REF!</v>
      </c>
      <c r="I1301" s="127" t="e">
        <f t="shared" si="20"/>
        <v>#REF!</v>
      </c>
      <c r="J1301" s="127" t="e">
        <f>IF(G1301+H1301&lt;&gt;0,Transaksi!#REF!,"")</f>
        <v>#REF!</v>
      </c>
    </row>
    <row r="1302" spans="3:10" customFormat="1" ht="16" customHeight="1">
      <c r="C1302" s="59" t="e">
        <f>IF(G1302+H1302&lt;&gt;0,Transaksi!#REF!,"")</f>
        <v>#REF!</v>
      </c>
      <c r="D1302" s="60" t="e">
        <f>IF(G1302+H1302&lt;&gt;0,Transaksi!#REF!,"")</f>
        <v>#REF!</v>
      </c>
      <c r="E1302" s="213" t="e">
        <f>IF(G1302+H1302&lt;&gt;0,Transaksi!#REF!,"")</f>
        <v>#REF!</v>
      </c>
      <c r="F1302" s="48" t="e">
        <f>IF(G1302+H1302&lt;&gt;0,Transaksi!#REF!,"")</f>
        <v>#REF!</v>
      </c>
      <c r="G1302" s="61" t="e">
        <f>IF(Transaksi!#REF!=$F$11,Transaksi!#REF!,0)</f>
        <v>#REF!</v>
      </c>
      <c r="H1302" s="61" t="e">
        <f>IF(Transaksi!#REF!=$F$11,Transaksi!#REF!,0)</f>
        <v>#REF!</v>
      </c>
      <c r="I1302" s="127" t="e">
        <f t="shared" si="20"/>
        <v>#REF!</v>
      </c>
      <c r="J1302" s="127" t="e">
        <f>IF(G1302+H1302&lt;&gt;0,Transaksi!#REF!,"")</f>
        <v>#REF!</v>
      </c>
    </row>
    <row r="1303" spans="3:10" customFormat="1" ht="16" customHeight="1">
      <c r="C1303" s="59" t="e">
        <f>IF(G1303+H1303&lt;&gt;0,Transaksi!#REF!,"")</f>
        <v>#REF!</v>
      </c>
      <c r="D1303" s="60" t="e">
        <f>IF(G1303+H1303&lt;&gt;0,Transaksi!#REF!,"")</f>
        <v>#REF!</v>
      </c>
      <c r="E1303" s="213" t="e">
        <f>IF(G1303+H1303&lt;&gt;0,Transaksi!#REF!,"")</f>
        <v>#REF!</v>
      </c>
      <c r="F1303" s="48" t="e">
        <f>IF(G1303+H1303&lt;&gt;0,Transaksi!#REF!,"")</f>
        <v>#REF!</v>
      </c>
      <c r="G1303" s="61" t="e">
        <f>IF(Transaksi!#REF!=$F$11,Transaksi!#REF!,0)</f>
        <v>#REF!</v>
      </c>
      <c r="H1303" s="61" t="e">
        <f>IF(Transaksi!#REF!=$F$11,Transaksi!#REF!,0)</f>
        <v>#REF!</v>
      </c>
      <c r="I1303" s="127" t="e">
        <f t="shared" si="20"/>
        <v>#REF!</v>
      </c>
      <c r="J1303" s="127" t="e">
        <f>IF(G1303+H1303&lt;&gt;0,Transaksi!#REF!,"")</f>
        <v>#REF!</v>
      </c>
    </row>
    <row r="1304" spans="3:10" customFormat="1" ht="16" customHeight="1">
      <c r="C1304" s="59" t="e">
        <f>IF(G1304+H1304&lt;&gt;0,Transaksi!#REF!,"")</f>
        <v>#REF!</v>
      </c>
      <c r="D1304" s="60" t="e">
        <f>IF(G1304+H1304&lt;&gt;0,Transaksi!#REF!,"")</f>
        <v>#REF!</v>
      </c>
      <c r="E1304" s="213" t="e">
        <f>IF(G1304+H1304&lt;&gt;0,Transaksi!#REF!,"")</f>
        <v>#REF!</v>
      </c>
      <c r="F1304" s="48" t="e">
        <f>IF(G1304+H1304&lt;&gt;0,Transaksi!#REF!,"")</f>
        <v>#REF!</v>
      </c>
      <c r="G1304" s="61" t="e">
        <f>IF(Transaksi!#REF!=$F$11,Transaksi!#REF!,0)</f>
        <v>#REF!</v>
      </c>
      <c r="H1304" s="61" t="e">
        <f>IF(Transaksi!#REF!=$F$11,Transaksi!#REF!,0)</f>
        <v>#REF!</v>
      </c>
      <c r="I1304" s="127" t="e">
        <f t="shared" si="20"/>
        <v>#REF!</v>
      </c>
      <c r="J1304" s="127" t="e">
        <f>IF(G1304+H1304&lt;&gt;0,Transaksi!#REF!,"")</f>
        <v>#REF!</v>
      </c>
    </row>
    <row r="1305" spans="3:10" customFormat="1" ht="16" customHeight="1">
      <c r="C1305" s="59" t="e">
        <f>IF(G1305+H1305&lt;&gt;0,Transaksi!#REF!,"")</f>
        <v>#REF!</v>
      </c>
      <c r="D1305" s="60" t="e">
        <f>IF(G1305+H1305&lt;&gt;0,Transaksi!#REF!,"")</f>
        <v>#REF!</v>
      </c>
      <c r="E1305" s="213" t="e">
        <f>IF(G1305+H1305&lt;&gt;0,Transaksi!#REF!,"")</f>
        <v>#REF!</v>
      </c>
      <c r="F1305" s="48" t="e">
        <f>IF(G1305+H1305&lt;&gt;0,Transaksi!#REF!,"")</f>
        <v>#REF!</v>
      </c>
      <c r="G1305" s="61" t="e">
        <f>IF(Transaksi!#REF!=$F$11,Transaksi!#REF!,0)</f>
        <v>#REF!</v>
      </c>
      <c r="H1305" s="61" t="e">
        <f>IF(Transaksi!#REF!=$F$11,Transaksi!#REF!,0)</f>
        <v>#REF!</v>
      </c>
      <c r="I1305" s="127" t="e">
        <f t="shared" si="20"/>
        <v>#REF!</v>
      </c>
      <c r="J1305" s="127" t="e">
        <f>IF(G1305+H1305&lt;&gt;0,Transaksi!#REF!,"")</f>
        <v>#REF!</v>
      </c>
    </row>
    <row r="1306" spans="3:10" customFormat="1" ht="16" customHeight="1">
      <c r="C1306" s="59" t="e">
        <f>IF(G1306+H1306&lt;&gt;0,Transaksi!#REF!,"")</f>
        <v>#REF!</v>
      </c>
      <c r="D1306" s="60" t="e">
        <f>IF(G1306+H1306&lt;&gt;0,Transaksi!#REF!,"")</f>
        <v>#REF!</v>
      </c>
      <c r="E1306" s="213" t="e">
        <f>IF(G1306+H1306&lt;&gt;0,Transaksi!#REF!,"")</f>
        <v>#REF!</v>
      </c>
      <c r="F1306" s="48" t="e">
        <f>IF(G1306+H1306&lt;&gt;0,Transaksi!#REF!,"")</f>
        <v>#REF!</v>
      </c>
      <c r="G1306" s="61" t="e">
        <f>IF(Transaksi!#REF!=$F$11,Transaksi!#REF!,0)</f>
        <v>#REF!</v>
      </c>
      <c r="H1306" s="61" t="e">
        <f>IF(Transaksi!#REF!=$F$11,Transaksi!#REF!,0)</f>
        <v>#REF!</v>
      </c>
      <c r="I1306" s="127" t="e">
        <f t="shared" si="20"/>
        <v>#REF!</v>
      </c>
      <c r="J1306" s="127" t="e">
        <f>IF(G1306+H1306&lt;&gt;0,Transaksi!#REF!,"")</f>
        <v>#REF!</v>
      </c>
    </row>
    <row r="1307" spans="3:10" customFormat="1" ht="16" customHeight="1">
      <c r="C1307" s="59" t="e">
        <f>IF(G1307+H1307&lt;&gt;0,Transaksi!#REF!,"")</f>
        <v>#REF!</v>
      </c>
      <c r="D1307" s="60" t="e">
        <f>IF(G1307+H1307&lt;&gt;0,Transaksi!#REF!,"")</f>
        <v>#REF!</v>
      </c>
      <c r="E1307" s="213" t="e">
        <f>IF(G1307+H1307&lt;&gt;0,Transaksi!#REF!,"")</f>
        <v>#REF!</v>
      </c>
      <c r="F1307" s="48" t="e">
        <f>IF(G1307+H1307&lt;&gt;0,Transaksi!#REF!,"")</f>
        <v>#REF!</v>
      </c>
      <c r="G1307" s="61" t="e">
        <f>IF(Transaksi!#REF!=$F$11,Transaksi!#REF!,0)</f>
        <v>#REF!</v>
      </c>
      <c r="H1307" s="61" t="e">
        <f>IF(Transaksi!#REF!=$F$11,Transaksi!#REF!,0)</f>
        <v>#REF!</v>
      </c>
      <c r="I1307" s="127" t="e">
        <f t="shared" si="20"/>
        <v>#REF!</v>
      </c>
      <c r="J1307" s="127" t="e">
        <f>IF(G1307+H1307&lt;&gt;0,Transaksi!#REF!,"")</f>
        <v>#REF!</v>
      </c>
    </row>
    <row r="1308" spans="3:10" customFormat="1" ht="16" customHeight="1">
      <c r="C1308" s="59" t="e">
        <f>IF(G1308+H1308&lt;&gt;0,Transaksi!#REF!,"")</f>
        <v>#REF!</v>
      </c>
      <c r="D1308" s="60" t="e">
        <f>IF(G1308+H1308&lt;&gt;0,Transaksi!#REF!,"")</f>
        <v>#REF!</v>
      </c>
      <c r="E1308" s="213" t="e">
        <f>IF(G1308+H1308&lt;&gt;0,Transaksi!#REF!,"")</f>
        <v>#REF!</v>
      </c>
      <c r="F1308" s="48" t="e">
        <f>IF(G1308+H1308&lt;&gt;0,Transaksi!#REF!,"")</f>
        <v>#REF!</v>
      </c>
      <c r="G1308" s="61" t="e">
        <f>IF(Transaksi!#REF!=$F$11,Transaksi!#REF!,0)</f>
        <v>#REF!</v>
      </c>
      <c r="H1308" s="61" t="e">
        <f>IF(Transaksi!#REF!=$F$11,Transaksi!#REF!,0)</f>
        <v>#REF!</v>
      </c>
      <c r="I1308" s="127" t="e">
        <f t="shared" si="20"/>
        <v>#REF!</v>
      </c>
      <c r="J1308" s="127" t="e">
        <f>IF(G1308+H1308&lt;&gt;0,Transaksi!#REF!,"")</f>
        <v>#REF!</v>
      </c>
    </row>
    <row r="1309" spans="3:10" customFormat="1" ht="16" customHeight="1">
      <c r="C1309" s="59" t="e">
        <f>IF(G1309+H1309&lt;&gt;0,Transaksi!#REF!,"")</f>
        <v>#REF!</v>
      </c>
      <c r="D1309" s="60" t="e">
        <f>IF(G1309+H1309&lt;&gt;0,Transaksi!#REF!,"")</f>
        <v>#REF!</v>
      </c>
      <c r="E1309" s="213" t="e">
        <f>IF(G1309+H1309&lt;&gt;0,Transaksi!#REF!,"")</f>
        <v>#REF!</v>
      </c>
      <c r="F1309" s="48" t="e">
        <f>IF(G1309+H1309&lt;&gt;0,Transaksi!#REF!,"")</f>
        <v>#REF!</v>
      </c>
      <c r="G1309" s="61" t="e">
        <f>IF(Transaksi!#REF!=$F$11,Transaksi!#REF!,0)</f>
        <v>#REF!</v>
      </c>
      <c r="H1309" s="61" t="e">
        <f>IF(Transaksi!#REF!=$F$11,Transaksi!#REF!,0)</f>
        <v>#REF!</v>
      </c>
      <c r="I1309" s="127" t="e">
        <f t="shared" si="20"/>
        <v>#REF!</v>
      </c>
      <c r="J1309" s="127" t="e">
        <f>IF(G1309+H1309&lt;&gt;0,Transaksi!#REF!,"")</f>
        <v>#REF!</v>
      </c>
    </row>
    <row r="1310" spans="3:10" customFormat="1" ht="16" customHeight="1">
      <c r="C1310" s="59" t="e">
        <f>IF(G1310+H1310&lt;&gt;0,Transaksi!#REF!,"")</f>
        <v>#REF!</v>
      </c>
      <c r="D1310" s="60" t="e">
        <f>IF(G1310+H1310&lt;&gt;0,Transaksi!#REF!,"")</f>
        <v>#REF!</v>
      </c>
      <c r="E1310" s="213" t="e">
        <f>IF(G1310+H1310&lt;&gt;0,Transaksi!#REF!,"")</f>
        <v>#REF!</v>
      </c>
      <c r="F1310" s="48" t="e">
        <f>IF(G1310+H1310&lt;&gt;0,Transaksi!#REF!,"")</f>
        <v>#REF!</v>
      </c>
      <c r="G1310" s="61" t="e">
        <f>IF(Transaksi!#REF!=$F$11,Transaksi!#REF!,0)</f>
        <v>#REF!</v>
      </c>
      <c r="H1310" s="61" t="e">
        <f>IF(Transaksi!#REF!=$F$11,Transaksi!#REF!,0)</f>
        <v>#REF!</v>
      </c>
      <c r="I1310" s="127" t="e">
        <f t="shared" si="20"/>
        <v>#REF!</v>
      </c>
      <c r="J1310" s="127" t="e">
        <f>IF(G1310+H1310&lt;&gt;0,Transaksi!#REF!,"")</f>
        <v>#REF!</v>
      </c>
    </row>
    <row r="1311" spans="3:10" customFormat="1" ht="16" customHeight="1">
      <c r="C1311" s="59" t="e">
        <f>IF(G1311+H1311&lt;&gt;0,Transaksi!#REF!,"")</f>
        <v>#REF!</v>
      </c>
      <c r="D1311" s="60" t="e">
        <f>IF(G1311+H1311&lt;&gt;0,Transaksi!#REF!,"")</f>
        <v>#REF!</v>
      </c>
      <c r="E1311" s="213" t="e">
        <f>IF(G1311+H1311&lt;&gt;0,Transaksi!#REF!,"")</f>
        <v>#REF!</v>
      </c>
      <c r="F1311" s="48" t="e">
        <f>IF(G1311+H1311&lt;&gt;0,Transaksi!#REF!,"")</f>
        <v>#REF!</v>
      </c>
      <c r="G1311" s="61" t="e">
        <f>IF(Transaksi!#REF!=$F$11,Transaksi!#REF!,0)</f>
        <v>#REF!</v>
      </c>
      <c r="H1311" s="61" t="e">
        <f>IF(Transaksi!#REF!=$F$11,Transaksi!#REF!,0)</f>
        <v>#REF!</v>
      </c>
      <c r="I1311" s="127" t="e">
        <f t="shared" si="20"/>
        <v>#REF!</v>
      </c>
      <c r="J1311" s="127" t="e">
        <f>IF(G1311+H1311&lt;&gt;0,Transaksi!#REF!,"")</f>
        <v>#REF!</v>
      </c>
    </row>
    <row r="1312" spans="3:10" customFormat="1" ht="16" customHeight="1">
      <c r="C1312" s="59" t="e">
        <f>IF(G1312+H1312&lt;&gt;0,Transaksi!#REF!,"")</f>
        <v>#REF!</v>
      </c>
      <c r="D1312" s="60" t="e">
        <f>IF(G1312+H1312&lt;&gt;0,Transaksi!#REF!,"")</f>
        <v>#REF!</v>
      </c>
      <c r="E1312" s="213" t="e">
        <f>IF(G1312+H1312&lt;&gt;0,Transaksi!#REF!,"")</f>
        <v>#REF!</v>
      </c>
      <c r="F1312" s="48" t="e">
        <f>IF(G1312+H1312&lt;&gt;0,Transaksi!#REF!,"")</f>
        <v>#REF!</v>
      </c>
      <c r="G1312" s="61" t="e">
        <f>IF(Transaksi!#REF!=$F$11,Transaksi!#REF!,0)</f>
        <v>#REF!</v>
      </c>
      <c r="H1312" s="61" t="e">
        <f>IF(Transaksi!#REF!=$F$11,Transaksi!#REF!,0)</f>
        <v>#REF!</v>
      </c>
      <c r="I1312" s="127" t="e">
        <f t="shared" si="20"/>
        <v>#REF!</v>
      </c>
      <c r="J1312" s="127" t="e">
        <f>IF(G1312+H1312&lt;&gt;0,Transaksi!#REF!,"")</f>
        <v>#REF!</v>
      </c>
    </row>
    <row r="1313" spans="3:10" customFormat="1" ht="16" customHeight="1">
      <c r="C1313" s="59" t="e">
        <f>IF(G1313+H1313&lt;&gt;0,Transaksi!#REF!,"")</f>
        <v>#REF!</v>
      </c>
      <c r="D1313" s="60" t="e">
        <f>IF(G1313+H1313&lt;&gt;0,Transaksi!#REF!,"")</f>
        <v>#REF!</v>
      </c>
      <c r="E1313" s="213" t="e">
        <f>IF(G1313+H1313&lt;&gt;0,Transaksi!#REF!,"")</f>
        <v>#REF!</v>
      </c>
      <c r="F1313" s="48" t="e">
        <f>IF(G1313+H1313&lt;&gt;0,Transaksi!#REF!,"")</f>
        <v>#REF!</v>
      </c>
      <c r="G1313" s="61" t="e">
        <f>IF(Transaksi!#REF!=$F$11,Transaksi!#REF!,0)</f>
        <v>#REF!</v>
      </c>
      <c r="H1313" s="61" t="e">
        <f>IF(Transaksi!#REF!=$F$11,Transaksi!#REF!,0)</f>
        <v>#REF!</v>
      </c>
      <c r="I1313" s="127" t="e">
        <f t="shared" si="20"/>
        <v>#REF!</v>
      </c>
      <c r="J1313" s="127" t="e">
        <f>IF(G1313+H1313&lt;&gt;0,Transaksi!#REF!,"")</f>
        <v>#REF!</v>
      </c>
    </row>
    <row r="1314" spans="3:10" customFormat="1" ht="16" customHeight="1">
      <c r="C1314" s="59" t="e">
        <f>IF(G1314+H1314&lt;&gt;0,Transaksi!#REF!,"")</f>
        <v>#REF!</v>
      </c>
      <c r="D1314" s="60" t="e">
        <f>IF(G1314+H1314&lt;&gt;0,Transaksi!#REF!,"")</f>
        <v>#REF!</v>
      </c>
      <c r="E1314" s="213" t="e">
        <f>IF(G1314+H1314&lt;&gt;0,Transaksi!#REF!,"")</f>
        <v>#REF!</v>
      </c>
      <c r="F1314" s="48" t="e">
        <f>IF(G1314+H1314&lt;&gt;0,Transaksi!#REF!,"")</f>
        <v>#REF!</v>
      </c>
      <c r="G1314" s="61" t="e">
        <f>IF(Transaksi!#REF!=$F$11,Transaksi!#REF!,0)</f>
        <v>#REF!</v>
      </c>
      <c r="H1314" s="61" t="e">
        <f>IF(Transaksi!#REF!=$F$11,Transaksi!#REF!,0)</f>
        <v>#REF!</v>
      </c>
      <c r="I1314" s="127" t="e">
        <f t="shared" si="20"/>
        <v>#REF!</v>
      </c>
      <c r="J1314" s="127" t="e">
        <f>IF(G1314+H1314&lt;&gt;0,Transaksi!#REF!,"")</f>
        <v>#REF!</v>
      </c>
    </row>
    <row r="1315" spans="3:10" customFormat="1" ht="16" customHeight="1">
      <c r="C1315" s="59" t="e">
        <f>IF(G1315+H1315&lt;&gt;0,Transaksi!#REF!,"")</f>
        <v>#REF!</v>
      </c>
      <c r="D1315" s="60" t="e">
        <f>IF(G1315+H1315&lt;&gt;0,Transaksi!#REF!,"")</f>
        <v>#REF!</v>
      </c>
      <c r="E1315" s="213" t="e">
        <f>IF(G1315+H1315&lt;&gt;0,Transaksi!#REF!,"")</f>
        <v>#REF!</v>
      </c>
      <c r="F1315" s="48" t="e">
        <f>IF(G1315+H1315&lt;&gt;0,Transaksi!#REF!,"")</f>
        <v>#REF!</v>
      </c>
      <c r="G1315" s="61" t="e">
        <f>IF(Transaksi!#REF!=$F$11,Transaksi!#REF!,0)</f>
        <v>#REF!</v>
      </c>
      <c r="H1315" s="61" t="e">
        <f>IF(Transaksi!#REF!=$F$11,Transaksi!#REF!,0)</f>
        <v>#REF!</v>
      </c>
      <c r="I1315" s="127" t="e">
        <f t="shared" si="20"/>
        <v>#REF!</v>
      </c>
      <c r="J1315" s="127" t="e">
        <f>IF(G1315+H1315&lt;&gt;0,Transaksi!#REF!,"")</f>
        <v>#REF!</v>
      </c>
    </row>
    <row r="1316" spans="3:10" customFormat="1" ht="16" customHeight="1">
      <c r="C1316" s="59" t="e">
        <f>IF(G1316+H1316&lt;&gt;0,Transaksi!#REF!,"")</f>
        <v>#REF!</v>
      </c>
      <c r="D1316" s="60" t="e">
        <f>IF(G1316+H1316&lt;&gt;0,Transaksi!#REF!,"")</f>
        <v>#REF!</v>
      </c>
      <c r="E1316" s="213" t="e">
        <f>IF(G1316+H1316&lt;&gt;0,Transaksi!#REF!,"")</f>
        <v>#REF!</v>
      </c>
      <c r="F1316" s="48" t="e">
        <f>IF(G1316+H1316&lt;&gt;0,Transaksi!#REF!,"")</f>
        <v>#REF!</v>
      </c>
      <c r="G1316" s="61" t="e">
        <f>IF(Transaksi!#REF!=$F$11,Transaksi!#REF!,0)</f>
        <v>#REF!</v>
      </c>
      <c r="H1316" s="61" t="e">
        <f>IF(Transaksi!#REF!=$F$11,Transaksi!#REF!,0)</f>
        <v>#REF!</v>
      </c>
      <c r="I1316" s="127" t="e">
        <f t="shared" si="20"/>
        <v>#REF!</v>
      </c>
      <c r="J1316" s="127" t="e">
        <f>IF(G1316+H1316&lt;&gt;0,Transaksi!#REF!,"")</f>
        <v>#REF!</v>
      </c>
    </row>
    <row r="1317" spans="3:10" customFormat="1" ht="16" customHeight="1">
      <c r="C1317" s="59" t="e">
        <f>IF(G1317+H1317&lt;&gt;0,Transaksi!#REF!,"")</f>
        <v>#REF!</v>
      </c>
      <c r="D1317" s="60" t="e">
        <f>IF(G1317+H1317&lt;&gt;0,Transaksi!#REF!,"")</f>
        <v>#REF!</v>
      </c>
      <c r="E1317" s="213" t="e">
        <f>IF(G1317+H1317&lt;&gt;0,Transaksi!#REF!,"")</f>
        <v>#REF!</v>
      </c>
      <c r="F1317" s="48" t="e">
        <f>IF(G1317+H1317&lt;&gt;0,Transaksi!#REF!,"")</f>
        <v>#REF!</v>
      </c>
      <c r="G1317" s="61" t="e">
        <f>IF(Transaksi!#REF!=$F$11,Transaksi!#REF!,0)</f>
        <v>#REF!</v>
      </c>
      <c r="H1317" s="61" t="e">
        <f>IF(Transaksi!#REF!=$F$11,Transaksi!#REF!,0)</f>
        <v>#REF!</v>
      </c>
      <c r="I1317" s="127" t="e">
        <f t="shared" si="20"/>
        <v>#REF!</v>
      </c>
      <c r="J1317" s="127" t="e">
        <f>IF(G1317+H1317&lt;&gt;0,Transaksi!#REF!,"")</f>
        <v>#REF!</v>
      </c>
    </row>
    <row r="1318" spans="3:10" customFormat="1" ht="16" customHeight="1">
      <c r="C1318" s="59" t="e">
        <f>IF(G1318+H1318&lt;&gt;0,Transaksi!#REF!,"")</f>
        <v>#REF!</v>
      </c>
      <c r="D1318" s="60" t="e">
        <f>IF(G1318+H1318&lt;&gt;0,Transaksi!#REF!,"")</f>
        <v>#REF!</v>
      </c>
      <c r="E1318" s="213" t="e">
        <f>IF(G1318+H1318&lt;&gt;0,Transaksi!#REF!,"")</f>
        <v>#REF!</v>
      </c>
      <c r="F1318" s="48" t="e">
        <f>IF(G1318+H1318&lt;&gt;0,Transaksi!#REF!,"")</f>
        <v>#REF!</v>
      </c>
      <c r="G1318" s="61" t="e">
        <f>IF(Transaksi!#REF!=$F$11,Transaksi!#REF!,0)</f>
        <v>#REF!</v>
      </c>
      <c r="H1318" s="61" t="e">
        <f>IF(Transaksi!#REF!=$F$11,Transaksi!#REF!,0)</f>
        <v>#REF!</v>
      </c>
      <c r="I1318" s="127" t="e">
        <f t="shared" si="20"/>
        <v>#REF!</v>
      </c>
      <c r="J1318" s="127" t="e">
        <f>IF(G1318+H1318&lt;&gt;0,Transaksi!#REF!,"")</f>
        <v>#REF!</v>
      </c>
    </row>
    <row r="1319" spans="3:10" customFormat="1" ht="16" customHeight="1">
      <c r="C1319" s="59" t="e">
        <f>IF(G1319+H1319&lt;&gt;0,Transaksi!#REF!,"")</f>
        <v>#REF!</v>
      </c>
      <c r="D1319" s="60" t="e">
        <f>IF(G1319+H1319&lt;&gt;0,Transaksi!#REF!,"")</f>
        <v>#REF!</v>
      </c>
      <c r="E1319" s="213" t="e">
        <f>IF(G1319+H1319&lt;&gt;0,Transaksi!#REF!,"")</f>
        <v>#REF!</v>
      </c>
      <c r="F1319" s="48" t="e">
        <f>IF(G1319+H1319&lt;&gt;0,Transaksi!#REF!,"")</f>
        <v>#REF!</v>
      </c>
      <c r="G1319" s="61" t="e">
        <f>IF(Transaksi!#REF!=$F$11,Transaksi!#REF!,0)</f>
        <v>#REF!</v>
      </c>
      <c r="H1319" s="61" t="e">
        <f>IF(Transaksi!#REF!=$F$11,Transaksi!#REF!,0)</f>
        <v>#REF!</v>
      </c>
      <c r="I1319" s="127" t="e">
        <f t="shared" si="20"/>
        <v>#REF!</v>
      </c>
      <c r="J1319" s="127" t="e">
        <f>IF(G1319+H1319&lt;&gt;0,Transaksi!#REF!,"")</f>
        <v>#REF!</v>
      </c>
    </row>
    <row r="1320" spans="3:10" customFormat="1" ht="16" customHeight="1">
      <c r="C1320" s="59" t="e">
        <f>IF(G1320+H1320&lt;&gt;0,Transaksi!#REF!,"")</f>
        <v>#REF!</v>
      </c>
      <c r="D1320" s="60" t="e">
        <f>IF(G1320+H1320&lt;&gt;0,Transaksi!#REF!,"")</f>
        <v>#REF!</v>
      </c>
      <c r="E1320" s="213" t="e">
        <f>IF(G1320+H1320&lt;&gt;0,Transaksi!#REF!,"")</f>
        <v>#REF!</v>
      </c>
      <c r="F1320" s="48" t="e">
        <f>IF(G1320+H1320&lt;&gt;0,Transaksi!#REF!,"")</f>
        <v>#REF!</v>
      </c>
      <c r="G1320" s="61" t="e">
        <f>IF(Transaksi!#REF!=$F$11,Transaksi!#REF!,0)</f>
        <v>#REF!</v>
      </c>
      <c r="H1320" s="61" t="e">
        <f>IF(Transaksi!#REF!=$F$11,Transaksi!#REF!,0)</f>
        <v>#REF!</v>
      </c>
      <c r="I1320" s="127" t="e">
        <f t="shared" si="20"/>
        <v>#REF!</v>
      </c>
      <c r="J1320" s="127" t="e">
        <f>IF(G1320+H1320&lt;&gt;0,Transaksi!#REF!,"")</f>
        <v>#REF!</v>
      </c>
    </row>
    <row r="1321" spans="3:10" customFormat="1" ht="16" customHeight="1">
      <c r="C1321" s="59" t="e">
        <f>IF(G1321+H1321&lt;&gt;0,Transaksi!#REF!,"")</f>
        <v>#REF!</v>
      </c>
      <c r="D1321" s="60" t="e">
        <f>IF(G1321+H1321&lt;&gt;0,Transaksi!#REF!,"")</f>
        <v>#REF!</v>
      </c>
      <c r="E1321" s="213" t="e">
        <f>IF(G1321+H1321&lt;&gt;0,Transaksi!#REF!,"")</f>
        <v>#REF!</v>
      </c>
      <c r="F1321" s="48" t="e">
        <f>IF(G1321+H1321&lt;&gt;0,Transaksi!#REF!,"")</f>
        <v>#REF!</v>
      </c>
      <c r="G1321" s="61" t="e">
        <f>IF(Transaksi!#REF!=$F$11,Transaksi!#REF!,0)</f>
        <v>#REF!</v>
      </c>
      <c r="H1321" s="61" t="e">
        <f>IF(Transaksi!#REF!=$F$11,Transaksi!#REF!,0)</f>
        <v>#REF!</v>
      </c>
      <c r="I1321" s="127" t="e">
        <f t="shared" si="20"/>
        <v>#REF!</v>
      </c>
      <c r="J1321" s="127" t="e">
        <f>IF(G1321+H1321&lt;&gt;0,Transaksi!#REF!,"")</f>
        <v>#REF!</v>
      </c>
    </row>
    <row r="1322" spans="3:10" customFormat="1" ht="16" customHeight="1">
      <c r="C1322" s="59" t="e">
        <f>IF(G1322+H1322&lt;&gt;0,Transaksi!#REF!,"")</f>
        <v>#REF!</v>
      </c>
      <c r="D1322" s="60" t="e">
        <f>IF(G1322+H1322&lt;&gt;0,Transaksi!#REF!,"")</f>
        <v>#REF!</v>
      </c>
      <c r="E1322" s="213" t="e">
        <f>IF(G1322+H1322&lt;&gt;0,Transaksi!#REF!,"")</f>
        <v>#REF!</v>
      </c>
      <c r="F1322" s="48" t="e">
        <f>IF(G1322+H1322&lt;&gt;0,Transaksi!#REF!,"")</f>
        <v>#REF!</v>
      </c>
      <c r="G1322" s="61" t="e">
        <f>IF(Transaksi!#REF!=$F$11,Transaksi!#REF!,0)</f>
        <v>#REF!</v>
      </c>
      <c r="H1322" s="61" t="e">
        <f>IF(Transaksi!#REF!=$F$11,Transaksi!#REF!,0)</f>
        <v>#REF!</v>
      </c>
      <c r="I1322" s="127" t="e">
        <f t="shared" si="20"/>
        <v>#REF!</v>
      </c>
      <c r="J1322" s="127" t="e">
        <f>IF(G1322+H1322&lt;&gt;0,Transaksi!#REF!,"")</f>
        <v>#REF!</v>
      </c>
    </row>
    <row r="1323" spans="3:10" customFormat="1" ht="16" customHeight="1">
      <c r="C1323" s="59" t="e">
        <f>IF(G1323+H1323&lt;&gt;0,Transaksi!#REF!,"")</f>
        <v>#REF!</v>
      </c>
      <c r="D1323" s="60" t="e">
        <f>IF(G1323+H1323&lt;&gt;0,Transaksi!#REF!,"")</f>
        <v>#REF!</v>
      </c>
      <c r="E1323" s="213" t="e">
        <f>IF(G1323+H1323&lt;&gt;0,Transaksi!#REF!,"")</f>
        <v>#REF!</v>
      </c>
      <c r="F1323" s="48" t="e">
        <f>IF(G1323+H1323&lt;&gt;0,Transaksi!#REF!,"")</f>
        <v>#REF!</v>
      </c>
      <c r="G1323" s="61" t="e">
        <f>IF(Transaksi!#REF!=$F$11,Transaksi!#REF!,0)</f>
        <v>#REF!</v>
      </c>
      <c r="H1323" s="61" t="e">
        <f>IF(Transaksi!#REF!=$F$11,Transaksi!#REF!,0)</f>
        <v>#REF!</v>
      </c>
      <c r="I1323" s="127" t="e">
        <f t="shared" si="20"/>
        <v>#REF!</v>
      </c>
      <c r="J1323" s="127" t="e">
        <f>IF(G1323+H1323&lt;&gt;0,Transaksi!#REF!,"")</f>
        <v>#REF!</v>
      </c>
    </row>
    <row r="1324" spans="3:10" customFormat="1" ht="16" customHeight="1">
      <c r="C1324" s="59" t="e">
        <f>IF(G1324+H1324&lt;&gt;0,Transaksi!#REF!,"")</f>
        <v>#REF!</v>
      </c>
      <c r="D1324" s="60" t="e">
        <f>IF(G1324+H1324&lt;&gt;0,Transaksi!#REF!,"")</f>
        <v>#REF!</v>
      </c>
      <c r="E1324" s="213" t="e">
        <f>IF(G1324+H1324&lt;&gt;0,Transaksi!#REF!,"")</f>
        <v>#REF!</v>
      </c>
      <c r="F1324" s="48" t="e">
        <f>IF(G1324+H1324&lt;&gt;0,Transaksi!#REF!,"")</f>
        <v>#REF!</v>
      </c>
      <c r="G1324" s="61" t="e">
        <f>IF(Transaksi!#REF!=$F$11,Transaksi!#REF!,0)</f>
        <v>#REF!</v>
      </c>
      <c r="H1324" s="61" t="e">
        <f>IF(Transaksi!#REF!=$F$11,Transaksi!#REF!,0)</f>
        <v>#REF!</v>
      </c>
      <c r="I1324" s="127" t="e">
        <f t="shared" si="20"/>
        <v>#REF!</v>
      </c>
      <c r="J1324" s="127" t="e">
        <f>IF(G1324+H1324&lt;&gt;0,Transaksi!#REF!,"")</f>
        <v>#REF!</v>
      </c>
    </row>
    <row r="1325" spans="3:10" customFormat="1" ht="16" customHeight="1">
      <c r="C1325" s="59" t="e">
        <f>IF(G1325+H1325&lt;&gt;0,Transaksi!#REF!,"")</f>
        <v>#REF!</v>
      </c>
      <c r="D1325" s="60" t="e">
        <f>IF(G1325+H1325&lt;&gt;0,Transaksi!#REF!,"")</f>
        <v>#REF!</v>
      </c>
      <c r="E1325" s="213" t="e">
        <f>IF(G1325+H1325&lt;&gt;0,Transaksi!#REF!,"")</f>
        <v>#REF!</v>
      </c>
      <c r="F1325" s="48" t="e">
        <f>IF(G1325+H1325&lt;&gt;0,Transaksi!#REF!,"")</f>
        <v>#REF!</v>
      </c>
      <c r="G1325" s="61" t="e">
        <f>IF(Transaksi!#REF!=$F$11,Transaksi!#REF!,0)</f>
        <v>#REF!</v>
      </c>
      <c r="H1325" s="61" t="e">
        <f>IF(Transaksi!#REF!=$F$11,Transaksi!#REF!,0)</f>
        <v>#REF!</v>
      </c>
      <c r="I1325" s="127" t="e">
        <f t="shared" si="20"/>
        <v>#REF!</v>
      </c>
      <c r="J1325" s="127" t="e">
        <f>IF(G1325+H1325&lt;&gt;0,Transaksi!#REF!,"")</f>
        <v>#REF!</v>
      </c>
    </row>
    <row r="1326" spans="3:10" customFormat="1" ht="16" customHeight="1">
      <c r="C1326" s="59" t="e">
        <f>IF(G1326+H1326&lt;&gt;0,Transaksi!#REF!,"")</f>
        <v>#REF!</v>
      </c>
      <c r="D1326" s="60" t="e">
        <f>IF(G1326+H1326&lt;&gt;0,Transaksi!#REF!,"")</f>
        <v>#REF!</v>
      </c>
      <c r="E1326" s="213" t="e">
        <f>IF(G1326+H1326&lt;&gt;0,Transaksi!#REF!,"")</f>
        <v>#REF!</v>
      </c>
      <c r="F1326" s="48" t="e">
        <f>IF(G1326+H1326&lt;&gt;0,Transaksi!#REF!,"")</f>
        <v>#REF!</v>
      </c>
      <c r="G1326" s="61" t="e">
        <f>IF(Transaksi!#REF!=$F$11,Transaksi!#REF!,0)</f>
        <v>#REF!</v>
      </c>
      <c r="H1326" s="61" t="e">
        <f>IF(Transaksi!#REF!=$F$11,Transaksi!#REF!,0)</f>
        <v>#REF!</v>
      </c>
      <c r="I1326" s="127" t="e">
        <f t="shared" si="20"/>
        <v>#REF!</v>
      </c>
      <c r="J1326" s="127" t="e">
        <f>IF(G1326+H1326&lt;&gt;0,Transaksi!#REF!,"")</f>
        <v>#REF!</v>
      </c>
    </row>
    <row r="1327" spans="3:10" customFormat="1" ht="16" customHeight="1">
      <c r="C1327" s="59" t="e">
        <f>IF(G1327+H1327&lt;&gt;0,Transaksi!#REF!,"")</f>
        <v>#REF!</v>
      </c>
      <c r="D1327" s="60" t="e">
        <f>IF(G1327+H1327&lt;&gt;0,Transaksi!#REF!,"")</f>
        <v>#REF!</v>
      </c>
      <c r="E1327" s="213" t="e">
        <f>IF(G1327+H1327&lt;&gt;0,Transaksi!#REF!,"")</f>
        <v>#REF!</v>
      </c>
      <c r="F1327" s="48" t="e">
        <f>IF(G1327+H1327&lt;&gt;0,Transaksi!#REF!,"")</f>
        <v>#REF!</v>
      </c>
      <c r="G1327" s="61" t="e">
        <f>IF(Transaksi!#REF!=$F$11,Transaksi!#REF!,0)</f>
        <v>#REF!</v>
      </c>
      <c r="H1327" s="61" t="e">
        <f>IF(Transaksi!#REF!=$F$11,Transaksi!#REF!,0)</f>
        <v>#REF!</v>
      </c>
      <c r="I1327" s="127" t="e">
        <f t="shared" si="20"/>
        <v>#REF!</v>
      </c>
      <c r="J1327" s="127" t="e">
        <f>IF(G1327+H1327&lt;&gt;0,Transaksi!#REF!,"")</f>
        <v>#REF!</v>
      </c>
    </row>
    <row r="1328" spans="3:10" customFormat="1" ht="16" customHeight="1">
      <c r="C1328" s="59" t="e">
        <f>IF(G1328+H1328&lt;&gt;0,Transaksi!#REF!,"")</f>
        <v>#REF!</v>
      </c>
      <c r="D1328" s="60" t="e">
        <f>IF(G1328+H1328&lt;&gt;0,Transaksi!#REF!,"")</f>
        <v>#REF!</v>
      </c>
      <c r="E1328" s="213" t="e">
        <f>IF(G1328+H1328&lt;&gt;0,Transaksi!#REF!,"")</f>
        <v>#REF!</v>
      </c>
      <c r="F1328" s="48" t="e">
        <f>IF(G1328+H1328&lt;&gt;0,Transaksi!#REF!,"")</f>
        <v>#REF!</v>
      </c>
      <c r="G1328" s="61" t="e">
        <f>IF(Transaksi!#REF!=$F$11,Transaksi!#REF!,0)</f>
        <v>#REF!</v>
      </c>
      <c r="H1328" s="61" t="e">
        <f>IF(Transaksi!#REF!=$F$11,Transaksi!#REF!,0)</f>
        <v>#REF!</v>
      </c>
      <c r="I1328" s="127" t="e">
        <f t="shared" si="20"/>
        <v>#REF!</v>
      </c>
      <c r="J1328" s="127" t="e">
        <f>IF(G1328+H1328&lt;&gt;0,Transaksi!#REF!,"")</f>
        <v>#REF!</v>
      </c>
    </row>
    <row r="1329" spans="3:10" customFormat="1" ht="16" customHeight="1">
      <c r="C1329" s="59" t="e">
        <f>IF(G1329+H1329&lt;&gt;0,Transaksi!#REF!,"")</f>
        <v>#REF!</v>
      </c>
      <c r="D1329" s="60" t="e">
        <f>IF(G1329+H1329&lt;&gt;0,Transaksi!#REF!,"")</f>
        <v>#REF!</v>
      </c>
      <c r="E1329" s="213" t="e">
        <f>IF(G1329+H1329&lt;&gt;0,Transaksi!#REF!,"")</f>
        <v>#REF!</v>
      </c>
      <c r="F1329" s="48" t="e">
        <f>IF(G1329+H1329&lt;&gt;0,Transaksi!#REF!,"")</f>
        <v>#REF!</v>
      </c>
      <c r="G1329" s="61" t="e">
        <f>IF(Transaksi!#REF!=$F$11,Transaksi!#REF!,0)</f>
        <v>#REF!</v>
      </c>
      <c r="H1329" s="61" t="e">
        <f>IF(Transaksi!#REF!=$F$11,Transaksi!#REF!,0)</f>
        <v>#REF!</v>
      </c>
      <c r="I1329" s="127" t="e">
        <f t="shared" si="20"/>
        <v>#REF!</v>
      </c>
      <c r="J1329" s="127" t="e">
        <f>IF(G1329+H1329&lt;&gt;0,Transaksi!#REF!,"")</f>
        <v>#REF!</v>
      </c>
    </row>
    <row r="1330" spans="3:10" customFormat="1" ht="16" customHeight="1">
      <c r="C1330" s="59" t="e">
        <f>IF(G1330+H1330&lt;&gt;0,Transaksi!#REF!,"")</f>
        <v>#REF!</v>
      </c>
      <c r="D1330" s="60" t="e">
        <f>IF(G1330+H1330&lt;&gt;0,Transaksi!#REF!,"")</f>
        <v>#REF!</v>
      </c>
      <c r="E1330" s="213" t="e">
        <f>IF(G1330+H1330&lt;&gt;0,Transaksi!#REF!,"")</f>
        <v>#REF!</v>
      </c>
      <c r="F1330" s="48" t="e">
        <f>IF(G1330+H1330&lt;&gt;0,Transaksi!#REF!,"")</f>
        <v>#REF!</v>
      </c>
      <c r="G1330" s="61" t="e">
        <f>IF(Transaksi!#REF!=$F$11,Transaksi!#REF!,0)</f>
        <v>#REF!</v>
      </c>
      <c r="H1330" s="61" t="e">
        <f>IF(Transaksi!#REF!=$F$11,Transaksi!#REF!,0)</f>
        <v>#REF!</v>
      </c>
      <c r="I1330" s="127" t="e">
        <f t="shared" si="20"/>
        <v>#REF!</v>
      </c>
      <c r="J1330" s="127" t="e">
        <f>IF(G1330+H1330&lt;&gt;0,Transaksi!#REF!,"")</f>
        <v>#REF!</v>
      </c>
    </row>
    <row r="1331" spans="3:10" customFormat="1" ht="16" customHeight="1">
      <c r="C1331" s="59" t="e">
        <f>IF(G1331+H1331&lt;&gt;0,Transaksi!#REF!,"")</f>
        <v>#REF!</v>
      </c>
      <c r="D1331" s="60" t="e">
        <f>IF(G1331+H1331&lt;&gt;0,Transaksi!#REF!,"")</f>
        <v>#REF!</v>
      </c>
      <c r="E1331" s="213" t="e">
        <f>IF(G1331+H1331&lt;&gt;0,Transaksi!#REF!,"")</f>
        <v>#REF!</v>
      </c>
      <c r="F1331" s="48" t="e">
        <f>IF(G1331+H1331&lt;&gt;0,Transaksi!#REF!,"")</f>
        <v>#REF!</v>
      </c>
      <c r="G1331" s="61" t="e">
        <f>IF(Transaksi!#REF!=$F$11,Transaksi!#REF!,0)</f>
        <v>#REF!</v>
      </c>
      <c r="H1331" s="61" t="e">
        <f>IF(Transaksi!#REF!=$F$11,Transaksi!#REF!,0)</f>
        <v>#REF!</v>
      </c>
      <c r="I1331" s="127" t="e">
        <f t="shared" si="20"/>
        <v>#REF!</v>
      </c>
      <c r="J1331" s="127" t="e">
        <f>IF(G1331+H1331&lt;&gt;0,Transaksi!#REF!,"")</f>
        <v>#REF!</v>
      </c>
    </row>
    <row r="1332" spans="3:10" customFormat="1" ht="16" customHeight="1">
      <c r="C1332" s="59" t="e">
        <f>IF(G1332+H1332&lt;&gt;0,Transaksi!#REF!,"")</f>
        <v>#REF!</v>
      </c>
      <c r="D1332" s="60" t="e">
        <f>IF(G1332+H1332&lt;&gt;0,Transaksi!#REF!,"")</f>
        <v>#REF!</v>
      </c>
      <c r="E1332" s="213" t="e">
        <f>IF(G1332+H1332&lt;&gt;0,Transaksi!#REF!,"")</f>
        <v>#REF!</v>
      </c>
      <c r="F1332" s="48" t="e">
        <f>IF(G1332+H1332&lt;&gt;0,Transaksi!#REF!,"")</f>
        <v>#REF!</v>
      </c>
      <c r="G1332" s="61" t="e">
        <f>IF(Transaksi!#REF!=$F$11,Transaksi!#REF!,0)</f>
        <v>#REF!</v>
      </c>
      <c r="H1332" s="61" t="e">
        <f>IF(Transaksi!#REF!=$F$11,Transaksi!#REF!,0)</f>
        <v>#REF!</v>
      </c>
      <c r="I1332" s="127" t="e">
        <f t="shared" si="20"/>
        <v>#REF!</v>
      </c>
      <c r="J1332" s="127" t="e">
        <f>IF(G1332+H1332&lt;&gt;0,Transaksi!#REF!,"")</f>
        <v>#REF!</v>
      </c>
    </row>
    <row r="1333" spans="3:10" customFormat="1" ht="16" customHeight="1">
      <c r="C1333" s="59" t="e">
        <f>IF(G1333+H1333&lt;&gt;0,Transaksi!#REF!,"")</f>
        <v>#REF!</v>
      </c>
      <c r="D1333" s="60" t="e">
        <f>IF(G1333+H1333&lt;&gt;0,Transaksi!#REF!,"")</f>
        <v>#REF!</v>
      </c>
      <c r="E1333" s="213" t="e">
        <f>IF(G1333+H1333&lt;&gt;0,Transaksi!#REF!,"")</f>
        <v>#REF!</v>
      </c>
      <c r="F1333" s="48" t="e">
        <f>IF(G1333+H1333&lt;&gt;0,Transaksi!#REF!,"")</f>
        <v>#REF!</v>
      </c>
      <c r="G1333" s="61" t="e">
        <f>IF(Transaksi!#REF!=$F$11,Transaksi!#REF!,0)</f>
        <v>#REF!</v>
      </c>
      <c r="H1333" s="61" t="e">
        <f>IF(Transaksi!#REF!=$F$11,Transaksi!#REF!,0)</f>
        <v>#REF!</v>
      </c>
      <c r="I1333" s="127" t="e">
        <f t="shared" si="20"/>
        <v>#REF!</v>
      </c>
      <c r="J1333" s="127" t="e">
        <f>IF(G1333+H1333&lt;&gt;0,Transaksi!#REF!,"")</f>
        <v>#REF!</v>
      </c>
    </row>
    <row r="1334" spans="3:10" customFormat="1" ht="16" customHeight="1">
      <c r="C1334" s="59" t="e">
        <f>IF(G1334+H1334&lt;&gt;0,Transaksi!#REF!,"")</f>
        <v>#REF!</v>
      </c>
      <c r="D1334" s="60" t="e">
        <f>IF(G1334+H1334&lt;&gt;0,Transaksi!#REF!,"")</f>
        <v>#REF!</v>
      </c>
      <c r="E1334" s="213" t="e">
        <f>IF(G1334+H1334&lt;&gt;0,Transaksi!#REF!,"")</f>
        <v>#REF!</v>
      </c>
      <c r="F1334" s="48" t="e">
        <f>IF(G1334+H1334&lt;&gt;0,Transaksi!#REF!,"")</f>
        <v>#REF!</v>
      </c>
      <c r="G1334" s="61" t="e">
        <f>IF(Transaksi!#REF!=$F$11,Transaksi!#REF!,0)</f>
        <v>#REF!</v>
      </c>
      <c r="H1334" s="61" t="e">
        <f>IF(Transaksi!#REF!=$F$11,Transaksi!#REF!,0)</f>
        <v>#REF!</v>
      </c>
      <c r="I1334" s="127" t="e">
        <f t="shared" si="20"/>
        <v>#REF!</v>
      </c>
      <c r="J1334" s="127" t="e">
        <f>IF(G1334+H1334&lt;&gt;0,Transaksi!#REF!,"")</f>
        <v>#REF!</v>
      </c>
    </row>
    <row r="1335" spans="3:10" customFormat="1" ht="16" customHeight="1">
      <c r="C1335" s="59" t="e">
        <f>IF(G1335+H1335&lt;&gt;0,Transaksi!#REF!,"")</f>
        <v>#REF!</v>
      </c>
      <c r="D1335" s="60" t="e">
        <f>IF(G1335+H1335&lt;&gt;0,Transaksi!#REF!,"")</f>
        <v>#REF!</v>
      </c>
      <c r="E1335" s="213" t="e">
        <f>IF(G1335+H1335&lt;&gt;0,Transaksi!#REF!,"")</f>
        <v>#REF!</v>
      </c>
      <c r="F1335" s="48" t="e">
        <f>IF(G1335+H1335&lt;&gt;0,Transaksi!#REF!,"")</f>
        <v>#REF!</v>
      </c>
      <c r="G1335" s="61" t="e">
        <f>IF(Transaksi!#REF!=$F$11,Transaksi!#REF!,0)</f>
        <v>#REF!</v>
      </c>
      <c r="H1335" s="61" t="e">
        <f>IF(Transaksi!#REF!=$F$11,Transaksi!#REF!,0)</f>
        <v>#REF!</v>
      </c>
      <c r="I1335" s="127" t="e">
        <f t="shared" si="20"/>
        <v>#REF!</v>
      </c>
      <c r="J1335" s="127" t="e">
        <f>IF(G1335+H1335&lt;&gt;0,Transaksi!#REF!,"")</f>
        <v>#REF!</v>
      </c>
    </row>
    <row r="1336" spans="3:10" customFormat="1" ht="16" customHeight="1">
      <c r="C1336" s="59" t="e">
        <f>IF(G1336+H1336&lt;&gt;0,Transaksi!#REF!,"")</f>
        <v>#REF!</v>
      </c>
      <c r="D1336" s="60" t="e">
        <f>IF(G1336+H1336&lt;&gt;0,Transaksi!#REF!,"")</f>
        <v>#REF!</v>
      </c>
      <c r="E1336" s="213" t="e">
        <f>IF(G1336+H1336&lt;&gt;0,Transaksi!#REF!,"")</f>
        <v>#REF!</v>
      </c>
      <c r="F1336" s="48" t="e">
        <f>IF(G1336+H1336&lt;&gt;0,Transaksi!#REF!,"")</f>
        <v>#REF!</v>
      </c>
      <c r="G1336" s="61" t="e">
        <f>IF(Transaksi!#REF!=$F$11,Transaksi!#REF!,0)</f>
        <v>#REF!</v>
      </c>
      <c r="H1336" s="61" t="e">
        <f>IF(Transaksi!#REF!=$F$11,Transaksi!#REF!,0)</f>
        <v>#REF!</v>
      </c>
      <c r="I1336" s="127" t="e">
        <f t="shared" si="20"/>
        <v>#REF!</v>
      </c>
      <c r="J1336" s="127" t="e">
        <f>IF(G1336+H1336&lt;&gt;0,Transaksi!#REF!,"")</f>
        <v>#REF!</v>
      </c>
    </row>
    <row r="1337" spans="3:10" customFormat="1" ht="16" customHeight="1">
      <c r="C1337" s="59" t="e">
        <f>IF(G1337+H1337&lt;&gt;0,Transaksi!#REF!,"")</f>
        <v>#REF!</v>
      </c>
      <c r="D1337" s="60" t="e">
        <f>IF(G1337+H1337&lt;&gt;0,Transaksi!#REF!,"")</f>
        <v>#REF!</v>
      </c>
      <c r="E1337" s="213" t="e">
        <f>IF(G1337+H1337&lt;&gt;0,Transaksi!#REF!,"")</f>
        <v>#REF!</v>
      </c>
      <c r="F1337" s="48" t="e">
        <f>IF(G1337+H1337&lt;&gt;0,Transaksi!#REF!,"")</f>
        <v>#REF!</v>
      </c>
      <c r="G1337" s="61" t="e">
        <f>IF(Transaksi!#REF!=$F$11,Transaksi!#REF!,0)</f>
        <v>#REF!</v>
      </c>
      <c r="H1337" s="61" t="e">
        <f>IF(Transaksi!#REF!=$F$11,Transaksi!#REF!,0)</f>
        <v>#REF!</v>
      </c>
      <c r="I1337" s="127" t="e">
        <f t="shared" si="20"/>
        <v>#REF!</v>
      </c>
      <c r="J1337" s="127" t="e">
        <f>IF(G1337+H1337&lt;&gt;0,Transaksi!#REF!,"")</f>
        <v>#REF!</v>
      </c>
    </row>
    <row r="1338" spans="3:10" customFormat="1" ht="16" customHeight="1">
      <c r="C1338" s="59" t="e">
        <f>IF(G1338+H1338&lt;&gt;0,Transaksi!#REF!,"")</f>
        <v>#REF!</v>
      </c>
      <c r="D1338" s="60" t="e">
        <f>IF(G1338+H1338&lt;&gt;0,Transaksi!#REF!,"")</f>
        <v>#REF!</v>
      </c>
      <c r="E1338" s="213" t="e">
        <f>IF(G1338+H1338&lt;&gt;0,Transaksi!#REF!,"")</f>
        <v>#REF!</v>
      </c>
      <c r="F1338" s="48" t="e">
        <f>IF(G1338+H1338&lt;&gt;0,Transaksi!#REF!,"")</f>
        <v>#REF!</v>
      </c>
      <c r="G1338" s="61" t="e">
        <f>IF(Transaksi!#REF!=$F$11,Transaksi!#REF!,0)</f>
        <v>#REF!</v>
      </c>
      <c r="H1338" s="61" t="e">
        <f>IF(Transaksi!#REF!=$F$11,Transaksi!#REF!,0)</f>
        <v>#REF!</v>
      </c>
      <c r="I1338" s="127" t="e">
        <f t="shared" si="20"/>
        <v>#REF!</v>
      </c>
      <c r="J1338" s="127" t="e">
        <f>IF(G1338+H1338&lt;&gt;0,Transaksi!#REF!,"")</f>
        <v>#REF!</v>
      </c>
    </row>
    <row r="1339" spans="3:10" customFormat="1" ht="16" customHeight="1">
      <c r="C1339" s="59" t="e">
        <f>IF(G1339+H1339&lt;&gt;0,Transaksi!#REF!,"")</f>
        <v>#REF!</v>
      </c>
      <c r="D1339" s="60" t="e">
        <f>IF(G1339+H1339&lt;&gt;0,Transaksi!#REF!,"")</f>
        <v>#REF!</v>
      </c>
      <c r="E1339" s="213" t="e">
        <f>IF(G1339+H1339&lt;&gt;0,Transaksi!#REF!,"")</f>
        <v>#REF!</v>
      </c>
      <c r="F1339" s="48" t="e">
        <f>IF(G1339+H1339&lt;&gt;0,Transaksi!#REF!,"")</f>
        <v>#REF!</v>
      </c>
      <c r="G1339" s="61" t="e">
        <f>IF(Transaksi!#REF!=$F$11,Transaksi!#REF!,0)</f>
        <v>#REF!</v>
      </c>
      <c r="H1339" s="61" t="e">
        <f>IF(Transaksi!#REF!=$F$11,Transaksi!#REF!,0)</f>
        <v>#REF!</v>
      </c>
      <c r="I1339" s="127" t="e">
        <f t="shared" si="20"/>
        <v>#REF!</v>
      </c>
      <c r="J1339" s="127" t="e">
        <f>IF(G1339+H1339&lt;&gt;0,Transaksi!#REF!,"")</f>
        <v>#REF!</v>
      </c>
    </row>
    <row r="1340" spans="3:10" customFormat="1" ht="16" customHeight="1">
      <c r="C1340" s="59" t="e">
        <f>IF(G1340+H1340&lt;&gt;0,Transaksi!#REF!,"")</f>
        <v>#REF!</v>
      </c>
      <c r="D1340" s="60" t="e">
        <f>IF(G1340+H1340&lt;&gt;0,Transaksi!#REF!,"")</f>
        <v>#REF!</v>
      </c>
      <c r="E1340" s="213" t="e">
        <f>IF(G1340+H1340&lt;&gt;0,Transaksi!#REF!,"")</f>
        <v>#REF!</v>
      </c>
      <c r="F1340" s="48" t="e">
        <f>IF(G1340+H1340&lt;&gt;0,Transaksi!#REF!,"")</f>
        <v>#REF!</v>
      </c>
      <c r="G1340" s="61" t="e">
        <f>IF(Transaksi!#REF!=$F$11,Transaksi!#REF!,0)</f>
        <v>#REF!</v>
      </c>
      <c r="H1340" s="61" t="e">
        <f>IF(Transaksi!#REF!=$F$11,Transaksi!#REF!,0)</f>
        <v>#REF!</v>
      </c>
      <c r="I1340" s="127" t="e">
        <f t="shared" si="20"/>
        <v>#REF!</v>
      </c>
      <c r="J1340" s="127" t="e">
        <f>IF(G1340+H1340&lt;&gt;0,Transaksi!#REF!,"")</f>
        <v>#REF!</v>
      </c>
    </row>
    <row r="1341" spans="3:10" customFormat="1" ht="16" customHeight="1">
      <c r="C1341" s="59" t="e">
        <f>IF(G1341+H1341&lt;&gt;0,Transaksi!#REF!,"")</f>
        <v>#REF!</v>
      </c>
      <c r="D1341" s="60" t="e">
        <f>IF(G1341+H1341&lt;&gt;0,Transaksi!#REF!,"")</f>
        <v>#REF!</v>
      </c>
      <c r="E1341" s="213" t="e">
        <f>IF(G1341+H1341&lt;&gt;0,Transaksi!#REF!,"")</f>
        <v>#REF!</v>
      </c>
      <c r="F1341" s="48" t="e">
        <f>IF(G1341+H1341&lt;&gt;0,Transaksi!#REF!,"")</f>
        <v>#REF!</v>
      </c>
      <c r="G1341" s="61" t="e">
        <f>IF(Transaksi!#REF!=$F$11,Transaksi!#REF!,0)</f>
        <v>#REF!</v>
      </c>
      <c r="H1341" s="61" t="e">
        <f>IF(Transaksi!#REF!=$F$11,Transaksi!#REF!,0)</f>
        <v>#REF!</v>
      </c>
      <c r="I1341" s="127" t="e">
        <f t="shared" si="20"/>
        <v>#REF!</v>
      </c>
      <c r="J1341" s="127" t="e">
        <f>IF(G1341+H1341&lt;&gt;0,Transaksi!#REF!,"")</f>
        <v>#REF!</v>
      </c>
    </row>
    <row r="1342" spans="3:10" customFormat="1" ht="16" customHeight="1">
      <c r="C1342" s="59" t="e">
        <f>IF(G1342+H1342&lt;&gt;0,Transaksi!#REF!,"")</f>
        <v>#REF!</v>
      </c>
      <c r="D1342" s="60" t="e">
        <f>IF(G1342+H1342&lt;&gt;0,Transaksi!#REF!,"")</f>
        <v>#REF!</v>
      </c>
      <c r="E1342" s="213" t="e">
        <f>IF(G1342+H1342&lt;&gt;0,Transaksi!#REF!,"")</f>
        <v>#REF!</v>
      </c>
      <c r="F1342" s="48" t="e">
        <f>IF(G1342+H1342&lt;&gt;0,Transaksi!#REF!,"")</f>
        <v>#REF!</v>
      </c>
      <c r="G1342" s="61" t="e">
        <f>IF(Transaksi!#REF!=$F$11,Transaksi!#REF!,0)</f>
        <v>#REF!</v>
      </c>
      <c r="H1342" s="61" t="e">
        <f>IF(Transaksi!#REF!=$F$11,Transaksi!#REF!,0)</f>
        <v>#REF!</v>
      </c>
      <c r="I1342" s="127" t="e">
        <f t="shared" si="20"/>
        <v>#REF!</v>
      </c>
      <c r="J1342" s="127" t="e">
        <f>IF(G1342+H1342&lt;&gt;0,Transaksi!#REF!,"")</f>
        <v>#REF!</v>
      </c>
    </row>
    <row r="1343" spans="3:10" customFormat="1" ht="16" customHeight="1">
      <c r="C1343" s="59" t="e">
        <f>IF(G1343+H1343&lt;&gt;0,Transaksi!#REF!,"")</f>
        <v>#REF!</v>
      </c>
      <c r="D1343" s="60" t="e">
        <f>IF(G1343+H1343&lt;&gt;0,Transaksi!#REF!,"")</f>
        <v>#REF!</v>
      </c>
      <c r="E1343" s="213" t="e">
        <f>IF(G1343+H1343&lt;&gt;0,Transaksi!#REF!,"")</f>
        <v>#REF!</v>
      </c>
      <c r="F1343" s="48" t="e">
        <f>IF(G1343+H1343&lt;&gt;0,Transaksi!#REF!,"")</f>
        <v>#REF!</v>
      </c>
      <c r="G1343" s="61" t="e">
        <f>IF(Transaksi!#REF!=$F$11,Transaksi!#REF!,0)</f>
        <v>#REF!</v>
      </c>
      <c r="H1343" s="61" t="e">
        <f>IF(Transaksi!#REF!=$F$11,Transaksi!#REF!,0)</f>
        <v>#REF!</v>
      </c>
      <c r="I1343" s="127" t="e">
        <f t="shared" si="20"/>
        <v>#REF!</v>
      </c>
      <c r="J1343" s="127" t="e">
        <f>IF(G1343+H1343&lt;&gt;0,Transaksi!#REF!,"")</f>
        <v>#REF!</v>
      </c>
    </row>
    <row r="1344" spans="3:10" customFormat="1" ht="16" customHeight="1">
      <c r="C1344" s="59" t="e">
        <f>IF(G1344+H1344&lt;&gt;0,Transaksi!#REF!,"")</f>
        <v>#REF!</v>
      </c>
      <c r="D1344" s="60" t="e">
        <f>IF(G1344+H1344&lt;&gt;0,Transaksi!#REF!,"")</f>
        <v>#REF!</v>
      </c>
      <c r="E1344" s="213" t="e">
        <f>IF(G1344+H1344&lt;&gt;0,Transaksi!#REF!,"")</f>
        <v>#REF!</v>
      </c>
      <c r="F1344" s="48" t="e">
        <f>IF(G1344+H1344&lt;&gt;0,Transaksi!#REF!,"")</f>
        <v>#REF!</v>
      </c>
      <c r="G1344" s="61" t="e">
        <f>IF(Transaksi!#REF!=$F$11,Transaksi!#REF!,0)</f>
        <v>#REF!</v>
      </c>
      <c r="H1344" s="61" t="e">
        <f>IF(Transaksi!#REF!=$F$11,Transaksi!#REF!,0)</f>
        <v>#REF!</v>
      </c>
      <c r="I1344" s="127" t="e">
        <f t="shared" si="20"/>
        <v>#REF!</v>
      </c>
      <c r="J1344" s="127" t="e">
        <f>IF(G1344+H1344&lt;&gt;0,Transaksi!#REF!,"")</f>
        <v>#REF!</v>
      </c>
    </row>
    <row r="1345" spans="3:10" customFormat="1" ht="16" customHeight="1">
      <c r="C1345" s="59" t="e">
        <f>IF(G1345+H1345&lt;&gt;0,Transaksi!#REF!,"")</f>
        <v>#REF!</v>
      </c>
      <c r="D1345" s="60" t="e">
        <f>IF(G1345+H1345&lt;&gt;0,Transaksi!#REF!,"")</f>
        <v>#REF!</v>
      </c>
      <c r="E1345" s="213" t="e">
        <f>IF(G1345+H1345&lt;&gt;0,Transaksi!#REF!,"")</f>
        <v>#REF!</v>
      </c>
      <c r="F1345" s="48" t="e">
        <f>IF(G1345+H1345&lt;&gt;0,Transaksi!#REF!,"")</f>
        <v>#REF!</v>
      </c>
      <c r="G1345" s="61" t="e">
        <f>IF(Transaksi!#REF!=$F$11,Transaksi!#REF!,0)</f>
        <v>#REF!</v>
      </c>
      <c r="H1345" s="61" t="e">
        <f>IF(Transaksi!#REF!=$F$11,Transaksi!#REF!,0)</f>
        <v>#REF!</v>
      </c>
      <c r="I1345" s="127" t="e">
        <f t="shared" si="20"/>
        <v>#REF!</v>
      </c>
      <c r="J1345" s="127" t="e">
        <f>IF(G1345+H1345&lt;&gt;0,Transaksi!#REF!,"")</f>
        <v>#REF!</v>
      </c>
    </row>
    <row r="1346" spans="3:10" customFormat="1" ht="16" customHeight="1">
      <c r="C1346" s="59" t="e">
        <f>IF(G1346+H1346&lt;&gt;0,Transaksi!#REF!,"")</f>
        <v>#REF!</v>
      </c>
      <c r="D1346" s="60" t="e">
        <f>IF(G1346+H1346&lt;&gt;0,Transaksi!#REF!,"")</f>
        <v>#REF!</v>
      </c>
      <c r="E1346" s="213" t="e">
        <f>IF(G1346+H1346&lt;&gt;0,Transaksi!#REF!,"")</f>
        <v>#REF!</v>
      </c>
      <c r="F1346" s="48" t="e">
        <f>IF(G1346+H1346&lt;&gt;0,Transaksi!#REF!,"")</f>
        <v>#REF!</v>
      </c>
      <c r="G1346" s="61" t="e">
        <f>IF(Transaksi!#REF!=$F$11,Transaksi!#REF!,0)</f>
        <v>#REF!</v>
      </c>
      <c r="H1346" s="61" t="e">
        <f>IF(Transaksi!#REF!=$F$11,Transaksi!#REF!,0)</f>
        <v>#REF!</v>
      </c>
      <c r="I1346" s="127" t="e">
        <f t="shared" si="20"/>
        <v>#REF!</v>
      </c>
      <c r="J1346" s="127" t="e">
        <f>IF(G1346+H1346&lt;&gt;0,Transaksi!#REF!,"")</f>
        <v>#REF!</v>
      </c>
    </row>
    <row r="1347" spans="3:10" customFormat="1" ht="16" customHeight="1">
      <c r="C1347" s="59" t="e">
        <f>IF(G1347+H1347&lt;&gt;0,Transaksi!#REF!,"")</f>
        <v>#REF!</v>
      </c>
      <c r="D1347" s="60" t="e">
        <f>IF(G1347+H1347&lt;&gt;0,Transaksi!#REF!,"")</f>
        <v>#REF!</v>
      </c>
      <c r="E1347" s="213" t="e">
        <f>IF(G1347+H1347&lt;&gt;0,Transaksi!#REF!,"")</f>
        <v>#REF!</v>
      </c>
      <c r="F1347" s="48" t="e">
        <f>IF(G1347+H1347&lt;&gt;0,Transaksi!#REF!,"")</f>
        <v>#REF!</v>
      </c>
      <c r="G1347" s="61" t="e">
        <f>IF(Transaksi!#REF!=$F$11,Transaksi!#REF!,0)</f>
        <v>#REF!</v>
      </c>
      <c r="H1347" s="61" t="e">
        <f>IF(Transaksi!#REF!=$F$11,Transaksi!#REF!,0)</f>
        <v>#REF!</v>
      </c>
      <c r="I1347" s="127" t="e">
        <f t="shared" si="20"/>
        <v>#REF!</v>
      </c>
      <c r="J1347" s="127" t="e">
        <f>IF(G1347+H1347&lt;&gt;0,Transaksi!#REF!,"")</f>
        <v>#REF!</v>
      </c>
    </row>
    <row r="1348" spans="3:10" customFormat="1" ht="16" customHeight="1">
      <c r="C1348" s="59" t="e">
        <f>IF(G1348+H1348&lt;&gt;0,Transaksi!#REF!,"")</f>
        <v>#REF!</v>
      </c>
      <c r="D1348" s="60" t="e">
        <f>IF(G1348+H1348&lt;&gt;0,Transaksi!#REF!,"")</f>
        <v>#REF!</v>
      </c>
      <c r="E1348" s="213" t="e">
        <f>IF(G1348+H1348&lt;&gt;0,Transaksi!#REF!,"")</f>
        <v>#REF!</v>
      </c>
      <c r="F1348" s="48" t="e">
        <f>IF(G1348+H1348&lt;&gt;0,Transaksi!#REF!,"")</f>
        <v>#REF!</v>
      </c>
      <c r="G1348" s="61" t="e">
        <f>IF(Transaksi!#REF!=$F$11,Transaksi!#REF!,0)</f>
        <v>#REF!</v>
      </c>
      <c r="H1348" s="61" t="e">
        <f>IF(Transaksi!#REF!=$F$11,Transaksi!#REF!,0)</f>
        <v>#REF!</v>
      </c>
      <c r="I1348" s="127" t="e">
        <f t="shared" si="20"/>
        <v>#REF!</v>
      </c>
      <c r="J1348" s="127" t="e">
        <f>IF(G1348+H1348&lt;&gt;0,Transaksi!#REF!,"")</f>
        <v>#REF!</v>
      </c>
    </row>
    <row r="1349" spans="3:10" customFormat="1" ht="16" customHeight="1">
      <c r="C1349" s="59" t="e">
        <f>IF(G1349+H1349&lt;&gt;0,Transaksi!#REF!,"")</f>
        <v>#REF!</v>
      </c>
      <c r="D1349" s="60" t="e">
        <f>IF(G1349+H1349&lt;&gt;0,Transaksi!#REF!,"")</f>
        <v>#REF!</v>
      </c>
      <c r="E1349" s="213" t="e">
        <f>IF(G1349+H1349&lt;&gt;0,Transaksi!#REF!,"")</f>
        <v>#REF!</v>
      </c>
      <c r="F1349" s="48" t="e">
        <f>IF(G1349+H1349&lt;&gt;0,Transaksi!#REF!,"")</f>
        <v>#REF!</v>
      </c>
      <c r="G1349" s="61" t="e">
        <f>IF(Transaksi!#REF!=$F$11,Transaksi!#REF!,0)</f>
        <v>#REF!</v>
      </c>
      <c r="H1349" s="61" t="e">
        <f>IF(Transaksi!#REF!=$F$11,Transaksi!#REF!,0)</f>
        <v>#REF!</v>
      </c>
      <c r="I1349" s="127" t="e">
        <f t="shared" si="20"/>
        <v>#REF!</v>
      </c>
      <c r="J1349" s="127" t="e">
        <f>IF(G1349+H1349&lt;&gt;0,Transaksi!#REF!,"")</f>
        <v>#REF!</v>
      </c>
    </row>
    <row r="1350" spans="3:10" customFormat="1" ht="16" customHeight="1">
      <c r="C1350" s="59" t="e">
        <f>IF(G1350+H1350&lt;&gt;0,Transaksi!#REF!,"")</f>
        <v>#REF!</v>
      </c>
      <c r="D1350" s="60" t="e">
        <f>IF(G1350+H1350&lt;&gt;0,Transaksi!#REF!,"")</f>
        <v>#REF!</v>
      </c>
      <c r="E1350" s="213" t="e">
        <f>IF(G1350+H1350&lt;&gt;0,Transaksi!#REF!,"")</f>
        <v>#REF!</v>
      </c>
      <c r="F1350" s="48" t="e">
        <f>IF(G1350+H1350&lt;&gt;0,Transaksi!#REF!,"")</f>
        <v>#REF!</v>
      </c>
      <c r="G1350" s="61" t="e">
        <f>IF(Transaksi!#REF!=$F$11,Transaksi!#REF!,0)</f>
        <v>#REF!</v>
      </c>
      <c r="H1350" s="61" t="e">
        <f>IF(Transaksi!#REF!=$F$11,Transaksi!#REF!,0)</f>
        <v>#REF!</v>
      </c>
      <c r="I1350" s="127" t="e">
        <f t="shared" si="20"/>
        <v>#REF!</v>
      </c>
      <c r="J1350" s="127" t="e">
        <f>IF(G1350+H1350&lt;&gt;0,Transaksi!#REF!,"")</f>
        <v>#REF!</v>
      </c>
    </row>
    <row r="1351" spans="3:10" customFormat="1" ht="16" customHeight="1">
      <c r="C1351" s="59" t="e">
        <f>IF(G1351+H1351&lt;&gt;0,Transaksi!#REF!,"")</f>
        <v>#REF!</v>
      </c>
      <c r="D1351" s="60" t="e">
        <f>IF(G1351+H1351&lt;&gt;0,Transaksi!#REF!,"")</f>
        <v>#REF!</v>
      </c>
      <c r="E1351" s="213" t="e">
        <f>IF(G1351+H1351&lt;&gt;0,Transaksi!#REF!,"")</f>
        <v>#REF!</v>
      </c>
      <c r="F1351" s="48" t="e">
        <f>IF(G1351+H1351&lt;&gt;0,Transaksi!#REF!,"")</f>
        <v>#REF!</v>
      </c>
      <c r="G1351" s="61" t="e">
        <f>IF(Transaksi!#REF!=$F$11,Transaksi!#REF!,0)</f>
        <v>#REF!</v>
      </c>
      <c r="H1351" s="61" t="e">
        <f>IF(Transaksi!#REF!=$F$11,Transaksi!#REF!,0)</f>
        <v>#REF!</v>
      </c>
      <c r="I1351" s="127" t="e">
        <f t="shared" si="20"/>
        <v>#REF!</v>
      </c>
      <c r="J1351" s="127" t="e">
        <f>IF(G1351+H1351&lt;&gt;0,Transaksi!#REF!,"")</f>
        <v>#REF!</v>
      </c>
    </row>
    <row r="1352" spans="3:10" customFormat="1" ht="16" customHeight="1">
      <c r="C1352" s="59" t="e">
        <f>IF(G1352+H1352&lt;&gt;0,Transaksi!#REF!,"")</f>
        <v>#REF!</v>
      </c>
      <c r="D1352" s="60" t="e">
        <f>IF(G1352+H1352&lt;&gt;0,Transaksi!#REF!,"")</f>
        <v>#REF!</v>
      </c>
      <c r="E1352" s="213" t="e">
        <f>IF(G1352+H1352&lt;&gt;0,Transaksi!#REF!,"")</f>
        <v>#REF!</v>
      </c>
      <c r="F1352" s="48" t="e">
        <f>IF(G1352+H1352&lt;&gt;0,Transaksi!#REF!,"")</f>
        <v>#REF!</v>
      </c>
      <c r="G1352" s="61" t="e">
        <f>IF(Transaksi!#REF!=$F$11,Transaksi!#REF!,0)</f>
        <v>#REF!</v>
      </c>
      <c r="H1352" s="61" t="e">
        <f>IF(Transaksi!#REF!=$F$11,Transaksi!#REF!,0)</f>
        <v>#REF!</v>
      </c>
      <c r="I1352" s="127" t="e">
        <f t="shared" si="20"/>
        <v>#REF!</v>
      </c>
      <c r="J1352" s="127" t="e">
        <f>IF(G1352+H1352&lt;&gt;0,Transaksi!#REF!,"")</f>
        <v>#REF!</v>
      </c>
    </row>
    <row r="1353" spans="3:10" customFormat="1" ht="16" customHeight="1">
      <c r="C1353" s="59" t="e">
        <f>IF(G1353+H1353&lt;&gt;0,Transaksi!#REF!,"")</f>
        <v>#REF!</v>
      </c>
      <c r="D1353" s="60" t="e">
        <f>IF(G1353+H1353&lt;&gt;0,Transaksi!#REF!,"")</f>
        <v>#REF!</v>
      </c>
      <c r="E1353" s="213" t="e">
        <f>IF(G1353+H1353&lt;&gt;0,Transaksi!#REF!,"")</f>
        <v>#REF!</v>
      </c>
      <c r="F1353" s="48" t="e">
        <f>IF(G1353+H1353&lt;&gt;0,Transaksi!#REF!,"")</f>
        <v>#REF!</v>
      </c>
      <c r="G1353" s="61" t="e">
        <f>IF(Transaksi!#REF!=$F$11,Transaksi!#REF!,0)</f>
        <v>#REF!</v>
      </c>
      <c r="H1353" s="61" t="e">
        <f>IF(Transaksi!#REF!=$F$11,Transaksi!#REF!,0)</f>
        <v>#REF!</v>
      </c>
      <c r="I1353" s="127" t="e">
        <f t="shared" si="20"/>
        <v>#REF!</v>
      </c>
      <c r="J1353" s="127" t="e">
        <f>IF(G1353+H1353&lt;&gt;0,Transaksi!#REF!,"")</f>
        <v>#REF!</v>
      </c>
    </row>
    <row r="1354" spans="3:10" customFormat="1" ht="16" customHeight="1">
      <c r="C1354" s="59" t="e">
        <f>IF(G1354+H1354&lt;&gt;0,Transaksi!#REF!,"")</f>
        <v>#REF!</v>
      </c>
      <c r="D1354" s="60" t="e">
        <f>IF(G1354+H1354&lt;&gt;0,Transaksi!#REF!,"")</f>
        <v>#REF!</v>
      </c>
      <c r="E1354" s="213" t="e">
        <f>IF(G1354+H1354&lt;&gt;0,Transaksi!#REF!,"")</f>
        <v>#REF!</v>
      </c>
      <c r="F1354" s="48" t="e">
        <f>IF(G1354+H1354&lt;&gt;0,Transaksi!#REF!,"")</f>
        <v>#REF!</v>
      </c>
      <c r="G1354" s="61" t="e">
        <f>IF(Transaksi!#REF!=$F$11,Transaksi!#REF!,0)</f>
        <v>#REF!</v>
      </c>
      <c r="H1354" s="61" t="e">
        <f>IF(Transaksi!#REF!=$F$11,Transaksi!#REF!,0)</f>
        <v>#REF!</v>
      </c>
      <c r="I1354" s="127" t="e">
        <f t="shared" si="20"/>
        <v>#REF!</v>
      </c>
      <c r="J1354" s="127" t="e">
        <f>IF(G1354+H1354&lt;&gt;0,Transaksi!#REF!,"")</f>
        <v>#REF!</v>
      </c>
    </row>
    <row r="1355" spans="3:10" customFormat="1" ht="16" customHeight="1">
      <c r="C1355" s="59" t="e">
        <f>IF(G1355+H1355&lt;&gt;0,Transaksi!#REF!,"")</f>
        <v>#REF!</v>
      </c>
      <c r="D1355" s="60" t="e">
        <f>IF(G1355+H1355&lt;&gt;0,Transaksi!#REF!,"")</f>
        <v>#REF!</v>
      </c>
      <c r="E1355" s="213" t="e">
        <f>IF(G1355+H1355&lt;&gt;0,Transaksi!#REF!,"")</f>
        <v>#REF!</v>
      </c>
      <c r="F1355" s="48" t="e">
        <f>IF(G1355+H1355&lt;&gt;0,Transaksi!#REF!,"")</f>
        <v>#REF!</v>
      </c>
      <c r="G1355" s="61" t="e">
        <f>IF(Transaksi!#REF!=$F$11,Transaksi!#REF!,0)</f>
        <v>#REF!</v>
      </c>
      <c r="H1355" s="61" t="e">
        <f>IF(Transaksi!#REF!=$F$11,Transaksi!#REF!,0)</f>
        <v>#REF!</v>
      </c>
      <c r="I1355" s="127" t="e">
        <f t="shared" si="20"/>
        <v>#REF!</v>
      </c>
      <c r="J1355" s="127" t="e">
        <f>IF(G1355+H1355&lt;&gt;0,Transaksi!#REF!,"")</f>
        <v>#REF!</v>
      </c>
    </row>
    <row r="1356" spans="3:10" customFormat="1" ht="16" customHeight="1">
      <c r="C1356" s="59" t="e">
        <f>IF(G1356+H1356&lt;&gt;0,Transaksi!#REF!,"")</f>
        <v>#REF!</v>
      </c>
      <c r="D1356" s="60" t="e">
        <f>IF(G1356+H1356&lt;&gt;0,Transaksi!#REF!,"")</f>
        <v>#REF!</v>
      </c>
      <c r="E1356" s="213" t="e">
        <f>IF(G1356+H1356&lt;&gt;0,Transaksi!#REF!,"")</f>
        <v>#REF!</v>
      </c>
      <c r="F1356" s="48" t="e">
        <f>IF(G1356+H1356&lt;&gt;0,Transaksi!#REF!,"")</f>
        <v>#REF!</v>
      </c>
      <c r="G1356" s="61" t="e">
        <f>IF(Transaksi!#REF!=$F$11,Transaksi!#REF!,0)</f>
        <v>#REF!</v>
      </c>
      <c r="H1356" s="61" t="e">
        <f>IF(Transaksi!#REF!=$F$11,Transaksi!#REF!,0)</f>
        <v>#REF!</v>
      </c>
      <c r="I1356" s="127" t="e">
        <f t="shared" si="20"/>
        <v>#REF!</v>
      </c>
      <c r="J1356" s="127" t="e">
        <f>IF(G1356+H1356&lt;&gt;0,Transaksi!#REF!,"")</f>
        <v>#REF!</v>
      </c>
    </row>
    <row r="1357" spans="3:10" customFormat="1" ht="16" customHeight="1">
      <c r="C1357" s="59" t="e">
        <f>IF(G1357+H1357&lt;&gt;0,Transaksi!#REF!,"")</f>
        <v>#REF!</v>
      </c>
      <c r="D1357" s="60" t="e">
        <f>IF(G1357+H1357&lt;&gt;0,Transaksi!#REF!,"")</f>
        <v>#REF!</v>
      </c>
      <c r="E1357" s="213" t="e">
        <f>IF(G1357+H1357&lt;&gt;0,Transaksi!#REF!,"")</f>
        <v>#REF!</v>
      </c>
      <c r="F1357" s="48" t="e">
        <f>IF(G1357+H1357&lt;&gt;0,Transaksi!#REF!,"")</f>
        <v>#REF!</v>
      </c>
      <c r="G1357" s="61" t="e">
        <f>IF(Transaksi!#REF!=$F$11,Transaksi!#REF!,0)</f>
        <v>#REF!</v>
      </c>
      <c r="H1357" s="61" t="e">
        <f>IF(Transaksi!#REF!=$F$11,Transaksi!#REF!,0)</f>
        <v>#REF!</v>
      </c>
      <c r="I1357" s="127" t="e">
        <f t="shared" si="20"/>
        <v>#REF!</v>
      </c>
      <c r="J1357" s="127" t="e">
        <f>IF(G1357+H1357&lt;&gt;0,Transaksi!#REF!,"")</f>
        <v>#REF!</v>
      </c>
    </row>
    <row r="1358" spans="3:10" customFormat="1" ht="16" customHeight="1">
      <c r="C1358" s="59" t="e">
        <f>IF(G1358+H1358&lt;&gt;0,Transaksi!#REF!,"")</f>
        <v>#REF!</v>
      </c>
      <c r="D1358" s="60" t="e">
        <f>IF(G1358+H1358&lt;&gt;0,Transaksi!#REF!,"")</f>
        <v>#REF!</v>
      </c>
      <c r="E1358" s="213" t="e">
        <f>IF(G1358+H1358&lt;&gt;0,Transaksi!#REF!,"")</f>
        <v>#REF!</v>
      </c>
      <c r="F1358" s="48" t="e">
        <f>IF(G1358+H1358&lt;&gt;0,Transaksi!#REF!,"")</f>
        <v>#REF!</v>
      </c>
      <c r="G1358" s="61" t="e">
        <f>IF(Transaksi!#REF!=$F$11,Transaksi!#REF!,0)</f>
        <v>#REF!</v>
      </c>
      <c r="H1358" s="61" t="e">
        <f>IF(Transaksi!#REF!=$F$11,Transaksi!#REF!,0)</f>
        <v>#REF!</v>
      </c>
      <c r="I1358" s="127" t="e">
        <f t="shared" si="20"/>
        <v>#REF!</v>
      </c>
      <c r="J1358" s="127" t="e">
        <f>IF(G1358+H1358&lt;&gt;0,Transaksi!#REF!,"")</f>
        <v>#REF!</v>
      </c>
    </row>
    <row r="1359" spans="3:10" customFormat="1" ht="16" customHeight="1">
      <c r="C1359" s="59" t="e">
        <f>IF(G1359+H1359&lt;&gt;0,Transaksi!#REF!,"")</f>
        <v>#REF!</v>
      </c>
      <c r="D1359" s="60" t="e">
        <f>IF(G1359+H1359&lt;&gt;0,Transaksi!#REF!,"")</f>
        <v>#REF!</v>
      </c>
      <c r="E1359" s="213" t="e">
        <f>IF(G1359+H1359&lt;&gt;0,Transaksi!#REF!,"")</f>
        <v>#REF!</v>
      </c>
      <c r="F1359" s="48" t="e">
        <f>IF(G1359+H1359&lt;&gt;0,Transaksi!#REF!,"")</f>
        <v>#REF!</v>
      </c>
      <c r="G1359" s="61" t="e">
        <f>IF(Transaksi!#REF!=$F$11,Transaksi!#REF!,0)</f>
        <v>#REF!</v>
      </c>
      <c r="H1359" s="61" t="e">
        <f>IF(Transaksi!#REF!=$F$11,Transaksi!#REF!,0)</f>
        <v>#REF!</v>
      </c>
      <c r="I1359" s="127" t="e">
        <f t="shared" si="20"/>
        <v>#REF!</v>
      </c>
      <c r="J1359" s="127" t="e">
        <f>IF(G1359+H1359&lt;&gt;0,Transaksi!#REF!,"")</f>
        <v>#REF!</v>
      </c>
    </row>
    <row r="1360" spans="3:10" customFormat="1" ht="16" customHeight="1">
      <c r="C1360" s="59" t="e">
        <f>IF(G1360+H1360&lt;&gt;0,Transaksi!#REF!,"")</f>
        <v>#REF!</v>
      </c>
      <c r="D1360" s="60" t="e">
        <f>IF(G1360+H1360&lt;&gt;0,Transaksi!#REF!,"")</f>
        <v>#REF!</v>
      </c>
      <c r="E1360" s="213" t="e">
        <f>IF(G1360+H1360&lt;&gt;0,Transaksi!#REF!,"")</f>
        <v>#REF!</v>
      </c>
      <c r="F1360" s="48" t="e">
        <f>IF(G1360+H1360&lt;&gt;0,Transaksi!#REF!,"")</f>
        <v>#REF!</v>
      </c>
      <c r="G1360" s="61" t="e">
        <f>IF(Transaksi!#REF!=$F$11,Transaksi!#REF!,0)</f>
        <v>#REF!</v>
      </c>
      <c r="H1360" s="61" t="e">
        <f>IF(Transaksi!#REF!=$F$11,Transaksi!#REF!,0)</f>
        <v>#REF!</v>
      </c>
      <c r="I1360" s="127" t="e">
        <f t="shared" si="20"/>
        <v>#REF!</v>
      </c>
      <c r="J1360" s="127" t="e">
        <f>IF(G1360+H1360&lt;&gt;0,Transaksi!#REF!,"")</f>
        <v>#REF!</v>
      </c>
    </row>
    <row r="1361" spans="3:10" customFormat="1" ht="16" customHeight="1">
      <c r="C1361" s="59" t="e">
        <f>IF(G1361+H1361&lt;&gt;0,Transaksi!#REF!,"")</f>
        <v>#REF!</v>
      </c>
      <c r="D1361" s="60" t="e">
        <f>IF(G1361+H1361&lt;&gt;0,Transaksi!#REF!,"")</f>
        <v>#REF!</v>
      </c>
      <c r="E1361" s="213" t="e">
        <f>IF(G1361+H1361&lt;&gt;0,Transaksi!#REF!,"")</f>
        <v>#REF!</v>
      </c>
      <c r="F1361" s="48" t="e">
        <f>IF(G1361+H1361&lt;&gt;0,Transaksi!#REF!,"")</f>
        <v>#REF!</v>
      </c>
      <c r="G1361" s="61" t="e">
        <f>IF(Transaksi!#REF!=$F$11,Transaksi!#REF!,0)</f>
        <v>#REF!</v>
      </c>
      <c r="H1361" s="61" t="e">
        <f>IF(Transaksi!#REF!=$F$11,Transaksi!#REF!,0)</f>
        <v>#REF!</v>
      </c>
      <c r="I1361" s="127" t="e">
        <f t="shared" ref="I1361:I1424" si="21">I1360+G1361-H1361</f>
        <v>#REF!</v>
      </c>
      <c r="J1361" s="127" t="e">
        <f>IF(G1361+H1361&lt;&gt;0,Transaksi!#REF!,"")</f>
        <v>#REF!</v>
      </c>
    </row>
    <row r="1362" spans="3:10" customFormat="1" ht="16" customHeight="1">
      <c r="C1362" s="59" t="e">
        <f>IF(G1362+H1362&lt;&gt;0,Transaksi!#REF!,"")</f>
        <v>#REF!</v>
      </c>
      <c r="D1362" s="60" t="e">
        <f>IF(G1362+H1362&lt;&gt;0,Transaksi!#REF!,"")</f>
        <v>#REF!</v>
      </c>
      <c r="E1362" s="213" t="e">
        <f>IF(G1362+H1362&lt;&gt;0,Transaksi!#REF!,"")</f>
        <v>#REF!</v>
      </c>
      <c r="F1362" s="48" t="e">
        <f>IF(G1362+H1362&lt;&gt;0,Transaksi!#REF!,"")</f>
        <v>#REF!</v>
      </c>
      <c r="G1362" s="61" t="e">
        <f>IF(Transaksi!#REF!=$F$11,Transaksi!#REF!,0)</f>
        <v>#REF!</v>
      </c>
      <c r="H1362" s="61" t="e">
        <f>IF(Transaksi!#REF!=$F$11,Transaksi!#REF!,0)</f>
        <v>#REF!</v>
      </c>
      <c r="I1362" s="127" t="e">
        <f t="shared" si="21"/>
        <v>#REF!</v>
      </c>
      <c r="J1362" s="127" t="e">
        <f>IF(G1362+H1362&lt;&gt;0,Transaksi!#REF!,"")</f>
        <v>#REF!</v>
      </c>
    </row>
    <row r="1363" spans="3:10" customFormat="1" ht="16" customHeight="1">
      <c r="C1363" s="59" t="e">
        <f>IF(G1363+H1363&lt;&gt;0,Transaksi!#REF!,"")</f>
        <v>#REF!</v>
      </c>
      <c r="D1363" s="60" t="e">
        <f>IF(G1363+H1363&lt;&gt;0,Transaksi!#REF!,"")</f>
        <v>#REF!</v>
      </c>
      <c r="E1363" s="213" t="e">
        <f>IF(G1363+H1363&lt;&gt;0,Transaksi!#REF!,"")</f>
        <v>#REF!</v>
      </c>
      <c r="F1363" s="48" t="e">
        <f>IF(G1363+H1363&lt;&gt;0,Transaksi!#REF!,"")</f>
        <v>#REF!</v>
      </c>
      <c r="G1363" s="61" t="e">
        <f>IF(Transaksi!#REF!=$F$11,Transaksi!#REF!,0)</f>
        <v>#REF!</v>
      </c>
      <c r="H1363" s="61" t="e">
        <f>IF(Transaksi!#REF!=$F$11,Transaksi!#REF!,0)</f>
        <v>#REF!</v>
      </c>
      <c r="I1363" s="127" t="e">
        <f t="shared" si="21"/>
        <v>#REF!</v>
      </c>
      <c r="J1363" s="127" t="e">
        <f>IF(G1363+H1363&lt;&gt;0,Transaksi!#REF!,"")</f>
        <v>#REF!</v>
      </c>
    </row>
    <row r="1364" spans="3:10" customFormat="1" ht="16" customHeight="1">
      <c r="C1364" s="59" t="e">
        <f>IF(G1364+H1364&lt;&gt;0,Transaksi!#REF!,"")</f>
        <v>#REF!</v>
      </c>
      <c r="D1364" s="60" t="e">
        <f>IF(G1364+H1364&lt;&gt;0,Transaksi!#REF!,"")</f>
        <v>#REF!</v>
      </c>
      <c r="E1364" s="213" t="e">
        <f>IF(G1364+H1364&lt;&gt;0,Transaksi!#REF!,"")</f>
        <v>#REF!</v>
      </c>
      <c r="F1364" s="48" t="e">
        <f>IF(G1364+H1364&lt;&gt;0,Transaksi!#REF!,"")</f>
        <v>#REF!</v>
      </c>
      <c r="G1364" s="61" t="e">
        <f>IF(Transaksi!#REF!=$F$11,Transaksi!#REF!,0)</f>
        <v>#REF!</v>
      </c>
      <c r="H1364" s="61" t="e">
        <f>IF(Transaksi!#REF!=$F$11,Transaksi!#REF!,0)</f>
        <v>#REF!</v>
      </c>
      <c r="I1364" s="127" t="e">
        <f t="shared" si="21"/>
        <v>#REF!</v>
      </c>
      <c r="J1364" s="127" t="e">
        <f>IF(G1364+H1364&lt;&gt;0,Transaksi!#REF!,"")</f>
        <v>#REF!</v>
      </c>
    </row>
    <row r="1365" spans="3:10" customFormat="1" ht="16" customHeight="1">
      <c r="C1365" s="59" t="e">
        <f>IF(G1365+H1365&lt;&gt;0,Transaksi!#REF!,"")</f>
        <v>#REF!</v>
      </c>
      <c r="D1365" s="60" t="e">
        <f>IF(G1365+H1365&lt;&gt;0,Transaksi!#REF!,"")</f>
        <v>#REF!</v>
      </c>
      <c r="E1365" s="213" t="e">
        <f>IF(G1365+H1365&lt;&gt;0,Transaksi!#REF!,"")</f>
        <v>#REF!</v>
      </c>
      <c r="F1365" s="48" t="e">
        <f>IF(G1365+H1365&lt;&gt;0,Transaksi!#REF!,"")</f>
        <v>#REF!</v>
      </c>
      <c r="G1365" s="61" t="e">
        <f>IF(Transaksi!#REF!=$F$11,Transaksi!#REF!,0)</f>
        <v>#REF!</v>
      </c>
      <c r="H1365" s="61" t="e">
        <f>IF(Transaksi!#REF!=$F$11,Transaksi!#REF!,0)</f>
        <v>#REF!</v>
      </c>
      <c r="I1365" s="127" t="e">
        <f t="shared" si="21"/>
        <v>#REF!</v>
      </c>
      <c r="J1365" s="127" t="e">
        <f>IF(G1365+H1365&lt;&gt;0,Transaksi!#REF!,"")</f>
        <v>#REF!</v>
      </c>
    </row>
    <row r="1366" spans="3:10" customFormat="1" ht="16" customHeight="1">
      <c r="C1366" s="59" t="e">
        <f>IF(G1366+H1366&lt;&gt;0,Transaksi!#REF!,"")</f>
        <v>#REF!</v>
      </c>
      <c r="D1366" s="60" t="e">
        <f>IF(G1366+H1366&lt;&gt;0,Transaksi!#REF!,"")</f>
        <v>#REF!</v>
      </c>
      <c r="E1366" s="213" t="e">
        <f>IF(G1366+H1366&lt;&gt;0,Transaksi!#REF!,"")</f>
        <v>#REF!</v>
      </c>
      <c r="F1366" s="48" t="e">
        <f>IF(G1366+H1366&lt;&gt;0,Transaksi!#REF!,"")</f>
        <v>#REF!</v>
      </c>
      <c r="G1366" s="61" t="e">
        <f>IF(Transaksi!#REF!=$F$11,Transaksi!#REF!,0)</f>
        <v>#REF!</v>
      </c>
      <c r="H1366" s="61" t="e">
        <f>IF(Transaksi!#REF!=$F$11,Transaksi!#REF!,0)</f>
        <v>#REF!</v>
      </c>
      <c r="I1366" s="127" t="e">
        <f t="shared" si="21"/>
        <v>#REF!</v>
      </c>
      <c r="J1366" s="127" t="e">
        <f>IF(G1366+H1366&lt;&gt;0,Transaksi!#REF!,"")</f>
        <v>#REF!</v>
      </c>
    </row>
    <row r="1367" spans="3:10" customFormat="1" ht="16" customHeight="1">
      <c r="C1367" s="59" t="e">
        <f>IF(G1367+H1367&lt;&gt;0,Transaksi!#REF!,"")</f>
        <v>#REF!</v>
      </c>
      <c r="D1367" s="60" t="e">
        <f>IF(G1367+H1367&lt;&gt;0,Transaksi!#REF!,"")</f>
        <v>#REF!</v>
      </c>
      <c r="E1367" s="213" t="e">
        <f>IF(G1367+H1367&lt;&gt;0,Transaksi!#REF!,"")</f>
        <v>#REF!</v>
      </c>
      <c r="F1367" s="48" t="e">
        <f>IF(G1367+H1367&lt;&gt;0,Transaksi!#REF!,"")</f>
        <v>#REF!</v>
      </c>
      <c r="G1367" s="61" t="e">
        <f>IF(Transaksi!#REF!=$F$11,Transaksi!#REF!,0)</f>
        <v>#REF!</v>
      </c>
      <c r="H1367" s="61" t="e">
        <f>IF(Transaksi!#REF!=$F$11,Transaksi!#REF!,0)</f>
        <v>#REF!</v>
      </c>
      <c r="I1367" s="127" t="e">
        <f t="shared" si="21"/>
        <v>#REF!</v>
      </c>
      <c r="J1367" s="127" t="e">
        <f>IF(G1367+H1367&lt;&gt;0,Transaksi!#REF!,"")</f>
        <v>#REF!</v>
      </c>
    </row>
    <row r="1368" spans="3:10" customFormat="1" ht="16" customHeight="1">
      <c r="C1368" s="59" t="e">
        <f>IF(G1368+H1368&lt;&gt;0,Transaksi!#REF!,"")</f>
        <v>#REF!</v>
      </c>
      <c r="D1368" s="60" t="e">
        <f>IF(G1368+H1368&lt;&gt;0,Transaksi!#REF!,"")</f>
        <v>#REF!</v>
      </c>
      <c r="E1368" s="213" t="e">
        <f>IF(G1368+H1368&lt;&gt;0,Transaksi!#REF!,"")</f>
        <v>#REF!</v>
      </c>
      <c r="F1368" s="48" t="e">
        <f>IF(G1368+H1368&lt;&gt;0,Transaksi!#REF!,"")</f>
        <v>#REF!</v>
      </c>
      <c r="G1368" s="61" t="e">
        <f>IF(Transaksi!#REF!=$F$11,Transaksi!#REF!,0)</f>
        <v>#REF!</v>
      </c>
      <c r="H1368" s="61" t="e">
        <f>IF(Transaksi!#REF!=$F$11,Transaksi!#REF!,0)</f>
        <v>#REF!</v>
      </c>
      <c r="I1368" s="127" t="e">
        <f t="shared" si="21"/>
        <v>#REF!</v>
      </c>
      <c r="J1368" s="127" t="e">
        <f>IF(G1368+H1368&lt;&gt;0,Transaksi!#REF!,"")</f>
        <v>#REF!</v>
      </c>
    </row>
    <row r="1369" spans="3:10" customFormat="1" ht="16" customHeight="1">
      <c r="C1369" s="59" t="e">
        <f>IF(G1369+H1369&lt;&gt;0,Transaksi!#REF!,"")</f>
        <v>#REF!</v>
      </c>
      <c r="D1369" s="60" t="e">
        <f>IF(G1369+H1369&lt;&gt;0,Transaksi!#REF!,"")</f>
        <v>#REF!</v>
      </c>
      <c r="E1369" s="213" t="e">
        <f>IF(G1369+H1369&lt;&gt;0,Transaksi!#REF!,"")</f>
        <v>#REF!</v>
      </c>
      <c r="F1369" s="48" t="e">
        <f>IF(G1369+H1369&lt;&gt;0,Transaksi!#REF!,"")</f>
        <v>#REF!</v>
      </c>
      <c r="G1369" s="61" t="e">
        <f>IF(Transaksi!#REF!=$F$11,Transaksi!#REF!,0)</f>
        <v>#REF!</v>
      </c>
      <c r="H1369" s="61" t="e">
        <f>IF(Transaksi!#REF!=$F$11,Transaksi!#REF!,0)</f>
        <v>#REF!</v>
      </c>
      <c r="I1369" s="127" t="e">
        <f t="shared" si="21"/>
        <v>#REF!</v>
      </c>
      <c r="J1369" s="127" t="e">
        <f>IF(G1369+H1369&lt;&gt;0,Transaksi!#REF!,"")</f>
        <v>#REF!</v>
      </c>
    </row>
    <row r="1370" spans="3:10" customFormat="1" ht="16" customHeight="1">
      <c r="C1370" s="59" t="e">
        <f>IF(G1370+H1370&lt;&gt;0,Transaksi!#REF!,"")</f>
        <v>#REF!</v>
      </c>
      <c r="D1370" s="60" t="e">
        <f>IF(G1370+H1370&lt;&gt;0,Transaksi!#REF!,"")</f>
        <v>#REF!</v>
      </c>
      <c r="E1370" s="213" t="e">
        <f>IF(G1370+H1370&lt;&gt;0,Transaksi!#REF!,"")</f>
        <v>#REF!</v>
      </c>
      <c r="F1370" s="48" t="e">
        <f>IF(G1370+H1370&lt;&gt;0,Transaksi!#REF!,"")</f>
        <v>#REF!</v>
      </c>
      <c r="G1370" s="61" t="e">
        <f>IF(Transaksi!#REF!=$F$11,Transaksi!#REF!,0)</f>
        <v>#REF!</v>
      </c>
      <c r="H1370" s="61" t="e">
        <f>IF(Transaksi!#REF!=$F$11,Transaksi!#REF!,0)</f>
        <v>#REF!</v>
      </c>
      <c r="I1370" s="127" t="e">
        <f t="shared" si="21"/>
        <v>#REF!</v>
      </c>
      <c r="J1370" s="127" t="e">
        <f>IF(G1370+H1370&lt;&gt;0,Transaksi!#REF!,"")</f>
        <v>#REF!</v>
      </c>
    </row>
    <row r="1371" spans="3:10" customFormat="1" ht="16" customHeight="1">
      <c r="C1371" s="59" t="e">
        <f>IF(G1371+H1371&lt;&gt;0,Transaksi!#REF!,"")</f>
        <v>#REF!</v>
      </c>
      <c r="D1371" s="60" t="e">
        <f>IF(G1371+H1371&lt;&gt;0,Transaksi!#REF!,"")</f>
        <v>#REF!</v>
      </c>
      <c r="E1371" s="213" t="e">
        <f>IF(G1371+H1371&lt;&gt;0,Transaksi!#REF!,"")</f>
        <v>#REF!</v>
      </c>
      <c r="F1371" s="48" t="e">
        <f>IF(G1371+H1371&lt;&gt;0,Transaksi!#REF!,"")</f>
        <v>#REF!</v>
      </c>
      <c r="G1371" s="61" t="e">
        <f>IF(Transaksi!#REF!=$F$11,Transaksi!#REF!,0)</f>
        <v>#REF!</v>
      </c>
      <c r="H1371" s="61" t="e">
        <f>IF(Transaksi!#REF!=$F$11,Transaksi!#REF!,0)</f>
        <v>#REF!</v>
      </c>
      <c r="I1371" s="127" t="e">
        <f t="shared" si="21"/>
        <v>#REF!</v>
      </c>
      <c r="J1371" s="127" t="e">
        <f>IF(G1371+H1371&lt;&gt;0,Transaksi!#REF!,"")</f>
        <v>#REF!</v>
      </c>
    </row>
    <row r="1372" spans="3:10" customFormat="1" ht="16" customHeight="1">
      <c r="C1372" s="59" t="e">
        <f>IF(G1372+H1372&lt;&gt;0,Transaksi!#REF!,"")</f>
        <v>#REF!</v>
      </c>
      <c r="D1372" s="60" t="e">
        <f>IF(G1372+H1372&lt;&gt;0,Transaksi!#REF!,"")</f>
        <v>#REF!</v>
      </c>
      <c r="E1372" s="213" t="e">
        <f>IF(G1372+H1372&lt;&gt;0,Transaksi!#REF!,"")</f>
        <v>#REF!</v>
      </c>
      <c r="F1372" s="48" t="e">
        <f>IF(G1372+H1372&lt;&gt;0,Transaksi!#REF!,"")</f>
        <v>#REF!</v>
      </c>
      <c r="G1372" s="61" t="e">
        <f>IF(Transaksi!#REF!=$F$11,Transaksi!#REF!,0)</f>
        <v>#REF!</v>
      </c>
      <c r="H1372" s="61" t="e">
        <f>IF(Transaksi!#REF!=$F$11,Transaksi!#REF!,0)</f>
        <v>#REF!</v>
      </c>
      <c r="I1372" s="127" t="e">
        <f t="shared" si="21"/>
        <v>#REF!</v>
      </c>
      <c r="J1372" s="127" t="e">
        <f>IF(G1372+H1372&lt;&gt;0,Transaksi!#REF!,"")</f>
        <v>#REF!</v>
      </c>
    </row>
    <row r="1373" spans="3:10" customFormat="1" ht="16" customHeight="1">
      <c r="C1373" s="59" t="e">
        <f>IF(G1373+H1373&lt;&gt;0,Transaksi!#REF!,"")</f>
        <v>#REF!</v>
      </c>
      <c r="D1373" s="60" t="e">
        <f>IF(G1373+H1373&lt;&gt;0,Transaksi!#REF!,"")</f>
        <v>#REF!</v>
      </c>
      <c r="E1373" s="213" t="e">
        <f>IF(G1373+H1373&lt;&gt;0,Transaksi!#REF!,"")</f>
        <v>#REF!</v>
      </c>
      <c r="F1373" s="48" t="e">
        <f>IF(G1373+H1373&lt;&gt;0,Transaksi!#REF!,"")</f>
        <v>#REF!</v>
      </c>
      <c r="G1373" s="61" t="e">
        <f>IF(Transaksi!#REF!=$F$11,Transaksi!#REF!,0)</f>
        <v>#REF!</v>
      </c>
      <c r="H1373" s="61" t="e">
        <f>IF(Transaksi!#REF!=$F$11,Transaksi!#REF!,0)</f>
        <v>#REF!</v>
      </c>
      <c r="I1373" s="127" t="e">
        <f t="shared" si="21"/>
        <v>#REF!</v>
      </c>
      <c r="J1373" s="127" t="e">
        <f>IF(G1373+H1373&lt;&gt;0,Transaksi!#REF!,"")</f>
        <v>#REF!</v>
      </c>
    </row>
    <row r="1374" spans="3:10" customFormat="1" ht="16" customHeight="1">
      <c r="C1374" s="59" t="e">
        <f>IF(G1374+H1374&lt;&gt;0,Transaksi!#REF!,"")</f>
        <v>#REF!</v>
      </c>
      <c r="D1374" s="60" t="e">
        <f>IF(G1374+H1374&lt;&gt;0,Transaksi!#REF!,"")</f>
        <v>#REF!</v>
      </c>
      <c r="E1374" s="213" t="e">
        <f>IF(G1374+H1374&lt;&gt;0,Transaksi!#REF!,"")</f>
        <v>#REF!</v>
      </c>
      <c r="F1374" s="48" t="e">
        <f>IF(G1374+H1374&lt;&gt;0,Transaksi!#REF!,"")</f>
        <v>#REF!</v>
      </c>
      <c r="G1374" s="61" t="e">
        <f>IF(Transaksi!#REF!=$F$11,Transaksi!#REF!,0)</f>
        <v>#REF!</v>
      </c>
      <c r="H1374" s="61" t="e">
        <f>IF(Transaksi!#REF!=$F$11,Transaksi!#REF!,0)</f>
        <v>#REF!</v>
      </c>
      <c r="I1374" s="127" t="e">
        <f t="shared" si="21"/>
        <v>#REF!</v>
      </c>
      <c r="J1374" s="127" t="e">
        <f>IF(G1374+H1374&lt;&gt;0,Transaksi!#REF!,"")</f>
        <v>#REF!</v>
      </c>
    </row>
    <row r="1375" spans="3:10" customFormat="1" ht="16" customHeight="1">
      <c r="C1375" s="59" t="e">
        <f>IF(G1375+H1375&lt;&gt;0,Transaksi!#REF!,"")</f>
        <v>#REF!</v>
      </c>
      <c r="D1375" s="60" t="e">
        <f>IF(G1375+H1375&lt;&gt;0,Transaksi!#REF!,"")</f>
        <v>#REF!</v>
      </c>
      <c r="E1375" s="213" t="e">
        <f>IF(G1375+H1375&lt;&gt;0,Transaksi!#REF!,"")</f>
        <v>#REF!</v>
      </c>
      <c r="F1375" s="48" t="e">
        <f>IF(G1375+H1375&lt;&gt;0,Transaksi!#REF!,"")</f>
        <v>#REF!</v>
      </c>
      <c r="G1375" s="61" t="e">
        <f>IF(Transaksi!#REF!=$F$11,Transaksi!#REF!,0)</f>
        <v>#REF!</v>
      </c>
      <c r="H1375" s="61" t="e">
        <f>IF(Transaksi!#REF!=$F$11,Transaksi!#REF!,0)</f>
        <v>#REF!</v>
      </c>
      <c r="I1375" s="127" t="e">
        <f t="shared" si="21"/>
        <v>#REF!</v>
      </c>
      <c r="J1375" s="127" t="e">
        <f>IF(G1375+H1375&lt;&gt;0,Transaksi!#REF!,"")</f>
        <v>#REF!</v>
      </c>
    </row>
    <row r="1376" spans="3:10" customFormat="1" ht="16" customHeight="1">
      <c r="C1376" s="59" t="e">
        <f>IF(G1376+H1376&lt;&gt;0,Transaksi!#REF!,"")</f>
        <v>#REF!</v>
      </c>
      <c r="D1376" s="60" t="e">
        <f>IF(G1376+H1376&lt;&gt;0,Transaksi!#REF!,"")</f>
        <v>#REF!</v>
      </c>
      <c r="E1376" s="213" t="e">
        <f>IF(G1376+H1376&lt;&gt;0,Transaksi!#REF!,"")</f>
        <v>#REF!</v>
      </c>
      <c r="F1376" s="48" t="e">
        <f>IF(G1376+H1376&lt;&gt;0,Transaksi!#REF!,"")</f>
        <v>#REF!</v>
      </c>
      <c r="G1376" s="61" t="e">
        <f>IF(Transaksi!#REF!=$F$11,Transaksi!#REF!,0)</f>
        <v>#REF!</v>
      </c>
      <c r="H1376" s="61" t="e">
        <f>IF(Transaksi!#REF!=$F$11,Transaksi!#REF!,0)</f>
        <v>#REF!</v>
      </c>
      <c r="I1376" s="127" t="e">
        <f t="shared" si="21"/>
        <v>#REF!</v>
      </c>
      <c r="J1376" s="127" t="e">
        <f>IF(G1376+H1376&lt;&gt;0,Transaksi!#REF!,"")</f>
        <v>#REF!</v>
      </c>
    </row>
    <row r="1377" spans="3:10" customFormat="1" ht="16" customHeight="1">
      <c r="C1377" s="59" t="e">
        <f>IF(G1377+H1377&lt;&gt;0,Transaksi!#REF!,"")</f>
        <v>#REF!</v>
      </c>
      <c r="D1377" s="60" t="e">
        <f>IF(G1377+H1377&lt;&gt;0,Transaksi!#REF!,"")</f>
        <v>#REF!</v>
      </c>
      <c r="E1377" s="213" t="e">
        <f>IF(G1377+H1377&lt;&gt;0,Transaksi!#REF!,"")</f>
        <v>#REF!</v>
      </c>
      <c r="F1377" s="48" t="e">
        <f>IF(G1377+H1377&lt;&gt;0,Transaksi!#REF!,"")</f>
        <v>#REF!</v>
      </c>
      <c r="G1377" s="61" t="e">
        <f>IF(Transaksi!#REF!=$F$11,Transaksi!#REF!,0)</f>
        <v>#REF!</v>
      </c>
      <c r="H1377" s="61" t="e">
        <f>IF(Transaksi!#REF!=$F$11,Transaksi!#REF!,0)</f>
        <v>#REF!</v>
      </c>
      <c r="I1377" s="127" t="e">
        <f t="shared" si="21"/>
        <v>#REF!</v>
      </c>
      <c r="J1377" s="127" t="e">
        <f>IF(G1377+H1377&lt;&gt;0,Transaksi!#REF!,"")</f>
        <v>#REF!</v>
      </c>
    </row>
    <row r="1378" spans="3:10" customFormat="1" ht="16" customHeight="1">
      <c r="C1378" s="59" t="e">
        <f>IF(G1378+H1378&lt;&gt;0,Transaksi!#REF!,"")</f>
        <v>#REF!</v>
      </c>
      <c r="D1378" s="60" t="e">
        <f>IF(G1378+H1378&lt;&gt;0,Transaksi!#REF!,"")</f>
        <v>#REF!</v>
      </c>
      <c r="E1378" s="213" t="e">
        <f>IF(G1378+H1378&lt;&gt;0,Transaksi!#REF!,"")</f>
        <v>#REF!</v>
      </c>
      <c r="F1378" s="48" t="e">
        <f>IF(G1378+H1378&lt;&gt;0,Transaksi!#REF!,"")</f>
        <v>#REF!</v>
      </c>
      <c r="G1378" s="61" t="e">
        <f>IF(Transaksi!#REF!=$F$11,Transaksi!#REF!,0)</f>
        <v>#REF!</v>
      </c>
      <c r="H1378" s="61" t="e">
        <f>IF(Transaksi!#REF!=$F$11,Transaksi!#REF!,0)</f>
        <v>#REF!</v>
      </c>
      <c r="I1378" s="127" t="e">
        <f t="shared" si="21"/>
        <v>#REF!</v>
      </c>
      <c r="J1378" s="127" t="e">
        <f>IF(G1378+H1378&lt;&gt;0,Transaksi!#REF!,"")</f>
        <v>#REF!</v>
      </c>
    </row>
    <row r="1379" spans="3:10" customFormat="1" ht="16" customHeight="1">
      <c r="C1379" s="59" t="e">
        <f>IF(G1379+H1379&lt;&gt;0,Transaksi!#REF!,"")</f>
        <v>#REF!</v>
      </c>
      <c r="D1379" s="60" t="e">
        <f>IF(G1379+H1379&lt;&gt;0,Transaksi!#REF!,"")</f>
        <v>#REF!</v>
      </c>
      <c r="E1379" s="213" t="e">
        <f>IF(G1379+H1379&lt;&gt;0,Transaksi!#REF!,"")</f>
        <v>#REF!</v>
      </c>
      <c r="F1379" s="48" t="e">
        <f>IF(G1379+H1379&lt;&gt;0,Transaksi!#REF!,"")</f>
        <v>#REF!</v>
      </c>
      <c r="G1379" s="61" t="e">
        <f>IF(Transaksi!#REF!=$F$11,Transaksi!#REF!,0)</f>
        <v>#REF!</v>
      </c>
      <c r="H1379" s="61" t="e">
        <f>IF(Transaksi!#REF!=$F$11,Transaksi!#REF!,0)</f>
        <v>#REF!</v>
      </c>
      <c r="I1379" s="127" t="e">
        <f t="shared" si="21"/>
        <v>#REF!</v>
      </c>
      <c r="J1379" s="127" t="e">
        <f>IF(G1379+H1379&lt;&gt;0,Transaksi!#REF!,"")</f>
        <v>#REF!</v>
      </c>
    </row>
    <row r="1380" spans="3:10" customFormat="1" ht="16" customHeight="1">
      <c r="C1380" s="59" t="e">
        <f>IF(G1380+H1380&lt;&gt;0,Transaksi!#REF!,"")</f>
        <v>#REF!</v>
      </c>
      <c r="D1380" s="60" t="e">
        <f>IF(G1380+H1380&lt;&gt;0,Transaksi!#REF!,"")</f>
        <v>#REF!</v>
      </c>
      <c r="E1380" s="213" t="e">
        <f>IF(G1380+H1380&lt;&gt;0,Transaksi!#REF!,"")</f>
        <v>#REF!</v>
      </c>
      <c r="F1380" s="48" t="e">
        <f>IF(G1380+H1380&lt;&gt;0,Transaksi!#REF!,"")</f>
        <v>#REF!</v>
      </c>
      <c r="G1380" s="61" t="e">
        <f>IF(Transaksi!#REF!=$F$11,Transaksi!#REF!,0)</f>
        <v>#REF!</v>
      </c>
      <c r="H1380" s="61" t="e">
        <f>IF(Transaksi!#REF!=$F$11,Transaksi!#REF!,0)</f>
        <v>#REF!</v>
      </c>
      <c r="I1380" s="127" t="e">
        <f t="shared" si="21"/>
        <v>#REF!</v>
      </c>
      <c r="J1380" s="127" t="e">
        <f>IF(G1380+H1380&lt;&gt;0,Transaksi!#REF!,"")</f>
        <v>#REF!</v>
      </c>
    </row>
    <row r="1381" spans="3:10" customFormat="1" ht="16" customHeight="1">
      <c r="C1381" s="59" t="e">
        <f>IF(G1381+H1381&lt;&gt;0,Transaksi!#REF!,"")</f>
        <v>#REF!</v>
      </c>
      <c r="D1381" s="60" t="e">
        <f>IF(G1381+H1381&lt;&gt;0,Transaksi!#REF!,"")</f>
        <v>#REF!</v>
      </c>
      <c r="E1381" s="213" t="e">
        <f>IF(G1381+H1381&lt;&gt;0,Transaksi!#REF!,"")</f>
        <v>#REF!</v>
      </c>
      <c r="F1381" s="48" t="e">
        <f>IF(G1381+H1381&lt;&gt;0,Transaksi!#REF!,"")</f>
        <v>#REF!</v>
      </c>
      <c r="G1381" s="61" t="e">
        <f>IF(Transaksi!#REF!=$F$11,Transaksi!#REF!,0)</f>
        <v>#REF!</v>
      </c>
      <c r="H1381" s="61" t="e">
        <f>IF(Transaksi!#REF!=$F$11,Transaksi!#REF!,0)</f>
        <v>#REF!</v>
      </c>
      <c r="I1381" s="127" t="e">
        <f t="shared" si="21"/>
        <v>#REF!</v>
      </c>
      <c r="J1381" s="127" t="e">
        <f>IF(G1381+H1381&lt;&gt;0,Transaksi!#REF!,"")</f>
        <v>#REF!</v>
      </c>
    </row>
    <row r="1382" spans="3:10" customFormat="1" ht="16" customHeight="1">
      <c r="C1382" s="59" t="e">
        <f>IF(G1382+H1382&lt;&gt;0,Transaksi!#REF!,"")</f>
        <v>#REF!</v>
      </c>
      <c r="D1382" s="60" t="e">
        <f>IF(G1382+H1382&lt;&gt;0,Transaksi!#REF!,"")</f>
        <v>#REF!</v>
      </c>
      <c r="E1382" s="213" t="e">
        <f>IF(G1382+H1382&lt;&gt;0,Transaksi!#REF!,"")</f>
        <v>#REF!</v>
      </c>
      <c r="F1382" s="48" t="e">
        <f>IF(G1382+H1382&lt;&gt;0,Transaksi!#REF!,"")</f>
        <v>#REF!</v>
      </c>
      <c r="G1382" s="61" t="e">
        <f>IF(Transaksi!#REF!=$F$11,Transaksi!#REF!,0)</f>
        <v>#REF!</v>
      </c>
      <c r="H1382" s="61" t="e">
        <f>IF(Transaksi!#REF!=$F$11,Transaksi!#REF!,0)</f>
        <v>#REF!</v>
      </c>
      <c r="I1382" s="127" t="e">
        <f t="shared" si="21"/>
        <v>#REF!</v>
      </c>
      <c r="J1382" s="127" t="e">
        <f>IF(G1382+H1382&lt;&gt;0,Transaksi!#REF!,"")</f>
        <v>#REF!</v>
      </c>
    </row>
    <row r="1383" spans="3:10" customFormat="1" ht="16" customHeight="1">
      <c r="C1383" s="59" t="e">
        <f>IF(G1383+H1383&lt;&gt;0,Transaksi!#REF!,"")</f>
        <v>#REF!</v>
      </c>
      <c r="D1383" s="60" t="e">
        <f>IF(G1383+H1383&lt;&gt;0,Transaksi!#REF!,"")</f>
        <v>#REF!</v>
      </c>
      <c r="E1383" s="213" t="e">
        <f>IF(G1383+H1383&lt;&gt;0,Transaksi!#REF!,"")</f>
        <v>#REF!</v>
      </c>
      <c r="F1383" s="48" t="e">
        <f>IF(G1383+H1383&lt;&gt;0,Transaksi!#REF!,"")</f>
        <v>#REF!</v>
      </c>
      <c r="G1383" s="61" t="e">
        <f>IF(Transaksi!#REF!=$F$11,Transaksi!#REF!,0)</f>
        <v>#REF!</v>
      </c>
      <c r="H1383" s="61" t="e">
        <f>IF(Transaksi!#REF!=$F$11,Transaksi!#REF!,0)</f>
        <v>#REF!</v>
      </c>
      <c r="I1383" s="127" t="e">
        <f t="shared" si="21"/>
        <v>#REF!</v>
      </c>
      <c r="J1383" s="127" t="e">
        <f>IF(G1383+H1383&lt;&gt;0,Transaksi!#REF!,"")</f>
        <v>#REF!</v>
      </c>
    </row>
    <row r="1384" spans="3:10" customFormat="1" ht="16" customHeight="1">
      <c r="C1384" s="59" t="e">
        <f>IF(G1384+H1384&lt;&gt;0,Transaksi!#REF!,"")</f>
        <v>#REF!</v>
      </c>
      <c r="D1384" s="60" t="e">
        <f>IF(G1384+H1384&lt;&gt;0,Transaksi!#REF!,"")</f>
        <v>#REF!</v>
      </c>
      <c r="E1384" s="213" t="e">
        <f>IF(G1384+H1384&lt;&gt;0,Transaksi!#REF!,"")</f>
        <v>#REF!</v>
      </c>
      <c r="F1384" s="48" t="e">
        <f>IF(G1384+H1384&lt;&gt;0,Transaksi!#REF!,"")</f>
        <v>#REF!</v>
      </c>
      <c r="G1384" s="61" t="e">
        <f>IF(Transaksi!#REF!=$F$11,Transaksi!#REF!,0)</f>
        <v>#REF!</v>
      </c>
      <c r="H1384" s="61" t="e">
        <f>IF(Transaksi!#REF!=$F$11,Transaksi!#REF!,0)</f>
        <v>#REF!</v>
      </c>
      <c r="I1384" s="127" t="e">
        <f t="shared" si="21"/>
        <v>#REF!</v>
      </c>
      <c r="J1384" s="127" t="e">
        <f>IF(G1384+H1384&lt;&gt;0,Transaksi!#REF!,"")</f>
        <v>#REF!</v>
      </c>
    </row>
    <row r="1385" spans="3:10" customFormat="1" ht="16" customHeight="1">
      <c r="C1385" s="59" t="e">
        <f>IF(G1385+H1385&lt;&gt;0,Transaksi!#REF!,"")</f>
        <v>#REF!</v>
      </c>
      <c r="D1385" s="60" t="e">
        <f>IF(G1385+H1385&lt;&gt;0,Transaksi!#REF!,"")</f>
        <v>#REF!</v>
      </c>
      <c r="E1385" s="213" t="e">
        <f>IF(G1385+H1385&lt;&gt;0,Transaksi!#REF!,"")</f>
        <v>#REF!</v>
      </c>
      <c r="F1385" s="48" t="e">
        <f>IF(G1385+H1385&lt;&gt;0,Transaksi!#REF!,"")</f>
        <v>#REF!</v>
      </c>
      <c r="G1385" s="61" t="e">
        <f>IF(Transaksi!#REF!=$F$11,Transaksi!#REF!,0)</f>
        <v>#REF!</v>
      </c>
      <c r="H1385" s="61" t="e">
        <f>IF(Transaksi!#REF!=$F$11,Transaksi!#REF!,0)</f>
        <v>#REF!</v>
      </c>
      <c r="I1385" s="127" t="e">
        <f t="shared" si="21"/>
        <v>#REF!</v>
      </c>
      <c r="J1385" s="127" t="e">
        <f>IF(G1385+H1385&lt;&gt;0,Transaksi!#REF!,"")</f>
        <v>#REF!</v>
      </c>
    </row>
    <row r="1386" spans="3:10" customFormat="1" ht="16" customHeight="1">
      <c r="C1386" s="59" t="e">
        <f>IF(G1386+H1386&lt;&gt;0,Transaksi!#REF!,"")</f>
        <v>#REF!</v>
      </c>
      <c r="D1386" s="60" t="e">
        <f>IF(G1386+H1386&lt;&gt;0,Transaksi!#REF!,"")</f>
        <v>#REF!</v>
      </c>
      <c r="E1386" s="213" t="e">
        <f>IF(G1386+H1386&lt;&gt;0,Transaksi!#REF!,"")</f>
        <v>#REF!</v>
      </c>
      <c r="F1386" s="48" t="e">
        <f>IF(G1386+H1386&lt;&gt;0,Transaksi!#REF!,"")</f>
        <v>#REF!</v>
      </c>
      <c r="G1386" s="61" t="e">
        <f>IF(Transaksi!#REF!=$F$11,Transaksi!#REF!,0)</f>
        <v>#REF!</v>
      </c>
      <c r="H1386" s="61" t="e">
        <f>IF(Transaksi!#REF!=$F$11,Transaksi!#REF!,0)</f>
        <v>#REF!</v>
      </c>
      <c r="I1386" s="127" t="e">
        <f t="shared" si="21"/>
        <v>#REF!</v>
      </c>
      <c r="J1386" s="127" t="e">
        <f>IF(G1386+H1386&lt;&gt;0,Transaksi!#REF!,"")</f>
        <v>#REF!</v>
      </c>
    </row>
    <row r="1387" spans="3:10" customFormat="1" ht="16" customHeight="1">
      <c r="C1387" s="59" t="e">
        <f>IF(G1387+H1387&lt;&gt;0,Transaksi!#REF!,"")</f>
        <v>#REF!</v>
      </c>
      <c r="D1387" s="60" t="e">
        <f>IF(G1387+H1387&lt;&gt;0,Transaksi!#REF!,"")</f>
        <v>#REF!</v>
      </c>
      <c r="E1387" s="213" t="e">
        <f>IF(G1387+H1387&lt;&gt;0,Transaksi!#REF!,"")</f>
        <v>#REF!</v>
      </c>
      <c r="F1387" s="48" t="e">
        <f>IF(G1387+H1387&lt;&gt;0,Transaksi!#REF!,"")</f>
        <v>#REF!</v>
      </c>
      <c r="G1387" s="61" t="e">
        <f>IF(Transaksi!#REF!=$F$11,Transaksi!#REF!,0)</f>
        <v>#REF!</v>
      </c>
      <c r="H1387" s="61" t="e">
        <f>IF(Transaksi!#REF!=$F$11,Transaksi!#REF!,0)</f>
        <v>#REF!</v>
      </c>
      <c r="I1387" s="127" t="e">
        <f t="shared" si="21"/>
        <v>#REF!</v>
      </c>
      <c r="J1387" s="127" t="e">
        <f>IF(G1387+H1387&lt;&gt;0,Transaksi!#REF!,"")</f>
        <v>#REF!</v>
      </c>
    </row>
    <row r="1388" spans="3:10" customFormat="1" ht="16" customHeight="1">
      <c r="C1388" s="59" t="e">
        <f>IF(G1388+H1388&lt;&gt;0,Transaksi!#REF!,"")</f>
        <v>#REF!</v>
      </c>
      <c r="D1388" s="60" t="e">
        <f>IF(G1388+H1388&lt;&gt;0,Transaksi!#REF!,"")</f>
        <v>#REF!</v>
      </c>
      <c r="E1388" s="213" t="e">
        <f>IF(G1388+H1388&lt;&gt;0,Transaksi!#REF!,"")</f>
        <v>#REF!</v>
      </c>
      <c r="F1388" s="48" t="e">
        <f>IF(G1388+H1388&lt;&gt;0,Transaksi!#REF!,"")</f>
        <v>#REF!</v>
      </c>
      <c r="G1388" s="61" t="e">
        <f>IF(Transaksi!#REF!=$F$11,Transaksi!#REF!,0)</f>
        <v>#REF!</v>
      </c>
      <c r="H1388" s="61" t="e">
        <f>IF(Transaksi!#REF!=$F$11,Transaksi!#REF!,0)</f>
        <v>#REF!</v>
      </c>
      <c r="I1388" s="127" t="e">
        <f t="shared" si="21"/>
        <v>#REF!</v>
      </c>
      <c r="J1388" s="127" t="e">
        <f>IF(G1388+H1388&lt;&gt;0,Transaksi!#REF!,"")</f>
        <v>#REF!</v>
      </c>
    </row>
    <row r="1389" spans="3:10" customFormat="1" ht="16" customHeight="1">
      <c r="C1389" s="59" t="e">
        <f>IF(G1389+H1389&lt;&gt;0,Transaksi!#REF!,"")</f>
        <v>#REF!</v>
      </c>
      <c r="D1389" s="60" t="e">
        <f>IF(G1389+H1389&lt;&gt;0,Transaksi!#REF!,"")</f>
        <v>#REF!</v>
      </c>
      <c r="E1389" s="213" t="e">
        <f>IF(G1389+H1389&lt;&gt;0,Transaksi!#REF!,"")</f>
        <v>#REF!</v>
      </c>
      <c r="F1389" s="48" t="e">
        <f>IF(G1389+H1389&lt;&gt;0,Transaksi!#REF!,"")</f>
        <v>#REF!</v>
      </c>
      <c r="G1389" s="61" t="e">
        <f>IF(Transaksi!#REF!=$F$11,Transaksi!#REF!,0)</f>
        <v>#REF!</v>
      </c>
      <c r="H1389" s="61" t="e">
        <f>IF(Transaksi!#REF!=$F$11,Transaksi!#REF!,0)</f>
        <v>#REF!</v>
      </c>
      <c r="I1389" s="127" t="e">
        <f t="shared" si="21"/>
        <v>#REF!</v>
      </c>
      <c r="J1389" s="127" t="e">
        <f>IF(G1389+H1389&lt;&gt;0,Transaksi!#REF!,"")</f>
        <v>#REF!</v>
      </c>
    </row>
    <row r="1390" spans="3:10" customFormat="1" ht="16" customHeight="1">
      <c r="C1390" s="59" t="e">
        <f>IF(G1390+H1390&lt;&gt;0,Transaksi!#REF!,"")</f>
        <v>#REF!</v>
      </c>
      <c r="D1390" s="60" t="e">
        <f>IF(G1390+H1390&lt;&gt;0,Transaksi!#REF!,"")</f>
        <v>#REF!</v>
      </c>
      <c r="E1390" s="213" t="e">
        <f>IF(G1390+H1390&lt;&gt;0,Transaksi!#REF!,"")</f>
        <v>#REF!</v>
      </c>
      <c r="F1390" s="48" t="e">
        <f>IF(G1390+H1390&lt;&gt;0,Transaksi!#REF!,"")</f>
        <v>#REF!</v>
      </c>
      <c r="G1390" s="61" t="e">
        <f>IF(Transaksi!#REF!=$F$11,Transaksi!#REF!,0)</f>
        <v>#REF!</v>
      </c>
      <c r="H1390" s="61" t="e">
        <f>IF(Transaksi!#REF!=$F$11,Transaksi!#REF!,0)</f>
        <v>#REF!</v>
      </c>
      <c r="I1390" s="127" t="e">
        <f t="shared" si="21"/>
        <v>#REF!</v>
      </c>
      <c r="J1390" s="127" t="e">
        <f>IF(G1390+H1390&lt;&gt;0,Transaksi!#REF!,"")</f>
        <v>#REF!</v>
      </c>
    </row>
    <row r="1391" spans="3:10" customFormat="1" ht="16" customHeight="1">
      <c r="C1391" s="59" t="e">
        <f>IF(G1391+H1391&lt;&gt;0,Transaksi!#REF!,"")</f>
        <v>#REF!</v>
      </c>
      <c r="D1391" s="60" t="e">
        <f>IF(G1391+H1391&lt;&gt;0,Transaksi!#REF!,"")</f>
        <v>#REF!</v>
      </c>
      <c r="E1391" s="213" t="e">
        <f>IF(G1391+H1391&lt;&gt;0,Transaksi!#REF!,"")</f>
        <v>#REF!</v>
      </c>
      <c r="F1391" s="48" t="e">
        <f>IF(G1391+H1391&lt;&gt;0,Transaksi!#REF!,"")</f>
        <v>#REF!</v>
      </c>
      <c r="G1391" s="61" t="e">
        <f>IF(Transaksi!#REF!=$F$11,Transaksi!#REF!,0)</f>
        <v>#REF!</v>
      </c>
      <c r="H1391" s="61" t="e">
        <f>IF(Transaksi!#REF!=$F$11,Transaksi!#REF!,0)</f>
        <v>#REF!</v>
      </c>
      <c r="I1391" s="127" t="e">
        <f t="shared" si="21"/>
        <v>#REF!</v>
      </c>
      <c r="J1391" s="127" t="e">
        <f>IF(G1391+H1391&lt;&gt;0,Transaksi!#REF!,"")</f>
        <v>#REF!</v>
      </c>
    </row>
    <row r="1392" spans="3:10" customFormat="1" ht="16" customHeight="1">
      <c r="C1392" s="59" t="e">
        <f>IF(G1392+H1392&lt;&gt;0,Transaksi!#REF!,"")</f>
        <v>#REF!</v>
      </c>
      <c r="D1392" s="60" t="e">
        <f>IF(G1392+H1392&lt;&gt;0,Transaksi!#REF!,"")</f>
        <v>#REF!</v>
      </c>
      <c r="E1392" s="213" t="e">
        <f>IF(G1392+H1392&lt;&gt;0,Transaksi!#REF!,"")</f>
        <v>#REF!</v>
      </c>
      <c r="F1392" s="48" t="e">
        <f>IF(G1392+H1392&lt;&gt;0,Transaksi!#REF!,"")</f>
        <v>#REF!</v>
      </c>
      <c r="G1392" s="61" t="e">
        <f>IF(Transaksi!#REF!=$F$11,Transaksi!#REF!,0)</f>
        <v>#REF!</v>
      </c>
      <c r="H1392" s="61" t="e">
        <f>IF(Transaksi!#REF!=$F$11,Transaksi!#REF!,0)</f>
        <v>#REF!</v>
      </c>
      <c r="I1392" s="127" t="e">
        <f t="shared" si="21"/>
        <v>#REF!</v>
      </c>
      <c r="J1392" s="127" t="e">
        <f>IF(G1392+H1392&lt;&gt;0,Transaksi!#REF!,"")</f>
        <v>#REF!</v>
      </c>
    </row>
    <row r="1393" spans="3:10" customFormat="1" ht="16" customHeight="1">
      <c r="C1393" s="59" t="e">
        <f>IF(G1393+H1393&lt;&gt;0,Transaksi!#REF!,"")</f>
        <v>#REF!</v>
      </c>
      <c r="D1393" s="60" t="e">
        <f>IF(G1393+H1393&lt;&gt;0,Transaksi!#REF!,"")</f>
        <v>#REF!</v>
      </c>
      <c r="E1393" s="213" t="e">
        <f>IF(G1393+H1393&lt;&gt;0,Transaksi!#REF!,"")</f>
        <v>#REF!</v>
      </c>
      <c r="F1393" s="48" t="e">
        <f>IF(G1393+H1393&lt;&gt;0,Transaksi!#REF!,"")</f>
        <v>#REF!</v>
      </c>
      <c r="G1393" s="61" t="e">
        <f>IF(Transaksi!#REF!=$F$11,Transaksi!#REF!,0)</f>
        <v>#REF!</v>
      </c>
      <c r="H1393" s="61" t="e">
        <f>IF(Transaksi!#REF!=$F$11,Transaksi!#REF!,0)</f>
        <v>#REF!</v>
      </c>
      <c r="I1393" s="127" t="e">
        <f t="shared" si="21"/>
        <v>#REF!</v>
      </c>
      <c r="J1393" s="127" t="e">
        <f>IF(G1393+H1393&lt;&gt;0,Transaksi!#REF!,"")</f>
        <v>#REF!</v>
      </c>
    </row>
    <row r="1394" spans="3:10" customFormat="1" ht="16" customHeight="1">
      <c r="C1394" s="59" t="e">
        <f>IF(G1394+H1394&lt;&gt;0,Transaksi!#REF!,"")</f>
        <v>#REF!</v>
      </c>
      <c r="D1394" s="60" t="e">
        <f>IF(G1394+H1394&lt;&gt;0,Transaksi!#REF!,"")</f>
        <v>#REF!</v>
      </c>
      <c r="E1394" s="213" t="e">
        <f>IF(G1394+H1394&lt;&gt;0,Transaksi!#REF!,"")</f>
        <v>#REF!</v>
      </c>
      <c r="F1394" s="48" t="e">
        <f>IF(G1394+H1394&lt;&gt;0,Transaksi!#REF!,"")</f>
        <v>#REF!</v>
      </c>
      <c r="G1394" s="61" t="e">
        <f>IF(Transaksi!#REF!=$F$11,Transaksi!#REF!,0)</f>
        <v>#REF!</v>
      </c>
      <c r="H1394" s="61" t="e">
        <f>IF(Transaksi!#REF!=$F$11,Transaksi!#REF!,0)</f>
        <v>#REF!</v>
      </c>
      <c r="I1394" s="127" t="e">
        <f t="shared" si="21"/>
        <v>#REF!</v>
      </c>
      <c r="J1394" s="127" t="e">
        <f>IF(G1394+H1394&lt;&gt;0,Transaksi!#REF!,"")</f>
        <v>#REF!</v>
      </c>
    </row>
    <row r="1395" spans="3:10" customFormat="1" ht="16" customHeight="1">
      <c r="C1395" s="59" t="e">
        <f>IF(G1395+H1395&lt;&gt;0,Transaksi!#REF!,"")</f>
        <v>#REF!</v>
      </c>
      <c r="D1395" s="60" t="e">
        <f>IF(G1395+H1395&lt;&gt;0,Transaksi!#REF!,"")</f>
        <v>#REF!</v>
      </c>
      <c r="E1395" s="213" t="e">
        <f>IF(G1395+H1395&lt;&gt;0,Transaksi!#REF!,"")</f>
        <v>#REF!</v>
      </c>
      <c r="F1395" s="48" t="e">
        <f>IF(G1395+H1395&lt;&gt;0,Transaksi!#REF!,"")</f>
        <v>#REF!</v>
      </c>
      <c r="G1395" s="61" t="e">
        <f>IF(Transaksi!#REF!=$F$11,Transaksi!#REF!,0)</f>
        <v>#REF!</v>
      </c>
      <c r="H1395" s="61" t="e">
        <f>IF(Transaksi!#REF!=$F$11,Transaksi!#REF!,0)</f>
        <v>#REF!</v>
      </c>
      <c r="I1395" s="127" t="e">
        <f t="shared" si="21"/>
        <v>#REF!</v>
      </c>
      <c r="J1395" s="127" t="e">
        <f>IF(G1395+H1395&lt;&gt;0,Transaksi!#REF!,"")</f>
        <v>#REF!</v>
      </c>
    </row>
    <row r="1396" spans="3:10" customFormat="1" ht="16" customHeight="1">
      <c r="C1396" s="59" t="e">
        <f>IF(G1396+H1396&lt;&gt;0,Transaksi!#REF!,"")</f>
        <v>#REF!</v>
      </c>
      <c r="D1396" s="60" t="e">
        <f>IF(G1396+H1396&lt;&gt;0,Transaksi!#REF!,"")</f>
        <v>#REF!</v>
      </c>
      <c r="E1396" s="213" t="e">
        <f>IF(G1396+H1396&lt;&gt;0,Transaksi!#REF!,"")</f>
        <v>#REF!</v>
      </c>
      <c r="F1396" s="48" t="e">
        <f>IF(G1396+H1396&lt;&gt;0,Transaksi!#REF!,"")</f>
        <v>#REF!</v>
      </c>
      <c r="G1396" s="61" t="e">
        <f>IF(Transaksi!#REF!=$F$11,Transaksi!#REF!,0)</f>
        <v>#REF!</v>
      </c>
      <c r="H1396" s="61" t="e">
        <f>IF(Transaksi!#REF!=$F$11,Transaksi!#REF!,0)</f>
        <v>#REF!</v>
      </c>
      <c r="I1396" s="127" t="e">
        <f t="shared" si="21"/>
        <v>#REF!</v>
      </c>
      <c r="J1396" s="127" t="e">
        <f>IF(G1396+H1396&lt;&gt;0,Transaksi!#REF!,"")</f>
        <v>#REF!</v>
      </c>
    </row>
    <row r="1397" spans="3:10" customFormat="1" ht="16" customHeight="1">
      <c r="C1397" s="59" t="e">
        <f>IF(G1397+H1397&lt;&gt;0,Transaksi!#REF!,"")</f>
        <v>#REF!</v>
      </c>
      <c r="D1397" s="60" t="e">
        <f>IF(G1397+H1397&lt;&gt;0,Transaksi!#REF!,"")</f>
        <v>#REF!</v>
      </c>
      <c r="E1397" s="213" t="e">
        <f>IF(G1397+H1397&lt;&gt;0,Transaksi!#REF!,"")</f>
        <v>#REF!</v>
      </c>
      <c r="F1397" s="48" t="e">
        <f>IF(G1397+H1397&lt;&gt;0,Transaksi!#REF!,"")</f>
        <v>#REF!</v>
      </c>
      <c r="G1397" s="61" t="e">
        <f>IF(Transaksi!#REF!=$F$11,Transaksi!#REF!,0)</f>
        <v>#REF!</v>
      </c>
      <c r="H1397" s="61" t="e">
        <f>IF(Transaksi!#REF!=$F$11,Transaksi!#REF!,0)</f>
        <v>#REF!</v>
      </c>
      <c r="I1397" s="127" t="e">
        <f t="shared" si="21"/>
        <v>#REF!</v>
      </c>
      <c r="J1397" s="127" t="e">
        <f>IF(G1397+H1397&lt;&gt;0,Transaksi!#REF!,"")</f>
        <v>#REF!</v>
      </c>
    </row>
    <row r="1398" spans="3:10" customFormat="1" ht="16" customHeight="1">
      <c r="C1398" s="59" t="e">
        <f>IF(G1398+H1398&lt;&gt;0,Transaksi!#REF!,"")</f>
        <v>#REF!</v>
      </c>
      <c r="D1398" s="60" t="e">
        <f>IF(G1398+H1398&lt;&gt;0,Transaksi!#REF!,"")</f>
        <v>#REF!</v>
      </c>
      <c r="E1398" s="213" t="e">
        <f>IF(G1398+H1398&lt;&gt;0,Transaksi!#REF!,"")</f>
        <v>#REF!</v>
      </c>
      <c r="F1398" s="48" t="e">
        <f>IF(G1398+H1398&lt;&gt;0,Transaksi!#REF!,"")</f>
        <v>#REF!</v>
      </c>
      <c r="G1398" s="61" t="e">
        <f>IF(Transaksi!#REF!=$F$11,Transaksi!#REF!,0)</f>
        <v>#REF!</v>
      </c>
      <c r="H1398" s="61" t="e">
        <f>IF(Transaksi!#REF!=$F$11,Transaksi!#REF!,0)</f>
        <v>#REF!</v>
      </c>
      <c r="I1398" s="127" t="e">
        <f t="shared" si="21"/>
        <v>#REF!</v>
      </c>
      <c r="J1398" s="127" t="e">
        <f>IF(G1398+H1398&lt;&gt;0,Transaksi!#REF!,"")</f>
        <v>#REF!</v>
      </c>
    </row>
    <row r="1399" spans="3:10" customFormat="1" ht="16" customHeight="1">
      <c r="C1399" s="59" t="e">
        <f>IF(G1399+H1399&lt;&gt;0,Transaksi!#REF!,"")</f>
        <v>#REF!</v>
      </c>
      <c r="D1399" s="60" t="e">
        <f>IF(G1399+H1399&lt;&gt;0,Transaksi!#REF!,"")</f>
        <v>#REF!</v>
      </c>
      <c r="E1399" s="213" t="e">
        <f>IF(G1399+H1399&lt;&gt;0,Transaksi!#REF!,"")</f>
        <v>#REF!</v>
      </c>
      <c r="F1399" s="48" t="e">
        <f>IF(G1399+H1399&lt;&gt;0,Transaksi!#REF!,"")</f>
        <v>#REF!</v>
      </c>
      <c r="G1399" s="61" t="e">
        <f>IF(Transaksi!#REF!=$F$11,Transaksi!#REF!,0)</f>
        <v>#REF!</v>
      </c>
      <c r="H1399" s="61" t="e">
        <f>IF(Transaksi!#REF!=$F$11,Transaksi!#REF!,0)</f>
        <v>#REF!</v>
      </c>
      <c r="I1399" s="127" t="e">
        <f t="shared" si="21"/>
        <v>#REF!</v>
      </c>
      <c r="J1399" s="127" t="e">
        <f>IF(G1399+H1399&lt;&gt;0,Transaksi!#REF!,"")</f>
        <v>#REF!</v>
      </c>
    </row>
    <row r="1400" spans="3:10" customFormat="1" ht="16" customHeight="1">
      <c r="C1400" s="59" t="e">
        <f>IF(G1400+H1400&lt;&gt;0,Transaksi!#REF!,"")</f>
        <v>#REF!</v>
      </c>
      <c r="D1400" s="60" t="e">
        <f>IF(G1400+H1400&lt;&gt;0,Transaksi!#REF!,"")</f>
        <v>#REF!</v>
      </c>
      <c r="E1400" s="213" t="e">
        <f>IF(G1400+H1400&lt;&gt;0,Transaksi!#REF!,"")</f>
        <v>#REF!</v>
      </c>
      <c r="F1400" s="48" t="e">
        <f>IF(G1400+H1400&lt;&gt;0,Transaksi!#REF!,"")</f>
        <v>#REF!</v>
      </c>
      <c r="G1400" s="61" t="e">
        <f>IF(Transaksi!#REF!=$F$11,Transaksi!#REF!,0)</f>
        <v>#REF!</v>
      </c>
      <c r="H1400" s="61" t="e">
        <f>IF(Transaksi!#REF!=$F$11,Transaksi!#REF!,0)</f>
        <v>#REF!</v>
      </c>
      <c r="I1400" s="127" t="e">
        <f t="shared" si="21"/>
        <v>#REF!</v>
      </c>
      <c r="J1400" s="127" t="e">
        <f>IF(G1400+H1400&lt;&gt;0,Transaksi!#REF!,"")</f>
        <v>#REF!</v>
      </c>
    </row>
    <row r="1401" spans="3:10" customFormat="1" ht="16" customHeight="1">
      <c r="C1401" s="59" t="e">
        <f>IF(G1401+H1401&lt;&gt;0,Transaksi!#REF!,"")</f>
        <v>#REF!</v>
      </c>
      <c r="D1401" s="60" t="e">
        <f>IF(G1401+H1401&lt;&gt;0,Transaksi!#REF!,"")</f>
        <v>#REF!</v>
      </c>
      <c r="E1401" s="213" t="e">
        <f>IF(G1401+H1401&lt;&gt;0,Transaksi!#REF!,"")</f>
        <v>#REF!</v>
      </c>
      <c r="F1401" s="48" t="e">
        <f>IF(G1401+H1401&lt;&gt;0,Transaksi!#REF!,"")</f>
        <v>#REF!</v>
      </c>
      <c r="G1401" s="61" t="e">
        <f>IF(Transaksi!#REF!=$F$11,Transaksi!#REF!,0)</f>
        <v>#REF!</v>
      </c>
      <c r="H1401" s="61" t="e">
        <f>IF(Transaksi!#REF!=$F$11,Transaksi!#REF!,0)</f>
        <v>#REF!</v>
      </c>
      <c r="I1401" s="127" t="e">
        <f t="shared" si="21"/>
        <v>#REF!</v>
      </c>
      <c r="J1401" s="127" t="e">
        <f>IF(G1401+H1401&lt;&gt;0,Transaksi!#REF!,"")</f>
        <v>#REF!</v>
      </c>
    </row>
    <row r="1402" spans="3:10" customFormat="1" ht="16" customHeight="1">
      <c r="C1402" s="59" t="e">
        <f>IF(G1402+H1402&lt;&gt;0,Transaksi!#REF!,"")</f>
        <v>#REF!</v>
      </c>
      <c r="D1402" s="60" t="e">
        <f>IF(G1402+H1402&lt;&gt;0,Transaksi!#REF!,"")</f>
        <v>#REF!</v>
      </c>
      <c r="E1402" s="213" t="e">
        <f>IF(G1402+H1402&lt;&gt;0,Transaksi!#REF!,"")</f>
        <v>#REF!</v>
      </c>
      <c r="F1402" s="48" t="e">
        <f>IF(G1402+H1402&lt;&gt;0,Transaksi!#REF!,"")</f>
        <v>#REF!</v>
      </c>
      <c r="G1402" s="61" t="e">
        <f>IF(Transaksi!#REF!=$F$11,Transaksi!#REF!,0)</f>
        <v>#REF!</v>
      </c>
      <c r="H1402" s="61" t="e">
        <f>IF(Transaksi!#REF!=$F$11,Transaksi!#REF!,0)</f>
        <v>#REF!</v>
      </c>
      <c r="I1402" s="127" t="e">
        <f t="shared" si="21"/>
        <v>#REF!</v>
      </c>
      <c r="J1402" s="127" t="e">
        <f>IF(G1402+H1402&lt;&gt;0,Transaksi!#REF!,"")</f>
        <v>#REF!</v>
      </c>
    </row>
    <row r="1403" spans="3:10" customFormat="1" ht="16" customHeight="1">
      <c r="C1403" s="59" t="e">
        <f>IF(G1403+H1403&lt;&gt;0,Transaksi!#REF!,"")</f>
        <v>#REF!</v>
      </c>
      <c r="D1403" s="60" t="e">
        <f>IF(G1403+H1403&lt;&gt;0,Transaksi!#REF!,"")</f>
        <v>#REF!</v>
      </c>
      <c r="E1403" s="213" t="e">
        <f>IF(G1403+H1403&lt;&gt;0,Transaksi!#REF!,"")</f>
        <v>#REF!</v>
      </c>
      <c r="F1403" s="48" t="e">
        <f>IF(G1403+H1403&lt;&gt;0,Transaksi!#REF!,"")</f>
        <v>#REF!</v>
      </c>
      <c r="G1403" s="61" t="e">
        <f>IF(Transaksi!#REF!=$F$11,Transaksi!#REF!,0)</f>
        <v>#REF!</v>
      </c>
      <c r="H1403" s="61" t="e">
        <f>IF(Transaksi!#REF!=$F$11,Transaksi!#REF!,0)</f>
        <v>#REF!</v>
      </c>
      <c r="I1403" s="127" t="e">
        <f t="shared" si="21"/>
        <v>#REF!</v>
      </c>
      <c r="J1403" s="127" t="e">
        <f>IF(G1403+H1403&lt;&gt;0,Transaksi!#REF!,"")</f>
        <v>#REF!</v>
      </c>
    </row>
    <row r="1404" spans="3:10" customFormat="1" ht="16" customHeight="1">
      <c r="C1404" s="59" t="e">
        <f>IF(G1404+H1404&lt;&gt;0,Transaksi!#REF!,"")</f>
        <v>#REF!</v>
      </c>
      <c r="D1404" s="60" t="e">
        <f>IF(G1404+H1404&lt;&gt;0,Transaksi!#REF!,"")</f>
        <v>#REF!</v>
      </c>
      <c r="E1404" s="213" t="e">
        <f>IF(G1404+H1404&lt;&gt;0,Transaksi!#REF!,"")</f>
        <v>#REF!</v>
      </c>
      <c r="F1404" s="48" t="e">
        <f>IF(G1404+H1404&lt;&gt;0,Transaksi!#REF!,"")</f>
        <v>#REF!</v>
      </c>
      <c r="G1404" s="61" t="e">
        <f>IF(Transaksi!#REF!=$F$11,Transaksi!#REF!,0)</f>
        <v>#REF!</v>
      </c>
      <c r="H1404" s="61" t="e">
        <f>IF(Transaksi!#REF!=$F$11,Transaksi!#REF!,0)</f>
        <v>#REF!</v>
      </c>
      <c r="I1404" s="127" t="e">
        <f t="shared" si="21"/>
        <v>#REF!</v>
      </c>
      <c r="J1404" s="127" t="e">
        <f>IF(G1404+H1404&lt;&gt;0,Transaksi!#REF!,"")</f>
        <v>#REF!</v>
      </c>
    </row>
    <row r="1405" spans="3:10" customFormat="1" ht="16" customHeight="1">
      <c r="C1405" s="59" t="e">
        <f>IF(G1405+H1405&lt;&gt;0,Transaksi!#REF!,"")</f>
        <v>#REF!</v>
      </c>
      <c r="D1405" s="60" t="e">
        <f>IF(G1405+H1405&lt;&gt;0,Transaksi!#REF!,"")</f>
        <v>#REF!</v>
      </c>
      <c r="E1405" s="213" t="e">
        <f>IF(G1405+H1405&lt;&gt;0,Transaksi!#REF!,"")</f>
        <v>#REF!</v>
      </c>
      <c r="F1405" s="48" t="e">
        <f>IF(G1405+H1405&lt;&gt;0,Transaksi!#REF!,"")</f>
        <v>#REF!</v>
      </c>
      <c r="G1405" s="61" t="e">
        <f>IF(Transaksi!#REF!=$F$11,Transaksi!#REF!,0)</f>
        <v>#REF!</v>
      </c>
      <c r="H1405" s="61" t="e">
        <f>IF(Transaksi!#REF!=$F$11,Transaksi!#REF!,0)</f>
        <v>#REF!</v>
      </c>
      <c r="I1405" s="127" t="e">
        <f t="shared" si="21"/>
        <v>#REF!</v>
      </c>
      <c r="J1405" s="127" t="e">
        <f>IF(G1405+H1405&lt;&gt;0,Transaksi!#REF!,"")</f>
        <v>#REF!</v>
      </c>
    </row>
    <row r="1406" spans="3:10" customFormat="1" ht="16" customHeight="1">
      <c r="C1406" s="59" t="e">
        <f>IF(G1406+H1406&lt;&gt;0,Transaksi!#REF!,"")</f>
        <v>#REF!</v>
      </c>
      <c r="D1406" s="60" t="e">
        <f>IF(G1406+H1406&lt;&gt;0,Transaksi!#REF!,"")</f>
        <v>#REF!</v>
      </c>
      <c r="E1406" s="213" t="e">
        <f>IF(G1406+H1406&lt;&gt;0,Transaksi!#REF!,"")</f>
        <v>#REF!</v>
      </c>
      <c r="F1406" s="48" t="e">
        <f>IF(G1406+H1406&lt;&gt;0,Transaksi!#REF!,"")</f>
        <v>#REF!</v>
      </c>
      <c r="G1406" s="61" t="e">
        <f>IF(Transaksi!#REF!=$F$11,Transaksi!#REF!,0)</f>
        <v>#REF!</v>
      </c>
      <c r="H1406" s="61" t="e">
        <f>IF(Transaksi!#REF!=$F$11,Transaksi!#REF!,0)</f>
        <v>#REF!</v>
      </c>
      <c r="I1406" s="127" t="e">
        <f t="shared" si="21"/>
        <v>#REF!</v>
      </c>
      <c r="J1406" s="127" t="e">
        <f>IF(G1406+H1406&lt;&gt;0,Transaksi!#REF!,"")</f>
        <v>#REF!</v>
      </c>
    </row>
    <row r="1407" spans="3:10" customFormat="1" ht="16" customHeight="1">
      <c r="C1407" s="59" t="e">
        <f>IF(G1407+H1407&lt;&gt;0,Transaksi!#REF!,"")</f>
        <v>#REF!</v>
      </c>
      <c r="D1407" s="60" t="e">
        <f>IF(G1407+H1407&lt;&gt;0,Transaksi!#REF!,"")</f>
        <v>#REF!</v>
      </c>
      <c r="E1407" s="213" t="e">
        <f>IF(G1407+H1407&lt;&gt;0,Transaksi!#REF!,"")</f>
        <v>#REF!</v>
      </c>
      <c r="F1407" s="48" t="e">
        <f>IF(G1407+H1407&lt;&gt;0,Transaksi!#REF!,"")</f>
        <v>#REF!</v>
      </c>
      <c r="G1407" s="61" t="e">
        <f>IF(Transaksi!#REF!=$F$11,Transaksi!#REF!,0)</f>
        <v>#REF!</v>
      </c>
      <c r="H1407" s="61" t="e">
        <f>IF(Transaksi!#REF!=$F$11,Transaksi!#REF!,0)</f>
        <v>#REF!</v>
      </c>
      <c r="I1407" s="127" t="e">
        <f t="shared" si="21"/>
        <v>#REF!</v>
      </c>
      <c r="J1407" s="127" t="e">
        <f>IF(G1407+H1407&lt;&gt;0,Transaksi!#REF!,"")</f>
        <v>#REF!</v>
      </c>
    </row>
    <row r="1408" spans="3:10" customFormat="1" ht="16" customHeight="1">
      <c r="C1408" s="59" t="e">
        <f>IF(G1408+H1408&lt;&gt;0,Transaksi!#REF!,"")</f>
        <v>#REF!</v>
      </c>
      <c r="D1408" s="60" t="e">
        <f>IF(G1408+H1408&lt;&gt;0,Transaksi!#REF!,"")</f>
        <v>#REF!</v>
      </c>
      <c r="E1408" s="213" t="e">
        <f>IF(G1408+H1408&lt;&gt;0,Transaksi!#REF!,"")</f>
        <v>#REF!</v>
      </c>
      <c r="F1408" s="48" t="e">
        <f>IF(G1408+H1408&lt;&gt;0,Transaksi!#REF!,"")</f>
        <v>#REF!</v>
      </c>
      <c r="G1408" s="61" t="e">
        <f>IF(Transaksi!#REF!=$F$11,Transaksi!#REF!,0)</f>
        <v>#REF!</v>
      </c>
      <c r="H1408" s="61" t="e">
        <f>IF(Transaksi!#REF!=$F$11,Transaksi!#REF!,0)</f>
        <v>#REF!</v>
      </c>
      <c r="I1408" s="127" t="e">
        <f t="shared" si="21"/>
        <v>#REF!</v>
      </c>
      <c r="J1408" s="127" t="e">
        <f>IF(G1408+H1408&lt;&gt;0,Transaksi!#REF!,"")</f>
        <v>#REF!</v>
      </c>
    </row>
    <row r="1409" spans="3:10" customFormat="1" ht="16" customHeight="1">
      <c r="C1409" s="59" t="e">
        <f>IF(G1409+H1409&lt;&gt;0,Transaksi!#REF!,"")</f>
        <v>#REF!</v>
      </c>
      <c r="D1409" s="60" t="e">
        <f>IF(G1409+H1409&lt;&gt;0,Transaksi!#REF!,"")</f>
        <v>#REF!</v>
      </c>
      <c r="E1409" s="213" t="e">
        <f>IF(G1409+H1409&lt;&gt;0,Transaksi!#REF!,"")</f>
        <v>#REF!</v>
      </c>
      <c r="F1409" s="48" t="e">
        <f>IF(G1409+H1409&lt;&gt;0,Transaksi!#REF!,"")</f>
        <v>#REF!</v>
      </c>
      <c r="G1409" s="61" t="e">
        <f>IF(Transaksi!#REF!=$F$11,Transaksi!#REF!,0)</f>
        <v>#REF!</v>
      </c>
      <c r="H1409" s="61" t="e">
        <f>IF(Transaksi!#REF!=$F$11,Transaksi!#REF!,0)</f>
        <v>#REF!</v>
      </c>
      <c r="I1409" s="127" t="e">
        <f t="shared" si="21"/>
        <v>#REF!</v>
      </c>
      <c r="J1409" s="127" t="e">
        <f>IF(G1409+H1409&lt;&gt;0,Transaksi!#REF!,"")</f>
        <v>#REF!</v>
      </c>
    </row>
    <row r="1410" spans="3:10" customFormat="1" ht="16" customHeight="1">
      <c r="C1410" s="59" t="e">
        <f>IF(G1410+H1410&lt;&gt;0,Transaksi!#REF!,"")</f>
        <v>#REF!</v>
      </c>
      <c r="D1410" s="60" t="e">
        <f>IF(G1410+H1410&lt;&gt;0,Transaksi!#REF!,"")</f>
        <v>#REF!</v>
      </c>
      <c r="E1410" s="213" t="e">
        <f>IF(G1410+H1410&lt;&gt;0,Transaksi!#REF!,"")</f>
        <v>#REF!</v>
      </c>
      <c r="F1410" s="48" t="e">
        <f>IF(G1410+H1410&lt;&gt;0,Transaksi!#REF!,"")</f>
        <v>#REF!</v>
      </c>
      <c r="G1410" s="61" t="e">
        <f>IF(Transaksi!#REF!=$F$11,Transaksi!#REF!,0)</f>
        <v>#REF!</v>
      </c>
      <c r="H1410" s="61" t="e">
        <f>IF(Transaksi!#REF!=$F$11,Transaksi!#REF!,0)</f>
        <v>#REF!</v>
      </c>
      <c r="I1410" s="127" t="e">
        <f t="shared" si="21"/>
        <v>#REF!</v>
      </c>
      <c r="J1410" s="127" t="e">
        <f>IF(G1410+H1410&lt;&gt;0,Transaksi!#REF!,"")</f>
        <v>#REF!</v>
      </c>
    </row>
    <row r="1411" spans="3:10" customFormat="1" ht="16" customHeight="1">
      <c r="C1411" s="59" t="e">
        <f>IF(G1411+H1411&lt;&gt;0,Transaksi!#REF!,"")</f>
        <v>#REF!</v>
      </c>
      <c r="D1411" s="60" t="e">
        <f>IF(G1411+H1411&lt;&gt;0,Transaksi!#REF!,"")</f>
        <v>#REF!</v>
      </c>
      <c r="E1411" s="213" t="e">
        <f>IF(G1411+H1411&lt;&gt;0,Transaksi!#REF!,"")</f>
        <v>#REF!</v>
      </c>
      <c r="F1411" s="48" t="e">
        <f>IF(G1411+H1411&lt;&gt;0,Transaksi!#REF!,"")</f>
        <v>#REF!</v>
      </c>
      <c r="G1411" s="61" t="e">
        <f>IF(Transaksi!#REF!=$F$11,Transaksi!#REF!,0)</f>
        <v>#REF!</v>
      </c>
      <c r="H1411" s="61" t="e">
        <f>IF(Transaksi!#REF!=$F$11,Transaksi!#REF!,0)</f>
        <v>#REF!</v>
      </c>
      <c r="I1411" s="127" t="e">
        <f t="shared" si="21"/>
        <v>#REF!</v>
      </c>
      <c r="J1411" s="127" t="e">
        <f>IF(G1411+H1411&lt;&gt;0,Transaksi!#REF!,"")</f>
        <v>#REF!</v>
      </c>
    </row>
    <row r="1412" spans="3:10" customFormat="1" ht="16" customHeight="1">
      <c r="C1412" s="59" t="e">
        <f>IF(G1412+H1412&lt;&gt;0,Transaksi!#REF!,"")</f>
        <v>#REF!</v>
      </c>
      <c r="D1412" s="60" t="e">
        <f>IF(G1412+H1412&lt;&gt;0,Transaksi!#REF!,"")</f>
        <v>#REF!</v>
      </c>
      <c r="E1412" s="213" t="e">
        <f>IF(G1412+H1412&lt;&gt;0,Transaksi!#REF!,"")</f>
        <v>#REF!</v>
      </c>
      <c r="F1412" s="48" t="e">
        <f>IF(G1412+H1412&lt;&gt;0,Transaksi!#REF!,"")</f>
        <v>#REF!</v>
      </c>
      <c r="G1412" s="61" t="e">
        <f>IF(Transaksi!#REF!=$F$11,Transaksi!#REF!,0)</f>
        <v>#REF!</v>
      </c>
      <c r="H1412" s="61" t="e">
        <f>IF(Transaksi!#REF!=$F$11,Transaksi!#REF!,0)</f>
        <v>#REF!</v>
      </c>
      <c r="I1412" s="127" t="e">
        <f t="shared" si="21"/>
        <v>#REF!</v>
      </c>
      <c r="J1412" s="127" t="e">
        <f>IF(G1412+H1412&lt;&gt;0,Transaksi!#REF!,"")</f>
        <v>#REF!</v>
      </c>
    </row>
    <row r="1413" spans="3:10" customFormat="1" ht="16" customHeight="1">
      <c r="C1413" s="59" t="e">
        <f>IF(G1413+H1413&lt;&gt;0,Transaksi!#REF!,"")</f>
        <v>#REF!</v>
      </c>
      <c r="D1413" s="60" t="e">
        <f>IF(G1413+H1413&lt;&gt;0,Transaksi!#REF!,"")</f>
        <v>#REF!</v>
      </c>
      <c r="E1413" s="213" t="e">
        <f>IF(G1413+H1413&lt;&gt;0,Transaksi!#REF!,"")</f>
        <v>#REF!</v>
      </c>
      <c r="F1413" s="48" t="e">
        <f>IF(G1413+H1413&lt;&gt;0,Transaksi!#REF!,"")</f>
        <v>#REF!</v>
      </c>
      <c r="G1413" s="61" t="e">
        <f>IF(Transaksi!#REF!=$F$11,Transaksi!#REF!,0)</f>
        <v>#REF!</v>
      </c>
      <c r="H1413" s="61" t="e">
        <f>IF(Transaksi!#REF!=$F$11,Transaksi!#REF!,0)</f>
        <v>#REF!</v>
      </c>
      <c r="I1413" s="127" t="e">
        <f t="shared" si="21"/>
        <v>#REF!</v>
      </c>
      <c r="J1413" s="127" t="e">
        <f>IF(G1413+H1413&lt;&gt;0,Transaksi!#REF!,"")</f>
        <v>#REF!</v>
      </c>
    </row>
    <row r="1414" spans="3:10" customFormat="1" ht="16" customHeight="1">
      <c r="C1414" s="59" t="e">
        <f>IF(G1414+H1414&lt;&gt;0,Transaksi!#REF!,"")</f>
        <v>#REF!</v>
      </c>
      <c r="D1414" s="60" t="e">
        <f>IF(G1414+H1414&lt;&gt;0,Transaksi!#REF!,"")</f>
        <v>#REF!</v>
      </c>
      <c r="E1414" s="213" t="e">
        <f>IF(G1414+H1414&lt;&gt;0,Transaksi!#REF!,"")</f>
        <v>#REF!</v>
      </c>
      <c r="F1414" s="48" t="e">
        <f>IF(G1414+H1414&lt;&gt;0,Transaksi!#REF!,"")</f>
        <v>#REF!</v>
      </c>
      <c r="G1414" s="61" t="e">
        <f>IF(Transaksi!#REF!=$F$11,Transaksi!#REF!,0)</f>
        <v>#REF!</v>
      </c>
      <c r="H1414" s="61" t="e">
        <f>IF(Transaksi!#REF!=$F$11,Transaksi!#REF!,0)</f>
        <v>#REF!</v>
      </c>
      <c r="I1414" s="127" t="e">
        <f t="shared" si="21"/>
        <v>#REF!</v>
      </c>
      <c r="J1414" s="127" t="e">
        <f>IF(G1414+H1414&lt;&gt;0,Transaksi!#REF!,"")</f>
        <v>#REF!</v>
      </c>
    </row>
    <row r="1415" spans="3:10" customFormat="1" ht="16" customHeight="1">
      <c r="C1415" s="59" t="e">
        <f>IF(G1415+H1415&lt;&gt;0,Transaksi!#REF!,"")</f>
        <v>#REF!</v>
      </c>
      <c r="D1415" s="60" t="e">
        <f>IF(G1415+H1415&lt;&gt;0,Transaksi!#REF!,"")</f>
        <v>#REF!</v>
      </c>
      <c r="E1415" s="213" t="e">
        <f>IF(G1415+H1415&lt;&gt;0,Transaksi!#REF!,"")</f>
        <v>#REF!</v>
      </c>
      <c r="F1415" s="48" t="e">
        <f>IF(G1415+H1415&lt;&gt;0,Transaksi!#REF!,"")</f>
        <v>#REF!</v>
      </c>
      <c r="G1415" s="61" t="e">
        <f>IF(Transaksi!#REF!=$F$11,Transaksi!#REF!,0)</f>
        <v>#REF!</v>
      </c>
      <c r="H1415" s="61" t="e">
        <f>IF(Transaksi!#REF!=$F$11,Transaksi!#REF!,0)</f>
        <v>#REF!</v>
      </c>
      <c r="I1415" s="127" t="e">
        <f t="shared" si="21"/>
        <v>#REF!</v>
      </c>
      <c r="J1415" s="127" t="e">
        <f>IF(G1415+H1415&lt;&gt;0,Transaksi!#REF!,"")</f>
        <v>#REF!</v>
      </c>
    </row>
    <row r="1416" spans="3:10" customFormat="1" ht="16" customHeight="1">
      <c r="C1416" s="59" t="e">
        <f>IF(G1416+H1416&lt;&gt;0,Transaksi!#REF!,"")</f>
        <v>#REF!</v>
      </c>
      <c r="D1416" s="60" t="e">
        <f>IF(G1416+H1416&lt;&gt;0,Transaksi!#REF!,"")</f>
        <v>#REF!</v>
      </c>
      <c r="E1416" s="213" t="e">
        <f>IF(G1416+H1416&lt;&gt;0,Transaksi!#REF!,"")</f>
        <v>#REF!</v>
      </c>
      <c r="F1416" s="48" t="e">
        <f>IF(G1416+H1416&lt;&gt;0,Transaksi!#REF!,"")</f>
        <v>#REF!</v>
      </c>
      <c r="G1416" s="61" t="e">
        <f>IF(Transaksi!#REF!=$F$11,Transaksi!#REF!,0)</f>
        <v>#REF!</v>
      </c>
      <c r="H1416" s="61" t="e">
        <f>IF(Transaksi!#REF!=$F$11,Transaksi!#REF!,0)</f>
        <v>#REF!</v>
      </c>
      <c r="I1416" s="127" t="e">
        <f t="shared" si="21"/>
        <v>#REF!</v>
      </c>
      <c r="J1416" s="127" t="e">
        <f>IF(G1416+H1416&lt;&gt;0,Transaksi!#REF!,"")</f>
        <v>#REF!</v>
      </c>
    </row>
    <row r="1417" spans="3:10" customFormat="1" ht="16" customHeight="1">
      <c r="C1417" s="59" t="e">
        <f>IF(G1417+H1417&lt;&gt;0,Transaksi!#REF!,"")</f>
        <v>#REF!</v>
      </c>
      <c r="D1417" s="60" t="e">
        <f>IF(G1417+H1417&lt;&gt;0,Transaksi!#REF!,"")</f>
        <v>#REF!</v>
      </c>
      <c r="E1417" s="213" t="e">
        <f>IF(G1417+H1417&lt;&gt;0,Transaksi!#REF!,"")</f>
        <v>#REF!</v>
      </c>
      <c r="F1417" s="48" t="e">
        <f>IF(G1417+H1417&lt;&gt;0,Transaksi!#REF!,"")</f>
        <v>#REF!</v>
      </c>
      <c r="G1417" s="61" t="e">
        <f>IF(Transaksi!#REF!=$F$11,Transaksi!#REF!,0)</f>
        <v>#REF!</v>
      </c>
      <c r="H1417" s="61" t="e">
        <f>IF(Transaksi!#REF!=$F$11,Transaksi!#REF!,0)</f>
        <v>#REF!</v>
      </c>
      <c r="I1417" s="127" t="e">
        <f t="shared" si="21"/>
        <v>#REF!</v>
      </c>
      <c r="J1417" s="127" t="e">
        <f>IF(G1417+H1417&lt;&gt;0,Transaksi!#REF!,"")</f>
        <v>#REF!</v>
      </c>
    </row>
    <row r="1418" spans="3:10" customFormat="1" ht="16" customHeight="1">
      <c r="C1418" s="59" t="e">
        <f>IF(G1418+H1418&lt;&gt;0,Transaksi!#REF!,"")</f>
        <v>#REF!</v>
      </c>
      <c r="D1418" s="60" t="e">
        <f>IF(G1418+H1418&lt;&gt;0,Transaksi!#REF!,"")</f>
        <v>#REF!</v>
      </c>
      <c r="E1418" s="213" t="e">
        <f>IF(G1418+H1418&lt;&gt;0,Transaksi!#REF!,"")</f>
        <v>#REF!</v>
      </c>
      <c r="F1418" s="48" t="e">
        <f>IF(G1418+H1418&lt;&gt;0,Transaksi!#REF!,"")</f>
        <v>#REF!</v>
      </c>
      <c r="G1418" s="61" t="e">
        <f>IF(Transaksi!#REF!=$F$11,Transaksi!#REF!,0)</f>
        <v>#REF!</v>
      </c>
      <c r="H1418" s="61" t="e">
        <f>IF(Transaksi!#REF!=$F$11,Transaksi!#REF!,0)</f>
        <v>#REF!</v>
      </c>
      <c r="I1418" s="127" t="e">
        <f t="shared" si="21"/>
        <v>#REF!</v>
      </c>
      <c r="J1418" s="127" t="e">
        <f>IF(G1418+H1418&lt;&gt;0,Transaksi!#REF!,"")</f>
        <v>#REF!</v>
      </c>
    </row>
    <row r="1419" spans="3:10" customFormat="1" ht="16" customHeight="1">
      <c r="C1419" s="59" t="e">
        <f>IF(G1419+H1419&lt;&gt;0,Transaksi!#REF!,"")</f>
        <v>#REF!</v>
      </c>
      <c r="D1419" s="60" t="e">
        <f>IF(G1419+H1419&lt;&gt;0,Transaksi!#REF!,"")</f>
        <v>#REF!</v>
      </c>
      <c r="E1419" s="213" t="e">
        <f>IF(G1419+H1419&lt;&gt;0,Transaksi!#REF!,"")</f>
        <v>#REF!</v>
      </c>
      <c r="F1419" s="48" t="e">
        <f>IF(G1419+H1419&lt;&gt;0,Transaksi!#REF!,"")</f>
        <v>#REF!</v>
      </c>
      <c r="G1419" s="61" t="e">
        <f>IF(Transaksi!#REF!=$F$11,Transaksi!#REF!,0)</f>
        <v>#REF!</v>
      </c>
      <c r="H1419" s="61" t="e">
        <f>IF(Transaksi!#REF!=$F$11,Transaksi!#REF!,0)</f>
        <v>#REF!</v>
      </c>
      <c r="I1419" s="127" t="e">
        <f t="shared" si="21"/>
        <v>#REF!</v>
      </c>
      <c r="J1419" s="127" t="e">
        <f>IF(G1419+H1419&lt;&gt;0,Transaksi!#REF!,"")</f>
        <v>#REF!</v>
      </c>
    </row>
    <row r="1420" spans="3:10" customFormat="1" ht="16" customHeight="1">
      <c r="C1420" s="59" t="e">
        <f>IF(G1420+H1420&lt;&gt;0,Transaksi!#REF!,"")</f>
        <v>#REF!</v>
      </c>
      <c r="D1420" s="60" t="e">
        <f>IF(G1420+H1420&lt;&gt;0,Transaksi!#REF!,"")</f>
        <v>#REF!</v>
      </c>
      <c r="E1420" s="213" t="e">
        <f>IF(G1420+H1420&lt;&gt;0,Transaksi!#REF!,"")</f>
        <v>#REF!</v>
      </c>
      <c r="F1420" s="48" t="e">
        <f>IF(G1420+H1420&lt;&gt;0,Transaksi!#REF!,"")</f>
        <v>#REF!</v>
      </c>
      <c r="G1420" s="61" t="e">
        <f>IF(Transaksi!#REF!=$F$11,Transaksi!#REF!,0)</f>
        <v>#REF!</v>
      </c>
      <c r="H1420" s="61" t="e">
        <f>IF(Transaksi!#REF!=$F$11,Transaksi!#REF!,0)</f>
        <v>#REF!</v>
      </c>
      <c r="I1420" s="127" t="e">
        <f t="shared" si="21"/>
        <v>#REF!</v>
      </c>
      <c r="J1420" s="127" t="e">
        <f>IF(G1420+H1420&lt;&gt;0,Transaksi!#REF!,"")</f>
        <v>#REF!</v>
      </c>
    </row>
    <row r="1421" spans="3:10" customFormat="1" ht="16" customHeight="1">
      <c r="C1421" s="59" t="e">
        <f>IF(G1421+H1421&lt;&gt;0,Transaksi!#REF!,"")</f>
        <v>#REF!</v>
      </c>
      <c r="D1421" s="60" t="e">
        <f>IF(G1421+H1421&lt;&gt;0,Transaksi!#REF!,"")</f>
        <v>#REF!</v>
      </c>
      <c r="E1421" s="213" t="e">
        <f>IF(G1421+H1421&lt;&gt;0,Transaksi!#REF!,"")</f>
        <v>#REF!</v>
      </c>
      <c r="F1421" s="48" t="e">
        <f>IF(G1421+H1421&lt;&gt;0,Transaksi!#REF!,"")</f>
        <v>#REF!</v>
      </c>
      <c r="G1421" s="61" t="e">
        <f>IF(Transaksi!#REF!=$F$11,Transaksi!#REF!,0)</f>
        <v>#REF!</v>
      </c>
      <c r="H1421" s="61" t="e">
        <f>IF(Transaksi!#REF!=$F$11,Transaksi!#REF!,0)</f>
        <v>#REF!</v>
      </c>
      <c r="I1421" s="127" t="e">
        <f t="shared" si="21"/>
        <v>#REF!</v>
      </c>
      <c r="J1421" s="127" t="e">
        <f>IF(G1421+H1421&lt;&gt;0,Transaksi!#REF!,"")</f>
        <v>#REF!</v>
      </c>
    </row>
    <row r="1422" spans="3:10" customFormat="1" ht="16" customHeight="1">
      <c r="C1422" s="59" t="e">
        <f>IF(G1422+H1422&lt;&gt;0,Transaksi!#REF!,"")</f>
        <v>#REF!</v>
      </c>
      <c r="D1422" s="60" t="e">
        <f>IF(G1422+H1422&lt;&gt;0,Transaksi!#REF!,"")</f>
        <v>#REF!</v>
      </c>
      <c r="E1422" s="213" t="e">
        <f>IF(G1422+H1422&lt;&gt;0,Transaksi!#REF!,"")</f>
        <v>#REF!</v>
      </c>
      <c r="F1422" s="48" t="e">
        <f>IF(G1422+H1422&lt;&gt;0,Transaksi!#REF!,"")</f>
        <v>#REF!</v>
      </c>
      <c r="G1422" s="61" t="e">
        <f>IF(Transaksi!#REF!=$F$11,Transaksi!#REF!,0)</f>
        <v>#REF!</v>
      </c>
      <c r="H1422" s="61" t="e">
        <f>IF(Transaksi!#REF!=$F$11,Transaksi!#REF!,0)</f>
        <v>#REF!</v>
      </c>
      <c r="I1422" s="127" t="e">
        <f t="shared" si="21"/>
        <v>#REF!</v>
      </c>
      <c r="J1422" s="127" t="e">
        <f>IF(G1422+H1422&lt;&gt;0,Transaksi!#REF!,"")</f>
        <v>#REF!</v>
      </c>
    </row>
    <row r="1423" spans="3:10" customFormat="1" ht="16" customHeight="1">
      <c r="C1423" s="59" t="e">
        <f>IF(G1423+H1423&lt;&gt;0,Transaksi!#REF!,"")</f>
        <v>#REF!</v>
      </c>
      <c r="D1423" s="60" t="e">
        <f>IF(G1423+H1423&lt;&gt;0,Transaksi!#REF!,"")</f>
        <v>#REF!</v>
      </c>
      <c r="E1423" s="213" t="e">
        <f>IF(G1423+H1423&lt;&gt;0,Transaksi!#REF!,"")</f>
        <v>#REF!</v>
      </c>
      <c r="F1423" s="48" t="e">
        <f>IF(G1423+H1423&lt;&gt;0,Transaksi!#REF!,"")</f>
        <v>#REF!</v>
      </c>
      <c r="G1423" s="61" t="e">
        <f>IF(Transaksi!#REF!=$F$11,Transaksi!#REF!,0)</f>
        <v>#REF!</v>
      </c>
      <c r="H1423" s="61" t="e">
        <f>IF(Transaksi!#REF!=$F$11,Transaksi!#REF!,0)</f>
        <v>#REF!</v>
      </c>
      <c r="I1423" s="127" t="e">
        <f t="shared" si="21"/>
        <v>#REF!</v>
      </c>
      <c r="J1423" s="127" t="e">
        <f>IF(G1423+H1423&lt;&gt;0,Transaksi!#REF!,"")</f>
        <v>#REF!</v>
      </c>
    </row>
    <row r="1424" spans="3:10" customFormat="1" ht="16" customHeight="1">
      <c r="C1424" s="59" t="e">
        <f>IF(G1424+H1424&lt;&gt;0,Transaksi!#REF!,"")</f>
        <v>#REF!</v>
      </c>
      <c r="D1424" s="60" t="e">
        <f>IF(G1424+H1424&lt;&gt;0,Transaksi!#REF!,"")</f>
        <v>#REF!</v>
      </c>
      <c r="E1424" s="213" t="e">
        <f>IF(G1424+H1424&lt;&gt;0,Transaksi!#REF!,"")</f>
        <v>#REF!</v>
      </c>
      <c r="F1424" s="48" t="e">
        <f>IF(G1424+H1424&lt;&gt;0,Transaksi!#REF!,"")</f>
        <v>#REF!</v>
      </c>
      <c r="G1424" s="61" t="e">
        <f>IF(Transaksi!#REF!=$F$11,Transaksi!#REF!,0)</f>
        <v>#REF!</v>
      </c>
      <c r="H1424" s="61" t="e">
        <f>IF(Transaksi!#REF!=$F$11,Transaksi!#REF!,0)</f>
        <v>#REF!</v>
      </c>
      <c r="I1424" s="127" t="e">
        <f t="shared" si="21"/>
        <v>#REF!</v>
      </c>
      <c r="J1424" s="127" t="e">
        <f>IF(G1424+H1424&lt;&gt;0,Transaksi!#REF!,"")</f>
        <v>#REF!</v>
      </c>
    </row>
    <row r="1425" spans="3:10" customFormat="1" ht="16" customHeight="1">
      <c r="C1425" s="59" t="e">
        <f>IF(G1425+H1425&lt;&gt;0,Transaksi!#REF!,"")</f>
        <v>#REF!</v>
      </c>
      <c r="D1425" s="60" t="e">
        <f>IF(G1425+H1425&lt;&gt;0,Transaksi!#REF!,"")</f>
        <v>#REF!</v>
      </c>
      <c r="E1425" s="213" t="e">
        <f>IF(G1425+H1425&lt;&gt;0,Transaksi!#REF!,"")</f>
        <v>#REF!</v>
      </c>
      <c r="F1425" s="48" t="e">
        <f>IF(G1425+H1425&lt;&gt;0,Transaksi!#REF!,"")</f>
        <v>#REF!</v>
      </c>
      <c r="G1425" s="61" t="e">
        <f>IF(Transaksi!#REF!=$F$11,Transaksi!#REF!,0)</f>
        <v>#REF!</v>
      </c>
      <c r="H1425" s="61" t="e">
        <f>IF(Transaksi!#REF!=$F$11,Transaksi!#REF!,0)</f>
        <v>#REF!</v>
      </c>
      <c r="I1425" s="127" t="e">
        <f t="shared" ref="I1425:I1488" si="22">I1424+G1425-H1425</f>
        <v>#REF!</v>
      </c>
      <c r="J1425" s="127" t="e">
        <f>IF(G1425+H1425&lt;&gt;0,Transaksi!#REF!,"")</f>
        <v>#REF!</v>
      </c>
    </row>
    <row r="1426" spans="3:10" customFormat="1" ht="16" customHeight="1">
      <c r="C1426" s="59" t="e">
        <f>IF(G1426+H1426&lt;&gt;0,Transaksi!#REF!,"")</f>
        <v>#REF!</v>
      </c>
      <c r="D1426" s="60" t="e">
        <f>IF(G1426+H1426&lt;&gt;0,Transaksi!#REF!,"")</f>
        <v>#REF!</v>
      </c>
      <c r="E1426" s="213" t="e">
        <f>IF(G1426+H1426&lt;&gt;0,Transaksi!#REF!,"")</f>
        <v>#REF!</v>
      </c>
      <c r="F1426" s="48" t="e">
        <f>IF(G1426+H1426&lt;&gt;0,Transaksi!#REF!,"")</f>
        <v>#REF!</v>
      </c>
      <c r="G1426" s="61" t="e">
        <f>IF(Transaksi!#REF!=$F$11,Transaksi!#REF!,0)</f>
        <v>#REF!</v>
      </c>
      <c r="H1426" s="61" t="e">
        <f>IF(Transaksi!#REF!=$F$11,Transaksi!#REF!,0)</f>
        <v>#REF!</v>
      </c>
      <c r="I1426" s="127" t="e">
        <f t="shared" si="22"/>
        <v>#REF!</v>
      </c>
      <c r="J1426" s="127" t="e">
        <f>IF(G1426+H1426&lt;&gt;0,Transaksi!#REF!,"")</f>
        <v>#REF!</v>
      </c>
    </row>
    <row r="1427" spans="3:10" customFormat="1" ht="16" customHeight="1">
      <c r="C1427" s="59" t="e">
        <f>IF(G1427+H1427&lt;&gt;0,Transaksi!#REF!,"")</f>
        <v>#REF!</v>
      </c>
      <c r="D1427" s="60" t="e">
        <f>IF(G1427+H1427&lt;&gt;0,Transaksi!#REF!,"")</f>
        <v>#REF!</v>
      </c>
      <c r="E1427" s="213" t="e">
        <f>IF(G1427+H1427&lt;&gt;0,Transaksi!#REF!,"")</f>
        <v>#REF!</v>
      </c>
      <c r="F1427" s="48" t="e">
        <f>IF(G1427+H1427&lt;&gt;0,Transaksi!#REF!,"")</f>
        <v>#REF!</v>
      </c>
      <c r="G1427" s="61" t="e">
        <f>IF(Transaksi!#REF!=$F$11,Transaksi!#REF!,0)</f>
        <v>#REF!</v>
      </c>
      <c r="H1427" s="61" t="e">
        <f>IF(Transaksi!#REF!=$F$11,Transaksi!#REF!,0)</f>
        <v>#REF!</v>
      </c>
      <c r="I1427" s="127" t="e">
        <f t="shared" si="22"/>
        <v>#REF!</v>
      </c>
      <c r="J1427" s="127" t="e">
        <f>IF(G1427+H1427&lt;&gt;0,Transaksi!#REF!,"")</f>
        <v>#REF!</v>
      </c>
    </row>
    <row r="1428" spans="3:10" customFormat="1" ht="16" customHeight="1">
      <c r="C1428" s="59" t="e">
        <f>IF(G1428+H1428&lt;&gt;0,Transaksi!#REF!,"")</f>
        <v>#REF!</v>
      </c>
      <c r="D1428" s="60" t="e">
        <f>IF(G1428+H1428&lt;&gt;0,Transaksi!#REF!,"")</f>
        <v>#REF!</v>
      </c>
      <c r="E1428" s="213" t="e">
        <f>IF(G1428+H1428&lt;&gt;0,Transaksi!#REF!,"")</f>
        <v>#REF!</v>
      </c>
      <c r="F1428" s="48" t="e">
        <f>IF(G1428+H1428&lt;&gt;0,Transaksi!#REF!,"")</f>
        <v>#REF!</v>
      </c>
      <c r="G1428" s="61" t="e">
        <f>IF(Transaksi!#REF!=$F$11,Transaksi!#REF!,0)</f>
        <v>#REF!</v>
      </c>
      <c r="H1428" s="61" t="e">
        <f>IF(Transaksi!#REF!=$F$11,Transaksi!#REF!,0)</f>
        <v>#REF!</v>
      </c>
      <c r="I1428" s="127" t="e">
        <f t="shared" si="22"/>
        <v>#REF!</v>
      </c>
      <c r="J1428" s="127" t="e">
        <f>IF(G1428+H1428&lt;&gt;0,Transaksi!#REF!,"")</f>
        <v>#REF!</v>
      </c>
    </row>
    <row r="1429" spans="3:10" customFormat="1" ht="16" customHeight="1">
      <c r="C1429" s="59" t="e">
        <f>IF(G1429+H1429&lt;&gt;0,Transaksi!#REF!,"")</f>
        <v>#REF!</v>
      </c>
      <c r="D1429" s="60" t="e">
        <f>IF(G1429+H1429&lt;&gt;0,Transaksi!#REF!,"")</f>
        <v>#REF!</v>
      </c>
      <c r="E1429" s="213" t="e">
        <f>IF(G1429+H1429&lt;&gt;0,Transaksi!#REF!,"")</f>
        <v>#REF!</v>
      </c>
      <c r="F1429" s="48" t="e">
        <f>IF(G1429+H1429&lt;&gt;0,Transaksi!#REF!,"")</f>
        <v>#REF!</v>
      </c>
      <c r="G1429" s="61" t="e">
        <f>IF(Transaksi!#REF!=$F$11,Transaksi!#REF!,0)</f>
        <v>#REF!</v>
      </c>
      <c r="H1429" s="61" t="e">
        <f>IF(Transaksi!#REF!=$F$11,Transaksi!#REF!,0)</f>
        <v>#REF!</v>
      </c>
      <c r="I1429" s="127" t="e">
        <f t="shared" si="22"/>
        <v>#REF!</v>
      </c>
      <c r="J1429" s="127" t="e">
        <f>IF(G1429+H1429&lt;&gt;0,Transaksi!#REF!,"")</f>
        <v>#REF!</v>
      </c>
    </row>
    <row r="1430" spans="3:10" customFormat="1" ht="16" customHeight="1">
      <c r="C1430" s="59" t="e">
        <f>IF(G1430+H1430&lt;&gt;0,Transaksi!#REF!,"")</f>
        <v>#REF!</v>
      </c>
      <c r="D1430" s="60" t="e">
        <f>IF(G1430+H1430&lt;&gt;0,Transaksi!#REF!,"")</f>
        <v>#REF!</v>
      </c>
      <c r="E1430" s="213" t="e">
        <f>IF(G1430+H1430&lt;&gt;0,Transaksi!#REF!,"")</f>
        <v>#REF!</v>
      </c>
      <c r="F1430" s="48" t="e">
        <f>IF(G1430+H1430&lt;&gt;0,Transaksi!#REF!,"")</f>
        <v>#REF!</v>
      </c>
      <c r="G1430" s="61" t="e">
        <f>IF(Transaksi!#REF!=$F$11,Transaksi!#REF!,0)</f>
        <v>#REF!</v>
      </c>
      <c r="H1430" s="61" t="e">
        <f>IF(Transaksi!#REF!=$F$11,Transaksi!#REF!,0)</f>
        <v>#REF!</v>
      </c>
      <c r="I1430" s="127" t="e">
        <f t="shared" si="22"/>
        <v>#REF!</v>
      </c>
      <c r="J1430" s="127" t="e">
        <f>IF(G1430+H1430&lt;&gt;0,Transaksi!#REF!,"")</f>
        <v>#REF!</v>
      </c>
    </row>
    <row r="1431" spans="3:10" customFormat="1" ht="16" customHeight="1">
      <c r="C1431" s="59" t="e">
        <f>IF(G1431+H1431&lt;&gt;0,Transaksi!#REF!,"")</f>
        <v>#REF!</v>
      </c>
      <c r="D1431" s="60" t="e">
        <f>IF(G1431+H1431&lt;&gt;0,Transaksi!#REF!,"")</f>
        <v>#REF!</v>
      </c>
      <c r="E1431" s="213" t="e">
        <f>IF(G1431+H1431&lt;&gt;0,Transaksi!#REF!,"")</f>
        <v>#REF!</v>
      </c>
      <c r="F1431" s="48" t="e">
        <f>IF(G1431+H1431&lt;&gt;0,Transaksi!#REF!,"")</f>
        <v>#REF!</v>
      </c>
      <c r="G1431" s="61" t="e">
        <f>IF(Transaksi!#REF!=$F$11,Transaksi!#REF!,0)</f>
        <v>#REF!</v>
      </c>
      <c r="H1431" s="61" t="e">
        <f>IF(Transaksi!#REF!=$F$11,Transaksi!#REF!,0)</f>
        <v>#REF!</v>
      </c>
      <c r="I1431" s="127" t="e">
        <f t="shared" si="22"/>
        <v>#REF!</v>
      </c>
      <c r="J1431" s="127" t="e">
        <f>IF(G1431+H1431&lt;&gt;0,Transaksi!#REF!,"")</f>
        <v>#REF!</v>
      </c>
    </row>
    <row r="1432" spans="3:10" customFormat="1" ht="16" customHeight="1">
      <c r="C1432" s="59" t="e">
        <f>IF(G1432+H1432&lt;&gt;0,Transaksi!#REF!,"")</f>
        <v>#REF!</v>
      </c>
      <c r="D1432" s="60" t="e">
        <f>IF(G1432+H1432&lt;&gt;0,Transaksi!#REF!,"")</f>
        <v>#REF!</v>
      </c>
      <c r="E1432" s="213" t="e">
        <f>IF(G1432+H1432&lt;&gt;0,Transaksi!#REF!,"")</f>
        <v>#REF!</v>
      </c>
      <c r="F1432" s="48" t="e">
        <f>IF(G1432+H1432&lt;&gt;0,Transaksi!#REF!,"")</f>
        <v>#REF!</v>
      </c>
      <c r="G1432" s="61" t="e">
        <f>IF(Transaksi!#REF!=$F$11,Transaksi!#REF!,0)</f>
        <v>#REF!</v>
      </c>
      <c r="H1432" s="61" t="e">
        <f>IF(Transaksi!#REF!=$F$11,Transaksi!#REF!,0)</f>
        <v>#REF!</v>
      </c>
      <c r="I1432" s="127" t="e">
        <f t="shared" si="22"/>
        <v>#REF!</v>
      </c>
      <c r="J1432" s="127" t="e">
        <f>IF(G1432+H1432&lt;&gt;0,Transaksi!#REF!,"")</f>
        <v>#REF!</v>
      </c>
    </row>
    <row r="1433" spans="3:10" customFormat="1" ht="16" customHeight="1">
      <c r="C1433" s="59" t="e">
        <f>IF(G1433+H1433&lt;&gt;0,Transaksi!#REF!,"")</f>
        <v>#REF!</v>
      </c>
      <c r="D1433" s="60" t="e">
        <f>IF(G1433+H1433&lt;&gt;0,Transaksi!#REF!,"")</f>
        <v>#REF!</v>
      </c>
      <c r="E1433" s="213" t="e">
        <f>IF(G1433+H1433&lt;&gt;0,Transaksi!#REF!,"")</f>
        <v>#REF!</v>
      </c>
      <c r="F1433" s="48" t="e">
        <f>IF(G1433+H1433&lt;&gt;0,Transaksi!#REF!,"")</f>
        <v>#REF!</v>
      </c>
      <c r="G1433" s="61" t="e">
        <f>IF(Transaksi!#REF!=$F$11,Transaksi!#REF!,0)</f>
        <v>#REF!</v>
      </c>
      <c r="H1433" s="61" t="e">
        <f>IF(Transaksi!#REF!=$F$11,Transaksi!#REF!,0)</f>
        <v>#REF!</v>
      </c>
      <c r="I1433" s="127" t="e">
        <f t="shared" si="22"/>
        <v>#REF!</v>
      </c>
      <c r="J1433" s="127" t="e">
        <f>IF(G1433+H1433&lt;&gt;0,Transaksi!#REF!,"")</f>
        <v>#REF!</v>
      </c>
    </row>
    <row r="1434" spans="3:10" customFormat="1" ht="16" customHeight="1">
      <c r="C1434" s="59" t="e">
        <f>IF(G1434+H1434&lt;&gt;0,Transaksi!#REF!,"")</f>
        <v>#REF!</v>
      </c>
      <c r="D1434" s="60" t="e">
        <f>IF(G1434+H1434&lt;&gt;0,Transaksi!#REF!,"")</f>
        <v>#REF!</v>
      </c>
      <c r="E1434" s="213" t="e">
        <f>IF(G1434+H1434&lt;&gt;0,Transaksi!#REF!,"")</f>
        <v>#REF!</v>
      </c>
      <c r="F1434" s="48" t="e">
        <f>IF(G1434+H1434&lt;&gt;0,Transaksi!#REF!,"")</f>
        <v>#REF!</v>
      </c>
      <c r="G1434" s="61" t="e">
        <f>IF(Transaksi!#REF!=$F$11,Transaksi!#REF!,0)</f>
        <v>#REF!</v>
      </c>
      <c r="H1434" s="61" t="e">
        <f>IF(Transaksi!#REF!=$F$11,Transaksi!#REF!,0)</f>
        <v>#REF!</v>
      </c>
      <c r="I1434" s="127" t="e">
        <f t="shared" si="22"/>
        <v>#REF!</v>
      </c>
      <c r="J1434" s="127" t="e">
        <f>IF(G1434+H1434&lt;&gt;0,Transaksi!#REF!,"")</f>
        <v>#REF!</v>
      </c>
    </row>
    <row r="1435" spans="3:10" customFormat="1" ht="16" customHeight="1">
      <c r="C1435" s="59" t="e">
        <f>IF(G1435+H1435&lt;&gt;0,Transaksi!#REF!,"")</f>
        <v>#REF!</v>
      </c>
      <c r="D1435" s="60" t="e">
        <f>IF(G1435+H1435&lt;&gt;0,Transaksi!#REF!,"")</f>
        <v>#REF!</v>
      </c>
      <c r="E1435" s="213" t="e">
        <f>IF(G1435+H1435&lt;&gt;0,Transaksi!#REF!,"")</f>
        <v>#REF!</v>
      </c>
      <c r="F1435" s="48" t="e">
        <f>IF(G1435+H1435&lt;&gt;0,Transaksi!#REF!,"")</f>
        <v>#REF!</v>
      </c>
      <c r="G1435" s="61" t="e">
        <f>IF(Transaksi!#REF!=$F$11,Transaksi!#REF!,0)</f>
        <v>#REF!</v>
      </c>
      <c r="H1435" s="61" t="e">
        <f>IF(Transaksi!#REF!=$F$11,Transaksi!#REF!,0)</f>
        <v>#REF!</v>
      </c>
      <c r="I1435" s="127" t="e">
        <f t="shared" si="22"/>
        <v>#REF!</v>
      </c>
      <c r="J1435" s="127" t="e">
        <f>IF(G1435+H1435&lt;&gt;0,Transaksi!#REF!,"")</f>
        <v>#REF!</v>
      </c>
    </row>
    <row r="1436" spans="3:10" customFormat="1" ht="16" customHeight="1">
      <c r="C1436" s="59" t="e">
        <f>IF(G1436+H1436&lt;&gt;0,Transaksi!#REF!,"")</f>
        <v>#REF!</v>
      </c>
      <c r="D1436" s="60" t="e">
        <f>IF(G1436+H1436&lt;&gt;0,Transaksi!#REF!,"")</f>
        <v>#REF!</v>
      </c>
      <c r="E1436" s="213" t="e">
        <f>IF(G1436+H1436&lt;&gt;0,Transaksi!#REF!,"")</f>
        <v>#REF!</v>
      </c>
      <c r="F1436" s="48" t="e">
        <f>IF(G1436+H1436&lt;&gt;0,Transaksi!#REF!,"")</f>
        <v>#REF!</v>
      </c>
      <c r="G1436" s="61" t="e">
        <f>IF(Transaksi!#REF!=$F$11,Transaksi!#REF!,0)</f>
        <v>#REF!</v>
      </c>
      <c r="H1436" s="61" t="e">
        <f>IF(Transaksi!#REF!=$F$11,Transaksi!#REF!,0)</f>
        <v>#REF!</v>
      </c>
      <c r="I1436" s="127" t="e">
        <f t="shared" si="22"/>
        <v>#REF!</v>
      </c>
      <c r="J1436" s="127" t="e">
        <f>IF(G1436+H1436&lt;&gt;0,Transaksi!#REF!,"")</f>
        <v>#REF!</v>
      </c>
    </row>
    <row r="1437" spans="3:10" customFormat="1" ht="16" customHeight="1">
      <c r="C1437" s="59" t="e">
        <f>IF(G1437+H1437&lt;&gt;0,Transaksi!#REF!,"")</f>
        <v>#REF!</v>
      </c>
      <c r="D1437" s="60" t="e">
        <f>IF(G1437+H1437&lt;&gt;0,Transaksi!#REF!,"")</f>
        <v>#REF!</v>
      </c>
      <c r="E1437" s="213" t="e">
        <f>IF(G1437+H1437&lt;&gt;0,Transaksi!#REF!,"")</f>
        <v>#REF!</v>
      </c>
      <c r="F1437" s="48" t="e">
        <f>IF(G1437+H1437&lt;&gt;0,Transaksi!#REF!,"")</f>
        <v>#REF!</v>
      </c>
      <c r="G1437" s="61" t="e">
        <f>IF(Transaksi!#REF!=$F$11,Transaksi!#REF!,0)</f>
        <v>#REF!</v>
      </c>
      <c r="H1437" s="61" t="e">
        <f>IF(Transaksi!#REF!=$F$11,Transaksi!#REF!,0)</f>
        <v>#REF!</v>
      </c>
      <c r="I1437" s="127" t="e">
        <f t="shared" si="22"/>
        <v>#REF!</v>
      </c>
      <c r="J1437" s="127" t="e">
        <f>IF(G1437+H1437&lt;&gt;0,Transaksi!#REF!,"")</f>
        <v>#REF!</v>
      </c>
    </row>
    <row r="1438" spans="3:10" customFormat="1" ht="16" customHeight="1">
      <c r="C1438" s="59" t="e">
        <f>IF(G1438+H1438&lt;&gt;0,Transaksi!#REF!,"")</f>
        <v>#REF!</v>
      </c>
      <c r="D1438" s="60" t="e">
        <f>IF(G1438+H1438&lt;&gt;0,Transaksi!#REF!,"")</f>
        <v>#REF!</v>
      </c>
      <c r="E1438" s="213" t="e">
        <f>IF(G1438+H1438&lt;&gt;0,Transaksi!#REF!,"")</f>
        <v>#REF!</v>
      </c>
      <c r="F1438" s="48" t="e">
        <f>IF(G1438+H1438&lt;&gt;0,Transaksi!#REF!,"")</f>
        <v>#REF!</v>
      </c>
      <c r="G1438" s="61" t="e">
        <f>IF(Transaksi!#REF!=$F$11,Transaksi!#REF!,0)</f>
        <v>#REF!</v>
      </c>
      <c r="H1438" s="61" t="e">
        <f>IF(Transaksi!#REF!=$F$11,Transaksi!#REF!,0)</f>
        <v>#REF!</v>
      </c>
      <c r="I1438" s="127" t="e">
        <f t="shared" si="22"/>
        <v>#REF!</v>
      </c>
      <c r="J1438" s="127" t="e">
        <f>IF(G1438+H1438&lt;&gt;0,Transaksi!#REF!,"")</f>
        <v>#REF!</v>
      </c>
    </row>
    <row r="1439" spans="3:10" customFormat="1" ht="16" customHeight="1">
      <c r="C1439" s="59" t="e">
        <f>IF(G1439+H1439&lt;&gt;0,Transaksi!#REF!,"")</f>
        <v>#REF!</v>
      </c>
      <c r="D1439" s="60" t="e">
        <f>IF(G1439+H1439&lt;&gt;0,Transaksi!#REF!,"")</f>
        <v>#REF!</v>
      </c>
      <c r="E1439" s="213" t="e">
        <f>IF(G1439+H1439&lt;&gt;0,Transaksi!#REF!,"")</f>
        <v>#REF!</v>
      </c>
      <c r="F1439" s="48" t="e">
        <f>IF(G1439+H1439&lt;&gt;0,Transaksi!#REF!,"")</f>
        <v>#REF!</v>
      </c>
      <c r="G1439" s="61" t="e">
        <f>IF(Transaksi!#REF!=$F$11,Transaksi!#REF!,0)</f>
        <v>#REF!</v>
      </c>
      <c r="H1439" s="61" t="e">
        <f>IF(Transaksi!#REF!=$F$11,Transaksi!#REF!,0)</f>
        <v>#REF!</v>
      </c>
      <c r="I1439" s="127" t="e">
        <f t="shared" si="22"/>
        <v>#REF!</v>
      </c>
      <c r="J1439" s="127" t="e">
        <f>IF(G1439+H1439&lt;&gt;0,Transaksi!#REF!,"")</f>
        <v>#REF!</v>
      </c>
    </row>
    <row r="1440" spans="3:10" customFormat="1" ht="16" customHeight="1">
      <c r="C1440" s="59" t="e">
        <f>IF(G1440+H1440&lt;&gt;0,Transaksi!#REF!,"")</f>
        <v>#REF!</v>
      </c>
      <c r="D1440" s="60" t="e">
        <f>IF(G1440+H1440&lt;&gt;0,Transaksi!#REF!,"")</f>
        <v>#REF!</v>
      </c>
      <c r="E1440" s="213" t="e">
        <f>IF(G1440+H1440&lt;&gt;0,Transaksi!#REF!,"")</f>
        <v>#REF!</v>
      </c>
      <c r="F1440" s="48" t="e">
        <f>IF(G1440+H1440&lt;&gt;0,Transaksi!#REF!,"")</f>
        <v>#REF!</v>
      </c>
      <c r="G1440" s="61" t="e">
        <f>IF(Transaksi!#REF!=$F$11,Transaksi!#REF!,0)</f>
        <v>#REF!</v>
      </c>
      <c r="H1440" s="61" t="e">
        <f>IF(Transaksi!#REF!=$F$11,Transaksi!#REF!,0)</f>
        <v>#REF!</v>
      </c>
      <c r="I1440" s="127" t="e">
        <f t="shared" si="22"/>
        <v>#REF!</v>
      </c>
      <c r="J1440" s="127" t="e">
        <f>IF(G1440+H1440&lt;&gt;0,Transaksi!#REF!,"")</f>
        <v>#REF!</v>
      </c>
    </row>
    <row r="1441" spans="3:10" customFormat="1" ht="16" customHeight="1">
      <c r="C1441" s="59" t="e">
        <f>IF(G1441+H1441&lt;&gt;0,Transaksi!#REF!,"")</f>
        <v>#REF!</v>
      </c>
      <c r="D1441" s="60" t="e">
        <f>IF(G1441+H1441&lt;&gt;0,Transaksi!#REF!,"")</f>
        <v>#REF!</v>
      </c>
      <c r="E1441" s="213" t="e">
        <f>IF(G1441+H1441&lt;&gt;0,Transaksi!#REF!,"")</f>
        <v>#REF!</v>
      </c>
      <c r="F1441" s="48" t="e">
        <f>IF(G1441+H1441&lt;&gt;0,Transaksi!#REF!,"")</f>
        <v>#REF!</v>
      </c>
      <c r="G1441" s="61" t="e">
        <f>IF(Transaksi!#REF!=$F$11,Transaksi!#REF!,0)</f>
        <v>#REF!</v>
      </c>
      <c r="H1441" s="61" t="e">
        <f>IF(Transaksi!#REF!=$F$11,Transaksi!#REF!,0)</f>
        <v>#REF!</v>
      </c>
      <c r="I1441" s="127" t="e">
        <f t="shared" si="22"/>
        <v>#REF!</v>
      </c>
      <c r="J1441" s="127" t="e">
        <f>IF(G1441+H1441&lt;&gt;0,Transaksi!#REF!,"")</f>
        <v>#REF!</v>
      </c>
    </row>
    <row r="1442" spans="3:10" customFormat="1" ht="16" customHeight="1">
      <c r="C1442" s="59" t="e">
        <f>IF(G1442+H1442&lt;&gt;0,Transaksi!#REF!,"")</f>
        <v>#REF!</v>
      </c>
      <c r="D1442" s="60" t="e">
        <f>IF(G1442+H1442&lt;&gt;0,Transaksi!#REF!,"")</f>
        <v>#REF!</v>
      </c>
      <c r="E1442" s="213" t="e">
        <f>IF(G1442+H1442&lt;&gt;0,Transaksi!#REF!,"")</f>
        <v>#REF!</v>
      </c>
      <c r="F1442" s="48" t="e">
        <f>IF(G1442+H1442&lt;&gt;0,Transaksi!#REF!,"")</f>
        <v>#REF!</v>
      </c>
      <c r="G1442" s="61" t="e">
        <f>IF(Transaksi!#REF!=$F$11,Transaksi!#REF!,0)</f>
        <v>#REF!</v>
      </c>
      <c r="H1442" s="61" t="e">
        <f>IF(Transaksi!#REF!=$F$11,Transaksi!#REF!,0)</f>
        <v>#REF!</v>
      </c>
      <c r="I1442" s="127" t="e">
        <f t="shared" si="22"/>
        <v>#REF!</v>
      </c>
      <c r="J1442" s="127" t="e">
        <f>IF(G1442+H1442&lt;&gt;0,Transaksi!#REF!,"")</f>
        <v>#REF!</v>
      </c>
    </row>
    <row r="1443" spans="3:10" customFormat="1" ht="16" customHeight="1">
      <c r="C1443" s="59" t="e">
        <f>IF(G1443+H1443&lt;&gt;0,Transaksi!#REF!,"")</f>
        <v>#REF!</v>
      </c>
      <c r="D1443" s="60" t="e">
        <f>IF(G1443+H1443&lt;&gt;0,Transaksi!#REF!,"")</f>
        <v>#REF!</v>
      </c>
      <c r="E1443" s="213" t="e">
        <f>IF(G1443+H1443&lt;&gt;0,Transaksi!#REF!,"")</f>
        <v>#REF!</v>
      </c>
      <c r="F1443" s="48" t="e">
        <f>IF(G1443+H1443&lt;&gt;0,Transaksi!#REF!,"")</f>
        <v>#REF!</v>
      </c>
      <c r="G1443" s="61" t="e">
        <f>IF(Transaksi!#REF!=$F$11,Transaksi!#REF!,0)</f>
        <v>#REF!</v>
      </c>
      <c r="H1443" s="61" t="e">
        <f>IF(Transaksi!#REF!=$F$11,Transaksi!#REF!,0)</f>
        <v>#REF!</v>
      </c>
      <c r="I1443" s="127" t="e">
        <f t="shared" si="22"/>
        <v>#REF!</v>
      </c>
      <c r="J1443" s="127" t="e">
        <f>IF(G1443+H1443&lt;&gt;0,Transaksi!#REF!,"")</f>
        <v>#REF!</v>
      </c>
    </row>
    <row r="1444" spans="3:10" customFormat="1" ht="16" customHeight="1">
      <c r="C1444" s="59" t="e">
        <f>IF(G1444+H1444&lt;&gt;0,Transaksi!#REF!,"")</f>
        <v>#REF!</v>
      </c>
      <c r="D1444" s="60" t="e">
        <f>IF(G1444+H1444&lt;&gt;0,Transaksi!#REF!,"")</f>
        <v>#REF!</v>
      </c>
      <c r="E1444" s="213" t="e">
        <f>IF(G1444+H1444&lt;&gt;0,Transaksi!#REF!,"")</f>
        <v>#REF!</v>
      </c>
      <c r="F1444" s="48" t="e">
        <f>IF(G1444+H1444&lt;&gt;0,Transaksi!#REF!,"")</f>
        <v>#REF!</v>
      </c>
      <c r="G1444" s="61" t="e">
        <f>IF(Transaksi!#REF!=$F$11,Transaksi!#REF!,0)</f>
        <v>#REF!</v>
      </c>
      <c r="H1444" s="61" t="e">
        <f>IF(Transaksi!#REF!=$F$11,Transaksi!#REF!,0)</f>
        <v>#REF!</v>
      </c>
      <c r="I1444" s="127" t="e">
        <f t="shared" si="22"/>
        <v>#REF!</v>
      </c>
      <c r="J1444" s="127" t="e">
        <f>IF(G1444+H1444&lt;&gt;0,Transaksi!#REF!,"")</f>
        <v>#REF!</v>
      </c>
    </row>
    <row r="1445" spans="3:10" customFormat="1" ht="16" customHeight="1">
      <c r="C1445" s="59" t="e">
        <f>IF(G1445+H1445&lt;&gt;0,Transaksi!#REF!,"")</f>
        <v>#REF!</v>
      </c>
      <c r="D1445" s="60" t="e">
        <f>IF(G1445+H1445&lt;&gt;0,Transaksi!#REF!,"")</f>
        <v>#REF!</v>
      </c>
      <c r="E1445" s="213" t="e">
        <f>IF(G1445+H1445&lt;&gt;0,Transaksi!#REF!,"")</f>
        <v>#REF!</v>
      </c>
      <c r="F1445" s="48" t="e">
        <f>IF(G1445+H1445&lt;&gt;0,Transaksi!#REF!,"")</f>
        <v>#REF!</v>
      </c>
      <c r="G1445" s="61" t="e">
        <f>IF(Transaksi!#REF!=$F$11,Transaksi!#REF!,0)</f>
        <v>#REF!</v>
      </c>
      <c r="H1445" s="61" t="e">
        <f>IF(Transaksi!#REF!=$F$11,Transaksi!#REF!,0)</f>
        <v>#REF!</v>
      </c>
      <c r="I1445" s="127" t="e">
        <f t="shared" si="22"/>
        <v>#REF!</v>
      </c>
      <c r="J1445" s="127" t="e">
        <f>IF(G1445+H1445&lt;&gt;0,Transaksi!#REF!,"")</f>
        <v>#REF!</v>
      </c>
    </row>
    <row r="1446" spans="3:10" customFormat="1" ht="16" customHeight="1">
      <c r="C1446" s="59" t="e">
        <f>IF(G1446+H1446&lt;&gt;0,Transaksi!#REF!,"")</f>
        <v>#REF!</v>
      </c>
      <c r="D1446" s="60" t="e">
        <f>IF(G1446+H1446&lt;&gt;0,Transaksi!#REF!,"")</f>
        <v>#REF!</v>
      </c>
      <c r="E1446" s="213" t="e">
        <f>IF(G1446+H1446&lt;&gt;0,Transaksi!#REF!,"")</f>
        <v>#REF!</v>
      </c>
      <c r="F1446" s="48" t="e">
        <f>IF(G1446+H1446&lt;&gt;0,Transaksi!#REF!,"")</f>
        <v>#REF!</v>
      </c>
      <c r="G1446" s="61" t="e">
        <f>IF(Transaksi!#REF!=$F$11,Transaksi!#REF!,0)</f>
        <v>#REF!</v>
      </c>
      <c r="H1446" s="61" t="e">
        <f>IF(Transaksi!#REF!=$F$11,Transaksi!#REF!,0)</f>
        <v>#REF!</v>
      </c>
      <c r="I1446" s="127" t="e">
        <f t="shared" si="22"/>
        <v>#REF!</v>
      </c>
      <c r="J1446" s="127" t="e">
        <f>IF(G1446+H1446&lt;&gt;0,Transaksi!#REF!,"")</f>
        <v>#REF!</v>
      </c>
    </row>
    <row r="1447" spans="3:10" customFormat="1" ht="16" customHeight="1">
      <c r="C1447" s="59" t="e">
        <f>IF(G1447+H1447&lt;&gt;0,Transaksi!#REF!,"")</f>
        <v>#REF!</v>
      </c>
      <c r="D1447" s="60" t="e">
        <f>IF(G1447+H1447&lt;&gt;0,Transaksi!#REF!,"")</f>
        <v>#REF!</v>
      </c>
      <c r="E1447" s="213" t="e">
        <f>IF(G1447+H1447&lt;&gt;0,Transaksi!#REF!,"")</f>
        <v>#REF!</v>
      </c>
      <c r="F1447" s="48" t="e">
        <f>IF(G1447+H1447&lt;&gt;0,Transaksi!#REF!,"")</f>
        <v>#REF!</v>
      </c>
      <c r="G1447" s="61" t="e">
        <f>IF(Transaksi!#REF!=$F$11,Transaksi!#REF!,0)</f>
        <v>#REF!</v>
      </c>
      <c r="H1447" s="61" t="e">
        <f>IF(Transaksi!#REF!=$F$11,Transaksi!#REF!,0)</f>
        <v>#REF!</v>
      </c>
      <c r="I1447" s="127" t="e">
        <f t="shared" si="22"/>
        <v>#REF!</v>
      </c>
      <c r="J1447" s="127" t="e">
        <f>IF(G1447+H1447&lt;&gt;0,Transaksi!#REF!,"")</f>
        <v>#REF!</v>
      </c>
    </row>
    <row r="1448" spans="3:10" customFormat="1" ht="16" customHeight="1">
      <c r="C1448" s="59" t="e">
        <f>IF(G1448+H1448&lt;&gt;0,Transaksi!#REF!,"")</f>
        <v>#REF!</v>
      </c>
      <c r="D1448" s="60" t="e">
        <f>IF(G1448+H1448&lt;&gt;0,Transaksi!#REF!,"")</f>
        <v>#REF!</v>
      </c>
      <c r="E1448" s="213" t="e">
        <f>IF(G1448+H1448&lt;&gt;0,Transaksi!#REF!,"")</f>
        <v>#REF!</v>
      </c>
      <c r="F1448" s="48" t="e">
        <f>IF(G1448+H1448&lt;&gt;0,Transaksi!#REF!,"")</f>
        <v>#REF!</v>
      </c>
      <c r="G1448" s="61" t="e">
        <f>IF(Transaksi!#REF!=$F$11,Transaksi!#REF!,0)</f>
        <v>#REF!</v>
      </c>
      <c r="H1448" s="61" t="e">
        <f>IF(Transaksi!#REF!=$F$11,Transaksi!#REF!,0)</f>
        <v>#REF!</v>
      </c>
      <c r="I1448" s="127" t="e">
        <f t="shared" si="22"/>
        <v>#REF!</v>
      </c>
      <c r="J1448" s="127" t="e">
        <f>IF(G1448+H1448&lt;&gt;0,Transaksi!#REF!,"")</f>
        <v>#REF!</v>
      </c>
    </row>
    <row r="1449" spans="3:10" customFormat="1" ht="16" customHeight="1">
      <c r="C1449" s="59" t="e">
        <f>IF(G1449+H1449&lt;&gt;0,Transaksi!#REF!,"")</f>
        <v>#REF!</v>
      </c>
      <c r="D1449" s="60" t="e">
        <f>IF(G1449+H1449&lt;&gt;0,Transaksi!#REF!,"")</f>
        <v>#REF!</v>
      </c>
      <c r="E1449" s="213" t="e">
        <f>IF(G1449+H1449&lt;&gt;0,Transaksi!#REF!,"")</f>
        <v>#REF!</v>
      </c>
      <c r="F1449" s="48" t="e">
        <f>IF(G1449+H1449&lt;&gt;0,Transaksi!#REF!,"")</f>
        <v>#REF!</v>
      </c>
      <c r="G1449" s="61" t="e">
        <f>IF(Transaksi!#REF!=$F$11,Transaksi!#REF!,0)</f>
        <v>#REF!</v>
      </c>
      <c r="H1449" s="61" t="e">
        <f>IF(Transaksi!#REF!=$F$11,Transaksi!#REF!,0)</f>
        <v>#REF!</v>
      </c>
      <c r="I1449" s="127" t="e">
        <f t="shared" si="22"/>
        <v>#REF!</v>
      </c>
      <c r="J1449" s="127" t="e">
        <f>IF(G1449+H1449&lt;&gt;0,Transaksi!#REF!,"")</f>
        <v>#REF!</v>
      </c>
    </row>
    <row r="1450" spans="3:10" customFormat="1" ht="16" customHeight="1">
      <c r="C1450" s="59" t="e">
        <f>IF(G1450+H1450&lt;&gt;0,Transaksi!#REF!,"")</f>
        <v>#REF!</v>
      </c>
      <c r="D1450" s="60" t="e">
        <f>IF(G1450+H1450&lt;&gt;0,Transaksi!#REF!,"")</f>
        <v>#REF!</v>
      </c>
      <c r="E1450" s="213" t="e">
        <f>IF(G1450+H1450&lt;&gt;0,Transaksi!#REF!,"")</f>
        <v>#REF!</v>
      </c>
      <c r="F1450" s="48" t="e">
        <f>IF(G1450+H1450&lt;&gt;0,Transaksi!#REF!,"")</f>
        <v>#REF!</v>
      </c>
      <c r="G1450" s="61" t="e">
        <f>IF(Transaksi!#REF!=$F$11,Transaksi!#REF!,0)</f>
        <v>#REF!</v>
      </c>
      <c r="H1450" s="61" t="e">
        <f>IF(Transaksi!#REF!=$F$11,Transaksi!#REF!,0)</f>
        <v>#REF!</v>
      </c>
      <c r="I1450" s="127" t="e">
        <f t="shared" si="22"/>
        <v>#REF!</v>
      </c>
      <c r="J1450" s="127" t="e">
        <f>IF(G1450+H1450&lt;&gt;0,Transaksi!#REF!,"")</f>
        <v>#REF!</v>
      </c>
    </row>
    <row r="1451" spans="3:10" customFormat="1" ht="16" customHeight="1">
      <c r="C1451" s="59" t="e">
        <f>IF(G1451+H1451&lt;&gt;0,Transaksi!#REF!,"")</f>
        <v>#REF!</v>
      </c>
      <c r="D1451" s="60" t="e">
        <f>IF(G1451+H1451&lt;&gt;0,Transaksi!#REF!,"")</f>
        <v>#REF!</v>
      </c>
      <c r="E1451" s="213" t="e">
        <f>IF(G1451+H1451&lt;&gt;0,Transaksi!#REF!,"")</f>
        <v>#REF!</v>
      </c>
      <c r="F1451" s="48" t="e">
        <f>IF(G1451+H1451&lt;&gt;0,Transaksi!#REF!,"")</f>
        <v>#REF!</v>
      </c>
      <c r="G1451" s="61" t="e">
        <f>IF(Transaksi!#REF!=$F$11,Transaksi!#REF!,0)</f>
        <v>#REF!</v>
      </c>
      <c r="H1451" s="61" t="e">
        <f>IF(Transaksi!#REF!=$F$11,Transaksi!#REF!,0)</f>
        <v>#REF!</v>
      </c>
      <c r="I1451" s="127" t="e">
        <f t="shared" si="22"/>
        <v>#REF!</v>
      </c>
      <c r="J1451" s="127" t="e">
        <f>IF(G1451+H1451&lt;&gt;0,Transaksi!#REF!,"")</f>
        <v>#REF!</v>
      </c>
    </row>
    <row r="1452" spans="3:10" customFormat="1" ht="16" customHeight="1">
      <c r="C1452" s="59" t="e">
        <f>IF(G1452+H1452&lt;&gt;0,Transaksi!#REF!,"")</f>
        <v>#REF!</v>
      </c>
      <c r="D1452" s="60" t="e">
        <f>IF(G1452+H1452&lt;&gt;0,Transaksi!#REF!,"")</f>
        <v>#REF!</v>
      </c>
      <c r="E1452" s="213" t="e">
        <f>IF(G1452+H1452&lt;&gt;0,Transaksi!#REF!,"")</f>
        <v>#REF!</v>
      </c>
      <c r="F1452" s="48" t="e">
        <f>IF(G1452+H1452&lt;&gt;0,Transaksi!#REF!,"")</f>
        <v>#REF!</v>
      </c>
      <c r="G1452" s="61" t="e">
        <f>IF(Transaksi!#REF!=$F$11,Transaksi!#REF!,0)</f>
        <v>#REF!</v>
      </c>
      <c r="H1452" s="61" t="e">
        <f>IF(Transaksi!#REF!=$F$11,Transaksi!#REF!,0)</f>
        <v>#REF!</v>
      </c>
      <c r="I1452" s="127" t="e">
        <f t="shared" si="22"/>
        <v>#REF!</v>
      </c>
      <c r="J1452" s="127" t="e">
        <f>IF(G1452+H1452&lt;&gt;0,Transaksi!#REF!,"")</f>
        <v>#REF!</v>
      </c>
    </row>
    <row r="1453" spans="3:10" customFormat="1" ht="16" customHeight="1">
      <c r="C1453" s="59" t="e">
        <f>IF(G1453+H1453&lt;&gt;0,Transaksi!#REF!,"")</f>
        <v>#REF!</v>
      </c>
      <c r="D1453" s="60" t="e">
        <f>IF(G1453+H1453&lt;&gt;0,Transaksi!#REF!,"")</f>
        <v>#REF!</v>
      </c>
      <c r="E1453" s="213" t="e">
        <f>IF(G1453+H1453&lt;&gt;0,Transaksi!#REF!,"")</f>
        <v>#REF!</v>
      </c>
      <c r="F1453" s="48" t="e">
        <f>IF(G1453+H1453&lt;&gt;0,Transaksi!#REF!,"")</f>
        <v>#REF!</v>
      </c>
      <c r="G1453" s="61" t="e">
        <f>IF(Transaksi!#REF!=$F$11,Transaksi!#REF!,0)</f>
        <v>#REF!</v>
      </c>
      <c r="H1453" s="61" t="e">
        <f>IF(Transaksi!#REF!=$F$11,Transaksi!#REF!,0)</f>
        <v>#REF!</v>
      </c>
      <c r="I1453" s="127" t="e">
        <f t="shared" si="22"/>
        <v>#REF!</v>
      </c>
      <c r="J1453" s="127" t="e">
        <f>IF(G1453+H1453&lt;&gt;0,Transaksi!#REF!,"")</f>
        <v>#REF!</v>
      </c>
    </row>
    <row r="1454" spans="3:10" customFormat="1" ht="16" customHeight="1">
      <c r="C1454" s="59" t="e">
        <f>IF(G1454+H1454&lt;&gt;0,Transaksi!#REF!,"")</f>
        <v>#REF!</v>
      </c>
      <c r="D1454" s="60" t="e">
        <f>IF(G1454+H1454&lt;&gt;0,Transaksi!#REF!,"")</f>
        <v>#REF!</v>
      </c>
      <c r="E1454" s="213" t="e">
        <f>IF(G1454+H1454&lt;&gt;0,Transaksi!#REF!,"")</f>
        <v>#REF!</v>
      </c>
      <c r="F1454" s="48" t="e">
        <f>IF(G1454+H1454&lt;&gt;0,Transaksi!#REF!,"")</f>
        <v>#REF!</v>
      </c>
      <c r="G1454" s="61" t="e">
        <f>IF(Transaksi!#REF!=$F$11,Transaksi!#REF!,0)</f>
        <v>#REF!</v>
      </c>
      <c r="H1454" s="61" t="e">
        <f>IF(Transaksi!#REF!=$F$11,Transaksi!#REF!,0)</f>
        <v>#REF!</v>
      </c>
      <c r="I1454" s="127" t="e">
        <f t="shared" si="22"/>
        <v>#REF!</v>
      </c>
      <c r="J1454" s="127" t="e">
        <f>IF(G1454+H1454&lt;&gt;0,Transaksi!#REF!,"")</f>
        <v>#REF!</v>
      </c>
    </row>
    <row r="1455" spans="3:10" customFormat="1" ht="16" customHeight="1">
      <c r="C1455" s="59" t="e">
        <f>IF(G1455+H1455&lt;&gt;0,Transaksi!#REF!,"")</f>
        <v>#REF!</v>
      </c>
      <c r="D1455" s="60" t="e">
        <f>IF(G1455+H1455&lt;&gt;0,Transaksi!#REF!,"")</f>
        <v>#REF!</v>
      </c>
      <c r="E1455" s="213" t="e">
        <f>IF(G1455+H1455&lt;&gt;0,Transaksi!#REF!,"")</f>
        <v>#REF!</v>
      </c>
      <c r="F1455" s="48" t="e">
        <f>IF(G1455+H1455&lt;&gt;0,Transaksi!#REF!,"")</f>
        <v>#REF!</v>
      </c>
      <c r="G1455" s="61" t="e">
        <f>IF(Transaksi!#REF!=$F$11,Transaksi!#REF!,0)</f>
        <v>#REF!</v>
      </c>
      <c r="H1455" s="61" t="e">
        <f>IF(Transaksi!#REF!=$F$11,Transaksi!#REF!,0)</f>
        <v>#REF!</v>
      </c>
      <c r="I1455" s="127" t="e">
        <f t="shared" si="22"/>
        <v>#REF!</v>
      </c>
      <c r="J1455" s="127" t="e">
        <f>IF(G1455+H1455&lt;&gt;0,Transaksi!#REF!,"")</f>
        <v>#REF!</v>
      </c>
    </row>
    <row r="1456" spans="3:10" customFormat="1" ht="16" customHeight="1">
      <c r="C1456" s="59" t="e">
        <f>IF(G1456+H1456&lt;&gt;0,Transaksi!#REF!,"")</f>
        <v>#REF!</v>
      </c>
      <c r="D1456" s="60" t="e">
        <f>IF(G1456+H1456&lt;&gt;0,Transaksi!#REF!,"")</f>
        <v>#REF!</v>
      </c>
      <c r="E1456" s="213" t="e">
        <f>IF(G1456+H1456&lt;&gt;0,Transaksi!#REF!,"")</f>
        <v>#REF!</v>
      </c>
      <c r="F1456" s="48" t="e">
        <f>IF(G1456+H1456&lt;&gt;0,Transaksi!#REF!,"")</f>
        <v>#REF!</v>
      </c>
      <c r="G1456" s="61" t="e">
        <f>IF(Transaksi!#REF!=$F$11,Transaksi!#REF!,0)</f>
        <v>#REF!</v>
      </c>
      <c r="H1456" s="61" t="e">
        <f>IF(Transaksi!#REF!=$F$11,Transaksi!#REF!,0)</f>
        <v>#REF!</v>
      </c>
      <c r="I1456" s="127" t="e">
        <f t="shared" si="22"/>
        <v>#REF!</v>
      </c>
      <c r="J1456" s="127" t="e">
        <f>IF(G1456+H1456&lt;&gt;0,Transaksi!#REF!,"")</f>
        <v>#REF!</v>
      </c>
    </row>
    <row r="1457" spans="3:10" customFormat="1" ht="16" customHeight="1">
      <c r="C1457" s="59" t="e">
        <f>IF(G1457+H1457&lt;&gt;0,Transaksi!#REF!,"")</f>
        <v>#REF!</v>
      </c>
      <c r="D1457" s="60" t="e">
        <f>IF(G1457+H1457&lt;&gt;0,Transaksi!#REF!,"")</f>
        <v>#REF!</v>
      </c>
      <c r="E1457" s="213" t="e">
        <f>IF(G1457+H1457&lt;&gt;0,Transaksi!#REF!,"")</f>
        <v>#REF!</v>
      </c>
      <c r="F1457" s="48" t="e">
        <f>IF(G1457+H1457&lt;&gt;0,Transaksi!#REF!,"")</f>
        <v>#REF!</v>
      </c>
      <c r="G1457" s="61" t="e">
        <f>IF(Transaksi!#REF!=$F$11,Transaksi!#REF!,0)</f>
        <v>#REF!</v>
      </c>
      <c r="H1457" s="61" t="e">
        <f>IF(Transaksi!#REF!=$F$11,Transaksi!#REF!,0)</f>
        <v>#REF!</v>
      </c>
      <c r="I1457" s="127" t="e">
        <f t="shared" si="22"/>
        <v>#REF!</v>
      </c>
      <c r="J1457" s="127" t="e">
        <f>IF(G1457+H1457&lt;&gt;0,Transaksi!#REF!,"")</f>
        <v>#REF!</v>
      </c>
    </row>
    <row r="1458" spans="3:10" customFormat="1" ht="16" customHeight="1">
      <c r="C1458" s="59" t="e">
        <f>IF(G1458+H1458&lt;&gt;0,Transaksi!#REF!,"")</f>
        <v>#REF!</v>
      </c>
      <c r="D1458" s="60" t="e">
        <f>IF(G1458+H1458&lt;&gt;0,Transaksi!#REF!,"")</f>
        <v>#REF!</v>
      </c>
      <c r="E1458" s="213" t="e">
        <f>IF(G1458+H1458&lt;&gt;0,Transaksi!#REF!,"")</f>
        <v>#REF!</v>
      </c>
      <c r="F1458" s="48" t="e">
        <f>IF(G1458+H1458&lt;&gt;0,Transaksi!#REF!,"")</f>
        <v>#REF!</v>
      </c>
      <c r="G1458" s="61" t="e">
        <f>IF(Transaksi!#REF!=$F$11,Transaksi!#REF!,0)</f>
        <v>#REF!</v>
      </c>
      <c r="H1458" s="61" t="e">
        <f>IF(Transaksi!#REF!=$F$11,Transaksi!#REF!,0)</f>
        <v>#REF!</v>
      </c>
      <c r="I1458" s="127" t="e">
        <f t="shared" si="22"/>
        <v>#REF!</v>
      </c>
      <c r="J1458" s="127" t="e">
        <f>IF(G1458+H1458&lt;&gt;0,Transaksi!#REF!,"")</f>
        <v>#REF!</v>
      </c>
    </row>
    <row r="1459" spans="3:10" customFormat="1" ht="16" customHeight="1">
      <c r="C1459" s="59" t="e">
        <f>IF(G1459+H1459&lt;&gt;0,Transaksi!#REF!,"")</f>
        <v>#REF!</v>
      </c>
      <c r="D1459" s="60" t="e">
        <f>IF(G1459+H1459&lt;&gt;0,Transaksi!#REF!,"")</f>
        <v>#REF!</v>
      </c>
      <c r="E1459" s="213" t="e">
        <f>IF(G1459+H1459&lt;&gt;0,Transaksi!#REF!,"")</f>
        <v>#REF!</v>
      </c>
      <c r="F1459" s="48" t="e">
        <f>IF(G1459+H1459&lt;&gt;0,Transaksi!#REF!,"")</f>
        <v>#REF!</v>
      </c>
      <c r="G1459" s="61" t="e">
        <f>IF(Transaksi!#REF!=$F$11,Transaksi!#REF!,0)</f>
        <v>#REF!</v>
      </c>
      <c r="H1459" s="61" t="e">
        <f>IF(Transaksi!#REF!=$F$11,Transaksi!#REF!,0)</f>
        <v>#REF!</v>
      </c>
      <c r="I1459" s="127" t="e">
        <f t="shared" si="22"/>
        <v>#REF!</v>
      </c>
      <c r="J1459" s="127" t="e">
        <f>IF(G1459+H1459&lt;&gt;0,Transaksi!#REF!,"")</f>
        <v>#REF!</v>
      </c>
    </row>
    <row r="1460" spans="3:10" customFormat="1" ht="16" customHeight="1">
      <c r="C1460" s="59" t="e">
        <f>IF(G1460+H1460&lt;&gt;0,Transaksi!#REF!,"")</f>
        <v>#REF!</v>
      </c>
      <c r="D1460" s="60" t="e">
        <f>IF(G1460+H1460&lt;&gt;0,Transaksi!#REF!,"")</f>
        <v>#REF!</v>
      </c>
      <c r="E1460" s="213" t="e">
        <f>IF(G1460+H1460&lt;&gt;0,Transaksi!#REF!,"")</f>
        <v>#REF!</v>
      </c>
      <c r="F1460" s="48" t="e">
        <f>IF(G1460+H1460&lt;&gt;0,Transaksi!#REF!,"")</f>
        <v>#REF!</v>
      </c>
      <c r="G1460" s="61" t="e">
        <f>IF(Transaksi!#REF!=$F$11,Transaksi!#REF!,0)</f>
        <v>#REF!</v>
      </c>
      <c r="H1460" s="61" t="e">
        <f>IF(Transaksi!#REF!=$F$11,Transaksi!#REF!,0)</f>
        <v>#REF!</v>
      </c>
      <c r="I1460" s="127" t="e">
        <f t="shared" si="22"/>
        <v>#REF!</v>
      </c>
      <c r="J1460" s="127" t="e">
        <f>IF(G1460+H1460&lt;&gt;0,Transaksi!#REF!,"")</f>
        <v>#REF!</v>
      </c>
    </row>
    <row r="1461" spans="3:10" customFormat="1" ht="16" customHeight="1">
      <c r="C1461" s="59" t="e">
        <f>IF(G1461+H1461&lt;&gt;0,Transaksi!#REF!,"")</f>
        <v>#REF!</v>
      </c>
      <c r="D1461" s="60" t="e">
        <f>IF(G1461+H1461&lt;&gt;0,Transaksi!#REF!,"")</f>
        <v>#REF!</v>
      </c>
      <c r="E1461" s="213" t="e">
        <f>IF(G1461+H1461&lt;&gt;0,Transaksi!#REF!,"")</f>
        <v>#REF!</v>
      </c>
      <c r="F1461" s="48" t="e">
        <f>IF(G1461+H1461&lt;&gt;0,Transaksi!#REF!,"")</f>
        <v>#REF!</v>
      </c>
      <c r="G1461" s="61" t="e">
        <f>IF(Transaksi!#REF!=$F$11,Transaksi!#REF!,0)</f>
        <v>#REF!</v>
      </c>
      <c r="H1461" s="61" t="e">
        <f>IF(Transaksi!#REF!=$F$11,Transaksi!#REF!,0)</f>
        <v>#REF!</v>
      </c>
      <c r="I1461" s="127" t="e">
        <f t="shared" si="22"/>
        <v>#REF!</v>
      </c>
      <c r="J1461" s="127" t="e">
        <f>IF(G1461+H1461&lt;&gt;0,Transaksi!#REF!,"")</f>
        <v>#REF!</v>
      </c>
    </row>
    <row r="1462" spans="3:10" customFormat="1" ht="16" customHeight="1">
      <c r="C1462" s="59" t="e">
        <f>IF(G1462+H1462&lt;&gt;0,Transaksi!#REF!,"")</f>
        <v>#REF!</v>
      </c>
      <c r="D1462" s="60" t="e">
        <f>IF(G1462+H1462&lt;&gt;0,Transaksi!#REF!,"")</f>
        <v>#REF!</v>
      </c>
      <c r="E1462" s="213" t="e">
        <f>IF(G1462+H1462&lt;&gt;0,Transaksi!#REF!,"")</f>
        <v>#REF!</v>
      </c>
      <c r="F1462" s="48" t="e">
        <f>IF(G1462+H1462&lt;&gt;0,Transaksi!#REF!,"")</f>
        <v>#REF!</v>
      </c>
      <c r="G1462" s="61" t="e">
        <f>IF(Transaksi!#REF!=$F$11,Transaksi!#REF!,0)</f>
        <v>#REF!</v>
      </c>
      <c r="H1462" s="61" t="e">
        <f>IF(Transaksi!#REF!=$F$11,Transaksi!#REF!,0)</f>
        <v>#REF!</v>
      </c>
      <c r="I1462" s="127" t="e">
        <f t="shared" si="22"/>
        <v>#REF!</v>
      </c>
      <c r="J1462" s="127" t="e">
        <f>IF(G1462+H1462&lt;&gt;0,Transaksi!#REF!,"")</f>
        <v>#REF!</v>
      </c>
    </row>
    <row r="1463" spans="3:10" customFormat="1" ht="16" customHeight="1">
      <c r="C1463" s="59" t="e">
        <f>IF(G1463+H1463&lt;&gt;0,Transaksi!#REF!,"")</f>
        <v>#REF!</v>
      </c>
      <c r="D1463" s="60" t="e">
        <f>IF(G1463+H1463&lt;&gt;0,Transaksi!#REF!,"")</f>
        <v>#REF!</v>
      </c>
      <c r="E1463" s="213" t="e">
        <f>IF(G1463+H1463&lt;&gt;0,Transaksi!#REF!,"")</f>
        <v>#REF!</v>
      </c>
      <c r="F1463" s="48" t="e">
        <f>IF(G1463+H1463&lt;&gt;0,Transaksi!#REF!,"")</f>
        <v>#REF!</v>
      </c>
      <c r="G1463" s="61" t="e">
        <f>IF(Transaksi!#REF!=$F$11,Transaksi!#REF!,0)</f>
        <v>#REF!</v>
      </c>
      <c r="H1463" s="61" t="e">
        <f>IF(Transaksi!#REF!=$F$11,Transaksi!#REF!,0)</f>
        <v>#REF!</v>
      </c>
      <c r="I1463" s="127" t="e">
        <f t="shared" si="22"/>
        <v>#REF!</v>
      </c>
      <c r="J1463" s="127" t="e">
        <f>IF(G1463+H1463&lt;&gt;0,Transaksi!#REF!,"")</f>
        <v>#REF!</v>
      </c>
    </row>
    <row r="1464" spans="3:10" customFormat="1" ht="16" customHeight="1">
      <c r="C1464" s="59" t="e">
        <f>IF(G1464+H1464&lt;&gt;0,Transaksi!#REF!,"")</f>
        <v>#REF!</v>
      </c>
      <c r="D1464" s="60" t="e">
        <f>IF(G1464+H1464&lt;&gt;0,Transaksi!#REF!,"")</f>
        <v>#REF!</v>
      </c>
      <c r="E1464" s="213" t="e">
        <f>IF(G1464+H1464&lt;&gt;0,Transaksi!#REF!,"")</f>
        <v>#REF!</v>
      </c>
      <c r="F1464" s="48" t="e">
        <f>IF(G1464+H1464&lt;&gt;0,Transaksi!#REF!,"")</f>
        <v>#REF!</v>
      </c>
      <c r="G1464" s="61" t="e">
        <f>IF(Transaksi!#REF!=$F$11,Transaksi!#REF!,0)</f>
        <v>#REF!</v>
      </c>
      <c r="H1464" s="61" t="e">
        <f>IF(Transaksi!#REF!=$F$11,Transaksi!#REF!,0)</f>
        <v>#REF!</v>
      </c>
      <c r="I1464" s="127" t="e">
        <f t="shared" si="22"/>
        <v>#REF!</v>
      </c>
      <c r="J1464" s="127" t="e">
        <f>IF(G1464+H1464&lt;&gt;0,Transaksi!#REF!,"")</f>
        <v>#REF!</v>
      </c>
    </row>
    <row r="1465" spans="3:10" customFormat="1" ht="16" customHeight="1">
      <c r="C1465" s="59" t="e">
        <f>IF(G1465+H1465&lt;&gt;0,Transaksi!#REF!,"")</f>
        <v>#REF!</v>
      </c>
      <c r="D1465" s="60" t="e">
        <f>IF(G1465+H1465&lt;&gt;0,Transaksi!#REF!,"")</f>
        <v>#REF!</v>
      </c>
      <c r="E1465" s="213" t="e">
        <f>IF(G1465+H1465&lt;&gt;0,Transaksi!#REF!,"")</f>
        <v>#REF!</v>
      </c>
      <c r="F1465" s="48" t="e">
        <f>IF(G1465+H1465&lt;&gt;0,Transaksi!#REF!,"")</f>
        <v>#REF!</v>
      </c>
      <c r="G1465" s="61" t="e">
        <f>IF(Transaksi!#REF!=$F$11,Transaksi!#REF!,0)</f>
        <v>#REF!</v>
      </c>
      <c r="H1465" s="61" t="e">
        <f>IF(Transaksi!#REF!=$F$11,Transaksi!#REF!,0)</f>
        <v>#REF!</v>
      </c>
      <c r="I1465" s="127" t="e">
        <f t="shared" si="22"/>
        <v>#REF!</v>
      </c>
      <c r="J1465" s="127" t="e">
        <f>IF(G1465+H1465&lt;&gt;0,Transaksi!#REF!,"")</f>
        <v>#REF!</v>
      </c>
    </row>
    <row r="1466" spans="3:10" customFormat="1" ht="16" customHeight="1">
      <c r="C1466" s="59" t="e">
        <f>IF(G1466+H1466&lt;&gt;0,Transaksi!#REF!,"")</f>
        <v>#REF!</v>
      </c>
      <c r="D1466" s="60" t="e">
        <f>IF(G1466+H1466&lt;&gt;0,Transaksi!#REF!,"")</f>
        <v>#REF!</v>
      </c>
      <c r="E1466" s="213" t="e">
        <f>IF(G1466+H1466&lt;&gt;0,Transaksi!#REF!,"")</f>
        <v>#REF!</v>
      </c>
      <c r="F1466" s="48" t="e">
        <f>IF(G1466+H1466&lt;&gt;0,Transaksi!#REF!,"")</f>
        <v>#REF!</v>
      </c>
      <c r="G1466" s="61" t="e">
        <f>IF(Transaksi!#REF!=$F$11,Transaksi!#REF!,0)</f>
        <v>#REF!</v>
      </c>
      <c r="H1466" s="61" t="e">
        <f>IF(Transaksi!#REF!=$F$11,Transaksi!#REF!,0)</f>
        <v>#REF!</v>
      </c>
      <c r="I1466" s="127" t="e">
        <f t="shared" si="22"/>
        <v>#REF!</v>
      </c>
      <c r="J1466" s="127" t="e">
        <f>IF(G1466+H1466&lt;&gt;0,Transaksi!#REF!,"")</f>
        <v>#REF!</v>
      </c>
    </row>
    <row r="1467" spans="3:10" customFormat="1" ht="16" customHeight="1">
      <c r="C1467" s="59" t="e">
        <f>IF(G1467+H1467&lt;&gt;0,Transaksi!#REF!,"")</f>
        <v>#REF!</v>
      </c>
      <c r="D1467" s="60" t="e">
        <f>IF(G1467+H1467&lt;&gt;0,Transaksi!#REF!,"")</f>
        <v>#REF!</v>
      </c>
      <c r="E1467" s="213" t="e">
        <f>IF(G1467+H1467&lt;&gt;0,Transaksi!#REF!,"")</f>
        <v>#REF!</v>
      </c>
      <c r="F1467" s="48" t="e">
        <f>IF(G1467+H1467&lt;&gt;0,Transaksi!#REF!,"")</f>
        <v>#REF!</v>
      </c>
      <c r="G1467" s="61" t="e">
        <f>IF(Transaksi!#REF!=$F$11,Transaksi!#REF!,0)</f>
        <v>#REF!</v>
      </c>
      <c r="H1467" s="61" t="e">
        <f>IF(Transaksi!#REF!=$F$11,Transaksi!#REF!,0)</f>
        <v>#REF!</v>
      </c>
      <c r="I1467" s="127" t="e">
        <f t="shared" si="22"/>
        <v>#REF!</v>
      </c>
      <c r="J1467" s="127" t="e">
        <f>IF(G1467+H1467&lt;&gt;0,Transaksi!#REF!,"")</f>
        <v>#REF!</v>
      </c>
    </row>
    <row r="1468" spans="3:10" customFormat="1" ht="16" customHeight="1">
      <c r="C1468" s="59" t="e">
        <f>IF(G1468+H1468&lt;&gt;0,Transaksi!#REF!,"")</f>
        <v>#REF!</v>
      </c>
      <c r="D1468" s="60" t="e">
        <f>IF(G1468+H1468&lt;&gt;0,Transaksi!#REF!,"")</f>
        <v>#REF!</v>
      </c>
      <c r="E1468" s="213" t="e">
        <f>IF(G1468+H1468&lt;&gt;0,Transaksi!#REF!,"")</f>
        <v>#REF!</v>
      </c>
      <c r="F1468" s="48" t="e">
        <f>IF(G1468+H1468&lt;&gt;0,Transaksi!#REF!,"")</f>
        <v>#REF!</v>
      </c>
      <c r="G1468" s="61" t="e">
        <f>IF(Transaksi!#REF!=$F$11,Transaksi!#REF!,0)</f>
        <v>#REF!</v>
      </c>
      <c r="H1468" s="61" t="e">
        <f>IF(Transaksi!#REF!=$F$11,Transaksi!#REF!,0)</f>
        <v>#REF!</v>
      </c>
      <c r="I1468" s="127" t="e">
        <f t="shared" si="22"/>
        <v>#REF!</v>
      </c>
      <c r="J1468" s="127" t="e">
        <f>IF(G1468+H1468&lt;&gt;0,Transaksi!#REF!,"")</f>
        <v>#REF!</v>
      </c>
    </row>
    <row r="1469" spans="3:10" customFormat="1" ht="16" customHeight="1">
      <c r="C1469" s="59" t="e">
        <f>IF(G1469+H1469&lt;&gt;0,Transaksi!#REF!,"")</f>
        <v>#REF!</v>
      </c>
      <c r="D1469" s="60" t="e">
        <f>IF(G1469+H1469&lt;&gt;0,Transaksi!#REF!,"")</f>
        <v>#REF!</v>
      </c>
      <c r="E1469" s="213" t="e">
        <f>IF(G1469+H1469&lt;&gt;0,Transaksi!#REF!,"")</f>
        <v>#REF!</v>
      </c>
      <c r="F1469" s="48" t="e">
        <f>IF(G1469+H1469&lt;&gt;0,Transaksi!#REF!,"")</f>
        <v>#REF!</v>
      </c>
      <c r="G1469" s="61" t="e">
        <f>IF(Transaksi!#REF!=$F$11,Transaksi!#REF!,0)</f>
        <v>#REF!</v>
      </c>
      <c r="H1469" s="61" t="e">
        <f>IF(Transaksi!#REF!=$F$11,Transaksi!#REF!,0)</f>
        <v>#REF!</v>
      </c>
      <c r="I1469" s="127" t="e">
        <f t="shared" si="22"/>
        <v>#REF!</v>
      </c>
      <c r="J1469" s="127" t="e">
        <f>IF(G1469+H1469&lt;&gt;0,Transaksi!#REF!,"")</f>
        <v>#REF!</v>
      </c>
    </row>
    <row r="1470" spans="3:10" customFormat="1" ht="16" customHeight="1">
      <c r="C1470" s="59" t="e">
        <f>IF(G1470+H1470&lt;&gt;0,Transaksi!#REF!,"")</f>
        <v>#REF!</v>
      </c>
      <c r="D1470" s="60" t="e">
        <f>IF(G1470+H1470&lt;&gt;0,Transaksi!#REF!,"")</f>
        <v>#REF!</v>
      </c>
      <c r="E1470" s="213" t="e">
        <f>IF(G1470+H1470&lt;&gt;0,Transaksi!#REF!,"")</f>
        <v>#REF!</v>
      </c>
      <c r="F1470" s="48" t="e">
        <f>IF(G1470+H1470&lt;&gt;0,Transaksi!#REF!,"")</f>
        <v>#REF!</v>
      </c>
      <c r="G1470" s="61" t="e">
        <f>IF(Transaksi!#REF!=$F$11,Transaksi!#REF!,0)</f>
        <v>#REF!</v>
      </c>
      <c r="H1470" s="61" t="e">
        <f>IF(Transaksi!#REF!=$F$11,Transaksi!#REF!,0)</f>
        <v>#REF!</v>
      </c>
      <c r="I1470" s="127" t="e">
        <f t="shared" si="22"/>
        <v>#REF!</v>
      </c>
      <c r="J1470" s="127" t="e">
        <f>IF(G1470+H1470&lt;&gt;0,Transaksi!#REF!,"")</f>
        <v>#REF!</v>
      </c>
    </row>
    <row r="1471" spans="3:10" customFormat="1" ht="16" customHeight="1">
      <c r="C1471" s="59" t="e">
        <f>IF(G1471+H1471&lt;&gt;0,Transaksi!#REF!,"")</f>
        <v>#REF!</v>
      </c>
      <c r="D1471" s="60" t="e">
        <f>IF(G1471+H1471&lt;&gt;0,Transaksi!#REF!,"")</f>
        <v>#REF!</v>
      </c>
      <c r="E1471" s="213" t="e">
        <f>IF(G1471+H1471&lt;&gt;0,Transaksi!#REF!,"")</f>
        <v>#REF!</v>
      </c>
      <c r="F1471" s="48" t="e">
        <f>IF(G1471+H1471&lt;&gt;0,Transaksi!#REF!,"")</f>
        <v>#REF!</v>
      </c>
      <c r="G1471" s="61" t="e">
        <f>IF(Transaksi!#REF!=$F$11,Transaksi!#REF!,0)</f>
        <v>#REF!</v>
      </c>
      <c r="H1471" s="61" t="e">
        <f>IF(Transaksi!#REF!=$F$11,Transaksi!#REF!,0)</f>
        <v>#REF!</v>
      </c>
      <c r="I1471" s="127" t="e">
        <f t="shared" si="22"/>
        <v>#REF!</v>
      </c>
      <c r="J1471" s="127" t="e">
        <f>IF(G1471+H1471&lt;&gt;0,Transaksi!#REF!,"")</f>
        <v>#REF!</v>
      </c>
    </row>
    <row r="1472" spans="3:10" customFormat="1" ht="16" customHeight="1">
      <c r="C1472" s="59" t="e">
        <f>IF(G1472+H1472&lt;&gt;0,Transaksi!#REF!,"")</f>
        <v>#REF!</v>
      </c>
      <c r="D1472" s="60" t="e">
        <f>IF(G1472+H1472&lt;&gt;0,Transaksi!#REF!,"")</f>
        <v>#REF!</v>
      </c>
      <c r="E1472" s="213" t="e">
        <f>IF(G1472+H1472&lt;&gt;0,Transaksi!#REF!,"")</f>
        <v>#REF!</v>
      </c>
      <c r="F1472" s="48" t="e">
        <f>IF(G1472+H1472&lt;&gt;0,Transaksi!#REF!,"")</f>
        <v>#REF!</v>
      </c>
      <c r="G1472" s="61" t="e">
        <f>IF(Transaksi!#REF!=$F$11,Transaksi!#REF!,0)</f>
        <v>#REF!</v>
      </c>
      <c r="H1472" s="61" t="e">
        <f>IF(Transaksi!#REF!=$F$11,Transaksi!#REF!,0)</f>
        <v>#REF!</v>
      </c>
      <c r="I1472" s="127" t="e">
        <f t="shared" si="22"/>
        <v>#REF!</v>
      </c>
      <c r="J1472" s="127" t="e">
        <f>IF(G1472+H1472&lt;&gt;0,Transaksi!#REF!,"")</f>
        <v>#REF!</v>
      </c>
    </row>
    <row r="1473" spans="3:12" customFormat="1" ht="16" customHeight="1">
      <c r="C1473" s="59" t="e">
        <f>IF(G1473+H1473&lt;&gt;0,Transaksi!#REF!,"")</f>
        <v>#REF!</v>
      </c>
      <c r="D1473" s="60" t="e">
        <f>IF(G1473+H1473&lt;&gt;0,Transaksi!#REF!,"")</f>
        <v>#REF!</v>
      </c>
      <c r="E1473" s="213" t="e">
        <f>IF(G1473+H1473&lt;&gt;0,Transaksi!#REF!,"")</f>
        <v>#REF!</v>
      </c>
      <c r="F1473" s="48" t="e">
        <f>IF(G1473+H1473&lt;&gt;0,Transaksi!#REF!,"")</f>
        <v>#REF!</v>
      </c>
      <c r="G1473" s="61" t="e">
        <f>IF(Transaksi!#REF!=$F$11,Transaksi!#REF!,0)</f>
        <v>#REF!</v>
      </c>
      <c r="H1473" s="61" t="e">
        <f>IF(Transaksi!#REF!=$F$11,Transaksi!#REF!,0)</f>
        <v>#REF!</v>
      </c>
      <c r="I1473" s="127" t="e">
        <f t="shared" si="22"/>
        <v>#REF!</v>
      </c>
      <c r="J1473" s="127" t="e">
        <f>IF(G1473+H1473&lt;&gt;0,Transaksi!#REF!,"")</f>
        <v>#REF!</v>
      </c>
    </row>
    <row r="1474" spans="3:12" customFormat="1" ht="16" customHeight="1">
      <c r="C1474" s="59" t="e">
        <f>IF(G1474+H1474&lt;&gt;0,Transaksi!#REF!,"")</f>
        <v>#REF!</v>
      </c>
      <c r="D1474" s="60" t="e">
        <f>IF(G1474+H1474&lt;&gt;0,Transaksi!#REF!,"")</f>
        <v>#REF!</v>
      </c>
      <c r="E1474" s="213" t="e">
        <f>IF(G1474+H1474&lt;&gt;0,Transaksi!#REF!,"")</f>
        <v>#REF!</v>
      </c>
      <c r="F1474" s="48" t="e">
        <f>IF(G1474+H1474&lt;&gt;0,Transaksi!#REF!,"")</f>
        <v>#REF!</v>
      </c>
      <c r="G1474" s="61" t="e">
        <f>IF(Transaksi!#REF!=$F$11,Transaksi!#REF!,0)</f>
        <v>#REF!</v>
      </c>
      <c r="H1474" s="61" t="e">
        <f>IF(Transaksi!#REF!=$F$11,Transaksi!#REF!,0)</f>
        <v>#REF!</v>
      </c>
      <c r="I1474" s="127" t="e">
        <f t="shared" si="22"/>
        <v>#REF!</v>
      </c>
      <c r="J1474" s="127" t="e">
        <f>IF(G1474+H1474&lt;&gt;0,Transaksi!#REF!,"")</f>
        <v>#REF!</v>
      </c>
    </row>
    <row r="1475" spans="3:12" customFormat="1" ht="16" customHeight="1">
      <c r="C1475" s="59" t="e">
        <f>IF(G1475+H1475&lt;&gt;0,Transaksi!#REF!,"")</f>
        <v>#REF!</v>
      </c>
      <c r="D1475" s="60" t="e">
        <f>IF(G1475+H1475&lt;&gt;0,Transaksi!#REF!,"")</f>
        <v>#REF!</v>
      </c>
      <c r="E1475" s="213" t="e">
        <f>IF(G1475+H1475&lt;&gt;0,Transaksi!#REF!,"")</f>
        <v>#REF!</v>
      </c>
      <c r="F1475" s="48" t="e">
        <f>IF(G1475+H1475&lt;&gt;0,Transaksi!#REF!,"")</f>
        <v>#REF!</v>
      </c>
      <c r="G1475" s="61" t="e">
        <f>IF(Transaksi!#REF!=$F$11,Transaksi!#REF!,0)</f>
        <v>#REF!</v>
      </c>
      <c r="H1475" s="61" t="e">
        <f>IF(Transaksi!#REF!=$F$11,Transaksi!#REF!,0)</f>
        <v>#REF!</v>
      </c>
      <c r="I1475" s="127" t="e">
        <f t="shared" si="22"/>
        <v>#REF!</v>
      </c>
      <c r="J1475" s="127" t="e">
        <f>IF(G1475+H1475&lt;&gt;0,Transaksi!#REF!,"")</f>
        <v>#REF!</v>
      </c>
    </row>
    <row r="1476" spans="3:12" customFormat="1" ht="16" customHeight="1">
      <c r="C1476" s="59" t="e">
        <f>IF(G1476+H1476&lt;&gt;0,Transaksi!#REF!,"")</f>
        <v>#REF!</v>
      </c>
      <c r="D1476" s="60" t="e">
        <f>IF(G1476+H1476&lt;&gt;0,Transaksi!#REF!,"")</f>
        <v>#REF!</v>
      </c>
      <c r="E1476" s="213" t="e">
        <f>IF(G1476+H1476&lt;&gt;0,Transaksi!#REF!,"")</f>
        <v>#REF!</v>
      </c>
      <c r="F1476" s="48" t="e">
        <f>IF(G1476+H1476&lt;&gt;0,Transaksi!#REF!,"")</f>
        <v>#REF!</v>
      </c>
      <c r="G1476" s="61" t="e">
        <f>IF(Transaksi!#REF!=$F$11,Transaksi!#REF!,0)</f>
        <v>#REF!</v>
      </c>
      <c r="H1476" s="61" t="e">
        <f>IF(Transaksi!#REF!=$F$11,Transaksi!#REF!,0)</f>
        <v>#REF!</v>
      </c>
      <c r="I1476" s="127" t="e">
        <f t="shared" si="22"/>
        <v>#REF!</v>
      </c>
      <c r="J1476" s="127" t="e">
        <f>IF(G1476+H1476&lt;&gt;0,Transaksi!#REF!,"")</f>
        <v>#REF!</v>
      </c>
    </row>
    <row r="1477" spans="3:12" customFormat="1" ht="16" customHeight="1">
      <c r="C1477" s="59" t="e">
        <f>IF(G1477+H1477&lt;&gt;0,Transaksi!#REF!,"")</f>
        <v>#REF!</v>
      </c>
      <c r="D1477" s="60" t="e">
        <f>IF(G1477+H1477&lt;&gt;0,Transaksi!#REF!,"")</f>
        <v>#REF!</v>
      </c>
      <c r="E1477" s="213" t="e">
        <f>IF(G1477+H1477&lt;&gt;0,Transaksi!#REF!,"")</f>
        <v>#REF!</v>
      </c>
      <c r="F1477" s="48" t="e">
        <f>IF(G1477+H1477&lt;&gt;0,Transaksi!#REF!,"")</f>
        <v>#REF!</v>
      </c>
      <c r="G1477" s="61" t="e">
        <f>IF(Transaksi!#REF!=$F$11,Transaksi!#REF!,0)</f>
        <v>#REF!</v>
      </c>
      <c r="H1477" s="61" t="e">
        <f>IF(Transaksi!#REF!=$F$11,Transaksi!#REF!,0)</f>
        <v>#REF!</v>
      </c>
      <c r="I1477" s="127" t="e">
        <f t="shared" si="22"/>
        <v>#REF!</v>
      </c>
      <c r="J1477" s="127" t="e">
        <f>IF(G1477+H1477&lt;&gt;0,Transaksi!#REF!,"")</f>
        <v>#REF!</v>
      </c>
    </row>
    <row r="1478" spans="3:12" customFormat="1" ht="16" customHeight="1">
      <c r="C1478" s="59" t="e">
        <f>IF(G1478+H1478&lt;&gt;0,Transaksi!#REF!,"")</f>
        <v>#REF!</v>
      </c>
      <c r="D1478" s="60" t="e">
        <f>IF(G1478+H1478&lt;&gt;0,Transaksi!#REF!,"")</f>
        <v>#REF!</v>
      </c>
      <c r="E1478" s="213" t="e">
        <f>IF(G1478+H1478&lt;&gt;0,Transaksi!#REF!,"")</f>
        <v>#REF!</v>
      </c>
      <c r="F1478" s="48" t="e">
        <f>IF(G1478+H1478&lt;&gt;0,Transaksi!#REF!,"")</f>
        <v>#REF!</v>
      </c>
      <c r="G1478" s="61" t="e">
        <f>IF(Transaksi!#REF!=$F$11,Transaksi!#REF!,0)</f>
        <v>#REF!</v>
      </c>
      <c r="H1478" s="61" t="e">
        <f>IF(Transaksi!#REF!=$F$11,Transaksi!#REF!,0)</f>
        <v>#REF!</v>
      </c>
      <c r="I1478" s="127" t="e">
        <f t="shared" si="22"/>
        <v>#REF!</v>
      </c>
      <c r="J1478" s="127" t="e">
        <f>IF(G1478+H1478&lt;&gt;0,Transaksi!#REF!,"")</f>
        <v>#REF!</v>
      </c>
    </row>
    <row r="1479" spans="3:12" customFormat="1" ht="16" customHeight="1">
      <c r="C1479" s="59" t="e">
        <f>IF(G1479+H1479&lt;&gt;0,Transaksi!#REF!,"")</f>
        <v>#REF!</v>
      </c>
      <c r="D1479" s="60" t="e">
        <f>IF(G1479+H1479&lt;&gt;0,Transaksi!#REF!,"")</f>
        <v>#REF!</v>
      </c>
      <c r="E1479" s="213" t="e">
        <f>IF(G1479+H1479&lt;&gt;0,Transaksi!#REF!,"")</f>
        <v>#REF!</v>
      </c>
      <c r="F1479" s="48" t="e">
        <f>IF(G1479+H1479&lt;&gt;0,Transaksi!#REF!,"")</f>
        <v>#REF!</v>
      </c>
      <c r="G1479" s="61" t="e">
        <f>IF(Transaksi!#REF!=$F$11,Transaksi!#REF!,0)</f>
        <v>#REF!</v>
      </c>
      <c r="H1479" s="61" t="e">
        <f>IF(Transaksi!#REF!=$F$11,Transaksi!#REF!,0)</f>
        <v>#REF!</v>
      </c>
      <c r="I1479" s="127" t="e">
        <f t="shared" si="22"/>
        <v>#REF!</v>
      </c>
      <c r="J1479" s="127" t="e">
        <f>IF(G1479+H1479&lt;&gt;0,Transaksi!#REF!,"")</f>
        <v>#REF!</v>
      </c>
    </row>
    <row r="1480" spans="3:12" customFormat="1" ht="16" customHeight="1">
      <c r="C1480" s="59" t="e">
        <f>IF(G1480+H1480&lt;&gt;0,Transaksi!#REF!,"")</f>
        <v>#REF!</v>
      </c>
      <c r="D1480" s="60" t="e">
        <f>IF(G1480+H1480&lt;&gt;0,Transaksi!#REF!,"")</f>
        <v>#REF!</v>
      </c>
      <c r="E1480" s="213" t="e">
        <f>IF(G1480+H1480&lt;&gt;0,Transaksi!#REF!,"")</f>
        <v>#REF!</v>
      </c>
      <c r="F1480" s="48" t="e">
        <f>IF(G1480+H1480&lt;&gt;0,Transaksi!#REF!,"")</f>
        <v>#REF!</v>
      </c>
      <c r="G1480" s="61" t="e">
        <f>IF(Transaksi!#REF!=$F$11,Transaksi!#REF!,0)</f>
        <v>#REF!</v>
      </c>
      <c r="H1480" s="61" t="e">
        <f>IF(Transaksi!#REF!=$F$11,Transaksi!#REF!,0)</f>
        <v>#REF!</v>
      </c>
      <c r="I1480" s="127" t="e">
        <f t="shared" si="22"/>
        <v>#REF!</v>
      </c>
      <c r="J1480" s="127" t="e">
        <f>IF(G1480+H1480&lt;&gt;0,Transaksi!#REF!,"")</f>
        <v>#REF!</v>
      </c>
    </row>
    <row r="1481" spans="3:12" customFormat="1" ht="16" customHeight="1">
      <c r="C1481" s="59" t="e">
        <f>IF(G1481+H1481&lt;&gt;0,Transaksi!#REF!,"")</f>
        <v>#REF!</v>
      </c>
      <c r="D1481" s="60" t="e">
        <f>IF(G1481+H1481&lt;&gt;0,Transaksi!#REF!,"")</f>
        <v>#REF!</v>
      </c>
      <c r="E1481" s="213" t="e">
        <f>IF(G1481+H1481&lt;&gt;0,Transaksi!#REF!,"")</f>
        <v>#REF!</v>
      </c>
      <c r="F1481" s="48" t="e">
        <f>IF(G1481+H1481&lt;&gt;0,Transaksi!#REF!,"")</f>
        <v>#REF!</v>
      </c>
      <c r="G1481" s="61" t="e">
        <f>IF(Transaksi!#REF!=$F$11,Transaksi!#REF!,0)</f>
        <v>#REF!</v>
      </c>
      <c r="H1481" s="61" t="e">
        <f>IF(Transaksi!#REF!=$F$11,Transaksi!#REF!,0)</f>
        <v>#REF!</v>
      </c>
      <c r="I1481" s="127" t="e">
        <f t="shared" si="22"/>
        <v>#REF!</v>
      </c>
      <c r="J1481" s="127" t="e">
        <f>IF(G1481+H1481&lt;&gt;0,Transaksi!#REF!,"")</f>
        <v>#REF!</v>
      </c>
    </row>
    <row r="1482" spans="3:12" customFormat="1" ht="16" customHeight="1">
      <c r="C1482" s="59" t="e">
        <f>IF(G1482+H1482&lt;&gt;0,Transaksi!#REF!,"")</f>
        <v>#REF!</v>
      </c>
      <c r="D1482" s="60" t="e">
        <f>IF(G1482+H1482&lt;&gt;0,Transaksi!#REF!,"")</f>
        <v>#REF!</v>
      </c>
      <c r="E1482" s="213" t="e">
        <f>IF(G1482+H1482&lt;&gt;0,Transaksi!#REF!,"")</f>
        <v>#REF!</v>
      </c>
      <c r="F1482" s="48" t="e">
        <f>IF(G1482+H1482&lt;&gt;0,Transaksi!#REF!,"")</f>
        <v>#REF!</v>
      </c>
      <c r="G1482" s="61" t="e">
        <f>IF(Transaksi!#REF!=$F$11,Transaksi!#REF!,0)</f>
        <v>#REF!</v>
      </c>
      <c r="H1482" s="61" t="e">
        <f>IF(Transaksi!#REF!=$F$11,Transaksi!#REF!,0)</f>
        <v>#REF!</v>
      </c>
      <c r="I1482" s="127" t="e">
        <f t="shared" si="22"/>
        <v>#REF!</v>
      </c>
      <c r="J1482" s="127" t="e">
        <f>IF(G1482+H1482&lt;&gt;0,Transaksi!#REF!,"")</f>
        <v>#REF!</v>
      </c>
    </row>
    <row r="1483" spans="3:12" customFormat="1" ht="16" customHeight="1">
      <c r="C1483" s="59" t="e">
        <f>IF(G1483+H1483&lt;&gt;0,Transaksi!#REF!,"")</f>
        <v>#REF!</v>
      </c>
      <c r="D1483" s="60" t="e">
        <f>IF(G1483+H1483&lt;&gt;0,Transaksi!#REF!,"")</f>
        <v>#REF!</v>
      </c>
      <c r="E1483" s="213" t="e">
        <f>IF(G1483+H1483&lt;&gt;0,Transaksi!#REF!,"")</f>
        <v>#REF!</v>
      </c>
      <c r="F1483" s="48" t="e">
        <f>IF(G1483+H1483&lt;&gt;0,Transaksi!#REF!,"")</f>
        <v>#REF!</v>
      </c>
      <c r="G1483" s="61" t="e">
        <f>IF(Transaksi!#REF!=$F$11,Transaksi!#REF!,0)</f>
        <v>#REF!</v>
      </c>
      <c r="H1483" s="61" t="e">
        <f>IF(Transaksi!#REF!=$F$11,Transaksi!#REF!,0)</f>
        <v>#REF!</v>
      </c>
      <c r="I1483" s="127" t="e">
        <f t="shared" si="22"/>
        <v>#REF!</v>
      </c>
      <c r="J1483" s="127" t="e">
        <f>IF(G1483+H1483&lt;&gt;0,Transaksi!#REF!,"")</f>
        <v>#REF!</v>
      </c>
    </row>
    <row r="1484" spans="3:12" customFormat="1" ht="16" customHeight="1">
      <c r="C1484" s="59" t="e">
        <f>IF(G1484+H1484&lt;&gt;0,Transaksi!#REF!,"")</f>
        <v>#REF!</v>
      </c>
      <c r="D1484" s="60" t="e">
        <f>IF(G1484+H1484&lt;&gt;0,Transaksi!#REF!,"")</f>
        <v>#REF!</v>
      </c>
      <c r="E1484" s="213" t="e">
        <f>IF(G1484+H1484&lt;&gt;0,Transaksi!#REF!,"")</f>
        <v>#REF!</v>
      </c>
      <c r="F1484" s="48" t="e">
        <f>IF(G1484+H1484&lt;&gt;0,Transaksi!#REF!,"")</f>
        <v>#REF!</v>
      </c>
      <c r="G1484" s="61" t="e">
        <f>IF(Transaksi!#REF!=$F$11,Transaksi!#REF!,0)</f>
        <v>#REF!</v>
      </c>
      <c r="H1484" s="61" t="e">
        <f>IF(Transaksi!#REF!=$F$11,Transaksi!#REF!,0)</f>
        <v>#REF!</v>
      </c>
      <c r="I1484" s="127" t="e">
        <f t="shared" si="22"/>
        <v>#REF!</v>
      </c>
      <c r="J1484" s="127" t="e">
        <f>IF(G1484+H1484&lt;&gt;0,Transaksi!#REF!,"")</f>
        <v>#REF!</v>
      </c>
    </row>
    <row r="1485" spans="3:12" customFormat="1" ht="16" customHeight="1">
      <c r="C1485" s="59" t="e">
        <f>IF(G1485+H1485&lt;&gt;0,Transaksi!#REF!,"")</f>
        <v>#REF!</v>
      </c>
      <c r="D1485" s="60" t="e">
        <f>IF(G1485+H1485&lt;&gt;0,Transaksi!#REF!,"")</f>
        <v>#REF!</v>
      </c>
      <c r="E1485" s="213" t="e">
        <f>IF(G1485+H1485&lt;&gt;0,Transaksi!#REF!,"")</f>
        <v>#REF!</v>
      </c>
      <c r="F1485" s="48" t="e">
        <f>IF(G1485+H1485&lt;&gt;0,Transaksi!#REF!,"")</f>
        <v>#REF!</v>
      </c>
      <c r="G1485" s="61" t="e">
        <f>IF(Transaksi!#REF!=$F$11,Transaksi!#REF!,0)</f>
        <v>#REF!</v>
      </c>
      <c r="H1485" s="61" t="e">
        <f>IF(Transaksi!#REF!=$F$11,Transaksi!#REF!,0)</f>
        <v>#REF!</v>
      </c>
      <c r="I1485" s="127" t="e">
        <f t="shared" si="22"/>
        <v>#REF!</v>
      </c>
      <c r="J1485" s="127" t="e">
        <f>IF(G1485+H1485&lt;&gt;0,Transaksi!#REF!,"")</f>
        <v>#REF!</v>
      </c>
    </row>
    <row r="1486" spans="3:12" customFormat="1" ht="16" customHeight="1">
      <c r="C1486" s="59" t="e">
        <f>IF(G1486+H1486&lt;&gt;0,Transaksi!#REF!,"")</f>
        <v>#REF!</v>
      </c>
      <c r="D1486" s="60" t="e">
        <f>IF(G1486+H1486&lt;&gt;0,Transaksi!#REF!,"")</f>
        <v>#REF!</v>
      </c>
      <c r="E1486" s="213" t="e">
        <f>IF(G1486+H1486&lt;&gt;0,Transaksi!#REF!,"")</f>
        <v>#REF!</v>
      </c>
      <c r="F1486" s="48" t="e">
        <f>IF(G1486+H1486&lt;&gt;0,Transaksi!#REF!,"")</f>
        <v>#REF!</v>
      </c>
      <c r="G1486" s="61" t="e">
        <f>IF(Transaksi!#REF!=$F$11,Transaksi!#REF!,0)</f>
        <v>#REF!</v>
      </c>
      <c r="H1486" s="61" t="e">
        <f>IF(Transaksi!#REF!=$F$11,Transaksi!#REF!,0)</f>
        <v>#REF!</v>
      </c>
      <c r="I1486" s="127" t="e">
        <f t="shared" si="22"/>
        <v>#REF!</v>
      </c>
      <c r="J1486" s="127" t="e">
        <f>IF(G1486+H1486&lt;&gt;0,Transaksi!#REF!,"")</f>
        <v>#REF!</v>
      </c>
      <c r="L1486" s="141" t="e">
        <f>H1486</f>
        <v>#REF!</v>
      </c>
    </row>
    <row r="1487" spans="3:12" customFormat="1" ht="16" customHeight="1">
      <c r="C1487" s="59" t="e">
        <f>IF(G1487+H1487&lt;&gt;0,Transaksi!#REF!,"")</f>
        <v>#REF!</v>
      </c>
      <c r="D1487" s="60" t="e">
        <f>IF(G1487+H1487&lt;&gt;0,Transaksi!#REF!,"")</f>
        <v>#REF!</v>
      </c>
      <c r="E1487" s="213" t="e">
        <f>IF(G1487+H1487&lt;&gt;0,Transaksi!#REF!,"")</f>
        <v>#REF!</v>
      </c>
      <c r="F1487" s="48" t="e">
        <f>IF(G1487+H1487&lt;&gt;0,Transaksi!#REF!,"")</f>
        <v>#REF!</v>
      </c>
      <c r="G1487" s="61" t="e">
        <f>IF(Transaksi!#REF!=$F$11,Transaksi!#REF!,0)</f>
        <v>#REF!</v>
      </c>
      <c r="H1487" s="61" t="e">
        <f>IF(Transaksi!#REF!=$F$11,Transaksi!#REF!,0)</f>
        <v>#REF!</v>
      </c>
      <c r="I1487" s="127" t="e">
        <f t="shared" si="22"/>
        <v>#REF!</v>
      </c>
      <c r="J1487" s="127" t="e">
        <f>IF(G1487+H1487&lt;&gt;0,Transaksi!#REF!,"")</f>
        <v>#REF!</v>
      </c>
    </row>
    <row r="1488" spans="3:12" customFormat="1" ht="16" customHeight="1">
      <c r="C1488" s="59" t="e">
        <f>IF(G1488+H1488&lt;&gt;0,Transaksi!#REF!,"")</f>
        <v>#REF!</v>
      </c>
      <c r="D1488" s="60" t="e">
        <f>IF(G1488+H1488&lt;&gt;0,Transaksi!#REF!,"")</f>
        <v>#REF!</v>
      </c>
      <c r="E1488" s="213" t="e">
        <f>IF(G1488+H1488&lt;&gt;0,Transaksi!#REF!,"")</f>
        <v>#REF!</v>
      </c>
      <c r="F1488" s="48" t="e">
        <f>IF(G1488+H1488&lt;&gt;0,Transaksi!#REF!,"")</f>
        <v>#REF!</v>
      </c>
      <c r="G1488" s="61" t="e">
        <f>IF(Transaksi!#REF!=$F$11,Transaksi!#REF!,0)</f>
        <v>#REF!</v>
      </c>
      <c r="H1488" s="61" t="e">
        <f>IF(Transaksi!#REF!=$F$11,Transaksi!#REF!,0)</f>
        <v>#REF!</v>
      </c>
      <c r="I1488" s="127" t="e">
        <f t="shared" si="22"/>
        <v>#REF!</v>
      </c>
      <c r="J1488" s="127" t="e">
        <f>IF(G1488+H1488&lt;&gt;0,Transaksi!#REF!,"")</f>
        <v>#REF!</v>
      </c>
    </row>
    <row r="1489" spans="3:10" customFormat="1" ht="16" customHeight="1">
      <c r="C1489" s="59" t="e">
        <f>IF(G1489+H1489&lt;&gt;0,Transaksi!#REF!,"")</f>
        <v>#REF!</v>
      </c>
      <c r="D1489" s="60" t="e">
        <f>IF(G1489+H1489&lt;&gt;0,Transaksi!#REF!,"")</f>
        <v>#REF!</v>
      </c>
      <c r="E1489" s="213" t="e">
        <f>IF(G1489+H1489&lt;&gt;0,Transaksi!#REF!,"")</f>
        <v>#REF!</v>
      </c>
      <c r="F1489" s="48" t="e">
        <f>IF(G1489+H1489&lt;&gt;0,Transaksi!#REF!,"")</f>
        <v>#REF!</v>
      </c>
      <c r="G1489" s="61" t="e">
        <f>IF(Transaksi!#REF!=$F$11,Transaksi!#REF!,0)</f>
        <v>#REF!</v>
      </c>
      <c r="H1489" s="61" t="e">
        <f>IF(Transaksi!#REF!=$F$11,Transaksi!#REF!,0)</f>
        <v>#REF!</v>
      </c>
      <c r="I1489" s="127" t="e">
        <f t="shared" ref="I1489:I1552" si="23">I1488+G1489-H1489</f>
        <v>#REF!</v>
      </c>
      <c r="J1489" s="127" t="e">
        <f>IF(G1489+H1489&lt;&gt;0,Transaksi!#REF!,"")</f>
        <v>#REF!</v>
      </c>
    </row>
    <row r="1490" spans="3:10" customFormat="1" ht="16" customHeight="1">
      <c r="C1490" s="59" t="e">
        <f>IF(G1490+H1490&lt;&gt;0,Transaksi!#REF!,"")</f>
        <v>#REF!</v>
      </c>
      <c r="D1490" s="60" t="e">
        <f>IF(G1490+H1490&lt;&gt;0,Transaksi!#REF!,"")</f>
        <v>#REF!</v>
      </c>
      <c r="E1490" s="213" t="e">
        <f>IF(G1490+H1490&lt;&gt;0,Transaksi!#REF!,"")</f>
        <v>#REF!</v>
      </c>
      <c r="F1490" s="48" t="e">
        <f>IF(G1490+H1490&lt;&gt;0,Transaksi!#REF!,"")</f>
        <v>#REF!</v>
      </c>
      <c r="G1490" s="61" t="e">
        <f>IF(Transaksi!#REF!=$F$11,Transaksi!#REF!,0)</f>
        <v>#REF!</v>
      </c>
      <c r="H1490" s="61" t="e">
        <f>IF(Transaksi!#REF!=$F$11,Transaksi!#REF!,0)</f>
        <v>#REF!</v>
      </c>
      <c r="I1490" s="127" t="e">
        <f t="shared" si="23"/>
        <v>#REF!</v>
      </c>
      <c r="J1490" s="127" t="e">
        <f>IF(G1490+H1490&lt;&gt;0,Transaksi!#REF!,"")</f>
        <v>#REF!</v>
      </c>
    </row>
    <row r="1491" spans="3:10" customFormat="1" ht="16" customHeight="1">
      <c r="C1491" s="59" t="e">
        <f>IF(G1491+H1491&lt;&gt;0,Transaksi!#REF!,"")</f>
        <v>#REF!</v>
      </c>
      <c r="D1491" s="60" t="e">
        <f>IF(G1491+H1491&lt;&gt;0,Transaksi!#REF!,"")</f>
        <v>#REF!</v>
      </c>
      <c r="E1491" s="213" t="e">
        <f>IF(G1491+H1491&lt;&gt;0,Transaksi!#REF!,"")</f>
        <v>#REF!</v>
      </c>
      <c r="F1491" s="48" t="e">
        <f>IF(G1491+H1491&lt;&gt;0,Transaksi!#REF!,"")</f>
        <v>#REF!</v>
      </c>
      <c r="G1491" s="61" t="e">
        <f>IF(Transaksi!#REF!=$F$11,Transaksi!#REF!,0)</f>
        <v>#REF!</v>
      </c>
      <c r="H1491" s="61" t="e">
        <f>IF(Transaksi!#REF!=$F$11,Transaksi!#REF!,0)</f>
        <v>#REF!</v>
      </c>
      <c r="I1491" s="127" t="e">
        <f t="shared" si="23"/>
        <v>#REF!</v>
      </c>
      <c r="J1491" s="127" t="e">
        <f>IF(G1491+H1491&lt;&gt;0,Transaksi!#REF!,"")</f>
        <v>#REF!</v>
      </c>
    </row>
    <row r="1492" spans="3:10" customFormat="1" ht="16" customHeight="1">
      <c r="C1492" s="59" t="e">
        <f>IF(G1492+H1492&lt;&gt;0,Transaksi!#REF!,"")</f>
        <v>#REF!</v>
      </c>
      <c r="D1492" s="60" t="e">
        <f>IF(G1492+H1492&lt;&gt;0,Transaksi!#REF!,"")</f>
        <v>#REF!</v>
      </c>
      <c r="E1492" s="213" t="e">
        <f>IF(G1492+H1492&lt;&gt;0,Transaksi!#REF!,"")</f>
        <v>#REF!</v>
      </c>
      <c r="F1492" s="48" t="e">
        <f>IF(G1492+H1492&lt;&gt;0,Transaksi!#REF!,"")</f>
        <v>#REF!</v>
      </c>
      <c r="G1492" s="61" t="e">
        <f>IF(Transaksi!#REF!=$F$11,Transaksi!#REF!,0)</f>
        <v>#REF!</v>
      </c>
      <c r="H1492" s="61" t="e">
        <f>IF(Transaksi!#REF!=$F$11,Transaksi!#REF!,0)</f>
        <v>#REF!</v>
      </c>
      <c r="I1492" s="127" t="e">
        <f t="shared" si="23"/>
        <v>#REF!</v>
      </c>
      <c r="J1492" s="127" t="e">
        <f>IF(G1492+H1492&lt;&gt;0,Transaksi!#REF!,"")</f>
        <v>#REF!</v>
      </c>
    </row>
    <row r="1493" spans="3:10" customFormat="1" ht="16" customHeight="1">
      <c r="C1493" s="59" t="e">
        <f>IF(G1493+H1493&lt;&gt;0,Transaksi!#REF!,"")</f>
        <v>#REF!</v>
      </c>
      <c r="D1493" s="60" t="e">
        <f>IF(G1493+H1493&lt;&gt;0,Transaksi!#REF!,"")</f>
        <v>#REF!</v>
      </c>
      <c r="E1493" s="213" t="e">
        <f>IF(G1493+H1493&lt;&gt;0,Transaksi!#REF!,"")</f>
        <v>#REF!</v>
      </c>
      <c r="F1493" s="48" t="e">
        <f>IF(G1493+H1493&lt;&gt;0,Transaksi!#REF!,"")</f>
        <v>#REF!</v>
      </c>
      <c r="G1493" s="61" t="e">
        <f>IF(Transaksi!#REF!=$F$11,Transaksi!#REF!,0)</f>
        <v>#REF!</v>
      </c>
      <c r="H1493" s="61" t="e">
        <f>IF(Transaksi!#REF!=$F$11,Transaksi!#REF!,0)</f>
        <v>#REF!</v>
      </c>
      <c r="I1493" s="127" t="e">
        <f t="shared" si="23"/>
        <v>#REF!</v>
      </c>
      <c r="J1493" s="127" t="e">
        <f>IF(G1493+H1493&lt;&gt;0,Transaksi!#REF!,"")</f>
        <v>#REF!</v>
      </c>
    </row>
    <row r="1494" spans="3:10" customFormat="1" ht="16" customHeight="1">
      <c r="C1494" s="59" t="e">
        <f>IF(G1494+H1494&lt;&gt;0,Transaksi!#REF!,"")</f>
        <v>#REF!</v>
      </c>
      <c r="D1494" s="60" t="e">
        <f>IF(G1494+H1494&lt;&gt;0,Transaksi!#REF!,"")</f>
        <v>#REF!</v>
      </c>
      <c r="E1494" s="213" t="e">
        <f>IF(G1494+H1494&lt;&gt;0,Transaksi!#REF!,"")</f>
        <v>#REF!</v>
      </c>
      <c r="F1494" s="48" t="e">
        <f>IF(G1494+H1494&lt;&gt;0,Transaksi!#REF!,"")</f>
        <v>#REF!</v>
      </c>
      <c r="G1494" s="61" t="e">
        <f>IF(Transaksi!#REF!=$F$11,Transaksi!#REF!,0)</f>
        <v>#REF!</v>
      </c>
      <c r="H1494" s="61" t="e">
        <f>IF(Transaksi!#REF!=$F$11,Transaksi!#REF!,0)</f>
        <v>#REF!</v>
      </c>
      <c r="I1494" s="127" t="e">
        <f t="shared" si="23"/>
        <v>#REF!</v>
      </c>
      <c r="J1494" s="127" t="e">
        <f>IF(G1494+H1494&lt;&gt;0,Transaksi!#REF!,"")</f>
        <v>#REF!</v>
      </c>
    </row>
    <row r="1495" spans="3:10" customFormat="1" ht="16" customHeight="1">
      <c r="C1495" s="59" t="e">
        <f>IF(G1495+H1495&lt;&gt;0,Transaksi!#REF!,"")</f>
        <v>#REF!</v>
      </c>
      <c r="D1495" s="60" t="e">
        <f>IF(G1495+H1495&lt;&gt;0,Transaksi!#REF!,"")</f>
        <v>#REF!</v>
      </c>
      <c r="E1495" s="213" t="e">
        <f>IF(G1495+H1495&lt;&gt;0,Transaksi!#REF!,"")</f>
        <v>#REF!</v>
      </c>
      <c r="F1495" s="48" t="e">
        <f>IF(G1495+H1495&lt;&gt;0,Transaksi!#REF!,"")</f>
        <v>#REF!</v>
      </c>
      <c r="G1495" s="61" t="e">
        <f>IF(Transaksi!#REF!=$F$11,Transaksi!#REF!,0)</f>
        <v>#REF!</v>
      </c>
      <c r="H1495" s="61" t="e">
        <f>IF(Transaksi!#REF!=$F$11,Transaksi!#REF!,0)</f>
        <v>#REF!</v>
      </c>
      <c r="I1495" s="127" t="e">
        <f t="shared" si="23"/>
        <v>#REF!</v>
      </c>
      <c r="J1495" s="127" t="e">
        <f>IF(G1495+H1495&lt;&gt;0,Transaksi!#REF!,"")</f>
        <v>#REF!</v>
      </c>
    </row>
    <row r="1496" spans="3:10" customFormat="1" ht="16" customHeight="1">
      <c r="C1496" s="59" t="e">
        <f>IF(G1496+H1496&lt;&gt;0,Transaksi!#REF!,"")</f>
        <v>#REF!</v>
      </c>
      <c r="D1496" s="60" t="e">
        <f>IF(G1496+H1496&lt;&gt;0,Transaksi!#REF!,"")</f>
        <v>#REF!</v>
      </c>
      <c r="E1496" s="213" t="e">
        <f>IF(G1496+H1496&lt;&gt;0,Transaksi!#REF!,"")</f>
        <v>#REF!</v>
      </c>
      <c r="F1496" s="48" t="e">
        <f>IF(G1496+H1496&lt;&gt;0,Transaksi!#REF!,"")</f>
        <v>#REF!</v>
      </c>
      <c r="G1496" s="61" t="e">
        <f>IF(Transaksi!#REF!=$F$11,Transaksi!#REF!,0)</f>
        <v>#REF!</v>
      </c>
      <c r="H1496" s="61" t="e">
        <f>IF(Transaksi!#REF!=$F$11,Transaksi!#REF!,0)</f>
        <v>#REF!</v>
      </c>
      <c r="I1496" s="127" t="e">
        <f t="shared" si="23"/>
        <v>#REF!</v>
      </c>
      <c r="J1496" s="127" t="e">
        <f>IF(G1496+H1496&lt;&gt;0,Transaksi!#REF!,"")</f>
        <v>#REF!</v>
      </c>
    </row>
    <row r="1497" spans="3:10" customFormat="1" ht="16" customHeight="1">
      <c r="C1497" s="59" t="e">
        <f>IF(G1497+H1497&lt;&gt;0,Transaksi!#REF!,"")</f>
        <v>#REF!</v>
      </c>
      <c r="D1497" s="60" t="e">
        <f>IF(G1497+H1497&lt;&gt;0,Transaksi!#REF!,"")</f>
        <v>#REF!</v>
      </c>
      <c r="E1497" s="213" t="e">
        <f>IF(G1497+H1497&lt;&gt;0,Transaksi!#REF!,"")</f>
        <v>#REF!</v>
      </c>
      <c r="F1497" s="48" t="e">
        <f>IF(G1497+H1497&lt;&gt;0,Transaksi!#REF!,"")</f>
        <v>#REF!</v>
      </c>
      <c r="G1497" s="61" t="e">
        <f>IF(Transaksi!#REF!=$F$11,Transaksi!#REF!,0)</f>
        <v>#REF!</v>
      </c>
      <c r="H1497" s="61" t="e">
        <f>IF(Transaksi!#REF!=$F$11,Transaksi!#REF!,0)</f>
        <v>#REF!</v>
      </c>
      <c r="I1497" s="127" t="e">
        <f t="shared" si="23"/>
        <v>#REF!</v>
      </c>
      <c r="J1497" s="127" t="e">
        <f>IF(G1497+H1497&lt;&gt;0,Transaksi!#REF!,"")</f>
        <v>#REF!</v>
      </c>
    </row>
    <row r="1498" spans="3:10" customFormat="1" ht="16" customHeight="1">
      <c r="C1498" s="59" t="e">
        <f>IF(G1498+H1498&lt;&gt;0,Transaksi!#REF!,"")</f>
        <v>#REF!</v>
      </c>
      <c r="D1498" s="60" t="e">
        <f>IF(G1498+H1498&lt;&gt;0,Transaksi!#REF!,"")</f>
        <v>#REF!</v>
      </c>
      <c r="E1498" s="213" t="e">
        <f>IF(G1498+H1498&lt;&gt;0,Transaksi!#REF!,"")</f>
        <v>#REF!</v>
      </c>
      <c r="F1498" s="48" t="e">
        <f>IF(G1498+H1498&lt;&gt;0,Transaksi!#REF!,"")</f>
        <v>#REF!</v>
      </c>
      <c r="G1498" s="61" t="e">
        <f>IF(Transaksi!#REF!=$F$11,Transaksi!#REF!,0)</f>
        <v>#REF!</v>
      </c>
      <c r="H1498" s="61" t="e">
        <f>IF(Transaksi!#REF!=$F$11,Transaksi!#REF!,0)</f>
        <v>#REF!</v>
      </c>
      <c r="I1498" s="127" t="e">
        <f t="shared" si="23"/>
        <v>#REF!</v>
      </c>
      <c r="J1498" s="127" t="e">
        <f>IF(G1498+H1498&lt;&gt;0,Transaksi!#REF!,"")</f>
        <v>#REF!</v>
      </c>
    </row>
    <row r="1499" spans="3:10" customFormat="1" ht="16" customHeight="1">
      <c r="C1499" s="59" t="e">
        <f>IF(G1499+H1499&lt;&gt;0,Transaksi!#REF!,"")</f>
        <v>#REF!</v>
      </c>
      <c r="D1499" s="60" t="e">
        <f>IF(G1499+H1499&lt;&gt;0,Transaksi!#REF!,"")</f>
        <v>#REF!</v>
      </c>
      <c r="E1499" s="213" t="e">
        <f>IF(G1499+H1499&lt;&gt;0,Transaksi!#REF!,"")</f>
        <v>#REF!</v>
      </c>
      <c r="F1499" s="48" t="e">
        <f>IF(G1499+H1499&lt;&gt;0,Transaksi!#REF!,"")</f>
        <v>#REF!</v>
      </c>
      <c r="G1499" s="61" t="e">
        <f>IF(Transaksi!#REF!=$F$11,Transaksi!#REF!,0)</f>
        <v>#REF!</v>
      </c>
      <c r="H1499" s="61" t="e">
        <f>IF(Transaksi!#REF!=$F$11,Transaksi!#REF!,0)</f>
        <v>#REF!</v>
      </c>
      <c r="I1499" s="127" t="e">
        <f t="shared" si="23"/>
        <v>#REF!</v>
      </c>
      <c r="J1499" s="127" t="e">
        <f>IF(G1499+H1499&lt;&gt;0,Transaksi!#REF!,"")</f>
        <v>#REF!</v>
      </c>
    </row>
    <row r="1500" spans="3:10" customFormat="1" ht="16" customHeight="1">
      <c r="C1500" s="59" t="e">
        <f>IF(G1500+H1500&lt;&gt;0,Transaksi!#REF!,"")</f>
        <v>#REF!</v>
      </c>
      <c r="D1500" s="60" t="e">
        <f>IF(G1500+H1500&lt;&gt;0,Transaksi!#REF!,"")</f>
        <v>#REF!</v>
      </c>
      <c r="E1500" s="213" t="e">
        <f>IF(G1500+H1500&lt;&gt;0,Transaksi!#REF!,"")</f>
        <v>#REF!</v>
      </c>
      <c r="F1500" s="48" t="e">
        <f>IF(G1500+H1500&lt;&gt;0,Transaksi!#REF!,"")</f>
        <v>#REF!</v>
      </c>
      <c r="G1500" s="61" t="e">
        <f>IF(Transaksi!#REF!=$F$11,Transaksi!#REF!,0)</f>
        <v>#REF!</v>
      </c>
      <c r="H1500" s="61" t="e">
        <f>IF(Transaksi!#REF!=$F$11,Transaksi!#REF!,0)</f>
        <v>#REF!</v>
      </c>
      <c r="I1500" s="127" t="e">
        <f t="shared" si="23"/>
        <v>#REF!</v>
      </c>
      <c r="J1500" s="127" t="e">
        <f>IF(G1500+H1500&lt;&gt;0,Transaksi!#REF!,"")</f>
        <v>#REF!</v>
      </c>
    </row>
    <row r="1501" spans="3:10" customFormat="1" ht="16" customHeight="1">
      <c r="C1501" s="59" t="e">
        <f>IF(G1501+H1501&lt;&gt;0,Transaksi!#REF!,"")</f>
        <v>#REF!</v>
      </c>
      <c r="D1501" s="60" t="e">
        <f>IF(G1501+H1501&lt;&gt;0,Transaksi!#REF!,"")</f>
        <v>#REF!</v>
      </c>
      <c r="E1501" s="213" t="e">
        <f>IF(G1501+H1501&lt;&gt;0,Transaksi!#REF!,"")</f>
        <v>#REF!</v>
      </c>
      <c r="F1501" s="48" t="e">
        <f>IF(G1501+H1501&lt;&gt;0,Transaksi!#REF!,"")</f>
        <v>#REF!</v>
      </c>
      <c r="G1501" s="61" t="e">
        <f>IF(Transaksi!#REF!=$F$11,Transaksi!#REF!,0)</f>
        <v>#REF!</v>
      </c>
      <c r="H1501" s="61" t="e">
        <f>IF(Transaksi!#REF!=$F$11,Transaksi!#REF!,0)</f>
        <v>#REF!</v>
      </c>
      <c r="I1501" s="127" t="e">
        <f t="shared" si="23"/>
        <v>#REF!</v>
      </c>
      <c r="J1501" s="127" t="e">
        <f>IF(G1501+H1501&lt;&gt;0,Transaksi!#REF!,"")</f>
        <v>#REF!</v>
      </c>
    </row>
    <row r="1502" spans="3:10" customFormat="1" ht="16" customHeight="1">
      <c r="C1502" s="59" t="e">
        <f>IF(G1502+H1502&lt;&gt;0,Transaksi!#REF!,"")</f>
        <v>#REF!</v>
      </c>
      <c r="D1502" s="60" t="e">
        <f>IF(G1502+H1502&lt;&gt;0,Transaksi!#REF!,"")</f>
        <v>#REF!</v>
      </c>
      <c r="E1502" s="213" t="e">
        <f>IF(G1502+H1502&lt;&gt;0,Transaksi!#REF!,"")</f>
        <v>#REF!</v>
      </c>
      <c r="F1502" s="48" t="e">
        <f>IF(G1502+H1502&lt;&gt;0,Transaksi!#REF!,"")</f>
        <v>#REF!</v>
      </c>
      <c r="G1502" s="61" t="e">
        <f>IF(Transaksi!#REF!=$F$11,Transaksi!#REF!,0)</f>
        <v>#REF!</v>
      </c>
      <c r="H1502" s="61" t="e">
        <f>IF(Transaksi!#REF!=$F$11,Transaksi!#REF!,0)</f>
        <v>#REF!</v>
      </c>
      <c r="I1502" s="127" t="e">
        <f t="shared" si="23"/>
        <v>#REF!</v>
      </c>
      <c r="J1502" s="127" t="e">
        <f>IF(G1502+H1502&lt;&gt;0,Transaksi!#REF!,"")</f>
        <v>#REF!</v>
      </c>
    </row>
    <row r="1503" spans="3:10" customFormat="1" ht="16" customHeight="1">
      <c r="C1503" s="59" t="e">
        <f>IF(G1503+H1503&lt;&gt;0,Transaksi!#REF!,"")</f>
        <v>#REF!</v>
      </c>
      <c r="D1503" s="60" t="e">
        <f>IF(G1503+H1503&lt;&gt;0,Transaksi!#REF!,"")</f>
        <v>#REF!</v>
      </c>
      <c r="E1503" s="213" t="e">
        <f>IF(G1503+H1503&lt;&gt;0,Transaksi!#REF!,"")</f>
        <v>#REF!</v>
      </c>
      <c r="F1503" s="48" t="e">
        <f>IF(G1503+H1503&lt;&gt;0,Transaksi!#REF!,"")</f>
        <v>#REF!</v>
      </c>
      <c r="G1503" s="61" t="e">
        <f>IF(Transaksi!#REF!=$F$11,Transaksi!#REF!,0)</f>
        <v>#REF!</v>
      </c>
      <c r="H1503" s="61" t="e">
        <f>IF(Transaksi!#REF!=$F$11,Transaksi!#REF!,0)</f>
        <v>#REF!</v>
      </c>
      <c r="I1503" s="127" t="e">
        <f t="shared" si="23"/>
        <v>#REF!</v>
      </c>
      <c r="J1503" s="127" t="e">
        <f>IF(G1503+H1503&lt;&gt;0,Transaksi!#REF!,"")</f>
        <v>#REF!</v>
      </c>
    </row>
    <row r="1504" spans="3:10" customFormat="1" ht="16" customHeight="1">
      <c r="C1504" s="59" t="e">
        <f>IF(G1504+H1504&lt;&gt;0,Transaksi!#REF!,"")</f>
        <v>#REF!</v>
      </c>
      <c r="D1504" s="60" t="e">
        <f>IF(G1504+H1504&lt;&gt;0,Transaksi!#REF!,"")</f>
        <v>#REF!</v>
      </c>
      <c r="E1504" s="213" t="e">
        <f>IF(G1504+H1504&lt;&gt;0,Transaksi!#REF!,"")</f>
        <v>#REF!</v>
      </c>
      <c r="F1504" s="48" t="e">
        <f>IF(G1504+H1504&lt;&gt;0,Transaksi!#REF!,"")</f>
        <v>#REF!</v>
      </c>
      <c r="G1504" s="61" t="e">
        <f>IF(Transaksi!#REF!=$F$11,Transaksi!#REF!,0)</f>
        <v>#REF!</v>
      </c>
      <c r="H1504" s="61" t="e">
        <f>IF(Transaksi!#REF!=$F$11,Transaksi!#REF!,0)</f>
        <v>#REF!</v>
      </c>
      <c r="I1504" s="127" t="e">
        <f t="shared" si="23"/>
        <v>#REF!</v>
      </c>
      <c r="J1504" s="127" t="e">
        <f>IF(G1504+H1504&lt;&gt;0,Transaksi!#REF!,"")</f>
        <v>#REF!</v>
      </c>
    </row>
    <row r="1505" spans="3:10" customFormat="1" ht="16" customHeight="1">
      <c r="C1505" s="59" t="e">
        <f>IF(G1505+H1505&lt;&gt;0,Transaksi!#REF!,"")</f>
        <v>#REF!</v>
      </c>
      <c r="D1505" s="60" t="e">
        <f>IF(G1505+H1505&lt;&gt;0,Transaksi!#REF!,"")</f>
        <v>#REF!</v>
      </c>
      <c r="E1505" s="213" t="e">
        <f>IF(G1505+H1505&lt;&gt;0,Transaksi!#REF!,"")</f>
        <v>#REF!</v>
      </c>
      <c r="F1505" s="48" t="e">
        <f>IF(G1505+H1505&lt;&gt;0,Transaksi!#REF!,"")</f>
        <v>#REF!</v>
      </c>
      <c r="G1505" s="61" t="e">
        <f>IF(Transaksi!#REF!=$F$11,Transaksi!#REF!,0)</f>
        <v>#REF!</v>
      </c>
      <c r="H1505" s="61" t="e">
        <f>IF(Transaksi!#REF!=$F$11,Transaksi!#REF!,0)</f>
        <v>#REF!</v>
      </c>
      <c r="I1505" s="127" t="e">
        <f t="shared" si="23"/>
        <v>#REF!</v>
      </c>
      <c r="J1505" s="127" t="e">
        <f>IF(G1505+H1505&lt;&gt;0,Transaksi!#REF!,"")</f>
        <v>#REF!</v>
      </c>
    </row>
    <row r="1506" spans="3:10" customFormat="1" ht="16" customHeight="1">
      <c r="C1506" s="59" t="e">
        <f>IF(G1506+H1506&lt;&gt;0,Transaksi!#REF!,"")</f>
        <v>#REF!</v>
      </c>
      <c r="D1506" s="60" t="e">
        <f>IF(G1506+H1506&lt;&gt;0,Transaksi!#REF!,"")</f>
        <v>#REF!</v>
      </c>
      <c r="E1506" s="213" t="e">
        <f>IF(G1506+H1506&lt;&gt;0,Transaksi!#REF!,"")</f>
        <v>#REF!</v>
      </c>
      <c r="F1506" s="48" t="e">
        <f>IF(G1506+H1506&lt;&gt;0,Transaksi!#REF!,"")</f>
        <v>#REF!</v>
      </c>
      <c r="G1506" s="61" t="e">
        <f>IF(Transaksi!#REF!=$F$11,Transaksi!#REF!,0)</f>
        <v>#REF!</v>
      </c>
      <c r="H1506" s="61" t="e">
        <f>IF(Transaksi!#REF!=$F$11,Transaksi!#REF!,0)</f>
        <v>#REF!</v>
      </c>
      <c r="I1506" s="127" t="e">
        <f t="shared" si="23"/>
        <v>#REF!</v>
      </c>
      <c r="J1506" s="127" t="e">
        <f>IF(G1506+H1506&lt;&gt;0,Transaksi!#REF!,"")</f>
        <v>#REF!</v>
      </c>
    </row>
    <row r="1507" spans="3:10" customFormat="1" ht="16" customHeight="1">
      <c r="C1507" s="59" t="e">
        <f>IF(G1507+H1507&lt;&gt;0,Transaksi!#REF!,"")</f>
        <v>#REF!</v>
      </c>
      <c r="D1507" s="60" t="e">
        <f>IF(G1507+H1507&lt;&gt;0,Transaksi!#REF!,"")</f>
        <v>#REF!</v>
      </c>
      <c r="E1507" s="213" t="e">
        <f>IF(G1507+H1507&lt;&gt;0,Transaksi!#REF!,"")</f>
        <v>#REF!</v>
      </c>
      <c r="F1507" s="48" t="e">
        <f>IF(G1507+H1507&lt;&gt;0,Transaksi!#REF!,"")</f>
        <v>#REF!</v>
      </c>
      <c r="G1507" s="61" t="e">
        <f>IF(Transaksi!#REF!=$F$11,Transaksi!#REF!,0)</f>
        <v>#REF!</v>
      </c>
      <c r="H1507" s="61" t="e">
        <f>IF(Transaksi!#REF!=$F$11,Transaksi!#REF!,0)</f>
        <v>#REF!</v>
      </c>
      <c r="I1507" s="127" t="e">
        <f t="shared" si="23"/>
        <v>#REF!</v>
      </c>
      <c r="J1507" s="127" t="e">
        <f>IF(G1507+H1507&lt;&gt;0,Transaksi!#REF!,"")</f>
        <v>#REF!</v>
      </c>
    </row>
    <row r="1508" spans="3:10" customFormat="1" ht="16" customHeight="1">
      <c r="C1508" s="59" t="e">
        <f>IF(G1508+H1508&lt;&gt;0,Transaksi!#REF!,"")</f>
        <v>#REF!</v>
      </c>
      <c r="D1508" s="60" t="e">
        <f>IF(G1508+H1508&lt;&gt;0,Transaksi!#REF!,"")</f>
        <v>#REF!</v>
      </c>
      <c r="E1508" s="213" t="e">
        <f>IF(G1508+H1508&lt;&gt;0,Transaksi!#REF!,"")</f>
        <v>#REF!</v>
      </c>
      <c r="F1508" s="48" t="e">
        <f>IF(G1508+H1508&lt;&gt;0,Transaksi!#REF!,"")</f>
        <v>#REF!</v>
      </c>
      <c r="G1508" s="61" t="e">
        <f>IF(Transaksi!#REF!=$F$11,Transaksi!#REF!,0)</f>
        <v>#REF!</v>
      </c>
      <c r="H1508" s="61" t="e">
        <f>IF(Transaksi!#REF!=$F$11,Transaksi!#REF!,0)</f>
        <v>#REF!</v>
      </c>
      <c r="I1508" s="127" t="e">
        <f t="shared" si="23"/>
        <v>#REF!</v>
      </c>
      <c r="J1508" s="127" t="e">
        <f>IF(G1508+H1508&lt;&gt;0,Transaksi!#REF!,"")</f>
        <v>#REF!</v>
      </c>
    </row>
    <row r="1509" spans="3:10" customFormat="1" ht="16" customHeight="1">
      <c r="C1509" s="59" t="e">
        <f>IF(G1509+H1509&lt;&gt;0,Transaksi!#REF!,"")</f>
        <v>#REF!</v>
      </c>
      <c r="D1509" s="60" t="e">
        <f>IF(G1509+H1509&lt;&gt;0,Transaksi!#REF!,"")</f>
        <v>#REF!</v>
      </c>
      <c r="E1509" s="213" t="e">
        <f>IF(G1509+H1509&lt;&gt;0,Transaksi!#REF!,"")</f>
        <v>#REF!</v>
      </c>
      <c r="F1509" s="48" t="e">
        <f>IF(G1509+H1509&lt;&gt;0,Transaksi!#REF!,"")</f>
        <v>#REF!</v>
      </c>
      <c r="G1509" s="61" t="e">
        <f>IF(Transaksi!#REF!=$F$11,Transaksi!#REF!,0)</f>
        <v>#REF!</v>
      </c>
      <c r="H1509" s="61" t="e">
        <f>IF(Transaksi!#REF!=$F$11,Transaksi!#REF!,0)</f>
        <v>#REF!</v>
      </c>
      <c r="I1509" s="127" t="e">
        <f t="shared" si="23"/>
        <v>#REF!</v>
      </c>
      <c r="J1509" s="127" t="e">
        <f>IF(G1509+H1509&lt;&gt;0,Transaksi!#REF!,"")</f>
        <v>#REF!</v>
      </c>
    </row>
    <row r="1510" spans="3:10" customFormat="1" ht="16" customHeight="1">
      <c r="C1510" s="59" t="e">
        <f>IF(G1510+H1510&lt;&gt;0,Transaksi!#REF!,"")</f>
        <v>#REF!</v>
      </c>
      <c r="D1510" s="60" t="e">
        <f>IF(G1510+H1510&lt;&gt;0,Transaksi!#REF!,"")</f>
        <v>#REF!</v>
      </c>
      <c r="E1510" s="213" t="e">
        <f>IF(G1510+H1510&lt;&gt;0,Transaksi!#REF!,"")</f>
        <v>#REF!</v>
      </c>
      <c r="F1510" s="48" t="e">
        <f>IF(G1510+H1510&lt;&gt;0,Transaksi!#REF!,"")</f>
        <v>#REF!</v>
      </c>
      <c r="G1510" s="61" t="e">
        <f>IF(Transaksi!#REF!=$F$11,Transaksi!#REF!,0)</f>
        <v>#REF!</v>
      </c>
      <c r="H1510" s="61" t="e">
        <f>IF(Transaksi!#REF!=$F$11,Transaksi!#REF!,0)</f>
        <v>#REF!</v>
      </c>
      <c r="I1510" s="127" t="e">
        <f t="shared" si="23"/>
        <v>#REF!</v>
      </c>
      <c r="J1510" s="127" t="e">
        <f>IF(G1510+H1510&lt;&gt;0,Transaksi!#REF!,"")</f>
        <v>#REF!</v>
      </c>
    </row>
    <row r="1511" spans="3:10" customFormat="1" ht="16" customHeight="1">
      <c r="C1511" s="59" t="e">
        <f>IF(G1511+H1511&lt;&gt;0,Transaksi!#REF!,"")</f>
        <v>#REF!</v>
      </c>
      <c r="D1511" s="60" t="e">
        <f>IF(G1511+H1511&lt;&gt;0,Transaksi!#REF!,"")</f>
        <v>#REF!</v>
      </c>
      <c r="E1511" s="213" t="e">
        <f>IF(G1511+H1511&lt;&gt;0,Transaksi!#REF!,"")</f>
        <v>#REF!</v>
      </c>
      <c r="F1511" s="48" t="e">
        <f>IF(G1511+H1511&lt;&gt;0,Transaksi!#REF!,"")</f>
        <v>#REF!</v>
      </c>
      <c r="G1511" s="61" t="e">
        <f>IF(Transaksi!#REF!=$F$11,Transaksi!#REF!,0)</f>
        <v>#REF!</v>
      </c>
      <c r="H1511" s="61" t="e">
        <f>IF(Transaksi!#REF!=$F$11,Transaksi!#REF!,0)</f>
        <v>#REF!</v>
      </c>
      <c r="I1511" s="127" t="e">
        <f t="shared" si="23"/>
        <v>#REF!</v>
      </c>
      <c r="J1511" s="127" t="e">
        <f>IF(G1511+H1511&lt;&gt;0,Transaksi!#REF!,"")</f>
        <v>#REF!</v>
      </c>
    </row>
    <row r="1512" spans="3:10" customFormat="1" ht="16" customHeight="1">
      <c r="C1512" s="59" t="e">
        <f>IF(G1512+H1512&lt;&gt;0,Transaksi!#REF!,"")</f>
        <v>#REF!</v>
      </c>
      <c r="D1512" s="60" t="e">
        <f>IF(G1512+H1512&lt;&gt;0,Transaksi!#REF!,"")</f>
        <v>#REF!</v>
      </c>
      <c r="E1512" s="213" t="e">
        <f>IF(G1512+H1512&lt;&gt;0,Transaksi!#REF!,"")</f>
        <v>#REF!</v>
      </c>
      <c r="F1512" s="48" t="e">
        <f>IF(G1512+H1512&lt;&gt;0,Transaksi!#REF!,"")</f>
        <v>#REF!</v>
      </c>
      <c r="G1512" s="61" t="e">
        <f>IF(Transaksi!#REF!=$F$11,Transaksi!#REF!,0)</f>
        <v>#REF!</v>
      </c>
      <c r="H1512" s="61" t="e">
        <f>IF(Transaksi!#REF!=$F$11,Transaksi!#REF!,0)</f>
        <v>#REF!</v>
      </c>
      <c r="I1512" s="127" t="e">
        <f t="shared" si="23"/>
        <v>#REF!</v>
      </c>
      <c r="J1512" s="127" t="e">
        <f>IF(G1512+H1512&lt;&gt;0,Transaksi!#REF!,"")</f>
        <v>#REF!</v>
      </c>
    </row>
    <row r="1513" spans="3:10" customFormat="1" ht="16" customHeight="1">
      <c r="C1513" s="59" t="e">
        <f>IF(G1513+H1513&lt;&gt;0,Transaksi!#REF!,"")</f>
        <v>#REF!</v>
      </c>
      <c r="D1513" s="60" t="e">
        <f>IF(G1513+H1513&lt;&gt;0,Transaksi!#REF!,"")</f>
        <v>#REF!</v>
      </c>
      <c r="E1513" s="213" t="e">
        <f>IF(G1513+H1513&lt;&gt;0,Transaksi!#REF!,"")</f>
        <v>#REF!</v>
      </c>
      <c r="F1513" s="48" t="e">
        <f>IF(G1513+H1513&lt;&gt;0,Transaksi!#REF!,"")</f>
        <v>#REF!</v>
      </c>
      <c r="G1513" s="61" t="e">
        <f>IF(Transaksi!#REF!=$F$11,Transaksi!#REF!,0)</f>
        <v>#REF!</v>
      </c>
      <c r="H1513" s="61" t="e">
        <f>IF(Transaksi!#REF!=$F$11,Transaksi!#REF!,0)</f>
        <v>#REF!</v>
      </c>
      <c r="I1513" s="127" t="e">
        <f t="shared" si="23"/>
        <v>#REF!</v>
      </c>
      <c r="J1513" s="127" t="e">
        <f>IF(G1513+H1513&lt;&gt;0,Transaksi!#REF!,"")</f>
        <v>#REF!</v>
      </c>
    </row>
    <row r="1514" spans="3:10" customFormat="1" ht="16" customHeight="1">
      <c r="C1514" s="59" t="e">
        <f>IF(G1514+H1514&lt;&gt;0,Transaksi!#REF!,"")</f>
        <v>#REF!</v>
      </c>
      <c r="D1514" s="60" t="e">
        <f>IF(G1514+H1514&lt;&gt;0,Transaksi!#REF!,"")</f>
        <v>#REF!</v>
      </c>
      <c r="E1514" s="213" t="e">
        <f>IF(G1514+H1514&lt;&gt;0,Transaksi!#REF!,"")</f>
        <v>#REF!</v>
      </c>
      <c r="F1514" s="48" t="e">
        <f>IF(G1514+H1514&lt;&gt;0,Transaksi!#REF!,"")</f>
        <v>#REF!</v>
      </c>
      <c r="G1514" s="61" t="e">
        <f>IF(Transaksi!#REF!=$F$11,Transaksi!#REF!,0)</f>
        <v>#REF!</v>
      </c>
      <c r="H1514" s="61" t="e">
        <f>IF(Transaksi!#REF!=$F$11,Transaksi!#REF!,0)</f>
        <v>#REF!</v>
      </c>
      <c r="I1514" s="127" t="e">
        <f t="shared" si="23"/>
        <v>#REF!</v>
      </c>
      <c r="J1514" s="127" t="e">
        <f>IF(G1514+H1514&lt;&gt;0,Transaksi!#REF!,"")</f>
        <v>#REF!</v>
      </c>
    </row>
    <row r="1515" spans="3:10" customFormat="1" ht="16" customHeight="1">
      <c r="C1515" s="59" t="e">
        <f>IF(G1515+H1515&lt;&gt;0,Transaksi!#REF!,"")</f>
        <v>#REF!</v>
      </c>
      <c r="D1515" s="60" t="e">
        <f>IF(G1515+H1515&lt;&gt;0,Transaksi!#REF!,"")</f>
        <v>#REF!</v>
      </c>
      <c r="E1515" s="213" t="e">
        <f>IF(G1515+H1515&lt;&gt;0,Transaksi!#REF!,"")</f>
        <v>#REF!</v>
      </c>
      <c r="F1515" s="48" t="e">
        <f>IF(G1515+H1515&lt;&gt;0,Transaksi!#REF!,"")</f>
        <v>#REF!</v>
      </c>
      <c r="G1515" s="61" t="e">
        <f>IF(Transaksi!#REF!=$F$11,Transaksi!#REF!,0)</f>
        <v>#REF!</v>
      </c>
      <c r="H1515" s="61" t="e">
        <f>IF(Transaksi!#REF!=$F$11,Transaksi!#REF!,0)</f>
        <v>#REF!</v>
      </c>
      <c r="I1515" s="127" t="e">
        <f t="shared" si="23"/>
        <v>#REF!</v>
      </c>
      <c r="J1515" s="127" t="e">
        <f>IF(G1515+H1515&lt;&gt;0,Transaksi!#REF!,"")</f>
        <v>#REF!</v>
      </c>
    </row>
    <row r="1516" spans="3:10" customFormat="1" ht="16" customHeight="1">
      <c r="C1516" s="59" t="e">
        <f>IF(G1516+H1516&lt;&gt;0,Transaksi!#REF!,"")</f>
        <v>#REF!</v>
      </c>
      <c r="D1516" s="60" t="e">
        <f>IF(G1516+H1516&lt;&gt;0,Transaksi!#REF!,"")</f>
        <v>#REF!</v>
      </c>
      <c r="E1516" s="213" t="e">
        <f>IF(G1516+H1516&lt;&gt;0,Transaksi!#REF!,"")</f>
        <v>#REF!</v>
      </c>
      <c r="F1516" s="48" t="e">
        <f>IF(G1516+H1516&lt;&gt;0,Transaksi!#REF!,"")</f>
        <v>#REF!</v>
      </c>
      <c r="G1516" s="61" t="e">
        <f>IF(Transaksi!#REF!=$F$11,Transaksi!#REF!,0)</f>
        <v>#REF!</v>
      </c>
      <c r="H1516" s="61" t="e">
        <f>IF(Transaksi!#REF!=$F$11,Transaksi!#REF!,0)</f>
        <v>#REF!</v>
      </c>
      <c r="I1516" s="127" t="e">
        <f t="shared" si="23"/>
        <v>#REF!</v>
      </c>
      <c r="J1516" s="127" t="e">
        <f>IF(G1516+H1516&lt;&gt;0,Transaksi!#REF!,"")</f>
        <v>#REF!</v>
      </c>
    </row>
    <row r="1517" spans="3:10" customFormat="1" ht="16" customHeight="1">
      <c r="C1517" s="59" t="e">
        <f>IF(G1517+H1517&lt;&gt;0,Transaksi!#REF!,"")</f>
        <v>#REF!</v>
      </c>
      <c r="D1517" s="60" t="e">
        <f>IF(G1517+H1517&lt;&gt;0,Transaksi!#REF!,"")</f>
        <v>#REF!</v>
      </c>
      <c r="E1517" s="213" t="e">
        <f>IF(G1517+H1517&lt;&gt;0,Transaksi!#REF!,"")</f>
        <v>#REF!</v>
      </c>
      <c r="F1517" s="48" t="e">
        <f>IF(G1517+H1517&lt;&gt;0,Transaksi!#REF!,"")</f>
        <v>#REF!</v>
      </c>
      <c r="G1517" s="61" t="e">
        <f>IF(Transaksi!#REF!=$F$11,Transaksi!#REF!,0)</f>
        <v>#REF!</v>
      </c>
      <c r="H1517" s="61" t="e">
        <f>IF(Transaksi!#REF!=$F$11,Transaksi!#REF!,0)</f>
        <v>#REF!</v>
      </c>
      <c r="I1517" s="127" t="e">
        <f t="shared" si="23"/>
        <v>#REF!</v>
      </c>
      <c r="J1517" s="127" t="e">
        <f>IF(G1517+H1517&lt;&gt;0,Transaksi!#REF!,"")</f>
        <v>#REF!</v>
      </c>
    </row>
    <row r="1518" spans="3:10" customFormat="1" ht="16" customHeight="1">
      <c r="C1518" s="59" t="e">
        <f>IF(G1518+H1518&lt;&gt;0,Transaksi!#REF!,"")</f>
        <v>#REF!</v>
      </c>
      <c r="D1518" s="60" t="e">
        <f>IF(G1518+H1518&lt;&gt;0,Transaksi!#REF!,"")</f>
        <v>#REF!</v>
      </c>
      <c r="E1518" s="213" t="e">
        <f>IF(G1518+H1518&lt;&gt;0,Transaksi!#REF!,"")</f>
        <v>#REF!</v>
      </c>
      <c r="F1518" s="48" t="e">
        <f>IF(G1518+H1518&lt;&gt;0,Transaksi!#REF!,"")</f>
        <v>#REF!</v>
      </c>
      <c r="G1518" s="61" t="e">
        <f>IF(Transaksi!#REF!=$F$11,Transaksi!#REF!,0)</f>
        <v>#REF!</v>
      </c>
      <c r="H1518" s="61" t="e">
        <f>IF(Transaksi!#REF!=$F$11,Transaksi!#REF!,0)</f>
        <v>#REF!</v>
      </c>
      <c r="I1518" s="127" t="e">
        <f t="shared" si="23"/>
        <v>#REF!</v>
      </c>
      <c r="J1518" s="127" t="e">
        <f>IF(G1518+H1518&lt;&gt;0,Transaksi!#REF!,"")</f>
        <v>#REF!</v>
      </c>
    </row>
    <row r="1519" spans="3:10" customFormat="1" ht="16" customHeight="1">
      <c r="C1519" s="59" t="e">
        <f>IF(G1519+H1519&lt;&gt;0,Transaksi!#REF!,"")</f>
        <v>#REF!</v>
      </c>
      <c r="D1519" s="60" t="e">
        <f>IF(G1519+H1519&lt;&gt;0,Transaksi!#REF!,"")</f>
        <v>#REF!</v>
      </c>
      <c r="E1519" s="213" t="e">
        <f>IF(G1519+H1519&lt;&gt;0,Transaksi!#REF!,"")</f>
        <v>#REF!</v>
      </c>
      <c r="F1519" s="48" t="e">
        <f>IF(G1519+H1519&lt;&gt;0,Transaksi!#REF!,"")</f>
        <v>#REF!</v>
      </c>
      <c r="G1519" s="61" t="e">
        <f>IF(Transaksi!#REF!=$F$11,Transaksi!#REF!,0)</f>
        <v>#REF!</v>
      </c>
      <c r="H1519" s="61" t="e">
        <f>IF(Transaksi!#REF!=$F$11,Transaksi!#REF!,0)</f>
        <v>#REF!</v>
      </c>
      <c r="I1519" s="127" t="e">
        <f t="shared" si="23"/>
        <v>#REF!</v>
      </c>
      <c r="J1519" s="127" t="e">
        <f>IF(G1519+H1519&lt;&gt;0,Transaksi!#REF!,"")</f>
        <v>#REF!</v>
      </c>
    </row>
    <row r="1520" spans="3:10" customFormat="1" ht="16" customHeight="1">
      <c r="C1520" s="59" t="e">
        <f>IF(G1520+H1520&lt;&gt;0,Transaksi!#REF!,"")</f>
        <v>#REF!</v>
      </c>
      <c r="D1520" s="60" t="e">
        <f>IF(G1520+H1520&lt;&gt;0,Transaksi!#REF!,"")</f>
        <v>#REF!</v>
      </c>
      <c r="E1520" s="213" t="e">
        <f>IF(G1520+H1520&lt;&gt;0,Transaksi!#REF!,"")</f>
        <v>#REF!</v>
      </c>
      <c r="F1520" s="48" t="e">
        <f>IF(G1520+H1520&lt;&gt;0,Transaksi!#REF!,"")</f>
        <v>#REF!</v>
      </c>
      <c r="G1520" s="61" t="e">
        <f>IF(Transaksi!#REF!=$F$11,Transaksi!#REF!,0)</f>
        <v>#REF!</v>
      </c>
      <c r="H1520" s="61" t="e">
        <f>IF(Transaksi!#REF!=$F$11,Transaksi!#REF!,0)</f>
        <v>#REF!</v>
      </c>
      <c r="I1520" s="127" t="e">
        <f t="shared" si="23"/>
        <v>#REF!</v>
      </c>
      <c r="J1520" s="127" t="e">
        <f>IF(G1520+H1520&lt;&gt;0,Transaksi!#REF!,"")</f>
        <v>#REF!</v>
      </c>
    </row>
    <row r="1521" spans="3:10" customFormat="1" ht="16" customHeight="1">
      <c r="C1521" s="59" t="e">
        <f>IF(G1521+H1521&lt;&gt;0,Transaksi!#REF!,"")</f>
        <v>#REF!</v>
      </c>
      <c r="D1521" s="60" t="e">
        <f>IF(G1521+H1521&lt;&gt;0,Transaksi!#REF!,"")</f>
        <v>#REF!</v>
      </c>
      <c r="E1521" s="213" t="e">
        <f>IF(G1521+H1521&lt;&gt;0,Transaksi!#REF!,"")</f>
        <v>#REF!</v>
      </c>
      <c r="F1521" s="48" t="e">
        <f>IF(G1521+H1521&lt;&gt;0,Transaksi!#REF!,"")</f>
        <v>#REF!</v>
      </c>
      <c r="G1521" s="61" t="e">
        <f>IF(Transaksi!#REF!=$F$11,Transaksi!#REF!,0)</f>
        <v>#REF!</v>
      </c>
      <c r="H1521" s="61" t="e">
        <f>IF(Transaksi!#REF!=$F$11,Transaksi!#REF!,0)</f>
        <v>#REF!</v>
      </c>
      <c r="I1521" s="127" t="e">
        <f t="shared" si="23"/>
        <v>#REF!</v>
      </c>
      <c r="J1521" s="127" t="e">
        <f>IF(G1521+H1521&lt;&gt;0,Transaksi!#REF!,"")</f>
        <v>#REF!</v>
      </c>
    </row>
    <row r="1522" spans="3:10" customFormat="1" ht="16" customHeight="1">
      <c r="C1522" s="59" t="e">
        <f>IF(G1522+H1522&lt;&gt;0,Transaksi!#REF!,"")</f>
        <v>#REF!</v>
      </c>
      <c r="D1522" s="60" t="e">
        <f>IF(G1522+H1522&lt;&gt;0,Transaksi!#REF!,"")</f>
        <v>#REF!</v>
      </c>
      <c r="E1522" s="213" t="e">
        <f>IF(G1522+H1522&lt;&gt;0,Transaksi!#REF!,"")</f>
        <v>#REF!</v>
      </c>
      <c r="F1522" s="48" t="e">
        <f>IF(G1522+H1522&lt;&gt;0,Transaksi!#REF!,"")</f>
        <v>#REF!</v>
      </c>
      <c r="G1522" s="61" t="e">
        <f>IF(Transaksi!#REF!=$F$11,Transaksi!#REF!,0)</f>
        <v>#REF!</v>
      </c>
      <c r="H1522" s="61" t="e">
        <f>IF(Transaksi!#REF!=$F$11,Transaksi!#REF!,0)</f>
        <v>#REF!</v>
      </c>
      <c r="I1522" s="127" t="e">
        <f t="shared" si="23"/>
        <v>#REF!</v>
      </c>
      <c r="J1522" s="127" t="e">
        <f>IF(G1522+H1522&lt;&gt;0,Transaksi!#REF!,"")</f>
        <v>#REF!</v>
      </c>
    </row>
    <row r="1523" spans="3:10" customFormat="1" ht="16" customHeight="1">
      <c r="C1523" s="59" t="e">
        <f>IF(G1523+H1523&lt;&gt;0,Transaksi!#REF!,"")</f>
        <v>#REF!</v>
      </c>
      <c r="D1523" s="60" t="e">
        <f>IF(G1523+H1523&lt;&gt;0,Transaksi!#REF!,"")</f>
        <v>#REF!</v>
      </c>
      <c r="E1523" s="213" t="e">
        <f>IF(G1523+H1523&lt;&gt;0,Transaksi!#REF!,"")</f>
        <v>#REF!</v>
      </c>
      <c r="F1523" s="48" t="e">
        <f>IF(G1523+H1523&lt;&gt;0,Transaksi!#REF!,"")</f>
        <v>#REF!</v>
      </c>
      <c r="G1523" s="61" t="e">
        <f>IF(Transaksi!#REF!=$F$11,Transaksi!#REF!,0)</f>
        <v>#REF!</v>
      </c>
      <c r="H1523" s="61" t="e">
        <f>IF(Transaksi!#REF!=$F$11,Transaksi!#REF!,0)</f>
        <v>#REF!</v>
      </c>
      <c r="I1523" s="127" t="e">
        <f t="shared" si="23"/>
        <v>#REF!</v>
      </c>
      <c r="J1523" s="127" t="e">
        <f>IF(G1523+H1523&lt;&gt;0,Transaksi!#REF!,"")</f>
        <v>#REF!</v>
      </c>
    </row>
    <row r="1524" spans="3:10" customFormat="1" ht="16" customHeight="1">
      <c r="C1524" s="59" t="e">
        <f>IF(G1524+H1524&lt;&gt;0,Transaksi!#REF!,"")</f>
        <v>#REF!</v>
      </c>
      <c r="D1524" s="60" t="e">
        <f>IF(G1524+H1524&lt;&gt;0,Transaksi!#REF!,"")</f>
        <v>#REF!</v>
      </c>
      <c r="E1524" s="213" t="e">
        <f>IF(G1524+H1524&lt;&gt;0,Transaksi!#REF!,"")</f>
        <v>#REF!</v>
      </c>
      <c r="F1524" s="48" t="e">
        <f>IF(G1524+H1524&lt;&gt;0,Transaksi!#REF!,"")</f>
        <v>#REF!</v>
      </c>
      <c r="G1524" s="61" t="e">
        <f>IF(Transaksi!#REF!=$F$11,Transaksi!#REF!,0)</f>
        <v>#REF!</v>
      </c>
      <c r="H1524" s="61" t="e">
        <f>IF(Transaksi!#REF!=$F$11,Transaksi!#REF!,0)</f>
        <v>#REF!</v>
      </c>
      <c r="I1524" s="127" t="e">
        <f t="shared" si="23"/>
        <v>#REF!</v>
      </c>
      <c r="J1524" s="127" t="e">
        <f>IF(G1524+H1524&lt;&gt;0,Transaksi!#REF!,"")</f>
        <v>#REF!</v>
      </c>
    </row>
    <row r="1525" spans="3:10" customFormat="1" ht="16" customHeight="1">
      <c r="C1525" s="59" t="e">
        <f>IF(G1525+H1525&lt;&gt;0,Transaksi!#REF!,"")</f>
        <v>#REF!</v>
      </c>
      <c r="D1525" s="60" t="e">
        <f>IF(G1525+H1525&lt;&gt;0,Transaksi!#REF!,"")</f>
        <v>#REF!</v>
      </c>
      <c r="E1525" s="213" t="e">
        <f>IF(G1525+H1525&lt;&gt;0,Transaksi!#REF!,"")</f>
        <v>#REF!</v>
      </c>
      <c r="F1525" s="48" t="e">
        <f>IF(G1525+H1525&lt;&gt;0,Transaksi!#REF!,"")</f>
        <v>#REF!</v>
      </c>
      <c r="G1525" s="61" t="e">
        <f>IF(Transaksi!#REF!=$F$11,Transaksi!#REF!,0)</f>
        <v>#REF!</v>
      </c>
      <c r="H1525" s="61" t="e">
        <f>IF(Transaksi!#REF!=$F$11,Transaksi!#REF!,0)</f>
        <v>#REF!</v>
      </c>
      <c r="I1525" s="127" t="e">
        <f t="shared" si="23"/>
        <v>#REF!</v>
      </c>
      <c r="J1525" s="127" t="e">
        <f>IF(G1525+H1525&lt;&gt;0,Transaksi!#REF!,"")</f>
        <v>#REF!</v>
      </c>
    </row>
    <row r="1526" spans="3:10" customFormat="1" ht="16" customHeight="1">
      <c r="C1526" s="59" t="e">
        <f>IF(G1526+H1526&lt;&gt;0,Transaksi!#REF!,"")</f>
        <v>#REF!</v>
      </c>
      <c r="D1526" s="60" t="e">
        <f>IF(G1526+H1526&lt;&gt;0,Transaksi!#REF!,"")</f>
        <v>#REF!</v>
      </c>
      <c r="E1526" s="213" t="e">
        <f>IF(G1526+H1526&lt;&gt;0,Transaksi!#REF!,"")</f>
        <v>#REF!</v>
      </c>
      <c r="F1526" s="48" t="e">
        <f>IF(G1526+H1526&lt;&gt;0,Transaksi!#REF!,"")</f>
        <v>#REF!</v>
      </c>
      <c r="G1526" s="61" t="e">
        <f>IF(Transaksi!#REF!=$F$11,Transaksi!#REF!,0)</f>
        <v>#REF!</v>
      </c>
      <c r="H1526" s="61" t="e">
        <f>IF(Transaksi!#REF!=$F$11,Transaksi!#REF!,0)</f>
        <v>#REF!</v>
      </c>
      <c r="I1526" s="127" t="e">
        <f t="shared" si="23"/>
        <v>#REF!</v>
      </c>
      <c r="J1526" s="127" t="e">
        <f>IF(G1526+H1526&lt;&gt;0,Transaksi!#REF!,"")</f>
        <v>#REF!</v>
      </c>
    </row>
    <row r="1527" spans="3:10" customFormat="1" ht="16" customHeight="1">
      <c r="C1527" s="59" t="e">
        <f>IF(G1527+H1527&lt;&gt;0,Transaksi!#REF!,"")</f>
        <v>#REF!</v>
      </c>
      <c r="D1527" s="60" t="e">
        <f>IF(G1527+H1527&lt;&gt;0,Transaksi!#REF!,"")</f>
        <v>#REF!</v>
      </c>
      <c r="E1527" s="213" t="e">
        <f>IF(G1527+H1527&lt;&gt;0,Transaksi!#REF!,"")</f>
        <v>#REF!</v>
      </c>
      <c r="F1527" s="48" t="e">
        <f>IF(G1527+H1527&lt;&gt;0,Transaksi!#REF!,"")</f>
        <v>#REF!</v>
      </c>
      <c r="G1527" s="61" t="e">
        <f>IF(Transaksi!#REF!=$F$11,Transaksi!#REF!,0)</f>
        <v>#REF!</v>
      </c>
      <c r="H1527" s="61" t="e">
        <f>IF(Transaksi!#REF!=$F$11,Transaksi!#REF!,0)</f>
        <v>#REF!</v>
      </c>
      <c r="I1527" s="127" t="e">
        <f t="shared" si="23"/>
        <v>#REF!</v>
      </c>
      <c r="J1527" s="127" t="e">
        <f>IF(G1527+H1527&lt;&gt;0,Transaksi!#REF!,"")</f>
        <v>#REF!</v>
      </c>
    </row>
    <row r="1528" spans="3:10" customFormat="1" ht="16" customHeight="1">
      <c r="C1528" s="59" t="e">
        <f>IF(G1528+H1528&lt;&gt;0,Transaksi!#REF!,"")</f>
        <v>#REF!</v>
      </c>
      <c r="D1528" s="60" t="e">
        <f>IF(G1528+H1528&lt;&gt;0,Transaksi!#REF!,"")</f>
        <v>#REF!</v>
      </c>
      <c r="E1528" s="213" t="e">
        <f>IF(G1528+H1528&lt;&gt;0,Transaksi!#REF!,"")</f>
        <v>#REF!</v>
      </c>
      <c r="F1528" s="48" t="e">
        <f>IF(G1528+H1528&lt;&gt;0,Transaksi!#REF!,"")</f>
        <v>#REF!</v>
      </c>
      <c r="G1528" s="61" t="e">
        <f>IF(Transaksi!#REF!=$F$11,Transaksi!#REF!,0)</f>
        <v>#REF!</v>
      </c>
      <c r="H1528" s="61" t="e">
        <f>IF(Transaksi!#REF!=$F$11,Transaksi!#REF!,0)</f>
        <v>#REF!</v>
      </c>
      <c r="I1528" s="127" t="e">
        <f t="shared" si="23"/>
        <v>#REF!</v>
      </c>
      <c r="J1528" s="127" t="e">
        <f>IF(G1528+H1528&lt;&gt;0,Transaksi!#REF!,"")</f>
        <v>#REF!</v>
      </c>
    </row>
    <row r="1529" spans="3:10" customFormat="1" ht="16" customHeight="1">
      <c r="C1529" s="59" t="e">
        <f>IF(G1529+H1529&lt;&gt;0,Transaksi!#REF!,"")</f>
        <v>#REF!</v>
      </c>
      <c r="D1529" s="60" t="e">
        <f>IF(G1529+H1529&lt;&gt;0,Transaksi!#REF!,"")</f>
        <v>#REF!</v>
      </c>
      <c r="E1529" s="213" t="e">
        <f>IF(G1529+H1529&lt;&gt;0,Transaksi!#REF!,"")</f>
        <v>#REF!</v>
      </c>
      <c r="F1529" s="48" t="e">
        <f>IF(G1529+H1529&lt;&gt;0,Transaksi!#REF!,"")</f>
        <v>#REF!</v>
      </c>
      <c r="G1529" s="61" t="e">
        <f>IF(Transaksi!#REF!=$F$11,Transaksi!#REF!,0)</f>
        <v>#REF!</v>
      </c>
      <c r="H1529" s="61" t="e">
        <f>IF(Transaksi!#REF!=$F$11,Transaksi!#REF!,0)</f>
        <v>#REF!</v>
      </c>
      <c r="I1529" s="127" t="e">
        <f t="shared" si="23"/>
        <v>#REF!</v>
      </c>
      <c r="J1529" s="127" t="e">
        <f>IF(G1529+H1529&lt;&gt;0,Transaksi!#REF!,"")</f>
        <v>#REF!</v>
      </c>
    </row>
    <row r="1530" spans="3:10" customFormat="1" ht="16" customHeight="1">
      <c r="C1530" s="59" t="e">
        <f>IF(G1530+H1530&lt;&gt;0,Transaksi!#REF!,"")</f>
        <v>#REF!</v>
      </c>
      <c r="D1530" s="60" t="e">
        <f>IF(G1530+H1530&lt;&gt;0,Transaksi!#REF!,"")</f>
        <v>#REF!</v>
      </c>
      <c r="E1530" s="213" t="e">
        <f>IF(G1530+H1530&lt;&gt;0,Transaksi!#REF!,"")</f>
        <v>#REF!</v>
      </c>
      <c r="F1530" s="48" t="e">
        <f>IF(G1530+H1530&lt;&gt;0,Transaksi!#REF!,"")</f>
        <v>#REF!</v>
      </c>
      <c r="G1530" s="61" t="e">
        <f>IF(Transaksi!#REF!=$F$11,Transaksi!#REF!,0)</f>
        <v>#REF!</v>
      </c>
      <c r="H1530" s="61" t="e">
        <f>IF(Transaksi!#REF!=$F$11,Transaksi!#REF!,0)</f>
        <v>#REF!</v>
      </c>
      <c r="I1530" s="127" t="e">
        <f t="shared" si="23"/>
        <v>#REF!</v>
      </c>
      <c r="J1530" s="127" t="e">
        <f>IF(G1530+H1530&lt;&gt;0,Transaksi!#REF!,"")</f>
        <v>#REF!</v>
      </c>
    </row>
    <row r="1531" spans="3:10" customFormat="1" ht="16" customHeight="1">
      <c r="C1531" s="59" t="e">
        <f>IF(G1531+H1531&lt;&gt;0,Transaksi!#REF!,"")</f>
        <v>#REF!</v>
      </c>
      <c r="D1531" s="60" t="e">
        <f>IF(G1531+H1531&lt;&gt;0,Transaksi!#REF!,"")</f>
        <v>#REF!</v>
      </c>
      <c r="E1531" s="213" t="e">
        <f>IF(G1531+H1531&lt;&gt;0,Transaksi!#REF!,"")</f>
        <v>#REF!</v>
      </c>
      <c r="F1531" s="48" t="e">
        <f>IF(G1531+H1531&lt;&gt;0,Transaksi!#REF!,"")</f>
        <v>#REF!</v>
      </c>
      <c r="G1531" s="61" t="e">
        <f>IF(Transaksi!#REF!=$F$11,Transaksi!#REF!,0)</f>
        <v>#REF!</v>
      </c>
      <c r="H1531" s="61" t="e">
        <f>IF(Transaksi!#REF!=$F$11,Transaksi!#REF!,0)</f>
        <v>#REF!</v>
      </c>
      <c r="I1531" s="127" t="e">
        <f t="shared" si="23"/>
        <v>#REF!</v>
      </c>
      <c r="J1531" s="127" t="e">
        <f>IF(G1531+H1531&lt;&gt;0,Transaksi!#REF!,"")</f>
        <v>#REF!</v>
      </c>
    </row>
    <row r="1532" spans="3:10" customFormat="1" ht="16" customHeight="1">
      <c r="C1532" s="59" t="e">
        <f>IF(G1532+H1532&lt;&gt;0,Transaksi!#REF!,"")</f>
        <v>#REF!</v>
      </c>
      <c r="D1532" s="60" t="e">
        <f>IF(G1532+H1532&lt;&gt;0,Transaksi!#REF!,"")</f>
        <v>#REF!</v>
      </c>
      <c r="E1532" s="213" t="e">
        <f>IF(G1532+H1532&lt;&gt;0,Transaksi!#REF!,"")</f>
        <v>#REF!</v>
      </c>
      <c r="F1532" s="48" t="e">
        <f>IF(G1532+H1532&lt;&gt;0,Transaksi!#REF!,"")</f>
        <v>#REF!</v>
      </c>
      <c r="G1532" s="61" t="e">
        <f>IF(Transaksi!#REF!=$F$11,Transaksi!#REF!,0)</f>
        <v>#REF!</v>
      </c>
      <c r="H1532" s="61" t="e">
        <f>IF(Transaksi!#REF!=$F$11,Transaksi!#REF!,0)</f>
        <v>#REF!</v>
      </c>
      <c r="I1532" s="127" t="e">
        <f t="shared" si="23"/>
        <v>#REF!</v>
      </c>
      <c r="J1532" s="127" t="e">
        <f>IF(G1532+H1532&lt;&gt;0,Transaksi!#REF!,"")</f>
        <v>#REF!</v>
      </c>
    </row>
    <row r="1533" spans="3:10" customFormat="1" ht="16" customHeight="1">
      <c r="C1533" s="59" t="e">
        <f>IF(G1533+H1533&lt;&gt;0,Transaksi!#REF!,"")</f>
        <v>#REF!</v>
      </c>
      <c r="D1533" s="60" t="e">
        <f>IF(G1533+H1533&lt;&gt;0,Transaksi!#REF!,"")</f>
        <v>#REF!</v>
      </c>
      <c r="E1533" s="213" t="e">
        <f>IF(G1533+H1533&lt;&gt;0,Transaksi!#REF!,"")</f>
        <v>#REF!</v>
      </c>
      <c r="F1533" s="48" t="e">
        <f>IF(G1533+H1533&lt;&gt;0,Transaksi!#REF!,"")</f>
        <v>#REF!</v>
      </c>
      <c r="G1533" s="61" t="e">
        <f>IF(Transaksi!#REF!=$F$11,Transaksi!#REF!,0)</f>
        <v>#REF!</v>
      </c>
      <c r="H1533" s="61" t="e">
        <f>IF(Transaksi!#REF!=$F$11,Transaksi!#REF!,0)</f>
        <v>#REF!</v>
      </c>
      <c r="I1533" s="127" t="e">
        <f t="shared" si="23"/>
        <v>#REF!</v>
      </c>
      <c r="J1533" s="127" t="e">
        <f>IF(G1533+H1533&lt;&gt;0,Transaksi!#REF!,"")</f>
        <v>#REF!</v>
      </c>
    </row>
    <row r="1534" spans="3:10" customFormat="1" ht="16" customHeight="1">
      <c r="C1534" s="59" t="e">
        <f>IF(G1534+H1534&lt;&gt;0,Transaksi!#REF!,"")</f>
        <v>#REF!</v>
      </c>
      <c r="D1534" s="60" t="e">
        <f>IF(G1534+H1534&lt;&gt;0,Transaksi!#REF!,"")</f>
        <v>#REF!</v>
      </c>
      <c r="E1534" s="213" t="e">
        <f>IF(G1534+H1534&lt;&gt;0,Transaksi!#REF!,"")</f>
        <v>#REF!</v>
      </c>
      <c r="F1534" s="48" t="e">
        <f>IF(G1534+H1534&lt;&gt;0,Transaksi!#REF!,"")</f>
        <v>#REF!</v>
      </c>
      <c r="G1534" s="61" t="e">
        <f>IF(Transaksi!#REF!=$F$11,Transaksi!#REF!,0)</f>
        <v>#REF!</v>
      </c>
      <c r="H1534" s="61" t="e">
        <f>IF(Transaksi!#REF!=$F$11,Transaksi!#REF!,0)</f>
        <v>#REF!</v>
      </c>
      <c r="I1534" s="127" t="e">
        <f t="shared" si="23"/>
        <v>#REF!</v>
      </c>
      <c r="J1534" s="127" t="e">
        <f>IF(G1534+H1534&lt;&gt;0,Transaksi!#REF!,"")</f>
        <v>#REF!</v>
      </c>
    </row>
    <row r="1535" spans="3:10" customFormat="1" ht="16" customHeight="1">
      <c r="C1535" s="59" t="e">
        <f>IF(G1535+H1535&lt;&gt;0,Transaksi!#REF!,"")</f>
        <v>#REF!</v>
      </c>
      <c r="D1535" s="60" t="e">
        <f>IF(G1535+H1535&lt;&gt;0,Transaksi!#REF!,"")</f>
        <v>#REF!</v>
      </c>
      <c r="E1535" s="213" t="e">
        <f>IF(G1535+H1535&lt;&gt;0,Transaksi!#REF!,"")</f>
        <v>#REF!</v>
      </c>
      <c r="F1535" s="48" t="e">
        <f>IF(G1535+H1535&lt;&gt;0,Transaksi!#REF!,"")</f>
        <v>#REF!</v>
      </c>
      <c r="G1535" s="61" t="e">
        <f>IF(Transaksi!#REF!=$F$11,Transaksi!#REF!,0)</f>
        <v>#REF!</v>
      </c>
      <c r="H1535" s="61" t="e">
        <f>IF(Transaksi!#REF!=$F$11,Transaksi!#REF!,0)</f>
        <v>#REF!</v>
      </c>
      <c r="I1535" s="127" t="e">
        <f t="shared" si="23"/>
        <v>#REF!</v>
      </c>
      <c r="J1535" s="127" t="e">
        <f>IF(G1535+H1535&lt;&gt;0,Transaksi!#REF!,"")</f>
        <v>#REF!</v>
      </c>
    </row>
    <row r="1536" spans="3:10" customFormat="1" ht="16" customHeight="1">
      <c r="C1536" s="59" t="e">
        <f>IF(G1536+H1536&lt;&gt;0,Transaksi!#REF!,"")</f>
        <v>#REF!</v>
      </c>
      <c r="D1536" s="60" t="e">
        <f>IF(G1536+H1536&lt;&gt;0,Transaksi!#REF!,"")</f>
        <v>#REF!</v>
      </c>
      <c r="E1536" s="213" t="e">
        <f>IF(G1536+H1536&lt;&gt;0,Transaksi!#REF!,"")</f>
        <v>#REF!</v>
      </c>
      <c r="F1536" s="48" t="e">
        <f>IF(G1536+H1536&lt;&gt;0,Transaksi!#REF!,"")</f>
        <v>#REF!</v>
      </c>
      <c r="G1536" s="61" t="e">
        <f>IF(Transaksi!#REF!=$F$11,Transaksi!#REF!,0)</f>
        <v>#REF!</v>
      </c>
      <c r="H1536" s="61" t="e">
        <f>IF(Transaksi!#REF!=$F$11,Transaksi!#REF!,0)</f>
        <v>#REF!</v>
      </c>
      <c r="I1536" s="127" t="e">
        <f t="shared" si="23"/>
        <v>#REF!</v>
      </c>
      <c r="J1536" s="127" t="e">
        <f>IF(G1536+H1536&lt;&gt;0,Transaksi!#REF!,"")</f>
        <v>#REF!</v>
      </c>
    </row>
    <row r="1537" spans="3:10" customFormat="1" ht="16" customHeight="1">
      <c r="C1537" s="59" t="e">
        <f>IF(G1537+H1537&lt;&gt;0,Transaksi!#REF!,"")</f>
        <v>#REF!</v>
      </c>
      <c r="D1537" s="60" t="e">
        <f>IF(G1537+H1537&lt;&gt;0,Transaksi!#REF!,"")</f>
        <v>#REF!</v>
      </c>
      <c r="E1537" s="213" t="e">
        <f>IF(G1537+H1537&lt;&gt;0,Transaksi!#REF!,"")</f>
        <v>#REF!</v>
      </c>
      <c r="F1537" s="48" t="e">
        <f>IF(G1537+H1537&lt;&gt;0,Transaksi!#REF!,"")</f>
        <v>#REF!</v>
      </c>
      <c r="G1537" s="61" t="e">
        <f>IF(Transaksi!#REF!=$F$11,Transaksi!#REF!,0)</f>
        <v>#REF!</v>
      </c>
      <c r="H1537" s="61" t="e">
        <f>IF(Transaksi!#REF!=$F$11,Transaksi!#REF!,0)</f>
        <v>#REF!</v>
      </c>
      <c r="I1537" s="127" t="e">
        <f t="shared" si="23"/>
        <v>#REF!</v>
      </c>
      <c r="J1537" s="127" t="e">
        <f>IF(G1537+H1537&lt;&gt;0,Transaksi!#REF!,"")</f>
        <v>#REF!</v>
      </c>
    </row>
    <row r="1538" spans="3:10" customFormat="1" ht="16" customHeight="1">
      <c r="C1538" s="59" t="e">
        <f>IF(G1538+H1538&lt;&gt;0,Transaksi!#REF!,"")</f>
        <v>#REF!</v>
      </c>
      <c r="D1538" s="60" t="e">
        <f>IF(G1538+H1538&lt;&gt;0,Transaksi!#REF!,"")</f>
        <v>#REF!</v>
      </c>
      <c r="E1538" s="213" t="e">
        <f>IF(G1538+H1538&lt;&gt;0,Transaksi!#REF!,"")</f>
        <v>#REF!</v>
      </c>
      <c r="F1538" s="48" t="e">
        <f>IF(G1538+H1538&lt;&gt;0,Transaksi!#REF!,"")</f>
        <v>#REF!</v>
      </c>
      <c r="G1538" s="61" t="e">
        <f>IF(Transaksi!#REF!=$F$11,Transaksi!#REF!,0)</f>
        <v>#REF!</v>
      </c>
      <c r="H1538" s="61" t="e">
        <f>IF(Transaksi!#REF!=$F$11,Transaksi!#REF!,0)</f>
        <v>#REF!</v>
      </c>
      <c r="I1538" s="127" t="e">
        <f t="shared" si="23"/>
        <v>#REF!</v>
      </c>
      <c r="J1538" s="127" t="e">
        <f>IF(G1538+H1538&lt;&gt;0,Transaksi!#REF!,"")</f>
        <v>#REF!</v>
      </c>
    </row>
    <row r="1539" spans="3:10" customFormat="1" ht="16" customHeight="1">
      <c r="C1539" s="59" t="e">
        <f>IF(G1539+H1539&lt;&gt;0,Transaksi!#REF!,"")</f>
        <v>#REF!</v>
      </c>
      <c r="D1539" s="60" t="e">
        <f>IF(G1539+H1539&lt;&gt;0,Transaksi!#REF!,"")</f>
        <v>#REF!</v>
      </c>
      <c r="E1539" s="213" t="e">
        <f>IF(G1539+H1539&lt;&gt;0,Transaksi!#REF!,"")</f>
        <v>#REF!</v>
      </c>
      <c r="F1539" s="48" t="e">
        <f>IF(G1539+H1539&lt;&gt;0,Transaksi!#REF!,"")</f>
        <v>#REF!</v>
      </c>
      <c r="G1539" s="61" t="e">
        <f>IF(Transaksi!#REF!=$F$11,Transaksi!#REF!,0)</f>
        <v>#REF!</v>
      </c>
      <c r="H1539" s="61" t="e">
        <f>IF(Transaksi!#REF!=$F$11,Transaksi!#REF!,0)</f>
        <v>#REF!</v>
      </c>
      <c r="I1539" s="127" t="e">
        <f t="shared" si="23"/>
        <v>#REF!</v>
      </c>
      <c r="J1539" s="127" t="e">
        <f>IF(G1539+H1539&lt;&gt;0,Transaksi!#REF!,"")</f>
        <v>#REF!</v>
      </c>
    </row>
    <row r="1540" spans="3:10" customFormat="1" ht="16" customHeight="1">
      <c r="C1540" s="59" t="e">
        <f>IF(G1540+H1540&lt;&gt;0,Transaksi!#REF!,"")</f>
        <v>#REF!</v>
      </c>
      <c r="D1540" s="60" t="e">
        <f>IF(G1540+H1540&lt;&gt;0,Transaksi!#REF!,"")</f>
        <v>#REF!</v>
      </c>
      <c r="E1540" s="213" t="e">
        <f>IF(G1540+H1540&lt;&gt;0,Transaksi!#REF!,"")</f>
        <v>#REF!</v>
      </c>
      <c r="F1540" s="48" t="e">
        <f>IF(G1540+H1540&lt;&gt;0,Transaksi!#REF!,"")</f>
        <v>#REF!</v>
      </c>
      <c r="G1540" s="61" t="e">
        <f>IF(Transaksi!#REF!=$F$11,Transaksi!#REF!,0)</f>
        <v>#REF!</v>
      </c>
      <c r="H1540" s="61" t="e">
        <f>IF(Transaksi!#REF!=$F$11,Transaksi!#REF!,0)</f>
        <v>#REF!</v>
      </c>
      <c r="I1540" s="127" t="e">
        <f t="shared" si="23"/>
        <v>#REF!</v>
      </c>
      <c r="J1540" s="127" t="e">
        <f>IF(G1540+H1540&lt;&gt;0,Transaksi!#REF!,"")</f>
        <v>#REF!</v>
      </c>
    </row>
    <row r="1541" spans="3:10" customFormat="1" ht="16" customHeight="1">
      <c r="C1541" s="59" t="e">
        <f>IF(G1541+H1541&lt;&gt;0,Transaksi!#REF!,"")</f>
        <v>#REF!</v>
      </c>
      <c r="D1541" s="60" t="e">
        <f>IF(G1541+H1541&lt;&gt;0,Transaksi!#REF!,"")</f>
        <v>#REF!</v>
      </c>
      <c r="E1541" s="213" t="e">
        <f>IF(G1541+H1541&lt;&gt;0,Transaksi!#REF!,"")</f>
        <v>#REF!</v>
      </c>
      <c r="F1541" s="48" t="e">
        <f>IF(G1541+H1541&lt;&gt;0,Transaksi!#REF!,"")</f>
        <v>#REF!</v>
      </c>
      <c r="G1541" s="61" t="e">
        <f>IF(Transaksi!#REF!=$F$11,Transaksi!#REF!,0)</f>
        <v>#REF!</v>
      </c>
      <c r="H1541" s="61" t="e">
        <f>IF(Transaksi!#REF!=$F$11,Transaksi!#REF!,0)</f>
        <v>#REF!</v>
      </c>
      <c r="I1541" s="127" t="e">
        <f t="shared" si="23"/>
        <v>#REF!</v>
      </c>
      <c r="J1541" s="127" t="e">
        <f>IF(G1541+H1541&lt;&gt;0,Transaksi!#REF!,"")</f>
        <v>#REF!</v>
      </c>
    </row>
    <row r="1542" spans="3:10" customFormat="1" ht="16" customHeight="1">
      <c r="C1542" s="59" t="e">
        <f>IF(G1542+H1542&lt;&gt;0,Transaksi!#REF!,"")</f>
        <v>#REF!</v>
      </c>
      <c r="D1542" s="60" t="e">
        <f>IF(G1542+H1542&lt;&gt;0,Transaksi!#REF!,"")</f>
        <v>#REF!</v>
      </c>
      <c r="E1542" s="213" t="e">
        <f>IF(G1542+H1542&lt;&gt;0,Transaksi!#REF!,"")</f>
        <v>#REF!</v>
      </c>
      <c r="F1542" s="48" t="e">
        <f>IF(G1542+H1542&lt;&gt;0,Transaksi!#REF!,"")</f>
        <v>#REF!</v>
      </c>
      <c r="G1542" s="61" t="e">
        <f>IF(Transaksi!#REF!=$F$11,Transaksi!#REF!,0)</f>
        <v>#REF!</v>
      </c>
      <c r="H1542" s="61" t="e">
        <f>IF(Transaksi!#REF!=$F$11,Transaksi!#REF!,0)</f>
        <v>#REF!</v>
      </c>
      <c r="I1542" s="127" t="e">
        <f t="shared" si="23"/>
        <v>#REF!</v>
      </c>
      <c r="J1542" s="127" t="e">
        <f>IF(G1542+H1542&lt;&gt;0,Transaksi!#REF!,"")</f>
        <v>#REF!</v>
      </c>
    </row>
    <row r="1543" spans="3:10" customFormat="1" ht="16" customHeight="1">
      <c r="C1543" s="59" t="e">
        <f>IF(G1543+H1543&lt;&gt;0,Transaksi!#REF!,"")</f>
        <v>#REF!</v>
      </c>
      <c r="D1543" s="60" t="e">
        <f>IF(G1543+H1543&lt;&gt;0,Transaksi!#REF!,"")</f>
        <v>#REF!</v>
      </c>
      <c r="E1543" s="213" t="e">
        <f>IF(G1543+H1543&lt;&gt;0,Transaksi!#REF!,"")</f>
        <v>#REF!</v>
      </c>
      <c r="F1543" s="48" t="e">
        <f>IF(G1543+H1543&lt;&gt;0,Transaksi!#REF!,"")</f>
        <v>#REF!</v>
      </c>
      <c r="G1543" s="61" t="e">
        <f>IF(Transaksi!#REF!=$F$11,Transaksi!#REF!,0)</f>
        <v>#REF!</v>
      </c>
      <c r="H1543" s="61" t="e">
        <f>IF(Transaksi!#REF!=$F$11,Transaksi!#REF!,0)</f>
        <v>#REF!</v>
      </c>
      <c r="I1543" s="127" t="e">
        <f t="shared" si="23"/>
        <v>#REF!</v>
      </c>
      <c r="J1543" s="127" t="e">
        <f>IF(G1543+H1543&lt;&gt;0,Transaksi!#REF!,"")</f>
        <v>#REF!</v>
      </c>
    </row>
    <row r="1544" spans="3:10" customFormat="1" ht="16" customHeight="1">
      <c r="C1544" s="59" t="e">
        <f>IF(G1544+H1544&lt;&gt;0,Transaksi!#REF!,"")</f>
        <v>#REF!</v>
      </c>
      <c r="D1544" s="60" t="e">
        <f>IF(G1544+H1544&lt;&gt;0,Transaksi!#REF!,"")</f>
        <v>#REF!</v>
      </c>
      <c r="E1544" s="213" t="e">
        <f>IF(G1544+H1544&lt;&gt;0,Transaksi!#REF!,"")</f>
        <v>#REF!</v>
      </c>
      <c r="F1544" s="48" t="e">
        <f>IF(G1544+H1544&lt;&gt;0,Transaksi!#REF!,"")</f>
        <v>#REF!</v>
      </c>
      <c r="G1544" s="61" t="e">
        <f>IF(Transaksi!#REF!=$F$11,Transaksi!#REF!,0)</f>
        <v>#REF!</v>
      </c>
      <c r="H1544" s="61" t="e">
        <f>IF(Transaksi!#REF!=$F$11,Transaksi!#REF!,0)</f>
        <v>#REF!</v>
      </c>
      <c r="I1544" s="127" t="e">
        <f t="shared" si="23"/>
        <v>#REF!</v>
      </c>
      <c r="J1544" s="127" t="e">
        <f>IF(G1544+H1544&lt;&gt;0,Transaksi!#REF!,"")</f>
        <v>#REF!</v>
      </c>
    </row>
    <row r="1545" spans="3:10" customFormat="1" ht="16" customHeight="1">
      <c r="C1545" s="59" t="e">
        <f>IF(G1545+H1545&lt;&gt;0,Transaksi!#REF!,"")</f>
        <v>#REF!</v>
      </c>
      <c r="D1545" s="60" t="e">
        <f>IF(G1545+H1545&lt;&gt;0,Transaksi!#REF!,"")</f>
        <v>#REF!</v>
      </c>
      <c r="E1545" s="213" t="e">
        <f>IF(G1545+H1545&lt;&gt;0,Transaksi!#REF!,"")</f>
        <v>#REF!</v>
      </c>
      <c r="F1545" s="48" t="e">
        <f>IF(G1545+H1545&lt;&gt;0,Transaksi!#REF!,"")</f>
        <v>#REF!</v>
      </c>
      <c r="G1545" s="61" t="e">
        <f>IF(Transaksi!#REF!=$F$11,Transaksi!#REF!,0)</f>
        <v>#REF!</v>
      </c>
      <c r="H1545" s="61" t="e">
        <f>IF(Transaksi!#REF!=$F$11,Transaksi!#REF!,0)</f>
        <v>#REF!</v>
      </c>
      <c r="I1545" s="127" t="e">
        <f t="shared" si="23"/>
        <v>#REF!</v>
      </c>
      <c r="J1545" s="127" t="e">
        <f>IF(G1545+H1545&lt;&gt;0,Transaksi!#REF!,"")</f>
        <v>#REF!</v>
      </c>
    </row>
    <row r="1546" spans="3:10" customFormat="1" ht="16" customHeight="1">
      <c r="C1546" s="59" t="e">
        <f>IF(G1546+H1546&lt;&gt;0,Transaksi!#REF!,"")</f>
        <v>#REF!</v>
      </c>
      <c r="D1546" s="60" t="e">
        <f>IF(G1546+H1546&lt;&gt;0,Transaksi!#REF!,"")</f>
        <v>#REF!</v>
      </c>
      <c r="E1546" s="213" t="e">
        <f>IF(G1546+H1546&lt;&gt;0,Transaksi!#REF!,"")</f>
        <v>#REF!</v>
      </c>
      <c r="F1546" s="48" t="e">
        <f>IF(G1546+H1546&lt;&gt;0,Transaksi!#REF!,"")</f>
        <v>#REF!</v>
      </c>
      <c r="G1546" s="61" t="e">
        <f>IF(Transaksi!#REF!=$F$11,Transaksi!#REF!,0)</f>
        <v>#REF!</v>
      </c>
      <c r="H1546" s="61" t="e">
        <f>IF(Transaksi!#REF!=$F$11,Transaksi!#REF!,0)</f>
        <v>#REF!</v>
      </c>
      <c r="I1546" s="127" t="e">
        <f t="shared" si="23"/>
        <v>#REF!</v>
      </c>
      <c r="J1546" s="127" t="e">
        <f>IF(G1546+H1546&lt;&gt;0,Transaksi!#REF!,"")</f>
        <v>#REF!</v>
      </c>
    </row>
    <row r="1547" spans="3:10" customFormat="1" ht="16" customHeight="1">
      <c r="C1547" s="59" t="e">
        <f>IF(G1547+H1547&lt;&gt;0,Transaksi!#REF!,"")</f>
        <v>#REF!</v>
      </c>
      <c r="D1547" s="60" t="e">
        <f>IF(G1547+H1547&lt;&gt;0,Transaksi!#REF!,"")</f>
        <v>#REF!</v>
      </c>
      <c r="E1547" s="213" t="e">
        <f>IF(G1547+H1547&lt;&gt;0,Transaksi!#REF!,"")</f>
        <v>#REF!</v>
      </c>
      <c r="F1547" s="48" t="e">
        <f>IF(G1547+H1547&lt;&gt;0,Transaksi!#REF!,"")</f>
        <v>#REF!</v>
      </c>
      <c r="G1547" s="61" t="e">
        <f>IF(Transaksi!#REF!=$F$11,Transaksi!#REF!,0)</f>
        <v>#REF!</v>
      </c>
      <c r="H1547" s="61" t="e">
        <f>IF(Transaksi!#REF!=$F$11,Transaksi!#REF!,0)</f>
        <v>#REF!</v>
      </c>
      <c r="I1547" s="127" t="e">
        <f t="shared" si="23"/>
        <v>#REF!</v>
      </c>
      <c r="J1547" s="127" t="e">
        <f>IF(G1547+H1547&lt;&gt;0,Transaksi!#REF!,"")</f>
        <v>#REF!</v>
      </c>
    </row>
    <row r="1548" spans="3:10" customFormat="1" ht="16" customHeight="1">
      <c r="C1548" s="59" t="e">
        <f>IF(G1548+H1548&lt;&gt;0,Transaksi!#REF!,"")</f>
        <v>#REF!</v>
      </c>
      <c r="D1548" s="60" t="e">
        <f>IF(G1548+H1548&lt;&gt;0,Transaksi!#REF!,"")</f>
        <v>#REF!</v>
      </c>
      <c r="E1548" s="213" t="e">
        <f>IF(G1548+H1548&lt;&gt;0,Transaksi!#REF!,"")</f>
        <v>#REF!</v>
      </c>
      <c r="F1548" s="48" t="e">
        <f>IF(G1548+H1548&lt;&gt;0,Transaksi!#REF!,"")</f>
        <v>#REF!</v>
      </c>
      <c r="G1548" s="61" t="e">
        <f>IF(Transaksi!#REF!=$F$11,Transaksi!#REF!,0)</f>
        <v>#REF!</v>
      </c>
      <c r="H1548" s="61" t="e">
        <f>IF(Transaksi!#REF!=$F$11,Transaksi!#REF!,0)</f>
        <v>#REF!</v>
      </c>
      <c r="I1548" s="127" t="e">
        <f t="shared" si="23"/>
        <v>#REF!</v>
      </c>
      <c r="J1548" s="127" t="e">
        <f>IF(G1548+H1548&lt;&gt;0,Transaksi!#REF!,"")</f>
        <v>#REF!</v>
      </c>
    </row>
    <row r="1549" spans="3:10" customFormat="1" ht="16" customHeight="1">
      <c r="C1549" s="59" t="e">
        <f>IF(G1549+H1549&lt;&gt;0,Transaksi!#REF!,"")</f>
        <v>#REF!</v>
      </c>
      <c r="D1549" s="60" t="e">
        <f>IF(G1549+H1549&lt;&gt;0,Transaksi!#REF!,"")</f>
        <v>#REF!</v>
      </c>
      <c r="E1549" s="213" t="e">
        <f>IF(G1549+H1549&lt;&gt;0,Transaksi!#REF!,"")</f>
        <v>#REF!</v>
      </c>
      <c r="F1549" s="48" t="e">
        <f>IF(G1549+H1549&lt;&gt;0,Transaksi!#REF!,"")</f>
        <v>#REF!</v>
      </c>
      <c r="G1549" s="61" t="e">
        <f>IF(Transaksi!#REF!=$F$11,Transaksi!#REF!,0)</f>
        <v>#REF!</v>
      </c>
      <c r="H1549" s="61" t="e">
        <f>IF(Transaksi!#REF!=$F$11,Transaksi!#REF!,0)</f>
        <v>#REF!</v>
      </c>
      <c r="I1549" s="127" t="e">
        <f t="shared" si="23"/>
        <v>#REF!</v>
      </c>
      <c r="J1549" s="127" t="e">
        <f>IF(G1549+H1549&lt;&gt;0,Transaksi!#REF!,"")</f>
        <v>#REF!</v>
      </c>
    </row>
    <row r="1550" spans="3:10" customFormat="1" ht="16" customHeight="1">
      <c r="C1550" s="59" t="e">
        <f>IF(G1550+H1550&lt;&gt;0,Transaksi!#REF!,"")</f>
        <v>#REF!</v>
      </c>
      <c r="D1550" s="60" t="e">
        <f>IF(G1550+H1550&lt;&gt;0,Transaksi!#REF!,"")</f>
        <v>#REF!</v>
      </c>
      <c r="E1550" s="213" t="e">
        <f>IF(G1550+H1550&lt;&gt;0,Transaksi!#REF!,"")</f>
        <v>#REF!</v>
      </c>
      <c r="F1550" s="48" t="e">
        <f>IF(G1550+H1550&lt;&gt;0,Transaksi!#REF!,"")</f>
        <v>#REF!</v>
      </c>
      <c r="G1550" s="61" t="e">
        <f>IF(Transaksi!#REF!=$F$11,Transaksi!#REF!,0)</f>
        <v>#REF!</v>
      </c>
      <c r="H1550" s="61" t="e">
        <f>IF(Transaksi!#REF!=$F$11,Transaksi!#REF!,0)</f>
        <v>#REF!</v>
      </c>
      <c r="I1550" s="127" t="e">
        <f t="shared" si="23"/>
        <v>#REF!</v>
      </c>
      <c r="J1550" s="127" t="e">
        <f>IF(G1550+H1550&lt;&gt;0,Transaksi!#REF!,"")</f>
        <v>#REF!</v>
      </c>
    </row>
    <row r="1551" spans="3:10" customFormat="1" ht="16" customHeight="1">
      <c r="C1551" s="59" t="e">
        <f>IF(G1551+H1551&lt;&gt;0,Transaksi!#REF!,"")</f>
        <v>#REF!</v>
      </c>
      <c r="D1551" s="60" t="e">
        <f>IF(G1551+H1551&lt;&gt;0,Transaksi!#REF!,"")</f>
        <v>#REF!</v>
      </c>
      <c r="E1551" s="213" t="e">
        <f>IF(G1551+H1551&lt;&gt;0,Transaksi!#REF!,"")</f>
        <v>#REF!</v>
      </c>
      <c r="F1551" s="48" t="e">
        <f>IF(G1551+H1551&lt;&gt;0,Transaksi!#REF!,"")</f>
        <v>#REF!</v>
      </c>
      <c r="G1551" s="61" t="e">
        <f>IF(Transaksi!#REF!=$F$11,Transaksi!#REF!,0)</f>
        <v>#REF!</v>
      </c>
      <c r="H1551" s="61" t="e">
        <f>IF(Transaksi!#REF!=$F$11,Transaksi!#REF!,0)</f>
        <v>#REF!</v>
      </c>
      <c r="I1551" s="127" t="e">
        <f t="shared" si="23"/>
        <v>#REF!</v>
      </c>
      <c r="J1551" s="127" t="e">
        <f>IF(G1551+H1551&lt;&gt;0,Transaksi!#REF!,"")</f>
        <v>#REF!</v>
      </c>
    </row>
    <row r="1552" spans="3:10" customFormat="1" ht="16" customHeight="1">
      <c r="C1552" s="59" t="e">
        <f>IF(G1552+H1552&lt;&gt;0,Transaksi!#REF!,"")</f>
        <v>#REF!</v>
      </c>
      <c r="D1552" s="60" t="e">
        <f>IF(G1552+H1552&lt;&gt;0,Transaksi!#REF!,"")</f>
        <v>#REF!</v>
      </c>
      <c r="E1552" s="213" t="e">
        <f>IF(G1552+H1552&lt;&gt;0,Transaksi!#REF!,"")</f>
        <v>#REF!</v>
      </c>
      <c r="F1552" s="48" t="e">
        <f>IF(G1552+H1552&lt;&gt;0,Transaksi!#REF!,"")</f>
        <v>#REF!</v>
      </c>
      <c r="G1552" s="61" t="e">
        <f>IF(Transaksi!#REF!=$F$11,Transaksi!#REF!,0)</f>
        <v>#REF!</v>
      </c>
      <c r="H1552" s="61" t="e">
        <f>IF(Transaksi!#REF!=$F$11,Transaksi!#REF!,0)</f>
        <v>#REF!</v>
      </c>
      <c r="I1552" s="127" t="e">
        <f t="shared" si="23"/>
        <v>#REF!</v>
      </c>
      <c r="J1552" s="127" t="e">
        <f>IF(G1552+H1552&lt;&gt;0,Transaksi!#REF!,"")</f>
        <v>#REF!</v>
      </c>
    </row>
    <row r="1553" spans="3:10" customFormat="1" ht="16" customHeight="1">
      <c r="C1553" s="59" t="e">
        <f>IF(G1553+H1553&lt;&gt;0,Transaksi!#REF!,"")</f>
        <v>#REF!</v>
      </c>
      <c r="D1553" s="60" t="e">
        <f>IF(G1553+H1553&lt;&gt;0,Transaksi!#REF!,"")</f>
        <v>#REF!</v>
      </c>
      <c r="E1553" s="213" t="e">
        <f>IF(G1553+H1553&lt;&gt;0,Transaksi!#REF!,"")</f>
        <v>#REF!</v>
      </c>
      <c r="F1553" s="48" t="e">
        <f>IF(G1553+H1553&lt;&gt;0,Transaksi!#REF!,"")</f>
        <v>#REF!</v>
      </c>
      <c r="G1553" s="61" t="e">
        <f>IF(Transaksi!#REF!=$F$11,Transaksi!#REF!,0)</f>
        <v>#REF!</v>
      </c>
      <c r="H1553" s="61" t="e">
        <f>IF(Transaksi!#REF!=$F$11,Transaksi!#REF!,0)</f>
        <v>#REF!</v>
      </c>
      <c r="I1553" s="127" t="e">
        <f t="shared" ref="I1553:I1616" si="24">I1552+G1553-H1553</f>
        <v>#REF!</v>
      </c>
      <c r="J1553" s="127" t="e">
        <f>IF(G1553+H1553&lt;&gt;0,Transaksi!#REF!,"")</f>
        <v>#REF!</v>
      </c>
    </row>
    <row r="1554" spans="3:10" customFormat="1" ht="16" customHeight="1">
      <c r="C1554" s="59" t="e">
        <f>IF(G1554+H1554&lt;&gt;0,Transaksi!#REF!,"")</f>
        <v>#REF!</v>
      </c>
      <c r="D1554" s="60" t="e">
        <f>IF(G1554+H1554&lt;&gt;0,Transaksi!#REF!,"")</f>
        <v>#REF!</v>
      </c>
      <c r="E1554" s="213" t="e">
        <f>IF(G1554+H1554&lt;&gt;0,Transaksi!#REF!,"")</f>
        <v>#REF!</v>
      </c>
      <c r="F1554" s="48" t="e">
        <f>IF(G1554+H1554&lt;&gt;0,Transaksi!#REF!,"")</f>
        <v>#REF!</v>
      </c>
      <c r="G1554" s="61" t="e">
        <f>IF(Transaksi!#REF!=$F$11,Transaksi!#REF!,0)</f>
        <v>#REF!</v>
      </c>
      <c r="H1554" s="61" t="e">
        <f>IF(Transaksi!#REF!=$F$11,Transaksi!#REF!,0)</f>
        <v>#REF!</v>
      </c>
      <c r="I1554" s="127" t="e">
        <f t="shared" si="24"/>
        <v>#REF!</v>
      </c>
      <c r="J1554" s="127" t="e">
        <f>IF(G1554+H1554&lt;&gt;0,Transaksi!#REF!,"")</f>
        <v>#REF!</v>
      </c>
    </row>
    <row r="1555" spans="3:10" customFormat="1" ht="16" customHeight="1">
      <c r="C1555" s="59" t="e">
        <f>IF(G1555+H1555&lt;&gt;0,Transaksi!#REF!,"")</f>
        <v>#REF!</v>
      </c>
      <c r="D1555" s="60" t="e">
        <f>IF(G1555+H1555&lt;&gt;0,Transaksi!#REF!,"")</f>
        <v>#REF!</v>
      </c>
      <c r="E1555" s="213" t="e">
        <f>IF(G1555+H1555&lt;&gt;0,Transaksi!#REF!,"")</f>
        <v>#REF!</v>
      </c>
      <c r="F1555" s="48" t="e">
        <f>IF(G1555+H1555&lt;&gt;0,Transaksi!#REF!,"")</f>
        <v>#REF!</v>
      </c>
      <c r="G1555" s="61" t="e">
        <f>IF(Transaksi!#REF!=$F$11,Transaksi!#REF!,0)</f>
        <v>#REF!</v>
      </c>
      <c r="H1555" s="61" t="e">
        <f>IF(Transaksi!#REF!=$F$11,Transaksi!#REF!,0)</f>
        <v>#REF!</v>
      </c>
      <c r="I1555" s="127" t="e">
        <f t="shared" si="24"/>
        <v>#REF!</v>
      </c>
      <c r="J1555" s="127" t="e">
        <f>IF(G1555+H1555&lt;&gt;0,Transaksi!#REF!,"")</f>
        <v>#REF!</v>
      </c>
    </row>
    <row r="1556" spans="3:10" customFormat="1" ht="16" customHeight="1">
      <c r="C1556" s="59" t="e">
        <f>IF(G1556+H1556&lt;&gt;0,Transaksi!#REF!,"")</f>
        <v>#REF!</v>
      </c>
      <c r="D1556" s="60" t="e">
        <f>IF(G1556+H1556&lt;&gt;0,Transaksi!#REF!,"")</f>
        <v>#REF!</v>
      </c>
      <c r="E1556" s="213" t="e">
        <f>IF(G1556+H1556&lt;&gt;0,Transaksi!#REF!,"")</f>
        <v>#REF!</v>
      </c>
      <c r="F1556" s="48" t="e">
        <f>IF(G1556+H1556&lt;&gt;0,Transaksi!#REF!,"")</f>
        <v>#REF!</v>
      </c>
      <c r="G1556" s="61" t="e">
        <f>IF(Transaksi!#REF!=$F$11,Transaksi!#REF!,0)</f>
        <v>#REF!</v>
      </c>
      <c r="H1556" s="61" t="e">
        <f>IF(Transaksi!#REF!=$F$11,Transaksi!#REF!,0)</f>
        <v>#REF!</v>
      </c>
      <c r="I1556" s="127" t="e">
        <f t="shared" si="24"/>
        <v>#REF!</v>
      </c>
      <c r="J1556" s="127" t="e">
        <f>IF(G1556+H1556&lt;&gt;0,Transaksi!#REF!,"")</f>
        <v>#REF!</v>
      </c>
    </row>
    <row r="1557" spans="3:10" customFormat="1" ht="16" customHeight="1">
      <c r="C1557" s="59" t="e">
        <f>IF(G1557+H1557&lt;&gt;0,Transaksi!#REF!,"")</f>
        <v>#REF!</v>
      </c>
      <c r="D1557" s="60" t="e">
        <f>IF(G1557+H1557&lt;&gt;0,Transaksi!#REF!,"")</f>
        <v>#REF!</v>
      </c>
      <c r="E1557" s="213" t="e">
        <f>IF(G1557+H1557&lt;&gt;0,Transaksi!#REF!,"")</f>
        <v>#REF!</v>
      </c>
      <c r="F1557" s="48" t="e">
        <f>IF(G1557+H1557&lt;&gt;0,Transaksi!#REF!,"")</f>
        <v>#REF!</v>
      </c>
      <c r="G1557" s="61" t="e">
        <f>IF(Transaksi!#REF!=$F$11,Transaksi!#REF!,0)</f>
        <v>#REF!</v>
      </c>
      <c r="H1557" s="61" t="e">
        <f>IF(Transaksi!#REF!=$F$11,Transaksi!#REF!,0)</f>
        <v>#REF!</v>
      </c>
      <c r="I1557" s="127" t="e">
        <f t="shared" si="24"/>
        <v>#REF!</v>
      </c>
      <c r="J1557" s="127" t="e">
        <f>IF(G1557+H1557&lt;&gt;0,Transaksi!#REF!,"")</f>
        <v>#REF!</v>
      </c>
    </row>
    <row r="1558" spans="3:10" customFormat="1" ht="16" customHeight="1">
      <c r="C1558" s="59" t="e">
        <f>IF(G1558+H1558&lt;&gt;0,Transaksi!#REF!,"")</f>
        <v>#REF!</v>
      </c>
      <c r="D1558" s="60" t="e">
        <f>IF(G1558+H1558&lt;&gt;0,Transaksi!#REF!,"")</f>
        <v>#REF!</v>
      </c>
      <c r="E1558" s="213" t="e">
        <f>IF(G1558+H1558&lt;&gt;0,Transaksi!#REF!,"")</f>
        <v>#REF!</v>
      </c>
      <c r="F1558" s="48" t="e">
        <f>IF(G1558+H1558&lt;&gt;0,Transaksi!#REF!,"")</f>
        <v>#REF!</v>
      </c>
      <c r="G1558" s="61" t="e">
        <f>IF(Transaksi!#REF!=$F$11,Transaksi!#REF!,0)</f>
        <v>#REF!</v>
      </c>
      <c r="H1558" s="61" t="e">
        <f>IF(Transaksi!#REF!=$F$11,Transaksi!#REF!,0)</f>
        <v>#REF!</v>
      </c>
      <c r="I1558" s="127" t="e">
        <f t="shared" si="24"/>
        <v>#REF!</v>
      </c>
      <c r="J1558" s="127" t="e">
        <f>IF(G1558+H1558&lt;&gt;0,Transaksi!#REF!,"")</f>
        <v>#REF!</v>
      </c>
    </row>
    <row r="1559" spans="3:10" customFormat="1" ht="16" customHeight="1">
      <c r="C1559" s="59" t="e">
        <f>IF(G1559+H1559&lt;&gt;0,Transaksi!#REF!,"")</f>
        <v>#REF!</v>
      </c>
      <c r="D1559" s="60" t="e">
        <f>IF(G1559+H1559&lt;&gt;0,Transaksi!#REF!,"")</f>
        <v>#REF!</v>
      </c>
      <c r="E1559" s="213" t="e">
        <f>IF(G1559+H1559&lt;&gt;0,Transaksi!#REF!,"")</f>
        <v>#REF!</v>
      </c>
      <c r="F1559" s="48" t="e">
        <f>IF(G1559+H1559&lt;&gt;0,Transaksi!#REF!,"")</f>
        <v>#REF!</v>
      </c>
      <c r="G1559" s="61" t="e">
        <f>IF(Transaksi!#REF!=$F$11,Transaksi!#REF!,0)</f>
        <v>#REF!</v>
      </c>
      <c r="H1559" s="61" t="e">
        <f>IF(Transaksi!#REF!=$F$11,Transaksi!#REF!,0)</f>
        <v>#REF!</v>
      </c>
      <c r="I1559" s="127" t="e">
        <f t="shared" si="24"/>
        <v>#REF!</v>
      </c>
      <c r="J1559" s="127" t="e">
        <f>IF(G1559+H1559&lt;&gt;0,Transaksi!#REF!,"")</f>
        <v>#REF!</v>
      </c>
    </row>
    <row r="1560" spans="3:10" customFormat="1" ht="16" customHeight="1">
      <c r="C1560" s="59" t="e">
        <f>IF(G1560+H1560&lt;&gt;0,Transaksi!#REF!,"")</f>
        <v>#REF!</v>
      </c>
      <c r="D1560" s="60" t="e">
        <f>IF(G1560+H1560&lt;&gt;0,Transaksi!#REF!,"")</f>
        <v>#REF!</v>
      </c>
      <c r="E1560" s="213" t="e">
        <f>IF(G1560+H1560&lt;&gt;0,Transaksi!#REF!,"")</f>
        <v>#REF!</v>
      </c>
      <c r="F1560" s="48" t="e">
        <f>IF(G1560+H1560&lt;&gt;0,Transaksi!#REF!,"")</f>
        <v>#REF!</v>
      </c>
      <c r="G1560" s="61" t="e">
        <f>IF(Transaksi!#REF!=$F$11,Transaksi!#REF!,0)</f>
        <v>#REF!</v>
      </c>
      <c r="H1560" s="61" t="e">
        <f>IF(Transaksi!#REF!=$F$11,Transaksi!#REF!,0)</f>
        <v>#REF!</v>
      </c>
      <c r="I1560" s="127" t="e">
        <f t="shared" si="24"/>
        <v>#REF!</v>
      </c>
      <c r="J1560" s="127" t="e">
        <f>IF(G1560+H1560&lt;&gt;0,Transaksi!#REF!,"")</f>
        <v>#REF!</v>
      </c>
    </row>
    <row r="1561" spans="3:10" customFormat="1" ht="16" customHeight="1">
      <c r="C1561" s="59" t="e">
        <f>IF(G1561+H1561&lt;&gt;0,Transaksi!#REF!,"")</f>
        <v>#REF!</v>
      </c>
      <c r="D1561" s="60" t="e">
        <f>IF(G1561+H1561&lt;&gt;0,Transaksi!#REF!,"")</f>
        <v>#REF!</v>
      </c>
      <c r="E1561" s="213" t="e">
        <f>IF(G1561+H1561&lt;&gt;0,Transaksi!#REF!,"")</f>
        <v>#REF!</v>
      </c>
      <c r="F1561" s="48" t="e">
        <f>IF(G1561+H1561&lt;&gt;0,Transaksi!#REF!,"")</f>
        <v>#REF!</v>
      </c>
      <c r="G1561" s="61" t="e">
        <f>IF(Transaksi!#REF!=$F$11,Transaksi!#REF!,0)</f>
        <v>#REF!</v>
      </c>
      <c r="H1561" s="61" t="e">
        <f>IF(Transaksi!#REF!=$F$11,Transaksi!#REF!,0)</f>
        <v>#REF!</v>
      </c>
      <c r="I1561" s="127" t="e">
        <f t="shared" si="24"/>
        <v>#REF!</v>
      </c>
      <c r="J1561" s="127" t="e">
        <f>IF(G1561+H1561&lt;&gt;0,Transaksi!#REF!,"")</f>
        <v>#REF!</v>
      </c>
    </row>
    <row r="1562" spans="3:10" customFormat="1" ht="16" customHeight="1">
      <c r="C1562" s="59" t="e">
        <f>IF(G1562+H1562&lt;&gt;0,Transaksi!#REF!,"")</f>
        <v>#REF!</v>
      </c>
      <c r="D1562" s="60" t="e">
        <f>IF(G1562+H1562&lt;&gt;0,Transaksi!#REF!,"")</f>
        <v>#REF!</v>
      </c>
      <c r="E1562" s="213" t="e">
        <f>IF(G1562+H1562&lt;&gt;0,Transaksi!#REF!,"")</f>
        <v>#REF!</v>
      </c>
      <c r="F1562" s="48" t="e">
        <f>IF(G1562+H1562&lt;&gt;0,Transaksi!#REF!,"")</f>
        <v>#REF!</v>
      </c>
      <c r="G1562" s="61" t="e">
        <f>IF(Transaksi!#REF!=$F$11,Transaksi!#REF!,0)</f>
        <v>#REF!</v>
      </c>
      <c r="H1562" s="61" t="e">
        <f>IF(Transaksi!#REF!=$F$11,Transaksi!#REF!,0)</f>
        <v>#REF!</v>
      </c>
      <c r="I1562" s="127" t="e">
        <f t="shared" si="24"/>
        <v>#REF!</v>
      </c>
      <c r="J1562" s="127" t="e">
        <f>IF(G1562+H1562&lt;&gt;0,Transaksi!#REF!,"")</f>
        <v>#REF!</v>
      </c>
    </row>
    <row r="1563" spans="3:10" customFormat="1" ht="16" customHeight="1">
      <c r="C1563" s="59" t="e">
        <f>IF(G1563+H1563&lt;&gt;0,Transaksi!#REF!,"")</f>
        <v>#REF!</v>
      </c>
      <c r="D1563" s="60" t="e">
        <f>IF(G1563+H1563&lt;&gt;0,Transaksi!#REF!,"")</f>
        <v>#REF!</v>
      </c>
      <c r="E1563" s="213" t="e">
        <f>IF(G1563+H1563&lt;&gt;0,Transaksi!#REF!,"")</f>
        <v>#REF!</v>
      </c>
      <c r="F1563" s="48" t="e">
        <f>IF(G1563+H1563&lt;&gt;0,Transaksi!#REF!,"")</f>
        <v>#REF!</v>
      </c>
      <c r="G1563" s="61" t="e">
        <f>IF(Transaksi!#REF!=$F$11,Transaksi!#REF!,0)</f>
        <v>#REF!</v>
      </c>
      <c r="H1563" s="61" t="e">
        <f>IF(Transaksi!#REF!=$F$11,Transaksi!#REF!,0)</f>
        <v>#REF!</v>
      </c>
      <c r="I1563" s="127" t="e">
        <f t="shared" si="24"/>
        <v>#REF!</v>
      </c>
      <c r="J1563" s="127" t="e">
        <f>IF(G1563+H1563&lt;&gt;0,Transaksi!#REF!,"")</f>
        <v>#REF!</v>
      </c>
    </row>
    <row r="1564" spans="3:10" customFormat="1" ht="16" customHeight="1">
      <c r="C1564" s="59" t="e">
        <f>IF(G1564+H1564&lt;&gt;0,Transaksi!#REF!,"")</f>
        <v>#REF!</v>
      </c>
      <c r="D1564" s="60" t="e">
        <f>IF(G1564+H1564&lt;&gt;0,Transaksi!#REF!,"")</f>
        <v>#REF!</v>
      </c>
      <c r="E1564" s="213" t="e">
        <f>IF(G1564+H1564&lt;&gt;0,Transaksi!#REF!,"")</f>
        <v>#REF!</v>
      </c>
      <c r="F1564" s="48" t="e">
        <f>IF(G1564+H1564&lt;&gt;0,Transaksi!#REF!,"")</f>
        <v>#REF!</v>
      </c>
      <c r="G1564" s="61" t="e">
        <f>IF(Transaksi!#REF!=$F$11,Transaksi!#REF!,0)</f>
        <v>#REF!</v>
      </c>
      <c r="H1564" s="61" t="e">
        <f>IF(Transaksi!#REF!=$F$11,Transaksi!#REF!,0)</f>
        <v>#REF!</v>
      </c>
      <c r="I1564" s="127" t="e">
        <f t="shared" si="24"/>
        <v>#REF!</v>
      </c>
      <c r="J1564" s="127" t="e">
        <f>IF(G1564+H1564&lt;&gt;0,Transaksi!#REF!,"")</f>
        <v>#REF!</v>
      </c>
    </row>
    <row r="1565" spans="3:10" customFormat="1" ht="16" customHeight="1">
      <c r="C1565" s="59" t="e">
        <f>IF(G1565+H1565&lt;&gt;0,Transaksi!#REF!,"")</f>
        <v>#REF!</v>
      </c>
      <c r="D1565" s="60" t="e">
        <f>IF(G1565+H1565&lt;&gt;0,Transaksi!#REF!,"")</f>
        <v>#REF!</v>
      </c>
      <c r="E1565" s="213" t="e">
        <f>IF(G1565+H1565&lt;&gt;0,Transaksi!#REF!,"")</f>
        <v>#REF!</v>
      </c>
      <c r="F1565" s="48" t="e">
        <f>IF(G1565+H1565&lt;&gt;0,Transaksi!#REF!,"")</f>
        <v>#REF!</v>
      </c>
      <c r="G1565" s="61" t="e">
        <f>IF(Transaksi!#REF!=$F$11,Transaksi!#REF!,0)</f>
        <v>#REF!</v>
      </c>
      <c r="H1565" s="61" t="e">
        <f>IF(Transaksi!#REF!=$F$11,Transaksi!#REF!,0)</f>
        <v>#REF!</v>
      </c>
      <c r="I1565" s="127" t="e">
        <f t="shared" si="24"/>
        <v>#REF!</v>
      </c>
      <c r="J1565" s="127" t="e">
        <f>IF(G1565+H1565&lt;&gt;0,Transaksi!#REF!,"")</f>
        <v>#REF!</v>
      </c>
    </row>
    <row r="1566" spans="3:10" customFormat="1" ht="16" customHeight="1">
      <c r="C1566" s="59" t="e">
        <f>IF(G1566+H1566&lt;&gt;0,Transaksi!#REF!,"")</f>
        <v>#REF!</v>
      </c>
      <c r="D1566" s="60" t="e">
        <f>IF(G1566+H1566&lt;&gt;0,Transaksi!#REF!,"")</f>
        <v>#REF!</v>
      </c>
      <c r="E1566" s="213" t="e">
        <f>IF(G1566+H1566&lt;&gt;0,Transaksi!#REF!,"")</f>
        <v>#REF!</v>
      </c>
      <c r="F1566" s="48" t="e">
        <f>IF(G1566+H1566&lt;&gt;0,Transaksi!#REF!,"")</f>
        <v>#REF!</v>
      </c>
      <c r="G1566" s="61" t="e">
        <f>IF(Transaksi!#REF!=$F$11,Transaksi!#REF!,0)</f>
        <v>#REF!</v>
      </c>
      <c r="H1566" s="61" t="e">
        <f>IF(Transaksi!#REF!=$F$11,Transaksi!#REF!,0)</f>
        <v>#REF!</v>
      </c>
      <c r="I1566" s="127" t="e">
        <f t="shared" si="24"/>
        <v>#REF!</v>
      </c>
      <c r="J1566" s="127" t="e">
        <f>IF(G1566+H1566&lt;&gt;0,Transaksi!#REF!,"")</f>
        <v>#REF!</v>
      </c>
    </row>
    <row r="1567" spans="3:10" customFormat="1" ht="16" customHeight="1">
      <c r="C1567" s="59" t="e">
        <f>IF(G1567+H1567&lt;&gt;0,Transaksi!#REF!,"")</f>
        <v>#REF!</v>
      </c>
      <c r="D1567" s="60" t="e">
        <f>IF(G1567+H1567&lt;&gt;0,Transaksi!#REF!,"")</f>
        <v>#REF!</v>
      </c>
      <c r="E1567" s="213" t="e">
        <f>IF(G1567+H1567&lt;&gt;0,Transaksi!#REF!,"")</f>
        <v>#REF!</v>
      </c>
      <c r="F1567" s="48" t="e">
        <f>IF(G1567+H1567&lt;&gt;0,Transaksi!#REF!,"")</f>
        <v>#REF!</v>
      </c>
      <c r="G1567" s="61" t="e">
        <f>IF(Transaksi!#REF!=$F$11,Transaksi!#REF!,0)</f>
        <v>#REF!</v>
      </c>
      <c r="H1567" s="61" t="e">
        <f>IF(Transaksi!#REF!=$F$11,Transaksi!#REF!,0)</f>
        <v>#REF!</v>
      </c>
      <c r="I1567" s="127" t="e">
        <f t="shared" si="24"/>
        <v>#REF!</v>
      </c>
      <c r="J1567" s="127" t="e">
        <f>IF(G1567+H1567&lt;&gt;0,Transaksi!#REF!,"")</f>
        <v>#REF!</v>
      </c>
    </row>
    <row r="1568" spans="3:10" customFormat="1" ht="16" customHeight="1">
      <c r="C1568" s="59" t="e">
        <f>IF(G1568+H1568&lt;&gt;0,Transaksi!#REF!,"")</f>
        <v>#REF!</v>
      </c>
      <c r="D1568" s="60" t="e">
        <f>IF(G1568+H1568&lt;&gt;0,Transaksi!#REF!,"")</f>
        <v>#REF!</v>
      </c>
      <c r="E1568" s="213" t="e">
        <f>IF(G1568+H1568&lt;&gt;0,Transaksi!#REF!,"")</f>
        <v>#REF!</v>
      </c>
      <c r="F1568" s="48" t="e">
        <f>IF(G1568+H1568&lt;&gt;0,Transaksi!#REF!,"")</f>
        <v>#REF!</v>
      </c>
      <c r="G1568" s="61" t="e">
        <f>IF(Transaksi!#REF!=$F$11,Transaksi!#REF!,0)</f>
        <v>#REF!</v>
      </c>
      <c r="H1568" s="61" t="e">
        <f>IF(Transaksi!#REF!=$F$11,Transaksi!#REF!,0)</f>
        <v>#REF!</v>
      </c>
      <c r="I1568" s="127" t="e">
        <f t="shared" si="24"/>
        <v>#REF!</v>
      </c>
      <c r="J1568" s="127" t="e">
        <f>IF(G1568+H1568&lt;&gt;0,Transaksi!#REF!,"")</f>
        <v>#REF!</v>
      </c>
    </row>
    <row r="1569" spans="3:10" customFormat="1" ht="16" customHeight="1">
      <c r="C1569" s="59" t="e">
        <f>IF(G1569+H1569&lt;&gt;0,Transaksi!#REF!,"")</f>
        <v>#REF!</v>
      </c>
      <c r="D1569" s="60" t="e">
        <f>IF(G1569+H1569&lt;&gt;0,Transaksi!#REF!,"")</f>
        <v>#REF!</v>
      </c>
      <c r="E1569" s="213" t="e">
        <f>IF(G1569+H1569&lt;&gt;0,Transaksi!#REF!,"")</f>
        <v>#REF!</v>
      </c>
      <c r="F1569" s="48" t="e">
        <f>IF(G1569+H1569&lt;&gt;0,Transaksi!#REF!,"")</f>
        <v>#REF!</v>
      </c>
      <c r="G1569" s="61" t="e">
        <f>IF(Transaksi!#REF!=$F$11,Transaksi!#REF!,0)</f>
        <v>#REF!</v>
      </c>
      <c r="H1569" s="61" t="e">
        <f>IF(Transaksi!#REF!=$F$11,Transaksi!#REF!,0)</f>
        <v>#REF!</v>
      </c>
      <c r="I1569" s="127" t="e">
        <f t="shared" si="24"/>
        <v>#REF!</v>
      </c>
      <c r="J1569" s="127" t="e">
        <f>IF(G1569+H1569&lt;&gt;0,Transaksi!#REF!,"")</f>
        <v>#REF!</v>
      </c>
    </row>
    <row r="1570" spans="3:10" customFormat="1" ht="16" customHeight="1">
      <c r="C1570" s="59" t="e">
        <f>IF(G1570+H1570&lt;&gt;0,Transaksi!#REF!,"")</f>
        <v>#REF!</v>
      </c>
      <c r="D1570" s="60" t="e">
        <f>IF(G1570+H1570&lt;&gt;0,Transaksi!#REF!,"")</f>
        <v>#REF!</v>
      </c>
      <c r="E1570" s="213" t="e">
        <f>IF(G1570+H1570&lt;&gt;0,Transaksi!#REF!,"")</f>
        <v>#REF!</v>
      </c>
      <c r="F1570" s="48" t="e">
        <f>IF(G1570+H1570&lt;&gt;0,Transaksi!#REF!,"")</f>
        <v>#REF!</v>
      </c>
      <c r="G1570" s="61" t="e">
        <f>IF(Transaksi!#REF!=$F$11,Transaksi!#REF!,0)</f>
        <v>#REF!</v>
      </c>
      <c r="H1570" s="61" t="e">
        <f>IF(Transaksi!#REF!=$F$11,Transaksi!#REF!,0)</f>
        <v>#REF!</v>
      </c>
      <c r="I1570" s="127" t="e">
        <f t="shared" si="24"/>
        <v>#REF!</v>
      </c>
      <c r="J1570" s="127" t="e">
        <f>IF(G1570+H1570&lt;&gt;0,Transaksi!#REF!,"")</f>
        <v>#REF!</v>
      </c>
    </row>
    <row r="1571" spans="3:10" customFormat="1" ht="16" customHeight="1">
      <c r="C1571" s="59" t="e">
        <f>IF(G1571+H1571&lt;&gt;0,Transaksi!#REF!,"")</f>
        <v>#REF!</v>
      </c>
      <c r="D1571" s="60" t="e">
        <f>IF(G1571+H1571&lt;&gt;0,Transaksi!#REF!,"")</f>
        <v>#REF!</v>
      </c>
      <c r="E1571" s="213" t="e">
        <f>IF(G1571+H1571&lt;&gt;0,Transaksi!#REF!,"")</f>
        <v>#REF!</v>
      </c>
      <c r="F1571" s="48" t="e">
        <f>IF(G1571+H1571&lt;&gt;0,Transaksi!#REF!,"")</f>
        <v>#REF!</v>
      </c>
      <c r="G1571" s="61" t="e">
        <f>IF(Transaksi!#REF!=$F$11,Transaksi!#REF!,0)</f>
        <v>#REF!</v>
      </c>
      <c r="H1571" s="61" t="e">
        <f>IF(Transaksi!#REF!=$F$11,Transaksi!#REF!,0)</f>
        <v>#REF!</v>
      </c>
      <c r="I1571" s="127" t="e">
        <f t="shared" si="24"/>
        <v>#REF!</v>
      </c>
      <c r="J1571" s="127" t="e">
        <f>IF(G1571+H1571&lt;&gt;0,Transaksi!#REF!,"")</f>
        <v>#REF!</v>
      </c>
    </row>
    <row r="1572" spans="3:10" customFormat="1" ht="16" customHeight="1">
      <c r="C1572" s="59" t="e">
        <f>IF(G1572+H1572&lt;&gt;0,Transaksi!#REF!,"")</f>
        <v>#REF!</v>
      </c>
      <c r="D1572" s="60" t="e">
        <f>IF(G1572+H1572&lt;&gt;0,Transaksi!#REF!,"")</f>
        <v>#REF!</v>
      </c>
      <c r="E1572" s="213" t="e">
        <f>IF(G1572+H1572&lt;&gt;0,Transaksi!#REF!,"")</f>
        <v>#REF!</v>
      </c>
      <c r="F1572" s="48" t="e">
        <f>IF(G1572+H1572&lt;&gt;0,Transaksi!#REF!,"")</f>
        <v>#REF!</v>
      </c>
      <c r="G1572" s="61" t="e">
        <f>IF(Transaksi!#REF!=$F$11,Transaksi!#REF!,0)</f>
        <v>#REF!</v>
      </c>
      <c r="H1572" s="61" t="e">
        <f>IF(Transaksi!#REF!=$F$11,Transaksi!#REF!,0)</f>
        <v>#REF!</v>
      </c>
      <c r="I1572" s="127" t="e">
        <f t="shared" si="24"/>
        <v>#REF!</v>
      </c>
      <c r="J1572" s="127" t="e">
        <f>IF(G1572+H1572&lt;&gt;0,Transaksi!#REF!,"")</f>
        <v>#REF!</v>
      </c>
    </row>
    <row r="1573" spans="3:10" customFormat="1" ht="16" customHeight="1">
      <c r="C1573" s="59" t="e">
        <f>IF(G1573+H1573&lt;&gt;0,Transaksi!#REF!,"")</f>
        <v>#REF!</v>
      </c>
      <c r="D1573" s="60" t="e">
        <f>IF(G1573+H1573&lt;&gt;0,Transaksi!#REF!,"")</f>
        <v>#REF!</v>
      </c>
      <c r="E1573" s="213" t="e">
        <f>IF(G1573+H1573&lt;&gt;0,Transaksi!#REF!,"")</f>
        <v>#REF!</v>
      </c>
      <c r="F1573" s="48" t="e">
        <f>IF(G1573+H1573&lt;&gt;0,Transaksi!#REF!,"")</f>
        <v>#REF!</v>
      </c>
      <c r="G1573" s="61" t="e">
        <f>IF(Transaksi!#REF!=$F$11,Transaksi!#REF!,0)</f>
        <v>#REF!</v>
      </c>
      <c r="H1573" s="61" t="e">
        <f>IF(Transaksi!#REF!=$F$11,Transaksi!#REF!,0)</f>
        <v>#REF!</v>
      </c>
      <c r="I1573" s="127" t="e">
        <f t="shared" si="24"/>
        <v>#REF!</v>
      </c>
      <c r="J1573" s="127" t="e">
        <f>IF(G1573+H1573&lt;&gt;0,Transaksi!#REF!,"")</f>
        <v>#REF!</v>
      </c>
    </row>
    <row r="1574" spans="3:10" customFormat="1" ht="16" customHeight="1">
      <c r="C1574" s="59" t="e">
        <f>IF(G1574+H1574&lt;&gt;0,Transaksi!#REF!,"")</f>
        <v>#REF!</v>
      </c>
      <c r="D1574" s="60" t="e">
        <f>IF(G1574+H1574&lt;&gt;0,Transaksi!#REF!,"")</f>
        <v>#REF!</v>
      </c>
      <c r="E1574" s="213" t="e">
        <f>IF(G1574+H1574&lt;&gt;0,Transaksi!#REF!,"")</f>
        <v>#REF!</v>
      </c>
      <c r="F1574" s="48" t="e">
        <f>IF(G1574+H1574&lt;&gt;0,Transaksi!#REF!,"")</f>
        <v>#REF!</v>
      </c>
      <c r="G1574" s="61" t="e">
        <f>IF(Transaksi!#REF!=$F$11,Transaksi!#REF!,0)</f>
        <v>#REF!</v>
      </c>
      <c r="H1574" s="61" t="e">
        <f>IF(Transaksi!#REF!=$F$11,Transaksi!#REF!,0)</f>
        <v>#REF!</v>
      </c>
      <c r="I1574" s="127" t="e">
        <f t="shared" si="24"/>
        <v>#REF!</v>
      </c>
      <c r="J1574" s="127" t="e">
        <f>IF(G1574+H1574&lt;&gt;0,Transaksi!#REF!,"")</f>
        <v>#REF!</v>
      </c>
    </row>
    <row r="1575" spans="3:10" customFormat="1" ht="16" customHeight="1">
      <c r="C1575" s="59" t="e">
        <f>IF(G1575+H1575&lt;&gt;0,Transaksi!#REF!,"")</f>
        <v>#REF!</v>
      </c>
      <c r="D1575" s="60" t="e">
        <f>IF(G1575+H1575&lt;&gt;0,Transaksi!#REF!,"")</f>
        <v>#REF!</v>
      </c>
      <c r="E1575" s="213" t="e">
        <f>IF(G1575+H1575&lt;&gt;0,Transaksi!#REF!,"")</f>
        <v>#REF!</v>
      </c>
      <c r="F1575" s="48" t="e">
        <f>IF(G1575+H1575&lt;&gt;0,Transaksi!#REF!,"")</f>
        <v>#REF!</v>
      </c>
      <c r="G1575" s="61" t="e">
        <f>IF(Transaksi!#REF!=$F$11,Transaksi!#REF!,0)</f>
        <v>#REF!</v>
      </c>
      <c r="H1575" s="61" t="e">
        <f>IF(Transaksi!#REF!=$F$11,Transaksi!#REF!,0)</f>
        <v>#REF!</v>
      </c>
      <c r="I1575" s="127" t="e">
        <f t="shared" si="24"/>
        <v>#REF!</v>
      </c>
      <c r="J1575" s="127" t="e">
        <f>IF(G1575+H1575&lt;&gt;0,Transaksi!#REF!,"")</f>
        <v>#REF!</v>
      </c>
    </row>
    <row r="1576" spans="3:10" customFormat="1" ht="16" customHeight="1">
      <c r="C1576" s="59" t="e">
        <f>IF(G1576+H1576&lt;&gt;0,Transaksi!#REF!,"")</f>
        <v>#REF!</v>
      </c>
      <c r="D1576" s="60" t="e">
        <f>IF(G1576+H1576&lt;&gt;0,Transaksi!#REF!,"")</f>
        <v>#REF!</v>
      </c>
      <c r="E1576" s="213" t="e">
        <f>IF(G1576+H1576&lt;&gt;0,Transaksi!#REF!,"")</f>
        <v>#REF!</v>
      </c>
      <c r="F1576" s="48" t="e">
        <f>IF(G1576+H1576&lt;&gt;0,Transaksi!#REF!,"")</f>
        <v>#REF!</v>
      </c>
      <c r="G1576" s="61" t="e">
        <f>IF(Transaksi!#REF!=$F$11,Transaksi!#REF!,0)</f>
        <v>#REF!</v>
      </c>
      <c r="H1576" s="61" t="e">
        <f>IF(Transaksi!#REF!=$F$11,Transaksi!#REF!,0)</f>
        <v>#REF!</v>
      </c>
      <c r="I1576" s="127" t="e">
        <f t="shared" si="24"/>
        <v>#REF!</v>
      </c>
      <c r="J1576" s="127" t="e">
        <f>IF(G1576+H1576&lt;&gt;0,Transaksi!#REF!,"")</f>
        <v>#REF!</v>
      </c>
    </row>
    <row r="1577" spans="3:10" customFormat="1" ht="16" customHeight="1">
      <c r="C1577" s="59" t="e">
        <f>IF(G1577+H1577&lt;&gt;0,Transaksi!#REF!,"")</f>
        <v>#REF!</v>
      </c>
      <c r="D1577" s="60" t="e">
        <f>IF(G1577+H1577&lt;&gt;0,Transaksi!#REF!,"")</f>
        <v>#REF!</v>
      </c>
      <c r="E1577" s="213" t="e">
        <f>IF(G1577+H1577&lt;&gt;0,Transaksi!#REF!,"")</f>
        <v>#REF!</v>
      </c>
      <c r="F1577" s="48" t="e">
        <f>IF(G1577+H1577&lt;&gt;0,Transaksi!#REF!,"")</f>
        <v>#REF!</v>
      </c>
      <c r="G1577" s="61" t="e">
        <f>IF(Transaksi!#REF!=$F$11,Transaksi!#REF!,0)</f>
        <v>#REF!</v>
      </c>
      <c r="H1577" s="61" t="e">
        <f>IF(Transaksi!#REF!=$F$11,Transaksi!#REF!,0)</f>
        <v>#REF!</v>
      </c>
      <c r="I1577" s="127" t="e">
        <f t="shared" si="24"/>
        <v>#REF!</v>
      </c>
      <c r="J1577" s="127" t="e">
        <f>IF(G1577+H1577&lt;&gt;0,Transaksi!#REF!,"")</f>
        <v>#REF!</v>
      </c>
    </row>
    <row r="1578" spans="3:10" customFormat="1" ht="16" customHeight="1">
      <c r="C1578" s="59" t="e">
        <f>IF(G1578+H1578&lt;&gt;0,Transaksi!#REF!,"")</f>
        <v>#REF!</v>
      </c>
      <c r="D1578" s="60" t="e">
        <f>IF(G1578+H1578&lt;&gt;0,Transaksi!#REF!,"")</f>
        <v>#REF!</v>
      </c>
      <c r="E1578" s="213" t="e">
        <f>IF(G1578+H1578&lt;&gt;0,Transaksi!#REF!,"")</f>
        <v>#REF!</v>
      </c>
      <c r="F1578" s="48" t="e">
        <f>IF(G1578+H1578&lt;&gt;0,Transaksi!#REF!,"")</f>
        <v>#REF!</v>
      </c>
      <c r="G1578" s="61" t="e">
        <f>IF(Transaksi!#REF!=$F$11,Transaksi!#REF!,0)</f>
        <v>#REF!</v>
      </c>
      <c r="H1578" s="61" t="e">
        <f>IF(Transaksi!#REF!=$F$11,Transaksi!#REF!,0)</f>
        <v>#REF!</v>
      </c>
      <c r="I1578" s="127" t="e">
        <f t="shared" si="24"/>
        <v>#REF!</v>
      </c>
      <c r="J1578" s="127" t="e">
        <f>IF(G1578+H1578&lt;&gt;0,Transaksi!#REF!,"")</f>
        <v>#REF!</v>
      </c>
    </row>
    <row r="1579" spans="3:10" customFormat="1" ht="16" customHeight="1">
      <c r="C1579" s="59" t="e">
        <f>IF(G1579+H1579&lt;&gt;0,Transaksi!#REF!,"")</f>
        <v>#REF!</v>
      </c>
      <c r="D1579" s="60" t="e">
        <f>IF(G1579+H1579&lt;&gt;0,Transaksi!#REF!,"")</f>
        <v>#REF!</v>
      </c>
      <c r="E1579" s="213" t="e">
        <f>IF(G1579+H1579&lt;&gt;0,Transaksi!#REF!,"")</f>
        <v>#REF!</v>
      </c>
      <c r="F1579" s="48" t="e">
        <f>IF(G1579+H1579&lt;&gt;0,Transaksi!#REF!,"")</f>
        <v>#REF!</v>
      </c>
      <c r="G1579" s="61" t="e">
        <f>IF(Transaksi!#REF!=$F$11,Transaksi!#REF!,0)</f>
        <v>#REF!</v>
      </c>
      <c r="H1579" s="61" t="e">
        <f>IF(Transaksi!#REF!=$F$11,Transaksi!#REF!,0)</f>
        <v>#REF!</v>
      </c>
      <c r="I1579" s="127" t="e">
        <f t="shared" si="24"/>
        <v>#REF!</v>
      </c>
      <c r="J1579" s="127" t="e">
        <f>IF(G1579+H1579&lt;&gt;0,Transaksi!#REF!,"")</f>
        <v>#REF!</v>
      </c>
    </row>
    <row r="1580" spans="3:10" customFormat="1" ht="16" customHeight="1">
      <c r="C1580" s="59" t="e">
        <f>IF(G1580+H1580&lt;&gt;0,Transaksi!#REF!,"")</f>
        <v>#REF!</v>
      </c>
      <c r="D1580" s="60" t="e">
        <f>IF(G1580+H1580&lt;&gt;0,Transaksi!#REF!,"")</f>
        <v>#REF!</v>
      </c>
      <c r="E1580" s="213" t="e">
        <f>IF(G1580+H1580&lt;&gt;0,Transaksi!#REF!,"")</f>
        <v>#REF!</v>
      </c>
      <c r="F1580" s="48" t="e">
        <f>IF(G1580+H1580&lt;&gt;0,Transaksi!#REF!,"")</f>
        <v>#REF!</v>
      </c>
      <c r="G1580" s="61" t="e">
        <f>IF(Transaksi!#REF!=$F$11,Transaksi!#REF!,0)</f>
        <v>#REF!</v>
      </c>
      <c r="H1580" s="61" t="e">
        <f>IF(Transaksi!#REF!=$F$11,Transaksi!#REF!,0)</f>
        <v>#REF!</v>
      </c>
      <c r="I1580" s="127" t="e">
        <f t="shared" si="24"/>
        <v>#REF!</v>
      </c>
      <c r="J1580" s="127" t="e">
        <f>IF(G1580+H1580&lt;&gt;0,Transaksi!#REF!,"")</f>
        <v>#REF!</v>
      </c>
    </row>
    <row r="1581" spans="3:10" customFormat="1" ht="16" customHeight="1">
      <c r="C1581" s="59" t="e">
        <f>IF(G1581+H1581&lt;&gt;0,Transaksi!#REF!,"")</f>
        <v>#REF!</v>
      </c>
      <c r="D1581" s="60" t="e">
        <f>IF(G1581+H1581&lt;&gt;0,Transaksi!#REF!,"")</f>
        <v>#REF!</v>
      </c>
      <c r="E1581" s="213" t="e">
        <f>IF(G1581+H1581&lt;&gt;0,Transaksi!#REF!,"")</f>
        <v>#REF!</v>
      </c>
      <c r="F1581" s="48" t="e">
        <f>IF(G1581+H1581&lt;&gt;0,Transaksi!#REF!,"")</f>
        <v>#REF!</v>
      </c>
      <c r="G1581" s="61" t="e">
        <f>IF(Transaksi!#REF!=$F$11,Transaksi!#REF!,0)</f>
        <v>#REF!</v>
      </c>
      <c r="H1581" s="61" t="e">
        <f>IF(Transaksi!#REF!=$F$11,Transaksi!#REF!,0)</f>
        <v>#REF!</v>
      </c>
      <c r="I1581" s="127" t="e">
        <f t="shared" si="24"/>
        <v>#REF!</v>
      </c>
      <c r="J1581" s="127" t="e">
        <f>IF(G1581+H1581&lt;&gt;0,Transaksi!#REF!,"")</f>
        <v>#REF!</v>
      </c>
    </row>
    <row r="1582" spans="3:10" customFormat="1" ht="16" customHeight="1">
      <c r="C1582" s="59" t="e">
        <f>IF(G1582+H1582&lt;&gt;0,Transaksi!#REF!,"")</f>
        <v>#REF!</v>
      </c>
      <c r="D1582" s="60" t="e">
        <f>IF(G1582+H1582&lt;&gt;0,Transaksi!#REF!,"")</f>
        <v>#REF!</v>
      </c>
      <c r="E1582" s="213" t="e">
        <f>IF(G1582+H1582&lt;&gt;0,Transaksi!#REF!,"")</f>
        <v>#REF!</v>
      </c>
      <c r="F1582" s="48" t="e">
        <f>IF(G1582+H1582&lt;&gt;0,Transaksi!#REF!,"")</f>
        <v>#REF!</v>
      </c>
      <c r="G1582" s="61" t="e">
        <f>IF(Transaksi!#REF!=$F$11,Transaksi!#REF!,0)</f>
        <v>#REF!</v>
      </c>
      <c r="H1582" s="61" t="e">
        <f>IF(Transaksi!#REF!=$F$11,Transaksi!#REF!,0)</f>
        <v>#REF!</v>
      </c>
      <c r="I1582" s="127" t="e">
        <f t="shared" si="24"/>
        <v>#REF!</v>
      </c>
      <c r="J1582" s="127" t="e">
        <f>IF(G1582+H1582&lt;&gt;0,Transaksi!#REF!,"")</f>
        <v>#REF!</v>
      </c>
    </row>
    <row r="1583" spans="3:10" customFormat="1" ht="16" customHeight="1">
      <c r="C1583" s="59" t="e">
        <f>IF(G1583+H1583&lt;&gt;0,Transaksi!#REF!,"")</f>
        <v>#REF!</v>
      </c>
      <c r="D1583" s="60" t="e">
        <f>IF(G1583+H1583&lt;&gt;0,Transaksi!#REF!,"")</f>
        <v>#REF!</v>
      </c>
      <c r="E1583" s="213" t="e">
        <f>IF(G1583+H1583&lt;&gt;0,Transaksi!#REF!,"")</f>
        <v>#REF!</v>
      </c>
      <c r="F1583" s="48" t="e">
        <f>IF(G1583+H1583&lt;&gt;0,Transaksi!#REF!,"")</f>
        <v>#REF!</v>
      </c>
      <c r="G1583" s="61" t="e">
        <f>IF(Transaksi!#REF!=$F$11,Transaksi!#REF!,0)</f>
        <v>#REF!</v>
      </c>
      <c r="H1583" s="61" t="e">
        <f>IF(Transaksi!#REF!=$F$11,Transaksi!#REF!,0)</f>
        <v>#REF!</v>
      </c>
      <c r="I1583" s="127" t="e">
        <f t="shared" si="24"/>
        <v>#REF!</v>
      </c>
      <c r="J1583" s="127" t="e">
        <f>IF(G1583+H1583&lt;&gt;0,Transaksi!#REF!,"")</f>
        <v>#REF!</v>
      </c>
    </row>
    <row r="1584" spans="3:10" customFormat="1" ht="16" customHeight="1">
      <c r="C1584" s="59" t="e">
        <f>IF(G1584+H1584&lt;&gt;0,Transaksi!#REF!,"")</f>
        <v>#REF!</v>
      </c>
      <c r="D1584" s="60" t="e">
        <f>IF(G1584+H1584&lt;&gt;0,Transaksi!#REF!,"")</f>
        <v>#REF!</v>
      </c>
      <c r="E1584" s="213" t="e">
        <f>IF(G1584+H1584&lt;&gt;0,Transaksi!#REF!,"")</f>
        <v>#REF!</v>
      </c>
      <c r="F1584" s="48" t="e">
        <f>IF(G1584+H1584&lt;&gt;0,Transaksi!#REF!,"")</f>
        <v>#REF!</v>
      </c>
      <c r="G1584" s="61" t="e">
        <f>IF(Transaksi!#REF!=$F$11,Transaksi!#REF!,0)</f>
        <v>#REF!</v>
      </c>
      <c r="H1584" s="61" t="e">
        <f>IF(Transaksi!#REF!=$F$11,Transaksi!#REF!,0)</f>
        <v>#REF!</v>
      </c>
      <c r="I1584" s="127" t="e">
        <f t="shared" si="24"/>
        <v>#REF!</v>
      </c>
      <c r="J1584" s="127" t="e">
        <f>IF(G1584+H1584&lt;&gt;0,Transaksi!#REF!,"")</f>
        <v>#REF!</v>
      </c>
    </row>
    <row r="1585" spans="3:10" customFormat="1" ht="16" customHeight="1">
      <c r="C1585" s="59" t="e">
        <f>IF(G1585+H1585&lt;&gt;0,Transaksi!#REF!,"")</f>
        <v>#REF!</v>
      </c>
      <c r="D1585" s="60" t="e">
        <f>IF(G1585+H1585&lt;&gt;0,Transaksi!#REF!,"")</f>
        <v>#REF!</v>
      </c>
      <c r="E1585" s="213" t="e">
        <f>IF(G1585+H1585&lt;&gt;0,Transaksi!#REF!,"")</f>
        <v>#REF!</v>
      </c>
      <c r="F1585" s="48" t="e">
        <f>IF(G1585+H1585&lt;&gt;0,Transaksi!#REF!,"")</f>
        <v>#REF!</v>
      </c>
      <c r="G1585" s="61" t="e">
        <f>IF(Transaksi!#REF!=$F$11,Transaksi!#REF!,0)</f>
        <v>#REF!</v>
      </c>
      <c r="H1585" s="61" t="e">
        <f>IF(Transaksi!#REF!=$F$11,Transaksi!#REF!,0)</f>
        <v>#REF!</v>
      </c>
      <c r="I1585" s="127" t="e">
        <f t="shared" si="24"/>
        <v>#REF!</v>
      </c>
      <c r="J1585" s="127" t="e">
        <f>IF(G1585+H1585&lt;&gt;0,Transaksi!#REF!,"")</f>
        <v>#REF!</v>
      </c>
    </row>
    <row r="1586" spans="3:10" customFormat="1" ht="16" customHeight="1">
      <c r="C1586" s="59" t="e">
        <f>IF(G1586+H1586&lt;&gt;0,Transaksi!#REF!,"")</f>
        <v>#REF!</v>
      </c>
      <c r="D1586" s="60" t="e">
        <f>IF(G1586+H1586&lt;&gt;0,Transaksi!#REF!,"")</f>
        <v>#REF!</v>
      </c>
      <c r="E1586" s="213" t="e">
        <f>IF(G1586+H1586&lt;&gt;0,Transaksi!#REF!,"")</f>
        <v>#REF!</v>
      </c>
      <c r="F1586" s="48" t="e">
        <f>IF(G1586+H1586&lt;&gt;0,Transaksi!#REF!,"")</f>
        <v>#REF!</v>
      </c>
      <c r="G1586" s="61" t="e">
        <f>IF(Transaksi!#REF!=$F$11,Transaksi!#REF!,0)</f>
        <v>#REF!</v>
      </c>
      <c r="H1586" s="61" t="e">
        <f>IF(Transaksi!#REF!=$F$11,Transaksi!#REF!,0)</f>
        <v>#REF!</v>
      </c>
      <c r="I1586" s="127" t="e">
        <f t="shared" si="24"/>
        <v>#REF!</v>
      </c>
      <c r="J1586" s="127" t="e">
        <f>IF(G1586+H1586&lt;&gt;0,Transaksi!#REF!,"")</f>
        <v>#REF!</v>
      </c>
    </row>
    <row r="1587" spans="3:10" customFormat="1" ht="16" customHeight="1">
      <c r="C1587" s="59" t="e">
        <f>IF(G1587+H1587&lt;&gt;0,Transaksi!#REF!,"")</f>
        <v>#REF!</v>
      </c>
      <c r="D1587" s="60" t="e">
        <f>IF(G1587+H1587&lt;&gt;0,Transaksi!#REF!,"")</f>
        <v>#REF!</v>
      </c>
      <c r="E1587" s="213" t="e">
        <f>IF(G1587+H1587&lt;&gt;0,Transaksi!#REF!,"")</f>
        <v>#REF!</v>
      </c>
      <c r="F1587" s="48" t="e">
        <f>IF(G1587+H1587&lt;&gt;0,Transaksi!#REF!,"")</f>
        <v>#REF!</v>
      </c>
      <c r="G1587" s="61" t="e">
        <f>IF(Transaksi!#REF!=$F$11,Transaksi!#REF!,0)</f>
        <v>#REF!</v>
      </c>
      <c r="H1587" s="61" t="e">
        <f>IF(Transaksi!#REF!=$F$11,Transaksi!#REF!,0)</f>
        <v>#REF!</v>
      </c>
      <c r="I1587" s="127" t="e">
        <f t="shared" si="24"/>
        <v>#REF!</v>
      </c>
      <c r="J1587" s="127" t="e">
        <f>IF(G1587+H1587&lt;&gt;0,Transaksi!#REF!,"")</f>
        <v>#REF!</v>
      </c>
    </row>
    <row r="1588" spans="3:10" customFormat="1" ht="16" customHeight="1">
      <c r="C1588" s="59" t="e">
        <f>IF(G1588+H1588&lt;&gt;0,Transaksi!#REF!,"")</f>
        <v>#REF!</v>
      </c>
      <c r="D1588" s="60" t="e">
        <f>IF(G1588+H1588&lt;&gt;0,Transaksi!#REF!,"")</f>
        <v>#REF!</v>
      </c>
      <c r="E1588" s="213" t="e">
        <f>IF(G1588+H1588&lt;&gt;0,Transaksi!#REF!,"")</f>
        <v>#REF!</v>
      </c>
      <c r="F1588" s="48" t="e">
        <f>IF(G1588+H1588&lt;&gt;0,Transaksi!#REF!,"")</f>
        <v>#REF!</v>
      </c>
      <c r="G1588" s="61" t="e">
        <f>IF(Transaksi!#REF!=$F$11,Transaksi!#REF!,0)</f>
        <v>#REF!</v>
      </c>
      <c r="H1588" s="61" t="e">
        <f>IF(Transaksi!#REF!=$F$11,Transaksi!#REF!,0)</f>
        <v>#REF!</v>
      </c>
      <c r="I1588" s="127" t="e">
        <f t="shared" si="24"/>
        <v>#REF!</v>
      </c>
      <c r="J1588" s="127" t="e">
        <f>IF(G1588+H1588&lt;&gt;0,Transaksi!#REF!,"")</f>
        <v>#REF!</v>
      </c>
    </row>
    <row r="1589" spans="3:10" customFormat="1" ht="16" customHeight="1">
      <c r="C1589" s="59" t="e">
        <f>IF(G1589+H1589&lt;&gt;0,Transaksi!#REF!,"")</f>
        <v>#REF!</v>
      </c>
      <c r="D1589" s="60" t="e">
        <f>IF(G1589+H1589&lt;&gt;0,Transaksi!#REF!,"")</f>
        <v>#REF!</v>
      </c>
      <c r="E1589" s="213" t="e">
        <f>IF(G1589+H1589&lt;&gt;0,Transaksi!#REF!,"")</f>
        <v>#REF!</v>
      </c>
      <c r="F1589" s="48" t="e">
        <f>IF(G1589+H1589&lt;&gt;0,Transaksi!#REF!,"")</f>
        <v>#REF!</v>
      </c>
      <c r="G1589" s="61" t="e">
        <f>IF(Transaksi!#REF!=$F$11,Transaksi!#REF!,0)</f>
        <v>#REF!</v>
      </c>
      <c r="H1589" s="61" t="e">
        <f>IF(Transaksi!#REF!=$F$11,Transaksi!#REF!,0)</f>
        <v>#REF!</v>
      </c>
      <c r="I1589" s="127" t="e">
        <f t="shared" si="24"/>
        <v>#REF!</v>
      </c>
      <c r="J1589" s="127" t="e">
        <f>IF(G1589+H1589&lt;&gt;0,Transaksi!#REF!,"")</f>
        <v>#REF!</v>
      </c>
    </row>
    <row r="1590" spans="3:10" customFormat="1" ht="16" customHeight="1">
      <c r="C1590" s="59" t="e">
        <f>IF(G1590+H1590&lt;&gt;0,Transaksi!#REF!,"")</f>
        <v>#REF!</v>
      </c>
      <c r="D1590" s="60" t="e">
        <f>IF(G1590+H1590&lt;&gt;0,Transaksi!#REF!,"")</f>
        <v>#REF!</v>
      </c>
      <c r="E1590" s="213" t="e">
        <f>IF(G1590+H1590&lt;&gt;0,Transaksi!#REF!,"")</f>
        <v>#REF!</v>
      </c>
      <c r="F1590" s="48" t="e">
        <f>IF(G1590+H1590&lt;&gt;0,Transaksi!#REF!,"")</f>
        <v>#REF!</v>
      </c>
      <c r="G1590" s="61" t="e">
        <f>IF(Transaksi!#REF!=$F$11,Transaksi!#REF!,0)</f>
        <v>#REF!</v>
      </c>
      <c r="H1590" s="61" t="e">
        <f>IF(Transaksi!#REF!=$F$11,Transaksi!#REF!,0)</f>
        <v>#REF!</v>
      </c>
      <c r="I1590" s="127" t="e">
        <f t="shared" si="24"/>
        <v>#REF!</v>
      </c>
      <c r="J1590" s="127" t="e">
        <f>IF(G1590+H1590&lt;&gt;0,Transaksi!#REF!,"")</f>
        <v>#REF!</v>
      </c>
    </row>
    <row r="1591" spans="3:10" customFormat="1" ht="16" customHeight="1">
      <c r="C1591" s="59" t="e">
        <f>IF(G1591+H1591&lt;&gt;0,Transaksi!#REF!,"")</f>
        <v>#REF!</v>
      </c>
      <c r="D1591" s="60" t="e">
        <f>IF(G1591+H1591&lt;&gt;0,Transaksi!#REF!,"")</f>
        <v>#REF!</v>
      </c>
      <c r="E1591" s="213" t="e">
        <f>IF(G1591+H1591&lt;&gt;0,Transaksi!#REF!,"")</f>
        <v>#REF!</v>
      </c>
      <c r="F1591" s="48" t="e">
        <f>IF(G1591+H1591&lt;&gt;0,Transaksi!#REF!,"")</f>
        <v>#REF!</v>
      </c>
      <c r="G1591" s="61" t="e">
        <f>IF(Transaksi!#REF!=$F$11,Transaksi!#REF!,0)</f>
        <v>#REF!</v>
      </c>
      <c r="H1591" s="61" t="e">
        <f>IF(Transaksi!#REF!=$F$11,Transaksi!#REF!,0)</f>
        <v>#REF!</v>
      </c>
      <c r="I1591" s="127" t="e">
        <f t="shared" si="24"/>
        <v>#REF!</v>
      </c>
      <c r="J1591" s="127" t="e">
        <f>IF(G1591+H1591&lt;&gt;0,Transaksi!#REF!,"")</f>
        <v>#REF!</v>
      </c>
    </row>
    <row r="1592" spans="3:10" customFormat="1" ht="16" customHeight="1">
      <c r="C1592" s="59" t="e">
        <f>IF(G1592+H1592&lt;&gt;0,Transaksi!#REF!,"")</f>
        <v>#REF!</v>
      </c>
      <c r="D1592" s="60" t="e">
        <f>IF(G1592+H1592&lt;&gt;0,Transaksi!#REF!,"")</f>
        <v>#REF!</v>
      </c>
      <c r="E1592" s="213" t="e">
        <f>IF(G1592+H1592&lt;&gt;0,Transaksi!#REF!,"")</f>
        <v>#REF!</v>
      </c>
      <c r="F1592" s="48" t="e">
        <f>IF(G1592+H1592&lt;&gt;0,Transaksi!#REF!,"")</f>
        <v>#REF!</v>
      </c>
      <c r="G1592" s="61" t="e">
        <f>IF(Transaksi!#REF!=$F$11,Transaksi!#REF!,0)</f>
        <v>#REF!</v>
      </c>
      <c r="H1592" s="61" t="e">
        <f>IF(Transaksi!#REF!=$F$11,Transaksi!#REF!,0)</f>
        <v>#REF!</v>
      </c>
      <c r="I1592" s="127" t="e">
        <f t="shared" si="24"/>
        <v>#REF!</v>
      </c>
      <c r="J1592" s="127" t="e">
        <f>IF(G1592+H1592&lt;&gt;0,Transaksi!#REF!,"")</f>
        <v>#REF!</v>
      </c>
    </row>
    <row r="1593" spans="3:10" customFormat="1" ht="16" customHeight="1">
      <c r="C1593" s="59" t="e">
        <f>IF(G1593+H1593&lt;&gt;0,Transaksi!#REF!,"")</f>
        <v>#REF!</v>
      </c>
      <c r="D1593" s="60" t="e">
        <f>IF(G1593+H1593&lt;&gt;0,Transaksi!#REF!,"")</f>
        <v>#REF!</v>
      </c>
      <c r="E1593" s="213" t="e">
        <f>IF(G1593+H1593&lt;&gt;0,Transaksi!#REF!,"")</f>
        <v>#REF!</v>
      </c>
      <c r="F1593" s="48" t="e">
        <f>IF(G1593+H1593&lt;&gt;0,Transaksi!#REF!,"")</f>
        <v>#REF!</v>
      </c>
      <c r="G1593" s="61" t="e">
        <f>IF(Transaksi!#REF!=$F$11,Transaksi!#REF!,0)</f>
        <v>#REF!</v>
      </c>
      <c r="H1593" s="61" t="e">
        <f>IF(Transaksi!#REF!=$F$11,Transaksi!#REF!,0)</f>
        <v>#REF!</v>
      </c>
      <c r="I1593" s="127" t="e">
        <f t="shared" si="24"/>
        <v>#REF!</v>
      </c>
      <c r="J1593" s="127" t="e">
        <f>IF(G1593+H1593&lt;&gt;0,Transaksi!#REF!,"")</f>
        <v>#REF!</v>
      </c>
    </row>
    <row r="1594" spans="3:10" customFormat="1" ht="16" customHeight="1">
      <c r="C1594" s="59" t="e">
        <f>IF(G1594+H1594&lt;&gt;0,Transaksi!#REF!,"")</f>
        <v>#REF!</v>
      </c>
      <c r="D1594" s="60" t="e">
        <f>IF(G1594+H1594&lt;&gt;0,Transaksi!#REF!,"")</f>
        <v>#REF!</v>
      </c>
      <c r="E1594" s="213" t="e">
        <f>IF(G1594+H1594&lt;&gt;0,Transaksi!#REF!,"")</f>
        <v>#REF!</v>
      </c>
      <c r="F1594" s="48" t="e">
        <f>IF(G1594+H1594&lt;&gt;0,Transaksi!#REF!,"")</f>
        <v>#REF!</v>
      </c>
      <c r="G1594" s="61" t="e">
        <f>IF(Transaksi!#REF!=$F$11,Transaksi!#REF!,0)</f>
        <v>#REF!</v>
      </c>
      <c r="H1594" s="61" t="e">
        <f>IF(Transaksi!#REF!=$F$11,Transaksi!#REF!,0)</f>
        <v>#REF!</v>
      </c>
      <c r="I1594" s="127" t="e">
        <f t="shared" si="24"/>
        <v>#REF!</v>
      </c>
      <c r="J1594" s="127" t="e">
        <f>IF(G1594+H1594&lt;&gt;0,Transaksi!#REF!,"")</f>
        <v>#REF!</v>
      </c>
    </row>
    <row r="1595" spans="3:10" customFormat="1" ht="16" customHeight="1">
      <c r="C1595" s="59" t="e">
        <f>IF(G1595+H1595&lt;&gt;0,Transaksi!#REF!,"")</f>
        <v>#REF!</v>
      </c>
      <c r="D1595" s="60" t="e">
        <f>IF(G1595+H1595&lt;&gt;0,Transaksi!#REF!,"")</f>
        <v>#REF!</v>
      </c>
      <c r="E1595" s="213" t="e">
        <f>IF(G1595+H1595&lt;&gt;0,Transaksi!#REF!,"")</f>
        <v>#REF!</v>
      </c>
      <c r="F1595" s="48" t="e">
        <f>IF(G1595+H1595&lt;&gt;0,Transaksi!#REF!,"")</f>
        <v>#REF!</v>
      </c>
      <c r="G1595" s="61" t="e">
        <f>IF(Transaksi!#REF!=$F$11,Transaksi!#REF!,0)</f>
        <v>#REF!</v>
      </c>
      <c r="H1595" s="61" t="e">
        <f>IF(Transaksi!#REF!=$F$11,Transaksi!#REF!,0)</f>
        <v>#REF!</v>
      </c>
      <c r="I1595" s="127" t="e">
        <f t="shared" si="24"/>
        <v>#REF!</v>
      </c>
      <c r="J1595" s="127" t="e">
        <f>IF(G1595+H1595&lt;&gt;0,Transaksi!#REF!,"")</f>
        <v>#REF!</v>
      </c>
    </row>
    <row r="1596" spans="3:10" customFormat="1" ht="16" customHeight="1">
      <c r="C1596" s="59" t="e">
        <f>IF(G1596+H1596&lt;&gt;0,Transaksi!#REF!,"")</f>
        <v>#REF!</v>
      </c>
      <c r="D1596" s="60" t="e">
        <f>IF(G1596+H1596&lt;&gt;0,Transaksi!#REF!,"")</f>
        <v>#REF!</v>
      </c>
      <c r="E1596" s="213" t="e">
        <f>IF(G1596+H1596&lt;&gt;0,Transaksi!#REF!,"")</f>
        <v>#REF!</v>
      </c>
      <c r="F1596" s="48" t="e">
        <f>IF(G1596+H1596&lt;&gt;0,Transaksi!#REF!,"")</f>
        <v>#REF!</v>
      </c>
      <c r="G1596" s="61" t="e">
        <f>IF(Transaksi!#REF!=$F$11,Transaksi!#REF!,0)</f>
        <v>#REF!</v>
      </c>
      <c r="H1596" s="61" t="e">
        <f>IF(Transaksi!#REF!=$F$11,Transaksi!#REF!,0)</f>
        <v>#REF!</v>
      </c>
      <c r="I1596" s="127" t="e">
        <f t="shared" si="24"/>
        <v>#REF!</v>
      </c>
      <c r="J1596" s="127" t="e">
        <f>IF(G1596+H1596&lt;&gt;0,Transaksi!#REF!,"")</f>
        <v>#REF!</v>
      </c>
    </row>
    <row r="1597" spans="3:10" customFormat="1" ht="16" customHeight="1">
      <c r="C1597" s="59" t="e">
        <f>IF(G1597+H1597&lt;&gt;0,Transaksi!#REF!,"")</f>
        <v>#REF!</v>
      </c>
      <c r="D1597" s="60" t="e">
        <f>IF(G1597+H1597&lt;&gt;0,Transaksi!#REF!,"")</f>
        <v>#REF!</v>
      </c>
      <c r="E1597" s="213" t="e">
        <f>IF(G1597+H1597&lt;&gt;0,Transaksi!#REF!,"")</f>
        <v>#REF!</v>
      </c>
      <c r="F1597" s="48" t="e">
        <f>IF(G1597+H1597&lt;&gt;0,Transaksi!#REF!,"")</f>
        <v>#REF!</v>
      </c>
      <c r="G1597" s="61" t="e">
        <f>IF(Transaksi!#REF!=$F$11,Transaksi!#REF!,0)</f>
        <v>#REF!</v>
      </c>
      <c r="H1597" s="61" t="e">
        <f>IF(Transaksi!#REF!=$F$11,Transaksi!#REF!,0)</f>
        <v>#REF!</v>
      </c>
      <c r="I1597" s="127" t="e">
        <f t="shared" si="24"/>
        <v>#REF!</v>
      </c>
      <c r="J1597" s="127" t="e">
        <f>IF(G1597+H1597&lt;&gt;0,Transaksi!#REF!,"")</f>
        <v>#REF!</v>
      </c>
    </row>
    <row r="1598" spans="3:10" customFormat="1" ht="16" customHeight="1">
      <c r="C1598" s="59" t="e">
        <f>IF(G1598+H1598&lt;&gt;0,Transaksi!#REF!,"")</f>
        <v>#REF!</v>
      </c>
      <c r="D1598" s="60" t="e">
        <f>IF(G1598+H1598&lt;&gt;0,Transaksi!#REF!,"")</f>
        <v>#REF!</v>
      </c>
      <c r="E1598" s="213" t="e">
        <f>IF(G1598+H1598&lt;&gt;0,Transaksi!#REF!,"")</f>
        <v>#REF!</v>
      </c>
      <c r="F1598" s="48" t="e">
        <f>IF(G1598+H1598&lt;&gt;0,Transaksi!#REF!,"")</f>
        <v>#REF!</v>
      </c>
      <c r="G1598" s="61" t="e">
        <f>IF(Transaksi!#REF!=$F$11,Transaksi!#REF!,0)</f>
        <v>#REF!</v>
      </c>
      <c r="H1598" s="61" t="e">
        <f>IF(Transaksi!#REF!=$F$11,Transaksi!#REF!,0)</f>
        <v>#REF!</v>
      </c>
      <c r="I1598" s="127" t="e">
        <f t="shared" si="24"/>
        <v>#REF!</v>
      </c>
      <c r="J1598" s="127" t="e">
        <f>IF(G1598+H1598&lt;&gt;0,Transaksi!#REF!,"")</f>
        <v>#REF!</v>
      </c>
    </row>
    <row r="1599" spans="3:10" customFormat="1" ht="16" customHeight="1">
      <c r="C1599" s="59" t="e">
        <f>IF(G1599+H1599&lt;&gt;0,Transaksi!#REF!,"")</f>
        <v>#REF!</v>
      </c>
      <c r="D1599" s="60" t="e">
        <f>IF(G1599+H1599&lt;&gt;0,Transaksi!#REF!,"")</f>
        <v>#REF!</v>
      </c>
      <c r="E1599" s="213" t="e">
        <f>IF(G1599+H1599&lt;&gt;0,Transaksi!#REF!,"")</f>
        <v>#REF!</v>
      </c>
      <c r="F1599" s="48" t="e">
        <f>IF(G1599+H1599&lt;&gt;0,Transaksi!#REF!,"")</f>
        <v>#REF!</v>
      </c>
      <c r="G1599" s="61" t="e">
        <f>IF(Transaksi!#REF!=$F$11,Transaksi!#REF!,0)</f>
        <v>#REF!</v>
      </c>
      <c r="H1599" s="61" t="e">
        <f>IF(Transaksi!#REF!=$F$11,Transaksi!#REF!,0)</f>
        <v>#REF!</v>
      </c>
      <c r="I1599" s="127" t="e">
        <f t="shared" si="24"/>
        <v>#REF!</v>
      </c>
      <c r="J1599" s="127" t="e">
        <f>IF(G1599+H1599&lt;&gt;0,Transaksi!#REF!,"")</f>
        <v>#REF!</v>
      </c>
    </row>
    <row r="1600" spans="3:10" customFormat="1" ht="16" customHeight="1">
      <c r="C1600" s="59" t="e">
        <f>IF(G1600+H1600&lt;&gt;0,Transaksi!#REF!,"")</f>
        <v>#REF!</v>
      </c>
      <c r="D1600" s="60" t="e">
        <f>IF(G1600+H1600&lt;&gt;0,Transaksi!#REF!,"")</f>
        <v>#REF!</v>
      </c>
      <c r="E1600" s="213" t="e">
        <f>IF(G1600+H1600&lt;&gt;0,Transaksi!#REF!,"")</f>
        <v>#REF!</v>
      </c>
      <c r="F1600" s="48" t="e">
        <f>IF(G1600+H1600&lt;&gt;0,Transaksi!#REF!,"")</f>
        <v>#REF!</v>
      </c>
      <c r="G1600" s="61" t="e">
        <f>IF(Transaksi!#REF!=$F$11,Transaksi!#REF!,0)</f>
        <v>#REF!</v>
      </c>
      <c r="H1600" s="61" t="e">
        <f>IF(Transaksi!#REF!=$F$11,Transaksi!#REF!,0)</f>
        <v>#REF!</v>
      </c>
      <c r="I1600" s="127" t="e">
        <f t="shared" si="24"/>
        <v>#REF!</v>
      </c>
      <c r="J1600" s="127" t="e">
        <f>IF(G1600+H1600&lt;&gt;0,Transaksi!#REF!,"")</f>
        <v>#REF!</v>
      </c>
    </row>
    <row r="1601" spans="3:10" customFormat="1" ht="16" customHeight="1">
      <c r="C1601" s="59" t="e">
        <f>IF(G1601+H1601&lt;&gt;0,Transaksi!#REF!,"")</f>
        <v>#REF!</v>
      </c>
      <c r="D1601" s="60" t="e">
        <f>IF(G1601+H1601&lt;&gt;0,Transaksi!#REF!,"")</f>
        <v>#REF!</v>
      </c>
      <c r="E1601" s="213" t="e">
        <f>IF(G1601+H1601&lt;&gt;0,Transaksi!#REF!,"")</f>
        <v>#REF!</v>
      </c>
      <c r="F1601" s="48" t="e">
        <f>IF(G1601+H1601&lt;&gt;0,Transaksi!#REF!,"")</f>
        <v>#REF!</v>
      </c>
      <c r="G1601" s="61" t="e">
        <f>IF(Transaksi!#REF!=$F$11,Transaksi!#REF!,0)</f>
        <v>#REF!</v>
      </c>
      <c r="H1601" s="61" t="e">
        <f>IF(Transaksi!#REF!=$F$11,Transaksi!#REF!,0)</f>
        <v>#REF!</v>
      </c>
      <c r="I1601" s="127" t="e">
        <f t="shared" si="24"/>
        <v>#REF!</v>
      </c>
      <c r="J1601" s="127" t="e">
        <f>IF(G1601+H1601&lt;&gt;0,Transaksi!#REF!,"")</f>
        <v>#REF!</v>
      </c>
    </row>
    <row r="1602" spans="3:10" customFormat="1" ht="16" customHeight="1">
      <c r="C1602" s="59" t="e">
        <f>IF(G1602+H1602&lt;&gt;0,Transaksi!#REF!,"")</f>
        <v>#REF!</v>
      </c>
      <c r="D1602" s="60" t="e">
        <f>IF(G1602+H1602&lt;&gt;0,Transaksi!#REF!,"")</f>
        <v>#REF!</v>
      </c>
      <c r="E1602" s="213" t="e">
        <f>IF(G1602+H1602&lt;&gt;0,Transaksi!#REF!,"")</f>
        <v>#REF!</v>
      </c>
      <c r="F1602" s="48" t="e">
        <f>IF(G1602+H1602&lt;&gt;0,Transaksi!#REF!,"")</f>
        <v>#REF!</v>
      </c>
      <c r="G1602" s="61" t="e">
        <f>IF(Transaksi!#REF!=$F$11,Transaksi!#REF!,0)</f>
        <v>#REF!</v>
      </c>
      <c r="H1602" s="61" t="e">
        <f>IF(Transaksi!#REF!=$F$11,Transaksi!#REF!,0)</f>
        <v>#REF!</v>
      </c>
      <c r="I1602" s="127" t="e">
        <f t="shared" si="24"/>
        <v>#REF!</v>
      </c>
      <c r="J1602" s="127" t="e">
        <f>IF(G1602+H1602&lt;&gt;0,Transaksi!#REF!,"")</f>
        <v>#REF!</v>
      </c>
    </row>
    <row r="1603" spans="3:10" customFormat="1" ht="16" customHeight="1">
      <c r="C1603" s="59" t="e">
        <f>IF(G1603+H1603&lt;&gt;0,Transaksi!#REF!,"")</f>
        <v>#REF!</v>
      </c>
      <c r="D1603" s="60" t="e">
        <f>IF(G1603+H1603&lt;&gt;0,Transaksi!#REF!,"")</f>
        <v>#REF!</v>
      </c>
      <c r="E1603" s="213" t="e">
        <f>IF(G1603+H1603&lt;&gt;0,Transaksi!#REF!,"")</f>
        <v>#REF!</v>
      </c>
      <c r="F1603" s="48" t="e">
        <f>IF(G1603+H1603&lt;&gt;0,Transaksi!#REF!,"")</f>
        <v>#REF!</v>
      </c>
      <c r="G1603" s="61" t="e">
        <f>IF(Transaksi!#REF!=$F$11,Transaksi!#REF!,0)</f>
        <v>#REF!</v>
      </c>
      <c r="H1603" s="61" t="e">
        <f>IF(Transaksi!#REF!=$F$11,Transaksi!#REF!,0)</f>
        <v>#REF!</v>
      </c>
      <c r="I1603" s="127" t="e">
        <f t="shared" si="24"/>
        <v>#REF!</v>
      </c>
      <c r="J1603" s="127" t="e">
        <f>IF(G1603+H1603&lt;&gt;0,Transaksi!#REF!,"")</f>
        <v>#REF!</v>
      </c>
    </row>
    <row r="1604" spans="3:10" customFormat="1" ht="16" customHeight="1">
      <c r="C1604" s="59" t="e">
        <f>IF(G1604+H1604&lt;&gt;0,Transaksi!#REF!,"")</f>
        <v>#REF!</v>
      </c>
      <c r="D1604" s="60" t="e">
        <f>IF(G1604+H1604&lt;&gt;0,Transaksi!#REF!,"")</f>
        <v>#REF!</v>
      </c>
      <c r="E1604" s="213" t="e">
        <f>IF(G1604+H1604&lt;&gt;0,Transaksi!#REF!,"")</f>
        <v>#REF!</v>
      </c>
      <c r="F1604" s="48" t="e">
        <f>IF(G1604+H1604&lt;&gt;0,Transaksi!#REF!,"")</f>
        <v>#REF!</v>
      </c>
      <c r="G1604" s="61" t="e">
        <f>IF(Transaksi!#REF!=$F$11,Transaksi!#REF!,0)</f>
        <v>#REF!</v>
      </c>
      <c r="H1604" s="61" t="e">
        <f>IF(Transaksi!#REF!=$F$11,Transaksi!#REF!,0)</f>
        <v>#REF!</v>
      </c>
      <c r="I1604" s="127" t="e">
        <f t="shared" si="24"/>
        <v>#REF!</v>
      </c>
      <c r="J1604" s="127" t="e">
        <f>IF(G1604+H1604&lt;&gt;0,Transaksi!#REF!,"")</f>
        <v>#REF!</v>
      </c>
    </row>
    <row r="1605" spans="3:10" customFormat="1" ht="16" customHeight="1">
      <c r="C1605" s="59" t="e">
        <f>IF(G1605+H1605&lt;&gt;0,Transaksi!#REF!,"")</f>
        <v>#REF!</v>
      </c>
      <c r="D1605" s="60" t="e">
        <f>IF(G1605+H1605&lt;&gt;0,Transaksi!#REF!,"")</f>
        <v>#REF!</v>
      </c>
      <c r="E1605" s="213" t="e">
        <f>IF(G1605+H1605&lt;&gt;0,Transaksi!#REF!,"")</f>
        <v>#REF!</v>
      </c>
      <c r="F1605" s="48" t="e">
        <f>IF(G1605+H1605&lt;&gt;0,Transaksi!#REF!,"")</f>
        <v>#REF!</v>
      </c>
      <c r="G1605" s="61" t="e">
        <f>IF(Transaksi!#REF!=$F$11,Transaksi!#REF!,0)</f>
        <v>#REF!</v>
      </c>
      <c r="H1605" s="61" t="e">
        <f>IF(Transaksi!#REF!=$F$11,Transaksi!#REF!,0)</f>
        <v>#REF!</v>
      </c>
      <c r="I1605" s="127" t="e">
        <f t="shared" si="24"/>
        <v>#REF!</v>
      </c>
      <c r="J1605" s="127" t="e">
        <f>IF(G1605+H1605&lt;&gt;0,Transaksi!#REF!,"")</f>
        <v>#REF!</v>
      </c>
    </row>
    <row r="1606" spans="3:10" customFormat="1" ht="16" customHeight="1">
      <c r="C1606" s="59" t="e">
        <f>IF(G1606+H1606&lt;&gt;0,Transaksi!#REF!,"")</f>
        <v>#REF!</v>
      </c>
      <c r="D1606" s="60" t="e">
        <f>IF(G1606+H1606&lt;&gt;0,Transaksi!#REF!,"")</f>
        <v>#REF!</v>
      </c>
      <c r="E1606" s="213" t="e">
        <f>IF(G1606+H1606&lt;&gt;0,Transaksi!#REF!,"")</f>
        <v>#REF!</v>
      </c>
      <c r="F1606" s="48" t="e">
        <f>IF(G1606+H1606&lt;&gt;0,Transaksi!#REF!,"")</f>
        <v>#REF!</v>
      </c>
      <c r="G1606" s="61" t="e">
        <f>IF(Transaksi!#REF!=$F$11,Transaksi!#REF!,0)</f>
        <v>#REF!</v>
      </c>
      <c r="H1606" s="61" t="e">
        <f>IF(Transaksi!#REF!=$F$11,Transaksi!#REF!,0)</f>
        <v>#REF!</v>
      </c>
      <c r="I1606" s="127" t="e">
        <f t="shared" si="24"/>
        <v>#REF!</v>
      </c>
      <c r="J1606" s="127" t="e">
        <f>IF(G1606+H1606&lt;&gt;0,Transaksi!#REF!,"")</f>
        <v>#REF!</v>
      </c>
    </row>
    <row r="1607" spans="3:10" customFormat="1" ht="16" customHeight="1">
      <c r="C1607" s="59" t="e">
        <f>IF(G1607+H1607&lt;&gt;0,Transaksi!#REF!,"")</f>
        <v>#REF!</v>
      </c>
      <c r="D1607" s="60" t="e">
        <f>IF(G1607+H1607&lt;&gt;0,Transaksi!#REF!,"")</f>
        <v>#REF!</v>
      </c>
      <c r="E1607" s="213" t="e">
        <f>IF(G1607+H1607&lt;&gt;0,Transaksi!#REF!,"")</f>
        <v>#REF!</v>
      </c>
      <c r="F1607" s="48" t="e">
        <f>IF(G1607+H1607&lt;&gt;0,Transaksi!#REF!,"")</f>
        <v>#REF!</v>
      </c>
      <c r="G1607" s="61" t="e">
        <f>IF(Transaksi!#REF!=$F$11,Transaksi!#REF!,0)</f>
        <v>#REF!</v>
      </c>
      <c r="H1607" s="61" t="e">
        <f>IF(Transaksi!#REF!=$F$11,Transaksi!#REF!,0)</f>
        <v>#REF!</v>
      </c>
      <c r="I1607" s="127" t="e">
        <f t="shared" si="24"/>
        <v>#REF!</v>
      </c>
      <c r="J1607" s="127" t="e">
        <f>IF(G1607+H1607&lt;&gt;0,Transaksi!#REF!,"")</f>
        <v>#REF!</v>
      </c>
    </row>
    <row r="1608" spans="3:10" customFormat="1" ht="16" customHeight="1">
      <c r="C1608" s="59" t="e">
        <f>IF(G1608+H1608&lt;&gt;0,Transaksi!#REF!,"")</f>
        <v>#REF!</v>
      </c>
      <c r="D1608" s="60" t="e">
        <f>IF(G1608+H1608&lt;&gt;0,Transaksi!#REF!,"")</f>
        <v>#REF!</v>
      </c>
      <c r="E1608" s="213" t="e">
        <f>IF(G1608+H1608&lt;&gt;0,Transaksi!#REF!,"")</f>
        <v>#REF!</v>
      </c>
      <c r="F1608" s="48" t="e">
        <f>IF(G1608+H1608&lt;&gt;0,Transaksi!#REF!,"")</f>
        <v>#REF!</v>
      </c>
      <c r="G1608" s="61" t="e">
        <f>IF(Transaksi!#REF!=$F$11,Transaksi!#REF!,0)</f>
        <v>#REF!</v>
      </c>
      <c r="H1608" s="61" t="e">
        <f>IF(Transaksi!#REF!=$F$11,Transaksi!#REF!,0)</f>
        <v>#REF!</v>
      </c>
      <c r="I1608" s="127" t="e">
        <f t="shared" si="24"/>
        <v>#REF!</v>
      </c>
      <c r="J1608" s="127" t="e">
        <f>IF(G1608+H1608&lt;&gt;0,Transaksi!#REF!,"")</f>
        <v>#REF!</v>
      </c>
    </row>
    <row r="1609" spans="3:10" customFormat="1" ht="16" customHeight="1">
      <c r="C1609" s="59" t="e">
        <f>IF(G1609+H1609&lt;&gt;0,Transaksi!#REF!,"")</f>
        <v>#REF!</v>
      </c>
      <c r="D1609" s="60" t="e">
        <f>IF(G1609+H1609&lt;&gt;0,Transaksi!#REF!,"")</f>
        <v>#REF!</v>
      </c>
      <c r="E1609" s="213" t="e">
        <f>IF(G1609+H1609&lt;&gt;0,Transaksi!#REF!,"")</f>
        <v>#REF!</v>
      </c>
      <c r="F1609" s="48" t="e">
        <f>IF(G1609+H1609&lt;&gt;0,Transaksi!#REF!,"")</f>
        <v>#REF!</v>
      </c>
      <c r="G1609" s="61" t="e">
        <f>IF(Transaksi!#REF!=$F$11,Transaksi!#REF!,0)</f>
        <v>#REF!</v>
      </c>
      <c r="H1609" s="61" t="e">
        <f>IF(Transaksi!#REF!=$F$11,Transaksi!#REF!,0)</f>
        <v>#REF!</v>
      </c>
      <c r="I1609" s="127" t="e">
        <f t="shared" si="24"/>
        <v>#REF!</v>
      </c>
      <c r="J1609" s="127" t="e">
        <f>IF(G1609+H1609&lt;&gt;0,Transaksi!#REF!,"")</f>
        <v>#REF!</v>
      </c>
    </row>
    <row r="1610" spans="3:10" customFormat="1" ht="16" customHeight="1">
      <c r="C1610" s="59" t="e">
        <f>IF(G1610+H1610&lt;&gt;0,Transaksi!#REF!,"")</f>
        <v>#REF!</v>
      </c>
      <c r="D1610" s="60" t="e">
        <f>IF(G1610+H1610&lt;&gt;0,Transaksi!#REF!,"")</f>
        <v>#REF!</v>
      </c>
      <c r="E1610" s="213" t="e">
        <f>IF(G1610+H1610&lt;&gt;0,Transaksi!#REF!,"")</f>
        <v>#REF!</v>
      </c>
      <c r="F1610" s="48" t="e">
        <f>IF(G1610+H1610&lt;&gt;0,Transaksi!#REF!,"")</f>
        <v>#REF!</v>
      </c>
      <c r="G1610" s="61" t="e">
        <f>IF(Transaksi!#REF!=$F$11,Transaksi!#REF!,0)</f>
        <v>#REF!</v>
      </c>
      <c r="H1610" s="61" t="e">
        <f>IF(Transaksi!#REF!=$F$11,Transaksi!#REF!,0)</f>
        <v>#REF!</v>
      </c>
      <c r="I1610" s="127" t="e">
        <f t="shared" si="24"/>
        <v>#REF!</v>
      </c>
      <c r="J1610" s="127" t="e">
        <f>IF(G1610+H1610&lt;&gt;0,Transaksi!#REF!,"")</f>
        <v>#REF!</v>
      </c>
    </row>
    <row r="1611" spans="3:10" customFormat="1" ht="16" customHeight="1">
      <c r="C1611" s="59" t="e">
        <f>IF(G1611+H1611&lt;&gt;0,Transaksi!#REF!,"")</f>
        <v>#REF!</v>
      </c>
      <c r="D1611" s="60" t="e">
        <f>IF(G1611+H1611&lt;&gt;0,Transaksi!#REF!,"")</f>
        <v>#REF!</v>
      </c>
      <c r="E1611" s="213" t="e">
        <f>IF(G1611+H1611&lt;&gt;0,Transaksi!#REF!,"")</f>
        <v>#REF!</v>
      </c>
      <c r="F1611" s="48" t="e">
        <f>IF(G1611+H1611&lt;&gt;0,Transaksi!#REF!,"")</f>
        <v>#REF!</v>
      </c>
      <c r="G1611" s="61" t="e">
        <f>IF(Transaksi!#REF!=$F$11,Transaksi!#REF!,0)</f>
        <v>#REF!</v>
      </c>
      <c r="H1611" s="61" t="e">
        <f>IF(Transaksi!#REF!=$F$11,Transaksi!#REF!,0)</f>
        <v>#REF!</v>
      </c>
      <c r="I1611" s="127" t="e">
        <f t="shared" si="24"/>
        <v>#REF!</v>
      </c>
      <c r="J1611" s="127" t="e">
        <f>IF(G1611+H1611&lt;&gt;0,Transaksi!#REF!,"")</f>
        <v>#REF!</v>
      </c>
    </row>
    <row r="1612" spans="3:10" customFormat="1" ht="16" customHeight="1">
      <c r="C1612" s="59" t="e">
        <f>IF(G1612+H1612&lt;&gt;0,Transaksi!#REF!,"")</f>
        <v>#REF!</v>
      </c>
      <c r="D1612" s="60" t="e">
        <f>IF(G1612+H1612&lt;&gt;0,Transaksi!#REF!,"")</f>
        <v>#REF!</v>
      </c>
      <c r="E1612" s="213" t="e">
        <f>IF(G1612+H1612&lt;&gt;0,Transaksi!#REF!,"")</f>
        <v>#REF!</v>
      </c>
      <c r="F1612" s="48" t="e">
        <f>IF(G1612+H1612&lt;&gt;0,Transaksi!#REF!,"")</f>
        <v>#REF!</v>
      </c>
      <c r="G1612" s="61" t="e">
        <f>IF(Transaksi!#REF!=$F$11,Transaksi!#REF!,0)</f>
        <v>#REF!</v>
      </c>
      <c r="H1612" s="61" t="e">
        <f>IF(Transaksi!#REF!=$F$11,Transaksi!#REF!,0)</f>
        <v>#REF!</v>
      </c>
      <c r="I1612" s="127" t="e">
        <f t="shared" si="24"/>
        <v>#REF!</v>
      </c>
      <c r="J1612" s="127" t="e">
        <f>IF(G1612+H1612&lt;&gt;0,Transaksi!#REF!,"")</f>
        <v>#REF!</v>
      </c>
    </row>
    <row r="1613" spans="3:10" customFormat="1" ht="16" customHeight="1">
      <c r="C1613" s="59" t="e">
        <f>IF(G1613+H1613&lt;&gt;0,Transaksi!#REF!,"")</f>
        <v>#REF!</v>
      </c>
      <c r="D1613" s="60" t="e">
        <f>IF(G1613+H1613&lt;&gt;0,Transaksi!#REF!,"")</f>
        <v>#REF!</v>
      </c>
      <c r="E1613" s="213" t="e">
        <f>IF(G1613+H1613&lt;&gt;0,Transaksi!#REF!,"")</f>
        <v>#REF!</v>
      </c>
      <c r="F1613" s="48" t="e">
        <f>IF(G1613+H1613&lt;&gt;0,Transaksi!#REF!,"")</f>
        <v>#REF!</v>
      </c>
      <c r="G1613" s="61" t="e">
        <f>IF(Transaksi!#REF!=$F$11,Transaksi!#REF!,0)</f>
        <v>#REF!</v>
      </c>
      <c r="H1613" s="61" t="e">
        <f>IF(Transaksi!#REF!=$F$11,Transaksi!#REF!,0)</f>
        <v>#REF!</v>
      </c>
      <c r="I1613" s="127" t="e">
        <f t="shared" si="24"/>
        <v>#REF!</v>
      </c>
      <c r="J1613" s="127" t="e">
        <f>IF(G1613+H1613&lt;&gt;0,Transaksi!#REF!,"")</f>
        <v>#REF!</v>
      </c>
    </row>
    <row r="1614" spans="3:10" customFormat="1" ht="16" customHeight="1">
      <c r="C1614" s="59" t="e">
        <f>IF(G1614+H1614&lt;&gt;0,Transaksi!#REF!,"")</f>
        <v>#REF!</v>
      </c>
      <c r="D1614" s="60" t="e">
        <f>IF(G1614+H1614&lt;&gt;0,Transaksi!#REF!,"")</f>
        <v>#REF!</v>
      </c>
      <c r="E1614" s="213" t="e">
        <f>IF(G1614+H1614&lt;&gt;0,Transaksi!#REF!,"")</f>
        <v>#REF!</v>
      </c>
      <c r="F1614" s="48" t="e">
        <f>IF(G1614+H1614&lt;&gt;0,Transaksi!#REF!,"")</f>
        <v>#REF!</v>
      </c>
      <c r="G1614" s="61" t="e">
        <f>IF(Transaksi!#REF!=$F$11,Transaksi!#REF!,0)</f>
        <v>#REF!</v>
      </c>
      <c r="H1614" s="61" t="e">
        <f>IF(Transaksi!#REF!=$F$11,Transaksi!#REF!,0)</f>
        <v>#REF!</v>
      </c>
      <c r="I1614" s="127" t="e">
        <f t="shared" si="24"/>
        <v>#REF!</v>
      </c>
      <c r="J1614" s="127" t="e">
        <f>IF(G1614+H1614&lt;&gt;0,Transaksi!#REF!,"")</f>
        <v>#REF!</v>
      </c>
    </row>
    <row r="1615" spans="3:10" customFormat="1" ht="16" customHeight="1">
      <c r="C1615" s="59" t="e">
        <f>IF(G1615+H1615&lt;&gt;0,Transaksi!#REF!,"")</f>
        <v>#REF!</v>
      </c>
      <c r="D1615" s="60" t="e">
        <f>IF(G1615+H1615&lt;&gt;0,Transaksi!#REF!,"")</f>
        <v>#REF!</v>
      </c>
      <c r="E1615" s="213" t="e">
        <f>IF(G1615+H1615&lt;&gt;0,Transaksi!#REF!,"")</f>
        <v>#REF!</v>
      </c>
      <c r="F1615" s="48" t="e">
        <f>IF(G1615+H1615&lt;&gt;0,Transaksi!#REF!,"")</f>
        <v>#REF!</v>
      </c>
      <c r="G1615" s="61" t="e">
        <f>IF(Transaksi!#REF!=$F$11,Transaksi!#REF!,0)</f>
        <v>#REF!</v>
      </c>
      <c r="H1615" s="61" t="e">
        <f>IF(Transaksi!#REF!=$F$11,Transaksi!#REF!,0)</f>
        <v>#REF!</v>
      </c>
      <c r="I1615" s="127" t="e">
        <f t="shared" si="24"/>
        <v>#REF!</v>
      </c>
      <c r="J1615" s="127" t="e">
        <f>IF(G1615+H1615&lt;&gt;0,Transaksi!#REF!,"")</f>
        <v>#REF!</v>
      </c>
    </row>
    <row r="1616" spans="3:10" customFormat="1" ht="16" customHeight="1">
      <c r="C1616" s="59" t="e">
        <f>IF(G1616+H1616&lt;&gt;0,Transaksi!#REF!,"")</f>
        <v>#REF!</v>
      </c>
      <c r="D1616" s="60" t="e">
        <f>IF(G1616+H1616&lt;&gt;0,Transaksi!#REF!,"")</f>
        <v>#REF!</v>
      </c>
      <c r="E1616" s="213" t="e">
        <f>IF(G1616+H1616&lt;&gt;0,Transaksi!#REF!,"")</f>
        <v>#REF!</v>
      </c>
      <c r="F1616" s="48" t="e">
        <f>IF(G1616+H1616&lt;&gt;0,Transaksi!#REF!,"")</f>
        <v>#REF!</v>
      </c>
      <c r="G1616" s="61" t="e">
        <f>IF(Transaksi!#REF!=$F$11,Transaksi!#REF!,0)</f>
        <v>#REF!</v>
      </c>
      <c r="H1616" s="61" t="e">
        <f>IF(Transaksi!#REF!=$F$11,Transaksi!#REF!,0)</f>
        <v>#REF!</v>
      </c>
      <c r="I1616" s="127" t="e">
        <f t="shared" si="24"/>
        <v>#REF!</v>
      </c>
      <c r="J1616" s="127" t="e">
        <f>IF(G1616+H1616&lt;&gt;0,Transaksi!#REF!,"")</f>
        <v>#REF!</v>
      </c>
    </row>
    <row r="1617" spans="3:10" customFormat="1" ht="16" customHeight="1">
      <c r="C1617" s="59" t="e">
        <f>IF(G1617+H1617&lt;&gt;0,Transaksi!#REF!,"")</f>
        <v>#REF!</v>
      </c>
      <c r="D1617" s="60" t="e">
        <f>IF(G1617+H1617&lt;&gt;0,Transaksi!#REF!,"")</f>
        <v>#REF!</v>
      </c>
      <c r="E1617" s="213" t="e">
        <f>IF(G1617+H1617&lt;&gt;0,Transaksi!#REF!,"")</f>
        <v>#REF!</v>
      </c>
      <c r="F1617" s="48" t="e">
        <f>IF(G1617+H1617&lt;&gt;0,Transaksi!#REF!,"")</f>
        <v>#REF!</v>
      </c>
      <c r="G1617" s="61" t="e">
        <f>IF(Transaksi!#REF!=$F$11,Transaksi!#REF!,0)</f>
        <v>#REF!</v>
      </c>
      <c r="H1617" s="61" t="e">
        <f>IF(Transaksi!#REF!=$F$11,Transaksi!#REF!,0)</f>
        <v>#REF!</v>
      </c>
      <c r="I1617" s="127" t="e">
        <f t="shared" ref="I1617:I1680" si="25">I1616+G1617-H1617</f>
        <v>#REF!</v>
      </c>
      <c r="J1617" s="127" t="e">
        <f>IF(G1617+H1617&lt;&gt;0,Transaksi!#REF!,"")</f>
        <v>#REF!</v>
      </c>
    </row>
    <row r="1618" spans="3:10" customFormat="1" ht="16" customHeight="1">
      <c r="C1618" s="59" t="e">
        <f>IF(G1618+H1618&lt;&gt;0,Transaksi!#REF!,"")</f>
        <v>#REF!</v>
      </c>
      <c r="D1618" s="60" t="e">
        <f>IF(G1618+H1618&lt;&gt;0,Transaksi!#REF!,"")</f>
        <v>#REF!</v>
      </c>
      <c r="E1618" s="213" t="e">
        <f>IF(G1618+H1618&lt;&gt;0,Transaksi!#REF!,"")</f>
        <v>#REF!</v>
      </c>
      <c r="F1618" s="48" t="e">
        <f>IF(G1618+H1618&lt;&gt;0,Transaksi!#REF!,"")</f>
        <v>#REF!</v>
      </c>
      <c r="G1618" s="61" t="e">
        <f>IF(Transaksi!#REF!=$F$11,Transaksi!#REF!,0)</f>
        <v>#REF!</v>
      </c>
      <c r="H1618" s="61" t="e">
        <f>IF(Transaksi!#REF!=$F$11,Transaksi!#REF!,0)</f>
        <v>#REF!</v>
      </c>
      <c r="I1618" s="127" t="e">
        <f t="shared" si="25"/>
        <v>#REF!</v>
      </c>
      <c r="J1618" s="127" t="e">
        <f>IF(G1618+H1618&lt;&gt;0,Transaksi!#REF!,"")</f>
        <v>#REF!</v>
      </c>
    </row>
    <row r="1619" spans="3:10" customFormat="1" ht="16" customHeight="1">
      <c r="C1619" s="59" t="e">
        <f>IF(G1619+H1619&lt;&gt;0,Transaksi!#REF!,"")</f>
        <v>#REF!</v>
      </c>
      <c r="D1619" s="60" t="e">
        <f>IF(G1619+H1619&lt;&gt;0,Transaksi!#REF!,"")</f>
        <v>#REF!</v>
      </c>
      <c r="E1619" s="213" t="e">
        <f>IF(G1619+H1619&lt;&gt;0,Transaksi!#REF!,"")</f>
        <v>#REF!</v>
      </c>
      <c r="F1619" s="48" t="e">
        <f>IF(G1619+H1619&lt;&gt;0,Transaksi!#REF!,"")</f>
        <v>#REF!</v>
      </c>
      <c r="G1619" s="61" t="e">
        <f>IF(Transaksi!#REF!=$F$11,Transaksi!#REF!,0)</f>
        <v>#REF!</v>
      </c>
      <c r="H1619" s="61" t="e">
        <f>IF(Transaksi!#REF!=$F$11,Transaksi!#REF!,0)</f>
        <v>#REF!</v>
      </c>
      <c r="I1619" s="127" t="e">
        <f t="shared" si="25"/>
        <v>#REF!</v>
      </c>
      <c r="J1619" s="127" t="e">
        <f>IF(G1619+H1619&lt;&gt;0,Transaksi!#REF!,"")</f>
        <v>#REF!</v>
      </c>
    </row>
    <row r="1620" spans="3:10" customFormat="1" ht="16" customHeight="1">
      <c r="C1620" s="59" t="e">
        <f>IF(G1620+H1620&lt;&gt;0,Transaksi!#REF!,"")</f>
        <v>#REF!</v>
      </c>
      <c r="D1620" s="60" t="e">
        <f>IF(G1620+H1620&lt;&gt;0,Transaksi!#REF!,"")</f>
        <v>#REF!</v>
      </c>
      <c r="E1620" s="213" t="e">
        <f>IF(G1620+H1620&lt;&gt;0,Transaksi!#REF!,"")</f>
        <v>#REF!</v>
      </c>
      <c r="F1620" s="48" t="e">
        <f>IF(G1620+H1620&lt;&gt;0,Transaksi!#REF!,"")</f>
        <v>#REF!</v>
      </c>
      <c r="G1620" s="61" t="e">
        <f>IF(Transaksi!#REF!=$F$11,Transaksi!#REF!,0)</f>
        <v>#REF!</v>
      </c>
      <c r="H1620" s="61" t="e">
        <f>IF(Transaksi!#REF!=$F$11,Transaksi!#REF!,0)</f>
        <v>#REF!</v>
      </c>
      <c r="I1620" s="127" t="e">
        <f t="shared" si="25"/>
        <v>#REF!</v>
      </c>
      <c r="J1620" s="127" t="e">
        <f>IF(G1620+H1620&lt;&gt;0,Transaksi!#REF!,"")</f>
        <v>#REF!</v>
      </c>
    </row>
    <row r="1621" spans="3:10" customFormat="1" ht="16" customHeight="1">
      <c r="C1621" s="59" t="e">
        <f>IF(G1621+H1621&lt;&gt;0,Transaksi!#REF!,"")</f>
        <v>#REF!</v>
      </c>
      <c r="D1621" s="60" t="e">
        <f>IF(G1621+H1621&lt;&gt;0,Transaksi!#REF!,"")</f>
        <v>#REF!</v>
      </c>
      <c r="E1621" s="213" t="e">
        <f>IF(G1621+H1621&lt;&gt;0,Transaksi!#REF!,"")</f>
        <v>#REF!</v>
      </c>
      <c r="F1621" s="48" t="e">
        <f>IF(G1621+H1621&lt;&gt;0,Transaksi!#REF!,"")</f>
        <v>#REF!</v>
      </c>
      <c r="G1621" s="61" t="e">
        <f>IF(Transaksi!#REF!=$F$11,Transaksi!#REF!,0)</f>
        <v>#REF!</v>
      </c>
      <c r="H1621" s="61" t="e">
        <f>IF(Transaksi!#REF!=$F$11,Transaksi!#REF!,0)</f>
        <v>#REF!</v>
      </c>
      <c r="I1621" s="127" t="e">
        <f t="shared" si="25"/>
        <v>#REF!</v>
      </c>
      <c r="J1621" s="127" t="e">
        <f>IF(G1621+H1621&lt;&gt;0,Transaksi!#REF!,"")</f>
        <v>#REF!</v>
      </c>
    </row>
    <row r="1622" spans="3:10" customFormat="1" ht="16" customHeight="1">
      <c r="C1622" s="59" t="e">
        <f>IF(G1622+H1622&lt;&gt;0,Transaksi!#REF!,"")</f>
        <v>#REF!</v>
      </c>
      <c r="D1622" s="60" t="e">
        <f>IF(G1622+H1622&lt;&gt;0,Transaksi!#REF!,"")</f>
        <v>#REF!</v>
      </c>
      <c r="E1622" s="213" t="e">
        <f>IF(G1622+H1622&lt;&gt;0,Transaksi!#REF!,"")</f>
        <v>#REF!</v>
      </c>
      <c r="F1622" s="48" t="e">
        <f>IF(G1622+H1622&lt;&gt;0,Transaksi!#REF!,"")</f>
        <v>#REF!</v>
      </c>
      <c r="G1622" s="61" t="e">
        <f>IF(Transaksi!#REF!=$F$11,Transaksi!#REF!,0)</f>
        <v>#REF!</v>
      </c>
      <c r="H1622" s="61" t="e">
        <f>IF(Transaksi!#REF!=$F$11,Transaksi!#REF!,0)</f>
        <v>#REF!</v>
      </c>
      <c r="I1622" s="127" t="e">
        <f t="shared" si="25"/>
        <v>#REF!</v>
      </c>
      <c r="J1622" s="127" t="e">
        <f>IF(G1622+H1622&lt;&gt;0,Transaksi!#REF!,"")</f>
        <v>#REF!</v>
      </c>
    </row>
    <row r="1623" spans="3:10" customFormat="1" ht="16" customHeight="1">
      <c r="C1623" s="59" t="e">
        <f>IF(G1623+H1623&lt;&gt;0,Transaksi!#REF!,"")</f>
        <v>#REF!</v>
      </c>
      <c r="D1623" s="60" t="e">
        <f>IF(G1623+H1623&lt;&gt;0,Transaksi!#REF!,"")</f>
        <v>#REF!</v>
      </c>
      <c r="E1623" s="213" t="e">
        <f>IF(G1623+H1623&lt;&gt;0,Transaksi!#REF!,"")</f>
        <v>#REF!</v>
      </c>
      <c r="F1623" s="48" t="e">
        <f>IF(G1623+H1623&lt;&gt;0,Transaksi!#REF!,"")</f>
        <v>#REF!</v>
      </c>
      <c r="G1623" s="61" t="e">
        <f>IF(Transaksi!#REF!=$F$11,Transaksi!#REF!,0)</f>
        <v>#REF!</v>
      </c>
      <c r="H1623" s="61" t="e">
        <f>IF(Transaksi!#REF!=$F$11,Transaksi!#REF!,0)</f>
        <v>#REF!</v>
      </c>
      <c r="I1623" s="127" t="e">
        <f t="shared" si="25"/>
        <v>#REF!</v>
      </c>
      <c r="J1623" s="127" t="e">
        <f>IF(G1623+H1623&lt;&gt;0,Transaksi!#REF!,"")</f>
        <v>#REF!</v>
      </c>
    </row>
    <row r="1624" spans="3:10" customFormat="1" ht="16" customHeight="1">
      <c r="C1624" s="59" t="e">
        <f>IF(G1624+H1624&lt;&gt;0,Transaksi!#REF!,"")</f>
        <v>#REF!</v>
      </c>
      <c r="D1624" s="60" t="e">
        <f>IF(G1624+H1624&lt;&gt;0,Transaksi!#REF!,"")</f>
        <v>#REF!</v>
      </c>
      <c r="E1624" s="213" t="e">
        <f>IF(G1624+H1624&lt;&gt;0,Transaksi!#REF!,"")</f>
        <v>#REF!</v>
      </c>
      <c r="F1624" s="48" t="e">
        <f>IF(G1624+H1624&lt;&gt;0,Transaksi!#REF!,"")</f>
        <v>#REF!</v>
      </c>
      <c r="G1624" s="61" t="e">
        <f>IF(Transaksi!#REF!=$F$11,Transaksi!#REF!,0)</f>
        <v>#REF!</v>
      </c>
      <c r="H1624" s="61" t="e">
        <f>IF(Transaksi!#REF!=$F$11,Transaksi!#REF!,0)</f>
        <v>#REF!</v>
      </c>
      <c r="I1624" s="127" t="e">
        <f t="shared" si="25"/>
        <v>#REF!</v>
      </c>
      <c r="J1624" s="127" t="e">
        <f>IF(G1624+H1624&lt;&gt;0,Transaksi!#REF!,"")</f>
        <v>#REF!</v>
      </c>
    </row>
    <row r="1625" spans="3:10" customFormat="1" ht="16" customHeight="1">
      <c r="C1625" s="59" t="e">
        <f>IF(G1625+H1625&lt;&gt;0,Transaksi!#REF!,"")</f>
        <v>#REF!</v>
      </c>
      <c r="D1625" s="60" t="e">
        <f>IF(G1625+H1625&lt;&gt;0,Transaksi!#REF!,"")</f>
        <v>#REF!</v>
      </c>
      <c r="E1625" s="213" t="e">
        <f>IF(G1625+H1625&lt;&gt;0,Transaksi!#REF!,"")</f>
        <v>#REF!</v>
      </c>
      <c r="F1625" s="48" t="e">
        <f>IF(G1625+H1625&lt;&gt;0,Transaksi!#REF!,"")</f>
        <v>#REF!</v>
      </c>
      <c r="G1625" s="61" t="e">
        <f>IF(Transaksi!#REF!=$F$11,Transaksi!#REF!,0)</f>
        <v>#REF!</v>
      </c>
      <c r="H1625" s="61" t="e">
        <f>IF(Transaksi!#REF!=$F$11,Transaksi!#REF!,0)</f>
        <v>#REF!</v>
      </c>
      <c r="I1625" s="127" t="e">
        <f t="shared" si="25"/>
        <v>#REF!</v>
      </c>
      <c r="J1625" s="127" t="e">
        <f>IF(G1625+H1625&lt;&gt;0,Transaksi!#REF!,"")</f>
        <v>#REF!</v>
      </c>
    </row>
    <row r="1626" spans="3:10" customFormat="1" ht="16" customHeight="1">
      <c r="C1626" s="59" t="e">
        <f>IF(G1626+H1626&lt;&gt;0,Transaksi!#REF!,"")</f>
        <v>#REF!</v>
      </c>
      <c r="D1626" s="60" t="e">
        <f>IF(G1626+H1626&lt;&gt;0,Transaksi!#REF!,"")</f>
        <v>#REF!</v>
      </c>
      <c r="E1626" s="213" t="e">
        <f>IF(G1626+H1626&lt;&gt;0,Transaksi!#REF!,"")</f>
        <v>#REF!</v>
      </c>
      <c r="F1626" s="48" t="e">
        <f>IF(G1626+H1626&lt;&gt;0,Transaksi!#REF!,"")</f>
        <v>#REF!</v>
      </c>
      <c r="G1626" s="61" t="e">
        <f>IF(Transaksi!#REF!=$F$11,Transaksi!#REF!,0)</f>
        <v>#REF!</v>
      </c>
      <c r="H1626" s="61" t="e">
        <f>IF(Transaksi!#REF!=$F$11,Transaksi!#REF!,0)</f>
        <v>#REF!</v>
      </c>
      <c r="I1626" s="127" t="e">
        <f t="shared" si="25"/>
        <v>#REF!</v>
      </c>
      <c r="J1626" s="127" t="e">
        <f>IF(G1626+H1626&lt;&gt;0,Transaksi!#REF!,"")</f>
        <v>#REF!</v>
      </c>
    </row>
    <row r="1627" spans="3:10" customFormat="1" ht="16" customHeight="1">
      <c r="C1627" s="59" t="e">
        <f>IF(G1627+H1627&lt;&gt;0,Transaksi!#REF!,"")</f>
        <v>#REF!</v>
      </c>
      <c r="D1627" s="60" t="e">
        <f>IF(G1627+H1627&lt;&gt;0,Transaksi!#REF!,"")</f>
        <v>#REF!</v>
      </c>
      <c r="E1627" s="213" t="e">
        <f>IF(G1627+H1627&lt;&gt;0,Transaksi!#REF!,"")</f>
        <v>#REF!</v>
      </c>
      <c r="F1627" s="48" t="e">
        <f>IF(G1627+H1627&lt;&gt;0,Transaksi!#REF!,"")</f>
        <v>#REF!</v>
      </c>
      <c r="G1627" s="61" t="e">
        <f>IF(Transaksi!#REF!=$F$11,Transaksi!#REF!,0)</f>
        <v>#REF!</v>
      </c>
      <c r="H1627" s="61" t="e">
        <f>IF(Transaksi!#REF!=$F$11,Transaksi!#REF!,0)</f>
        <v>#REF!</v>
      </c>
      <c r="I1627" s="127" t="e">
        <f t="shared" si="25"/>
        <v>#REF!</v>
      </c>
      <c r="J1627" s="127" t="e">
        <f>IF(G1627+H1627&lt;&gt;0,Transaksi!#REF!,"")</f>
        <v>#REF!</v>
      </c>
    </row>
    <row r="1628" spans="3:10" customFormat="1" ht="16" customHeight="1">
      <c r="C1628" s="59" t="e">
        <f>IF(G1628+H1628&lt;&gt;0,Transaksi!#REF!,"")</f>
        <v>#REF!</v>
      </c>
      <c r="D1628" s="60" t="e">
        <f>IF(G1628+H1628&lt;&gt;0,Transaksi!#REF!,"")</f>
        <v>#REF!</v>
      </c>
      <c r="E1628" s="213" t="e">
        <f>IF(G1628+H1628&lt;&gt;0,Transaksi!#REF!,"")</f>
        <v>#REF!</v>
      </c>
      <c r="F1628" s="48" t="e">
        <f>IF(G1628+H1628&lt;&gt;0,Transaksi!#REF!,"")</f>
        <v>#REF!</v>
      </c>
      <c r="G1628" s="61" t="e">
        <f>IF(Transaksi!#REF!=$F$11,Transaksi!#REF!,0)</f>
        <v>#REF!</v>
      </c>
      <c r="H1628" s="61" t="e">
        <f>IF(Transaksi!#REF!=$F$11,Transaksi!#REF!,0)</f>
        <v>#REF!</v>
      </c>
      <c r="I1628" s="127" t="e">
        <f t="shared" si="25"/>
        <v>#REF!</v>
      </c>
      <c r="J1628" s="127" t="e">
        <f>IF(G1628+H1628&lt;&gt;0,Transaksi!#REF!,"")</f>
        <v>#REF!</v>
      </c>
    </row>
    <row r="1629" spans="3:10" customFormat="1" ht="16" customHeight="1">
      <c r="C1629" s="59" t="e">
        <f>IF(G1629+H1629&lt;&gt;0,Transaksi!#REF!,"")</f>
        <v>#REF!</v>
      </c>
      <c r="D1629" s="60" t="e">
        <f>IF(G1629+H1629&lt;&gt;0,Transaksi!#REF!,"")</f>
        <v>#REF!</v>
      </c>
      <c r="E1629" s="213" t="e">
        <f>IF(G1629+H1629&lt;&gt;0,Transaksi!#REF!,"")</f>
        <v>#REF!</v>
      </c>
      <c r="F1629" s="48" t="e">
        <f>IF(G1629+H1629&lt;&gt;0,Transaksi!#REF!,"")</f>
        <v>#REF!</v>
      </c>
      <c r="G1629" s="61" t="e">
        <f>IF(Transaksi!#REF!=$F$11,Transaksi!#REF!,0)</f>
        <v>#REF!</v>
      </c>
      <c r="H1629" s="61" t="e">
        <f>IF(Transaksi!#REF!=$F$11,Transaksi!#REF!,0)</f>
        <v>#REF!</v>
      </c>
      <c r="I1629" s="127" t="e">
        <f t="shared" si="25"/>
        <v>#REF!</v>
      </c>
      <c r="J1629" s="127" t="e">
        <f>IF(G1629+H1629&lt;&gt;0,Transaksi!#REF!,"")</f>
        <v>#REF!</v>
      </c>
    </row>
    <row r="1630" spans="3:10" customFormat="1" ht="16" customHeight="1">
      <c r="C1630" s="59" t="e">
        <f>IF(G1630+H1630&lt;&gt;0,Transaksi!#REF!,"")</f>
        <v>#REF!</v>
      </c>
      <c r="D1630" s="60" t="e">
        <f>IF(G1630+H1630&lt;&gt;0,Transaksi!#REF!,"")</f>
        <v>#REF!</v>
      </c>
      <c r="E1630" s="213" t="e">
        <f>IF(G1630+H1630&lt;&gt;0,Transaksi!#REF!,"")</f>
        <v>#REF!</v>
      </c>
      <c r="F1630" s="48" t="e">
        <f>IF(G1630+H1630&lt;&gt;0,Transaksi!#REF!,"")</f>
        <v>#REF!</v>
      </c>
      <c r="G1630" s="61" t="e">
        <f>IF(Transaksi!#REF!=$F$11,Transaksi!#REF!,0)</f>
        <v>#REF!</v>
      </c>
      <c r="H1630" s="61" t="e">
        <f>IF(Transaksi!#REF!=$F$11,Transaksi!#REF!,0)</f>
        <v>#REF!</v>
      </c>
      <c r="I1630" s="127" t="e">
        <f t="shared" si="25"/>
        <v>#REF!</v>
      </c>
      <c r="J1630" s="127" t="e">
        <f>IF(G1630+H1630&lt;&gt;0,Transaksi!#REF!,"")</f>
        <v>#REF!</v>
      </c>
    </row>
    <row r="1631" spans="3:10" customFormat="1" ht="16" customHeight="1">
      <c r="C1631" s="59" t="e">
        <f>IF(G1631+H1631&lt;&gt;0,Transaksi!#REF!,"")</f>
        <v>#REF!</v>
      </c>
      <c r="D1631" s="60" t="e">
        <f>IF(G1631+H1631&lt;&gt;0,Transaksi!#REF!,"")</f>
        <v>#REF!</v>
      </c>
      <c r="E1631" s="213" t="e">
        <f>IF(G1631+H1631&lt;&gt;0,Transaksi!#REF!,"")</f>
        <v>#REF!</v>
      </c>
      <c r="F1631" s="48" t="e">
        <f>IF(G1631+H1631&lt;&gt;0,Transaksi!#REF!,"")</f>
        <v>#REF!</v>
      </c>
      <c r="G1631" s="61" t="e">
        <f>IF(Transaksi!#REF!=$F$11,Transaksi!#REF!,0)</f>
        <v>#REF!</v>
      </c>
      <c r="H1631" s="61" t="e">
        <f>IF(Transaksi!#REF!=$F$11,Transaksi!#REF!,0)</f>
        <v>#REF!</v>
      </c>
      <c r="I1631" s="127" t="e">
        <f t="shared" si="25"/>
        <v>#REF!</v>
      </c>
      <c r="J1631" s="127" t="e">
        <f>IF(G1631+H1631&lt;&gt;0,Transaksi!#REF!,"")</f>
        <v>#REF!</v>
      </c>
    </row>
    <row r="1632" spans="3:10" customFormat="1" ht="16" customHeight="1">
      <c r="C1632" s="59" t="e">
        <f>IF(G1632+H1632&lt;&gt;0,Transaksi!#REF!,"")</f>
        <v>#REF!</v>
      </c>
      <c r="D1632" s="60" t="e">
        <f>IF(G1632+H1632&lt;&gt;0,Transaksi!#REF!,"")</f>
        <v>#REF!</v>
      </c>
      <c r="E1632" s="213" t="e">
        <f>IF(G1632+H1632&lt;&gt;0,Transaksi!#REF!,"")</f>
        <v>#REF!</v>
      </c>
      <c r="F1632" s="48" t="e">
        <f>IF(G1632+H1632&lt;&gt;0,Transaksi!#REF!,"")</f>
        <v>#REF!</v>
      </c>
      <c r="G1632" s="61" t="e">
        <f>IF(Transaksi!#REF!=$F$11,Transaksi!#REF!,0)</f>
        <v>#REF!</v>
      </c>
      <c r="H1632" s="61" t="e">
        <f>IF(Transaksi!#REF!=$F$11,Transaksi!#REF!,0)</f>
        <v>#REF!</v>
      </c>
      <c r="I1632" s="127" t="e">
        <f t="shared" si="25"/>
        <v>#REF!</v>
      </c>
      <c r="J1632" s="127" t="e">
        <f>IF(G1632+H1632&lt;&gt;0,Transaksi!#REF!,"")</f>
        <v>#REF!</v>
      </c>
    </row>
    <row r="1633" spans="3:10" customFormat="1" ht="16" customHeight="1">
      <c r="C1633" s="59" t="e">
        <f>IF(G1633+H1633&lt;&gt;0,Transaksi!#REF!,"")</f>
        <v>#REF!</v>
      </c>
      <c r="D1633" s="60" t="e">
        <f>IF(G1633+H1633&lt;&gt;0,Transaksi!#REF!,"")</f>
        <v>#REF!</v>
      </c>
      <c r="E1633" s="213" t="e">
        <f>IF(G1633+H1633&lt;&gt;0,Transaksi!#REF!,"")</f>
        <v>#REF!</v>
      </c>
      <c r="F1633" s="48" t="e">
        <f>IF(G1633+H1633&lt;&gt;0,Transaksi!#REF!,"")</f>
        <v>#REF!</v>
      </c>
      <c r="G1633" s="61" t="e">
        <f>IF(Transaksi!#REF!=$F$11,Transaksi!#REF!,0)</f>
        <v>#REF!</v>
      </c>
      <c r="H1633" s="61" t="e">
        <f>IF(Transaksi!#REF!=$F$11,Transaksi!#REF!,0)</f>
        <v>#REF!</v>
      </c>
      <c r="I1633" s="127" t="e">
        <f t="shared" si="25"/>
        <v>#REF!</v>
      </c>
      <c r="J1633" s="127" t="e">
        <f>IF(G1633+H1633&lt;&gt;0,Transaksi!#REF!,"")</f>
        <v>#REF!</v>
      </c>
    </row>
    <row r="1634" spans="3:10" customFormat="1" ht="16" customHeight="1">
      <c r="C1634" s="59" t="e">
        <f>IF(G1634+H1634&lt;&gt;0,Transaksi!#REF!,"")</f>
        <v>#REF!</v>
      </c>
      <c r="D1634" s="60" t="e">
        <f>IF(G1634+H1634&lt;&gt;0,Transaksi!#REF!,"")</f>
        <v>#REF!</v>
      </c>
      <c r="E1634" s="213" t="e">
        <f>IF(G1634+H1634&lt;&gt;0,Transaksi!#REF!,"")</f>
        <v>#REF!</v>
      </c>
      <c r="F1634" s="48" t="e">
        <f>IF(G1634+H1634&lt;&gt;0,Transaksi!#REF!,"")</f>
        <v>#REF!</v>
      </c>
      <c r="G1634" s="61" t="e">
        <f>IF(Transaksi!#REF!=$F$11,Transaksi!#REF!,0)</f>
        <v>#REF!</v>
      </c>
      <c r="H1634" s="61" t="e">
        <f>IF(Transaksi!#REF!=$F$11,Transaksi!#REF!,0)</f>
        <v>#REF!</v>
      </c>
      <c r="I1634" s="127" t="e">
        <f t="shared" si="25"/>
        <v>#REF!</v>
      </c>
      <c r="J1634" s="127" t="e">
        <f>IF(G1634+H1634&lt;&gt;0,Transaksi!#REF!,"")</f>
        <v>#REF!</v>
      </c>
    </row>
    <row r="1635" spans="3:10" customFormat="1" ht="16" customHeight="1">
      <c r="C1635" s="59" t="e">
        <f>IF(G1635+H1635&lt;&gt;0,Transaksi!#REF!,"")</f>
        <v>#REF!</v>
      </c>
      <c r="D1635" s="60" t="e">
        <f>IF(G1635+H1635&lt;&gt;0,Transaksi!#REF!,"")</f>
        <v>#REF!</v>
      </c>
      <c r="E1635" s="213" t="e">
        <f>IF(G1635+H1635&lt;&gt;0,Transaksi!#REF!,"")</f>
        <v>#REF!</v>
      </c>
      <c r="F1635" s="48" t="e">
        <f>IF(G1635+H1635&lt;&gt;0,Transaksi!#REF!,"")</f>
        <v>#REF!</v>
      </c>
      <c r="G1635" s="61" t="e">
        <f>IF(Transaksi!#REF!=$F$11,Transaksi!#REF!,0)</f>
        <v>#REF!</v>
      </c>
      <c r="H1635" s="61" t="e">
        <f>IF(Transaksi!#REF!=$F$11,Transaksi!#REF!,0)</f>
        <v>#REF!</v>
      </c>
      <c r="I1635" s="127" t="e">
        <f t="shared" si="25"/>
        <v>#REF!</v>
      </c>
      <c r="J1635" s="127" t="e">
        <f>IF(G1635+H1635&lt;&gt;0,Transaksi!#REF!,"")</f>
        <v>#REF!</v>
      </c>
    </row>
    <row r="1636" spans="3:10" customFormat="1" ht="16" customHeight="1">
      <c r="C1636" s="59" t="e">
        <f>IF(G1636+H1636&lt;&gt;0,Transaksi!#REF!,"")</f>
        <v>#REF!</v>
      </c>
      <c r="D1636" s="60" t="e">
        <f>IF(G1636+H1636&lt;&gt;0,Transaksi!#REF!,"")</f>
        <v>#REF!</v>
      </c>
      <c r="E1636" s="213" t="e">
        <f>IF(G1636+H1636&lt;&gt;0,Transaksi!#REF!,"")</f>
        <v>#REF!</v>
      </c>
      <c r="F1636" s="48" t="e">
        <f>IF(G1636+H1636&lt;&gt;0,Transaksi!#REF!,"")</f>
        <v>#REF!</v>
      </c>
      <c r="G1636" s="61" t="e">
        <f>IF(Transaksi!#REF!=$F$11,Transaksi!#REF!,0)</f>
        <v>#REF!</v>
      </c>
      <c r="H1636" s="61" t="e">
        <f>IF(Transaksi!#REF!=$F$11,Transaksi!#REF!,0)</f>
        <v>#REF!</v>
      </c>
      <c r="I1636" s="127" t="e">
        <f t="shared" si="25"/>
        <v>#REF!</v>
      </c>
      <c r="J1636" s="127" t="e">
        <f>IF(G1636+H1636&lt;&gt;0,Transaksi!#REF!,"")</f>
        <v>#REF!</v>
      </c>
    </row>
    <row r="1637" spans="3:10" customFormat="1" ht="16" customHeight="1">
      <c r="C1637" s="59" t="e">
        <f>IF(G1637+H1637&lt;&gt;0,Transaksi!#REF!,"")</f>
        <v>#REF!</v>
      </c>
      <c r="D1637" s="60" t="e">
        <f>IF(G1637+H1637&lt;&gt;0,Transaksi!#REF!,"")</f>
        <v>#REF!</v>
      </c>
      <c r="E1637" s="213" t="e">
        <f>IF(G1637+H1637&lt;&gt;0,Transaksi!#REF!,"")</f>
        <v>#REF!</v>
      </c>
      <c r="F1637" s="48" t="e">
        <f>IF(G1637+H1637&lt;&gt;0,Transaksi!#REF!,"")</f>
        <v>#REF!</v>
      </c>
      <c r="G1637" s="61" t="e">
        <f>IF(Transaksi!#REF!=$F$11,Transaksi!#REF!,0)</f>
        <v>#REF!</v>
      </c>
      <c r="H1637" s="61" t="e">
        <f>IF(Transaksi!#REF!=$F$11,Transaksi!#REF!,0)</f>
        <v>#REF!</v>
      </c>
      <c r="I1637" s="127" t="e">
        <f t="shared" si="25"/>
        <v>#REF!</v>
      </c>
      <c r="J1637" s="127" t="e">
        <f>IF(G1637+H1637&lt;&gt;0,Transaksi!#REF!,"")</f>
        <v>#REF!</v>
      </c>
    </row>
    <row r="1638" spans="3:10" customFormat="1" ht="16" customHeight="1">
      <c r="C1638" s="59" t="e">
        <f>IF(G1638+H1638&lt;&gt;0,Transaksi!#REF!,"")</f>
        <v>#REF!</v>
      </c>
      <c r="D1638" s="60" t="e">
        <f>IF(G1638+H1638&lt;&gt;0,Transaksi!#REF!,"")</f>
        <v>#REF!</v>
      </c>
      <c r="E1638" s="213" t="e">
        <f>IF(G1638+H1638&lt;&gt;0,Transaksi!#REF!,"")</f>
        <v>#REF!</v>
      </c>
      <c r="F1638" s="48" t="e">
        <f>IF(G1638+H1638&lt;&gt;0,Transaksi!#REF!,"")</f>
        <v>#REF!</v>
      </c>
      <c r="G1638" s="61" t="e">
        <f>IF(Transaksi!#REF!=$F$11,Transaksi!#REF!,0)</f>
        <v>#REF!</v>
      </c>
      <c r="H1638" s="61" t="e">
        <f>IF(Transaksi!#REF!=$F$11,Transaksi!#REF!,0)</f>
        <v>#REF!</v>
      </c>
      <c r="I1638" s="127" t="e">
        <f t="shared" si="25"/>
        <v>#REF!</v>
      </c>
      <c r="J1638" s="127" t="e">
        <f>IF(G1638+H1638&lt;&gt;0,Transaksi!#REF!,"")</f>
        <v>#REF!</v>
      </c>
    </row>
    <row r="1639" spans="3:10" customFormat="1" ht="16" customHeight="1">
      <c r="C1639" s="59" t="e">
        <f>IF(G1639+H1639&lt;&gt;0,Transaksi!#REF!,"")</f>
        <v>#REF!</v>
      </c>
      <c r="D1639" s="60" t="e">
        <f>IF(G1639+H1639&lt;&gt;0,Transaksi!#REF!,"")</f>
        <v>#REF!</v>
      </c>
      <c r="E1639" s="213" t="e">
        <f>IF(G1639+H1639&lt;&gt;0,Transaksi!#REF!,"")</f>
        <v>#REF!</v>
      </c>
      <c r="F1639" s="48" t="e">
        <f>IF(G1639+H1639&lt;&gt;0,Transaksi!#REF!,"")</f>
        <v>#REF!</v>
      </c>
      <c r="G1639" s="61" t="e">
        <f>IF(Transaksi!#REF!=$F$11,Transaksi!#REF!,0)</f>
        <v>#REF!</v>
      </c>
      <c r="H1639" s="61" t="e">
        <f>IF(Transaksi!#REF!=$F$11,Transaksi!#REF!,0)</f>
        <v>#REF!</v>
      </c>
      <c r="I1639" s="127" t="e">
        <f t="shared" si="25"/>
        <v>#REF!</v>
      </c>
      <c r="J1639" s="127" t="e">
        <f>IF(G1639+H1639&lt;&gt;0,Transaksi!#REF!,"")</f>
        <v>#REF!</v>
      </c>
    </row>
    <row r="1640" spans="3:10" customFormat="1" ht="16" customHeight="1">
      <c r="C1640" s="59" t="e">
        <f>IF(G1640+H1640&lt;&gt;0,Transaksi!#REF!,"")</f>
        <v>#REF!</v>
      </c>
      <c r="D1640" s="60" t="e">
        <f>IF(G1640+H1640&lt;&gt;0,Transaksi!#REF!,"")</f>
        <v>#REF!</v>
      </c>
      <c r="E1640" s="213" t="e">
        <f>IF(G1640+H1640&lt;&gt;0,Transaksi!#REF!,"")</f>
        <v>#REF!</v>
      </c>
      <c r="F1640" s="48" t="e">
        <f>IF(G1640+H1640&lt;&gt;0,Transaksi!#REF!,"")</f>
        <v>#REF!</v>
      </c>
      <c r="G1640" s="61" t="e">
        <f>IF(Transaksi!#REF!=$F$11,Transaksi!#REF!,0)</f>
        <v>#REF!</v>
      </c>
      <c r="H1640" s="61" t="e">
        <f>IF(Transaksi!#REF!=$F$11,Transaksi!#REF!,0)</f>
        <v>#REF!</v>
      </c>
      <c r="I1640" s="127" t="e">
        <f t="shared" si="25"/>
        <v>#REF!</v>
      </c>
      <c r="J1640" s="127" t="e">
        <f>IF(G1640+H1640&lt;&gt;0,Transaksi!#REF!,"")</f>
        <v>#REF!</v>
      </c>
    </row>
    <row r="1641" spans="3:10" customFormat="1" ht="16" customHeight="1">
      <c r="C1641" s="59" t="e">
        <f>IF(G1641+H1641&lt;&gt;0,Transaksi!#REF!,"")</f>
        <v>#REF!</v>
      </c>
      <c r="D1641" s="60" t="e">
        <f>IF(G1641+H1641&lt;&gt;0,Transaksi!#REF!,"")</f>
        <v>#REF!</v>
      </c>
      <c r="E1641" s="213" t="e">
        <f>IF(G1641+H1641&lt;&gt;0,Transaksi!#REF!,"")</f>
        <v>#REF!</v>
      </c>
      <c r="F1641" s="48" t="e">
        <f>IF(G1641+H1641&lt;&gt;0,Transaksi!#REF!,"")</f>
        <v>#REF!</v>
      </c>
      <c r="G1641" s="61" t="e">
        <f>IF(Transaksi!#REF!=$F$11,Transaksi!#REF!,0)</f>
        <v>#REF!</v>
      </c>
      <c r="H1641" s="61" t="e">
        <f>IF(Transaksi!#REF!=$F$11,Transaksi!#REF!,0)</f>
        <v>#REF!</v>
      </c>
      <c r="I1641" s="127" t="e">
        <f t="shared" si="25"/>
        <v>#REF!</v>
      </c>
      <c r="J1641" s="127" t="e">
        <f>IF(G1641+H1641&lt;&gt;0,Transaksi!#REF!,"")</f>
        <v>#REF!</v>
      </c>
    </row>
    <row r="1642" spans="3:10" customFormat="1" ht="16" customHeight="1">
      <c r="C1642" s="59" t="e">
        <f>IF(G1642+H1642&lt;&gt;0,Transaksi!#REF!,"")</f>
        <v>#REF!</v>
      </c>
      <c r="D1642" s="60" t="e">
        <f>IF(G1642+H1642&lt;&gt;0,Transaksi!#REF!,"")</f>
        <v>#REF!</v>
      </c>
      <c r="E1642" s="213" t="e">
        <f>IF(G1642+H1642&lt;&gt;0,Transaksi!#REF!,"")</f>
        <v>#REF!</v>
      </c>
      <c r="F1642" s="48" t="e">
        <f>IF(G1642+H1642&lt;&gt;0,Transaksi!#REF!,"")</f>
        <v>#REF!</v>
      </c>
      <c r="G1642" s="61" t="e">
        <f>IF(Transaksi!#REF!=$F$11,Transaksi!#REF!,0)</f>
        <v>#REF!</v>
      </c>
      <c r="H1642" s="61" t="e">
        <f>IF(Transaksi!#REF!=$F$11,Transaksi!#REF!,0)</f>
        <v>#REF!</v>
      </c>
      <c r="I1642" s="127" t="e">
        <f t="shared" si="25"/>
        <v>#REF!</v>
      </c>
      <c r="J1642" s="127" t="e">
        <f>IF(G1642+H1642&lt;&gt;0,Transaksi!#REF!,"")</f>
        <v>#REF!</v>
      </c>
    </row>
    <row r="1643" spans="3:10" customFormat="1" ht="16" customHeight="1">
      <c r="C1643" s="59" t="e">
        <f>IF(G1643+H1643&lt;&gt;0,Transaksi!#REF!,"")</f>
        <v>#REF!</v>
      </c>
      <c r="D1643" s="60" t="e">
        <f>IF(G1643+H1643&lt;&gt;0,Transaksi!#REF!,"")</f>
        <v>#REF!</v>
      </c>
      <c r="E1643" s="213" t="e">
        <f>IF(G1643+H1643&lt;&gt;0,Transaksi!#REF!,"")</f>
        <v>#REF!</v>
      </c>
      <c r="F1643" s="48" t="e">
        <f>IF(G1643+H1643&lt;&gt;0,Transaksi!#REF!,"")</f>
        <v>#REF!</v>
      </c>
      <c r="G1643" s="61" t="e">
        <f>IF(Transaksi!#REF!=$F$11,Transaksi!#REF!,0)</f>
        <v>#REF!</v>
      </c>
      <c r="H1643" s="61" t="e">
        <f>IF(Transaksi!#REF!=$F$11,Transaksi!#REF!,0)</f>
        <v>#REF!</v>
      </c>
      <c r="I1643" s="127" t="e">
        <f t="shared" si="25"/>
        <v>#REF!</v>
      </c>
      <c r="J1643" s="127" t="e">
        <f>IF(G1643+H1643&lt;&gt;0,Transaksi!#REF!,"")</f>
        <v>#REF!</v>
      </c>
    </row>
    <row r="1644" spans="3:10" customFormat="1" ht="16" customHeight="1">
      <c r="C1644" s="59" t="e">
        <f>IF(G1644+H1644&lt;&gt;0,Transaksi!#REF!,"")</f>
        <v>#REF!</v>
      </c>
      <c r="D1644" s="60" t="e">
        <f>IF(G1644+H1644&lt;&gt;0,Transaksi!#REF!,"")</f>
        <v>#REF!</v>
      </c>
      <c r="E1644" s="213" t="e">
        <f>IF(G1644+H1644&lt;&gt;0,Transaksi!#REF!,"")</f>
        <v>#REF!</v>
      </c>
      <c r="F1644" s="48" t="e">
        <f>IF(G1644+H1644&lt;&gt;0,Transaksi!#REF!,"")</f>
        <v>#REF!</v>
      </c>
      <c r="G1644" s="61" t="e">
        <f>IF(Transaksi!#REF!=$F$11,Transaksi!#REF!,0)</f>
        <v>#REF!</v>
      </c>
      <c r="H1644" s="61" t="e">
        <f>IF(Transaksi!#REF!=$F$11,Transaksi!#REF!,0)</f>
        <v>#REF!</v>
      </c>
      <c r="I1644" s="127" t="e">
        <f t="shared" si="25"/>
        <v>#REF!</v>
      </c>
      <c r="J1644" s="127" t="e">
        <f>IF(G1644+H1644&lt;&gt;0,Transaksi!#REF!,"")</f>
        <v>#REF!</v>
      </c>
    </row>
    <row r="1645" spans="3:10" customFormat="1" ht="16" customHeight="1">
      <c r="C1645" s="59" t="e">
        <f>IF(G1645+H1645&lt;&gt;0,Transaksi!#REF!,"")</f>
        <v>#REF!</v>
      </c>
      <c r="D1645" s="60" t="e">
        <f>IF(G1645+H1645&lt;&gt;0,Transaksi!#REF!,"")</f>
        <v>#REF!</v>
      </c>
      <c r="E1645" s="213" t="e">
        <f>IF(G1645+H1645&lt;&gt;0,Transaksi!#REF!,"")</f>
        <v>#REF!</v>
      </c>
      <c r="F1645" s="48" t="e">
        <f>IF(G1645+H1645&lt;&gt;0,Transaksi!#REF!,"")</f>
        <v>#REF!</v>
      </c>
      <c r="G1645" s="61" t="e">
        <f>IF(Transaksi!#REF!=$F$11,Transaksi!#REF!,0)</f>
        <v>#REF!</v>
      </c>
      <c r="H1645" s="61" t="e">
        <f>IF(Transaksi!#REF!=$F$11,Transaksi!#REF!,0)</f>
        <v>#REF!</v>
      </c>
      <c r="I1645" s="127" t="e">
        <f t="shared" si="25"/>
        <v>#REF!</v>
      </c>
      <c r="J1645" s="127" t="e">
        <f>IF(G1645+H1645&lt;&gt;0,Transaksi!#REF!,"")</f>
        <v>#REF!</v>
      </c>
    </row>
    <row r="1646" spans="3:10" customFormat="1" ht="16" customHeight="1">
      <c r="C1646" s="59" t="e">
        <f>IF(G1646+H1646&lt;&gt;0,Transaksi!#REF!,"")</f>
        <v>#REF!</v>
      </c>
      <c r="D1646" s="60" t="e">
        <f>IF(G1646+H1646&lt;&gt;0,Transaksi!#REF!,"")</f>
        <v>#REF!</v>
      </c>
      <c r="E1646" s="213" t="e">
        <f>IF(G1646+H1646&lt;&gt;0,Transaksi!#REF!,"")</f>
        <v>#REF!</v>
      </c>
      <c r="F1646" s="48" t="e">
        <f>IF(G1646+H1646&lt;&gt;0,Transaksi!#REF!,"")</f>
        <v>#REF!</v>
      </c>
      <c r="G1646" s="61" t="e">
        <f>IF(Transaksi!#REF!=$F$11,Transaksi!#REF!,0)</f>
        <v>#REF!</v>
      </c>
      <c r="H1646" s="61" t="e">
        <f>IF(Transaksi!#REF!=$F$11,Transaksi!#REF!,0)</f>
        <v>#REF!</v>
      </c>
      <c r="I1646" s="127" t="e">
        <f t="shared" si="25"/>
        <v>#REF!</v>
      </c>
      <c r="J1646" s="127" t="e">
        <f>IF(G1646+H1646&lt;&gt;0,Transaksi!#REF!,"")</f>
        <v>#REF!</v>
      </c>
    </row>
    <row r="1647" spans="3:10" customFormat="1" ht="16" customHeight="1">
      <c r="C1647" s="59" t="e">
        <f>IF(G1647+H1647&lt;&gt;0,Transaksi!#REF!,"")</f>
        <v>#REF!</v>
      </c>
      <c r="D1647" s="60" t="e">
        <f>IF(G1647+H1647&lt;&gt;0,Transaksi!#REF!,"")</f>
        <v>#REF!</v>
      </c>
      <c r="E1647" s="213" t="e">
        <f>IF(G1647+H1647&lt;&gt;0,Transaksi!#REF!,"")</f>
        <v>#REF!</v>
      </c>
      <c r="F1647" s="48" t="e">
        <f>IF(G1647+H1647&lt;&gt;0,Transaksi!#REF!,"")</f>
        <v>#REF!</v>
      </c>
      <c r="G1647" s="61" t="e">
        <f>IF(Transaksi!#REF!=$F$11,Transaksi!#REF!,0)</f>
        <v>#REF!</v>
      </c>
      <c r="H1647" s="61" t="e">
        <f>IF(Transaksi!#REF!=$F$11,Transaksi!#REF!,0)</f>
        <v>#REF!</v>
      </c>
      <c r="I1647" s="127" t="e">
        <f t="shared" si="25"/>
        <v>#REF!</v>
      </c>
      <c r="J1647" s="127" t="e">
        <f>IF(G1647+H1647&lt;&gt;0,Transaksi!#REF!,"")</f>
        <v>#REF!</v>
      </c>
    </row>
    <row r="1648" spans="3:10" customFormat="1" ht="16" customHeight="1">
      <c r="C1648" s="59" t="e">
        <f>IF(G1648+H1648&lt;&gt;0,Transaksi!#REF!,"")</f>
        <v>#REF!</v>
      </c>
      <c r="D1648" s="60" t="e">
        <f>IF(G1648+H1648&lt;&gt;0,Transaksi!#REF!,"")</f>
        <v>#REF!</v>
      </c>
      <c r="E1648" s="213" t="e">
        <f>IF(G1648+H1648&lt;&gt;0,Transaksi!#REF!,"")</f>
        <v>#REF!</v>
      </c>
      <c r="F1648" s="48" t="e">
        <f>IF(G1648+H1648&lt;&gt;0,Transaksi!#REF!,"")</f>
        <v>#REF!</v>
      </c>
      <c r="G1648" s="61" t="e">
        <f>IF(Transaksi!#REF!=$F$11,Transaksi!#REF!,0)</f>
        <v>#REF!</v>
      </c>
      <c r="H1648" s="61" t="e">
        <f>IF(Transaksi!#REF!=$F$11,Transaksi!#REF!,0)</f>
        <v>#REF!</v>
      </c>
      <c r="I1648" s="127" t="e">
        <f t="shared" si="25"/>
        <v>#REF!</v>
      </c>
      <c r="J1648" s="127" t="e">
        <f>IF(G1648+H1648&lt;&gt;0,Transaksi!#REF!,"")</f>
        <v>#REF!</v>
      </c>
    </row>
    <row r="1649" spans="3:10" customFormat="1" ht="16" customHeight="1">
      <c r="C1649" s="59" t="e">
        <f>IF(G1649+H1649&lt;&gt;0,Transaksi!#REF!,"")</f>
        <v>#REF!</v>
      </c>
      <c r="D1649" s="60" t="e">
        <f>IF(G1649+H1649&lt;&gt;0,Transaksi!#REF!,"")</f>
        <v>#REF!</v>
      </c>
      <c r="E1649" s="213" t="e">
        <f>IF(G1649+H1649&lt;&gt;0,Transaksi!#REF!,"")</f>
        <v>#REF!</v>
      </c>
      <c r="F1649" s="48" t="e">
        <f>IF(G1649+H1649&lt;&gt;0,Transaksi!#REF!,"")</f>
        <v>#REF!</v>
      </c>
      <c r="G1649" s="61" t="e">
        <f>IF(Transaksi!#REF!=$F$11,Transaksi!#REF!,0)</f>
        <v>#REF!</v>
      </c>
      <c r="H1649" s="61" t="e">
        <f>IF(Transaksi!#REF!=$F$11,Transaksi!#REF!,0)</f>
        <v>#REF!</v>
      </c>
      <c r="I1649" s="127" t="e">
        <f t="shared" si="25"/>
        <v>#REF!</v>
      </c>
      <c r="J1649" s="127" t="e">
        <f>IF(G1649+H1649&lt;&gt;0,Transaksi!#REF!,"")</f>
        <v>#REF!</v>
      </c>
    </row>
    <row r="1650" spans="3:10" customFormat="1" ht="16" customHeight="1">
      <c r="C1650" s="59" t="e">
        <f>IF(G1650+H1650&lt;&gt;0,Transaksi!#REF!,"")</f>
        <v>#REF!</v>
      </c>
      <c r="D1650" s="60" t="e">
        <f>IF(G1650+H1650&lt;&gt;0,Transaksi!#REF!,"")</f>
        <v>#REF!</v>
      </c>
      <c r="E1650" s="213" t="e">
        <f>IF(G1650+H1650&lt;&gt;0,Transaksi!#REF!,"")</f>
        <v>#REF!</v>
      </c>
      <c r="F1650" s="48" t="e">
        <f>IF(G1650+H1650&lt;&gt;0,Transaksi!#REF!,"")</f>
        <v>#REF!</v>
      </c>
      <c r="G1650" s="61" t="e">
        <f>IF(Transaksi!#REF!=$F$11,Transaksi!#REF!,0)</f>
        <v>#REF!</v>
      </c>
      <c r="H1650" s="61" t="e">
        <f>IF(Transaksi!#REF!=$F$11,Transaksi!#REF!,0)</f>
        <v>#REF!</v>
      </c>
      <c r="I1650" s="127" t="e">
        <f t="shared" si="25"/>
        <v>#REF!</v>
      </c>
      <c r="J1650" s="127" t="e">
        <f>IF(G1650+H1650&lt;&gt;0,Transaksi!#REF!,"")</f>
        <v>#REF!</v>
      </c>
    </row>
    <row r="1651" spans="3:10" customFormat="1" ht="16" customHeight="1">
      <c r="C1651" s="59" t="e">
        <f>IF(G1651+H1651&lt;&gt;0,Transaksi!#REF!,"")</f>
        <v>#REF!</v>
      </c>
      <c r="D1651" s="60" t="e">
        <f>IF(G1651+H1651&lt;&gt;0,Transaksi!#REF!,"")</f>
        <v>#REF!</v>
      </c>
      <c r="E1651" s="213" t="e">
        <f>IF(G1651+H1651&lt;&gt;0,Transaksi!#REF!,"")</f>
        <v>#REF!</v>
      </c>
      <c r="F1651" s="48" t="e">
        <f>IF(G1651+H1651&lt;&gt;0,Transaksi!#REF!,"")</f>
        <v>#REF!</v>
      </c>
      <c r="G1651" s="61" t="e">
        <f>IF(Transaksi!#REF!=$F$11,Transaksi!#REF!,0)</f>
        <v>#REF!</v>
      </c>
      <c r="H1651" s="61" t="e">
        <f>IF(Transaksi!#REF!=$F$11,Transaksi!#REF!,0)</f>
        <v>#REF!</v>
      </c>
      <c r="I1651" s="127" t="e">
        <f t="shared" si="25"/>
        <v>#REF!</v>
      </c>
      <c r="J1651" s="127" t="e">
        <f>IF(G1651+H1651&lt;&gt;0,Transaksi!#REF!,"")</f>
        <v>#REF!</v>
      </c>
    </row>
    <row r="1652" spans="3:10" customFormat="1" ht="16" customHeight="1">
      <c r="C1652" s="59" t="e">
        <f>IF(G1652+H1652&lt;&gt;0,Transaksi!#REF!,"")</f>
        <v>#REF!</v>
      </c>
      <c r="D1652" s="60" t="e">
        <f>IF(G1652+H1652&lt;&gt;0,Transaksi!#REF!,"")</f>
        <v>#REF!</v>
      </c>
      <c r="E1652" s="213" t="e">
        <f>IF(G1652+H1652&lt;&gt;0,Transaksi!#REF!,"")</f>
        <v>#REF!</v>
      </c>
      <c r="F1652" s="48" t="e">
        <f>IF(G1652+H1652&lt;&gt;0,Transaksi!#REF!,"")</f>
        <v>#REF!</v>
      </c>
      <c r="G1652" s="61" t="e">
        <f>IF(Transaksi!#REF!=$F$11,Transaksi!#REF!,0)</f>
        <v>#REF!</v>
      </c>
      <c r="H1652" s="61" t="e">
        <f>IF(Transaksi!#REF!=$F$11,Transaksi!#REF!,0)</f>
        <v>#REF!</v>
      </c>
      <c r="I1652" s="127" t="e">
        <f t="shared" si="25"/>
        <v>#REF!</v>
      </c>
      <c r="J1652" s="127" t="e">
        <f>IF(G1652+H1652&lt;&gt;0,Transaksi!#REF!,"")</f>
        <v>#REF!</v>
      </c>
    </row>
    <row r="1653" spans="3:10" customFormat="1" ht="16" customHeight="1">
      <c r="C1653" s="59" t="e">
        <f>IF(G1653+H1653&lt;&gt;0,Transaksi!#REF!,"")</f>
        <v>#REF!</v>
      </c>
      <c r="D1653" s="60" t="e">
        <f>IF(G1653+H1653&lt;&gt;0,Transaksi!#REF!,"")</f>
        <v>#REF!</v>
      </c>
      <c r="E1653" s="213" t="e">
        <f>IF(G1653+H1653&lt;&gt;0,Transaksi!#REF!,"")</f>
        <v>#REF!</v>
      </c>
      <c r="F1653" s="48" t="e">
        <f>IF(G1653+H1653&lt;&gt;0,Transaksi!#REF!,"")</f>
        <v>#REF!</v>
      </c>
      <c r="G1653" s="61" t="e">
        <f>IF(Transaksi!#REF!=$F$11,Transaksi!#REF!,0)</f>
        <v>#REF!</v>
      </c>
      <c r="H1653" s="61" t="e">
        <f>IF(Transaksi!#REF!=$F$11,Transaksi!#REF!,0)</f>
        <v>#REF!</v>
      </c>
      <c r="I1653" s="127" t="e">
        <f t="shared" si="25"/>
        <v>#REF!</v>
      </c>
      <c r="J1653" s="127" t="e">
        <f>IF(G1653+H1653&lt;&gt;0,Transaksi!#REF!,"")</f>
        <v>#REF!</v>
      </c>
    </row>
    <row r="1654" spans="3:10" customFormat="1" ht="16" customHeight="1">
      <c r="C1654" s="59" t="e">
        <f>IF(G1654+H1654&lt;&gt;0,Transaksi!#REF!,"")</f>
        <v>#REF!</v>
      </c>
      <c r="D1654" s="60" t="e">
        <f>IF(G1654+H1654&lt;&gt;0,Transaksi!#REF!,"")</f>
        <v>#REF!</v>
      </c>
      <c r="E1654" s="213" t="e">
        <f>IF(G1654+H1654&lt;&gt;0,Transaksi!#REF!,"")</f>
        <v>#REF!</v>
      </c>
      <c r="F1654" s="48" t="e">
        <f>IF(G1654+H1654&lt;&gt;0,Transaksi!#REF!,"")</f>
        <v>#REF!</v>
      </c>
      <c r="G1654" s="61" t="e">
        <f>IF(Transaksi!#REF!=$F$11,Transaksi!#REF!,0)</f>
        <v>#REF!</v>
      </c>
      <c r="H1654" s="61" t="e">
        <f>IF(Transaksi!#REF!=$F$11,Transaksi!#REF!,0)</f>
        <v>#REF!</v>
      </c>
      <c r="I1654" s="127" t="e">
        <f t="shared" si="25"/>
        <v>#REF!</v>
      </c>
      <c r="J1654" s="127" t="e">
        <f>IF(G1654+H1654&lt;&gt;0,Transaksi!#REF!,"")</f>
        <v>#REF!</v>
      </c>
    </row>
    <row r="1655" spans="3:10" customFormat="1" ht="16" customHeight="1">
      <c r="C1655" s="59" t="e">
        <f>IF(G1655+H1655&lt;&gt;0,Transaksi!#REF!,"")</f>
        <v>#REF!</v>
      </c>
      <c r="D1655" s="60" t="e">
        <f>IF(G1655+H1655&lt;&gt;0,Transaksi!#REF!,"")</f>
        <v>#REF!</v>
      </c>
      <c r="E1655" s="213" t="e">
        <f>IF(G1655+H1655&lt;&gt;0,Transaksi!#REF!,"")</f>
        <v>#REF!</v>
      </c>
      <c r="F1655" s="48" t="e">
        <f>IF(G1655+H1655&lt;&gt;0,Transaksi!#REF!,"")</f>
        <v>#REF!</v>
      </c>
      <c r="G1655" s="61" t="e">
        <f>IF(Transaksi!#REF!=$F$11,Transaksi!#REF!,0)</f>
        <v>#REF!</v>
      </c>
      <c r="H1655" s="61" t="e">
        <f>IF(Transaksi!#REF!=$F$11,Transaksi!#REF!,0)</f>
        <v>#REF!</v>
      </c>
      <c r="I1655" s="127" t="e">
        <f t="shared" si="25"/>
        <v>#REF!</v>
      </c>
      <c r="J1655" s="127" t="e">
        <f>IF(G1655+H1655&lt;&gt;0,Transaksi!#REF!,"")</f>
        <v>#REF!</v>
      </c>
    </row>
    <row r="1656" spans="3:10" customFormat="1" ht="16" customHeight="1">
      <c r="C1656" s="59" t="e">
        <f>IF(G1656+H1656&lt;&gt;0,Transaksi!#REF!,"")</f>
        <v>#REF!</v>
      </c>
      <c r="D1656" s="60" t="e">
        <f>IF(G1656+H1656&lt;&gt;0,Transaksi!#REF!,"")</f>
        <v>#REF!</v>
      </c>
      <c r="E1656" s="213" t="e">
        <f>IF(G1656+H1656&lt;&gt;0,Transaksi!#REF!,"")</f>
        <v>#REF!</v>
      </c>
      <c r="F1656" s="48" t="e">
        <f>IF(G1656+H1656&lt;&gt;0,Transaksi!#REF!,"")</f>
        <v>#REF!</v>
      </c>
      <c r="G1656" s="61" t="e">
        <f>IF(Transaksi!#REF!=$F$11,Transaksi!#REF!,0)</f>
        <v>#REF!</v>
      </c>
      <c r="H1656" s="61" t="e">
        <f>IF(Transaksi!#REF!=$F$11,Transaksi!#REF!,0)</f>
        <v>#REF!</v>
      </c>
      <c r="I1656" s="127" t="e">
        <f t="shared" si="25"/>
        <v>#REF!</v>
      </c>
      <c r="J1656" s="127" t="e">
        <f>IF(G1656+H1656&lt;&gt;0,Transaksi!#REF!,"")</f>
        <v>#REF!</v>
      </c>
    </row>
    <row r="1657" spans="3:10" customFormat="1" ht="16" customHeight="1">
      <c r="C1657" s="59" t="e">
        <f>IF(G1657+H1657&lt;&gt;0,Transaksi!#REF!,"")</f>
        <v>#REF!</v>
      </c>
      <c r="D1657" s="60" t="e">
        <f>IF(G1657+H1657&lt;&gt;0,Transaksi!#REF!,"")</f>
        <v>#REF!</v>
      </c>
      <c r="E1657" s="213" t="e">
        <f>IF(G1657+H1657&lt;&gt;0,Transaksi!#REF!,"")</f>
        <v>#REF!</v>
      </c>
      <c r="F1657" s="48" t="e">
        <f>IF(G1657+H1657&lt;&gt;0,Transaksi!#REF!,"")</f>
        <v>#REF!</v>
      </c>
      <c r="G1657" s="61" t="e">
        <f>IF(Transaksi!#REF!=$F$11,Transaksi!#REF!,0)</f>
        <v>#REF!</v>
      </c>
      <c r="H1657" s="61" t="e">
        <f>IF(Transaksi!#REF!=$F$11,Transaksi!#REF!,0)</f>
        <v>#REF!</v>
      </c>
      <c r="I1657" s="127" t="e">
        <f t="shared" si="25"/>
        <v>#REF!</v>
      </c>
      <c r="J1657" s="127" t="e">
        <f>IF(G1657+H1657&lt;&gt;0,Transaksi!#REF!,"")</f>
        <v>#REF!</v>
      </c>
    </row>
    <row r="1658" spans="3:10" customFormat="1" ht="16" customHeight="1">
      <c r="C1658" s="59" t="e">
        <f>IF(G1658+H1658&lt;&gt;0,Transaksi!#REF!,"")</f>
        <v>#REF!</v>
      </c>
      <c r="D1658" s="60" t="e">
        <f>IF(G1658+H1658&lt;&gt;0,Transaksi!#REF!,"")</f>
        <v>#REF!</v>
      </c>
      <c r="E1658" s="213" t="e">
        <f>IF(G1658+H1658&lt;&gt;0,Transaksi!#REF!,"")</f>
        <v>#REF!</v>
      </c>
      <c r="F1658" s="48" t="e">
        <f>IF(G1658+H1658&lt;&gt;0,Transaksi!#REF!,"")</f>
        <v>#REF!</v>
      </c>
      <c r="G1658" s="61" t="e">
        <f>IF(Transaksi!#REF!=$F$11,Transaksi!#REF!,0)</f>
        <v>#REF!</v>
      </c>
      <c r="H1658" s="61" t="e">
        <f>IF(Transaksi!#REF!=$F$11,Transaksi!#REF!,0)</f>
        <v>#REF!</v>
      </c>
      <c r="I1658" s="127" t="e">
        <f t="shared" si="25"/>
        <v>#REF!</v>
      </c>
      <c r="J1658" s="127" t="e">
        <f>IF(G1658+H1658&lt;&gt;0,Transaksi!#REF!,"")</f>
        <v>#REF!</v>
      </c>
    </row>
    <row r="1659" spans="3:10" customFormat="1" ht="16" customHeight="1">
      <c r="C1659" s="59" t="e">
        <f>IF(G1659+H1659&lt;&gt;0,Transaksi!#REF!,"")</f>
        <v>#REF!</v>
      </c>
      <c r="D1659" s="60" t="e">
        <f>IF(G1659+H1659&lt;&gt;0,Transaksi!#REF!,"")</f>
        <v>#REF!</v>
      </c>
      <c r="E1659" s="213" t="e">
        <f>IF(G1659+H1659&lt;&gt;0,Transaksi!#REF!,"")</f>
        <v>#REF!</v>
      </c>
      <c r="F1659" s="48" t="e">
        <f>IF(G1659+H1659&lt;&gt;0,Transaksi!#REF!,"")</f>
        <v>#REF!</v>
      </c>
      <c r="G1659" s="61" t="e">
        <f>IF(Transaksi!#REF!=$F$11,Transaksi!#REF!,0)</f>
        <v>#REF!</v>
      </c>
      <c r="H1659" s="61" t="e">
        <f>IF(Transaksi!#REF!=$F$11,Transaksi!#REF!,0)</f>
        <v>#REF!</v>
      </c>
      <c r="I1659" s="127" t="e">
        <f t="shared" si="25"/>
        <v>#REF!</v>
      </c>
      <c r="J1659" s="127" t="e">
        <f>IF(G1659+H1659&lt;&gt;0,Transaksi!#REF!,"")</f>
        <v>#REF!</v>
      </c>
    </row>
    <row r="1660" spans="3:10" customFormat="1" ht="16" customHeight="1">
      <c r="C1660" s="59" t="e">
        <f>IF(G1660+H1660&lt;&gt;0,Transaksi!#REF!,"")</f>
        <v>#REF!</v>
      </c>
      <c r="D1660" s="60" t="e">
        <f>IF(G1660+H1660&lt;&gt;0,Transaksi!#REF!,"")</f>
        <v>#REF!</v>
      </c>
      <c r="E1660" s="213" t="e">
        <f>IF(G1660+H1660&lt;&gt;0,Transaksi!#REF!,"")</f>
        <v>#REF!</v>
      </c>
      <c r="F1660" s="48" t="e">
        <f>IF(G1660+H1660&lt;&gt;0,Transaksi!#REF!,"")</f>
        <v>#REF!</v>
      </c>
      <c r="G1660" s="61" t="e">
        <f>IF(Transaksi!#REF!=$F$11,Transaksi!#REF!,0)</f>
        <v>#REF!</v>
      </c>
      <c r="H1660" s="61" t="e">
        <f>IF(Transaksi!#REF!=$F$11,Transaksi!#REF!,0)</f>
        <v>#REF!</v>
      </c>
      <c r="I1660" s="127" t="e">
        <f t="shared" si="25"/>
        <v>#REF!</v>
      </c>
      <c r="J1660" s="127" t="e">
        <f>IF(G1660+H1660&lt;&gt;0,Transaksi!#REF!,"")</f>
        <v>#REF!</v>
      </c>
    </row>
    <row r="1661" spans="3:10" customFormat="1" ht="16" customHeight="1">
      <c r="C1661" s="59" t="e">
        <f>IF(G1661+H1661&lt;&gt;0,Transaksi!#REF!,"")</f>
        <v>#REF!</v>
      </c>
      <c r="D1661" s="60" t="e">
        <f>IF(G1661+H1661&lt;&gt;0,Transaksi!#REF!,"")</f>
        <v>#REF!</v>
      </c>
      <c r="E1661" s="213" t="e">
        <f>IF(G1661+H1661&lt;&gt;0,Transaksi!#REF!,"")</f>
        <v>#REF!</v>
      </c>
      <c r="F1661" s="48" t="e">
        <f>IF(G1661+H1661&lt;&gt;0,Transaksi!#REF!,"")</f>
        <v>#REF!</v>
      </c>
      <c r="G1661" s="61" t="e">
        <f>IF(Transaksi!#REF!=$F$11,Transaksi!#REF!,0)</f>
        <v>#REF!</v>
      </c>
      <c r="H1661" s="61" t="e">
        <f>IF(Transaksi!#REF!=$F$11,Transaksi!#REF!,0)</f>
        <v>#REF!</v>
      </c>
      <c r="I1661" s="127" t="e">
        <f t="shared" si="25"/>
        <v>#REF!</v>
      </c>
      <c r="J1661" s="127" t="e">
        <f>IF(G1661+H1661&lt;&gt;0,Transaksi!#REF!,"")</f>
        <v>#REF!</v>
      </c>
    </row>
    <row r="1662" spans="3:10" customFormat="1" ht="16" customHeight="1">
      <c r="C1662" s="59" t="e">
        <f>IF(G1662+H1662&lt;&gt;0,Transaksi!#REF!,"")</f>
        <v>#REF!</v>
      </c>
      <c r="D1662" s="60" t="e">
        <f>IF(G1662+H1662&lt;&gt;0,Transaksi!#REF!,"")</f>
        <v>#REF!</v>
      </c>
      <c r="E1662" s="213" t="e">
        <f>IF(G1662+H1662&lt;&gt;0,Transaksi!#REF!,"")</f>
        <v>#REF!</v>
      </c>
      <c r="F1662" s="48" t="e">
        <f>IF(G1662+H1662&lt;&gt;0,Transaksi!#REF!,"")</f>
        <v>#REF!</v>
      </c>
      <c r="G1662" s="61" t="e">
        <f>IF(Transaksi!#REF!=$F$11,Transaksi!#REF!,0)</f>
        <v>#REF!</v>
      </c>
      <c r="H1662" s="61" t="e">
        <f>IF(Transaksi!#REF!=$F$11,Transaksi!#REF!,0)</f>
        <v>#REF!</v>
      </c>
      <c r="I1662" s="127" t="e">
        <f t="shared" si="25"/>
        <v>#REF!</v>
      </c>
      <c r="J1662" s="127" t="e">
        <f>IF(G1662+H1662&lt;&gt;0,Transaksi!#REF!,"")</f>
        <v>#REF!</v>
      </c>
    </row>
    <row r="1663" spans="3:10" customFormat="1" ht="16" customHeight="1">
      <c r="C1663" s="59" t="e">
        <f>IF(G1663+H1663&lt;&gt;0,Transaksi!#REF!,"")</f>
        <v>#REF!</v>
      </c>
      <c r="D1663" s="60" t="e">
        <f>IF(G1663+H1663&lt;&gt;0,Transaksi!#REF!,"")</f>
        <v>#REF!</v>
      </c>
      <c r="E1663" s="213" t="e">
        <f>IF(G1663+H1663&lt;&gt;0,Transaksi!#REF!,"")</f>
        <v>#REF!</v>
      </c>
      <c r="F1663" s="48" t="e">
        <f>IF(G1663+H1663&lt;&gt;0,Transaksi!#REF!,"")</f>
        <v>#REF!</v>
      </c>
      <c r="G1663" s="61" t="e">
        <f>IF(Transaksi!#REF!=$F$11,Transaksi!#REF!,0)</f>
        <v>#REF!</v>
      </c>
      <c r="H1663" s="61" t="e">
        <f>IF(Transaksi!#REF!=$F$11,Transaksi!#REF!,0)</f>
        <v>#REF!</v>
      </c>
      <c r="I1663" s="127" t="e">
        <f t="shared" si="25"/>
        <v>#REF!</v>
      </c>
      <c r="J1663" s="127" t="e">
        <f>IF(G1663+H1663&lt;&gt;0,Transaksi!#REF!,"")</f>
        <v>#REF!</v>
      </c>
    </row>
    <row r="1664" spans="3:10" customFormat="1" ht="16" customHeight="1">
      <c r="C1664" s="59" t="e">
        <f>IF(G1664+H1664&lt;&gt;0,Transaksi!#REF!,"")</f>
        <v>#REF!</v>
      </c>
      <c r="D1664" s="60" t="e">
        <f>IF(G1664+H1664&lt;&gt;0,Transaksi!#REF!,"")</f>
        <v>#REF!</v>
      </c>
      <c r="E1664" s="213" t="e">
        <f>IF(G1664+H1664&lt;&gt;0,Transaksi!#REF!,"")</f>
        <v>#REF!</v>
      </c>
      <c r="F1664" s="48" t="e">
        <f>IF(G1664+H1664&lt;&gt;0,Transaksi!#REF!,"")</f>
        <v>#REF!</v>
      </c>
      <c r="G1664" s="61" t="e">
        <f>IF(Transaksi!#REF!=$F$11,Transaksi!#REF!,0)</f>
        <v>#REF!</v>
      </c>
      <c r="H1664" s="61" t="e">
        <f>IF(Transaksi!#REF!=$F$11,Transaksi!#REF!,0)</f>
        <v>#REF!</v>
      </c>
      <c r="I1664" s="127" t="e">
        <f t="shared" si="25"/>
        <v>#REF!</v>
      </c>
      <c r="J1664" s="127" t="e">
        <f>IF(G1664+H1664&lt;&gt;0,Transaksi!#REF!,"")</f>
        <v>#REF!</v>
      </c>
    </row>
    <row r="1665" spans="3:10" customFormat="1" ht="16" customHeight="1">
      <c r="C1665" s="59" t="e">
        <f>IF(G1665+H1665&lt;&gt;0,Transaksi!#REF!,"")</f>
        <v>#REF!</v>
      </c>
      <c r="D1665" s="60" t="e">
        <f>IF(G1665+H1665&lt;&gt;0,Transaksi!#REF!,"")</f>
        <v>#REF!</v>
      </c>
      <c r="E1665" s="213" t="e">
        <f>IF(G1665+H1665&lt;&gt;0,Transaksi!#REF!,"")</f>
        <v>#REF!</v>
      </c>
      <c r="F1665" s="48" t="e">
        <f>IF(G1665+H1665&lt;&gt;0,Transaksi!#REF!,"")</f>
        <v>#REF!</v>
      </c>
      <c r="G1665" s="61" t="e">
        <f>IF(Transaksi!#REF!=$F$11,Transaksi!#REF!,0)</f>
        <v>#REF!</v>
      </c>
      <c r="H1665" s="61" t="e">
        <f>IF(Transaksi!#REF!=$F$11,Transaksi!#REF!,0)</f>
        <v>#REF!</v>
      </c>
      <c r="I1665" s="127" t="e">
        <f t="shared" si="25"/>
        <v>#REF!</v>
      </c>
      <c r="J1665" s="127" t="e">
        <f>IF(G1665+H1665&lt;&gt;0,Transaksi!#REF!,"")</f>
        <v>#REF!</v>
      </c>
    </row>
    <row r="1666" spans="3:10" customFormat="1" ht="16" customHeight="1">
      <c r="C1666" s="59" t="e">
        <f>IF(G1666+H1666&lt;&gt;0,Transaksi!#REF!,"")</f>
        <v>#REF!</v>
      </c>
      <c r="D1666" s="60" t="e">
        <f>IF(G1666+H1666&lt;&gt;0,Transaksi!#REF!,"")</f>
        <v>#REF!</v>
      </c>
      <c r="E1666" s="213" t="e">
        <f>IF(G1666+H1666&lt;&gt;0,Transaksi!#REF!,"")</f>
        <v>#REF!</v>
      </c>
      <c r="F1666" s="48" t="e">
        <f>IF(G1666+H1666&lt;&gt;0,Transaksi!#REF!,"")</f>
        <v>#REF!</v>
      </c>
      <c r="G1666" s="61" t="e">
        <f>IF(Transaksi!#REF!=$F$11,Transaksi!#REF!,0)</f>
        <v>#REF!</v>
      </c>
      <c r="H1666" s="61" t="e">
        <f>IF(Transaksi!#REF!=$F$11,Transaksi!#REF!,0)</f>
        <v>#REF!</v>
      </c>
      <c r="I1666" s="127" t="e">
        <f t="shared" si="25"/>
        <v>#REF!</v>
      </c>
      <c r="J1666" s="127" t="e">
        <f>IF(G1666+H1666&lt;&gt;0,Transaksi!#REF!,"")</f>
        <v>#REF!</v>
      </c>
    </row>
    <row r="1667" spans="3:10" customFormat="1" ht="16" customHeight="1">
      <c r="C1667" s="59" t="e">
        <f>IF(G1667+H1667&lt;&gt;0,Transaksi!#REF!,"")</f>
        <v>#REF!</v>
      </c>
      <c r="D1667" s="60" t="e">
        <f>IF(G1667+H1667&lt;&gt;0,Transaksi!#REF!,"")</f>
        <v>#REF!</v>
      </c>
      <c r="E1667" s="213" t="e">
        <f>IF(G1667+H1667&lt;&gt;0,Transaksi!#REF!,"")</f>
        <v>#REF!</v>
      </c>
      <c r="F1667" s="48" t="e">
        <f>IF(G1667+H1667&lt;&gt;0,Transaksi!#REF!,"")</f>
        <v>#REF!</v>
      </c>
      <c r="G1667" s="61" t="e">
        <f>IF(Transaksi!#REF!=$F$11,Transaksi!#REF!,0)</f>
        <v>#REF!</v>
      </c>
      <c r="H1667" s="61" t="e">
        <f>IF(Transaksi!#REF!=$F$11,Transaksi!#REF!,0)</f>
        <v>#REF!</v>
      </c>
      <c r="I1667" s="127" t="e">
        <f t="shared" si="25"/>
        <v>#REF!</v>
      </c>
      <c r="J1667" s="127" t="e">
        <f>IF(G1667+H1667&lt;&gt;0,Transaksi!#REF!,"")</f>
        <v>#REF!</v>
      </c>
    </row>
    <row r="1668" spans="3:10" customFormat="1" ht="16" customHeight="1">
      <c r="C1668" s="59" t="e">
        <f>IF(G1668+H1668&lt;&gt;0,Transaksi!#REF!,"")</f>
        <v>#REF!</v>
      </c>
      <c r="D1668" s="60" t="e">
        <f>IF(G1668+H1668&lt;&gt;0,Transaksi!#REF!,"")</f>
        <v>#REF!</v>
      </c>
      <c r="E1668" s="213" t="e">
        <f>IF(G1668+H1668&lt;&gt;0,Transaksi!#REF!,"")</f>
        <v>#REF!</v>
      </c>
      <c r="F1668" s="48" t="e">
        <f>IF(G1668+H1668&lt;&gt;0,Transaksi!#REF!,"")</f>
        <v>#REF!</v>
      </c>
      <c r="G1668" s="61" t="e">
        <f>IF(Transaksi!#REF!=$F$11,Transaksi!#REF!,0)</f>
        <v>#REF!</v>
      </c>
      <c r="H1668" s="61" t="e">
        <f>IF(Transaksi!#REF!=$F$11,Transaksi!#REF!,0)</f>
        <v>#REF!</v>
      </c>
      <c r="I1668" s="127" t="e">
        <f t="shared" si="25"/>
        <v>#REF!</v>
      </c>
      <c r="J1668" s="127" t="e">
        <f>IF(G1668+H1668&lt;&gt;0,Transaksi!#REF!,"")</f>
        <v>#REF!</v>
      </c>
    </row>
    <row r="1669" spans="3:10" customFormat="1" ht="16" customHeight="1">
      <c r="C1669" s="59" t="e">
        <f>IF(G1669+H1669&lt;&gt;0,Transaksi!#REF!,"")</f>
        <v>#REF!</v>
      </c>
      <c r="D1669" s="60" t="e">
        <f>IF(G1669+H1669&lt;&gt;0,Transaksi!#REF!,"")</f>
        <v>#REF!</v>
      </c>
      <c r="E1669" s="213" t="e">
        <f>IF(G1669+H1669&lt;&gt;0,Transaksi!#REF!,"")</f>
        <v>#REF!</v>
      </c>
      <c r="F1669" s="48" t="e">
        <f>IF(G1669+H1669&lt;&gt;0,Transaksi!#REF!,"")</f>
        <v>#REF!</v>
      </c>
      <c r="G1669" s="61" t="e">
        <f>IF(Transaksi!#REF!=$F$11,Transaksi!#REF!,0)</f>
        <v>#REF!</v>
      </c>
      <c r="H1669" s="61" t="e">
        <f>IF(Transaksi!#REF!=$F$11,Transaksi!#REF!,0)</f>
        <v>#REF!</v>
      </c>
      <c r="I1669" s="127" t="e">
        <f t="shared" si="25"/>
        <v>#REF!</v>
      </c>
      <c r="J1669" s="127" t="e">
        <f>IF(G1669+H1669&lt;&gt;0,Transaksi!#REF!,"")</f>
        <v>#REF!</v>
      </c>
    </row>
    <row r="1670" spans="3:10" customFormat="1" ht="16" customHeight="1">
      <c r="C1670" s="59" t="e">
        <f>IF(G1670+H1670&lt;&gt;0,Transaksi!#REF!,"")</f>
        <v>#REF!</v>
      </c>
      <c r="D1670" s="60" t="e">
        <f>IF(G1670+H1670&lt;&gt;0,Transaksi!#REF!,"")</f>
        <v>#REF!</v>
      </c>
      <c r="E1670" s="213" t="e">
        <f>IF(G1670+H1670&lt;&gt;0,Transaksi!#REF!,"")</f>
        <v>#REF!</v>
      </c>
      <c r="F1670" s="48" t="e">
        <f>IF(G1670+H1670&lt;&gt;0,Transaksi!#REF!,"")</f>
        <v>#REF!</v>
      </c>
      <c r="G1670" s="61" t="e">
        <f>IF(Transaksi!#REF!=$F$11,Transaksi!#REF!,0)</f>
        <v>#REF!</v>
      </c>
      <c r="H1670" s="61" t="e">
        <f>IF(Transaksi!#REF!=$F$11,Transaksi!#REF!,0)</f>
        <v>#REF!</v>
      </c>
      <c r="I1670" s="127" t="e">
        <f t="shared" si="25"/>
        <v>#REF!</v>
      </c>
      <c r="J1670" s="127" t="e">
        <f>IF(G1670+H1670&lt;&gt;0,Transaksi!#REF!,"")</f>
        <v>#REF!</v>
      </c>
    </row>
    <row r="1671" spans="3:10" customFormat="1" ht="16" customHeight="1">
      <c r="C1671" s="59" t="e">
        <f>IF(G1671+H1671&lt;&gt;0,Transaksi!#REF!,"")</f>
        <v>#REF!</v>
      </c>
      <c r="D1671" s="60" t="e">
        <f>IF(G1671+H1671&lt;&gt;0,Transaksi!#REF!,"")</f>
        <v>#REF!</v>
      </c>
      <c r="E1671" s="213" t="e">
        <f>IF(G1671+H1671&lt;&gt;0,Transaksi!#REF!,"")</f>
        <v>#REF!</v>
      </c>
      <c r="F1671" s="48" t="e">
        <f>IF(G1671+H1671&lt;&gt;0,Transaksi!#REF!,"")</f>
        <v>#REF!</v>
      </c>
      <c r="G1671" s="61" t="e">
        <f>IF(Transaksi!#REF!=$F$11,Transaksi!#REF!,0)</f>
        <v>#REF!</v>
      </c>
      <c r="H1671" s="61" t="e">
        <f>IF(Transaksi!#REF!=$F$11,Transaksi!#REF!,0)</f>
        <v>#REF!</v>
      </c>
      <c r="I1671" s="127" t="e">
        <f t="shared" si="25"/>
        <v>#REF!</v>
      </c>
      <c r="J1671" s="127" t="e">
        <f>IF(G1671+H1671&lt;&gt;0,Transaksi!#REF!,"")</f>
        <v>#REF!</v>
      </c>
    </row>
    <row r="1672" spans="3:10" customFormat="1" ht="16" customHeight="1">
      <c r="C1672" s="59" t="e">
        <f>IF(G1672+H1672&lt;&gt;0,Transaksi!#REF!,"")</f>
        <v>#REF!</v>
      </c>
      <c r="D1672" s="60" t="e">
        <f>IF(G1672+H1672&lt;&gt;0,Transaksi!#REF!,"")</f>
        <v>#REF!</v>
      </c>
      <c r="E1672" s="213" t="e">
        <f>IF(G1672+H1672&lt;&gt;0,Transaksi!#REF!,"")</f>
        <v>#REF!</v>
      </c>
      <c r="F1672" s="48" t="e">
        <f>IF(G1672+H1672&lt;&gt;0,Transaksi!#REF!,"")</f>
        <v>#REF!</v>
      </c>
      <c r="G1672" s="61" t="e">
        <f>IF(Transaksi!#REF!=$F$11,Transaksi!#REF!,0)</f>
        <v>#REF!</v>
      </c>
      <c r="H1672" s="61" t="e">
        <f>IF(Transaksi!#REF!=$F$11,Transaksi!#REF!,0)</f>
        <v>#REF!</v>
      </c>
      <c r="I1672" s="127" t="e">
        <f t="shared" si="25"/>
        <v>#REF!</v>
      </c>
      <c r="J1672" s="127" t="e">
        <f>IF(G1672+H1672&lt;&gt;0,Transaksi!#REF!,"")</f>
        <v>#REF!</v>
      </c>
    </row>
    <row r="1673" spans="3:10" customFormat="1" ht="16" customHeight="1">
      <c r="C1673" s="59" t="e">
        <f>IF(G1673+H1673&lt;&gt;0,Transaksi!#REF!,"")</f>
        <v>#REF!</v>
      </c>
      <c r="D1673" s="60" t="e">
        <f>IF(G1673+H1673&lt;&gt;0,Transaksi!#REF!,"")</f>
        <v>#REF!</v>
      </c>
      <c r="E1673" s="213" t="e">
        <f>IF(G1673+H1673&lt;&gt;0,Transaksi!#REF!,"")</f>
        <v>#REF!</v>
      </c>
      <c r="F1673" s="48" t="e">
        <f>IF(G1673+H1673&lt;&gt;0,Transaksi!#REF!,"")</f>
        <v>#REF!</v>
      </c>
      <c r="G1673" s="61" t="e">
        <f>IF(Transaksi!#REF!=$F$11,Transaksi!#REF!,0)</f>
        <v>#REF!</v>
      </c>
      <c r="H1673" s="61" t="e">
        <f>IF(Transaksi!#REF!=$F$11,Transaksi!#REF!,0)</f>
        <v>#REF!</v>
      </c>
      <c r="I1673" s="127" t="e">
        <f t="shared" si="25"/>
        <v>#REF!</v>
      </c>
      <c r="J1673" s="127" t="e">
        <f>IF(G1673+H1673&lt;&gt;0,Transaksi!#REF!,"")</f>
        <v>#REF!</v>
      </c>
    </row>
    <row r="1674" spans="3:10" customFormat="1" ht="16" customHeight="1">
      <c r="C1674" s="59" t="e">
        <f>IF(G1674+H1674&lt;&gt;0,Transaksi!#REF!,"")</f>
        <v>#REF!</v>
      </c>
      <c r="D1674" s="60" t="e">
        <f>IF(G1674+H1674&lt;&gt;0,Transaksi!#REF!,"")</f>
        <v>#REF!</v>
      </c>
      <c r="E1674" s="213" t="e">
        <f>IF(G1674+H1674&lt;&gt;0,Transaksi!#REF!,"")</f>
        <v>#REF!</v>
      </c>
      <c r="F1674" s="48" t="e">
        <f>IF(G1674+H1674&lt;&gt;0,Transaksi!#REF!,"")</f>
        <v>#REF!</v>
      </c>
      <c r="G1674" s="61" t="e">
        <f>IF(Transaksi!#REF!=$F$11,Transaksi!#REF!,0)</f>
        <v>#REF!</v>
      </c>
      <c r="H1674" s="61" t="e">
        <f>IF(Transaksi!#REF!=$F$11,Transaksi!#REF!,0)</f>
        <v>#REF!</v>
      </c>
      <c r="I1674" s="127" t="e">
        <f t="shared" si="25"/>
        <v>#REF!</v>
      </c>
      <c r="J1674" s="127" t="e">
        <f>IF(G1674+H1674&lt;&gt;0,Transaksi!#REF!,"")</f>
        <v>#REF!</v>
      </c>
    </row>
    <row r="1675" spans="3:10" customFormat="1" ht="16" customHeight="1">
      <c r="C1675" s="59" t="e">
        <f>IF(G1675+H1675&lt;&gt;0,Transaksi!#REF!,"")</f>
        <v>#REF!</v>
      </c>
      <c r="D1675" s="60" t="e">
        <f>IF(G1675+H1675&lt;&gt;0,Transaksi!#REF!,"")</f>
        <v>#REF!</v>
      </c>
      <c r="E1675" s="213" t="e">
        <f>IF(G1675+H1675&lt;&gt;0,Transaksi!#REF!,"")</f>
        <v>#REF!</v>
      </c>
      <c r="F1675" s="48" t="e">
        <f>IF(G1675+H1675&lt;&gt;0,Transaksi!#REF!,"")</f>
        <v>#REF!</v>
      </c>
      <c r="G1675" s="61" t="e">
        <f>IF(Transaksi!#REF!=$F$11,Transaksi!#REF!,0)</f>
        <v>#REF!</v>
      </c>
      <c r="H1675" s="61" t="e">
        <f>IF(Transaksi!#REF!=$F$11,Transaksi!#REF!,0)</f>
        <v>#REF!</v>
      </c>
      <c r="I1675" s="127" t="e">
        <f t="shared" si="25"/>
        <v>#REF!</v>
      </c>
      <c r="J1675" s="127" t="e">
        <f>IF(G1675+H1675&lt;&gt;0,Transaksi!#REF!,"")</f>
        <v>#REF!</v>
      </c>
    </row>
    <row r="1676" spans="3:10" customFormat="1" ht="16" customHeight="1">
      <c r="C1676" s="59" t="e">
        <f>IF(G1676+H1676&lt;&gt;0,Transaksi!#REF!,"")</f>
        <v>#REF!</v>
      </c>
      <c r="D1676" s="60" t="e">
        <f>IF(G1676+H1676&lt;&gt;0,Transaksi!#REF!,"")</f>
        <v>#REF!</v>
      </c>
      <c r="E1676" s="213" t="e">
        <f>IF(G1676+H1676&lt;&gt;0,Transaksi!#REF!,"")</f>
        <v>#REF!</v>
      </c>
      <c r="F1676" s="48" t="e">
        <f>IF(G1676+H1676&lt;&gt;0,Transaksi!#REF!,"")</f>
        <v>#REF!</v>
      </c>
      <c r="G1676" s="61" t="e">
        <f>IF(Transaksi!#REF!=$F$11,Transaksi!#REF!,0)</f>
        <v>#REF!</v>
      </c>
      <c r="H1676" s="61" t="e">
        <f>IF(Transaksi!#REF!=$F$11,Transaksi!#REF!,0)</f>
        <v>#REF!</v>
      </c>
      <c r="I1676" s="127" t="e">
        <f t="shared" si="25"/>
        <v>#REF!</v>
      </c>
      <c r="J1676" s="127" t="e">
        <f>IF(G1676+H1676&lt;&gt;0,Transaksi!#REF!,"")</f>
        <v>#REF!</v>
      </c>
    </row>
    <row r="1677" spans="3:10" customFormat="1" ht="16" customHeight="1">
      <c r="C1677" s="59" t="e">
        <f>IF(G1677+H1677&lt;&gt;0,Transaksi!#REF!,"")</f>
        <v>#REF!</v>
      </c>
      <c r="D1677" s="60" t="e">
        <f>IF(G1677+H1677&lt;&gt;0,Transaksi!#REF!,"")</f>
        <v>#REF!</v>
      </c>
      <c r="E1677" s="213" t="e">
        <f>IF(G1677+H1677&lt;&gt;0,Transaksi!#REF!,"")</f>
        <v>#REF!</v>
      </c>
      <c r="F1677" s="48" t="e">
        <f>IF(G1677+H1677&lt;&gt;0,Transaksi!#REF!,"")</f>
        <v>#REF!</v>
      </c>
      <c r="G1677" s="61" t="e">
        <f>IF(Transaksi!#REF!=$F$11,Transaksi!#REF!,0)</f>
        <v>#REF!</v>
      </c>
      <c r="H1677" s="61" t="e">
        <f>IF(Transaksi!#REF!=$F$11,Transaksi!#REF!,0)</f>
        <v>#REF!</v>
      </c>
      <c r="I1677" s="127" t="e">
        <f t="shared" si="25"/>
        <v>#REF!</v>
      </c>
      <c r="J1677" s="127" t="e">
        <f>IF(G1677+H1677&lt;&gt;0,Transaksi!#REF!,"")</f>
        <v>#REF!</v>
      </c>
    </row>
    <row r="1678" spans="3:10" customFormat="1" ht="16" customHeight="1">
      <c r="C1678" s="59" t="e">
        <f>IF(G1678+H1678&lt;&gt;0,Transaksi!#REF!,"")</f>
        <v>#REF!</v>
      </c>
      <c r="D1678" s="60" t="e">
        <f>IF(G1678+H1678&lt;&gt;0,Transaksi!#REF!,"")</f>
        <v>#REF!</v>
      </c>
      <c r="E1678" s="213" t="e">
        <f>IF(G1678+H1678&lt;&gt;0,Transaksi!#REF!,"")</f>
        <v>#REF!</v>
      </c>
      <c r="F1678" s="48" t="e">
        <f>IF(G1678+H1678&lt;&gt;0,Transaksi!#REF!,"")</f>
        <v>#REF!</v>
      </c>
      <c r="G1678" s="61" t="e">
        <f>IF(Transaksi!#REF!=$F$11,Transaksi!#REF!,0)</f>
        <v>#REF!</v>
      </c>
      <c r="H1678" s="61" t="e">
        <f>IF(Transaksi!#REF!=$F$11,Transaksi!#REF!,0)</f>
        <v>#REF!</v>
      </c>
      <c r="I1678" s="127" t="e">
        <f t="shared" si="25"/>
        <v>#REF!</v>
      </c>
      <c r="J1678" s="127" t="e">
        <f>IF(G1678+H1678&lt;&gt;0,Transaksi!#REF!,"")</f>
        <v>#REF!</v>
      </c>
    </row>
    <row r="1679" spans="3:10" customFormat="1" ht="16" customHeight="1">
      <c r="C1679" s="59" t="e">
        <f>IF(G1679+H1679&lt;&gt;0,Transaksi!#REF!,"")</f>
        <v>#REF!</v>
      </c>
      <c r="D1679" s="60" t="e">
        <f>IF(G1679+H1679&lt;&gt;0,Transaksi!#REF!,"")</f>
        <v>#REF!</v>
      </c>
      <c r="E1679" s="213" t="e">
        <f>IF(G1679+H1679&lt;&gt;0,Transaksi!#REF!,"")</f>
        <v>#REF!</v>
      </c>
      <c r="F1679" s="48" t="e">
        <f>IF(G1679+H1679&lt;&gt;0,Transaksi!#REF!,"")</f>
        <v>#REF!</v>
      </c>
      <c r="G1679" s="61" t="e">
        <f>IF(Transaksi!#REF!=$F$11,Transaksi!#REF!,0)</f>
        <v>#REF!</v>
      </c>
      <c r="H1679" s="61" t="e">
        <f>IF(Transaksi!#REF!=$F$11,Transaksi!#REF!,0)</f>
        <v>#REF!</v>
      </c>
      <c r="I1679" s="127" t="e">
        <f t="shared" si="25"/>
        <v>#REF!</v>
      </c>
      <c r="J1679" s="127" t="e">
        <f>IF(G1679+H1679&lt;&gt;0,Transaksi!#REF!,"")</f>
        <v>#REF!</v>
      </c>
    </row>
    <row r="1680" spans="3:10" customFormat="1" ht="16" customHeight="1">
      <c r="C1680" s="59" t="e">
        <f>IF(G1680+H1680&lt;&gt;0,Transaksi!#REF!,"")</f>
        <v>#REF!</v>
      </c>
      <c r="D1680" s="60" t="e">
        <f>IF(G1680+H1680&lt;&gt;0,Transaksi!#REF!,"")</f>
        <v>#REF!</v>
      </c>
      <c r="E1680" s="213" t="e">
        <f>IF(G1680+H1680&lt;&gt;0,Transaksi!#REF!,"")</f>
        <v>#REF!</v>
      </c>
      <c r="F1680" s="48" t="e">
        <f>IF(G1680+H1680&lt;&gt;0,Transaksi!#REF!,"")</f>
        <v>#REF!</v>
      </c>
      <c r="G1680" s="61" t="e">
        <f>IF(Transaksi!#REF!=$F$11,Transaksi!#REF!,0)</f>
        <v>#REF!</v>
      </c>
      <c r="H1680" s="61" t="e">
        <f>IF(Transaksi!#REF!=$F$11,Transaksi!#REF!,0)</f>
        <v>#REF!</v>
      </c>
      <c r="I1680" s="127" t="e">
        <f t="shared" si="25"/>
        <v>#REF!</v>
      </c>
      <c r="J1680" s="127" t="e">
        <f>IF(G1680+H1680&lt;&gt;0,Transaksi!#REF!,"")</f>
        <v>#REF!</v>
      </c>
    </row>
    <row r="1681" spans="3:10" customFormat="1" ht="16" customHeight="1">
      <c r="C1681" s="59" t="e">
        <f>IF(G1681+H1681&lt;&gt;0,Transaksi!#REF!,"")</f>
        <v>#REF!</v>
      </c>
      <c r="D1681" s="60" t="e">
        <f>IF(G1681+H1681&lt;&gt;0,Transaksi!#REF!,"")</f>
        <v>#REF!</v>
      </c>
      <c r="E1681" s="213" t="e">
        <f>IF(G1681+H1681&lt;&gt;0,Transaksi!#REF!,"")</f>
        <v>#REF!</v>
      </c>
      <c r="F1681" s="48" t="e">
        <f>IF(G1681+H1681&lt;&gt;0,Transaksi!#REF!,"")</f>
        <v>#REF!</v>
      </c>
      <c r="G1681" s="61" t="e">
        <f>IF(Transaksi!#REF!=$F$11,Transaksi!#REF!,0)</f>
        <v>#REF!</v>
      </c>
      <c r="H1681" s="61" t="e">
        <f>IF(Transaksi!#REF!=$F$11,Transaksi!#REF!,0)</f>
        <v>#REF!</v>
      </c>
      <c r="I1681" s="127" t="e">
        <f t="shared" ref="I1681:I1744" si="26">I1680+G1681-H1681</f>
        <v>#REF!</v>
      </c>
      <c r="J1681" s="127" t="e">
        <f>IF(G1681+H1681&lt;&gt;0,Transaksi!#REF!,"")</f>
        <v>#REF!</v>
      </c>
    </row>
    <row r="1682" spans="3:10" customFormat="1" ht="16" customHeight="1">
      <c r="C1682" s="59" t="e">
        <f>IF(G1682+H1682&lt;&gt;0,Transaksi!#REF!,"")</f>
        <v>#REF!</v>
      </c>
      <c r="D1682" s="60" t="e">
        <f>IF(G1682+H1682&lt;&gt;0,Transaksi!#REF!,"")</f>
        <v>#REF!</v>
      </c>
      <c r="E1682" s="213" t="e">
        <f>IF(G1682+H1682&lt;&gt;0,Transaksi!#REF!,"")</f>
        <v>#REF!</v>
      </c>
      <c r="F1682" s="48" t="e">
        <f>IF(G1682+H1682&lt;&gt;0,Transaksi!#REF!,"")</f>
        <v>#REF!</v>
      </c>
      <c r="G1682" s="61" t="e">
        <f>IF(Transaksi!#REF!=$F$11,Transaksi!#REF!,0)</f>
        <v>#REF!</v>
      </c>
      <c r="H1682" s="61" t="e">
        <f>IF(Transaksi!#REF!=$F$11,Transaksi!#REF!,0)</f>
        <v>#REF!</v>
      </c>
      <c r="I1682" s="127" t="e">
        <f t="shared" si="26"/>
        <v>#REF!</v>
      </c>
      <c r="J1682" s="127" t="e">
        <f>IF(G1682+H1682&lt;&gt;0,Transaksi!#REF!,"")</f>
        <v>#REF!</v>
      </c>
    </row>
    <row r="1683" spans="3:10" customFormat="1" ht="16" customHeight="1">
      <c r="C1683" s="59" t="e">
        <f>IF(G1683+H1683&lt;&gt;0,Transaksi!#REF!,"")</f>
        <v>#REF!</v>
      </c>
      <c r="D1683" s="60" t="e">
        <f>IF(G1683+H1683&lt;&gt;0,Transaksi!#REF!,"")</f>
        <v>#REF!</v>
      </c>
      <c r="E1683" s="213" t="e">
        <f>IF(G1683+H1683&lt;&gt;0,Transaksi!#REF!,"")</f>
        <v>#REF!</v>
      </c>
      <c r="F1683" s="48" t="e">
        <f>IF(G1683+H1683&lt;&gt;0,Transaksi!#REF!,"")</f>
        <v>#REF!</v>
      </c>
      <c r="G1683" s="61" t="e">
        <f>IF(Transaksi!#REF!=$F$11,Transaksi!#REF!,0)</f>
        <v>#REF!</v>
      </c>
      <c r="H1683" s="61" t="e">
        <f>IF(Transaksi!#REF!=$F$11,Transaksi!#REF!,0)</f>
        <v>#REF!</v>
      </c>
      <c r="I1683" s="127" t="e">
        <f t="shared" si="26"/>
        <v>#REF!</v>
      </c>
      <c r="J1683" s="127" t="e">
        <f>IF(G1683+H1683&lt;&gt;0,Transaksi!#REF!,"")</f>
        <v>#REF!</v>
      </c>
    </row>
    <row r="1684" spans="3:10" customFormat="1" ht="16" customHeight="1">
      <c r="C1684" s="59" t="e">
        <f>IF(G1684+H1684&lt;&gt;0,Transaksi!#REF!,"")</f>
        <v>#REF!</v>
      </c>
      <c r="D1684" s="60" t="e">
        <f>IF(G1684+H1684&lt;&gt;0,Transaksi!#REF!,"")</f>
        <v>#REF!</v>
      </c>
      <c r="E1684" s="213" t="e">
        <f>IF(G1684+H1684&lt;&gt;0,Transaksi!#REF!,"")</f>
        <v>#REF!</v>
      </c>
      <c r="F1684" s="48" t="e">
        <f>IF(G1684+H1684&lt;&gt;0,Transaksi!#REF!,"")</f>
        <v>#REF!</v>
      </c>
      <c r="G1684" s="61" t="e">
        <f>IF(Transaksi!#REF!=$F$11,Transaksi!#REF!,0)</f>
        <v>#REF!</v>
      </c>
      <c r="H1684" s="61" t="e">
        <f>IF(Transaksi!#REF!=$F$11,Transaksi!#REF!,0)</f>
        <v>#REF!</v>
      </c>
      <c r="I1684" s="127" t="e">
        <f t="shared" si="26"/>
        <v>#REF!</v>
      </c>
      <c r="J1684" s="127" t="e">
        <f>IF(G1684+H1684&lt;&gt;0,Transaksi!#REF!,"")</f>
        <v>#REF!</v>
      </c>
    </row>
    <row r="1685" spans="3:10" customFormat="1" ht="16" customHeight="1">
      <c r="C1685" s="59" t="e">
        <f>IF(G1685+H1685&lt;&gt;0,Transaksi!#REF!,"")</f>
        <v>#REF!</v>
      </c>
      <c r="D1685" s="60" t="e">
        <f>IF(G1685+H1685&lt;&gt;0,Transaksi!#REF!,"")</f>
        <v>#REF!</v>
      </c>
      <c r="E1685" s="213" t="e">
        <f>IF(G1685+H1685&lt;&gt;0,Transaksi!#REF!,"")</f>
        <v>#REF!</v>
      </c>
      <c r="F1685" s="48" t="e">
        <f>IF(G1685+H1685&lt;&gt;0,Transaksi!#REF!,"")</f>
        <v>#REF!</v>
      </c>
      <c r="G1685" s="61" t="e">
        <f>IF(Transaksi!#REF!=$F$11,Transaksi!#REF!,0)</f>
        <v>#REF!</v>
      </c>
      <c r="H1685" s="61" t="e">
        <f>IF(Transaksi!#REF!=$F$11,Transaksi!#REF!,0)</f>
        <v>#REF!</v>
      </c>
      <c r="I1685" s="127" t="e">
        <f t="shared" si="26"/>
        <v>#REF!</v>
      </c>
      <c r="J1685" s="127" t="e">
        <f>IF(G1685+H1685&lt;&gt;0,Transaksi!#REF!,"")</f>
        <v>#REF!</v>
      </c>
    </row>
    <row r="1686" spans="3:10" customFormat="1" ht="16" customHeight="1">
      <c r="C1686" s="59" t="e">
        <f>IF(G1686+H1686&lt;&gt;0,Transaksi!#REF!,"")</f>
        <v>#REF!</v>
      </c>
      <c r="D1686" s="60" t="e">
        <f>IF(G1686+H1686&lt;&gt;0,Transaksi!#REF!,"")</f>
        <v>#REF!</v>
      </c>
      <c r="E1686" s="213" t="e">
        <f>IF(G1686+H1686&lt;&gt;0,Transaksi!#REF!,"")</f>
        <v>#REF!</v>
      </c>
      <c r="F1686" s="48" t="e">
        <f>IF(G1686+H1686&lt;&gt;0,Transaksi!#REF!,"")</f>
        <v>#REF!</v>
      </c>
      <c r="G1686" s="61" t="e">
        <f>IF(Transaksi!#REF!=$F$11,Transaksi!#REF!,0)</f>
        <v>#REF!</v>
      </c>
      <c r="H1686" s="61" t="e">
        <f>IF(Transaksi!#REF!=$F$11,Transaksi!#REF!,0)</f>
        <v>#REF!</v>
      </c>
      <c r="I1686" s="127" t="e">
        <f t="shared" si="26"/>
        <v>#REF!</v>
      </c>
      <c r="J1686" s="127" t="e">
        <f>IF(G1686+H1686&lt;&gt;0,Transaksi!#REF!,"")</f>
        <v>#REF!</v>
      </c>
    </row>
    <row r="1687" spans="3:10" customFormat="1" ht="16" customHeight="1">
      <c r="C1687" s="59" t="e">
        <f>IF(G1687+H1687&lt;&gt;0,Transaksi!#REF!,"")</f>
        <v>#REF!</v>
      </c>
      <c r="D1687" s="60" t="e">
        <f>IF(G1687+H1687&lt;&gt;0,Transaksi!#REF!,"")</f>
        <v>#REF!</v>
      </c>
      <c r="E1687" s="213" t="e">
        <f>IF(G1687+H1687&lt;&gt;0,Transaksi!#REF!,"")</f>
        <v>#REF!</v>
      </c>
      <c r="F1687" s="48" t="e">
        <f>IF(G1687+H1687&lt;&gt;0,Transaksi!#REF!,"")</f>
        <v>#REF!</v>
      </c>
      <c r="G1687" s="61" t="e">
        <f>IF(Transaksi!#REF!=$F$11,Transaksi!#REF!,0)</f>
        <v>#REF!</v>
      </c>
      <c r="H1687" s="61" t="e">
        <f>IF(Transaksi!#REF!=$F$11,Transaksi!#REF!,0)</f>
        <v>#REF!</v>
      </c>
      <c r="I1687" s="127" t="e">
        <f t="shared" si="26"/>
        <v>#REF!</v>
      </c>
      <c r="J1687" s="127" t="e">
        <f>IF(G1687+H1687&lt;&gt;0,Transaksi!#REF!,"")</f>
        <v>#REF!</v>
      </c>
    </row>
    <row r="1688" spans="3:10" customFormat="1" ht="16" customHeight="1">
      <c r="C1688" s="59" t="e">
        <f>IF(G1688+H1688&lt;&gt;0,Transaksi!#REF!,"")</f>
        <v>#REF!</v>
      </c>
      <c r="D1688" s="60" t="e">
        <f>IF(G1688+H1688&lt;&gt;0,Transaksi!#REF!,"")</f>
        <v>#REF!</v>
      </c>
      <c r="E1688" s="213" t="e">
        <f>IF(G1688+H1688&lt;&gt;0,Transaksi!#REF!,"")</f>
        <v>#REF!</v>
      </c>
      <c r="F1688" s="48" t="e">
        <f>IF(G1688+H1688&lt;&gt;0,Transaksi!#REF!,"")</f>
        <v>#REF!</v>
      </c>
      <c r="G1688" s="61" t="e">
        <f>IF(Transaksi!#REF!=$F$11,Transaksi!#REF!,0)</f>
        <v>#REF!</v>
      </c>
      <c r="H1688" s="61" t="e">
        <f>IF(Transaksi!#REF!=$F$11,Transaksi!#REF!,0)</f>
        <v>#REF!</v>
      </c>
      <c r="I1688" s="127" t="e">
        <f t="shared" si="26"/>
        <v>#REF!</v>
      </c>
      <c r="J1688" s="127" t="e">
        <f>IF(G1688+H1688&lt;&gt;0,Transaksi!#REF!,"")</f>
        <v>#REF!</v>
      </c>
    </row>
    <row r="1689" spans="3:10" customFormat="1" ht="16" customHeight="1">
      <c r="C1689" s="59" t="e">
        <f>IF(G1689+H1689&lt;&gt;0,Transaksi!#REF!,"")</f>
        <v>#REF!</v>
      </c>
      <c r="D1689" s="60" t="e">
        <f>IF(G1689+H1689&lt;&gt;0,Transaksi!#REF!,"")</f>
        <v>#REF!</v>
      </c>
      <c r="E1689" s="213" t="e">
        <f>IF(G1689+H1689&lt;&gt;0,Transaksi!#REF!,"")</f>
        <v>#REF!</v>
      </c>
      <c r="F1689" s="48" t="e">
        <f>IF(G1689+H1689&lt;&gt;0,Transaksi!#REF!,"")</f>
        <v>#REF!</v>
      </c>
      <c r="G1689" s="61" t="e">
        <f>IF(Transaksi!#REF!=$F$11,Transaksi!#REF!,0)</f>
        <v>#REF!</v>
      </c>
      <c r="H1689" s="61" t="e">
        <f>IF(Transaksi!#REF!=$F$11,Transaksi!#REF!,0)</f>
        <v>#REF!</v>
      </c>
      <c r="I1689" s="127" t="e">
        <f t="shared" si="26"/>
        <v>#REF!</v>
      </c>
      <c r="J1689" s="127" t="e">
        <f>IF(G1689+H1689&lt;&gt;0,Transaksi!#REF!,"")</f>
        <v>#REF!</v>
      </c>
    </row>
    <row r="1690" spans="3:10" customFormat="1" ht="16" customHeight="1">
      <c r="C1690" s="59" t="e">
        <f>IF(G1690+H1690&lt;&gt;0,Transaksi!#REF!,"")</f>
        <v>#REF!</v>
      </c>
      <c r="D1690" s="60" t="e">
        <f>IF(G1690+H1690&lt;&gt;0,Transaksi!#REF!,"")</f>
        <v>#REF!</v>
      </c>
      <c r="E1690" s="213" t="e">
        <f>IF(G1690+H1690&lt;&gt;0,Transaksi!#REF!,"")</f>
        <v>#REF!</v>
      </c>
      <c r="F1690" s="48" t="e">
        <f>IF(G1690+H1690&lt;&gt;0,Transaksi!#REF!,"")</f>
        <v>#REF!</v>
      </c>
      <c r="G1690" s="61" t="e">
        <f>IF(Transaksi!#REF!=$F$11,Transaksi!#REF!,0)</f>
        <v>#REF!</v>
      </c>
      <c r="H1690" s="61" t="e">
        <f>IF(Transaksi!#REF!=$F$11,Transaksi!#REF!,0)</f>
        <v>#REF!</v>
      </c>
      <c r="I1690" s="127" t="e">
        <f t="shared" si="26"/>
        <v>#REF!</v>
      </c>
      <c r="J1690" s="127" t="e">
        <f>IF(G1690+H1690&lt;&gt;0,Transaksi!#REF!,"")</f>
        <v>#REF!</v>
      </c>
    </row>
    <row r="1691" spans="3:10" customFormat="1" ht="16" customHeight="1">
      <c r="C1691" s="59" t="e">
        <f>IF(G1691+H1691&lt;&gt;0,Transaksi!#REF!,"")</f>
        <v>#REF!</v>
      </c>
      <c r="D1691" s="60" t="e">
        <f>IF(G1691+H1691&lt;&gt;0,Transaksi!#REF!,"")</f>
        <v>#REF!</v>
      </c>
      <c r="E1691" s="213" t="e">
        <f>IF(G1691+H1691&lt;&gt;0,Transaksi!#REF!,"")</f>
        <v>#REF!</v>
      </c>
      <c r="F1691" s="48" t="e">
        <f>IF(G1691+H1691&lt;&gt;0,Transaksi!#REF!,"")</f>
        <v>#REF!</v>
      </c>
      <c r="G1691" s="61" t="e">
        <f>IF(Transaksi!#REF!=$F$11,Transaksi!#REF!,0)</f>
        <v>#REF!</v>
      </c>
      <c r="H1691" s="61" t="e">
        <f>IF(Transaksi!#REF!=$F$11,Transaksi!#REF!,0)</f>
        <v>#REF!</v>
      </c>
      <c r="I1691" s="127" t="e">
        <f t="shared" si="26"/>
        <v>#REF!</v>
      </c>
      <c r="J1691" s="127" t="e">
        <f>IF(G1691+H1691&lt;&gt;0,Transaksi!#REF!,"")</f>
        <v>#REF!</v>
      </c>
    </row>
    <row r="1692" spans="3:10" customFormat="1" ht="16" customHeight="1">
      <c r="C1692" s="59" t="e">
        <f>IF(G1692+H1692&lt;&gt;0,Transaksi!#REF!,"")</f>
        <v>#REF!</v>
      </c>
      <c r="D1692" s="60" t="e">
        <f>IF(G1692+H1692&lt;&gt;0,Transaksi!#REF!,"")</f>
        <v>#REF!</v>
      </c>
      <c r="E1692" s="213" t="e">
        <f>IF(G1692+H1692&lt;&gt;0,Transaksi!#REF!,"")</f>
        <v>#REF!</v>
      </c>
      <c r="F1692" s="48" t="e">
        <f>IF(G1692+H1692&lt;&gt;0,Transaksi!#REF!,"")</f>
        <v>#REF!</v>
      </c>
      <c r="G1692" s="61" t="e">
        <f>IF(Transaksi!#REF!=$F$11,Transaksi!#REF!,0)</f>
        <v>#REF!</v>
      </c>
      <c r="H1692" s="61" t="e">
        <f>IF(Transaksi!#REF!=$F$11,Transaksi!#REF!,0)</f>
        <v>#REF!</v>
      </c>
      <c r="I1692" s="127" t="e">
        <f t="shared" si="26"/>
        <v>#REF!</v>
      </c>
      <c r="J1692" s="127" t="e">
        <f>IF(G1692+H1692&lt;&gt;0,Transaksi!#REF!,"")</f>
        <v>#REF!</v>
      </c>
    </row>
    <row r="1693" spans="3:10" customFormat="1" ht="16" customHeight="1">
      <c r="C1693" s="59" t="e">
        <f>IF(G1693+H1693&lt;&gt;0,Transaksi!#REF!,"")</f>
        <v>#REF!</v>
      </c>
      <c r="D1693" s="60" t="e">
        <f>IF(G1693+H1693&lt;&gt;0,Transaksi!#REF!,"")</f>
        <v>#REF!</v>
      </c>
      <c r="E1693" s="213" t="e">
        <f>IF(G1693+H1693&lt;&gt;0,Transaksi!#REF!,"")</f>
        <v>#REF!</v>
      </c>
      <c r="F1693" s="48" t="e">
        <f>IF(G1693+H1693&lt;&gt;0,Transaksi!#REF!,"")</f>
        <v>#REF!</v>
      </c>
      <c r="G1693" s="61" t="e">
        <f>IF(Transaksi!#REF!=$F$11,Transaksi!#REF!,0)</f>
        <v>#REF!</v>
      </c>
      <c r="H1693" s="61" t="e">
        <f>IF(Transaksi!#REF!=$F$11,Transaksi!#REF!,0)</f>
        <v>#REF!</v>
      </c>
      <c r="I1693" s="127" t="e">
        <f t="shared" si="26"/>
        <v>#REF!</v>
      </c>
      <c r="J1693" s="127" t="e">
        <f>IF(G1693+H1693&lt;&gt;0,Transaksi!#REF!,"")</f>
        <v>#REF!</v>
      </c>
    </row>
    <row r="1694" spans="3:10" customFormat="1" ht="16" customHeight="1">
      <c r="C1694" s="59" t="e">
        <f>IF(G1694+H1694&lt;&gt;0,Transaksi!#REF!,"")</f>
        <v>#REF!</v>
      </c>
      <c r="D1694" s="60" t="e">
        <f>IF(G1694+H1694&lt;&gt;0,Transaksi!#REF!,"")</f>
        <v>#REF!</v>
      </c>
      <c r="E1694" s="213" t="e">
        <f>IF(G1694+H1694&lt;&gt;0,Transaksi!#REF!,"")</f>
        <v>#REF!</v>
      </c>
      <c r="F1694" s="48" t="e">
        <f>IF(G1694+H1694&lt;&gt;0,Transaksi!#REF!,"")</f>
        <v>#REF!</v>
      </c>
      <c r="G1694" s="61" t="e">
        <f>IF(Transaksi!#REF!=$F$11,Transaksi!#REF!,0)</f>
        <v>#REF!</v>
      </c>
      <c r="H1694" s="61" t="e">
        <f>IF(Transaksi!#REF!=$F$11,Transaksi!#REF!,0)</f>
        <v>#REF!</v>
      </c>
      <c r="I1694" s="127" t="e">
        <f t="shared" si="26"/>
        <v>#REF!</v>
      </c>
      <c r="J1694" s="127" t="e">
        <f>IF(G1694+H1694&lt;&gt;0,Transaksi!#REF!,"")</f>
        <v>#REF!</v>
      </c>
    </row>
    <row r="1695" spans="3:10" customFormat="1" ht="16" customHeight="1">
      <c r="C1695" s="59" t="e">
        <f>IF(G1695+H1695&lt;&gt;0,Transaksi!#REF!,"")</f>
        <v>#REF!</v>
      </c>
      <c r="D1695" s="60" t="e">
        <f>IF(G1695+H1695&lt;&gt;0,Transaksi!#REF!,"")</f>
        <v>#REF!</v>
      </c>
      <c r="E1695" s="213" t="e">
        <f>IF(G1695+H1695&lt;&gt;0,Transaksi!#REF!,"")</f>
        <v>#REF!</v>
      </c>
      <c r="F1695" s="48" t="e">
        <f>IF(G1695+H1695&lt;&gt;0,Transaksi!#REF!,"")</f>
        <v>#REF!</v>
      </c>
      <c r="G1695" s="61" t="e">
        <f>IF(Transaksi!#REF!=$F$11,Transaksi!#REF!,0)</f>
        <v>#REF!</v>
      </c>
      <c r="H1695" s="61" t="e">
        <f>IF(Transaksi!#REF!=$F$11,Transaksi!#REF!,0)</f>
        <v>#REF!</v>
      </c>
      <c r="I1695" s="127" t="e">
        <f t="shared" si="26"/>
        <v>#REF!</v>
      </c>
      <c r="J1695" s="127" t="e">
        <f>IF(G1695+H1695&lt;&gt;0,Transaksi!#REF!,"")</f>
        <v>#REF!</v>
      </c>
    </row>
    <row r="1696" spans="3:10" customFormat="1" ht="16" customHeight="1">
      <c r="C1696" s="59" t="e">
        <f>IF(G1696+H1696&lt;&gt;0,Transaksi!#REF!,"")</f>
        <v>#REF!</v>
      </c>
      <c r="D1696" s="60" t="e">
        <f>IF(G1696+H1696&lt;&gt;0,Transaksi!#REF!,"")</f>
        <v>#REF!</v>
      </c>
      <c r="E1696" s="213" t="e">
        <f>IF(G1696+H1696&lt;&gt;0,Transaksi!#REF!,"")</f>
        <v>#REF!</v>
      </c>
      <c r="F1696" s="48" t="e">
        <f>IF(G1696+H1696&lt;&gt;0,Transaksi!#REF!,"")</f>
        <v>#REF!</v>
      </c>
      <c r="G1696" s="61" t="e">
        <f>IF(Transaksi!#REF!=$F$11,Transaksi!#REF!,0)</f>
        <v>#REF!</v>
      </c>
      <c r="H1696" s="61" t="e">
        <f>IF(Transaksi!#REF!=$F$11,Transaksi!#REF!,0)</f>
        <v>#REF!</v>
      </c>
      <c r="I1696" s="127" t="e">
        <f t="shared" si="26"/>
        <v>#REF!</v>
      </c>
      <c r="J1696" s="127" t="e">
        <f>IF(G1696+H1696&lt;&gt;0,Transaksi!#REF!,"")</f>
        <v>#REF!</v>
      </c>
    </row>
    <row r="1697" spans="3:10" customFormat="1" ht="16" customHeight="1">
      <c r="C1697" s="59" t="e">
        <f>IF(G1697+H1697&lt;&gt;0,Transaksi!#REF!,"")</f>
        <v>#REF!</v>
      </c>
      <c r="D1697" s="60" t="e">
        <f>IF(G1697+H1697&lt;&gt;0,Transaksi!#REF!,"")</f>
        <v>#REF!</v>
      </c>
      <c r="E1697" s="213" t="e">
        <f>IF(G1697+H1697&lt;&gt;0,Transaksi!#REF!,"")</f>
        <v>#REF!</v>
      </c>
      <c r="F1697" s="48" t="e">
        <f>IF(G1697+H1697&lt;&gt;0,Transaksi!#REF!,"")</f>
        <v>#REF!</v>
      </c>
      <c r="G1697" s="61" t="e">
        <f>IF(Transaksi!#REF!=$F$11,Transaksi!#REF!,0)</f>
        <v>#REF!</v>
      </c>
      <c r="H1697" s="61" t="e">
        <f>IF(Transaksi!#REF!=$F$11,Transaksi!#REF!,0)</f>
        <v>#REF!</v>
      </c>
      <c r="I1697" s="127" t="e">
        <f t="shared" si="26"/>
        <v>#REF!</v>
      </c>
      <c r="J1697" s="127" t="e">
        <f>IF(G1697+H1697&lt;&gt;0,Transaksi!#REF!,"")</f>
        <v>#REF!</v>
      </c>
    </row>
    <row r="1698" spans="3:10" customFormat="1" ht="16" customHeight="1">
      <c r="C1698" s="59" t="e">
        <f>IF(G1698+H1698&lt;&gt;0,Transaksi!#REF!,"")</f>
        <v>#REF!</v>
      </c>
      <c r="D1698" s="60" t="e">
        <f>IF(G1698+H1698&lt;&gt;0,Transaksi!#REF!,"")</f>
        <v>#REF!</v>
      </c>
      <c r="E1698" s="213" t="e">
        <f>IF(G1698+H1698&lt;&gt;0,Transaksi!#REF!,"")</f>
        <v>#REF!</v>
      </c>
      <c r="F1698" s="48" t="e">
        <f>IF(G1698+H1698&lt;&gt;0,Transaksi!#REF!,"")</f>
        <v>#REF!</v>
      </c>
      <c r="G1698" s="61" t="e">
        <f>IF(Transaksi!#REF!=$F$11,Transaksi!#REF!,0)</f>
        <v>#REF!</v>
      </c>
      <c r="H1698" s="61" t="e">
        <f>IF(Transaksi!#REF!=$F$11,Transaksi!#REF!,0)</f>
        <v>#REF!</v>
      </c>
      <c r="I1698" s="127" t="e">
        <f t="shared" si="26"/>
        <v>#REF!</v>
      </c>
      <c r="J1698" s="127" t="e">
        <f>IF(G1698+H1698&lt;&gt;0,Transaksi!#REF!,"")</f>
        <v>#REF!</v>
      </c>
    </row>
    <row r="1699" spans="3:10" customFormat="1" ht="16" customHeight="1">
      <c r="C1699" s="59" t="e">
        <f>IF(G1699+H1699&lt;&gt;0,Transaksi!#REF!,"")</f>
        <v>#REF!</v>
      </c>
      <c r="D1699" s="60" t="e">
        <f>IF(G1699+H1699&lt;&gt;0,Transaksi!#REF!,"")</f>
        <v>#REF!</v>
      </c>
      <c r="E1699" s="213" t="e">
        <f>IF(G1699+H1699&lt;&gt;0,Transaksi!#REF!,"")</f>
        <v>#REF!</v>
      </c>
      <c r="F1699" s="48" t="e">
        <f>IF(G1699+H1699&lt;&gt;0,Transaksi!#REF!,"")</f>
        <v>#REF!</v>
      </c>
      <c r="G1699" s="61" t="e">
        <f>IF(Transaksi!#REF!=$F$11,Transaksi!#REF!,0)</f>
        <v>#REF!</v>
      </c>
      <c r="H1699" s="61" t="e">
        <f>IF(Transaksi!#REF!=$F$11,Transaksi!#REF!,0)</f>
        <v>#REF!</v>
      </c>
      <c r="I1699" s="127" t="e">
        <f t="shared" si="26"/>
        <v>#REF!</v>
      </c>
      <c r="J1699" s="127" t="e">
        <f>IF(G1699+H1699&lt;&gt;0,Transaksi!#REF!,"")</f>
        <v>#REF!</v>
      </c>
    </row>
    <row r="1700" spans="3:10" customFormat="1" ht="16" customHeight="1">
      <c r="C1700" s="59" t="e">
        <f>IF(G1700+H1700&lt;&gt;0,Transaksi!#REF!,"")</f>
        <v>#REF!</v>
      </c>
      <c r="D1700" s="60" t="e">
        <f>IF(G1700+H1700&lt;&gt;0,Transaksi!#REF!,"")</f>
        <v>#REF!</v>
      </c>
      <c r="E1700" s="213" t="e">
        <f>IF(G1700+H1700&lt;&gt;0,Transaksi!#REF!,"")</f>
        <v>#REF!</v>
      </c>
      <c r="F1700" s="48" t="e">
        <f>IF(G1700+H1700&lt;&gt;0,Transaksi!#REF!,"")</f>
        <v>#REF!</v>
      </c>
      <c r="G1700" s="61" t="e">
        <f>IF(Transaksi!#REF!=$F$11,Transaksi!#REF!,0)</f>
        <v>#REF!</v>
      </c>
      <c r="H1700" s="61" t="e">
        <f>IF(Transaksi!#REF!=$F$11,Transaksi!#REF!,0)</f>
        <v>#REF!</v>
      </c>
      <c r="I1700" s="127" t="e">
        <f t="shared" si="26"/>
        <v>#REF!</v>
      </c>
      <c r="J1700" s="127" t="e">
        <f>IF(G1700+H1700&lt;&gt;0,Transaksi!#REF!,"")</f>
        <v>#REF!</v>
      </c>
    </row>
    <row r="1701" spans="3:10" customFormat="1" ht="16" customHeight="1">
      <c r="C1701" s="59" t="e">
        <f>IF(G1701+H1701&lt;&gt;0,Transaksi!#REF!,"")</f>
        <v>#REF!</v>
      </c>
      <c r="D1701" s="60" t="e">
        <f>IF(G1701+H1701&lt;&gt;0,Transaksi!#REF!,"")</f>
        <v>#REF!</v>
      </c>
      <c r="E1701" s="213" t="e">
        <f>IF(G1701+H1701&lt;&gt;0,Transaksi!#REF!,"")</f>
        <v>#REF!</v>
      </c>
      <c r="F1701" s="48" t="e">
        <f>IF(G1701+H1701&lt;&gt;0,Transaksi!#REF!,"")</f>
        <v>#REF!</v>
      </c>
      <c r="G1701" s="61" t="e">
        <f>IF(Transaksi!#REF!=$F$11,Transaksi!#REF!,0)</f>
        <v>#REF!</v>
      </c>
      <c r="H1701" s="61" t="e">
        <f>IF(Transaksi!#REF!=$F$11,Transaksi!#REF!,0)</f>
        <v>#REF!</v>
      </c>
      <c r="I1701" s="127" t="e">
        <f t="shared" si="26"/>
        <v>#REF!</v>
      </c>
      <c r="J1701" s="127" t="e">
        <f>IF(G1701+H1701&lt;&gt;0,Transaksi!#REF!,"")</f>
        <v>#REF!</v>
      </c>
    </row>
    <row r="1702" spans="3:10" customFormat="1" ht="16" customHeight="1">
      <c r="C1702" s="59" t="e">
        <f>IF(G1702+H1702&lt;&gt;0,Transaksi!#REF!,"")</f>
        <v>#REF!</v>
      </c>
      <c r="D1702" s="60" t="e">
        <f>IF(G1702+H1702&lt;&gt;0,Transaksi!#REF!,"")</f>
        <v>#REF!</v>
      </c>
      <c r="E1702" s="213" t="e">
        <f>IF(G1702+H1702&lt;&gt;0,Transaksi!#REF!,"")</f>
        <v>#REF!</v>
      </c>
      <c r="F1702" s="48" t="e">
        <f>IF(G1702+H1702&lt;&gt;0,Transaksi!#REF!,"")</f>
        <v>#REF!</v>
      </c>
      <c r="G1702" s="61" t="e">
        <f>IF(Transaksi!#REF!=$F$11,Transaksi!#REF!,0)</f>
        <v>#REF!</v>
      </c>
      <c r="H1702" s="61" t="e">
        <f>IF(Transaksi!#REF!=$F$11,Transaksi!#REF!,0)</f>
        <v>#REF!</v>
      </c>
      <c r="I1702" s="127" t="e">
        <f t="shared" si="26"/>
        <v>#REF!</v>
      </c>
      <c r="J1702" s="127" t="e">
        <f>IF(G1702+H1702&lt;&gt;0,Transaksi!#REF!,"")</f>
        <v>#REF!</v>
      </c>
    </row>
    <row r="1703" spans="3:10" customFormat="1" ht="16" customHeight="1">
      <c r="C1703" s="59" t="e">
        <f>IF(G1703+H1703&lt;&gt;0,Transaksi!#REF!,"")</f>
        <v>#REF!</v>
      </c>
      <c r="D1703" s="60" t="e">
        <f>IF(G1703+H1703&lt;&gt;0,Transaksi!#REF!,"")</f>
        <v>#REF!</v>
      </c>
      <c r="E1703" s="213" t="e">
        <f>IF(G1703+H1703&lt;&gt;0,Transaksi!#REF!,"")</f>
        <v>#REF!</v>
      </c>
      <c r="F1703" s="48" t="e">
        <f>IF(G1703+H1703&lt;&gt;0,Transaksi!#REF!,"")</f>
        <v>#REF!</v>
      </c>
      <c r="G1703" s="61" t="e">
        <f>IF(Transaksi!#REF!=$F$11,Transaksi!#REF!,0)</f>
        <v>#REF!</v>
      </c>
      <c r="H1703" s="61" t="e">
        <f>IF(Transaksi!#REF!=$F$11,Transaksi!#REF!,0)</f>
        <v>#REF!</v>
      </c>
      <c r="I1703" s="127" t="e">
        <f t="shared" si="26"/>
        <v>#REF!</v>
      </c>
      <c r="J1703" s="127" t="e">
        <f>IF(G1703+H1703&lt;&gt;0,Transaksi!#REF!,"")</f>
        <v>#REF!</v>
      </c>
    </row>
    <row r="1704" spans="3:10" customFormat="1" ht="16" customHeight="1">
      <c r="C1704" s="59" t="e">
        <f>IF(G1704+H1704&lt;&gt;0,Transaksi!#REF!,"")</f>
        <v>#REF!</v>
      </c>
      <c r="D1704" s="60" t="e">
        <f>IF(G1704+H1704&lt;&gt;0,Transaksi!#REF!,"")</f>
        <v>#REF!</v>
      </c>
      <c r="E1704" s="213" t="e">
        <f>IF(G1704+H1704&lt;&gt;0,Transaksi!#REF!,"")</f>
        <v>#REF!</v>
      </c>
      <c r="F1704" s="48" t="e">
        <f>IF(G1704+H1704&lt;&gt;0,Transaksi!#REF!,"")</f>
        <v>#REF!</v>
      </c>
      <c r="G1704" s="61" t="e">
        <f>IF(Transaksi!#REF!=$F$11,Transaksi!#REF!,0)</f>
        <v>#REF!</v>
      </c>
      <c r="H1704" s="61" t="e">
        <f>IF(Transaksi!#REF!=$F$11,Transaksi!#REF!,0)</f>
        <v>#REF!</v>
      </c>
      <c r="I1704" s="127" t="e">
        <f t="shared" si="26"/>
        <v>#REF!</v>
      </c>
      <c r="J1704" s="127" t="e">
        <f>IF(G1704+H1704&lt;&gt;0,Transaksi!#REF!,"")</f>
        <v>#REF!</v>
      </c>
    </row>
    <row r="1705" spans="3:10" customFormat="1" ht="16" customHeight="1">
      <c r="C1705" s="59" t="e">
        <f>IF(G1705+H1705&lt;&gt;0,Transaksi!#REF!,"")</f>
        <v>#REF!</v>
      </c>
      <c r="D1705" s="60" t="e">
        <f>IF(G1705+H1705&lt;&gt;0,Transaksi!#REF!,"")</f>
        <v>#REF!</v>
      </c>
      <c r="E1705" s="213" t="e">
        <f>IF(G1705+H1705&lt;&gt;0,Transaksi!#REF!,"")</f>
        <v>#REF!</v>
      </c>
      <c r="F1705" s="48" t="e">
        <f>IF(G1705+H1705&lt;&gt;0,Transaksi!#REF!,"")</f>
        <v>#REF!</v>
      </c>
      <c r="G1705" s="61" t="e">
        <f>IF(Transaksi!#REF!=$F$11,Transaksi!#REF!,0)</f>
        <v>#REF!</v>
      </c>
      <c r="H1705" s="61" t="e">
        <f>IF(Transaksi!#REF!=$F$11,Transaksi!#REF!,0)</f>
        <v>#REF!</v>
      </c>
      <c r="I1705" s="127" t="e">
        <f t="shared" si="26"/>
        <v>#REF!</v>
      </c>
      <c r="J1705" s="127" t="e">
        <f>IF(G1705+H1705&lt;&gt;0,Transaksi!#REF!,"")</f>
        <v>#REF!</v>
      </c>
    </row>
    <row r="1706" spans="3:10" customFormat="1" ht="16" customHeight="1">
      <c r="C1706" s="59" t="e">
        <f>IF(G1706+H1706&lt;&gt;0,Transaksi!#REF!,"")</f>
        <v>#REF!</v>
      </c>
      <c r="D1706" s="60" t="e">
        <f>IF(G1706+H1706&lt;&gt;0,Transaksi!#REF!,"")</f>
        <v>#REF!</v>
      </c>
      <c r="E1706" s="213" t="e">
        <f>IF(G1706+H1706&lt;&gt;0,Transaksi!#REF!,"")</f>
        <v>#REF!</v>
      </c>
      <c r="F1706" s="48" t="e">
        <f>IF(G1706+H1706&lt;&gt;0,Transaksi!#REF!,"")</f>
        <v>#REF!</v>
      </c>
      <c r="G1706" s="61" t="e">
        <f>IF(Transaksi!#REF!=$F$11,Transaksi!#REF!,0)</f>
        <v>#REF!</v>
      </c>
      <c r="H1706" s="61" t="e">
        <f>IF(Transaksi!#REF!=$F$11,Transaksi!#REF!,0)</f>
        <v>#REF!</v>
      </c>
      <c r="I1706" s="127" t="e">
        <f t="shared" si="26"/>
        <v>#REF!</v>
      </c>
      <c r="J1706" s="127" t="e">
        <f>IF(G1706+H1706&lt;&gt;0,Transaksi!#REF!,"")</f>
        <v>#REF!</v>
      </c>
    </row>
    <row r="1707" spans="3:10" customFormat="1" ht="16" customHeight="1">
      <c r="C1707" s="59" t="e">
        <f>IF(G1707+H1707&lt;&gt;0,Transaksi!#REF!,"")</f>
        <v>#REF!</v>
      </c>
      <c r="D1707" s="60" t="e">
        <f>IF(G1707+H1707&lt;&gt;0,Transaksi!#REF!,"")</f>
        <v>#REF!</v>
      </c>
      <c r="E1707" s="213" t="e">
        <f>IF(G1707+H1707&lt;&gt;0,Transaksi!#REF!,"")</f>
        <v>#REF!</v>
      </c>
      <c r="F1707" s="48" t="e">
        <f>IF(G1707+H1707&lt;&gt;0,Transaksi!#REF!,"")</f>
        <v>#REF!</v>
      </c>
      <c r="G1707" s="61" t="e">
        <f>IF(Transaksi!#REF!=$F$11,Transaksi!#REF!,0)</f>
        <v>#REF!</v>
      </c>
      <c r="H1707" s="61" t="e">
        <f>IF(Transaksi!#REF!=$F$11,Transaksi!#REF!,0)</f>
        <v>#REF!</v>
      </c>
      <c r="I1707" s="127" t="e">
        <f t="shared" si="26"/>
        <v>#REF!</v>
      </c>
      <c r="J1707" s="127" t="e">
        <f>IF(G1707+H1707&lt;&gt;0,Transaksi!#REF!,"")</f>
        <v>#REF!</v>
      </c>
    </row>
    <row r="1708" spans="3:10" customFormat="1" ht="16" customHeight="1">
      <c r="C1708" s="59" t="e">
        <f>IF(G1708+H1708&lt;&gt;0,Transaksi!#REF!,"")</f>
        <v>#REF!</v>
      </c>
      <c r="D1708" s="60" t="e">
        <f>IF(G1708+H1708&lt;&gt;0,Transaksi!#REF!,"")</f>
        <v>#REF!</v>
      </c>
      <c r="E1708" s="213" t="e">
        <f>IF(G1708+H1708&lt;&gt;0,Transaksi!#REF!,"")</f>
        <v>#REF!</v>
      </c>
      <c r="F1708" s="48" t="e">
        <f>IF(G1708+H1708&lt;&gt;0,Transaksi!#REF!,"")</f>
        <v>#REF!</v>
      </c>
      <c r="G1708" s="61" t="e">
        <f>IF(Transaksi!#REF!=$F$11,Transaksi!#REF!,0)</f>
        <v>#REF!</v>
      </c>
      <c r="H1708" s="61" t="e">
        <f>IF(Transaksi!#REF!=$F$11,Transaksi!#REF!,0)</f>
        <v>#REF!</v>
      </c>
      <c r="I1708" s="127" t="e">
        <f t="shared" si="26"/>
        <v>#REF!</v>
      </c>
      <c r="J1708" s="127" t="e">
        <f>IF(G1708+H1708&lt;&gt;0,Transaksi!#REF!,"")</f>
        <v>#REF!</v>
      </c>
    </row>
    <row r="1709" spans="3:10" customFormat="1" ht="16" customHeight="1">
      <c r="C1709" s="59" t="e">
        <f>IF(G1709+H1709&lt;&gt;0,Transaksi!#REF!,"")</f>
        <v>#REF!</v>
      </c>
      <c r="D1709" s="60" t="e">
        <f>IF(G1709+H1709&lt;&gt;0,Transaksi!#REF!,"")</f>
        <v>#REF!</v>
      </c>
      <c r="E1709" s="213" t="e">
        <f>IF(G1709+H1709&lt;&gt;0,Transaksi!#REF!,"")</f>
        <v>#REF!</v>
      </c>
      <c r="F1709" s="48" t="e">
        <f>IF(G1709+H1709&lt;&gt;0,Transaksi!#REF!,"")</f>
        <v>#REF!</v>
      </c>
      <c r="G1709" s="61" t="e">
        <f>IF(Transaksi!#REF!=$F$11,Transaksi!#REF!,0)</f>
        <v>#REF!</v>
      </c>
      <c r="H1709" s="61" t="e">
        <f>IF(Transaksi!#REF!=$F$11,Transaksi!#REF!,0)</f>
        <v>#REF!</v>
      </c>
      <c r="I1709" s="127" t="e">
        <f t="shared" si="26"/>
        <v>#REF!</v>
      </c>
      <c r="J1709" s="127" t="e">
        <f>IF(G1709+H1709&lt;&gt;0,Transaksi!#REF!,"")</f>
        <v>#REF!</v>
      </c>
    </row>
    <row r="1710" spans="3:10" customFormat="1" ht="16" customHeight="1">
      <c r="C1710" s="59" t="e">
        <f>IF(G1710+H1710&lt;&gt;0,Transaksi!#REF!,"")</f>
        <v>#REF!</v>
      </c>
      <c r="D1710" s="60" t="e">
        <f>IF(G1710+H1710&lt;&gt;0,Transaksi!#REF!,"")</f>
        <v>#REF!</v>
      </c>
      <c r="E1710" s="213" t="e">
        <f>IF(G1710+H1710&lt;&gt;0,Transaksi!#REF!,"")</f>
        <v>#REF!</v>
      </c>
      <c r="F1710" s="48" t="e">
        <f>IF(G1710+H1710&lt;&gt;0,Transaksi!#REF!,"")</f>
        <v>#REF!</v>
      </c>
      <c r="G1710" s="61" t="e">
        <f>IF(Transaksi!#REF!=$F$11,Transaksi!#REF!,0)</f>
        <v>#REF!</v>
      </c>
      <c r="H1710" s="61" t="e">
        <f>IF(Transaksi!#REF!=$F$11,Transaksi!#REF!,0)</f>
        <v>#REF!</v>
      </c>
      <c r="I1710" s="127" t="e">
        <f t="shared" si="26"/>
        <v>#REF!</v>
      </c>
      <c r="J1710" s="127" t="e">
        <f>IF(G1710+H1710&lt;&gt;0,Transaksi!#REF!,"")</f>
        <v>#REF!</v>
      </c>
    </row>
    <row r="1711" spans="3:10" customFormat="1" ht="16" customHeight="1">
      <c r="C1711" s="59" t="e">
        <f>IF(G1711+H1711&lt;&gt;0,Transaksi!#REF!,"")</f>
        <v>#REF!</v>
      </c>
      <c r="D1711" s="60" t="e">
        <f>IF(G1711+H1711&lt;&gt;0,Transaksi!#REF!,"")</f>
        <v>#REF!</v>
      </c>
      <c r="E1711" s="213" t="e">
        <f>IF(G1711+H1711&lt;&gt;0,Transaksi!#REF!,"")</f>
        <v>#REF!</v>
      </c>
      <c r="F1711" s="48" t="e">
        <f>IF(G1711+H1711&lt;&gt;0,Transaksi!#REF!,"")</f>
        <v>#REF!</v>
      </c>
      <c r="G1711" s="61" t="e">
        <f>IF(Transaksi!#REF!=$F$11,Transaksi!#REF!,0)</f>
        <v>#REF!</v>
      </c>
      <c r="H1711" s="61" t="e">
        <f>IF(Transaksi!#REF!=$F$11,Transaksi!#REF!,0)</f>
        <v>#REF!</v>
      </c>
      <c r="I1711" s="127" t="e">
        <f t="shared" si="26"/>
        <v>#REF!</v>
      </c>
      <c r="J1711" s="127" t="e">
        <f>IF(G1711+H1711&lt;&gt;0,Transaksi!#REF!,"")</f>
        <v>#REF!</v>
      </c>
    </row>
    <row r="1712" spans="3:10" customFormat="1" ht="16" customHeight="1">
      <c r="C1712" s="59" t="e">
        <f>IF(G1712+H1712&lt;&gt;0,Transaksi!#REF!,"")</f>
        <v>#REF!</v>
      </c>
      <c r="D1712" s="60" t="e">
        <f>IF(G1712+H1712&lt;&gt;0,Transaksi!#REF!,"")</f>
        <v>#REF!</v>
      </c>
      <c r="E1712" s="213" t="e">
        <f>IF(G1712+H1712&lt;&gt;0,Transaksi!#REF!,"")</f>
        <v>#REF!</v>
      </c>
      <c r="F1712" s="48" t="e">
        <f>IF(G1712+H1712&lt;&gt;0,Transaksi!#REF!,"")</f>
        <v>#REF!</v>
      </c>
      <c r="G1712" s="61" t="e">
        <f>IF(Transaksi!#REF!=$F$11,Transaksi!#REF!,0)</f>
        <v>#REF!</v>
      </c>
      <c r="H1712" s="61" t="e">
        <f>IF(Transaksi!#REF!=$F$11,Transaksi!#REF!,0)</f>
        <v>#REF!</v>
      </c>
      <c r="I1712" s="127" t="e">
        <f t="shared" si="26"/>
        <v>#REF!</v>
      </c>
      <c r="J1712" s="127" t="e">
        <f>IF(G1712+H1712&lt;&gt;0,Transaksi!#REF!,"")</f>
        <v>#REF!</v>
      </c>
    </row>
    <row r="1713" spans="3:10" customFormat="1" ht="16" customHeight="1">
      <c r="C1713" s="59" t="e">
        <f>IF(G1713+H1713&lt;&gt;0,Transaksi!#REF!,"")</f>
        <v>#REF!</v>
      </c>
      <c r="D1713" s="60" t="e">
        <f>IF(G1713+H1713&lt;&gt;0,Transaksi!#REF!,"")</f>
        <v>#REF!</v>
      </c>
      <c r="E1713" s="213" t="e">
        <f>IF(G1713+H1713&lt;&gt;0,Transaksi!#REF!,"")</f>
        <v>#REF!</v>
      </c>
      <c r="F1713" s="48" t="e">
        <f>IF(G1713+H1713&lt;&gt;0,Transaksi!#REF!,"")</f>
        <v>#REF!</v>
      </c>
      <c r="G1713" s="61" t="e">
        <f>IF(Transaksi!#REF!=$F$11,Transaksi!#REF!,0)</f>
        <v>#REF!</v>
      </c>
      <c r="H1713" s="61" t="e">
        <f>IF(Transaksi!#REF!=$F$11,Transaksi!#REF!,0)</f>
        <v>#REF!</v>
      </c>
      <c r="I1713" s="127" t="e">
        <f t="shared" si="26"/>
        <v>#REF!</v>
      </c>
      <c r="J1713" s="127" t="e">
        <f>IF(G1713+H1713&lt;&gt;0,Transaksi!#REF!,"")</f>
        <v>#REF!</v>
      </c>
    </row>
    <row r="1714" spans="3:10" customFormat="1" ht="16" customHeight="1">
      <c r="C1714" s="59" t="e">
        <f>IF(G1714+H1714&lt;&gt;0,Transaksi!#REF!,"")</f>
        <v>#REF!</v>
      </c>
      <c r="D1714" s="60" t="e">
        <f>IF(G1714+H1714&lt;&gt;0,Transaksi!#REF!,"")</f>
        <v>#REF!</v>
      </c>
      <c r="E1714" s="213" t="e">
        <f>IF(G1714+H1714&lt;&gt;0,Transaksi!#REF!,"")</f>
        <v>#REF!</v>
      </c>
      <c r="F1714" s="48" t="e">
        <f>IF(G1714+H1714&lt;&gt;0,Transaksi!#REF!,"")</f>
        <v>#REF!</v>
      </c>
      <c r="G1714" s="61" t="e">
        <f>IF(Transaksi!#REF!=$F$11,Transaksi!#REF!,0)</f>
        <v>#REF!</v>
      </c>
      <c r="H1714" s="61" t="e">
        <f>IF(Transaksi!#REF!=$F$11,Transaksi!#REF!,0)</f>
        <v>#REF!</v>
      </c>
      <c r="I1714" s="127" t="e">
        <f t="shared" si="26"/>
        <v>#REF!</v>
      </c>
      <c r="J1714" s="127" t="e">
        <f>IF(G1714+H1714&lt;&gt;0,Transaksi!#REF!,"")</f>
        <v>#REF!</v>
      </c>
    </row>
    <row r="1715" spans="3:10" customFormat="1" ht="16" customHeight="1">
      <c r="C1715" s="59" t="e">
        <f>IF(G1715+H1715&lt;&gt;0,Transaksi!#REF!,"")</f>
        <v>#REF!</v>
      </c>
      <c r="D1715" s="60" t="e">
        <f>IF(G1715+H1715&lt;&gt;0,Transaksi!#REF!,"")</f>
        <v>#REF!</v>
      </c>
      <c r="E1715" s="213" t="e">
        <f>IF(G1715+H1715&lt;&gt;0,Transaksi!#REF!,"")</f>
        <v>#REF!</v>
      </c>
      <c r="F1715" s="48" t="e">
        <f>IF(G1715+H1715&lt;&gt;0,Transaksi!#REF!,"")</f>
        <v>#REF!</v>
      </c>
      <c r="G1715" s="61" t="e">
        <f>IF(Transaksi!#REF!=$F$11,Transaksi!#REF!,0)</f>
        <v>#REF!</v>
      </c>
      <c r="H1715" s="61" t="e">
        <f>IF(Transaksi!#REF!=$F$11,Transaksi!#REF!,0)</f>
        <v>#REF!</v>
      </c>
      <c r="I1715" s="127" t="e">
        <f t="shared" si="26"/>
        <v>#REF!</v>
      </c>
      <c r="J1715" s="127" t="e">
        <f>IF(G1715+H1715&lt;&gt;0,Transaksi!#REF!,"")</f>
        <v>#REF!</v>
      </c>
    </row>
    <row r="1716" spans="3:10" customFormat="1" ht="16" customHeight="1">
      <c r="C1716" s="59" t="e">
        <f>IF(G1716+H1716&lt;&gt;0,Transaksi!#REF!,"")</f>
        <v>#REF!</v>
      </c>
      <c r="D1716" s="60" t="e">
        <f>IF(G1716+H1716&lt;&gt;0,Transaksi!#REF!,"")</f>
        <v>#REF!</v>
      </c>
      <c r="E1716" s="213" t="e">
        <f>IF(G1716+H1716&lt;&gt;0,Transaksi!#REF!,"")</f>
        <v>#REF!</v>
      </c>
      <c r="F1716" s="48" t="e">
        <f>IF(G1716+H1716&lt;&gt;0,Transaksi!#REF!,"")</f>
        <v>#REF!</v>
      </c>
      <c r="G1716" s="61" t="e">
        <f>IF(Transaksi!#REF!=$F$11,Transaksi!#REF!,0)</f>
        <v>#REF!</v>
      </c>
      <c r="H1716" s="61" t="e">
        <f>IF(Transaksi!#REF!=$F$11,Transaksi!#REF!,0)</f>
        <v>#REF!</v>
      </c>
      <c r="I1716" s="127" t="e">
        <f t="shared" si="26"/>
        <v>#REF!</v>
      </c>
      <c r="J1716" s="127" t="e">
        <f>IF(G1716+H1716&lt;&gt;0,Transaksi!#REF!,"")</f>
        <v>#REF!</v>
      </c>
    </row>
    <row r="1717" spans="3:10" customFormat="1" ht="16" customHeight="1">
      <c r="C1717" s="59" t="e">
        <f>IF(G1717+H1717&lt;&gt;0,Transaksi!#REF!,"")</f>
        <v>#REF!</v>
      </c>
      <c r="D1717" s="60" t="e">
        <f>IF(G1717+H1717&lt;&gt;0,Transaksi!#REF!,"")</f>
        <v>#REF!</v>
      </c>
      <c r="E1717" s="213" t="e">
        <f>IF(G1717+H1717&lt;&gt;0,Transaksi!#REF!,"")</f>
        <v>#REF!</v>
      </c>
      <c r="F1717" s="48" t="e">
        <f>IF(G1717+H1717&lt;&gt;0,Transaksi!#REF!,"")</f>
        <v>#REF!</v>
      </c>
      <c r="G1717" s="61" t="e">
        <f>IF(Transaksi!#REF!=$F$11,Transaksi!#REF!,0)</f>
        <v>#REF!</v>
      </c>
      <c r="H1717" s="61" t="e">
        <f>IF(Transaksi!#REF!=$F$11,Transaksi!#REF!,0)</f>
        <v>#REF!</v>
      </c>
      <c r="I1717" s="127" t="e">
        <f t="shared" si="26"/>
        <v>#REF!</v>
      </c>
      <c r="J1717" s="127" t="e">
        <f>IF(G1717+H1717&lt;&gt;0,Transaksi!#REF!,"")</f>
        <v>#REF!</v>
      </c>
    </row>
    <row r="1718" spans="3:10" customFormat="1" ht="16" customHeight="1">
      <c r="C1718" s="59" t="e">
        <f>IF(G1718+H1718&lt;&gt;0,Transaksi!#REF!,"")</f>
        <v>#REF!</v>
      </c>
      <c r="D1718" s="60" t="e">
        <f>IF(G1718+H1718&lt;&gt;0,Transaksi!#REF!,"")</f>
        <v>#REF!</v>
      </c>
      <c r="E1718" s="213" t="e">
        <f>IF(G1718+H1718&lt;&gt;0,Transaksi!#REF!,"")</f>
        <v>#REF!</v>
      </c>
      <c r="F1718" s="48" t="e">
        <f>IF(G1718+H1718&lt;&gt;0,Transaksi!#REF!,"")</f>
        <v>#REF!</v>
      </c>
      <c r="G1718" s="61" t="e">
        <f>IF(Transaksi!#REF!=$F$11,Transaksi!#REF!,0)</f>
        <v>#REF!</v>
      </c>
      <c r="H1718" s="61" t="e">
        <f>IF(Transaksi!#REF!=$F$11,Transaksi!#REF!,0)</f>
        <v>#REF!</v>
      </c>
      <c r="I1718" s="127" t="e">
        <f t="shared" si="26"/>
        <v>#REF!</v>
      </c>
      <c r="J1718" s="127" t="e">
        <f>IF(G1718+H1718&lt;&gt;0,Transaksi!#REF!,"")</f>
        <v>#REF!</v>
      </c>
    </row>
    <row r="1719" spans="3:10" customFormat="1" ht="16" customHeight="1">
      <c r="C1719" s="59" t="e">
        <f>IF(G1719+H1719&lt;&gt;0,Transaksi!#REF!,"")</f>
        <v>#REF!</v>
      </c>
      <c r="D1719" s="60" t="e">
        <f>IF(G1719+H1719&lt;&gt;0,Transaksi!#REF!,"")</f>
        <v>#REF!</v>
      </c>
      <c r="E1719" s="213" t="e">
        <f>IF(G1719+H1719&lt;&gt;0,Transaksi!#REF!,"")</f>
        <v>#REF!</v>
      </c>
      <c r="F1719" s="48" t="e">
        <f>IF(G1719+H1719&lt;&gt;0,Transaksi!#REF!,"")</f>
        <v>#REF!</v>
      </c>
      <c r="G1719" s="61" t="e">
        <f>IF(Transaksi!#REF!=$F$11,Transaksi!#REF!,0)</f>
        <v>#REF!</v>
      </c>
      <c r="H1719" s="61" t="e">
        <f>IF(Transaksi!#REF!=$F$11,Transaksi!#REF!,0)</f>
        <v>#REF!</v>
      </c>
      <c r="I1719" s="127" t="e">
        <f t="shared" si="26"/>
        <v>#REF!</v>
      </c>
      <c r="J1719" s="127" t="e">
        <f>IF(G1719+H1719&lt;&gt;0,Transaksi!#REF!,"")</f>
        <v>#REF!</v>
      </c>
    </row>
    <row r="1720" spans="3:10" customFormat="1" ht="16" customHeight="1">
      <c r="C1720" s="59" t="e">
        <f>IF(G1720+H1720&lt;&gt;0,Transaksi!#REF!,"")</f>
        <v>#REF!</v>
      </c>
      <c r="D1720" s="60" t="e">
        <f>IF(G1720+H1720&lt;&gt;0,Transaksi!#REF!,"")</f>
        <v>#REF!</v>
      </c>
      <c r="E1720" s="213" t="e">
        <f>IF(G1720+H1720&lt;&gt;0,Transaksi!#REF!,"")</f>
        <v>#REF!</v>
      </c>
      <c r="F1720" s="48" t="e">
        <f>IF(G1720+H1720&lt;&gt;0,Transaksi!#REF!,"")</f>
        <v>#REF!</v>
      </c>
      <c r="G1720" s="61" t="e">
        <f>IF(Transaksi!#REF!=$F$11,Transaksi!#REF!,0)</f>
        <v>#REF!</v>
      </c>
      <c r="H1720" s="61" t="e">
        <f>IF(Transaksi!#REF!=$F$11,Transaksi!#REF!,0)</f>
        <v>#REF!</v>
      </c>
      <c r="I1720" s="127" t="e">
        <f t="shared" si="26"/>
        <v>#REF!</v>
      </c>
      <c r="J1720" s="127" t="e">
        <f>IF(G1720+H1720&lt;&gt;0,Transaksi!#REF!,"")</f>
        <v>#REF!</v>
      </c>
    </row>
    <row r="1721" spans="3:10" customFormat="1" ht="16" customHeight="1">
      <c r="C1721" s="59" t="e">
        <f>IF(G1721+H1721&lt;&gt;0,Transaksi!#REF!,"")</f>
        <v>#REF!</v>
      </c>
      <c r="D1721" s="60" t="e">
        <f>IF(G1721+H1721&lt;&gt;0,Transaksi!#REF!,"")</f>
        <v>#REF!</v>
      </c>
      <c r="E1721" s="213" t="e">
        <f>IF(G1721+H1721&lt;&gt;0,Transaksi!#REF!,"")</f>
        <v>#REF!</v>
      </c>
      <c r="F1721" s="48" t="e">
        <f>IF(G1721+H1721&lt;&gt;0,Transaksi!#REF!,"")</f>
        <v>#REF!</v>
      </c>
      <c r="G1721" s="61" t="e">
        <f>IF(Transaksi!#REF!=$F$11,Transaksi!#REF!,0)</f>
        <v>#REF!</v>
      </c>
      <c r="H1721" s="61" t="e">
        <f>IF(Transaksi!#REF!=$F$11,Transaksi!#REF!,0)</f>
        <v>#REF!</v>
      </c>
      <c r="I1721" s="127" t="e">
        <f t="shared" si="26"/>
        <v>#REF!</v>
      </c>
      <c r="J1721" s="127" t="e">
        <f>IF(G1721+H1721&lt;&gt;0,Transaksi!#REF!,"")</f>
        <v>#REF!</v>
      </c>
    </row>
    <row r="1722" spans="3:10" customFormat="1" ht="16" customHeight="1">
      <c r="C1722" s="59" t="e">
        <f>IF(G1722+H1722&lt;&gt;0,Transaksi!#REF!,"")</f>
        <v>#REF!</v>
      </c>
      <c r="D1722" s="60" t="e">
        <f>IF(G1722+H1722&lt;&gt;0,Transaksi!#REF!,"")</f>
        <v>#REF!</v>
      </c>
      <c r="E1722" s="213" t="e">
        <f>IF(G1722+H1722&lt;&gt;0,Transaksi!#REF!,"")</f>
        <v>#REF!</v>
      </c>
      <c r="F1722" s="48" t="e">
        <f>IF(G1722+H1722&lt;&gt;0,Transaksi!#REF!,"")</f>
        <v>#REF!</v>
      </c>
      <c r="G1722" s="61" t="e">
        <f>IF(Transaksi!#REF!=$F$11,Transaksi!#REF!,0)</f>
        <v>#REF!</v>
      </c>
      <c r="H1722" s="61" t="e">
        <f>IF(Transaksi!#REF!=$F$11,Transaksi!#REF!,0)</f>
        <v>#REF!</v>
      </c>
      <c r="I1722" s="127" t="e">
        <f t="shared" si="26"/>
        <v>#REF!</v>
      </c>
      <c r="J1722" s="127" t="e">
        <f>IF(G1722+H1722&lt;&gt;0,Transaksi!#REF!,"")</f>
        <v>#REF!</v>
      </c>
    </row>
    <row r="1723" spans="3:10" customFormat="1" ht="16" customHeight="1">
      <c r="C1723" s="59" t="e">
        <f>IF(G1723+H1723&lt;&gt;0,Transaksi!#REF!,"")</f>
        <v>#REF!</v>
      </c>
      <c r="D1723" s="60" t="e">
        <f>IF(G1723+H1723&lt;&gt;0,Transaksi!#REF!,"")</f>
        <v>#REF!</v>
      </c>
      <c r="E1723" s="213" t="e">
        <f>IF(G1723+H1723&lt;&gt;0,Transaksi!#REF!,"")</f>
        <v>#REF!</v>
      </c>
      <c r="F1723" s="48" t="e">
        <f>IF(G1723+H1723&lt;&gt;0,Transaksi!#REF!,"")</f>
        <v>#REF!</v>
      </c>
      <c r="G1723" s="61" t="e">
        <f>IF(Transaksi!#REF!=$F$11,Transaksi!#REF!,0)</f>
        <v>#REF!</v>
      </c>
      <c r="H1723" s="61" t="e">
        <f>IF(Transaksi!#REF!=$F$11,Transaksi!#REF!,0)</f>
        <v>#REF!</v>
      </c>
      <c r="I1723" s="127" t="e">
        <f t="shared" si="26"/>
        <v>#REF!</v>
      </c>
      <c r="J1723" s="127" t="e">
        <f>IF(G1723+H1723&lt;&gt;0,Transaksi!#REF!,"")</f>
        <v>#REF!</v>
      </c>
    </row>
    <row r="1724" spans="3:10" customFormat="1" ht="16" customHeight="1">
      <c r="C1724" s="59" t="e">
        <f>IF(G1724+H1724&lt;&gt;0,Transaksi!#REF!,"")</f>
        <v>#REF!</v>
      </c>
      <c r="D1724" s="60" t="e">
        <f>IF(G1724+H1724&lt;&gt;0,Transaksi!#REF!,"")</f>
        <v>#REF!</v>
      </c>
      <c r="E1724" s="213" t="e">
        <f>IF(G1724+H1724&lt;&gt;0,Transaksi!#REF!,"")</f>
        <v>#REF!</v>
      </c>
      <c r="F1724" s="48" t="e">
        <f>IF(G1724+H1724&lt;&gt;0,Transaksi!#REF!,"")</f>
        <v>#REF!</v>
      </c>
      <c r="G1724" s="61" t="e">
        <f>IF(Transaksi!#REF!=$F$11,Transaksi!#REF!,0)</f>
        <v>#REF!</v>
      </c>
      <c r="H1724" s="61" t="e">
        <f>IF(Transaksi!#REF!=$F$11,Transaksi!#REF!,0)</f>
        <v>#REF!</v>
      </c>
      <c r="I1724" s="127" t="e">
        <f t="shared" si="26"/>
        <v>#REF!</v>
      </c>
      <c r="J1724" s="127" t="e">
        <f>IF(G1724+H1724&lt;&gt;0,Transaksi!#REF!,"")</f>
        <v>#REF!</v>
      </c>
    </row>
    <row r="1725" spans="3:10" customFormat="1" ht="16" customHeight="1">
      <c r="C1725" s="59" t="e">
        <f>IF(G1725+H1725&lt;&gt;0,Transaksi!#REF!,"")</f>
        <v>#REF!</v>
      </c>
      <c r="D1725" s="60" t="e">
        <f>IF(G1725+H1725&lt;&gt;0,Transaksi!#REF!,"")</f>
        <v>#REF!</v>
      </c>
      <c r="E1725" s="213" t="e">
        <f>IF(G1725+H1725&lt;&gt;0,Transaksi!#REF!,"")</f>
        <v>#REF!</v>
      </c>
      <c r="F1725" s="48" t="e">
        <f>IF(G1725+H1725&lt;&gt;0,Transaksi!#REF!,"")</f>
        <v>#REF!</v>
      </c>
      <c r="G1725" s="61" t="e">
        <f>IF(Transaksi!#REF!=$F$11,Transaksi!#REF!,0)</f>
        <v>#REF!</v>
      </c>
      <c r="H1725" s="61" t="e">
        <f>IF(Transaksi!#REF!=$F$11,Transaksi!#REF!,0)</f>
        <v>#REF!</v>
      </c>
      <c r="I1725" s="127" t="e">
        <f t="shared" si="26"/>
        <v>#REF!</v>
      </c>
      <c r="J1725" s="127" t="e">
        <f>IF(G1725+H1725&lt;&gt;0,Transaksi!#REF!,"")</f>
        <v>#REF!</v>
      </c>
    </row>
    <row r="1726" spans="3:10" customFormat="1" ht="16" customHeight="1">
      <c r="C1726" s="59" t="e">
        <f>IF(G1726+H1726&lt;&gt;0,Transaksi!#REF!,"")</f>
        <v>#REF!</v>
      </c>
      <c r="D1726" s="60" t="e">
        <f>IF(G1726+H1726&lt;&gt;0,Transaksi!#REF!,"")</f>
        <v>#REF!</v>
      </c>
      <c r="E1726" s="213" t="e">
        <f>IF(G1726+H1726&lt;&gt;0,Transaksi!#REF!,"")</f>
        <v>#REF!</v>
      </c>
      <c r="F1726" s="48" t="e">
        <f>IF(G1726+H1726&lt;&gt;0,Transaksi!#REF!,"")</f>
        <v>#REF!</v>
      </c>
      <c r="G1726" s="61" t="e">
        <f>IF(Transaksi!#REF!=$F$11,Transaksi!#REF!,0)</f>
        <v>#REF!</v>
      </c>
      <c r="H1726" s="61" t="e">
        <f>IF(Transaksi!#REF!=$F$11,Transaksi!#REF!,0)</f>
        <v>#REF!</v>
      </c>
      <c r="I1726" s="127" t="e">
        <f t="shared" si="26"/>
        <v>#REF!</v>
      </c>
      <c r="J1726" s="127" t="e">
        <f>IF(G1726+H1726&lt;&gt;0,Transaksi!#REF!,"")</f>
        <v>#REF!</v>
      </c>
    </row>
    <row r="1727" spans="3:10" customFormat="1" ht="16" customHeight="1">
      <c r="C1727" s="59" t="e">
        <f>IF(G1727+H1727&lt;&gt;0,Transaksi!#REF!,"")</f>
        <v>#REF!</v>
      </c>
      <c r="D1727" s="60" t="e">
        <f>IF(G1727+H1727&lt;&gt;0,Transaksi!#REF!,"")</f>
        <v>#REF!</v>
      </c>
      <c r="E1727" s="213" t="e">
        <f>IF(G1727+H1727&lt;&gt;0,Transaksi!#REF!,"")</f>
        <v>#REF!</v>
      </c>
      <c r="F1727" s="48" t="e">
        <f>IF(G1727+H1727&lt;&gt;0,Transaksi!#REF!,"")</f>
        <v>#REF!</v>
      </c>
      <c r="G1727" s="61" t="e">
        <f>IF(Transaksi!#REF!=$F$11,Transaksi!#REF!,0)</f>
        <v>#REF!</v>
      </c>
      <c r="H1727" s="61" t="e">
        <f>IF(Transaksi!#REF!=$F$11,Transaksi!#REF!,0)</f>
        <v>#REF!</v>
      </c>
      <c r="I1727" s="127" t="e">
        <f t="shared" si="26"/>
        <v>#REF!</v>
      </c>
      <c r="J1727" s="127" t="e">
        <f>IF(G1727+H1727&lt;&gt;0,Transaksi!#REF!,"")</f>
        <v>#REF!</v>
      </c>
    </row>
    <row r="1728" spans="3:10" customFormat="1" ht="16" customHeight="1">
      <c r="C1728" s="59" t="e">
        <f>IF(G1728+H1728&lt;&gt;0,Transaksi!#REF!,"")</f>
        <v>#REF!</v>
      </c>
      <c r="D1728" s="60" t="e">
        <f>IF(G1728+H1728&lt;&gt;0,Transaksi!#REF!,"")</f>
        <v>#REF!</v>
      </c>
      <c r="E1728" s="213" t="e">
        <f>IF(G1728+H1728&lt;&gt;0,Transaksi!#REF!,"")</f>
        <v>#REF!</v>
      </c>
      <c r="F1728" s="48" t="e">
        <f>IF(G1728+H1728&lt;&gt;0,Transaksi!#REF!,"")</f>
        <v>#REF!</v>
      </c>
      <c r="G1728" s="61" t="e">
        <f>IF(Transaksi!#REF!=$F$11,Transaksi!#REF!,0)</f>
        <v>#REF!</v>
      </c>
      <c r="H1728" s="61" t="e">
        <f>IF(Transaksi!#REF!=$F$11,Transaksi!#REF!,0)</f>
        <v>#REF!</v>
      </c>
      <c r="I1728" s="127" t="e">
        <f t="shared" si="26"/>
        <v>#REF!</v>
      </c>
      <c r="J1728" s="127" t="e">
        <f>IF(G1728+H1728&lt;&gt;0,Transaksi!#REF!,"")</f>
        <v>#REF!</v>
      </c>
    </row>
    <row r="1729" spans="3:10" customFormat="1" ht="16" customHeight="1">
      <c r="C1729" s="59" t="e">
        <f>IF(G1729+H1729&lt;&gt;0,Transaksi!#REF!,"")</f>
        <v>#REF!</v>
      </c>
      <c r="D1729" s="60" t="e">
        <f>IF(G1729+H1729&lt;&gt;0,Transaksi!#REF!,"")</f>
        <v>#REF!</v>
      </c>
      <c r="E1729" s="213" t="e">
        <f>IF(G1729+H1729&lt;&gt;0,Transaksi!#REF!,"")</f>
        <v>#REF!</v>
      </c>
      <c r="F1729" s="48" t="e">
        <f>IF(G1729+H1729&lt;&gt;0,Transaksi!#REF!,"")</f>
        <v>#REF!</v>
      </c>
      <c r="G1729" s="61" t="e">
        <f>IF(Transaksi!#REF!=$F$11,Transaksi!#REF!,0)</f>
        <v>#REF!</v>
      </c>
      <c r="H1729" s="61" t="e">
        <f>IF(Transaksi!#REF!=$F$11,Transaksi!#REF!,0)</f>
        <v>#REF!</v>
      </c>
      <c r="I1729" s="127" t="e">
        <f t="shared" si="26"/>
        <v>#REF!</v>
      </c>
      <c r="J1729" s="127" t="e">
        <f>IF(G1729+H1729&lt;&gt;0,Transaksi!#REF!,"")</f>
        <v>#REF!</v>
      </c>
    </row>
    <row r="1730" spans="3:10" customFormat="1" ht="16" customHeight="1">
      <c r="C1730" s="59" t="e">
        <f>IF(G1730+H1730&lt;&gt;0,Transaksi!#REF!,"")</f>
        <v>#REF!</v>
      </c>
      <c r="D1730" s="60" t="e">
        <f>IF(G1730+H1730&lt;&gt;0,Transaksi!#REF!,"")</f>
        <v>#REF!</v>
      </c>
      <c r="E1730" s="213" t="e">
        <f>IF(G1730+H1730&lt;&gt;0,Transaksi!#REF!,"")</f>
        <v>#REF!</v>
      </c>
      <c r="F1730" s="48" t="e">
        <f>IF(G1730+H1730&lt;&gt;0,Transaksi!#REF!,"")</f>
        <v>#REF!</v>
      </c>
      <c r="G1730" s="61" t="e">
        <f>IF(Transaksi!#REF!=$F$11,Transaksi!#REF!,0)</f>
        <v>#REF!</v>
      </c>
      <c r="H1730" s="61" t="e">
        <f>IF(Transaksi!#REF!=$F$11,Transaksi!#REF!,0)</f>
        <v>#REF!</v>
      </c>
      <c r="I1730" s="127" t="e">
        <f t="shared" si="26"/>
        <v>#REF!</v>
      </c>
      <c r="J1730" s="127" t="e">
        <f>IF(G1730+H1730&lt;&gt;0,Transaksi!#REF!,"")</f>
        <v>#REF!</v>
      </c>
    </row>
    <row r="1731" spans="3:10" customFormat="1" ht="16" customHeight="1">
      <c r="C1731" s="59" t="e">
        <f>IF(G1731+H1731&lt;&gt;0,Transaksi!#REF!,"")</f>
        <v>#REF!</v>
      </c>
      <c r="D1731" s="60" t="e">
        <f>IF(G1731+H1731&lt;&gt;0,Transaksi!#REF!,"")</f>
        <v>#REF!</v>
      </c>
      <c r="E1731" s="213" t="e">
        <f>IF(G1731+H1731&lt;&gt;0,Transaksi!#REF!,"")</f>
        <v>#REF!</v>
      </c>
      <c r="F1731" s="48" t="e">
        <f>IF(G1731+H1731&lt;&gt;0,Transaksi!#REF!,"")</f>
        <v>#REF!</v>
      </c>
      <c r="G1731" s="61" t="e">
        <f>IF(Transaksi!#REF!=$F$11,Transaksi!#REF!,0)</f>
        <v>#REF!</v>
      </c>
      <c r="H1731" s="61" t="e">
        <f>IF(Transaksi!#REF!=$F$11,Transaksi!#REF!,0)</f>
        <v>#REF!</v>
      </c>
      <c r="I1731" s="127" t="e">
        <f t="shared" si="26"/>
        <v>#REF!</v>
      </c>
      <c r="J1731" s="127" t="e">
        <f>IF(G1731+H1731&lt;&gt;0,Transaksi!#REF!,"")</f>
        <v>#REF!</v>
      </c>
    </row>
    <row r="1732" spans="3:10" customFormat="1" ht="16" customHeight="1">
      <c r="C1732" s="59" t="e">
        <f>IF(G1732+H1732&lt;&gt;0,Transaksi!#REF!,"")</f>
        <v>#REF!</v>
      </c>
      <c r="D1732" s="60" t="e">
        <f>IF(G1732+H1732&lt;&gt;0,Transaksi!#REF!,"")</f>
        <v>#REF!</v>
      </c>
      <c r="E1732" s="213" t="e">
        <f>IF(G1732+H1732&lt;&gt;0,Transaksi!#REF!,"")</f>
        <v>#REF!</v>
      </c>
      <c r="F1732" s="48" t="e">
        <f>IF(G1732+H1732&lt;&gt;0,Transaksi!#REF!,"")</f>
        <v>#REF!</v>
      </c>
      <c r="G1732" s="61" t="e">
        <f>IF(Transaksi!#REF!=$F$11,Transaksi!#REF!,0)</f>
        <v>#REF!</v>
      </c>
      <c r="H1732" s="61" t="e">
        <f>IF(Transaksi!#REF!=$F$11,Transaksi!#REF!,0)</f>
        <v>#REF!</v>
      </c>
      <c r="I1732" s="127" t="e">
        <f t="shared" si="26"/>
        <v>#REF!</v>
      </c>
      <c r="J1732" s="127" t="e">
        <f>IF(G1732+H1732&lt;&gt;0,Transaksi!#REF!,"")</f>
        <v>#REF!</v>
      </c>
    </row>
    <row r="1733" spans="3:10" customFormat="1" ht="16" customHeight="1">
      <c r="C1733" s="59" t="e">
        <f>IF(G1733+H1733&lt;&gt;0,Transaksi!#REF!,"")</f>
        <v>#REF!</v>
      </c>
      <c r="D1733" s="60" t="e">
        <f>IF(G1733+H1733&lt;&gt;0,Transaksi!#REF!,"")</f>
        <v>#REF!</v>
      </c>
      <c r="E1733" s="213" t="e">
        <f>IF(G1733+H1733&lt;&gt;0,Transaksi!#REF!,"")</f>
        <v>#REF!</v>
      </c>
      <c r="F1733" s="48" t="e">
        <f>IF(G1733+H1733&lt;&gt;0,Transaksi!#REF!,"")</f>
        <v>#REF!</v>
      </c>
      <c r="G1733" s="61" t="e">
        <f>IF(Transaksi!#REF!=$F$11,Transaksi!#REF!,0)</f>
        <v>#REF!</v>
      </c>
      <c r="H1733" s="61" t="e">
        <f>IF(Transaksi!#REF!=$F$11,Transaksi!#REF!,0)</f>
        <v>#REF!</v>
      </c>
      <c r="I1733" s="127" t="e">
        <f t="shared" si="26"/>
        <v>#REF!</v>
      </c>
      <c r="J1733" s="127" t="e">
        <f>IF(G1733+H1733&lt;&gt;0,Transaksi!#REF!,"")</f>
        <v>#REF!</v>
      </c>
    </row>
    <row r="1734" spans="3:10" customFormat="1" ht="16" customHeight="1">
      <c r="C1734" s="59" t="e">
        <f>IF(G1734+H1734&lt;&gt;0,Transaksi!#REF!,"")</f>
        <v>#REF!</v>
      </c>
      <c r="D1734" s="60" t="e">
        <f>IF(G1734+H1734&lt;&gt;0,Transaksi!#REF!,"")</f>
        <v>#REF!</v>
      </c>
      <c r="E1734" s="213" t="e">
        <f>IF(G1734+H1734&lt;&gt;0,Transaksi!#REF!,"")</f>
        <v>#REF!</v>
      </c>
      <c r="F1734" s="48" t="e">
        <f>IF(G1734+H1734&lt;&gt;0,Transaksi!#REF!,"")</f>
        <v>#REF!</v>
      </c>
      <c r="G1734" s="61" t="e">
        <f>IF(Transaksi!#REF!=$F$11,Transaksi!#REF!,0)</f>
        <v>#REF!</v>
      </c>
      <c r="H1734" s="61" t="e">
        <f>IF(Transaksi!#REF!=$F$11,Transaksi!#REF!,0)</f>
        <v>#REF!</v>
      </c>
      <c r="I1734" s="127" t="e">
        <f t="shared" si="26"/>
        <v>#REF!</v>
      </c>
      <c r="J1734" s="127" t="e">
        <f>IF(G1734+H1734&lt;&gt;0,Transaksi!#REF!,"")</f>
        <v>#REF!</v>
      </c>
    </row>
    <row r="1735" spans="3:10" customFormat="1" ht="16" customHeight="1">
      <c r="C1735" s="59" t="e">
        <f>IF(G1735+H1735&lt;&gt;0,Transaksi!#REF!,"")</f>
        <v>#REF!</v>
      </c>
      <c r="D1735" s="60" t="e">
        <f>IF(G1735+H1735&lt;&gt;0,Transaksi!#REF!,"")</f>
        <v>#REF!</v>
      </c>
      <c r="E1735" s="213" t="e">
        <f>IF(G1735+H1735&lt;&gt;0,Transaksi!#REF!,"")</f>
        <v>#REF!</v>
      </c>
      <c r="F1735" s="48" t="e">
        <f>IF(G1735+H1735&lt;&gt;0,Transaksi!#REF!,"")</f>
        <v>#REF!</v>
      </c>
      <c r="G1735" s="61" t="e">
        <f>IF(Transaksi!#REF!=$F$11,Transaksi!#REF!,0)</f>
        <v>#REF!</v>
      </c>
      <c r="H1735" s="61" t="e">
        <f>IF(Transaksi!#REF!=$F$11,Transaksi!#REF!,0)</f>
        <v>#REF!</v>
      </c>
      <c r="I1735" s="127" t="e">
        <f t="shared" si="26"/>
        <v>#REF!</v>
      </c>
      <c r="J1735" s="127" t="e">
        <f>IF(G1735+H1735&lt;&gt;0,Transaksi!#REF!,"")</f>
        <v>#REF!</v>
      </c>
    </row>
    <row r="1736" spans="3:10" customFormat="1" ht="16" customHeight="1">
      <c r="C1736" s="59" t="e">
        <f>IF(G1736+H1736&lt;&gt;0,Transaksi!#REF!,"")</f>
        <v>#REF!</v>
      </c>
      <c r="D1736" s="60" t="e">
        <f>IF(G1736+H1736&lt;&gt;0,Transaksi!#REF!,"")</f>
        <v>#REF!</v>
      </c>
      <c r="E1736" s="213" t="e">
        <f>IF(G1736+H1736&lt;&gt;0,Transaksi!#REF!,"")</f>
        <v>#REF!</v>
      </c>
      <c r="F1736" s="48" t="e">
        <f>IF(G1736+H1736&lt;&gt;0,Transaksi!#REF!,"")</f>
        <v>#REF!</v>
      </c>
      <c r="G1736" s="61" t="e">
        <f>IF(Transaksi!#REF!=$F$11,Transaksi!#REF!,0)</f>
        <v>#REF!</v>
      </c>
      <c r="H1736" s="61" t="e">
        <f>IF(Transaksi!#REF!=$F$11,Transaksi!#REF!,0)</f>
        <v>#REF!</v>
      </c>
      <c r="I1736" s="127" t="e">
        <f t="shared" si="26"/>
        <v>#REF!</v>
      </c>
      <c r="J1736" s="127" t="e">
        <f>IF(G1736+H1736&lt;&gt;0,Transaksi!#REF!,"")</f>
        <v>#REF!</v>
      </c>
    </row>
    <row r="1737" spans="3:10" customFormat="1" ht="16" customHeight="1">
      <c r="C1737" s="59" t="e">
        <f>IF(G1737+H1737&lt;&gt;0,Transaksi!#REF!,"")</f>
        <v>#REF!</v>
      </c>
      <c r="D1737" s="60" t="e">
        <f>IF(G1737+H1737&lt;&gt;0,Transaksi!#REF!,"")</f>
        <v>#REF!</v>
      </c>
      <c r="E1737" s="213" t="e">
        <f>IF(G1737+H1737&lt;&gt;0,Transaksi!#REF!,"")</f>
        <v>#REF!</v>
      </c>
      <c r="F1737" s="48" t="e">
        <f>IF(G1737+H1737&lt;&gt;0,Transaksi!#REF!,"")</f>
        <v>#REF!</v>
      </c>
      <c r="G1737" s="61" t="e">
        <f>IF(Transaksi!#REF!=$F$11,Transaksi!#REF!,0)</f>
        <v>#REF!</v>
      </c>
      <c r="H1737" s="61" t="e">
        <f>IF(Transaksi!#REF!=$F$11,Transaksi!#REF!,0)</f>
        <v>#REF!</v>
      </c>
      <c r="I1737" s="127" t="e">
        <f t="shared" si="26"/>
        <v>#REF!</v>
      </c>
      <c r="J1737" s="127" t="e">
        <f>IF(G1737+H1737&lt;&gt;0,Transaksi!#REF!,"")</f>
        <v>#REF!</v>
      </c>
    </row>
    <row r="1738" spans="3:10" customFormat="1" ht="16" customHeight="1">
      <c r="C1738" s="59" t="e">
        <f>IF(G1738+H1738&lt;&gt;0,Transaksi!#REF!,"")</f>
        <v>#REF!</v>
      </c>
      <c r="D1738" s="60" t="e">
        <f>IF(G1738+H1738&lt;&gt;0,Transaksi!#REF!,"")</f>
        <v>#REF!</v>
      </c>
      <c r="E1738" s="213" t="e">
        <f>IF(G1738+H1738&lt;&gt;0,Transaksi!#REF!,"")</f>
        <v>#REF!</v>
      </c>
      <c r="F1738" s="48" t="e">
        <f>IF(G1738+H1738&lt;&gt;0,Transaksi!#REF!,"")</f>
        <v>#REF!</v>
      </c>
      <c r="G1738" s="61" t="e">
        <f>IF(Transaksi!#REF!=$F$11,Transaksi!#REF!,0)</f>
        <v>#REF!</v>
      </c>
      <c r="H1738" s="61" t="e">
        <f>IF(Transaksi!#REF!=$F$11,Transaksi!#REF!,0)</f>
        <v>#REF!</v>
      </c>
      <c r="I1738" s="127" t="e">
        <f t="shared" si="26"/>
        <v>#REF!</v>
      </c>
      <c r="J1738" s="127" t="e">
        <f>IF(G1738+H1738&lt;&gt;0,Transaksi!#REF!,"")</f>
        <v>#REF!</v>
      </c>
    </row>
    <row r="1739" spans="3:10" customFormat="1" ht="16" customHeight="1">
      <c r="C1739" s="59" t="e">
        <f>IF(G1739+H1739&lt;&gt;0,Transaksi!#REF!,"")</f>
        <v>#REF!</v>
      </c>
      <c r="D1739" s="60" t="e">
        <f>IF(G1739+H1739&lt;&gt;0,Transaksi!#REF!,"")</f>
        <v>#REF!</v>
      </c>
      <c r="E1739" s="213" t="e">
        <f>IF(G1739+H1739&lt;&gt;0,Transaksi!#REF!,"")</f>
        <v>#REF!</v>
      </c>
      <c r="F1739" s="48" t="e">
        <f>IF(G1739+H1739&lt;&gt;0,Transaksi!#REF!,"")</f>
        <v>#REF!</v>
      </c>
      <c r="G1739" s="61" t="e">
        <f>IF(Transaksi!#REF!=$F$11,Transaksi!#REF!,0)</f>
        <v>#REF!</v>
      </c>
      <c r="H1739" s="61" t="e">
        <f>IF(Transaksi!#REF!=$F$11,Transaksi!#REF!,0)</f>
        <v>#REF!</v>
      </c>
      <c r="I1739" s="127" t="e">
        <f t="shared" si="26"/>
        <v>#REF!</v>
      </c>
      <c r="J1739" s="127" t="e">
        <f>IF(G1739+H1739&lt;&gt;0,Transaksi!#REF!,"")</f>
        <v>#REF!</v>
      </c>
    </row>
    <row r="1740" spans="3:10" customFormat="1" ht="16" customHeight="1">
      <c r="C1740" s="59" t="e">
        <f>IF(G1740+H1740&lt;&gt;0,Transaksi!#REF!,"")</f>
        <v>#REF!</v>
      </c>
      <c r="D1740" s="60" t="e">
        <f>IF(G1740+H1740&lt;&gt;0,Transaksi!#REF!,"")</f>
        <v>#REF!</v>
      </c>
      <c r="E1740" s="213" t="e">
        <f>IF(G1740+H1740&lt;&gt;0,Transaksi!#REF!,"")</f>
        <v>#REF!</v>
      </c>
      <c r="F1740" s="48" t="e">
        <f>IF(G1740+H1740&lt;&gt;0,Transaksi!#REF!,"")</f>
        <v>#REF!</v>
      </c>
      <c r="G1740" s="61" t="e">
        <f>IF(Transaksi!#REF!=$F$11,Transaksi!#REF!,0)</f>
        <v>#REF!</v>
      </c>
      <c r="H1740" s="61" t="e">
        <f>IF(Transaksi!#REF!=$F$11,Transaksi!#REF!,0)</f>
        <v>#REF!</v>
      </c>
      <c r="I1740" s="127" t="e">
        <f t="shared" si="26"/>
        <v>#REF!</v>
      </c>
      <c r="J1740" s="127" t="e">
        <f>IF(G1740+H1740&lt;&gt;0,Transaksi!#REF!,"")</f>
        <v>#REF!</v>
      </c>
    </row>
    <row r="1741" spans="3:10" customFormat="1" ht="16" customHeight="1">
      <c r="C1741" s="59" t="e">
        <f>IF(G1741+H1741&lt;&gt;0,Transaksi!#REF!,"")</f>
        <v>#REF!</v>
      </c>
      <c r="D1741" s="60" t="e">
        <f>IF(G1741+H1741&lt;&gt;0,Transaksi!#REF!,"")</f>
        <v>#REF!</v>
      </c>
      <c r="E1741" s="213" t="e">
        <f>IF(G1741+H1741&lt;&gt;0,Transaksi!#REF!,"")</f>
        <v>#REF!</v>
      </c>
      <c r="F1741" s="48" t="e">
        <f>IF(G1741+H1741&lt;&gt;0,Transaksi!#REF!,"")</f>
        <v>#REF!</v>
      </c>
      <c r="G1741" s="61" t="e">
        <f>IF(Transaksi!#REF!=$F$11,Transaksi!#REF!,0)</f>
        <v>#REF!</v>
      </c>
      <c r="H1741" s="61" t="e">
        <f>IF(Transaksi!#REF!=$F$11,Transaksi!#REF!,0)</f>
        <v>#REF!</v>
      </c>
      <c r="I1741" s="127" t="e">
        <f t="shared" si="26"/>
        <v>#REF!</v>
      </c>
      <c r="J1741" s="127" t="e">
        <f>IF(G1741+H1741&lt;&gt;0,Transaksi!#REF!,"")</f>
        <v>#REF!</v>
      </c>
    </row>
    <row r="1742" spans="3:10" customFormat="1" ht="16" customHeight="1">
      <c r="C1742" s="59" t="e">
        <f>IF(G1742+H1742&lt;&gt;0,Transaksi!#REF!,"")</f>
        <v>#REF!</v>
      </c>
      <c r="D1742" s="60" t="e">
        <f>IF(G1742+H1742&lt;&gt;0,Transaksi!#REF!,"")</f>
        <v>#REF!</v>
      </c>
      <c r="E1742" s="213" t="e">
        <f>IF(G1742+H1742&lt;&gt;0,Transaksi!#REF!,"")</f>
        <v>#REF!</v>
      </c>
      <c r="F1742" s="48" t="e">
        <f>IF(G1742+H1742&lt;&gt;0,Transaksi!#REF!,"")</f>
        <v>#REF!</v>
      </c>
      <c r="G1742" s="61" t="e">
        <f>IF(Transaksi!#REF!=$F$11,Transaksi!#REF!,0)</f>
        <v>#REF!</v>
      </c>
      <c r="H1742" s="61" t="e">
        <f>IF(Transaksi!#REF!=$F$11,Transaksi!#REF!,0)</f>
        <v>#REF!</v>
      </c>
      <c r="I1742" s="127" t="e">
        <f t="shared" si="26"/>
        <v>#REF!</v>
      </c>
      <c r="J1742" s="127" t="e">
        <f>IF(G1742+H1742&lt;&gt;0,Transaksi!#REF!,"")</f>
        <v>#REF!</v>
      </c>
    </row>
    <row r="1743" spans="3:10" customFormat="1" ht="16" customHeight="1">
      <c r="C1743" s="59" t="e">
        <f>IF(G1743+H1743&lt;&gt;0,Transaksi!#REF!,"")</f>
        <v>#REF!</v>
      </c>
      <c r="D1743" s="60" t="e">
        <f>IF(G1743+H1743&lt;&gt;0,Transaksi!#REF!,"")</f>
        <v>#REF!</v>
      </c>
      <c r="E1743" s="213" t="e">
        <f>IF(G1743+H1743&lt;&gt;0,Transaksi!#REF!,"")</f>
        <v>#REF!</v>
      </c>
      <c r="F1743" s="48" t="e">
        <f>IF(G1743+H1743&lt;&gt;0,Transaksi!#REF!,"")</f>
        <v>#REF!</v>
      </c>
      <c r="G1743" s="61" t="e">
        <f>IF(Transaksi!#REF!=$F$11,Transaksi!#REF!,0)</f>
        <v>#REF!</v>
      </c>
      <c r="H1743" s="61" t="e">
        <f>IF(Transaksi!#REF!=$F$11,Transaksi!#REF!,0)</f>
        <v>#REF!</v>
      </c>
      <c r="I1743" s="127" t="e">
        <f t="shared" si="26"/>
        <v>#REF!</v>
      </c>
      <c r="J1743" s="127" t="e">
        <f>IF(G1743+H1743&lt;&gt;0,Transaksi!#REF!,"")</f>
        <v>#REF!</v>
      </c>
    </row>
    <row r="1744" spans="3:10" customFormat="1" ht="16" customHeight="1">
      <c r="C1744" s="59" t="e">
        <f>IF(G1744+H1744&lt;&gt;0,Transaksi!#REF!,"")</f>
        <v>#REF!</v>
      </c>
      <c r="D1744" s="60" t="e">
        <f>IF(G1744+H1744&lt;&gt;0,Transaksi!#REF!,"")</f>
        <v>#REF!</v>
      </c>
      <c r="E1744" s="213" t="e">
        <f>IF(G1744+H1744&lt;&gt;0,Transaksi!#REF!,"")</f>
        <v>#REF!</v>
      </c>
      <c r="F1744" s="48" t="e">
        <f>IF(G1744+H1744&lt;&gt;0,Transaksi!#REF!,"")</f>
        <v>#REF!</v>
      </c>
      <c r="G1744" s="61" t="e">
        <f>IF(Transaksi!#REF!=$F$11,Transaksi!#REF!,0)</f>
        <v>#REF!</v>
      </c>
      <c r="H1744" s="61" t="e">
        <f>IF(Transaksi!#REF!=$F$11,Transaksi!#REF!,0)</f>
        <v>#REF!</v>
      </c>
      <c r="I1744" s="127" t="e">
        <f t="shared" si="26"/>
        <v>#REF!</v>
      </c>
      <c r="J1744" s="127" t="e">
        <f>IF(G1744+H1744&lt;&gt;0,Transaksi!#REF!,"")</f>
        <v>#REF!</v>
      </c>
    </row>
    <row r="1745" spans="3:10" customFormat="1" ht="16" customHeight="1">
      <c r="C1745" s="59" t="e">
        <f>IF(G1745+H1745&lt;&gt;0,Transaksi!#REF!,"")</f>
        <v>#REF!</v>
      </c>
      <c r="D1745" s="60" t="e">
        <f>IF(G1745+H1745&lt;&gt;0,Transaksi!#REF!,"")</f>
        <v>#REF!</v>
      </c>
      <c r="E1745" s="213" t="e">
        <f>IF(G1745+H1745&lt;&gt;0,Transaksi!#REF!,"")</f>
        <v>#REF!</v>
      </c>
      <c r="F1745" s="48" t="e">
        <f>IF(G1745+H1745&lt;&gt;0,Transaksi!#REF!,"")</f>
        <v>#REF!</v>
      </c>
      <c r="G1745" s="61" t="e">
        <f>IF(Transaksi!#REF!=$F$11,Transaksi!#REF!,0)</f>
        <v>#REF!</v>
      </c>
      <c r="H1745" s="61" t="e">
        <f>IF(Transaksi!#REF!=$F$11,Transaksi!#REF!,0)</f>
        <v>#REF!</v>
      </c>
      <c r="I1745" s="127" t="e">
        <f t="shared" ref="I1745:I1808" si="27">I1744+G1745-H1745</f>
        <v>#REF!</v>
      </c>
      <c r="J1745" s="127" t="e">
        <f>IF(G1745+H1745&lt;&gt;0,Transaksi!#REF!,"")</f>
        <v>#REF!</v>
      </c>
    </row>
    <row r="1746" spans="3:10" customFormat="1" ht="16" customHeight="1">
      <c r="C1746" s="59" t="e">
        <f>IF(G1746+H1746&lt;&gt;0,Transaksi!#REF!,"")</f>
        <v>#REF!</v>
      </c>
      <c r="D1746" s="60" t="e">
        <f>IF(G1746+H1746&lt;&gt;0,Transaksi!#REF!,"")</f>
        <v>#REF!</v>
      </c>
      <c r="E1746" s="213" t="e">
        <f>IF(G1746+H1746&lt;&gt;0,Transaksi!#REF!,"")</f>
        <v>#REF!</v>
      </c>
      <c r="F1746" s="48" t="e">
        <f>IF(G1746+H1746&lt;&gt;0,Transaksi!#REF!,"")</f>
        <v>#REF!</v>
      </c>
      <c r="G1746" s="61" t="e">
        <f>IF(Transaksi!#REF!=$F$11,Transaksi!#REF!,0)</f>
        <v>#REF!</v>
      </c>
      <c r="H1746" s="61" t="e">
        <f>IF(Transaksi!#REF!=$F$11,Transaksi!#REF!,0)</f>
        <v>#REF!</v>
      </c>
      <c r="I1746" s="127" t="e">
        <f t="shared" si="27"/>
        <v>#REF!</v>
      </c>
      <c r="J1746" s="127" t="e">
        <f>IF(G1746+H1746&lt;&gt;0,Transaksi!#REF!,"")</f>
        <v>#REF!</v>
      </c>
    </row>
    <row r="1747" spans="3:10" customFormat="1" ht="16" customHeight="1">
      <c r="C1747" s="59" t="e">
        <f>IF(G1747+H1747&lt;&gt;0,Transaksi!#REF!,"")</f>
        <v>#REF!</v>
      </c>
      <c r="D1747" s="60" t="e">
        <f>IF(G1747+H1747&lt;&gt;0,Transaksi!#REF!,"")</f>
        <v>#REF!</v>
      </c>
      <c r="E1747" s="213" t="e">
        <f>IF(G1747+H1747&lt;&gt;0,Transaksi!#REF!,"")</f>
        <v>#REF!</v>
      </c>
      <c r="F1747" s="48" t="e">
        <f>IF(G1747+H1747&lt;&gt;0,Transaksi!#REF!,"")</f>
        <v>#REF!</v>
      </c>
      <c r="G1747" s="61" t="e">
        <f>IF(Transaksi!#REF!=$F$11,Transaksi!#REF!,0)</f>
        <v>#REF!</v>
      </c>
      <c r="H1747" s="61" t="e">
        <f>IF(Transaksi!#REF!=$F$11,Transaksi!#REF!,0)</f>
        <v>#REF!</v>
      </c>
      <c r="I1747" s="127" t="e">
        <f t="shared" si="27"/>
        <v>#REF!</v>
      </c>
      <c r="J1747" s="127" t="e">
        <f>IF(G1747+H1747&lt;&gt;0,Transaksi!#REF!,"")</f>
        <v>#REF!</v>
      </c>
    </row>
    <row r="1748" spans="3:10" customFormat="1" ht="16" customHeight="1">
      <c r="C1748" s="59" t="e">
        <f>IF(G1748+H1748&lt;&gt;0,Transaksi!#REF!,"")</f>
        <v>#REF!</v>
      </c>
      <c r="D1748" s="60" t="e">
        <f>IF(G1748+H1748&lt;&gt;0,Transaksi!#REF!,"")</f>
        <v>#REF!</v>
      </c>
      <c r="E1748" s="213" t="e">
        <f>IF(G1748+H1748&lt;&gt;0,Transaksi!#REF!,"")</f>
        <v>#REF!</v>
      </c>
      <c r="F1748" s="48" t="e">
        <f>IF(G1748+H1748&lt;&gt;0,Transaksi!#REF!,"")</f>
        <v>#REF!</v>
      </c>
      <c r="G1748" s="61" t="e">
        <f>IF(Transaksi!#REF!=$F$11,Transaksi!#REF!,0)</f>
        <v>#REF!</v>
      </c>
      <c r="H1748" s="61" t="e">
        <f>IF(Transaksi!#REF!=$F$11,Transaksi!#REF!,0)</f>
        <v>#REF!</v>
      </c>
      <c r="I1748" s="127" t="e">
        <f t="shared" si="27"/>
        <v>#REF!</v>
      </c>
      <c r="J1748" s="127" t="e">
        <f>IF(G1748+H1748&lt;&gt;0,Transaksi!#REF!,"")</f>
        <v>#REF!</v>
      </c>
    </row>
    <row r="1749" spans="3:10" customFormat="1" ht="16" customHeight="1">
      <c r="C1749" s="59" t="e">
        <f>IF(G1749+H1749&lt;&gt;0,Transaksi!#REF!,"")</f>
        <v>#REF!</v>
      </c>
      <c r="D1749" s="60" t="e">
        <f>IF(G1749+H1749&lt;&gt;0,Transaksi!#REF!,"")</f>
        <v>#REF!</v>
      </c>
      <c r="E1749" s="213" t="e">
        <f>IF(G1749+H1749&lt;&gt;0,Transaksi!#REF!,"")</f>
        <v>#REF!</v>
      </c>
      <c r="F1749" s="48" t="e">
        <f>IF(G1749+H1749&lt;&gt;0,Transaksi!#REF!,"")</f>
        <v>#REF!</v>
      </c>
      <c r="G1749" s="61" t="e">
        <f>IF(Transaksi!#REF!=$F$11,Transaksi!#REF!,0)</f>
        <v>#REF!</v>
      </c>
      <c r="H1749" s="61" t="e">
        <f>IF(Transaksi!#REF!=$F$11,Transaksi!#REF!,0)</f>
        <v>#REF!</v>
      </c>
      <c r="I1749" s="127" t="e">
        <f t="shared" si="27"/>
        <v>#REF!</v>
      </c>
      <c r="J1749" s="127" t="e">
        <f>IF(G1749+H1749&lt;&gt;0,Transaksi!#REF!,"")</f>
        <v>#REF!</v>
      </c>
    </row>
    <row r="1750" spans="3:10" customFormat="1" ht="16" customHeight="1">
      <c r="C1750" s="59" t="e">
        <f>IF(G1750+H1750&lt;&gt;0,Transaksi!#REF!,"")</f>
        <v>#REF!</v>
      </c>
      <c r="D1750" s="60" t="e">
        <f>IF(G1750+H1750&lt;&gt;0,Transaksi!#REF!,"")</f>
        <v>#REF!</v>
      </c>
      <c r="E1750" s="213" t="e">
        <f>IF(G1750+H1750&lt;&gt;0,Transaksi!#REF!,"")</f>
        <v>#REF!</v>
      </c>
      <c r="F1750" s="48" t="e">
        <f>IF(G1750+H1750&lt;&gt;0,Transaksi!#REF!,"")</f>
        <v>#REF!</v>
      </c>
      <c r="G1750" s="61" t="e">
        <f>IF(Transaksi!#REF!=$F$11,Transaksi!#REF!,0)</f>
        <v>#REF!</v>
      </c>
      <c r="H1750" s="61" t="e">
        <f>IF(Transaksi!#REF!=$F$11,Transaksi!#REF!,0)</f>
        <v>#REF!</v>
      </c>
      <c r="I1750" s="127" t="e">
        <f t="shared" si="27"/>
        <v>#REF!</v>
      </c>
      <c r="J1750" s="127" t="e">
        <f>IF(G1750+H1750&lt;&gt;0,Transaksi!#REF!,"")</f>
        <v>#REF!</v>
      </c>
    </row>
    <row r="1751" spans="3:10" customFormat="1" ht="16" customHeight="1">
      <c r="C1751" s="59" t="e">
        <f>IF(G1751+H1751&lt;&gt;0,Transaksi!#REF!,"")</f>
        <v>#REF!</v>
      </c>
      <c r="D1751" s="60" t="e">
        <f>IF(G1751+H1751&lt;&gt;0,Transaksi!#REF!,"")</f>
        <v>#REF!</v>
      </c>
      <c r="E1751" s="213" t="e">
        <f>IF(G1751+H1751&lt;&gt;0,Transaksi!#REF!,"")</f>
        <v>#REF!</v>
      </c>
      <c r="F1751" s="48" t="e">
        <f>IF(G1751+H1751&lt;&gt;0,Transaksi!#REF!,"")</f>
        <v>#REF!</v>
      </c>
      <c r="G1751" s="61" t="e">
        <f>IF(Transaksi!#REF!=$F$11,Transaksi!#REF!,0)</f>
        <v>#REF!</v>
      </c>
      <c r="H1751" s="61" t="e">
        <f>IF(Transaksi!#REF!=$F$11,Transaksi!#REF!,0)</f>
        <v>#REF!</v>
      </c>
      <c r="I1751" s="127" t="e">
        <f t="shared" si="27"/>
        <v>#REF!</v>
      </c>
      <c r="J1751" s="127" t="e">
        <f>IF(G1751+H1751&lt;&gt;0,Transaksi!#REF!,"")</f>
        <v>#REF!</v>
      </c>
    </row>
    <row r="1752" spans="3:10" customFormat="1" ht="16" customHeight="1">
      <c r="C1752" s="59" t="e">
        <f>IF(G1752+H1752&lt;&gt;0,Transaksi!#REF!,"")</f>
        <v>#REF!</v>
      </c>
      <c r="D1752" s="60" t="e">
        <f>IF(G1752+H1752&lt;&gt;0,Transaksi!#REF!,"")</f>
        <v>#REF!</v>
      </c>
      <c r="E1752" s="213" t="e">
        <f>IF(G1752+H1752&lt;&gt;0,Transaksi!#REF!,"")</f>
        <v>#REF!</v>
      </c>
      <c r="F1752" s="48" t="e">
        <f>IF(G1752+H1752&lt;&gt;0,Transaksi!#REF!,"")</f>
        <v>#REF!</v>
      </c>
      <c r="G1752" s="61" t="e">
        <f>IF(Transaksi!#REF!=$F$11,Transaksi!#REF!,0)</f>
        <v>#REF!</v>
      </c>
      <c r="H1752" s="61" t="e">
        <f>IF(Transaksi!#REF!=$F$11,Transaksi!#REF!,0)</f>
        <v>#REF!</v>
      </c>
      <c r="I1752" s="127" t="e">
        <f t="shared" si="27"/>
        <v>#REF!</v>
      </c>
      <c r="J1752" s="127" t="e">
        <f>IF(G1752+H1752&lt;&gt;0,Transaksi!#REF!,"")</f>
        <v>#REF!</v>
      </c>
    </row>
    <row r="1753" spans="3:10" customFormat="1" ht="16" customHeight="1">
      <c r="C1753" s="59" t="e">
        <f>IF(G1753+H1753&lt;&gt;0,Transaksi!#REF!,"")</f>
        <v>#REF!</v>
      </c>
      <c r="D1753" s="60" t="e">
        <f>IF(G1753+H1753&lt;&gt;0,Transaksi!#REF!,"")</f>
        <v>#REF!</v>
      </c>
      <c r="E1753" s="213" t="e">
        <f>IF(G1753+H1753&lt;&gt;0,Transaksi!#REF!,"")</f>
        <v>#REF!</v>
      </c>
      <c r="F1753" s="48" t="e">
        <f>IF(G1753+H1753&lt;&gt;0,Transaksi!#REF!,"")</f>
        <v>#REF!</v>
      </c>
      <c r="G1753" s="61" t="e">
        <f>IF(Transaksi!#REF!=$F$11,Transaksi!#REF!,0)</f>
        <v>#REF!</v>
      </c>
      <c r="H1753" s="61" t="e">
        <f>IF(Transaksi!#REF!=$F$11,Transaksi!#REF!,0)</f>
        <v>#REF!</v>
      </c>
      <c r="I1753" s="127" t="e">
        <f t="shared" si="27"/>
        <v>#REF!</v>
      </c>
      <c r="J1753" s="127" t="e">
        <f>IF(G1753+H1753&lt;&gt;0,Transaksi!#REF!,"")</f>
        <v>#REF!</v>
      </c>
    </row>
    <row r="1754" spans="3:10" customFormat="1" ht="16" customHeight="1">
      <c r="C1754" s="59" t="e">
        <f>IF(G1754+H1754&lt;&gt;0,Transaksi!#REF!,"")</f>
        <v>#REF!</v>
      </c>
      <c r="D1754" s="60" t="e">
        <f>IF(G1754+H1754&lt;&gt;0,Transaksi!#REF!,"")</f>
        <v>#REF!</v>
      </c>
      <c r="E1754" s="213" t="e">
        <f>IF(G1754+H1754&lt;&gt;0,Transaksi!#REF!,"")</f>
        <v>#REF!</v>
      </c>
      <c r="F1754" s="48" t="e">
        <f>IF(G1754+H1754&lt;&gt;0,Transaksi!#REF!,"")</f>
        <v>#REF!</v>
      </c>
      <c r="G1754" s="61" t="e">
        <f>IF(Transaksi!#REF!=$F$11,Transaksi!#REF!,0)</f>
        <v>#REF!</v>
      </c>
      <c r="H1754" s="61" t="e">
        <f>IF(Transaksi!#REF!=$F$11,Transaksi!#REF!,0)</f>
        <v>#REF!</v>
      </c>
      <c r="I1754" s="127" t="e">
        <f t="shared" si="27"/>
        <v>#REF!</v>
      </c>
      <c r="J1754" s="127" t="e">
        <f>IF(G1754+H1754&lt;&gt;0,Transaksi!#REF!,"")</f>
        <v>#REF!</v>
      </c>
    </row>
    <row r="1755" spans="3:10" customFormat="1" ht="16" customHeight="1">
      <c r="C1755" s="59" t="e">
        <f>IF(G1755+H1755&lt;&gt;0,Transaksi!#REF!,"")</f>
        <v>#REF!</v>
      </c>
      <c r="D1755" s="60" t="e">
        <f>IF(G1755+H1755&lt;&gt;0,Transaksi!#REF!,"")</f>
        <v>#REF!</v>
      </c>
      <c r="E1755" s="213" t="e">
        <f>IF(G1755+H1755&lt;&gt;0,Transaksi!#REF!,"")</f>
        <v>#REF!</v>
      </c>
      <c r="F1755" s="48" t="e">
        <f>IF(G1755+H1755&lt;&gt;0,Transaksi!#REF!,"")</f>
        <v>#REF!</v>
      </c>
      <c r="G1755" s="61" t="e">
        <f>IF(Transaksi!#REF!=$F$11,Transaksi!#REF!,0)</f>
        <v>#REF!</v>
      </c>
      <c r="H1755" s="61" t="e">
        <f>IF(Transaksi!#REF!=$F$11,Transaksi!#REF!,0)</f>
        <v>#REF!</v>
      </c>
      <c r="I1755" s="127" t="e">
        <f t="shared" si="27"/>
        <v>#REF!</v>
      </c>
      <c r="J1755" s="127" t="e">
        <f>IF(G1755+H1755&lt;&gt;0,Transaksi!#REF!,"")</f>
        <v>#REF!</v>
      </c>
    </row>
    <row r="1756" spans="3:10" customFormat="1" ht="16" customHeight="1">
      <c r="C1756" s="59" t="e">
        <f>IF(G1756+H1756&lt;&gt;0,Transaksi!#REF!,"")</f>
        <v>#REF!</v>
      </c>
      <c r="D1756" s="60" t="e">
        <f>IF(G1756+H1756&lt;&gt;0,Transaksi!#REF!,"")</f>
        <v>#REF!</v>
      </c>
      <c r="E1756" s="213" t="e">
        <f>IF(G1756+H1756&lt;&gt;0,Transaksi!#REF!,"")</f>
        <v>#REF!</v>
      </c>
      <c r="F1756" s="48" t="e">
        <f>IF(G1756+H1756&lt;&gt;0,Transaksi!#REF!,"")</f>
        <v>#REF!</v>
      </c>
      <c r="G1756" s="61" t="e">
        <f>IF(Transaksi!#REF!=$F$11,Transaksi!#REF!,0)</f>
        <v>#REF!</v>
      </c>
      <c r="H1756" s="61" t="e">
        <f>IF(Transaksi!#REF!=$F$11,Transaksi!#REF!,0)</f>
        <v>#REF!</v>
      </c>
      <c r="I1756" s="127" t="e">
        <f t="shared" si="27"/>
        <v>#REF!</v>
      </c>
      <c r="J1756" s="127" t="e">
        <f>IF(G1756+H1756&lt;&gt;0,Transaksi!#REF!,"")</f>
        <v>#REF!</v>
      </c>
    </row>
    <row r="1757" spans="3:10" customFormat="1" ht="16" customHeight="1">
      <c r="C1757" s="59" t="e">
        <f>IF(G1757+H1757&lt;&gt;0,Transaksi!#REF!,"")</f>
        <v>#REF!</v>
      </c>
      <c r="D1757" s="60" t="e">
        <f>IF(G1757+H1757&lt;&gt;0,Transaksi!#REF!,"")</f>
        <v>#REF!</v>
      </c>
      <c r="E1757" s="213" t="e">
        <f>IF(G1757+H1757&lt;&gt;0,Transaksi!#REF!,"")</f>
        <v>#REF!</v>
      </c>
      <c r="F1757" s="48" t="e">
        <f>IF(G1757+H1757&lt;&gt;0,Transaksi!#REF!,"")</f>
        <v>#REF!</v>
      </c>
      <c r="G1757" s="61" t="e">
        <f>IF(Transaksi!#REF!=$F$11,Transaksi!#REF!,0)</f>
        <v>#REF!</v>
      </c>
      <c r="H1757" s="61" t="e">
        <f>IF(Transaksi!#REF!=$F$11,Transaksi!#REF!,0)</f>
        <v>#REF!</v>
      </c>
      <c r="I1757" s="127" t="e">
        <f t="shared" si="27"/>
        <v>#REF!</v>
      </c>
      <c r="J1757" s="127" t="e">
        <f>IF(G1757+H1757&lt;&gt;0,Transaksi!#REF!,"")</f>
        <v>#REF!</v>
      </c>
    </row>
    <row r="1758" spans="3:10" customFormat="1" ht="16" customHeight="1">
      <c r="C1758" s="59" t="e">
        <f>IF(G1758+H1758&lt;&gt;0,Transaksi!#REF!,"")</f>
        <v>#REF!</v>
      </c>
      <c r="D1758" s="60" t="e">
        <f>IF(G1758+H1758&lt;&gt;0,Transaksi!#REF!,"")</f>
        <v>#REF!</v>
      </c>
      <c r="E1758" s="213" t="e">
        <f>IF(G1758+H1758&lt;&gt;0,Transaksi!#REF!,"")</f>
        <v>#REF!</v>
      </c>
      <c r="F1758" s="48" t="e">
        <f>IF(G1758+H1758&lt;&gt;0,Transaksi!#REF!,"")</f>
        <v>#REF!</v>
      </c>
      <c r="G1758" s="61" t="e">
        <f>IF(Transaksi!#REF!=$F$11,Transaksi!#REF!,0)</f>
        <v>#REF!</v>
      </c>
      <c r="H1758" s="61" t="e">
        <f>IF(Transaksi!#REF!=$F$11,Transaksi!#REF!,0)</f>
        <v>#REF!</v>
      </c>
      <c r="I1758" s="127" t="e">
        <f t="shared" si="27"/>
        <v>#REF!</v>
      </c>
      <c r="J1758" s="127" t="e">
        <f>IF(G1758+H1758&lt;&gt;0,Transaksi!#REF!,"")</f>
        <v>#REF!</v>
      </c>
    </row>
    <row r="1759" spans="3:10" customFormat="1" ht="16" customHeight="1">
      <c r="C1759" s="59" t="e">
        <f>IF(G1759+H1759&lt;&gt;0,Transaksi!#REF!,"")</f>
        <v>#REF!</v>
      </c>
      <c r="D1759" s="60" t="e">
        <f>IF(G1759+H1759&lt;&gt;0,Transaksi!#REF!,"")</f>
        <v>#REF!</v>
      </c>
      <c r="E1759" s="213" t="e">
        <f>IF(G1759+H1759&lt;&gt;0,Transaksi!#REF!,"")</f>
        <v>#REF!</v>
      </c>
      <c r="F1759" s="48" t="e">
        <f>IF(G1759+H1759&lt;&gt;0,Transaksi!#REF!,"")</f>
        <v>#REF!</v>
      </c>
      <c r="G1759" s="61" t="e">
        <f>IF(Transaksi!#REF!=$F$11,Transaksi!#REF!,0)</f>
        <v>#REF!</v>
      </c>
      <c r="H1759" s="61" t="e">
        <f>IF(Transaksi!#REF!=$F$11,Transaksi!#REF!,0)</f>
        <v>#REF!</v>
      </c>
      <c r="I1759" s="127" t="e">
        <f t="shared" si="27"/>
        <v>#REF!</v>
      </c>
      <c r="J1759" s="127" t="e">
        <f>IF(G1759+H1759&lt;&gt;0,Transaksi!#REF!,"")</f>
        <v>#REF!</v>
      </c>
    </row>
    <row r="1760" spans="3:10" customFormat="1" ht="16" customHeight="1">
      <c r="C1760" s="59" t="e">
        <f>IF(G1760+H1760&lt;&gt;0,Transaksi!#REF!,"")</f>
        <v>#REF!</v>
      </c>
      <c r="D1760" s="60" t="e">
        <f>IF(G1760+H1760&lt;&gt;0,Transaksi!#REF!,"")</f>
        <v>#REF!</v>
      </c>
      <c r="E1760" s="213" t="e">
        <f>IF(G1760+H1760&lt;&gt;0,Transaksi!#REF!,"")</f>
        <v>#REF!</v>
      </c>
      <c r="F1760" s="48" t="e">
        <f>IF(G1760+H1760&lt;&gt;0,Transaksi!#REF!,"")</f>
        <v>#REF!</v>
      </c>
      <c r="G1760" s="61" t="e">
        <f>IF(Transaksi!#REF!=$F$11,Transaksi!#REF!,0)</f>
        <v>#REF!</v>
      </c>
      <c r="H1760" s="61" t="e">
        <f>IF(Transaksi!#REF!=$F$11,Transaksi!#REF!,0)</f>
        <v>#REF!</v>
      </c>
      <c r="I1760" s="127" t="e">
        <f t="shared" si="27"/>
        <v>#REF!</v>
      </c>
      <c r="J1760" s="127" t="e">
        <f>IF(G1760+H1760&lt;&gt;0,Transaksi!#REF!,"")</f>
        <v>#REF!</v>
      </c>
    </row>
    <row r="1761" spans="3:10" customFormat="1" ht="16" customHeight="1">
      <c r="C1761" s="59" t="e">
        <f>IF(G1761+H1761&lt;&gt;0,Transaksi!#REF!,"")</f>
        <v>#REF!</v>
      </c>
      <c r="D1761" s="60" t="e">
        <f>IF(G1761+H1761&lt;&gt;0,Transaksi!#REF!,"")</f>
        <v>#REF!</v>
      </c>
      <c r="E1761" s="213" t="e">
        <f>IF(G1761+H1761&lt;&gt;0,Transaksi!#REF!,"")</f>
        <v>#REF!</v>
      </c>
      <c r="F1761" s="48" t="e">
        <f>IF(G1761+H1761&lt;&gt;0,Transaksi!#REF!,"")</f>
        <v>#REF!</v>
      </c>
      <c r="G1761" s="61" t="e">
        <f>IF(Transaksi!#REF!=$F$11,Transaksi!#REF!,0)</f>
        <v>#REF!</v>
      </c>
      <c r="H1761" s="61" t="e">
        <f>IF(Transaksi!#REF!=$F$11,Transaksi!#REF!,0)</f>
        <v>#REF!</v>
      </c>
      <c r="I1761" s="127" t="e">
        <f t="shared" si="27"/>
        <v>#REF!</v>
      </c>
      <c r="J1761" s="127" t="e">
        <f>IF(G1761+H1761&lt;&gt;0,Transaksi!#REF!,"")</f>
        <v>#REF!</v>
      </c>
    </row>
    <row r="1762" spans="3:10" customFormat="1" ht="16" customHeight="1">
      <c r="C1762" s="59" t="e">
        <f>IF(G1762+H1762&lt;&gt;0,Transaksi!#REF!,"")</f>
        <v>#REF!</v>
      </c>
      <c r="D1762" s="60" t="e">
        <f>IF(G1762+H1762&lt;&gt;0,Transaksi!#REF!,"")</f>
        <v>#REF!</v>
      </c>
      <c r="E1762" s="213" t="e">
        <f>IF(G1762+H1762&lt;&gt;0,Transaksi!#REF!,"")</f>
        <v>#REF!</v>
      </c>
      <c r="F1762" s="48" t="e">
        <f>IF(G1762+H1762&lt;&gt;0,Transaksi!#REF!,"")</f>
        <v>#REF!</v>
      </c>
      <c r="G1762" s="61" t="e">
        <f>IF(Transaksi!#REF!=$F$11,Transaksi!#REF!,0)</f>
        <v>#REF!</v>
      </c>
      <c r="H1762" s="61" t="e">
        <f>IF(Transaksi!#REF!=$F$11,Transaksi!#REF!,0)</f>
        <v>#REF!</v>
      </c>
      <c r="I1762" s="127" t="e">
        <f t="shared" si="27"/>
        <v>#REF!</v>
      </c>
      <c r="J1762" s="127" t="e">
        <f>IF(G1762+H1762&lt;&gt;0,Transaksi!#REF!,"")</f>
        <v>#REF!</v>
      </c>
    </row>
    <row r="1763" spans="3:10" customFormat="1" ht="16" customHeight="1">
      <c r="C1763" s="59" t="e">
        <f>IF(G1763+H1763&lt;&gt;0,Transaksi!#REF!,"")</f>
        <v>#REF!</v>
      </c>
      <c r="D1763" s="60" t="e">
        <f>IF(G1763+H1763&lt;&gt;0,Transaksi!#REF!,"")</f>
        <v>#REF!</v>
      </c>
      <c r="E1763" s="213" t="e">
        <f>IF(G1763+H1763&lt;&gt;0,Transaksi!#REF!,"")</f>
        <v>#REF!</v>
      </c>
      <c r="F1763" s="48" t="e">
        <f>IF(G1763+H1763&lt;&gt;0,Transaksi!#REF!,"")</f>
        <v>#REF!</v>
      </c>
      <c r="G1763" s="61" t="e">
        <f>IF(Transaksi!#REF!=$F$11,Transaksi!#REF!,0)</f>
        <v>#REF!</v>
      </c>
      <c r="H1763" s="61" t="e">
        <f>IF(Transaksi!#REF!=$F$11,Transaksi!#REF!,0)</f>
        <v>#REF!</v>
      </c>
      <c r="I1763" s="127" t="e">
        <f t="shared" si="27"/>
        <v>#REF!</v>
      </c>
      <c r="J1763" s="127" t="e">
        <f>IF(G1763+H1763&lt;&gt;0,Transaksi!#REF!,"")</f>
        <v>#REF!</v>
      </c>
    </row>
    <row r="1764" spans="3:10" customFormat="1" ht="16" customHeight="1">
      <c r="C1764" s="59" t="e">
        <f>IF(G1764+H1764&lt;&gt;0,Transaksi!#REF!,"")</f>
        <v>#REF!</v>
      </c>
      <c r="D1764" s="60" t="e">
        <f>IF(G1764+H1764&lt;&gt;0,Transaksi!#REF!,"")</f>
        <v>#REF!</v>
      </c>
      <c r="E1764" s="213" t="e">
        <f>IF(G1764+H1764&lt;&gt;0,Transaksi!#REF!,"")</f>
        <v>#REF!</v>
      </c>
      <c r="F1764" s="48" t="e">
        <f>IF(G1764+H1764&lt;&gt;0,Transaksi!#REF!,"")</f>
        <v>#REF!</v>
      </c>
      <c r="G1764" s="61" t="e">
        <f>IF(Transaksi!#REF!=$F$11,Transaksi!#REF!,0)</f>
        <v>#REF!</v>
      </c>
      <c r="H1764" s="61" t="e">
        <f>IF(Transaksi!#REF!=$F$11,Transaksi!#REF!,0)</f>
        <v>#REF!</v>
      </c>
      <c r="I1764" s="127" t="e">
        <f t="shared" si="27"/>
        <v>#REF!</v>
      </c>
      <c r="J1764" s="127" t="e">
        <f>IF(G1764+H1764&lt;&gt;0,Transaksi!#REF!,"")</f>
        <v>#REF!</v>
      </c>
    </row>
    <row r="1765" spans="3:10" customFormat="1" ht="16" customHeight="1">
      <c r="C1765" s="59" t="e">
        <f>IF(G1765+H1765&lt;&gt;0,Transaksi!#REF!,"")</f>
        <v>#REF!</v>
      </c>
      <c r="D1765" s="60" t="e">
        <f>IF(G1765+H1765&lt;&gt;0,Transaksi!#REF!,"")</f>
        <v>#REF!</v>
      </c>
      <c r="E1765" s="213" t="e">
        <f>IF(G1765+H1765&lt;&gt;0,Transaksi!#REF!,"")</f>
        <v>#REF!</v>
      </c>
      <c r="F1765" s="48" t="e">
        <f>IF(G1765+H1765&lt;&gt;0,Transaksi!#REF!,"")</f>
        <v>#REF!</v>
      </c>
      <c r="G1765" s="61" t="e">
        <f>IF(Transaksi!#REF!=$F$11,Transaksi!#REF!,0)</f>
        <v>#REF!</v>
      </c>
      <c r="H1765" s="61" t="e">
        <f>IF(Transaksi!#REF!=$F$11,Transaksi!#REF!,0)</f>
        <v>#REF!</v>
      </c>
      <c r="I1765" s="127" t="e">
        <f t="shared" si="27"/>
        <v>#REF!</v>
      </c>
      <c r="J1765" s="127" t="e">
        <f>IF(G1765+H1765&lt;&gt;0,Transaksi!#REF!,"")</f>
        <v>#REF!</v>
      </c>
    </row>
    <row r="1766" spans="3:10" customFormat="1" ht="16" customHeight="1">
      <c r="C1766" s="59" t="e">
        <f>IF(G1766+H1766&lt;&gt;0,Transaksi!#REF!,"")</f>
        <v>#REF!</v>
      </c>
      <c r="D1766" s="60" t="e">
        <f>IF(G1766+H1766&lt;&gt;0,Transaksi!#REF!,"")</f>
        <v>#REF!</v>
      </c>
      <c r="E1766" s="213" t="e">
        <f>IF(G1766+H1766&lt;&gt;0,Transaksi!#REF!,"")</f>
        <v>#REF!</v>
      </c>
      <c r="F1766" s="48" t="e">
        <f>IF(G1766+H1766&lt;&gt;0,Transaksi!#REF!,"")</f>
        <v>#REF!</v>
      </c>
      <c r="G1766" s="61" t="e">
        <f>IF(Transaksi!#REF!=$F$11,Transaksi!#REF!,0)</f>
        <v>#REF!</v>
      </c>
      <c r="H1766" s="61" t="e">
        <f>IF(Transaksi!#REF!=$F$11,Transaksi!#REF!,0)</f>
        <v>#REF!</v>
      </c>
      <c r="I1766" s="127" t="e">
        <f t="shared" si="27"/>
        <v>#REF!</v>
      </c>
      <c r="J1766" s="127" t="e">
        <f>IF(G1766+H1766&lt;&gt;0,Transaksi!#REF!,"")</f>
        <v>#REF!</v>
      </c>
    </row>
    <row r="1767" spans="3:10" customFormat="1" ht="16" customHeight="1">
      <c r="C1767" s="59" t="e">
        <f>IF(G1767+H1767&lt;&gt;0,Transaksi!#REF!,"")</f>
        <v>#REF!</v>
      </c>
      <c r="D1767" s="60" t="e">
        <f>IF(G1767+H1767&lt;&gt;0,Transaksi!#REF!,"")</f>
        <v>#REF!</v>
      </c>
      <c r="E1767" s="213" t="e">
        <f>IF(G1767+H1767&lt;&gt;0,Transaksi!#REF!,"")</f>
        <v>#REF!</v>
      </c>
      <c r="F1767" s="48" t="e">
        <f>IF(G1767+H1767&lt;&gt;0,Transaksi!#REF!,"")</f>
        <v>#REF!</v>
      </c>
      <c r="G1767" s="61" t="e">
        <f>IF(Transaksi!#REF!=$F$11,Transaksi!#REF!,0)</f>
        <v>#REF!</v>
      </c>
      <c r="H1767" s="61" t="e">
        <f>IF(Transaksi!#REF!=$F$11,Transaksi!#REF!,0)</f>
        <v>#REF!</v>
      </c>
      <c r="I1767" s="127" t="e">
        <f t="shared" si="27"/>
        <v>#REF!</v>
      </c>
      <c r="J1767" s="127" t="e">
        <f>IF(G1767+H1767&lt;&gt;0,Transaksi!#REF!,"")</f>
        <v>#REF!</v>
      </c>
    </row>
    <row r="1768" spans="3:10" customFormat="1" ht="16" customHeight="1">
      <c r="C1768" s="59" t="e">
        <f>IF(G1768+H1768&lt;&gt;0,Transaksi!#REF!,"")</f>
        <v>#REF!</v>
      </c>
      <c r="D1768" s="60" t="e">
        <f>IF(G1768+H1768&lt;&gt;0,Transaksi!#REF!,"")</f>
        <v>#REF!</v>
      </c>
      <c r="E1768" s="213" t="e">
        <f>IF(G1768+H1768&lt;&gt;0,Transaksi!#REF!,"")</f>
        <v>#REF!</v>
      </c>
      <c r="F1768" s="48" t="e">
        <f>IF(G1768+H1768&lt;&gt;0,Transaksi!#REF!,"")</f>
        <v>#REF!</v>
      </c>
      <c r="G1768" s="61" t="e">
        <f>IF(Transaksi!#REF!=$F$11,Transaksi!#REF!,0)</f>
        <v>#REF!</v>
      </c>
      <c r="H1768" s="61" t="e">
        <f>IF(Transaksi!#REF!=$F$11,Transaksi!#REF!,0)</f>
        <v>#REF!</v>
      </c>
      <c r="I1768" s="127" t="e">
        <f t="shared" si="27"/>
        <v>#REF!</v>
      </c>
      <c r="J1768" s="127" t="e">
        <f>IF(G1768+H1768&lt;&gt;0,Transaksi!#REF!,"")</f>
        <v>#REF!</v>
      </c>
    </row>
    <row r="1769" spans="3:10" customFormat="1" ht="16" customHeight="1">
      <c r="C1769" s="59" t="e">
        <f>IF(G1769+H1769&lt;&gt;0,Transaksi!#REF!,"")</f>
        <v>#REF!</v>
      </c>
      <c r="D1769" s="60" t="e">
        <f>IF(G1769+H1769&lt;&gt;0,Transaksi!#REF!,"")</f>
        <v>#REF!</v>
      </c>
      <c r="E1769" s="213" t="e">
        <f>IF(G1769+H1769&lt;&gt;0,Transaksi!#REF!,"")</f>
        <v>#REF!</v>
      </c>
      <c r="F1769" s="48" t="e">
        <f>IF(G1769+H1769&lt;&gt;0,Transaksi!#REF!,"")</f>
        <v>#REF!</v>
      </c>
      <c r="G1769" s="61" t="e">
        <f>IF(Transaksi!#REF!=$F$11,Transaksi!#REF!,0)</f>
        <v>#REF!</v>
      </c>
      <c r="H1769" s="61" t="e">
        <f>IF(Transaksi!#REF!=$F$11,Transaksi!#REF!,0)</f>
        <v>#REF!</v>
      </c>
      <c r="I1769" s="127" t="e">
        <f t="shared" si="27"/>
        <v>#REF!</v>
      </c>
      <c r="J1769" s="127" t="e">
        <f>IF(G1769+H1769&lt;&gt;0,Transaksi!#REF!,"")</f>
        <v>#REF!</v>
      </c>
    </row>
    <row r="1770" spans="3:10" customFormat="1" ht="16" customHeight="1">
      <c r="C1770" s="59" t="e">
        <f>IF(G1770+H1770&lt;&gt;0,Transaksi!#REF!,"")</f>
        <v>#REF!</v>
      </c>
      <c r="D1770" s="60" t="e">
        <f>IF(G1770+H1770&lt;&gt;0,Transaksi!#REF!,"")</f>
        <v>#REF!</v>
      </c>
      <c r="E1770" s="213" t="e">
        <f>IF(G1770+H1770&lt;&gt;0,Transaksi!#REF!,"")</f>
        <v>#REF!</v>
      </c>
      <c r="F1770" s="48" t="e">
        <f>IF(G1770+H1770&lt;&gt;0,Transaksi!#REF!,"")</f>
        <v>#REF!</v>
      </c>
      <c r="G1770" s="61" t="e">
        <f>IF(Transaksi!#REF!=$F$11,Transaksi!#REF!,0)</f>
        <v>#REF!</v>
      </c>
      <c r="H1770" s="61" t="e">
        <f>IF(Transaksi!#REF!=$F$11,Transaksi!#REF!,0)</f>
        <v>#REF!</v>
      </c>
      <c r="I1770" s="127" t="e">
        <f t="shared" si="27"/>
        <v>#REF!</v>
      </c>
      <c r="J1770" s="127" t="e">
        <f>IF(G1770+H1770&lt;&gt;0,Transaksi!#REF!,"")</f>
        <v>#REF!</v>
      </c>
    </row>
    <row r="1771" spans="3:10" customFormat="1" ht="16" customHeight="1">
      <c r="C1771" s="59" t="e">
        <f>IF(G1771+H1771&lt;&gt;0,Transaksi!#REF!,"")</f>
        <v>#REF!</v>
      </c>
      <c r="D1771" s="60" t="e">
        <f>IF(G1771+H1771&lt;&gt;0,Transaksi!#REF!,"")</f>
        <v>#REF!</v>
      </c>
      <c r="E1771" s="213" t="e">
        <f>IF(G1771+H1771&lt;&gt;0,Transaksi!#REF!,"")</f>
        <v>#REF!</v>
      </c>
      <c r="F1771" s="48" t="e">
        <f>IF(G1771+H1771&lt;&gt;0,Transaksi!#REF!,"")</f>
        <v>#REF!</v>
      </c>
      <c r="G1771" s="61" t="e">
        <f>IF(Transaksi!#REF!=$F$11,Transaksi!#REF!,0)</f>
        <v>#REF!</v>
      </c>
      <c r="H1771" s="61" t="e">
        <f>IF(Transaksi!#REF!=$F$11,Transaksi!#REF!,0)</f>
        <v>#REF!</v>
      </c>
      <c r="I1771" s="127" t="e">
        <f t="shared" si="27"/>
        <v>#REF!</v>
      </c>
      <c r="J1771" s="127" t="e">
        <f>IF(G1771+H1771&lt;&gt;0,Transaksi!#REF!,"")</f>
        <v>#REF!</v>
      </c>
    </row>
    <row r="1772" spans="3:10" customFormat="1" ht="16" customHeight="1">
      <c r="C1772" s="59" t="e">
        <f>IF(G1772+H1772&lt;&gt;0,Transaksi!#REF!,"")</f>
        <v>#REF!</v>
      </c>
      <c r="D1772" s="60" t="e">
        <f>IF(G1772+H1772&lt;&gt;0,Transaksi!#REF!,"")</f>
        <v>#REF!</v>
      </c>
      <c r="E1772" s="213" t="e">
        <f>IF(G1772+H1772&lt;&gt;0,Transaksi!#REF!,"")</f>
        <v>#REF!</v>
      </c>
      <c r="F1772" s="48" t="e">
        <f>IF(G1772+H1772&lt;&gt;0,Transaksi!#REF!,"")</f>
        <v>#REF!</v>
      </c>
      <c r="G1772" s="61" t="e">
        <f>IF(Transaksi!#REF!=$F$11,Transaksi!#REF!,0)</f>
        <v>#REF!</v>
      </c>
      <c r="H1772" s="61" t="e">
        <f>IF(Transaksi!#REF!=$F$11,Transaksi!#REF!,0)</f>
        <v>#REF!</v>
      </c>
      <c r="I1772" s="127" t="e">
        <f t="shared" si="27"/>
        <v>#REF!</v>
      </c>
      <c r="J1772" s="127" t="e">
        <f>IF(G1772+H1772&lt;&gt;0,Transaksi!#REF!,"")</f>
        <v>#REF!</v>
      </c>
    </row>
    <row r="1773" spans="3:10" customFormat="1" ht="16" customHeight="1">
      <c r="C1773" s="59" t="e">
        <f>IF(G1773+H1773&lt;&gt;0,Transaksi!#REF!,"")</f>
        <v>#REF!</v>
      </c>
      <c r="D1773" s="60" t="e">
        <f>IF(G1773+H1773&lt;&gt;0,Transaksi!#REF!,"")</f>
        <v>#REF!</v>
      </c>
      <c r="E1773" s="213" t="e">
        <f>IF(G1773+H1773&lt;&gt;0,Transaksi!#REF!,"")</f>
        <v>#REF!</v>
      </c>
      <c r="F1773" s="48" t="e">
        <f>IF(G1773+H1773&lt;&gt;0,Transaksi!#REF!,"")</f>
        <v>#REF!</v>
      </c>
      <c r="G1773" s="61" t="e">
        <f>IF(Transaksi!#REF!=$F$11,Transaksi!#REF!,0)</f>
        <v>#REF!</v>
      </c>
      <c r="H1773" s="61" t="e">
        <f>IF(Transaksi!#REF!=$F$11,Transaksi!#REF!,0)</f>
        <v>#REF!</v>
      </c>
      <c r="I1773" s="127" t="e">
        <f t="shared" si="27"/>
        <v>#REF!</v>
      </c>
      <c r="J1773" s="127" t="e">
        <f>IF(G1773+H1773&lt;&gt;0,Transaksi!#REF!,"")</f>
        <v>#REF!</v>
      </c>
    </row>
    <row r="1774" spans="3:10" customFormat="1" ht="16" customHeight="1">
      <c r="C1774" s="59" t="e">
        <f>IF(G1774+H1774&lt;&gt;0,Transaksi!#REF!,"")</f>
        <v>#REF!</v>
      </c>
      <c r="D1774" s="60" t="e">
        <f>IF(G1774+H1774&lt;&gt;0,Transaksi!#REF!,"")</f>
        <v>#REF!</v>
      </c>
      <c r="E1774" s="213" t="e">
        <f>IF(G1774+H1774&lt;&gt;0,Transaksi!#REF!,"")</f>
        <v>#REF!</v>
      </c>
      <c r="F1774" s="48" t="e">
        <f>IF(G1774+H1774&lt;&gt;0,Transaksi!#REF!,"")</f>
        <v>#REF!</v>
      </c>
      <c r="G1774" s="61" t="e">
        <f>IF(Transaksi!#REF!=$F$11,Transaksi!#REF!,0)</f>
        <v>#REF!</v>
      </c>
      <c r="H1774" s="61" t="e">
        <f>IF(Transaksi!#REF!=$F$11,Transaksi!#REF!,0)</f>
        <v>#REF!</v>
      </c>
      <c r="I1774" s="127" t="e">
        <f t="shared" si="27"/>
        <v>#REF!</v>
      </c>
      <c r="J1774" s="127" t="e">
        <f>IF(G1774+H1774&lt;&gt;0,Transaksi!#REF!,"")</f>
        <v>#REF!</v>
      </c>
    </row>
    <row r="1775" spans="3:10" customFormat="1" ht="16" customHeight="1">
      <c r="C1775" s="59" t="e">
        <f>IF(G1775+H1775&lt;&gt;0,Transaksi!#REF!,"")</f>
        <v>#REF!</v>
      </c>
      <c r="D1775" s="60" t="e">
        <f>IF(G1775+H1775&lt;&gt;0,Transaksi!#REF!,"")</f>
        <v>#REF!</v>
      </c>
      <c r="E1775" s="213" t="e">
        <f>IF(G1775+H1775&lt;&gt;0,Transaksi!#REF!,"")</f>
        <v>#REF!</v>
      </c>
      <c r="F1775" s="48" t="e">
        <f>IF(G1775+H1775&lt;&gt;0,Transaksi!#REF!,"")</f>
        <v>#REF!</v>
      </c>
      <c r="G1775" s="61" t="e">
        <f>IF(Transaksi!#REF!=$F$11,Transaksi!#REF!,0)</f>
        <v>#REF!</v>
      </c>
      <c r="H1775" s="61" t="e">
        <f>IF(Transaksi!#REF!=$F$11,Transaksi!#REF!,0)</f>
        <v>#REF!</v>
      </c>
      <c r="I1775" s="127" t="e">
        <f t="shared" si="27"/>
        <v>#REF!</v>
      </c>
      <c r="J1775" s="127" t="e">
        <f>IF(G1775+H1775&lt;&gt;0,Transaksi!#REF!,"")</f>
        <v>#REF!</v>
      </c>
    </row>
    <row r="1776" spans="3:10" customFormat="1" ht="16" customHeight="1">
      <c r="C1776" s="59" t="e">
        <f>IF(G1776+H1776&lt;&gt;0,Transaksi!#REF!,"")</f>
        <v>#REF!</v>
      </c>
      <c r="D1776" s="60" t="e">
        <f>IF(G1776+H1776&lt;&gt;0,Transaksi!#REF!,"")</f>
        <v>#REF!</v>
      </c>
      <c r="E1776" s="213" t="e">
        <f>IF(G1776+H1776&lt;&gt;0,Transaksi!#REF!,"")</f>
        <v>#REF!</v>
      </c>
      <c r="F1776" s="48" t="e">
        <f>IF(G1776+H1776&lt;&gt;0,Transaksi!#REF!,"")</f>
        <v>#REF!</v>
      </c>
      <c r="G1776" s="61" t="e">
        <f>IF(Transaksi!#REF!=$F$11,Transaksi!#REF!,0)</f>
        <v>#REF!</v>
      </c>
      <c r="H1776" s="61" t="e">
        <f>IF(Transaksi!#REF!=$F$11,Transaksi!#REF!,0)</f>
        <v>#REF!</v>
      </c>
      <c r="I1776" s="127" t="e">
        <f t="shared" si="27"/>
        <v>#REF!</v>
      </c>
      <c r="J1776" s="127" t="e">
        <f>IF(G1776+H1776&lt;&gt;0,Transaksi!#REF!,"")</f>
        <v>#REF!</v>
      </c>
    </row>
    <row r="1777" spans="3:10" customFormat="1" ht="16" customHeight="1">
      <c r="C1777" s="59" t="e">
        <f>IF(G1777+H1777&lt;&gt;0,Transaksi!#REF!,"")</f>
        <v>#REF!</v>
      </c>
      <c r="D1777" s="60" t="e">
        <f>IF(G1777+H1777&lt;&gt;0,Transaksi!#REF!,"")</f>
        <v>#REF!</v>
      </c>
      <c r="E1777" s="213" t="e">
        <f>IF(G1777+H1777&lt;&gt;0,Transaksi!#REF!,"")</f>
        <v>#REF!</v>
      </c>
      <c r="F1777" s="48" t="e">
        <f>IF(G1777+H1777&lt;&gt;0,Transaksi!#REF!,"")</f>
        <v>#REF!</v>
      </c>
      <c r="G1777" s="61" t="e">
        <f>IF(Transaksi!#REF!=$F$11,Transaksi!#REF!,0)</f>
        <v>#REF!</v>
      </c>
      <c r="H1777" s="61" t="e">
        <f>IF(Transaksi!#REF!=$F$11,Transaksi!#REF!,0)</f>
        <v>#REF!</v>
      </c>
      <c r="I1777" s="127" t="e">
        <f t="shared" si="27"/>
        <v>#REF!</v>
      </c>
      <c r="J1777" s="127" t="e">
        <f>IF(G1777+H1777&lt;&gt;0,Transaksi!#REF!,"")</f>
        <v>#REF!</v>
      </c>
    </row>
    <row r="1778" spans="3:10" customFormat="1" ht="16" customHeight="1">
      <c r="C1778" s="59" t="e">
        <f>IF(G1778+H1778&lt;&gt;0,Transaksi!#REF!,"")</f>
        <v>#REF!</v>
      </c>
      <c r="D1778" s="60" t="e">
        <f>IF(G1778+H1778&lt;&gt;0,Transaksi!#REF!,"")</f>
        <v>#REF!</v>
      </c>
      <c r="E1778" s="213" t="e">
        <f>IF(G1778+H1778&lt;&gt;0,Transaksi!#REF!,"")</f>
        <v>#REF!</v>
      </c>
      <c r="F1778" s="48" t="e">
        <f>IF(G1778+H1778&lt;&gt;0,Transaksi!#REF!,"")</f>
        <v>#REF!</v>
      </c>
      <c r="G1778" s="61" t="e">
        <f>IF(Transaksi!#REF!=$F$11,Transaksi!#REF!,0)</f>
        <v>#REF!</v>
      </c>
      <c r="H1778" s="61" t="e">
        <f>IF(Transaksi!#REF!=$F$11,Transaksi!#REF!,0)</f>
        <v>#REF!</v>
      </c>
      <c r="I1778" s="127" t="e">
        <f t="shared" si="27"/>
        <v>#REF!</v>
      </c>
      <c r="J1778" s="127" t="e">
        <f>IF(G1778+H1778&lt;&gt;0,Transaksi!#REF!,"")</f>
        <v>#REF!</v>
      </c>
    </row>
    <row r="1779" spans="3:10" customFormat="1" ht="16" customHeight="1">
      <c r="C1779" s="59" t="e">
        <f>IF(G1779+H1779&lt;&gt;0,Transaksi!#REF!,"")</f>
        <v>#REF!</v>
      </c>
      <c r="D1779" s="60" t="e">
        <f>IF(G1779+H1779&lt;&gt;0,Transaksi!#REF!,"")</f>
        <v>#REF!</v>
      </c>
      <c r="E1779" s="213" t="e">
        <f>IF(G1779+H1779&lt;&gt;0,Transaksi!#REF!,"")</f>
        <v>#REF!</v>
      </c>
      <c r="F1779" s="48" t="e">
        <f>IF(G1779+H1779&lt;&gt;0,Transaksi!#REF!,"")</f>
        <v>#REF!</v>
      </c>
      <c r="G1779" s="61" t="e">
        <f>IF(Transaksi!#REF!=$F$11,Transaksi!#REF!,0)</f>
        <v>#REF!</v>
      </c>
      <c r="H1779" s="61" t="e">
        <f>IF(Transaksi!#REF!=$F$11,Transaksi!#REF!,0)</f>
        <v>#REF!</v>
      </c>
      <c r="I1779" s="127" t="e">
        <f t="shared" si="27"/>
        <v>#REF!</v>
      </c>
      <c r="J1779" s="127" t="e">
        <f>IF(G1779+H1779&lt;&gt;0,Transaksi!#REF!,"")</f>
        <v>#REF!</v>
      </c>
    </row>
    <row r="1780" spans="3:10" customFormat="1" ht="16" customHeight="1">
      <c r="C1780" s="59" t="e">
        <f>IF(G1780+H1780&lt;&gt;0,Transaksi!#REF!,"")</f>
        <v>#REF!</v>
      </c>
      <c r="D1780" s="60" t="e">
        <f>IF(G1780+H1780&lt;&gt;0,Transaksi!#REF!,"")</f>
        <v>#REF!</v>
      </c>
      <c r="E1780" s="213" t="e">
        <f>IF(G1780+H1780&lt;&gt;0,Transaksi!#REF!,"")</f>
        <v>#REF!</v>
      </c>
      <c r="F1780" s="48" t="e">
        <f>IF(G1780+H1780&lt;&gt;0,Transaksi!#REF!,"")</f>
        <v>#REF!</v>
      </c>
      <c r="G1780" s="61" t="e">
        <f>IF(Transaksi!#REF!=$F$11,Transaksi!#REF!,0)</f>
        <v>#REF!</v>
      </c>
      <c r="H1780" s="61" t="e">
        <f>IF(Transaksi!#REF!=$F$11,Transaksi!#REF!,0)</f>
        <v>#REF!</v>
      </c>
      <c r="I1780" s="127" t="e">
        <f t="shared" si="27"/>
        <v>#REF!</v>
      </c>
      <c r="J1780" s="127" t="e">
        <f>IF(G1780+H1780&lt;&gt;0,Transaksi!#REF!,"")</f>
        <v>#REF!</v>
      </c>
    </row>
    <row r="1781" spans="3:10" customFormat="1" ht="16" customHeight="1">
      <c r="C1781" s="59" t="e">
        <f>IF(G1781+H1781&lt;&gt;0,Transaksi!#REF!,"")</f>
        <v>#REF!</v>
      </c>
      <c r="D1781" s="60" t="e">
        <f>IF(G1781+H1781&lt;&gt;0,Transaksi!#REF!,"")</f>
        <v>#REF!</v>
      </c>
      <c r="E1781" s="213" t="e">
        <f>IF(G1781+H1781&lt;&gt;0,Transaksi!#REF!,"")</f>
        <v>#REF!</v>
      </c>
      <c r="F1781" s="48" t="e">
        <f>IF(G1781+H1781&lt;&gt;0,Transaksi!#REF!,"")</f>
        <v>#REF!</v>
      </c>
      <c r="G1781" s="61" t="e">
        <f>IF(Transaksi!#REF!=$F$11,Transaksi!#REF!,0)</f>
        <v>#REF!</v>
      </c>
      <c r="H1781" s="61" t="e">
        <f>IF(Transaksi!#REF!=$F$11,Transaksi!#REF!,0)</f>
        <v>#REF!</v>
      </c>
      <c r="I1781" s="127" t="e">
        <f t="shared" si="27"/>
        <v>#REF!</v>
      </c>
      <c r="J1781" s="127" t="e">
        <f>IF(G1781+H1781&lt;&gt;0,Transaksi!#REF!,"")</f>
        <v>#REF!</v>
      </c>
    </row>
    <row r="1782" spans="3:10" customFormat="1" ht="16" customHeight="1">
      <c r="C1782" s="59" t="e">
        <f>IF(G1782+H1782&lt;&gt;0,Transaksi!#REF!,"")</f>
        <v>#REF!</v>
      </c>
      <c r="D1782" s="60" t="e">
        <f>IF(G1782+H1782&lt;&gt;0,Transaksi!#REF!,"")</f>
        <v>#REF!</v>
      </c>
      <c r="E1782" s="213" t="e">
        <f>IF(G1782+H1782&lt;&gt;0,Transaksi!#REF!,"")</f>
        <v>#REF!</v>
      </c>
      <c r="F1782" s="48" t="e">
        <f>IF(G1782+H1782&lt;&gt;0,Transaksi!#REF!,"")</f>
        <v>#REF!</v>
      </c>
      <c r="G1782" s="61" t="e">
        <f>IF(Transaksi!#REF!=$F$11,Transaksi!#REF!,0)</f>
        <v>#REF!</v>
      </c>
      <c r="H1782" s="61" t="e">
        <f>IF(Transaksi!#REF!=$F$11,Transaksi!#REF!,0)</f>
        <v>#REF!</v>
      </c>
      <c r="I1782" s="127" t="e">
        <f t="shared" si="27"/>
        <v>#REF!</v>
      </c>
      <c r="J1782" s="127" t="e">
        <f>IF(G1782+H1782&lt;&gt;0,Transaksi!#REF!,"")</f>
        <v>#REF!</v>
      </c>
    </row>
    <row r="1783" spans="3:10" customFormat="1" ht="16" customHeight="1">
      <c r="C1783" s="59" t="e">
        <f>IF(G1783+H1783&lt;&gt;0,Transaksi!#REF!,"")</f>
        <v>#REF!</v>
      </c>
      <c r="D1783" s="60" t="e">
        <f>IF(G1783+H1783&lt;&gt;0,Transaksi!#REF!,"")</f>
        <v>#REF!</v>
      </c>
      <c r="E1783" s="213" t="e">
        <f>IF(G1783+H1783&lt;&gt;0,Transaksi!#REF!,"")</f>
        <v>#REF!</v>
      </c>
      <c r="F1783" s="48" t="e">
        <f>IF(G1783+H1783&lt;&gt;0,Transaksi!#REF!,"")</f>
        <v>#REF!</v>
      </c>
      <c r="G1783" s="61" t="e">
        <f>IF(Transaksi!#REF!=$F$11,Transaksi!#REF!,0)</f>
        <v>#REF!</v>
      </c>
      <c r="H1783" s="61" t="e">
        <f>IF(Transaksi!#REF!=$F$11,Transaksi!#REF!,0)</f>
        <v>#REF!</v>
      </c>
      <c r="I1783" s="127" t="e">
        <f t="shared" si="27"/>
        <v>#REF!</v>
      </c>
      <c r="J1783" s="127" t="e">
        <f>IF(G1783+H1783&lt;&gt;0,Transaksi!#REF!,"")</f>
        <v>#REF!</v>
      </c>
    </row>
    <row r="1784" spans="3:10" customFormat="1" ht="16" customHeight="1">
      <c r="C1784" s="59" t="e">
        <f>IF(G1784+H1784&lt;&gt;0,Transaksi!#REF!,"")</f>
        <v>#REF!</v>
      </c>
      <c r="D1784" s="60" t="e">
        <f>IF(G1784+H1784&lt;&gt;0,Transaksi!#REF!,"")</f>
        <v>#REF!</v>
      </c>
      <c r="E1784" s="213" t="e">
        <f>IF(G1784+H1784&lt;&gt;0,Transaksi!#REF!,"")</f>
        <v>#REF!</v>
      </c>
      <c r="F1784" s="48" t="e">
        <f>IF(G1784+H1784&lt;&gt;0,Transaksi!#REF!,"")</f>
        <v>#REF!</v>
      </c>
      <c r="G1784" s="61" t="e">
        <f>IF(Transaksi!#REF!=$F$11,Transaksi!#REF!,0)</f>
        <v>#REF!</v>
      </c>
      <c r="H1784" s="61" t="e">
        <f>IF(Transaksi!#REF!=$F$11,Transaksi!#REF!,0)</f>
        <v>#REF!</v>
      </c>
      <c r="I1784" s="127" t="e">
        <f t="shared" si="27"/>
        <v>#REF!</v>
      </c>
      <c r="J1784" s="127" t="e">
        <f>IF(G1784+H1784&lt;&gt;0,Transaksi!#REF!,"")</f>
        <v>#REF!</v>
      </c>
    </row>
    <row r="1785" spans="3:10" customFormat="1" ht="16" customHeight="1">
      <c r="C1785" s="59" t="e">
        <f>IF(G1785+H1785&lt;&gt;0,Transaksi!#REF!,"")</f>
        <v>#REF!</v>
      </c>
      <c r="D1785" s="60" t="e">
        <f>IF(G1785+H1785&lt;&gt;0,Transaksi!#REF!,"")</f>
        <v>#REF!</v>
      </c>
      <c r="E1785" s="213" t="e">
        <f>IF(G1785+H1785&lt;&gt;0,Transaksi!#REF!,"")</f>
        <v>#REF!</v>
      </c>
      <c r="F1785" s="48" t="e">
        <f>IF(G1785+H1785&lt;&gt;0,Transaksi!#REF!,"")</f>
        <v>#REF!</v>
      </c>
      <c r="G1785" s="61" t="e">
        <f>IF(Transaksi!#REF!=$F$11,Transaksi!#REF!,0)</f>
        <v>#REF!</v>
      </c>
      <c r="H1785" s="61" t="e">
        <f>IF(Transaksi!#REF!=$F$11,Transaksi!#REF!,0)</f>
        <v>#REF!</v>
      </c>
      <c r="I1785" s="127" t="e">
        <f t="shared" si="27"/>
        <v>#REF!</v>
      </c>
      <c r="J1785" s="127" t="e">
        <f>IF(G1785+H1785&lt;&gt;0,Transaksi!#REF!,"")</f>
        <v>#REF!</v>
      </c>
    </row>
    <row r="1786" spans="3:10" customFormat="1" ht="16" customHeight="1">
      <c r="C1786" s="59" t="e">
        <f>IF(G1786+H1786&lt;&gt;0,Transaksi!#REF!,"")</f>
        <v>#REF!</v>
      </c>
      <c r="D1786" s="60" t="e">
        <f>IF(G1786+H1786&lt;&gt;0,Transaksi!#REF!,"")</f>
        <v>#REF!</v>
      </c>
      <c r="E1786" s="213" t="e">
        <f>IF(G1786+H1786&lt;&gt;0,Transaksi!#REF!,"")</f>
        <v>#REF!</v>
      </c>
      <c r="F1786" s="48" t="e">
        <f>IF(G1786+H1786&lt;&gt;0,Transaksi!#REF!,"")</f>
        <v>#REF!</v>
      </c>
      <c r="G1786" s="61" t="e">
        <f>IF(Transaksi!#REF!=$F$11,Transaksi!#REF!,0)</f>
        <v>#REF!</v>
      </c>
      <c r="H1786" s="61" t="e">
        <f>IF(Transaksi!#REF!=$F$11,Transaksi!#REF!,0)</f>
        <v>#REF!</v>
      </c>
      <c r="I1786" s="127" t="e">
        <f t="shared" si="27"/>
        <v>#REF!</v>
      </c>
      <c r="J1786" s="127" t="e">
        <f>IF(G1786+H1786&lt;&gt;0,Transaksi!#REF!,"")</f>
        <v>#REF!</v>
      </c>
    </row>
    <row r="1787" spans="3:10" customFormat="1" ht="16" customHeight="1">
      <c r="C1787" s="59" t="e">
        <f>IF(G1787+H1787&lt;&gt;0,Transaksi!#REF!,"")</f>
        <v>#REF!</v>
      </c>
      <c r="D1787" s="60" t="e">
        <f>IF(G1787+H1787&lt;&gt;0,Transaksi!#REF!,"")</f>
        <v>#REF!</v>
      </c>
      <c r="E1787" s="213" t="e">
        <f>IF(G1787+H1787&lt;&gt;0,Transaksi!#REF!,"")</f>
        <v>#REF!</v>
      </c>
      <c r="F1787" s="48" t="e">
        <f>IF(G1787+H1787&lt;&gt;0,Transaksi!#REF!,"")</f>
        <v>#REF!</v>
      </c>
      <c r="G1787" s="61" t="e">
        <f>IF(Transaksi!#REF!=$F$11,Transaksi!#REF!,0)</f>
        <v>#REF!</v>
      </c>
      <c r="H1787" s="61" t="e">
        <f>IF(Transaksi!#REF!=$F$11,Transaksi!#REF!,0)</f>
        <v>#REF!</v>
      </c>
      <c r="I1787" s="127" t="e">
        <f t="shared" si="27"/>
        <v>#REF!</v>
      </c>
      <c r="J1787" s="127" t="e">
        <f>IF(G1787+H1787&lt;&gt;0,Transaksi!#REF!,"")</f>
        <v>#REF!</v>
      </c>
    </row>
    <row r="1788" spans="3:10" customFormat="1" ht="16" customHeight="1">
      <c r="C1788" s="59" t="e">
        <f>IF(G1788+H1788&lt;&gt;0,Transaksi!#REF!,"")</f>
        <v>#REF!</v>
      </c>
      <c r="D1788" s="60" t="e">
        <f>IF(G1788+H1788&lt;&gt;0,Transaksi!#REF!,"")</f>
        <v>#REF!</v>
      </c>
      <c r="E1788" s="213" t="e">
        <f>IF(G1788+H1788&lt;&gt;0,Transaksi!#REF!,"")</f>
        <v>#REF!</v>
      </c>
      <c r="F1788" s="48" t="e">
        <f>IF(G1788+H1788&lt;&gt;0,Transaksi!#REF!,"")</f>
        <v>#REF!</v>
      </c>
      <c r="G1788" s="61" t="e">
        <f>IF(Transaksi!#REF!=$F$11,Transaksi!#REF!,0)</f>
        <v>#REF!</v>
      </c>
      <c r="H1788" s="61" t="e">
        <f>IF(Transaksi!#REF!=$F$11,Transaksi!#REF!,0)</f>
        <v>#REF!</v>
      </c>
      <c r="I1788" s="127" t="e">
        <f t="shared" si="27"/>
        <v>#REF!</v>
      </c>
      <c r="J1788" s="127" t="e">
        <f>IF(G1788+H1788&lt;&gt;0,Transaksi!#REF!,"")</f>
        <v>#REF!</v>
      </c>
    </row>
    <row r="1789" spans="3:10" customFormat="1" ht="16" customHeight="1">
      <c r="C1789" s="59" t="e">
        <f>IF(G1789+H1789&lt;&gt;0,Transaksi!#REF!,"")</f>
        <v>#REF!</v>
      </c>
      <c r="D1789" s="60" t="e">
        <f>IF(G1789+H1789&lt;&gt;0,Transaksi!#REF!,"")</f>
        <v>#REF!</v>
      </c>
      <c r="E1789" s="213" t="e">
        <f>IF(G1789+H1789&lt;&gt;0,Transaksi!#REF!,"")</f>
        <v>#REF!</v>
      </c>
      <c r="F1789" s="48" t="e">
        <f>IF(G1789+H1789&lt;&gt;0,Transaksi!#REF!,"")</f>
        <v>#REF!</v>
      </c>
      <c r="G1789" s="61" t="e">
        <f>IF(Transaksi!#REF!=$F$11,Transaksi!#REF!,0)</f>
        <v>#REF!</v>
      </c>
      <c r="H1789" s="61" t="e">
        <f>IF(Transaksi!#REF!=$F$11,Transaksi!#REF!,0)</f>
        <v>#REF!</v>
      </c>
      <c r="I1789" s="127" t="e">
        <f t="shared" si="27"/>
        <v>#REF!</v>
      </c>
      <c r="J1789" s="127" t="e">
        <f>IF(G1789+H1789&lt;&gt;0,Transaksi!#REF!,"")</f>
        <v>#REF!</v>
      </c>
    </row>
    <row r="1790" spans="3:10" customFormat="1" ht="16" customHeight="1">
      <c r="C1790" s="59" t="e">
        <f>IF(G1790+H1790&lt;&gt;0,Transaksi!#REF!,"")</f>
        <v>#REF!</v>
      </c>
      <c r="D1790" s="60" t="e">
        <f>IF(G1790+H1790&lt;&gt;0,Transaksi!#REF!,"")</f>
        <v>#REF!</v>
      </c>
      <c r="E1790" s="213" t="e">
        <f>IF(G1790+H1790&lt;&gt;0,Transaksi!#REF!,"")</f>
        <v>#REF!</v>
      </c>
      <c r="F1790" s="48" t="e">
        <f>IF(G1790+H1790&lt;&gt;0,Transaksi!#REF!,"")</f>
        <v>#REF!</v>
      </c>
      <c r="G1790" s="61" t="e">
        <f>IF(Transaksi!#REF!=$F$11,Transaksi!#REF!,0)</f>
        <v>#REF!</v>
      </c>
      <c r="H1790" s="61" t="e">
        <f>IF(Transaksi!#REF!=$F$11,Transaksi!#REF!,0)</f>
        <v>#REF!</v>
      </c>
      <c r="I1790" s="127" t="e">
        <f t="shared" si="27"/>
        <v>#REF!</v>
      </c>
      <c r="J1790" s="127" t="e">
        <f>IF(G1790+H1790&lt;&gt;0,Transaksi!#REF!,"")</f>
        <v>#REF!</v>
      </c>
    </row>
    <row r="1791" spans="3:10" customFormat="1" ht="16" customHeight="1">
      <c r="C1791" s="59" t="e">
        <f>IF(G1791+H1791&lt;&gt;0,Transaksi!#REF!,"")</f>
        <v>#REF!</v>
      </c>
      <c r="D1791" s="60" t="e">
        <f>IF(G1791+H1791&lt;&gt;0,Transaksi!#REF!,"")</f>
        <v>#REF!</v>
      </c>
      <c r="E1791" s="213" t="e">
        <f>IF(G1791+H1791&lt;&gt;0,Transaksi!#REF!,"")</f>
        <v>#REF!</v>
      </c>
      <c r="F1791" s="48" t="e">
        <f>IF(G1791+H1791&lt;&gt;0,Transaksi!#REF!,"")</f>
        <v>#REF!</v>
      </c>
      <c r="G1791" s="61" t="e">
        <f>IF(Transaksi!#REF!=$F$11,Transaksi!#REF!,0)</f>
        <v>#REF!</v>
      </c>
      <c r="H1791" s="61" t="e">
        <f>IF(Transaksi!#REF!=$F$11,Transaksi!#REF!,0)</f>
        <v>#REF!</v>
      </c>
      <c r="I1791" s="127" t="e">
        <f t="shared" si="27"/>
        <v>#REF!</v>
      </c>
      <c r="J1791" s="127" t="e">
        <f>IF(G1791+H1791&lt;&gt;0,Transaksi!#REF!,"")</f>
        <v>#REF!</v>
      </c>
    </row>
    <row r="1792" spans="3:10" customFormat="1" ht="16" customHeight="1">
      <c r="C1792" s="59" t="e">
        <f>IF(G1792+H1792&lt;&gt;0,Transaksi!#REF!,"")</f>
        <v>#REF!</v>
      </c>
      <c r="D1792" s="60" t="e">
        <f>IF(G1792+H1792&lt;&gt;0,Transaksi!#REF!,"")</f>
        <v>#REF!</v>
      </c>
      <c r="E1792" s="213" t="e">
        <f>IF(G1792+H1792&lt;&gt;0,Transaksi!#REF!,"")</f>
        <v>#REF!</v>
      </c>
      <c r="F1792" s="48" t="e">
        <f>IF(G1792+H1792&lt;&gt;0,Transaksi!#REF!,"")</f>
        <v>#REF!</v>
      </c>
      <c r="G1792" s="61" t="e">
        <f>IF(Transaksi!#REF!=$F$11,Transaksi!#REF!,0)</f>
        <v>#REF!</v>
      </c>
      <c r="H1792" s="61" t="e">
        <f>IF(Transaksi!#REF!=$F$11,Transaksi!#REF!,0)</f>
        <v>#REF!</v>
      </c>
      <c r="I1792" s="127" t="e">
        <f t="shared" si="27"/>
        <v>#REF!</v>
      </c>
      <c r="J1792" s="127" t="e">
        <f>IF(G1792+H1792&lt;&gt;0,Transaksi!#REF!,"")</f>
        <v>#REF!</v>
      </c>
    </row>
    <row r="1793" spans="3:10" customFormat="1" ht="16" customHeight="1">
      <c r="C1793" s="59" t="e">
        <f>IF(G1793+H1793&lt;&gt;0,Transaksi!#REF!,"")</f>
        <v>#REF!</v>
      </c>
      <c r="D1793" s="60" t="e">
        <f>IF(G1793+H1793&lt;&gt;0,Transaksi!#REF!,"")</f>
        <v>#REF!</v>
      </c>
      <c r="E1793" s="213" t="e">
        <f>IF(G1793+H1793&lt;&gt;0,Transaksi!#REF!,"")</f>
        <v>#REF!</v>
      </c>
      <c r="F1793" s="48" t="e">
        <f>IF(G1793+H1793&lt;&gt;0,Transaksi!#REF!,"")</f>
        <v>#REF!</v>
      </c>
      <c r="G1793" s="61" t="e">
        <f>IF(Transaksi!#REF!=$F$11,Transaksi!#REF!,0)</f>
        <v>#REF!</v>
      </c>
      <c r="H1793" s="61" t="e">
        <f>IF(Transaksi!#REF!=$F$11,Transaksi!#REF!,0)</f>
        <v>#REF!</v>
      </c>
      <c r="I1793" s="127" t="e">
        <f t="shared" si="27"/>
        <v>#REF!</v>
      </c>
      <c r="J1793" s="127" t="e">
        <f>IF(G1793+H1793&lt;&gt;0,Transaksi!#REF!,"")</f>
        <v>#REF!</v>
      </c>
    </row>
    <row r="1794" spans="3:10" customFormat="1" ht="16" customHeight="1">
      <c r="C1794" s="59" t="e">
        <f>IF(G1794+H1794&lt;&gt;0,Transaksi!#REF!,"")</f>
        <v>#REF!</v>
      </c>
      <c r="D1794" s="60" t="e">
        <f>IF(G1794+H1794&lt;&gt;0,Transaksi!#REF!,"")</f>
        <v>#REF!</v>
      </c>
      <c r="E1794" s="213" t="e">
        <f>IF(G1794+H1794&lt;&gt;0,Transaksi!#REF!,"")</f>
        <v>#REF!</v>
      </c>
      <c r="F1794" s="48" t="e">
        <f>IF(G1794+H1794&lt;&gt;0,Transaksi!#REF!,"")</f>
        <v>#REF!</v>
      </c>
      <c r="G1794" s="61" t="e">
        <f>IF(Transaksi!#REF!=$F$11,Transaksi!#REF!,0)</f>
        <v>#REF!</v>
      </c>
      <c r="H1794" s="61" t="e">
        <f>IF(Transaksi!#REF!=$F$11,Transaksi!#REF!,0)</f>
        <v>#REF!</v>
      </c>
      <c r="I1794" s="127" t="e">
        <f t="shared" si="27"/>
        <v>#REF!</v>
      </c>
      <c r="J1794" s="127" t="e">
        <f>IF(G1794+H1794&lt;&gt;0,Transaksi!#REF!,"")</f>
        <v>#REF!</v>
      </c>
    </row>
    <row r="1795" spans="3:10" customFormat="1" ht="16" customHeight="1">
      <c r="C1795" s="59" t="e">
        <f>IF(G1795+H1795&lt;&gt;0,Transaksi!#REF!,"")</f>
        <v>#REF!</v>
      </c>
      <c r="D1795" s="60" t="e">
        <f>IF(G1795+H1795&lt;&gt;0,Transaksi!#REF!,"")</f>
        <v>#REF!</v>
      </c>
      <c r="E1795" s="213" t="e">
        <f>IF(G1795+H1795&lt;&gt;0,Transaksi!#REF!,"")</f>
        <v>#REF!</v>
      </c>
      <c r="F1795" s="48" t="e">
        <f>IF(G1795+H1795&lt;&gt;0,Transaksi!#REF!,"")</f>
        <v>#REF!</v>
      </c>
      <c r="G1795" s="61" t="e">
        <f>IF(Transaksi!#REF!=$F$11,Transaksi!#REF!,0)</f>
        <v>#REF!</v>
      </c>
      <c r="H1795" s="61" t="e">
        <f>IF(Transaksi!#REF!=$F$11,Transaksi!#REF!,0)</f>
        <v>#REF!</v>
      </c>
      <c r="I1795" s="127" t="e">
        <f t="shared" si="27"/>
        <v>#REF!</v>
      </c>
      <c r="J1795" s="127" t="e">
        <f>IF(G1795+H1795&lt;&gt;0,Transaksi!#REF!,"")</f>
        <v>#REF!</v>
      </c>
    </row>
    <row r="1796" spans="3:10" customFormat="1" ht="16" customHeight="1">
      <c r="C1796" s="59" t="e">
        <f>IF(G1796+H1796&lt;&gt;0,Transaksi!#REF!,"")</f>
        <v>#REF!</v>
      </c>
      <c r="D1796" s="60" t="e">
        <f>IF(G1796+H1796&lt;&gt;0,Transaksi!#REF!,"")</f>
        <v>#REF!</v>
      </c>
      <c r="E1796" s="213" t="e">
        <f>IF(G1796+H1796&lt;&gt;0,Transaksi!#REF!,"")</f>
        <v>#REF!</v>
      </c>
      <c r="F1796" s="48" t="e">
        <f>IF(G1796+H1796&lt;&gt;0,Transaksi!#REF!,"")</f>
        <v>#REF!</v>
      </c>
      <c r="G1796" s="61" t="e">
        <f>IF(Transaksi!#REF!=$F$11,Transaksi!#REF!,0)</f>
        <v>#REF!</v>
      </c>
      <c r="H1796" s="61" t="e">
        <f>IF(Transaksi!#REF!=$F$11,Transaksi!#REF!,0)</f>
        <v>#REF!</v>
      </c>
      <c r="I1796" s="127" t="e">
        <f t="shared" si="27"/>
        <v>#REF!</v>
      </c>
      <c r="J1796" s="127" t="e">
        <f>IF(G1796+H1796&lt;&gt;0,Transaksi!#REF!,"")</f>
        <v>#REF!</v>
      </c>
    </row>
    <row r="1797" spans="3:10" customFormat="1" ht="16" customHeight="1">
      <c r="C1797" s="59" t="e">
        <f>IF(G1797+H1797&lt;&gt;0,Transaksi!#REF!,"")</f>
        <v>#REF!</v>
      </c>
      <c r="D1797" s="60" t="e">
        <f>IF(G1797+H1797&lt;&gt;0,Transaksi!#REF!,"")</f>
        <v>#REF!</v>
      </c>
      <c r="E1797" s="213" t="e">
        <f>IF(G1797+H1797&lt;&gt;0,Transaksi!#REF!,"")</f>
        <v>#REF!</v>
      </c>
      <c r="F1797" s="48" t="e">
        <f>IF(G1797+H1797&lt;&gt;0,Transaksi!#REF!,"")</f>
        <v>#REF!</v>
      </c>
      <c r="G1797" s="61" t="e">
        <f>IF(Transaksi!#REF!=$F$11,Transaksi!#REF!,0)</f>
        <v>#REF!</v>
      </c>
      <c r="H1797" s="61" t="e">
        <f>IF(Transaksi!#REF!=$F$11,Transaksi!#REF!,0)</f>
        <v>#REF!</v>
      </c>
      <c r="I1797" s="127" t="e">
        <f t="shared" si="27"/>
        <v>#REF!</v>
      </c>
      <c r="J1797" s="127" t="e">
        <f>IF(G1797+H1797&lt;&gt;0,Transaksi!#REF!,"")</f>
        <v>#REF!</v>
      </c>
    </row>
    <row r="1798" spans="3:10" customFormat="1" ht="16" customHeight="1">
      <c r="C1798" s="59" t="e">
        <f>IF(G1798+H1798&lt;&gt;0,Transaksi!#REF!,"")</f>
        <v>#REF!</v>
      </c>
      <c r="D1798" s="60" t="e">
        <f>IF(G1798+H1798&lt;&gt;0,Transaksi!#REF!,"")</f>
        <v>#REF!</v>
      </c>
      <c r="E1798" s="213" t="e">
        <f>IF(G1798+H1798&lt;&gt;0,Transaksi!#REF!,"")</f>
        <v>#REF!</v>
      </c>
      <c r="F1798" s="48" t="e">
        <f>IF(G1798+H1798&lt;&gt;0,Transaksi!#REF!,"")</f>
        <v>#REF!</v>
      </c>
      <c r="G1798" s="61" t="e">
        <f>IF(Transaksi!#REF!=$F$11,Transaksi!#REF!,0)</f>
        <v>#REF!</v>
      </c>
      <c r="H1798" s="61" t="e">
        <f>IF(Transaksi!#REF!=$F$11,Transaksi!#REF!,0)</f>
        <v>#REF!</v>
      </c>
      <c r="I1798" s="127" t="e">
        <f t="shared" si="27"/>
        <v>#REF!</v>
      </c>
      <c r="J1798" s="127" t="e">
        <f>IF(G1798+H1798&lt;&gt;0,Transaksi!#REF!,"")</f>
        <v>#REF!</v>
      </c>
    </row>
    <row r="1799" spans="3:10" customFormat="1" ht="16" customHeight="1">
      <c r="C1799" s="59" t="e">
        <f>IF(G1799+H1799&lt;&gt;0,Transaksi!#REF!,"")</f>
        <v>#REF!</v>
      </c>
      <c r="D1799" s="60" t="e">
        <f>IF(G1799+H1799&lt;&gt;0,Transaksi!#REF!,"")</f>
        <v>#REF!</v>
      </c>
      <c r="E1799" s="213" t="e">
        <f>IF(G1799+H1799&lt;&gt;0,Transaksi!#REF!,"")</f>
        <v>#REF!</v>
      </c>
      <c r="F1799" s="48" t="e">
        <f>IF(G1799+H1799&lt;&gt;0,Transaksi!#REF!,"")</f>
        <v>#REF!</v>
      </c>
      <c r="G1799" s="61" t="e">
        <f>IF(Transaksi!#REF!=$F$11,Transaksi!#REF!,0)</f>
        <v>#REF!</v>
      </c>
      <c r="H1799" s="61" t="e">
        <f>IF(Transaksi!#REF!=$F$11,Transaksi!#REF!,0)</f>
        <v>#REF!</v>
      </c>
      <c r="I1799" s="127" t="e">
        <f t="shared" si="27"/>
        <v>#REF!</v>
      </c>
      <c r="J1799" s="127" t="e">
        <f>IF(G1799+H1799&lt;&gt;0,Transaksi!#REF!,"")</f>
        <v>#REF!</v>
      </c>
    </row>
    <row r="1800" spans="3:10" customFormat="1" ht="16" customHeight="1">
      <c r="C1800" s="59" t="e">
        <f>IF(G1800+H1800&lt;&gt;0,Transaksi!#REF!,"")</f>
        <v>#REF!</v>
      </c>
      <c r="D1800" s="60" t="e">
        <f>IF(G1800+H1800&lt;&gt;0,Transaksi!#REF!,"")</f>
        <v>#REF!</v>
      </c>
      <c r="E1800" s="213" t="e">
        <f>IF(G1800+H1800&lt;&gt;0,Transaksi!#REF!,"")</f>
        <v>#REF!</v>
      </c>
      <c r="F1800" s="48" t="e">
        <f>IF(G1800+H1800&lt;&gt;0,Transaksi!#REF!,"")</f>
        <v>#REF!</v>
      </c>
      <c r="G1800" s="61" t="e">
        <f>IF(Transaksi!#REF!=$F$11,Transaksi!#REF!,0)</f>
        <v>#REF!</v>
      </c>
      <c r="H1800" s="61" t="e">
        <f>IF(Transaksi!#REF!=$F$11,Transaksi!#REF!,0)</f>
        <v>#REF!</v>
      </c>
      <c r="I1800" s="127" t="e">
        <f t="shared" si="27"/>
        <v>#REF!</v>
      </c>
      <c r="J1800" s="127" t="e">
        <f>IF(G1800+H1800&lt;&gt;0,Transaksi!#REF!,"")</f>
        <v>#REF!</v>
      </c>
    </row>
    <row r="1801" spans="3:10" customFormat="1" ht="16" customHeight="1">
      <c r="C1801" s="59" t="e">
        <f>IF(G1801+H1801&lt;&gt;0,Transaksi!#REF!,"")</f>
        <v>#REF!</v>
      </c>
      <c r="D1801" s="60" t="e">
        <f>IF(G1801+H1801&lt;&gt;0,Transaksi!#REF!,"")</f>
        <v>#REF!</v>
      </c>
      <c r="E1801" s="213" t="e">
        <f>IF(G1801+H1801&lt;&gt;0,Transaksi!#REF!,"")</f>
        <v>#REF!</v>
      </c>
      <c r="F1801" s="48" t="e">
        <f>IF(G1801+H1801&lt;&gt;0,Transaksi!#REF!,"")</f>
        <v>#REF!</v>
      </c>
      <c r="G1801" s="61" t="e">
        <f>IF(Transaksi!#REF!=$F$11,Transaksi!#REF!,0)</f>
        <v>#REF!</v>
      </c>
      <c r="H1801" s="61" t="e">
        <f>IF(Transaksi!#REF!=$F$11,Transaksi!#REF!,0)</f>
        <v>#REF!</v>
      </c>
      <c r="I1801" s="127" t="e">
        <f t="shared" si="27"/>
        <v>#REF!</v>
      </c>
      <c r="J1801" s="127" t="e">
        <f>IF(G1801+H1801&lt;&gt;0,Transaksi!#REF!,"")</f>
        <v>#REF!</v>
      </c>
    </row>
    <row r="1802" spans="3:10" customFormat="1" ht="16" customHeight="1">
      <c r="C1802" s="59" t="e">
        <f>IF(G1802+H1802&lt;&gt;0,Transaksi!#REF!,"")</f>
        <v>#REF!</v>
      </c>
      <c r="D1802" s="60" t="e">
        <f>IF(G1802+H1802&lt;&gt;0,Transaksi!#REF!,"")</f>
        <v>#REF!</v>
      </c>
      <c r="E1802" s="213" t="e">
        <f>IF(G1802+H1802&lt;&gt;0,Transaksi!#REF!,"")</f>
        <v>#REF!</v>
      </c>
      <c r="F1802" s="48" t="e">
        <f>IF(G1802+H1802&lt;&gt;0,Transaksi!#REF!,"")</f>
        <v>#REF!</v>
      </c>
      <c r="G1802" s="61" t="e">
        <f>IF(Transaksi!#REF!=$F$11,Transaksi!#REF!,0)</f>
        <v>#REF!</v>
      </c>
      <c r="H1802" s="61" t="e">
        <f>IF(Transaksi!#REF!=$F$11,Transaksi!#REF!,0)</f>
        <v>#REF!</v>
      </c>
      <c r="I1802" s="127" t="e">
        <f t="shared" si="27"/>
        <v>#REF!</v>
      </c>
      <c r="J1802" s="127" t="e">
        <f>IF(G1802+H1802&lt;&gt;0,Transaksi!#REF!,"")</f>
        <v>#REF!</v>
      </c>
    </row>
    <row r="1803" spans="3:10" customFormat="1" ht="16" customHeight="1">
      <c r="C1803" s="59" t="e">
        <f>IF(G1803+H1803&lt;&gt;0,Transaksi!#REF!,"")</f>
        <v>#REF!</v>
      </c>
      <c r="D1803" s="60" t="e">
        <f>IF(G1803+H1803&lt;&gt;0,Transaksi!#REF!,"")</f>
        <v>#REF!</v>
      </c>
      <c r="E1803" s="213" t="e">
        <f>IF(G1803+H1803&lt;&gt;0,Transaksi!#REF!,"")</f>
        <v>#REF!</v>
      </c>
      <c r="F1803" s="48" t="e">
        <f>IF(G1803+H1803&lt;&gt;0,Transaksi!#REF!,"")</f>
        <v>#REF!</v>
      </c>
      <c r="G1803" s="61" t="e">
        <f>IF(Transaksi!#REF!=$F$11,Transaksi!#REF!,0)</f>
        <v>#REF!</v>
      </c>
      <c r="H1803" s="61" t="e">
        <f>IF(Transaksi!#REF!=$F$11,Transaksi!#REF!,0)</f>
        <v>#REF!</v>
      </c>
      <c r="I1803" s="127" t="e">
        <f t="shared" si="27"/>
        <v>#REF!</v>
      </c>
      <c r="J1803" s="127" t="e">
        <f>IF(G1803+H1803&lt;&gt;0,Transaksi!#REF!,"")</f>
        <v>#REF!</v>
      </c>
    </row>
    <row r="1804" spans="3:10" customFormat="1" ht="16" customHeight="1">
      <c r="C1804" s="59" t="e">
        <f>IF(G1804+H1804&lt;&gt;0,Transaksi!#REF!,"")</f>
        <v>#REF!</v>
      </c>
      <c r="D1804" s="60" t="e">
        <f>IF(G1804+H1804&lt;&gt;0,Transaksi!#REF!,"")</f>
        <v>#REF!</v>
      </c>
      <c r="E1804" s="213" t="e">
        <f>IF(G1804+H1804&lt;&gt;0,Transaksi!#REF!,"")</f>
        <v>#REF!</v>
      </c>
      <c r="F1804" s="48" t="e">
        <f>IF(G1804+H1804&lt;&gt;0,Transaksi!#REF!,"")</f>
        <v>#REF!</v>
      </c>
      <c r="G1804" s="61" t="e">
        <f>IF(Transaksi!#REF!=$F$11,Transaksi!#REF!,0)</f>
        <v>#REF!</v>
      </c>
      <c r="H1804" s="61" t="e">
        <f>IF(Transaksi!#REF!=$F$11,Transaksi!#REF!,0)</f>
        <v>#REF!</v>
      </c>
      <c r="I1804" s="127" t="e">
        <f t="shared" si="27"/>
        <v>#REF!</v>
      </c>
      <c r="J1804" s="127" t="e">
        <f>IF(G1804+H1804&lt;&gt;0,Transaksi!#REF!,"")</f>
        <v>#REF!</v>
      </c>
    </row>
    <row r="1805" spans="3:10" customFormat="1" ht="16" customHeight="1">
      <c r="C1805" s="59" t="e">
        <f>IF(G1805+H1805&lt;&gt;0,Transaksi!#REF!,"")</f>
        <v>#REF!</v>
      </c>
      <c r="D1805" s="60" t="e">
        <f>IF(G1805+H1805&lt;&gt;0,Transaksi!#REF!,"")</f>
        <v>#REF!</v>
      </c>
      <c r="E1805" s="213" t="e">
        <f>IF(G1805+H1805&lt;&gt;0,Transaksi!#REF!,"")</f>
        <v>#REF!</v>
      </c>
      <c r="F1805" s="48" t="e">
        <f>IF(G1805+H1805&lt;&gt;0,Transaksi!#REF!,"")</f>
        <v>#REF!</v>
      </c>
      <c r="G1805" s="61" t="e">
        <f>IF(Transaksi!#REF!=$F$11,Transaksi!#REF!,0)</f>
        <v>#REF!</v>
      </c>
      <c r="H1805" s="61" t="e">
        <f>IF(Transaksi!#REF!=$F$11,Transaksi!#REF!,0)</f>
        <v>#REF!</v>
      </c>
      <c r="I1805" s="127" t="e">
        <f t="shared" si="27"/>
        <v>#REF!</v>
      </c>
      <c r="J1805" s="127" t="e">
        <f>IF(G1805+H1805&lt;&gt;0,Transaksi!#REF!,"")</f>
        <v>#REF!</v>
      </c>
    </row>
    <row r="1806" spans="3:10" customFormat="1" ht="16" customHeight="1">
      <c r="C1806" s="59" t="e">
        <f>IF(G1806+H1806&lt;&gt;0,Transaksi!#REF!,"")</f>
        <v>#REF!</v>
      </c>
      <c r="D1806" s="60" t="e">
        <f>IF(G1806+H1806&lt;&gt;0,Transaksi!#REF!,"")</f>
        <v>#REF!</v>
      </c>
      <c r="E1806" s="213" t="e">
        <f>IF(G1806+H1806&lt;&gt;0,Transaksi!#REF!,"")</f>
        <v>#REF!</v>
      </c>
      <c r="F1806" s="48" t="e">
        <f>IF(G1806+H1806&lt;&gt;0,Transaksi!#REF!,"")</f>
        <v>#REF!</v>
      </c>
      <c r="G1806" s="61" t="e">
        <f>IF(Transaksi!#REF!=$F$11,Transaksi!#REF!,0)</f>
        <v>#REF!</v>
      </c>
      <c r="H1806" s="61" t="e">
        <f>IF(Transaksi!#REF!=$F$11,Transaksi!#REF!,0)</f>
        <v>#REF!</v>
      </c>
      <c r="I1806" s="127" t="e">
        <f t="shared" si="27"/>
        <v>#REF!</v>
      </c>
      <c r="J1806" s="127" t="e">
        <f>IF(G1806+H1806&lt;&gt;0,Transaksi!#REF!,"")</f>
        <v>#REF!</v>
      </c>
    </row>
    <row r="1807" spans="3:10" customFormat="1" ht="16" customHeight="1">
      <c r="C1807" s="59" t="e">
        <f>IF(G1807+H1807&lt;&gt;0,Transaksi!#REF!,"")</f>
        <v>#REF!</v>
      </c>
      <c r="D1807" s="60" t="e">
        <f>IF(G1807+H1807&lt;&gt;0,Transaksi!#REF!,"")</f>
        <v>#REF!</v>
      </c>
      <c r="E1807" s="213" t="e">
        <f>IF(G1807+H1807&lt;&gt;0,Transaksi!#REF!,"")</f>
        <v>#REF!</v>
      </c>
      <c r="F1807" s="48" t="e">
        <f>IF(G1807+H1807&lt;&gt;0,Transaksi!#REF!,"")</f>
        <v>#REF!</v>
      </c>
      <c r="G1807" s="61" t="e">
        <f>IF(Transaksi!#REF!=$F$11,Transaksi!#REF!,0)</f>
        <v>#REF!</v>
      </c>
      <c r="H1807" s="61" t="e">
        <f>IF(Transaksi!#REF!=$F$11,Transaksi!#REF!,0)</f>
        <v>#REF!</v>
      </c>
      <c r="I1807" s="127" t="e">
        <f t="shared" si="27"/>
        <v>#REF!</v>
      </c>
      <c r="J1807" s="127" t="e">
        <f>IF(G1807+H1807&lt;&gt;0,Transaksi!#REF!,"")</f>
        <v>#REF!</v>
      </c>
    </row>
    <row r="1808" spans="3:10" customFormat="1" ht="16" customHeight="1">
      <c r="C1808" s="59" t="e">
        <f>IF(G1808+H1808&lt;&gt;0,Transaksi!#REF!,"")</f>
        <v>#REF!</v>
      </c>
      <c r="D1808" s="60" t="e">
        <f>IF(G1808+H1808&lt;&gt;0,Transaksi!#REF!,"")</f>
        <v>#REF!</v>
      </c>
      <c r="E1808" s="213" t="e">
        <f>IF(G1808+H1808&lt;&gt;0,Transaksi!#REF!,"")</f>
        <v>#REF!</v>
      </c>
      <c r="F1808" s="48" t="e">
        <f>IF(G1808+H1808&lt;&gt;0,Transaksi!#REF!,"")</f>
        <v>#REF!</v>
      </c>
      <c r="G1808" s="61" t="e">
        <f>IF(Transaksi!#REF!=$F$11,Transaksi!#REF!,0)</f>
        <v>#REF!</v>
      </c>
      <c r="H1808" s="61" t="e">
        <f>IF(Transaksi!#REF!=$F$11,Transaksi!#REF!,0)</f>
        <v>#REF!</v>
      </c>
      <c r="I1808" s="127" t="e">
        <f t="shared" si="27"/>
        <v>#REF!</v>
      </c>
      <c r="J1808" s="127" t="e">
        <f>IF(G1808+H1808&lt;&gt;0,Transaksi!#REF!,"")</f>
        <v>#REF!</v>
      </c>
    </row>
    <row r="1809" spans="3:10" customFormat="1" ht="16" customHeight="1">
      <c r="C1809" s="59" t="e">
        <f>IF(G1809+H1809&lt;&gt;0,Transaksi!#REF!,"")</f>
        <v>#REF!</v>
      </c>
      <c r="D1809" s="60" t="e">
        <f>IF(G1809+H1809&lt;&gt;0,Transaksi!#REF!,"")</f>
        <v>#REF!</v>
      </c>
      <c r="E1809" s="213" t="e">
        <f>IF(G1809+H1809&lt;&gt;0,Transaksi!#REF!,"")</f>
        <v>#REF!</v>
      </c>
      <c r="F1809" s="48" t="e">
        <f>IF(G1809+H1809&lt;&gt;0,Transaksi!#REF!,"")</f>
        <v>#REF!</v>
      </c>
      <c r="G1809" s="61" t="e">
        <f>IF(Transaksi!#REF!=$F$11,Transaksi!#REF!,0)</f>
        <v>#REF!</v>
      </c>
      <c r="H1809" s="61" t="e">
        <f>IF(Transaksi!#REF!=$F$11,Transaksi!#REF!,0)</f>
        <v>#REF!</v>
      </c>
      <c r="I1809" s="127" t="e">
        <f t="shared" ref="I1809:I1872" si="28">I1808+G1809-H1809</f>
        <v>#REF!</v>
      </c>
      <c r="J1809" s="127" t="e">
        <f>IF(G1809+H1809&lt;&gt;0,Transaksi!#REF!,"")</f>
        <v>#REF!</v>
      </c>
    </row>
    <row r="1810" spans="3:10" customFormat="1" ht="16" customHeight="1">
      <c r="C1810" s="59" t="e">
        <f>IF(G1810+H1810&lt;&gt;0,Transaksi!#REF!,"")</f>
        <v>#REF!</v>
      </c>
      <c r="D1810" s="60" t="e">
        <f>IF(G1810+H1810&lt;&gt;0,Transaksi!#REF!,"")</f>
        <v>#REF!</v>
      </c>
      <c r="E1810" s="213" t="e">
        <f>IF(G1810+H1810&lt;&gt;0,Transaksi!#REF!,"")</f>
        <v>#REF!</v>
      </c>
      <c r="F1810" s="48" t="e">
        <f>IF(G1810+H1810&lt;&gt;0,Transaksi!#REF!,"")</f>
        <v>#REF!</v>
      </c>
      <c r="G1810" s="61" t="e">
        <f>IF(Transaksi!#REF!=$F$11,Transaksi!#REF!,0)</f>
        <v>#REF!</v>
      </c>
      <c r="H1810" s="61" t="e">
        <f>IF(Transaksi!#REF!=$F$11,Transaksi!#REF!,0)</f>
        <v>#REF!</v>
      </c>
      <c r="I1810" s="127" t="e">
        <f t="shared" si="28"/>
        <v>#REF!</v>
      </c>
      <c r="J1810" s="127" t="e">
        <f>IF(G1810+H1810&lt;&gt;0,Transaksi!#REF!,"")</f>
        <v>#REF!</v>
      </c>
    </row>
    <row r="1811" spans="3:10" customFormat="1" ht="16" customHeight="1">
      <c r="C1811" s="59" t="e">
        <f>IF(G1811+H1811&lt;&gt;0,Transaksi!#REF!,"")</f>
        <v>#REF!</v>
      </c>
      <c r="D1811" s="60" t="e">
        <f>IF(G1811+H1811&lt;&gt;0,Transaksi!#REF!,"")</f>
        <v>#REF!</v>
      </c>
      <c r="E1811" s="213" t="e">
        <f>IF(G1811+H1811&lt;&gt;0,Transaksi!#REF!,"")</f>
        <v>#REF!</v>
      </c>
      <c r="F1811" s="48" t="e">
        <f>IF(G1811+H1811&lt;&gt;0,Transaksi!#REF!,"")</f>
        <v>#REF!</v>
      </c>
      <c r="G1811" s="61" t="e">
        <f>IF(Transaksi!#REF!=$F$11,Transaksi!#REF!,0)</f>
        <v>#REF!</v>
      </c>
      <c r="H1811" s="61" t="e">
        <f>IF(Transaksi!#REF!=$F$11,Transaksi!#REF!,0)</f>
        <v>#REF!</v>
      </c>
      <c r="I1811" s="127" t="e">
        <f t="shared" si="28"/>
        <v>#REF!</v>
      </c>
      <c r="J1811" s="127" t="e">
        <f>IF(G1811+H1811&lt;&gt;0,Transaksi!#REF!,"")</f>
        <v>#REF!</v>
      </c>
    </row>
    <row r="1812" spans="3:10" customFormat="1" ht="16" customHeight="1">
      <c r="C1812" s="59" t="e">
        <f>IF(G1812+H1812&lt;&gt;0,Transaksi!#REF!,"")</f>
        <v>#REF!</v>
      </c>
      <c r="D1812" s="60" t="e">
        <f>IF(G1812+H1812&lt;&gt;0,Transaksi!#REF!,"")</f>
        <v>#REF!</v>
      </c>
      <c r="E1812" s="213" t="e">
        <f>IF(G1812+H1812&lt;&gt;0,Transaksi!#REF!,"")</f>
        <v>#REF!</v>
      </c>
      <c r="F1812" s="48" t="e">
        <f>IF(G1812+H1812&lt;&gt;0,Transaksi!#REF!,"")</f>
        <v>#REF!</v>
      </c>
      <c r="G1812" s="61" t="e">
        <f>IF(Transaksi!#REF!=$F$11,Transaksi!#REF!,0)</f>
        <v>#REF!</v>
      </c>
      <c r="H1812" s="61" t="e">
        <f>IF(Transaksi!#REF!=$F$11,Transaksi!#REF!,0)</f>
        <v>#REF!</v>
      </c>
      <c r="I1812" s="127" t="e">
        <f t="shared" si="28"/>
        <v>#REF!</v>
      </c>
      <c r="J1812" s="127" t="e">
        <f>IF(G1812+H1812&lt;&gt;0,Transaksi!#REF!,"")</f>
        <v>#REF!</v>
      </c>
    </row>
    <row r="1813" spans="3:10" customFormat="1" ht="16" customHeight="1">
      <c r="C1813" s="59" t="e">
        <f>IF(G1813+H1813&lt;&gt;0,Transaksi!#REF!,"")</f>
        <v>#REF!</v>
      </c>
      <c r="D1813" s="60" t="e">
        <f>IF(G1813+H1813&lt;&gt;0,Transaksi!#REF!,"")</f>
        <v>#REF!</v>
      </c>
      <c r="E1813" s="213" t="e">
        <f>IF(G1813+H1813&lt;&gt;0,Transaksi!#REF!,"")</f>
        <v>#REF!</v>
      </c>
      <c r="F1813" s="48" t="e">
        <f>IF(G1813+H1813&lt;&gt;0,Transaksi!#REF!,"")</f>
        <v>#REF!</v>
      </c>
      <c r="G1813" s="61" t="e">
        <f>IF(Transaksi!#REF!=$F$11,Transaksi!#REF!,0)</f>
        <v>#REF!</v>
      </c>
      <c r="H1813" s="61" t="e">
        <f>IF(Transaksi!#REF!=$F$11,Transaksi!#REF!,0)</f>
        <v>#REF!</v>
      </c>
      <c r="I1813" s="127" t="e">
        <f t="shared" si="28"/>
        <v>#REF!</v>
      </c>
      <c r="J1813" s="127" t="e">
        <f>IF(G1813+H1813&lt;&gt;0,Transaksi!#REF!,"")</f>
        <v>#REF!</v>
      </c>
    </row>
    <row r="1814" spans="3:10" customFormat="1" ht="16" customHeight="1">
      <c r="C1814" s="59" t="e">
        <f>IF(G1814+H1814&lt;&gt;0,Transaksi!#REF!,"")</f>
        <v>#REF!</v>
      </c>
      <c r="D1814" s="60" t="e">
        <f>IF(G1814+H1814&lt;&gt;0,Transaksi!#REF!,"")</f>
        <v>#REF!</v>
      </c>
      <c r="E1814" s="213" t="e">
        <f>IF(G1814+H1814&lt;&gt;0,Transaksi!#REF!,"")</f>
        <v>#REF!</v>
      </c>
      <c r="F1814" s="48" t="e">
        <f>IF(G1814+H1814&lt;&gt;0,Transaksi!#REF!,"")</f>
        <v>#REF!</v>
      </c>
      <c r="G1814" s="61" t="e">
        <f>IF(Transaksi!#REF!=$F$11,Transaksi!#REF!,0)</f>
        <v>#REF!</v>
      </c>
      <c r="H1814" s="61" t="e">
        <f>IF(Transaksi!#REF!=$F$11,Transaksi!#REF!,0)</f>
        <v>#REF!</v>
      </c>
      <c r="I1814" s="127" t="e">
        <f t="shared" si="28"/>
        <v>#REF!</v>
      </c>
      <c r="J1814" s="127" t="e">
        <f>IF(G1814+H1814&lt;&gt;0,Transaksi!#REF!,"")</f>
        <v>#REF!</v>
      </c>
    </row>
    <row r="1815" spans="3:10" customFormat="1" ht="16" customHeight="1">
      <c r="C1815" s="59" t="e">
        <f>IF(G1815+H1815&lt;&gt;0,Transaksi!#REF!,"")</f>
        <v>#REF!</v>
      </c>
      <c r="D1815" s="60" t="e">
        <f>IF(G1815+H1815&lt;&gt;0,Transaksi!#REF!,"")</f>
        <v>#REF!</v>
      </c>
      <c r="E1815" s="213" t="e">
        <f>IF(G1815+H1815&lt;&gt;0,Transaksi!#REF!,"")</f>
        <v>#REF!</v>
      </c>
      <c r="F1815" s="48" t="e">
        <f>IF(G1815+H1815&lt;&gt;0,Transaksi!#REF!,"")</f>
        <v>#REF!</v>
      </c>
      <c r="G1815" s="61" t="e">
        <f>IF(Transaksi!#REF!=$F$11,Transaksi!#REF!,0)</f>
        <v>#REF!</v>
      </c>
      <c r="H1815" s="61" t="e">
        <f>IF(Transaksi!#REF!=$F$11,Transaksi!#REF!,0)</f>
        <v>#REF!</v>
      </c>
      <c r="I1815" s="127" t="e">
        <f t="shared" si="28"/>
        <v>#REF!</v>
      </c>
      <c r="J1815" s="127" t="e">
        <f>IF(G1815+H1815&lt;&gt;0,Transaksi!#REF!,"")</f>
        <v>#REF!</v>
      </c>
    </row>
    <row r="1816" spans="3:10" customFormat="1" ht="16" customHeight="1">
      <c r="C1816" s="59" t="e">
        <f>IF(G1816+H1816&lt;&gt;0,Transaksi!#REF!,"")</f>
        <v>#REF!</v>
      </c>
      <c r="D1816" s="60" t="e">
        <f>IF(G1816+H1816&lt;&gt;0,Transaksi!#REF!,"")</f>
        <v>#REF!</v>
      </c>
      <c r="E1816" s="213" t="e">
        <f>IF(G1816+H1816&lt;&gt;0,Transaksi!#REF!,"")</f>
        <v>#REF!</v>
      </c>
      <c r="F1816" s="48" t="e">
        <f>IF(G1816+H1816&lt;&gt;0,Transaksi!#REF!,"")</f>
        <v>#REF!</v>
      </c>
      <c r="G1816" s="61" t="e">
        <f>IF(Transaksi!#REF!=$F$11,Transaksi!#REF!,0)</f>
        <v>#REF!</v>
      </c>
      <c r="H1816" s="61" t="e">
        <f>IF(Transaksi!#REF!=$F$11,Transaksi!#REF!,0)</f>
        <v>#REF!</v>
      </c>
      <c r="I1816" s="127" t="e">
        <f t="shared" si="28"/>
        <v>#REF!</v>
      </c>
      <c r="J1816" s="127" t="e">
        <f>IF(G1816+H1816&lt;&gt;0,Transaksi!#REF!,"")</f>
        <v>#REF!</v>
      </c>
    </row>
    <row r="1817" spans="3:10" customFormat="1" ht="16" customHeight="1">
      <c r="C1817" s="59" t="e">
        <f>IF(G1817+H1817&lt;&gt;0,Transaksi!#REF!,"")</f>
        <v>#REF!</v>
      </c>
      <c r="D1817" s="60" t="e">
        <f>IF(G1817+H1817&lt;&gt;0,Transaksi!#REF!,"")</f>
        <v>#REF!</v>
      </c>
      <c r="E1817" s="213" t="e">
        <f>IF(G1817+H1817&lt;&gt;0,Transaksi!#REF!,"")</f>
        <v>#REF!</v>
      </c>
      <c r="F1817" s="48" t="e">
        <f>IF(G1817+H1817&lt;&gt;0,Transaksi!#REF!,"")</f>
        <v>#REF!</v>
      </c>
      <c r="G1817" s="61" t="e">
        <f>IF(Transaksi!#REF!=$F$11,Transaksi!#REF!,0)</f>
        <v>#REF!</v>
      </c>
      <c r="H1817" s="61" t="e">
        <f>IF(Transaksi!#REF!=$F$11,Transaksi!#REF!,0)</f>
        <v>#REF!</v>
      </c>
      <c r="I1817" s="127" t="e">
        <f t="shared" si="28"/>
        <v>#REF!</v>
      </c>
      <c r="J1817" s="127" t="e">
        <f>IF(G1817+H1817&lt;&gt;0,Transaksi!#REF!,"")</f>
        <v>#REF!</v>
      </c>
    </row>
    <row r="1818" spans="3:10" customFormat="1" ht="16" customHeight="1">
      <c r="C1818" s="59" t="e">
        <f>IF(G1818+H1818&lt;&gt;0,Transaksi!#REF!,"")</f>
        <v>#REF!</v>
      </c>
      <c r="D1818" s="60" t="e">
        <f>IF(G1818+H1818&lt;&gt;0,Transaksi!#REF!,"")</f>
        <v>#REF!</v>
      </c>
      <c r="E1818" s="213" t="e">
        <f>IF(G1818+H1818&lt;&gt;0,Transaksi!#REF!,"")</f>
        <v>#REF!</v>
      </c>
      <c r="F1818" s="48" t="e">
        <f>IF(G1818+H1818&lt;&gt;0,Transaksi!#REF!,"")</f>
        <v>#REF!</v>
      </c>
      <c r="G1818" s="61" t="e">
        <f>IF(Transaksi!#REF!=$F$11,Transaksi!#REF!,0)</f>
        <v>#REF!</v>
      </c>
      <c r="H1818" s="61" t="e">
        <f>IF(Transaksi!#REF!=$F$11,Transaksi!#REF!,0)</f>
        <v>#REF!</v>
      </c>
      <c r="I1818" s="127" t="e">
        <f t="shared" si="28"/>
        <v>#REF!</v>
      </c>
      <c r="J1818" s="127" t="e">
        <f>IF(G1818+H1818&lt;&gt;0,Transaksi!#REF!,"")</f>
        <v>#REF!</v>
      </c>
    </row>
    <row r="1819" spans="3:10" customFormat="1" ht="16" customHeight="1">
      <c r="C1819" s="59" t="e">
        <f>IF(G1819+H1819&lt;&gt;0,Transaksi!#REF!,"")</f>
        <v>#REF!</v>
      </c>
      <c r="D1819" s="60" t="e">
        <f>IF(G1819+H1819&lt;&gt;0,Transaksi!#REF!,"")</f>
        <v>#REF!</v>
      </c>
      <c r="E1819" s="213" t="e">
        <f>IF(G1819+H1819&lt;&gt;0,Transaksi!#REF!,"")</f>
        <v>#REF!</v>
      </c>
      <c r="F1819" s="48" t="e">
        <f>IF(G1819+H1819&lt;&gt;0,Transaksi!#REF!,"")</f>
        <v>#REF!</v>
      </c>
      <c r="G1819" s="61" t="e">
        <f>IF(Transaksi!#REF!=$F$11,Transaksi!#REF!,0)</f>
        <v>#REF!</v>
      </c>
      <c r="H1819" s="61" t="e">
        <f>IF(Transaksi!#REF!=$F$11,Transaksi!#REF!,0)</f>
        <v>#REF!</v>
      </c>
      <c r="I1819" s="127" t="e">
        <f t="shared" si="28"/>
        <v>#REF!</v>
      </c>
      <c r="J1819" s="127" t="e">
        <f>IF(G1819+H1819&lt;&gt;0,Transaksi!#REF!,"")</f>
        <v>#REF!</v>
      </c>
    </row>
    <row r="1820" spans="3:10" customFormat="1" ht="16" customHeight="1">
      <c r="C1820" s="59" t="e">
        <f>IF(G1820+H1820&lt;&gt;0,Transaksi!#REF!,"")</f>
        <v>#REF!</v>
      </c>
      <c r="D1820" s="60" t="e">
        <f>IF(G1820+H1820&lt;&gt;0,Transaksi!#REF!,"")</f>
        <v>#REF!</v>
      </c>
      <c r="E1820" s="213" t="e">
        <f>IF(G1820+H1820&lt;&gt;0,Transaksi!#REF!,"")</f>
        <v>#REF!</v>
      </c>
      <c r="F1820" s="48" t="e">
        <f>IF(G1820+H1820&lt;&gt;0,Transaksi!#REF!,"")</f>
        <v>#REF!</v>
      </c>
      <c r="G1820" s="61" t="e">
        <f>IF(Transaksi!#REF!=$F$11,Transaksi!#REF!,0)</f>
        <v>#REF!</v>
      </c>
      <c r="H1820" s="61" t="e">
        <f>IF(Transaksi!#REF!=$F$11,Transaksi!#REF!,0)</f>
        <v>#REF!</v>
      </c>
      <c r="I1820" s="127" t="e">
        <f t="shared" si="28"/>
        <v>#REF!</v>
      </c>
      <c r="J1820" s="127" t="e">
        <f>IF(G1820+H1820&lt;&gt;0,Transaksi!#REF!,"")</f>
        <v>#REF!</v>
      </c>
    </row>
    <row r="1821" spans="3:10" customFormat="1" ht="16" customHeight="1">
      <c r="C1821" s="59" t="e">
        <f>IF(G1821+H1821&lt;&gt;0,Transaksi!#REF!,"")</f>
        <v>#REF!</v>
      </c>
      <c r="D1821" s="60" t="e">
        <f>IF(G1821+H1821&lt;&gt;0,Transaksi!#REF!,"")</f>
        <v>#REF!</v>
      </c>
      <c r="E1821" s="213" t="e">
        <f>IF(G1821+H1821&lt;&gt;0,Transaksi!#REF!,"")</f>
        <v>#REF!</v>
      </c>
      <c r="F1821" s="48" t="e">
        <f>IF(G1821+H1821&lt;&gt;0,Transaksi!#REF!,"")</f>
        <v>#REF!</v>
      </c>
      <c r="G1821" s="61" t="e">
        <f>IF(Transaksi!#REF!=$F$11,Transaksi!#REF!,0)</f>
        <v>#REF!</v>
      </c>
      <c r="H1821" s="61" t="e">
        <f>IF(Transaksi!#REF!=$F$11,Transaksi!#REF!,0)</f>
        <v>#REF!</v>
      </c>
      <c r="I1821" s="127" t="e">
        <f t="shared" si="28"/>
        <v>#REF!</v>
      </c>
      <c r="J1821" s="127" t="e">
        <f>IF(G1821+H1821&lt;&gt;0,Transaksi!#REF!,"")</f>
        <v>#REF!</v>
      </c>
    </row>
    <row r="1822" spans="3:10" customFormat="1" ht="16" customHeight="1">
      <c r="C1822" s="59" t="e">
        <f>IF(G1822+H1822&lt;&gt;0,Transaksi!#REF!,"")</f>
        <v>#REF!</v>
      </c>
      <c r="D1822" s="60" t="e">
        <f>IF(G1822+H1822&lt;&gt;0,Transaksi!#REF!,"")</f>
        <v>#REF!</v>
      </c>
      <c r="E1822" s="213" t="e">
        <f>IF(G1822+H1822&lt;&gt;0,Transaksi!#REF!,"")</f>
        <v>#REF!</v>
      </c>
      <c r="F1822" s="48" t="e">
        <f>IF(G1822+H1822&lt;&gt;0,Transaksi!#REF!,"")</f>
        <v>#REF!</v>
      </c>
      <c r="G1822" s="61" t="e">
        <f>IF(Transaksi!#REF!=$F$11,Transaksi!#REF!,0)</f>
        <v>#REF!</v>
      </c>
      <c r="H1822" s="61" t="e">
        <f>IF(Transaksi!#REF!=$F$11,Transaksi!#REF!,0)</f>
        <v>#REF!</v>
      </c>
      <c r="I1822" s="127" t="e">
        <f t="shared" si="28"/>
        <v>#REF!</v>
      </c>
      <c r="J1822" s="127" t="e">
        <f>IF(G1822+H1822&lt;&gt;0,Transaksi!#REF!,"")</f>
        <v>#REF!</v>
      </c>
    </row>
    <row r="1823" spans="3:10" customFormat="1" ht="16" customHeight="1">
      <c r="C1823" s="59" t="e">
        <f>IF(G1823+H1823&lt;&gt;0,Transaksi!#REF!,"")</f>
        <v>#REF!</v>
      </c>
      <c r="D1823" s="60" t="e">
        <f>IF(G1823+H1823&lt;&gt;0,Transaksi!#REF!,"")</f>
        <v>#REF!</v>
      </c>
      <c r="E1823" s="213" t="e">
        <f>IF(G1823+H1823&lt;&gt;0,Transaksi!#REF!,"")</f>
        <v>#REF!</v>
      </c>
      <c r="F1823" s="48" t="e">
        <f>IF(G1823+H1823&lt;&gt;0,Transaksi!#REF!,"")</f>
        <v>#REF!</v>
      </c>
      <c r="G1823" s="61" t="e">
        <f>IF(Transaksi!#REF!=$F$11,Transaksi!#REF!,0)</f>
        <v>#REF!</v>
      </c>
      <c r="H1823" s="61" t="e">
        <f>IF(Transaksi!#REF!=$F$11,Transaksi!#REF!,0)</f>
        <v>#REF!</v>
      </c>
      <c r="I1823" s="127" t="e">
        <f t="shared" si="28"/>
        <v>#REF!</v>
      </c>
      <c r="J1823" s="127" t="e">
        <f>IF(G1823+H1823&lt;&gt;0,Transaksi!#REF!,"")</f>
        <v>#REF!</v>
      </c>
    </row>
    <row r="1824" spans="3:10" customFormat="1" ht="16" customHeight="1">
      <c r="C1824" s="59" t="e">
        <f>IF(G1824+H1824&lt;&gt;0,Transaksi!#REF!,"")</f>
        <v>#REF!</v>
      </c>
      <c r="D1824" s="60" t="e">
        <f>IF(G1824+H1824&lt;&gt;0,Transaksi!#REF!,"")</f>
        <v>#REF!</v>
      </c>
      <c r="E1824" s="213" t="e">
        <f>IF(G1824+H1824&lt;&gt;0,Transaksi!#REF!,"")</f>
        <v>#REF!</v>
      </c>
      <c r="F1824" s="48" t="e">
        <f>IF(G1824+H1824&lt;&gt;0,Transaksi!#REF!,"")</f>
        <v>#REF!</v>
      </c>
      <c r="G1824" s="61" t="e">
        <f>IF(Transaksi!#REF!=$F$11,Transaksi!#REF!,0)</f>
        <v>#REF!</v>
      </c>
      <c r="H1824" s="61" t="e">
        <f>IF(Transaksi!#REF!=$F$11,Transaksi!#REF!,0)</f>
        <v>#REF!</v>
      </c>
      <c r="I1824" s="127" t="e">
        <f t="shared" si="28"/>
        <v>#REF!</v>
      </c>
      <c r="J1824" s="127" t="e">
        <f>IF(G1824+H1824&lt;&gt;0,Transaksi!#REF!,"")</f>
        <v>#REF!</v>
      </c>
    </row>
    <row r="1825" spans="3:10" customFormat="1" ht="16" customHeight="1">
      <c r="C1825" s="59" t="e">
        <f>IF(G1825+H1825&lt;&gt;0,Transaksi!#REF!,"")</f>
        <v>#REF!</v>
      </c>
      <c r="D1825" s="60" t="e">
        <f>IF(G1825+H1825&lt;&gt;0,Transaksi!#REF!,"")</f>
        <v>#REF!</v>
      </c>
      <c r="E1825" s="213" t="e">
        <f>IF(G1825+H1825&lt;&gt;0,Transaksi!#REF!,"")</f>
        <v>#REF!</v>
      </c>
      <c r="F1825" s="48" t="e">
        <f>IF(G1825+H1825&lt;&gt;0,Transaksi!#REF!,"")</f>
        <v>#REF!</v>
      </c>
      <c r="G1825" s="61" t="e">
        <f>IF(Transaksi!#REF!=$F$11,Transaksi!#REF!,0)</f>
        <v>#REF!</v>
      </c>
      <c r="H1825" s="61" t="e">
        <f>IF(Transaksi!#REF!=$F$11,Transaksi!#REF!,0)</f>
        <v>#REF!</v>
      </c>
      <c r="I1825" s="127" t="e">
        <f t="shared" si="28"/>
        <v>#REF!</v>
      </c>
      <c r="J1825" s="127" t="e">
        <f>IF(G1825+H1825&lt;&gt;0,Transaksi!#REF!,"")</f>
        <v>#REF!</v>
      </c>
    </row>
    <row r="1826" spans="3:10" customFormat="1" ht="16" customHeight="1">
      <c r="C1826" s="59" t="e">
        <f>IF(G1826+H1826&lt;&gt;0,Transaksi!#REF!,"")</f>
        <v>#REF!</v>
      </c>
      <c r="D1826" s="60" t="e">
        <f>IF(G1826+H1826&lt;&gt;0,Transaksi!#REF!,"")</f>
        <v>#REF!</v>
      </c>
      <c r="E1826" s="213" t="e">
        <f>IF(G1826+H1826&lt;&gt;0,Transaksi!#REF!,"")</f>
        <v>#REF!</v>
      </c>
      <c r="F1826" s="48" t="e">
        <f>IF(G1826+H1826&lt;&gt;0,Transaksi!#REF!,"")</f>
        <v>#REF!</v>
      </c>
      <c r="G1826" s="61" t="e">
        <f>IF(Transaksi!#REF!=$F$11,Transaksi!#REF!,0)</f>
        <v>#REF!</v>
      </c>
      <c r="H1826" s="61" t="e">
        <f>IF(Transaksi!#REF!=$F$11,Transaksi!#REF!,0)</f>
        <v>#REF!</v>
      </c>
      <c r="I1826" s="127" t="e">
        <f t="shared" si="28"/>
        <v>#REF!</v>
      </c>
      <c r="J1826" s="127" t="e">
        <f>IF(G1826+H1826&lt;&gt;0,Transaksi!#REF!,"")</f>
        <v>#REF!</v>
      </c>
    </row>
    <row r="1827" spans="3:10" customFormat="1" ht="16" customHeight="1">
      <c r="C1827" s="59" t="e">
        <f>IF(G1827+H1827&lt;&gt;0,Transaksi!#REF!,"")</f>
        <v>#REF!</v>
      </c>
      <c r="D1827" s="60" t="e">
        <f>IF(G1827+H1827&lt;&gt;0,Transaksi!#REF!,"")</f>
        <v>#REF!</v>
      </c>
      <c r="E1827" s="213" t="e">
        <f>IF(G1827+H1827&lt;&gt;0,Transaksi!#REF!,"")</f>
        <v>#REF!</v>
      </c>
      <c r="F1827" s="48" t="e">
        <f>IF(G1827+H1827&lt;&gt;0,Transaksi!#REF!,"")</f>
        <v>#REF!</v>
      </c>
      <c r="G1827" s="61" t="e">
        <f>IF(Transaksi!#REF!=$F$11,Transaksi!#REF!,0)</f>
        <v>#REF!</v>
      </c>
      <c r="H1827" s="61" t="e">
        <f>IF(Transaksi!#REF!=$F$11,Transaksi!#REF!,0)</f>
        <v>#REF!</v>
      </c>
      <c r="I1827" s="127" t="e">
        <f t="shared" si="28"/>
        <v>#REF!</v>
      </c>
      <c r="J1827" s="127" t="e">
        <f>IF(G1827+H1827&lt;&gt;0,Transaksi!#REF!,"")</f>
        <v>#REF!</v>
      </c>
    </row>
    <row r="1828" spans="3:10" customFormat="1" ht="16" customHeight="1">
      <c r="C1828" s="59" t="e">
        <f>IF(G1828+H1828&lt;&gt;0,Transaksi!#REF!,"")</f>
        <v>#REF!</v>
      </c>
      <c r="D1828" s="60" t="e">
        <f>IF(G1828+H1828&lt;&gt;0,Transaksi!#REF!,"")</f>
        <v>#REF!</v>
      </c>
      <c r="E1828" s="213" t="e">
        <f>IF(G1828+H1828&lt;&gt;0,Transaksi!#REF!,"")</f>
        <v>#REF!</v>
      </c>
      <c r="F1828" s="48" t="e">
        <f>IF(G1828+H1828&lt;&gt;0,Transaksi!#REF!,"")</f>
        <v>#REF!</v>
      </c>
      <c r="G1828" s="61" t="e">
        <f>IF(Transaksi!#REF!=$F$11,Transaksi!#REF!,0)</f>
        <v>#REF!</v>
      </c>
      <c r="H1828" s="61" t="e">
        <f>IF(Transaksi!#REF!=$F$11,Transaksi!#REF!,0)</f>
        <v>#REF!</v>
      </c>
      <c r="I1828" s="127" t="e">
        <f t="shared" si="28"/>
        <v>#REF!</v>
      </c>
      <c r="J1828" s="127" t="e">
        <f>IF(G1828+H1828&lt;&gt;0,Transaksi!#REF!,"")</f>
        <v>#REF!</v>
      </c>
    </row>
    <row r="1829" spans="3:10" customFormat="1" ht="16" customHeight="1">
      <c r="C1829" s="59" t="e">
        <f>IF(G1829+H1829&lt;&gt;0,Transaksi!#REF!,"")</f>
        <v>#REF!</v>
      </c>
      <c r="D1829" s="60" t="e">
        <f>IF(G1829+H1829&lt;&gt;0,Transaksi!#REF!,"")</f>
        <v>#REF!</v>
      </c>
      <c r="E1829" s="213" t="e">
        <f>IF(G1829+H1829&lt;&gt;0,Transaksi!#REF!,"")</f>
        <v>#REF!</v>
      </c>
      <c r="F1829" s="48" t="e">
        <f>IF(G1829+H1829&lt;&gt;0,Transaksi!#REF!,"")</f>
        <v>#REF!</v>
      </c>
      <c r="G1829" s="61" t="e">
        <f>IF(Transaksi!#REF!=$F$11,Transaksi!#REF!,0)</f>
        <v>#REF!</v>
      </c>
      <c r="H1829" s="61" t="e">
        <f>IF(Transaksi!#REF!=$F$11,Transaksi!#REF!,0)</f>
        <v>#REF!</v>
      </c>
      <c r="I1829" s="127" t="e">
        <f t="shared" si="28"/>
        <v>#REF!</v>
      </c>
      <c r="J1829" s="127" t="e">
        <f>IF(G1829+H1829&lt;&gt;0,Transaksi!#REF!,"")</f>
        <v>#REF!</v>
      </c>
    </row>
    <row r="1830" spans="3:10" customFormat="1" ht="16" customHeight="1">
      <c r="C1830" s="59" t="e">
        <f>IF(G1830+H1830&lt;&gt;0,Transaksi!#REF!,"")</f>
        <v>#REF!</v>
      </c>
      <c r="D1830" s="60" t="e">
        <f>IF(G1830+H1830&lt;&gt;0,Transaksi!#REF!,"")</f>
        <v>#REF!</v>
      </c>
      <c r="E1830" s="213" t="e">
        <f>IF(G1830+H1830&lt;&gt;0,Transaksi!#REF!,"")</f>
        <v>#REF!</v>
      </c>
      <c r="F1830" s="48" t="e">
        <f>IF(G1830+H1830&lt;&gt;0,Transaksi!#REF!,"")</f>
        <v>#REF!</v>
      </c>
      <c r="G1830" s="61" t="e">
        <f>IF(Transaksi!#REF!=$F$11,Transaksi!#REF!,0)</f>
        <v>#REF!</v>
      </c>
      <c r="H1830" s="61" t="e">
        <f>IF(Transaksi!#REF!=$F$11,Transaksi!#REF!,0)</f>
        <v>#REF!</v>
      </c>
      <c r="I1830" s="127" t="e">
        <f t="shared" si="28"/>
        <v>#REF!</v>
      </c>
      <c r="J1830" s="127" t="e">
        <f>IF(G1830+H1830&lt;&gt;0,Transaksi!#REF!,"")</f>
        <v>#REF!</v>
      </c>
    </row>
    <row r="1831" spans="3:10" customFormat="1" ht="16" customHeight="1">
      <c r="C1831" s="59" t="e">
        <f>IF(G1831+H1831&lt;&gt;0,Transaksi!#REF!,"")</f>
        <v>#REF!</v>
      </c>
      <c r="D1831" s="60" t="e">
        <f>IF(G1831+H1831&lt;&gt;0,Transaksi!#REF!,"")</f>
        <v>#REF!</v>
      </c>
      <c r="E1831" s="213" t="e">
        <f>IF(G1831+H1831&lt;&gt;0,Transaksi!#REF!,"")</f>
        <v>#REF!</v>
      </c>
      <c r="F1831" s="48" t="e">
        <f>IF(G1831+H1831&lt;&gt;0,Transaksi!#REF!,"")</f>
        <v>#REF!</v>
      </c>
      <c r="G1831" s="61" t="e">
        <f>IF(Transaksi!#REF!=$F$11,Transaksi!#REF!,0)</f>
        <v>#REF!</v>
      </c>
      <c r="H1831" s="61" t="e">
        <f>IF(Transaksi!#REF!=$F$11,Transaksi!#REF!,0)</f>
        <v>#REF!</v>
      </c>
      <c r="I1831" s="127" t="e">
        <f t="shared" si="28"/>
        <v>#REF!</v>
      </c>
      <c r="J1831" s="127" t="e">
        <f>IF(G1831+H1831&lt;&gt;0,Transaksi!#REF!,"")</f>
        <v>#REF!</v>
      </c>
    </row>
    <row r="1832" spans="3:10" customFormat="1" ht="16" customHeight="1">
      <c r="C1832" s="59" t="e">
        <f>IF(G1832+H1832&lt;&gt;0,Transaksi!#REF!,"")</f>
        <v>#REF!</v>
      </c>
      <c r="D1832" s="60" t="e">
        <f>IF(G1832+H1832&lt;&gt;0,Transaksi!#REF!,"")</f>
        <v>#REF!</v>
      </c>
      <c r="E1832" s="213" t="e">
        <f>IF(G1832+H1832&lt;&gt;0,Transaksi!#REF!,"")</f>
        <v>#REF!</v>
      </c>
      <c r="F1832" s="48" t="e">
        <f>IF(G1832+H1832&lt;&gt;0,Transaksi!#REF!,"")</f>
        <v>#REF!</v>
      </c>
      <c r="G1832" s="61" t="e">
        <f>IF(Transaksi!#REF!=$F$11,Transaksi!#REF!,0)</f>
        <v>#REF!</v>
      </c>
      <c r="H1832" s="61" t="e">
        <f>IF(Transaksi!#REF!=$F$11,Transaksi!#REF!,0)</f>
        <v>#REF!</v>
      </c>
      <c r="I1832" s="127" t="e">
        <f t="shared" si="28"/>
        <v>#REF!</v>
      </c>
      <c r="J1832" s="127" t="e">
        <f>IF(G1832+H1832&lt;&gt;0,Transaksi!#REF!,"")</f>
        <v>#REF!</v>
      </c>
    </row>
    <row r="1833" spans="3:10" customFormat="1" ht="16" customHeight="1">
      <c r="C1833" s="59" t="e">
        <f>IF(G1833+H1833&lt;&gt;0,Transaksi!#REF!,"")</f>
        <v>#REF!</v>
      </c>
      <c r="D1833" s="60" t="e">
        <f>IF(G1833+H1833&lt;&gt;0,Transaksi!#REF!,"")</f>
        <v>#REF!</v>
      </c>
      <c r="E1833" s="213" t="e">
        <f>IF(G1833+H1833&lt;&gt;0,Transaksi!#REF!,"")</f>
        <v>#REF!</v>
      </c>
      <c r="F1833" s="48" t="e">
        <f>IF(G1833+H1833&lt;&gt;0,Transaksi!#REF!,"")</f>
        <v>#REF!</v>
      </c>
      <c r="G1833" s="61" t="e">
        <f>IF(Transaksi!#REF!=$F$11,Transaksi!#REF!,0)</f>
        <v>#REF!</v>
      </c>
      <c r="H1833" s="61" t="e">
        <f>IF(Transaksi!#REF!=$F$11,Transaksi!#REF!,0)</f>
        <v>#REF!</v>
      </c>
      <c r="I1833" s="127" t="e">
        <f t="shared" si="28"/>
        <v>#REF!</v>
      </c>
      <c r="J1833" s="127" t="e">
        <f>IF(G1833+H1833&lt;&gt;0,Transaksi!#REF!,"")</f>
        <v>#REF!</v>
      </c>
    </row>
    <row r="1834" spans="3:10" customFormat="1" ht="16" customHeight="1">
      <c r="C1834" s="59" t="e">
        <f>IF(G1834+H1834&lt;&gt;0,Transaksi!#REF!,"")</f>
        <v>#REF!</v>
      </c>
      <c r="D1834" s="60" t="e">
        <f>IF(G1834+H1834&lt;&gt;0,Transaksi!#REF!,"")</f>
        <v>#REF!</v>
      </c>
      <c r="E1834" s="213" t="e">
        <f>IF(G1834+H1834&lt;&gt;0,Transaksi!#REF!,"")</f>
        <v>#REF!</v>
      </c>
      <c r="F1834" s="48" t="e">
        <f>IF(G1834+H1834&lt;&gt;0,Transaksi!#REF!,"")</f>
        <v>#REF!</v>
      </c>
      <c r="G1834" s="61" t="e">
        <f>IF(Transaksi!#REF!=$F$11,Transaksi!#REF!,0)</f>
        <v>#REF!</v>
      </c>
      <c r="H1834" s="61" t="e">
        <f>IF(Transaksi!#REF!=$F$11,Transaksi!#REF!,0)</f>
        <v>#REF!</v>
      </c>
      <c r="I1834" s="127" t="e">
        <f t="shared" si="28"/>
        <v>#REF!</v>
      </c>
      <c r="J1834" s="127" t="e">
        <f>IF(G1834+H1834&lt;&gt;0,Transaksi!#REF!,"")</f>
        <v>#REF!</v>
      </c>
    </row>
    <row r="1835" spans="3:10" customFormat="1" ht="16" customHeight="1">
      <c r="C1835" s="59" t="e">
        <f>IF(G1835+H1835&lt;&gt;0,Transaksi!#REF!,"")</f>
        <v>#REF!</v>
      </c>
      <c r="D1835" s="60" t="e">
        <f>IF(G1835+H1835&lt;&gt;0,Transaksi!#REF!,"")</f>
        <v>#REF!</v>
      </c>
      <c r="E1835" s="213" t="e">
        <f>IF(G1835+H1835&lt;&gt;0,Transaksi!#REF!,"")</f>
        <v>#REF!</v>
      </c>
      <c r="F1835" s="48" t="e">
        <f>IF(G1835+H1835&lt;&gt;0,Transaksi!#REF!,"")</f>
        <v>#REF!</v>
      </c>
      <c r="G1835" s="61" t="e">
        <f>IF(Transaksi!#REF!=$F$11,Transaksi!#REF!,0)</f>
        <v>#REF!</v>
      </c>
      <c r="H1835" s="61" t="e">
        <f>IF(Transaksi!#REF!=$F$11,Transaksi!#REF!,0)</f>
        <v>#REF!</v>
      </c>
      <c r="I1835" s="127" t="e">
        <f t="shared" si="28"/>
        <v>#REF!</v>
      </c>
      <c r="J1835" s="127" t="e">
        <f>IF(G1835+H1835&lt;&gt;0,Transaksi!#REF!,"")</f>
        <v>#REF!</v>
      </c>
    </row>
    <row r="1836" spans="3:10" customFormat="1" ht="16" customHeight="1">
      <c r="C1836" s="59" t="e">
        <f>IF(G1836+H1836&lt;&gt;0,Transaksi!#REF!,"")</f>
        <v>#REF!</v>
      </c>
      <c r="D1836" s="60" t="e">
        <f>IF(G1836+H1836&lt;&gt;0,Transaksi!#REF!,"")</f>
        <v>#REF!</v>
      </c>
      <c r="E1836" s="213" t="e">
        <f>IF(G1836+H1836&lt;&gt;0,Transaksi!#REF!,"")</f>
        <v>#REF!</v>
      </c>
      <c r="F1836" s="48" t="e">
        <f>IF(G1836+H1836&lt;&gt;0,Transaksi!#REF!,"")</f>
        <v>#REF!</v>
      </c>
      <c r="G1836" s="61" t="e">
        <f>IF(Transaksi!#REF!=$F$11,Transaksi!#REF!,0)</f>
        <v>#REF!</v>
      </c>
      <c r="H1836" s="61" t="e">
        <f>IF(Transaksi!#REF!=$F$11,Transaksi!#REF!,0)</f>
        <v>#REF!</v>
      </c>
      <c r="I1836" s="127" t="e">
        <f t="shared" si="28"/>
        <v>#REF!</v>
      </c>
      <c r="J1836" s="127" t="e">
        <f>IF(G1836+H1836&lt;&gt;0,Transaksi!#REF!,"")</f>
        <v>#REF!</v>
      </c>
    </row>
    <row r="1837" spans="3:10" customFormat="1" ht="16" customHeight="1">
      <c r="C1837" s="59" t="e">
        <f>IF(G1837+H1837&lt;&gt;0,Transaksi!#REF!,"")</f>
        <v>#REF!</v>
      </c>
      <c r="D1837" s="60" t="e">
        <f>IF(G1837+H1837&lt;&gt;0,Transaksi!#REF!,"")</f>
        <v>#REF!</v>
      </c>
      <c r="E1837" s="213" t="e">
        <f>IF(G1837+H1837&lt;&gt;0,Transaksi!#REF!,"")</f>
        <v>#REF!</v>
      </c>
      <c r="F1837" s="48" t="e">
        <f>IF(G1837+H1837&lt;&gt;0,Transaksi!#REF!,"")</f>
        <v>#REF!</v>
      </c>
      <c r="G1837" s="61" t="e">
        <f>IF(Transaksi!#REF!=$F$11,Transaksi!#REF!,0)</f>
        <v>#REF!</v>
      </c>
      <c r="H1837" s="61" t="e">
        <f>IF(Transaksi!#REF!=$F$11,Transaksi!#REF!,0)</f>
        <v>#REF!</v>
      </c>
      <c r="I1837" s="127" t="e">
        <f t="shared" si="28"/>
        <v>#REF!</v>
      </c>
      <c r="J1837" s="127" t="e">
        <f>IF(G1837+H1837&lt;&gt;0,Transaksi!#REF!,"")</f>
        <v>#REF!</v>
      </c>
    </row>
    <row r="1838" spans="3:10" customFormat="1" ht="16" customHeight="1">
      <c r="C1838" s="59" t="e">
        <f>IF(G1838+H1838&lt;&gt;0,Transaksi!#REF!,"")</f>
        <v>#REF!</v>
      </c>
      <c r="D1838" s="60" t="e">
        <f>IF(G1838+H1838&lt;&gt;0,Transaksi!#REF!,"")</f>
        <v>#REF!</v>
      </c>
      <c r="E1838" s="213" t="e">
        <f>IF(G1838+H1838&lt;&gt;0,Transaksi!#REF!,"")</f>
        <v>#REF!</v>
      </c>
      <c r="F1838" s="48" t="e">
        <f>IF(G1838+H1838&lt;&gt;0,Transaksi!#REF!,"")</f>
        <v>#REF!</v>
      </c>
      <c r="G1838" s="61" t="e">
        <f>IF(Transaksi!#REF!=$F$11,Transaksi!#REF!,0)</f>
        <v>#REF!</v>
      </c>
      <c r="H1838" s="61" t="e">
        <f>IF(Transaksi!#REF!=$F$11,Transaksi!#REF!,0)</f>
        <v>#REF!</v>
      </c>
      <c r="I1838" s="127" t="e">
        <f t="shared" si="28"/>
        <v>#REF!</v>
      </c>
      <c r="J1838" s="127" t="e">
        <f>IF(G1838+H1838&lt;&gt;0,Transaksi!#REF!,"")</f>
        <v>#REF!</v>
      </c>
    </row>
    <row r="1839" spans="3:10" customFormat="1" ht="16" customHeight="1">
      <c r="C1839" s="59" t="e">
        <f>IF(G1839+H1839&lt;&gt;0,Transaksi!#REF!,"")</f>
        <v>#REF!</v>
      </c>
      <c r="D1839" s="60" t="e">
        <f>IF(G1839+H1839&lt;&gt;0,Transaksi!#REF!,"")</f>
        <v>#REF!</v>
      </c>
      <c r="E1839" s="213" t="e">
        <f>IF(G1839+H1839&lt;&gt;0,Transaksi!#REF!,"")</f>
        <v>#REF!</v>
      </c>
      <c r="F1839" s="48" t="e">
        <f>IF(G1839+H1839&lt;&gt;0,Transaksi!#REF!,"")</f>
        <v>#REF!</v>
      </c>
      <c r="G1839" s="61" t="e">
        <f>IF(Transaksi!#REF!=$F$11,Transaksi!#REF!,0)</f>
        <v>#REF!</v>
      </c>
      <c r="H1839" s="61" t="e">
        <f>IF(Transaksi!#REF!=$F$11,Transaksi!#REF!,0)</f>
        <v>#REF!</v>
      </c>
      <c r="I1839" s="127" t="e">
        <f t="shared" si="28"/>
        <v>#REF!</v>
      </c>
      <c r="J1839" s="127" t="e">
        <f>IF(G1839+H1839&lt;&gt;0,Transaksi!#REF!,"")</f>
        <v>#REF!</v>
      </c>
    </row>
    <row r="1840" spans="3:10" customFormat="1" ht="16" customHeight="1">
      <c r="C1840" s="59" t="e">
        <f>IF(G1840+H1840&lt;&gt;0,Transaksi!#REF!,"")</f>
        <v>#REF!</v>
      </c>
      <c r="D1840" s="60" t="e">
        <f>IF(G1840+H1840&lt;&gt;0,Transaksi!#REF!,"")</f>
        <v>#REF!</v>
      </c>
      <c r="E1840" s="213" t="e">
        <f>IF(G1840+H1840&lt;&gt;0,Transaksi!#REF!,"")</f>
        <v>#REF!</v>
      </c>
      <c r="F1840" s="48" t="e">
        <f>IF(G1840+H1840&lt;&gt;0,Transaksi!#REF!,"")</f>
        <v>#REF!</v>
      </c>
      <c r="G1840" s="61" t="e">
        <f>IF(Transaksi!#REF!=$F$11,Transaksi!#REF!,0)</f>
        <v>#REF!</v>
      </c>
      <c r="H1840" s="61" t="e">
        <f>IF(Transaksi!#REF!=$F$11,Transaksi!#REF!,0)</f>
        <v>#REF!</v>
      </c>
      <c r="I1840" s="127" t="e">
        <f t="shared" si="28"/>
        <v>#REF!</v>
      </c>
      <c r="J1840" s="127" t="e">
        <f>IF(G1840+H1840&lt;&gt;0,Transaksi!#REF!,"")</f>
        <v>#REF!</v>
      </c>
    </row>
    <row r="1841" spans="3:10" customFormat="1" ht="16" customHeight="1">
      <c r="C1841" s="59" t="e">
        <f>IF(G1841+H1841&lt;&gt;0,Transaksi!#REF!,"")</f>
        <v>#REF!</v>
      </c>
      <c r="D1841" s="60" t="e">
        <f>IF(G1841+H1841&lt;&gt;0,Transaksi!#REF!,"")</f>
        <v>#REF!</v>
      </c>
      <c r="E1841" s="213" t="e">
        <f>IF(G1841+H1841&lt;&gt;0,Transaksi!#REF!,"")</f>
        <v>#REF!</v>
      </c>
      <c r="F1841" s="48" t="e">
        <f>IF(G1841+H1841&lt;&gt;0,Transaksi!#REF!,"")</f>
        <v>#REF!</v>
      </c>
      <c r="G1841" s="61" t="e">
        <f>IF(Transaksi!#REF!=$F$11,Transaksi!#REF!,0)</f>
        <v>#REF!</v>
      </c>
      <c r="H1841" s="61" t="e">
        <f>IF(Transaksi!#REF!=$F$11,Transaksi!#REF!,0)</f>
        <v>#REF!</v>
      </c>
      <c r="I1841" s="127" t="e">
        <f t="shared" si="28"/>
        <v>#REF!</v>
      </c>
      <c r="J1841" s="127" t="e">
        <f>IF(G1841+H1841&lt;&gt;0,Transaksi!#REF!,"")</f>
        <v>#REF!</v>
      </c>
    </row>
    <row r="1842" spans="3:10" customFormat="1" ht="16" customHeight="1">
      <c r="C1842" s="59" t="e">
        <f>IF(G1842+H1842&lt;&gt;0,Transaksi!#REF!,"")</f>
        <v>#REF!</v>
      </c>
      <c r="D1842" s="60" t="e">
        <f>IF(G1842+H1842&lt;&gt;0,Transaksi!#REF!,"")</f>
        <v>#REF!</v>
      </c>
      <c r="E1842" s="213" t="e">
        <f>IF(G1842+H1842&lt;&gt;0,Transaksi!#REF!,"")</f>
        <v>#REF!</v>
      </c>
      <c r="F1842" s="48" t="e">
        <f>IF(G1842+H1842&lt;&gt;0,Transaksi!#REF!,"")</f>
        <v>#REF!</v>
      </c>
      <c r="G1842" s="61" t="e">
        <f>IF(Transaksi!#REF!=$F$11,Transaksi!#REF!,0)</f>
        <v>#REF!</v>
      </c>
      <c r="H1842" s="61" t="e">
        <f>IF(Transaksi!#REF!=$F$11,Transaksi!#REF!,0)</f>
        <v>#REF!</v>
      </c>
      <c r="I1842" s="127" t="e">
        <f t="shared" si="28"/>
        <v>#REF!</v>
      </c>
      <c r="J1842" s="127" t="e">
        <f>IF(G1842+H1842&lt;&gt;0,Transaksi!#REF!,"")</f>
        <v>#REF!</v>
      </c>
    </row>
    <row r="1843" spans="3:10" customFormat="1" ht="16" customHeight="1">
      <c r="C1843" s="59" t="e">
        <f>IF(G1843+H1843&lt;&gt;0,Transaksi!#REF!,"")</f>
        <v>#REF!</v>
      </c>
      <c r="D1843" s="60" t="e">
        <f>IF(G1843+H1843&lt;&gt;0,Transaksi!#REF!,"")</f>
        <v>#REF!</v>
      </c>
      <c r="E1843" s="213" t="e">
        <f>IF(G1843+H1843&lt;&gt;0,Transaksi!#REF!,"")</f>
        <v>#REF!</v>
      </c>
      <c r="F1843" s="48" t="e">
        <f>IF(G1843+H1843&lt;&gt;0,Transaksi!#REF!,"")</f>
        <v>#REF!</v>
      </c>
      <c r="G1843" s="61" t="e">
        <f>IF(Transaksi!#REF!=$F$11,Transaksi!#REF!,0)</f>
        <v>#REF!</v>
      </c>
      <c r="H1843" s="61" t="e">
        <f>IF(Transaksi!#REF!=$F$11,Transaksi!#REF!,0)</f>
        <v>#REF!</v>
      </c>
      <c r="I1843" s="127" t="e">
        <f t="shared" si="28"/>
        <v>#REF!</v>
      </c>
      <c r="J1843" s="127" t="e">
        <f>IF(G1843+H1843&lt;&gt;0,Transaksi!#REF!,"")</f>
        <v>#REF!</v>
      </c>
    </row>
    <row r="1844" spans="3:10" customFormat="1" ht="16" customHeight="1">
      <c r="C1844" s="59" t="e">
        <f>IF(G1844+H1844&lt;&gt;0,Transaksi!#REF!,"")</f>
        <v>#REF!</v>
      </c>
      <c r="D1844" s="60" t="e">
        <f>IF(G1844+H1844&lt;&gt;0,Transaksi!#REF!,"")</f>
        <v>#REF!</v>
      </c>
      <c r="E1844" s="213" t="e">
        <f>IF(G1844+H1844&lt;&gt;0,Transaksi!#REF!,"")</f>
        <v>#REF!</v>
      </c>
      <c r="F1844" s="48" t="e">
        <f>IF(G1844+H1844&lt;&gt;0,Transaksi!#REF!,"")</f>
        <v>#REF!</v>
      </c>
      <c r="G1844" s="61" t="e">
        <f>IF(Transaksi!#REF!=$F$11,Transaksi!#REF!,0)</f>
        <v>#REF!</v>
      </c>
      <c r="H1844" s="61" t="e">
        <f>IF(Transaksi!#REF!=$F$11,Transaksi!#REF!,0)</f>
        <v>#REF!</v>
      </c>
      <c r="I1844" s="127" t="e">
        <f t="shared" si="28"/>
        <v>#REF!</v>
      </c>
      <c r="J1844" s="127" t="e">
        <f>IF(G1844+H1844&lt;&gt;0,Transaksi!#REF!,"")</f>
        <v>#REF!</v>
      </c>
    </row>
    <row r="1845" spans="3:10" customFormat="1" ht="16" customHeight="1">
      <c r="C1845" s="59" t="e">
        <f>IF(G1845+H1845&lt;&gt;0,Transaksi!#REF!,"")</f>
        <v>#REF!</v>
      </c>
      <c r="D1845" s="60" t="e">
        <f>IF(G1845+H1845&lt;&gt;0,Transaksi!#REF!,"")</f>
        <v>#REF!</v>
      </c>
      <c r="E1845" s="213" t="e">
        <f>IF(G1845+H1845&lt;&gt;0,Transaksi!#REF!,"")</f>
        <v>#REF!</v>
      </c>
      <c r="F1845" s="48" t="e">
        <f>IF(G1845+H1845&lt;&gt;0,Transaksi!#REF!,"")</f>
        <v>#REF!</v>
      </c>
      <c r="G1845" s="61" t="e">
        <f>IF(Transaksi!#REF!=$F$11,Transaksi!#REF!,0)</f>
        <v>#REF!</v>
      </c>
      <c r="H1845" s="61" t="e">
        <f>IF(Transaksi!#REF!=$F$11,Transaksi!#REF!,0)</f>
        <v>#REF!</v>
      </c>
      <c r="I1845" s="127" t="e">
        <f t="shared" si="28"/>
        <v>#REF!</v>
      </c>
      <c r="J1845" s="127" t="e">
        <f>IF(G1845+H1845&lt;&gt;0,Transaksi!#REF!,"")</f>
        <v>#REF!</v>
      </c>
    </row>
    <row r="1846" spans="3:10" customFormat="1" ht="16" customHeight="1">
      <c r="C1846" s="59" t="e">
        <f>IF(G1846+H1846&lt;&gt;0,Transaksi!#REF!,"")</f>
        <v>#REF!</v>
      </c>
      <c r="D1846" s="60" t="e">
        <f>IF(G1846+H1846&lt;&gt;0,Transaksi!#REF!,"")</f>
        <v>#REF!</v>
      </c>
      <c r="E1846" s="213" t="e">
        <f>IF(G1846+H1846&lt;&gt;0,Transaksi!#REF!,"")</f>
        <v>#REF!</v>
      </c>
      <c r="F1846" s="48" t="e">
        <f>IF(G1846+H1846&lt;&gt;0,Transaksi!#REF!,"")</f>
        <v>#REF!</v>
      </c>
      <c r="G1846" s="61" t="e">
        <f>IF(Transaksi!#REF!=$F$11,Transaksi!#REF!,0)</f>
        <v>#REF!</v>
      </c>
      <c r="H1846" s="61" t="e">
        <f>IF(Transaksi!#REF!=$F$11,Transaksi!#REF!,0)</f>
        <v>#REF!</v>
      </c>
      <c r="I1846" s="127" t="e">
        <f t="shared" si="28"/>
        <v>#REF!</v>
      </c>
      <c r="J1846" s="127" t="e">
        <f>IF(G1846+H1846&lt;&gt;0,Transaksi!#REF!,"")</f>
        <v>#REF!</v>
      </c>
    </row>
    <row r="1847" spans="3:10" customFormat="1" ht="16" customHeight="1">
      <c r="C1847" s="59" t="e">
        <f>IF(G1847+H1847&lt;&gt;0,Transaksi!#REF!,"")</f>
        <v>#REF!</v>
      </c>
      <c r="D1847" s="60" t="e">
        <f>IF(G1847+H1847&lt;&gt;0,Transaksi!#REF!,"")</f>
        <v>#REF!</v>
      </c>
      <c r="E1847" s="213" t="e">
        <f>IF(G1847+H1847&lt;&gt;0,Transaksi!#REF!,"")</f>
        <v>#REF!</v>
      </c>
      <c r="F1847" s="48" t="e">
        <f>IF(G1847+H1847&lt;&gt;0,Transaksi!#REF!,"")</f>
        <v>#REF!</v>
      </c>
      <c r="G1847" s="61" t="e">
        <f>IF(Transaksi!#REF!=$F$11,Transaksi!#REF!,0)</f>
        <v>#REF!</v>
      </c>
      <c r="H1847" s="61" t="e">
        <f>IF(Transaksi!#REF!=$F$11,Transaksi!#REF!,0)</f>
        <v>#REF!</v>
      </c>
      <c r="I1847" s="127" t="e">
        <f t="shared" si="28"/>
        <v>#REF!</v>
      </c>
      <c r="J1847" s="127" t="e">
        <f>IF(G1847+H1847&lt;&gt;0,Transaksi!#REF!,"")</f>
        <v>#REF!</v>
      </c>
    </row>
    <row r="1848" spans="3:10" customFormat="1" ht="16" customHeight="1">
      <c r="C1848" s="59" t="e">
        <f>IF(G1848+H1848&lt;&gt;0,Transaksi!#REF!,"")</f>
        <v>#REF!</v>
      </c>
      <c r="D1848" s="60" t="e">
        <f>IF(G1848+H1848&lt;&gt;0,Transaksi!#REF!,"")</f>
        <v>#REF!</v>
      </c>
      <c r="E1848" s="213" t="e">
        <f>IF(G1848+H1848&lt;&gt;0,Transaksi!#REF!,"")</f>
        <v>#REF!</v>
      </c>
      <c r="F1848" s="48" t="e">
        <f>IF(G1848+H1848&lt;&gt;0,Transaksi!#REF!,"")</f>
        <v>#REF!</v>
      </c>
      <c r="G1848" s="61" t="e">
        <f>IF(Transaksi!#REF!=$F$11,Transaksi!#REF!,0)</f>
        <v>#REF!</v>
      </c>
      <c r="H1848" s="61" t="e">
        <f>IF(Transaksi!#REF!=$F$11,Transaksi!#REF!,0)</f>
        <v>#REF!</v>
      </c>
      <c r="I1848" s="127" t="e">
        <f t="shared" si="28"/>
        <v>#REF!</v>
      </c>
      <c r="J1848" s="127" t="e">
        <f>IF(G1848+H1848&lt;&gt;0,Transaksi!#REF!,"")</f>
        <v>#REF!</v>
      </c>
    </row>
    <row r="1849" spans="3:10" customFormat="1" ht="16" customHeight="1">
      <c r="C1849" s="59" t="e">
        <f>IF(G1849+H1849&lt;&gt;0,Transaksi!#REF!,"")</f>
        <v>#REF!</v>
      </c>
      <c r="D1849" s="60" t="e">
        <f>IF(G1849+H1849&lt;&gt;0,Transaksi!#REF!,"")</f>
        <v>#REF!</v>
      </c>
      <c r="E1849" s="213" t="e">
        <f>IF(G1849+H1849&lt;&gt;0,Transaksi!#REF!,"")</f>
        <v>#REF!</v>
      </c>
      <c r="F1849" s="48" t="e">
        <f>IF(G1849+H1849&lt;&gt;0,Transaksi!#REF!,"")</f>
        <v>#REF!</v>
      </c>
      <c r="G1849" s="61" t="e">
        <f>IF(Transaksi!#REF!=$F$11,Transaksi!#REF!,0)</f>
        <v>#REF!</v>
      </c>
      <c r="H1849" s="61" t="e">
        <f>IF(Transaksi!#REF!=$F$11,Transaksi!#REF!,0)</f>
        <v>#REF!</v>
      </c>
      <c r="I1849" s="127" t="e">
        <f t="shared" si="28"/>
        <v>#REF!</v>
      </c>
      <c r="J1849" s="127" t="e">
        <f>IF(G1849+H1849&lt;&gt;0,Transaksi!#REF!,"")</f>
        <v>#REF!</v>
      </c>
    </row>
    <row r="1850" spans="3:10" customFormat="1" ht="16" customHeight="1">
      <c r="C1850" s="59" t="e">
        <f>IF(G1850+H1850&lt;&gt;0,Transaksi!#REF!,"")</f>
        <v>#REF!</v>
      </c>
      <c r="D1850" s="60" t="e">
        <f>IF(G1850+H1850&lt;&gt;0,Transaksi!#REF!,"")</f>
        <v>#REF!</v>
      </c>
      <c r="E1850" s="213" t="e">
        <f>IF(G1850+H1850&lt;&gt;0,Transaksi!#REF!,"")</f>
        <v>#REF!</v>
      </c>
      <c r="F1850" s="48" t="e">
        <f>IF(G1850+H1850&lt;&gt;0,Transaksi!#REF!,"")</f>
        <v>#REF!</v>
      </c>
      <c r="G1850" s="61" t="e">
        <f>IF(Transaksi!#REF!=$F$11,Transaksi!#REF!,0)</f>
        <v>#REF!</v>
      </c>
      <c r="H1850" s="61" t="e">
        <f>IF(Transaksi!#REF!=$F$11,Transaksi!#REF!,0)</f>
        <v>#REF!</v>
      </c>
      <c r="I1850" s="127" t="e">
        <f t="shared" si="28"/>
        <v>#REF!</v>
      </c>
      <c r="J1850" s="127" t="e">
        <f>IF(G1850+H1850&lt;&gt;0,Transaksi!#REF!,"")</f>
        <v>#REF!</v>
      </c>
    </row>
    <row r="1851" spans="3:10" customFormat="1" ht="16" customHeight="1">
      <c r="C1851" s="59" t="e">
        <f>IF(G1851+H1851&lt;&gt;0,Transaksi!#REF!,"")</f>
        <v>#REF!</v>
      </c>
      <c r="D1851" s="60" t="e">
        <f>IF(G1851+H1851&lt;&gt;0,Transaksi!#REF!,"")</f>
        <v>#REF!</v>
      </c>
      <c r="E1851" s="213" t="e">
        <f>IF(G1851+H1851&lt;&gt;0,Transaksi!#REF!,"")</f>
        <v>#REF!</v>
      </c>
      <c r="F1851" s="48" t="e">
        <f>IF(G1851+H1851&lt;&gt;0,Transaksi!#REF!,"")</f>
        <v>#REF!</v>
      </c>
      <c r="G1851" s="61" t="e">
        <f>IF(Transaksi!#REF!=$F$11,Transaksi!#REF!,0)</f>
        <v>#REF!</v>
      </c>
      <c r="H1851" s="61" t="e">
        <f>IF(Transaksi!#REF!=$F$11,Transaksi!#REF!,0)</f>
        <v>#REF!</v>
      </c>
      <c r="I1851" s="127" t="e">
        <f t="shared" si="28"/>
        <v>#REF!</v>
      </c>
      <c r="J1851" s="127" t="e">
        <f>IF(G1851+H1851&lt;&gt;0,Transaksi!#REF!,"")</f>
        <v>#REF!</v>
      </c>
    </row>
    <row r="1852" spans="3:10" customFormat="1" ht="16" customHeight="1">
      <c r="C1852" s="59" t="e">
        <f>IF(G1852+H1852&lt;&gt;0,Transaksi!#REF!,"")</f>
        <v>#REF!</v>
      </c>
      <c r="D1852" s="60" t="e">
        <f>IF(G1852+H1852&lt;&gt;0,Transaksi!#REF!,"")</f>
        <v>#REF!</v>
      </c>
      <c r="E1852" s="213" t="e">
        <f>IF(G1852+H1852&lt;&gt;0,Transaksi!#REF!,"")</f>
        <v>#REF!</v>
      </c>
      <c r="F1852" s="48" t="e">
        <f>IF(G1852+H1852&lt;&gt;0,Transaksi!#REF!,"")</f>
        <v>#REF!</v>
      </c>
      <c r="G1852" s="61" t="e">
        <f>IF(Transaksi!#REF!=$F$11,Transaksi!#REF!,0)</f>
        <v>#REF!</v>
      </c>
      <c r="H1852" s="61" t="e">
        <f>IF(Transaksi!#REF!=$F$11,Transaksi!#REF!,0)</f>
        <v>#REF!</v>
      </c>
      <c r="I1852" s="127" t="e">
        <f t="shared" si="28"/>
        <v>#REF!</v>
      </c>
      <c r="J1852" s="127" t="e">
        <f>IF(G1852+H1852&lt;&gt;0,Transaksi!#REF!,"")</f>
        <v>#REF!</v>
      </c>
    </row>
    <row r="1853" spans="3:10" customFormat="1" ht="16" customHeight="1">
      <c r="C1853" s="59" t="e">
        <f>IF(G1853+H1853&lt;&gt;0,Transaksi!#REF!,"")</f>
        <v>#REF!</v>
      </c>
      <c r="D1853" s="60" t="e">
        <f>IF(G1853+H1853&lt;&gt;0,Transaksi!#REF!,"")</f>
        <v>#REF!</v>
      </c>
      <c r="E1853" s="213" t="e">
        <f>IF(G1853+H1853&lt;&gt;0,Transaksi!#REF!,"")</f>
        <v>#REF!</v>
      </c>
      <c r="F1853" s="48" t="e">
        <f>IF(G1853+H1853&lt;&gt;0,Transaksi!#REF!,"")</f>
        <v>#REF!</v>
      </c>
      <c r="G1853" s="61" t="e">
        <f>IF(Transaksi!#REF!=$F$11,Transaksi!#REF!,0)</f>
        <v>#REF!</v>
      </c>
      <c r="H1853" s="61" t="e">
        <f>IF(Transaksi!#REF!=$F$11,Transaksi!#REF!,0)</f>
        <v>#REF!</v>
      </c>
      <c r="I1853" s="127" t="e">
        <f t="shared" si="28"/>
        <v>#REF!</v>
      </c>
      <c r="J1853" s="127" t="e">
        <f>IF(G1853+H1853&lt;&gt;0,Transaksi!#REF!,"")</f>
        <v>#REF!</v>
      </c>
    </row>
    <row r="1854" spans="3:10" customFormat="1" ht="16" customHeight="1">
      <c r="C1854" s="59" t="e">
        <f>IF(G1854+H1854&lt;&gt;0,Transaksi!#REF!,"")</f>
        <v>#REF!</v>
      </c>
      <c r="D1854" s="60" t="e">
        <f>IF(G1854+H1854&lt;&gt;0,Transaksi!#REF!,"")</f>
        <v>#REF!</v>
      </c>
      <c r="E1854" s="213" t="e">
        <f>IF(G1854+H1854&lt;&gt;0,Transaksi!#REF!,"")</f>
        <v>#REF!</v>
      </c>
      <c r="F1854" s="48" t="e">
        <f>IF(G1854+H1854&lt;&gt;0,Transaksi!#REF!,"")</f>
        <v>#REF!</v>
      </c>
      <c r="G1854" s="61" t="e">
        <f>IF(Transaksi!#REF!=$F$11,Transaksi!#REF!,0)</f>
        <v>#REF!</v>
      </c>
      <c r="H1854" s="61" t="e">
        <f>IF(Transaksi!#REF!=$F$11,Transaksi!#REF!,0)</f>
        <v>#REF!</v>
      </c>
      <c r="I1854" s="127" t="e">
        <f t="shared" si="28"/>
        <v>#REF!</v>
      </c>
      <c r="J1854" s="127" t="e">
        <f>IF(G1854+H1854&lt;&gt;0,Transaksi!#REF!,"")</f>
        <v>#REF!</v>
      </c>
    </row>
    <row r="1855" spans="3:10" customFormat="1" ht="16" customHeight="1">
      <c r="C1855" s="59" t="e">
        <f>IF(G1855+H1855&lt;&gt;0,Transaksi!#REF!,"")</f>
        <v>#REF!</v>
      </c>
      <c r="D1855" s="60" t="e">
        <f>IF(G1855+H1855&lt;&gt;0,Transaksi!#REF!,"")</f>
        <v>#REF!</v>
      </c>
      <c r="E1855" s="213" t="e">
        <f>IF(G1855+H1855&lt;&gt;0,Transaksi!#REF!,"")</f>
        <v>#REF!</v>
      </c>
      <c r="F1855" s="48" t="e">
        <f>IF(G1855+H1855&lt;&gt;0,Transaksi!#REF!,"")</f>
        <v>#REF!</v>
      </c>
      <c r="G1855" s="61" t="e">
        <f>IF(Transaksi!#REF!=$F$11,Transaksi!#REF!,0)</f>
        <v>#REF!</v>
      </c>
      <c r="H1855" s="61" t="e">
        <f>IF(Transaksi!#REF!=$F$11,Transaksi!#REF!,0)</f>
        <v>#REF!</v>
      </c>
      <c r="I1855" s="127" t="e">
        <f t="shared" si="28"/>
        <v>#REF!</v>
      </c>
      <c r="J1855" s="127" t="e">
        <f>IF(G1855+H1855&lt;&gt;0,Transaksi!#REF!,"")</f>
        <v>#REF!</v>
      </c>
    </row>
    <row r="1856" spans="3:10" customFormat="1" ht="16" customHeight="1">
      <c r="C1856" s="59" t="e">
        <f>IF(G1856+H1856&lt;&gt;0,Transaksi!#REF!,"")</f>
        <v>#REF!</v>
      </c>
      <c r="D1856" s="60" t="e">
        <f>IF(G1856+H1856&lt;&gt;0,Transaksi!#REF!,"")</f>
        <v>#REF!</v>
      </c>
      <c r="E1856" s="213" t="e">
        <f>IF(G1856+H1856&lt;&gt;0,Transaksi!#REF!,"")</f>
        <v>#REF!</v>
      </c>
      <c r="F1856" s="48" t="e">
        <f>IF(G1856+H1856&lt;&gt;0,Transaksi!#REF!,"")</f>
        <v>#REF!</v>
      </c>
      <c r="G1856" s="61" t="e">
        <f>IF(Transaksi!#REF!=$F$11,Transaksi!#REF!,0)</f>
        <v>#REF!</v>
      </c>
      <c r="H1856" s="61" t="e">
        <f>IF(Transaksi!#REF!=$F$11,Transaksi!#REF!,0)</f>
        <v>#REF!</v>
      </c>
      <c r="I1856" s="127" t="e">
        <f t="shared" si="28"/>
        <v>#REF!</v>
      </c>
      <c r="J1856" s="127" t="e">
        <f>IF(G1856+H1856&lt;&gt;0,Transaksi!#REF!,"")</f>
        <v>#REF!</v>
      </c>
    </row>
    <row r="1857" spans="3:10" customFormat="1" ht="16" customHeight="1">
      <c r="C1857" s="59" t="e">
        <f>IF(G1857+H1857&lt;&gt;0,Transaksi!#REF!,"")</f>
        <v>#REF!</v>
      </c>
      <c r="D1857" s="60" t="e">
        <f>IF(G1857+H1857&lt;&gt;0,Transaksi!#REF!,"")</f>
        <v>#REF!</v>
      </c>
      <c r="E1857" s="213" t="e">
        <f>IF(G1857+H1857&lt;&gt;0,Transaksi!#REF!,"")</f>
        <v>#REF!</v>
      </c>
      <c r="F1857" s="48" t="e">
        <f>IF(G1857+H1857&lt;&gt;0,Transaksi!#REF!,"")</f>
        <v>#REF!</v>
      </c>
      <c r="G1857" s="61" t="e">
        <f>IF(Transaksi!#REF!=$F$11,Transaksi!#REF!,0)</f>
        <v>#REF!</v>
      </c>
      <c r="H1857" s="61" t="e">
        <f>IF(Transaksi!#REF!=$F$11,Transaksi!#REF!,0)</f>
        <v>#REF!</v>
      </c>
      <c r="I1857" s="127" t="e">
        <f t="shared" si="28"/>
        <v>#REF!</v>
      </c>
      <c r="J1857" s="127" t="e">
        <f>IF(G1857+H1857&lt;&gt;0,Transaksi!#REF!,"")</f>
        <v>#REF!</v>
      </c>
    </row>
    <row r="1858" spans="3:10" customFormat="1" ht="16" customHeight="1">
      <c r="C1858" s="59" t="e">
        <f>IF(G1858+H1858&lt;&gt;0,Transaksi!#REF!,"")</f>
        <v>#REF!</v>
      </c>
      <c r="D1858" s="60" t="e">
        <f>IF(G1858+H1858&lt;&gt;0,Transaksi!#REF!,"")</f>
        <v>#REF!</v>
      </c>
      <c r="E1858" s="213" t="e">
        <f>IF(G1858+H1858&lt;&gt;0,Transaksi!#REF!,"")</f>
        <v>#REF!</v>
      </c>
      <c r="F1858" s="48" t="e">
        <f>IF(G1858+H1858&lt;&gt;0,Transaksi!#REF!,"")</f>
        <v>#REF!</v>
      </c>
      <c r="G1858" s="61" t="e">
        <f>IF(Transaksi!#REF!=$F$11,Transaksi!#REF!,0)</f>
        <v>#REF!</v>
      </c>
      <c r="H1858" s="61" t="e">
        <f>IF(Transaksi!#REF!=$F$11,Transaksi!#REF!,0)</f>
        <v>#REF!</v>
      </c>
      <c r="I1858" s="127" t="e">
        <f t="shared" si="28"/>
        <v>#REF!</v>
      </c>
      <c r="J1858" s="127" t="e">
        <f>IF(G1858+H1858&lt;&gt;0,Transaksi!#REF!,"")</f>
        <v>#REF!</v>
      </c>
    </row>
    <row r="1859" spans="3:10" customFormat="1" ht="16" customHeight="1">
      <c r="C1859" s="59" t="e">
        <f>IF(G1859+H1859&lt;&gt;0,Transaksi!#REF!,"")</f>
        <v>#REF!</v>
      </c>
      <c r="D1859" s="60" t="e">
        <f>IF(G1859+H1859&lt;&gt;0,Transaksi!#REF!,"")</f>
        <v>#REF!</v>
      </c>
      <c r="E1859" s="213" t="e">
        <f>IF(G1859+H1859&lt;&gt;0,Transaksi!#REF!,"")</f>
        <v>#REF!</v>
      </c>
      <c r="F1859" s="48" t="e">
        <f>IF(G1859+H1859&lt;&gt;0,Transaksi!#REF!,"")</f>
        <v>#REF!</v>
      </c>
      <c r="G1859" s="61" t="e">
        <f>IF(Transaksi!#REF!=$F$11,Transaksi!#REF!,0)</f>
        <v>#REF!</v>
      </c>
      <c r="H1859" s="61" t="e">
        <f>IF(Transaksi!#REF!=$F$11,Transaksi!#REF!,0)</f>
        <v>#REF!</v>
      </c>
      <c r="I1859" s="127" t="e">
        <f t="shared" si="28"/>
        <v>#REF!</v>
      </c>
      <c r="J1859" s="127" t="e">
        <f>IF(G1859+H1859&lt;&gt;0,Transaksi!#REF!,"")</f>
        <v>#REF!</v>
      </c>
    </row>
    <row r="1860" spans="3:10" customFormat="1" ht="16" customHeight="1">
      <c r="C1860" s="59" t="e">
        <f>IF(G1860+H1860&lt;&gt;0,Transaksi!#REF!,"")</f>
        <v>#REF!</v>
      </c>
      <c r="D1860" s="60" t="e">
        <f>IF(G1860+H1860&lt;&gt;0,Transaksi!#REF!,"")</f>
        <v>#REF!</v>
      </c>
      <c r="E1860" s="213" t="e">
        <f>IF(G1860+H1860&lt;&gt;0,Transaksi!#REF!,"")</f>
        <v>#REF!</v>
      </c>
      <c r="F1860" s="48" t="e">
        <f>IF(G1860+H1860&lt;&gt;0,Transaksi!#REF!,"")</f>
        <v>#REF!</v>
      </c>
      <c r="G1860" s="61" t="e">
        <f>IF(Transaksi!#REF!=$F$11,Transaksi!#REF!,0)</f>
        <v>#REF!</v>
      </c>
      <c r="H1860" s="61" t="e">
        <f>IF(Transaksi!#REF!=$F$11,Transaksi!#REF!,0)</f>
        <v>#REF!</v>
      </c>
      <c r="I1860" s="127" t="e">
        <f t="shared" si="28"/>
        <v>#REF!</v>
      </c>
      <c r="J1860" s="127" t="e">
        <f>IF(G1860+H1860&lt;&gt;0,Transaksi!#REF!,"")</f>
        <v>#REF!</v>
      </c>
    </row>
    <row r="1861" spans="3:10" customFormat="1" ht="16" customHeight="1">
      <c r="C1861" s="59" t="e">
        <f>IF(G1861+H1861&lt;&gt;0,Transaksi!#REF!,"")</f>
        <v>#REF!</v>
      </c>
      <c r="D1861" s="60" t="e">
        <f>IF(G1861+H1861&lt;&gt;0,Transaksi!#REF!,"")</f>
        <v>#REF!</v>
      </c>
      <c r="E1861" s="213" t="e">
        <f>IF(G1861+H1861&lt;&gt;0,Transaksi!#REF!,"")</f>
        <v>#REF!</v>
      </c>
      <c r="F1861" s="48" t="e">
        <f>IF(G1861+H1861&lt;&gt;0,Transaksi!#REF!,"")</f>
        <v>#REF!</v>
      </c>
      <c r="G1861" s="61" t="e">
        <f>IF(Transaksi!#REF!=$F$11,Transaksi!#REF!,0)</f>
        <v>#REF!</v>
      </c>
      <c r="H1861" s="61" t="e">
        <f>IF(Transaksi!#REF!=$F$11,Transaksi!#REF!,0)</f>
        <v>#REF!</v>
      </c>
      <c r="I1861" s="127" t="e">
        <f t="shared" si="28"/>
        <v>#REF!</v>
      </c>
      <c r="J1861" s="127" t="e">
        <f>IF(G1861+H1861&lt;&gt;0,Transaksi!#REF!,"")</f>
        <v>#REF!</v>
      </c>
    </row>
    <row r="1862" spans="3:10" customFormat="1" ht="16" customHeight="1">
      <c r="C1862" s="59" t="e">
        <f>IF(G1862+H1862&lt;&gt;0,Transaksi!#REF!,"")</f>
        <v>#REF!</v>
      </c>
      <c r="D1862" s="60" t="e">
        <f>IF(G1862+H1862&lt;&gt;0,Transaksi!#REF!,"")</f>
        <v>#REF!</v>
      </c>
      <c r="E1862" s="213" t="e">
        <f>IF(G1862+H1862&lt;&gt;0,Transaksi!#REF!,"")</f>
        <v>#REF!</v>
      </c>
      <c r="F1862" s="48" t="e">
        <f>IF(G1862+H1862&lt;&gt;0,Transaksi!#REF!,"")</f>
        <v>#REF!</v>
      </c>
      <c r="G1862" s="61" t="e">
        <f>IF(Transaksi!#REF!=$F$11,Transaksi!#REF!,0)</f>
        <v>#REF!</v>
      </c>
      <c r="H1862" s="61" t="e">
        <f>IF(Transaksi!#REF!=$F$11,Transaksi!#REF!,0)</f>
        <v>#REF!</v>
      </c>
      <c r="I1862" s="127" t="e">
        <f t="shared" si="28"/>
        <v>#REF!</v>
      </c>
      <c r="J1862" s="127" t="e">
        <f>IF(G1862+H1862&lt;&gt;0,Transaksi!#REF!,"")</f>
        <v>#REF!</v>
      </c>
    </row>
    <row r="1863" spans="3:10" customFormat="1" ht="16" customHeight="1">
      <c r="C1863" s="59" t="e">
        <f>IF(G1863+H1863&lt;&gt;0,Transaksi!#REF!,"")</f>
        <v>#REF!</v>
      </c>
      <c r="D1863" s="60" t="e">
        <f>IF(G1863+H1863&lt;&gt;0,Transaksi!#REF!,"")</f>
        <v>#REF!</v>
      </c>
      <c r="E1863" s="213" t="e">
        <f>IF(G1863+H1863&lt;&gt;0,Transaksi!#REF!,"")</f>
        <v>#REF!</v>
      </c>
      <c r="F1863" s="48" t="e">
        <f>IF(G1863+H1863&lt;&gt;0,Transaksi!#REF!,"")</f>
        <v>#REF!</v>
      </c>
      <c r="G1863" s="61" t="e">
        <f>IF(Transaksi!#REF!=$F$11,Transaksi!#REF!,0)</f>
        <v>#REF!</v>
      </c>
      <c r="H1863" s="61" t="e">
        <f>IF(Transaksi!#REF!=$F$11,Transaksi!#REF!,0)</f>
        <v>#REF!</v>
      </c>
      <c r="I1863" s="127" t="e">
        <f t="shared" si="28"/>
        <v>#REF!</v>
      </c>
      <c r="J1863" s="127" t="e">
        <f>IF(G1863+H1863&lt;&gt;0,Transaksi!#REF!,"")</f>
        <v>#REF!</v>
      </c>
    </row>
    <row r="1864" spans="3:10" customFormat="1" ht="16" customHeight="1">
      <c r="C1864" s="59" t="e">
        <f>IF(G1864+H1864&lt;&gt;0,Transaksi!#REF!,"")</f>
        <v>#REF!</v>
      </c>
      <c r="D1864" s="60" t="e">
        <f>IF(G1864+H1864&lt;&gt;0,Transaksi!#REF!,"")</f>
        <v>#REF!</v>
      </c>
      <c r="E1864" s="213" t="e">
        <f>IF(G1864+H1864&lt;&gt;0,Transaksi!#REF!,"")</f>
        <v>#REF!</v>
      </c>
      <c r="F1864" s="48" t="e">
        <f>IF(G1864+H1864&lt;&gt;0,Transaksi!#REF!,"")</f>
        <v>#REF!</v>
      </c>
      <c r="G1864" s="61" t="e">
        <f>IF(Transaksi!#REF!=$F$11,Transaksi!#REF!,0)</f>
        <v>#REF!</v>
      </c>
      <c r="H1864" s="61" t="e">
        <f>IF(Transaksi!#REF!=$F$11,Transaksi!#REF!,0)</f>
        <v>#REF!</v>
      </c>
      <c r="I1864" s="127" t="e">
        <f t="shared" si="28"/>
        <v>#REF!</v>
      </c>
      <c r="J1864" s="127" t="e">
        <f>IF(G1864+H1864&lt;&gt;0,Transaksi!#REF!,"")</f>
        <v>#REF!</v>
      </c>
    </row>
    <row r="1865" spans="3:10" customFormat="1" ht="16" customHeight="1">
      <c r="C1865" s="59" t="e">
        <f>IF(G1865+H1865&lt;&gt;0,Transaksi!#REF!,"")</f>
        <v>#REF!</v>
      </c>
      <c r="D1865" s="60" t="e">
        <f>IF(G1865+H1865&lt;&gt;0,Transaksi!#REF!,"")</f>
        <v>#REF!</v>
      </c>
      <c r="E1865" s="213" t="e">
        <f>IF(G1865+H1865&lt;&gt;0,Transaksi!#REF!,"")</f>
        <v>#REF!</v>
      </c>
      <c r="F1865" s="48" t="e">
        <f>IF(G1865+H1865&lt;&gt;0,Transaksi!#REF!,"")</f>
        <v>#REF!</v>
      </c>
      <c r="G1865" s="61" t="e">
        <f>IF(Transaksi!#REF!=$F$11,Transaksi!#REF!,0)</f>
        <v>#REF!</v>
      </c>
      <c r="H1865" s="61" t="e">
        <f>IF(Transaksi!#REF!=$F$11,Transaksi!#REF!,0)</f>
        <v>#REF!</v>
      </c>
      <c r="I1865" s="127" t="e">
        <f t="shared" si="28"/>
        <v>#REF!</v>
      </c>
      <c r="J1865" s="127" t="e">
        <f>IF(G1865+H1865&lt;&gt;0,Transaksi!#REF!,"")</f>
        <v>#REF!</v>
      </c>
    </row>
    <row r="1866" spans="3:10" customFormat="1" ht="16" customHeight="1">
      <c r="C1866" s="59" t="e">
        <f>IF(G1866+H1866&lt;&gt;0,Transaksi!#REF!,"")</f>
        <v>#REF!</v>
      </c>
      <c r="D1866" s="60" t="e">
        <f>IF(G1866+H1866&lt;&gt;0,Transaksi!#REF!,"")</f>
        <v>#REF!</v>
      </c>
      <c r="E1866" s="213" t="e">
        <f>IF(G1866+H1866&lt;&gt;0,Transaksi!#REF!,"")</f>
        <v>#REF!</v>
      </c>
      <c r="F1866" s="48" t="e">
        <f>IF(G1866+H1866&lt;&gt;0,Transaksi!#REF!,"")</f>
        <v>#REF!</v>
      </c>
      <c r="G1866" s="61" t="e">
        <f>IF(Transaksi!#REF!=$F$11,Transaksi!#REF!,0)</f>
        <v>#REF!</v>
      </c>
      <c r="H1866" s="61" t="e">
        <f>IF(Transaksi!#REF!=$F$11,Transaksi!#REF!,0)</f>
        <v>#REF!</v>
      </c>
      <c r="I1866" s="127" t="e">
        <f t="shared" si="28"/>
        <v>#REF!</v>
      </c>
      <c r="J1866" s="127" t="e">
        <f>IF(G1866+H1866&lt;&gt;0,Transaksi!#REF!,"")</f>
        <v>#REF!</v>
      </c>
    </row>
    <row r="1867" spans="3:10" customFormat="1" ht="16" customHeight="1">
      <c r="C1867" s="59" t="e">
        <f>IF(G1867+H1867&lt;&gt;0,Transaksi!#REF!,"")</f>
        <v>#REF!</v>
      </c>
      <c r="D1867" s="60" t="e">
        <f>IF(G1867+H1867&lt;&gt;0,Transaksi!#REF!,"")</f>
        <v>#REF!</v>
      </c>
      <c r="E1867" s="213" t="e">
        <f>IF(G1867+H1867&lt;&gt;0,Transaksi!#REF!,"")</f>
        <v>#REF!</v>
      </c>
      <c r="F1867" s="48" t="e">
        <f>IF(G1867+H1867&lt;&gt;0,Transaksi!#REF!,"")</f>
        <v>#REF!</v>
      </c>
      <c r="G1867" s="61" t="e">
        <f>IF(Transaksi!#REF!=$F$11,Transaksi!#REF!,0)</f>
        <v>#REF!</v>
      </c>
      <c r="H1867" s="61" t="e">
        <f>IF(Transaksi!#REF!=$F$11,Transaksi!#REF!,0)</f>
        <v>#REF!</v>
      </c>
      <c r="I1867" s="127" t="e">
        <f t="shared" si="28"/>
        <v>#REF!</v>
      </c>
      <c r="J1867" s="127" t="e">
        <f>IF(G1867+H1867&lt;&gt;0,Transaksi!#REF!,"")</f>
        <v>#REF!</v>
      </c>
    </row>
    <row r="1868" spans="3:10" customFormat="1" ht="16" customHeight="1">
      <c r="C1868" s="59" t="e">
        <f>IF(G1868+H1868&lt;&gt;0,Transaksi!#REF!,"")</f>
        <v>#REF!</v>
      </c>
      <c r="D1868" s="60" t="e">
        <f>IF(G1868+H1868&lt;&gt;0,Transaksi!#REF!,"")</f>
        <v>#REF!</v>
      </c>
      <c r="E1868" s="213" t="e">
        <f>IF(G1868+H1868&lt;&gt;0,Transaksi!#REF!,"")</f>
        <v>#REF!</v>
      </c>
      <c r="F1868" s="48" t="e">
        <f>IF(G1868+H1868&lt;&gt;0,Transaksi!#REF!,"")</f>
        <v>#REF!</v>
      </c>
      <c r="G1868" s="61" t="e">
        <f>IF(Transaksi!#REF!=$F$11,Transaksi!#REF!,0)</f>
        <v>#REF!</v>
      </c>
      <c r="H1868" s="61" t="e">
        <f>IF(Transaksi!#REF!=$F$11,Transaksi!#REF!,0)</f>
        <v>#REF!</v>
      </c>
      <c r="I1868" s="127" t="e">
        <f t="shared" si="28"/>
        <v>#REF!</v>
      </c>
      <c r="J1868" s="127" t="e">
        <f>IF(G1868+H1868&lt;&gt;0,Transaksi!#REF!,"")</f>
        <v>#REF!</v>
      </c>
    </row>
    <row r="1869" spans="3:10" customFormat="1" ht="16" customHeight="1">
      <c r="C1869" s="59" t="e">
        <f>IF(G1869+H1869&lt;&gt;0,Transaksi!#REF!,"")</f>
        <v>#REF!</v>
      </c>
      <c r="D1869" s="60" t="e">
        <f>IF(G1869+H1869&lt;&gt;0,Transaksi!#REF!,"")</f>
        <v>#REF!</v>
      </c>
      <c r="E1869" s="213" t="e">
        <f>IF(G1869+H1869&lt;&gt;0,Transaksi!#REF!,"")</f>
        <v>#REF!</v>
      </c>
      <c r="F1869" s="48" t="e">
        <f>IF(G1869+H1869&lt;&gt;0,Transaksi!#REF!,"")</f>
        <v>#REF!</v>
      </c>
      <c r="G1869" s="61" t="e">
        <f>IF(Transaksi!#REF!=$F$11,Transaksi!#REF!,0)</f>
        <v>#REF!</v>
      </c>
      <c r="H1869" s="61" t="e">
        <f>IF(Transaksi!#REF!=$F$11,Transaksi!#REF!,0)</f>
        <v>#REF!</v>
      </c>
      <c r="I1869" s="127" t="e">
        <f t="shared" si="28"/>
        <v>#REF!</v>
      </c>
      <c r="J1869" s="127" t="e">
        <f>IF(G1869+H1869&lt;&gt;0,Transaksi!#REF!,"")</f>
        <v>#REF!</v>
      </c>
    </row>
    <row r="1870" spans="3:10" customFormat="1" ht="16" customHeight="1">
      <c r="C1870" s="59" t="e">
        <f>IF(G1870+H1870&lt;&gt;0,Transaksi!#REF!,"")</f>
        <v>#REF!</v>
      </c>
      <c r="D1870" s="60" t="e">
        <f>IF(G1870+H1870&lt;&gt;0,Transaksi!#REF!,"")</f>
        <v>#REF!</v>
      </c>
      <c r="E1870" s="213" t="e">
        <f>IF(G1870+H1870&lt;&gt;0,Transaksi!#REF!,"")</f>
        <v>#REF!</v>
      </c>
      <c r="F1870" s="48" t="e">
        <f>IF(G1870+H1870&lt;&gt;0,Transaksi!#REF!,"")</f>
        <v>#REF!</v>
      </c>
      <c r="G1870" s="61" t="e">
        <f>IF(Transaksi!#REF!=$F$11,Transaksi!#REF!,0)</f>
        <v>#REF!</v>
      </c>
      <c r="H1870" s="61" t="e">
        <f>IF(Transaksi!#REF!=$F$11,Transaksi!#REF!,0)</f>
        <v>#REF!</v>
      </c>
      <c r="I1870" s="127" t="e">
        <f t="shared" si="28"/>
        <v>#REF!</v>
      </c>
      <c r="J1870" s="127" t="e">
        <f>IF(G1870+H1870&lt;&gt;0,Transaksi!#REF!,"")</f>
        <v>#REF!</v>
      </c>
    </row>
    <row r="1871" spans="3:10" customFormat="1" ht="16" customHeight="1">
      <c r="C1871" s="59" t="e">
        <f>IF(G1871+H1871&lt;&gt;0,Transaksi!#REF!,"")</f>
        <v>#REF!</v>
      </c>
      <c r="D1871" s="60" t="e">
        <f>IF(G1871+H1871&lt;&gt;0,Transaksi!#REF!,"")</f>
        <v>#REF!</v>
      </c>
      <c r="E1871" s="213" t="e">
        <f>IF(G1871+H1871&lt;&gt;0,Transaksi!#REF!,"")</f>
        <v>#REF!</v>
      </c>
      <c r="F1871" s="48" t="e">
        <f>IF(G1871+H1871&lt;&gt;0,Transaksi!#REF!,"")</f>
        <v>#REF!</v>
      </c>
      <c r="G1871" s="61" t="e">
        <f>IF(Transaksi!#REF!=$F$11,Transaksi!#REF!,0)</f>
        <v>#REF!</v>
      </c>
      <c r="H1871" s="61" t="e">
        <f>IF(Transaksi!#REF!=$F$11,Transaksi!#REF!,0)</f>
        <v>#REF!</v>
      </c>
      <c r="I1871" s="127" t="e">
        <f t="shared" si="28"/>
        <v>#REF!</v>
      </c>
      <c r="J1871" s="127" t="e">
        <f>IF(G1871+H1871&lt;&gt;0,Transaksi!#REF!,"")</f>
        <v>#REF!</v>
      </c>
    </row>
    <row r="1872" spans="3:10" customFormat="1" ht="16" customHeight="1">
      <c r="C1872" s="59" t="e">
        <f>IF(G1872+H1872&lt;&gt;0,Transaksi!#REF!,"")</f>
        <v>#REF!</v>
      </c>
      <c r="D1872" s="60" t="e">
        <f>IF(G1872+H1872&lt;&gt;0,Transaksi!#REF!,"")</f>
        <v>#REF!</v>
      </c>
      <c r="E1872" s="213" t="e">
        <f>IF(G1872+H1872&lt;&gt;0,Transaksi!#REF!,"")</f>
        <v>#REF!</v>
      </c>
      <c r="F1872" s="48" t="e">
        <f>IF(G1872+H1872&lt;&gt;0,Transaksi!#REF!,"")</f>
        <v>#REF!</v>
      </c>
      <c r="G1872" s="61" t="e">
        <f>IF(Transaksi!#REF!=$F$11,Transaksi!#REF!,0)</f>
        <v>#REF!</v>
      </c>
      <c r="H1872" s="61" t="e">
        <f>IF(Transaksi!#REF!=$F$11,Transaksi!#REF!,0)</f>
        <v>#REF!</v>
      </c>
      <c r="I1872" s="127" t="e">
        <f t="shared" si="28"/>
        <v>#REF!</v>
      </c>
      <c r="J1872" s="127" t="e">
        <f>IF(G1872+H1872&lt;&gt;0,Transaksi!#REF!,"")</f>
        <v>#REF!</v>
      </c>
    </row>
    <row r="1873" spans="3:10" customFormat="1" ht="16" customHeight="1">
      <c r="C1873" s="59" t="e">
        <f>IF(G1873+H1873&lt;&gt;0,Transaksi!#REF!,"")</f>
        <v>#REF!</v>
      </c>
      <c r="D1873" s="60" t="e">
        <f>IF(G1873+H1873&lt;&gt;0,Transaksi!#REF!,"")</f>
        <v>#REF!</v>
      </c>
      <c r="E1873" s="213" t="e">
        <f>IF(G1873+H1873&lt;&gt;0,Transaksi!#REF!,"")</f>
        <v>#REF!</v>
      </c>
      <c r="F1873" s="48" t="e">
        <f>IF(G1873+H1873&lt;&gt;0,Transaksi!#REF!,"")</f>
        <v>#REF!</v>
      </c>
      <c r="G1873" s="61" t="e">
        <f>IF(Transaksi!#REF!=$F$11,Transaksi!#REF!,0)</f>
        <v>#REF!</v>
      </c>
      <c r="H1873" s="61" t="e">
        <f>IF(Transaksi!#REF!=$F$11,Transaksi!#REF!,0)</f>
        <v>#REF!</v>
      </c>
      <c r="I1873" s="127" t="e">
        <f t="shared" ref="I1873:I1936" si="29">I1872+G1873-H1873</f>
        <v>#REF!</v>
      </c>
      <c r="J1873" s="127" t="e">
        <f>IF(G1873+H1873&lt;&gt;0,Transaksi!#REF!,"")</f>
        <v>#REF!</v>
      </c>
    </row>
    <row r="1874" spans="3:10" customFormat="1" ht="16" customHeight="1">
      <c r="C1874" s="59" t="e">
        <f>IF(G1874+H1874&lt;&gt;0,Transaksi!#REF!,"")</f>
        <v>#REF!</v>
      </c>
      <c r="D1874" s="60" t="e">
        <f>IF(G1874+H1874&lt;&gt;0,Transaksi!#REF!,"")</f>
        <v>#REF!</v>
      </c>
      <c r="E1874" s="213" t="e">
        <f>IF(G1874+H1874&lt;&gt;0,Transaksi!#REF!,"")</f>
        <v>#REF!</v>
      </c>
      <c r="F1874" s="48" t="e">
        <f>IF(G1874+H1874&lt;&gt;0,Transaksi!#REF!,"")</f>
        <v>#REF!</v>
      </c>
      <c r="G1874" s="61" t="e">
        <f>IF(Transaksi!#REF!=$F$11,Transaksi!#REF!,0)</f>
        <v>#REF!</v>
      </c>
      <c r="H1874" s="61" t="e">
        <f>IF(Transaksi!#REF!=$F$11,Transaksi!#REF!,0)</f>
        <v>#REF!</v>
      </c>
      <c r="I1874" s="127" t="e">
        <f t="shared" si="29"/>
        <v>#REF!</v>
      </c>
      <c r="J1874" s="127" t="e">
        <f>IF(G1874+H1874&lt;&gt;0,Transaksi!#REF!,"")</f>
        <v>#REF!</v>
      </c>
    </row>
    <row r="1875" spans="3:10" customFormat="1" ht="16" customHeight="1">
      <c r="C1875" s="59" t="e">
        <f>IF(G1875+H1875&lt;&gt;0,Transaksi!#REF!,"")</f>
        <v>#REF!</v>
      </c>
      <c r="D1875" s="60" t="e">
        <f>IF(G1875+H1875&lt;&gt;0,Transaksi!#REF!,"")</f>
        <v>#REF!</v>
      </c>
      <c r="E1875" s="213" t="e">
        <f>IF(G1875+H1875&lt;&gt;0,Transaksi!#REF!,"")</f>
        <v>#REF!</v>
      </c>
      <c r="F1875" s="48" t="e">
        <f>IF(G1875+H1875&lt;&gt;0,Transaksi!#REF!,"")</f>
        <v>#REF!</v>
      </c>
      <c r="G1875" s="61" t="e">
        <f>IF(Transaksi!#REF!=$F$11,Transaksi!#REF!,0)</f>
        <v>#REF!</v>
      </c>
      <c r="H1875" s="61" t="e">
        <f>IF(Transaksi!#REF!=$F$11,Transaksi!#REF!,0)</f>
        <v>#REF!</v>
      </c>
      <c r="I1875" s="127" t="e">
        <f t="shared" si="29"/>
        <v>#REF!</v>
      </c>
      <c r="J1875" s="127" t="e">
        <f>IF(G1875+H1875&lt;&gt;0,Transaksi!#REF!,"")</f>
        <v>#REF!</v>
      </c>
    </row>
    <row r="1876" spans="3:10" customFormat="1" ht="16" customHeight="1">
      <c r="C1876" s="59" t="e">
        <f>IF(G1876+H1876&lt;&gt;0,Transaksi!#REF!,"")</f>
        <v>#REF!</v>
      </c>
      <c r="D1876" s="60" t="e">
        <f>IF(G1876+H1876&lt;&gt;0,Transaksi!#REF!,"")</f>
        <v>#REF!</v>
      </c>
      <c r="E1876" s="213" t="e">
        <f>IF(G1876+H1876&lt;&gt;0,Transaksi!#REF!,"")</f>
        <v>#REF!</v>
      </c>
      <c r="F1876" s="48" t="e">
        <f>IF(G1876+H1876&lt;&gt;0,Transaksi!#REF!,"")</f>
        <v>#REF!</v>
      </c>
      <c r="G1876" s="61" t="e">
        <f>IF(Transaksi!#REF!=$F$11,Transaksi!#REF!,0)</f>
        <v>#REF!</v>
      </c>
      <c r="H1876" s="61" t="e">
        <f>IF(Transaksi!#REF!=$F$11,Transaksi!#REF!,0)</f>
        <v>#REF!</v>
      </c>
      <c r="I1876" s="127" t="e">
        <f t="shared" si="29"/>
        <v>#REF!</v>
      </c>
      <c r="J1876" s="127" t="e">
        <f>IF(G1876+H1876&lt;&gt;0,Transaksi!#REF!,"")</f>
        <v>#REF!</v>
      </c>
    </row>
    <row r="1877" spans="3:10" customFormat="1" ht="16" customHeight="1">
      <c r="C1877" s="59" t="e">
        <f>IF(G1877+H1877&lt;&gt;0,Transaksi!#REF!,"")</f>
        <v>#REF!</v>
      </c>
      <c r="D1877" s="60" t="e">
        <f>IF(G1877+H1877&lt;&gt;0,Transaksi!#REF!,"")</f>
        <v>#REF!</v>
      </c>
      <c r="E1877" s="213" t="e">
        <f>IF(G1877+H1877&lt;&gt;0,Transaksi!#REF!,"")</f>
        <v>#REF!</v>
      </c>
      <c r="F1877" s="48" t="e">
        <f>IF(G1877+H1877&lt;&gt;0,Transaksi!#REF!,"")</f>
        <v>#REF!</v>
      </c>
      <c r="G1877" s="61" t="e">
        <f>IF(Transaksi!#REF!=$F$11,Transaksi!#REF!,0)</f>
        <v>#REF!</v>
      </c>
      <c r="H1877" s="61" t="e">
        <f>IF(Transaksi!#REF!=$F$11,Transaksi!#REF!,0)</f>
        <v>#REF!</v>
      </c>
      <c r="I1877" s="127" t="e">
        <f t="shared" si="29"/>
        <v>#REF!</v>
      </c>
      <c r="J1877" s="127" t="e">
        <f>IF(G1877+H1877&lt;&gt;0,Transaksi!#REF!,"")</f>
        <v>#REF!</v>
      </c>
    </row>
    <row r="1878" spans="3:10" customFormat="1" ht="16" customHeight="1">
      <c r="C1878" s="59" t="e">
        <f>IF(G1878+H1878&lt;&gt;0,Transaksi!#REF!,"")</f>
        <v>#REF!</v>
      </c>
      <c r="D1878" s="60" t="e">
        <f>IF(G1878+H1878&lt;&gt;0,Transaksi!#REF!,"")</f>
        <v>#REF!</v>
      </c>
      <c r="E1878" s="213" t="e">
        <f>IF(G1878+H1878&lt;&gt;0,Transaksi!#REF!,"")</f>
        <v>#REF!</v>
      </c>
      <c r="F1878" s="48" t="e">
        <f>IF(G1878+H1878&lt;&gt;0,Transaksi!#REF!,"")</f>
        <v>#REF!</v>
      </c>
      <c r="G1878" s="61" t="e">
        <f>IF(Transaksi!#REF!=$F$11,Transaksi!#REF!,0)</f>
        <v>#REF!</v>
      </c>
      <c r="H1878" s="61" t="e">
        <f>IF(Transaksi!#REF!=$F$11,Transaksi!#REF!,0)</f>
        <v>#REF!</v>
      </c>
      <c r="I1878" s="127" t="e">
        <f t="shared" si="29"/>
        <v>#REF!</v>
      </c>
      <c r="J1878" s="127" t="e">
        <f>IF(G1878+H1878&lt;&gt;0,Transaksi!#REF!,"")</f>
        <v>#REF!</v>
      </c>
    </row>
    <row r="1879" spans="3:10" customFormat="1" ht="16" customHeight="1">
      <c r="C1879" s="59" t="e">
        <f>IF(G1879+H1879&lt;&gt;0,Transaksi!#REF!,"")</f>
        <v>#REF!</v>
      </c>
      <c r="D1879" s="60" t="e">
        <f>IF(G1879+H1879&lt;&gt;0,Transaksi!#REF!,"")</f>
        <v>#REF!</v>
      </c>
      <c r="E1879" s="213" t="e">
        <f>IF(G1879+H1879&lt;&gt;0,Transaksi!#REF!,"")</f>
        <v>#REF!</v>
      </c>
      <c r="F1879" s="48" t="e">
        <f>IF(G1879+H1879&lt;&gt;0,Transaksi!#REF!,"")</f>
        <v>#REF!</v>
      </c>
      <c r="G1879" s="61" t="e">
        <f>IF(Transaksi!#REF!=$F$11,Transaksi!#REF!,0)</f>
        <v>#REF!</v>
      </c>
      <c r="H1879" s="61" t="e">
        <f>IF(Transaksi!#REF!=$F$11,Transaksi!#REF!,0)</f>
        <v>#REF!</v>
      </c>
      <c r="I1879" s="127" t="e">
        <f t="shared" si="29"/>
        <v>#REF!</v>
      </c>
      <c r="J1879" s="127" t="e">
        <f>IF(G1879+H1879&lt;&gt;0,Transaksi!#REF!,"")</f>
        <v>#REF!</v>
      </c>
    </row>
    <row r="1880" spans="3:10" customFormat="1" ht="16" customHeight="1">
      <c r="C1880" s="59" t="e">
        <f>IF(G1880+H1880&lt;&gt;0,Transaksi!#REF!,"")</f>
        <v>#REF!</v>
      </c>
      <c r="D1880" s="60" t="e">
        <f>IF(G1880+H1880&lt;&gt;0,Transaksi!#REF!,"")</f>
        <v>#REF!</v>
      </c>
      <c r="E1880" s="213" t="e">
        <f>IF(G1880+H1880&lt;&gt;0,Transaksi!#REF!,"")</f>
        <v>#REF!</v>
      </c>
      <c r="F1880" s="48" t="e">
        <f>IF(G1880+H1880&lt;&gt;0,Transaksi!#REF!,"")</f>
        <v>#REF!</v>
      </c>
      <c r="G1880" s="61" t="e">
        <f>IF(Transaksi!#REF!=$F$11,Transaksi!#REF!,0)</f>
        <v>#REF!</v>
      </c>
      <c r="H1880" s="61" t="e">
        <f>IF(Transaksi!#REF!=$F$11,Transaksi!#REF!,0)</f>
        <v>#REF!</v>
      </c>
      <c r="I1880" s="127" t="e">
        <f t="shared" si="29"/>
        <v>#REF!</v>
      </c>
      <c r="J1880" s="127" t="e">
        <f>IF(G1880+H1880&lt;&gt;0,Transaksi!#REF!,"")</f>
        <v>#REF!</v>
      </c>
    </row>
    <row r="1881" spans="3:10" customFormat="1" ht="16" customHeight="1">
      <c r="C1881" s="59" t="e">
        <f>IF(G1881+H1881&lt;&gt;0,Transaksi!#REF!,"")</f>
        <v>#REF!</v>
      </c>
      <c r="D1881" s="60" t="e">
        <f>IF(G1881+H1881&lt;&gt;0,Transaksi!#REF!,"")</f>
        <v>#REF!</v>
      </c>
      <c r="E1881" s="213" t="e">
        <f>IF(G1881+H1881&lt;&gt;0,Transaksi!#REF!,"")</f>
        <v>#REF!</v>
      </c>
      <c r="F1881" s="48" t="e">
        <f>IF(G1881+H1881&lt;&gt;0,Transaksi!#REF!,"")</f>
        <v>#REF!</v>
      </c>
      <c r="G1881" s="61" t="e">
        <f>IF(Transaksi!#REF!=$F$11,Transaksi!#REF!,0)</f>
        <v>#REF!</v>
      </c>
      <c r="H1881" s="61" t="e">
        <f>IF(Transaksi!#REF!=$F$11,Transaksi!#REF!,0)</f>
        <v>#REF!</v>
      </c>
      <c r="I1881" s="127" t="e">
        <f t="shared" si="29"/>
        <v>#REF!</v>
      </c>
      <c r="J1881" s="127" t="e">
        <f>IF(G1881+H1881&lt;&gt;0,Transaksi!#REF!,"")</f>
        <v>#REF!</v>
      </c>
    </row>
    <row r="1882" spans="3:10" customFormat="1" ht="16" customHeight="1">
      <c r="C1882" s="59" t="e">
        <f>IF(G1882+H1882&lt;&gt;0,Transaksi!#REF!,"")</f>
        <v>#REF!</v>
      </c>
      <c r="D1882" s="60" t="e">
        <f>IF(G1882+H1882&lt;&gt;0,Transaksi!#REF!,"")</f>
        <v>#REF!</v>
      </c>
      <c r="E1882" s="213" t="e">
        <f>IF(G1882+H1882&lt;&gt;0,Transaksi!#REF!,"")</f>
        <v>#REF!</v>
      </c>
      <c r="F1882" s="48" t="e">
        <f>IF(G1882+H1882&lt;&gt;0,Transaksi!#REF!,"")</f>
        <v>#REF!</v>
      </c>
      <c r="G1882" s="61" t="e">
        <f>IF(Transaksi!#REF!=$F$11,Transaksi!#REF!,0)</f>
        <v>#REF!</v>
      </c>
      <c r="H1882" s="61" t="e">
        <f>IF(Transaksi!#REF!=$F$11,Transaksi!#REF!,0)</f>
        <v>#REF!</v>
      </c>
      <c r="I1882" s="127" t="e">
        <f t="shared" si="29"/>
        <v>#REF!</v>
      </c>
      <c r="J1882" s="127" t="e">
        <f>IF(G1882+H1882&lt;&gt;0,Transaksi!#REF!,"")</f>
        <v>#REF!</v>
      </c>
    </row>
    <row r="1883" spans="3:10" customFormat="1" ht="16" customHeight="1">
      <c r="C1883" s="59" t="e">
        <f>IF(G1883+H1883&lt;&gt;0,Transaksi!#REF!,"")</f>
        <v>#REF!</v>
      </c>
      <c r="D1883" s="60" t="e">
        <f>IF(G1883+H1883&lt;&gt;0,Transaksi!#REF!,"")</f>
        <v>#REF!</v>
      </c>
      <c r="E1883" s="213" t="e">
        <f>IF(G1883+H1883&lt;&gt;0,Transaksi!#REF!,"")</f>
        <v>#REF!</v>
      </c>
      <c r="F1883" s="48" t="e">
        <f>IF(G1883+H1883&lt;&gt;0,Transaksi!#REF!,"")</f>
        <v>#REF!</v>
      </c>
      <c r="G1883" s="61" t="e">
        <f>IF(Transaksi!#REF!=$F$11,Transaksi!#REF!,0)</f>
        <v>#REF!</v>
      </c>
      <c r="H1883" s="61" t="e">
        <f>IF(Transaksi!#REF!=$F$11,Transaksi!#REF!,0)</f>
        <v>#REF!</v>
      </c>
      <c r="I1883" s="127" t="e">
        <f t="shared" si="29"/>
        <v>#REF!</v>
      </c>
      <c r="J1883" s="127" t="e">
        <f>IF(G1883+H1883&lt;&gt;0,Transaksi!#REF!,"")</f>
        <v>#REF!</v>
      </c>
    </row>
    <row r="1884" spans="3:10" customFormat="1" ht="16" customHeight="1">
      <c r="C1884" s="59" t="e">
        <f>IF(G1884+H1884&lt;&gt;0,Transaksi!#REF!,"")</f>
        <v>#REF!</v>
      </c>
      <c r="D1884" s="60" t="e">
        <f>IF(G1884+H1884&lt;&gt;0,Transaksi!#REF!,"")</f>
        <v>#REF!</v>
      </c>
      <c r="E1884" s="213" t="e">
        <f>IF(G1884+H1884&lt;&gt;0,Transaksi!#REF!,"")</f>
        <v>#REF!</v>
      </c>
      <c r="F1884" s="48" t="e">
        <f>IF(G1884+H1884&lt;&gt;0,Transaksi!#REF!,"")</f>
        <v>#REF!</v>
      </c>
      <c r="G1884" s="61" t="e">
        <f>IF(Transaksi!#REF!=$F$11,Transaksi!#REF!,0)</f>
        <v>#REF!</v>
      </c>
      <c r="H1884" s="61" t="e">
        <f>IF(Transaksi!#REF!=$F$11,Transaksi!#REF!,0)</f>
        <v>#REF!</v>
      </c>
      <c r="I1884" s="127" t="e">
        <f t="shared" si="29"/>
        <v>#REF!</v>
      </c>
      <c r="J1884" s="127" t="e">
        <f>IF(G1884+H1884&lt;&gt;0,Transaksi!#REF!,"")</f>
        <v>#REF!</v>
      </c>
    </row>
    <row r="1885" spans="3:10" customFormat="1" ht="16" customHeight="1">
      <c r="C1885" s="59" t="e">
        <f>IF(G1885+H1885&lt;&gt;0,Transaksi!#REF!,"")</f>
        <v>#REF!</v>
      </c>
      <c r="D1885" s="60" t="e">
        <f>IF(G1885+H1885&lt;&gt;0,Transaksi!#REF!,"")</f>
        <v>#REF!</v>
      </c>
      <c r="E1885" s="213" t="e">
        <f>IF(G1885+H1885&lt;&gt;0,Transaksi!#REF!,"")</f>
        <v>#REF!</v>
      </c>
      <c r="F1885" s="48" t="e">
        <f>IF(G1885+H1885&lt;&gt;0,Transaksi!#REF!,"")</f>
        <v>#REF!</v>
      </c>
      <c r="G1885" s="61" t="e">
        <f>IF(Transaksi!#REF!=$F$11,Transaksi!#REF!,0)</f>
        <v>#REF!</v>
      </c>
      <c r="H1885" s="61" t="e">
        <f>IF(Transaksi!#REF!=$F$11,Transaksi!#REF!,0)</f>
        <v>#REF!</v>
      </c>
      <c r="I1885" s="127" t="e">
        <f t="shared" si="29"/>
        <v>#REF!</v>
      </c>
      <c r="J1885" s="127" t="e">
        <f>IF(G1885+H1885&lt;&gt;0,Transaksi!#REF!,"")</f>
        <v>#REF!</v>
      </c>
    </row>
    <row r="1886" spans="3:10" customFormat="1" ht="16" customHeight="1">
      <c r="C1886" s="59" t="e">
        <f>IF(G1886+H1886&lt;&gt;0,Transaksi!#REF!,"")</f>
        <v>#REF!</v>
      </c>
      <c r="D1886" s="60" t="e">
        <f>IF(G1886+H1886&lt;&gt;0,Transaksi!#REF!,"")</f>
        <v>#REF!</v>
      </c>
      <c r="E1886" s="213" t="e">
        <f>IF(G1886+H1886&lt;&gt;0,Transaksi!#REF!,"")</f>
        <v>#REF!</v>
      </c>
      <c r="F1886" s="48" t="e">
        <f>IF(G1886+H1886&lt;&gt;0,Transaksi!#REF!,"")</f>
        <v>#REF!</v>
      </c>
      <c r="G1886" s="61" t="e">
        <f>IF(Transaksi!#REF!=$F$11,Transaksi!#REF!,0)</f>
        <v>#REF!</v>
      </c>
      <c r="H1886" s="61" t="e">
        <f>IF(Transaksi!#REF!=$F$11,Transaksi!#REF!,0)</f>
        <v>#REF!</v>
      </c>
      <c r="I1886" s="127" t="e">
        <f t="shared" si="29"/>
        <v>#REF!</v>
      </c>
      <c r="J1886" s="127" t="e">
        <f>IF(G1886+H1886&lt;&gt;0,Transaksi!#REF!,"")</f>
        <v>#REF!</v>
      </c>
    </row>
    <row r="1887" spans="3:10" customFormat="1" ht="16" customHeight="1">
      <c r="C1887" s="59" t="e">
        <f>IF(G1887+H1887&lt;&gt;0,Transaksi!#REF!,"")</f>
        <v>#REF!</v>
      </c>
      <c r="D1887" s="60" t="e">
        <f>IF(G1887+H1887&lt;&gt;0,Transaksi!#REF!,"")</f>
        <v>#REF!</v>
      </c>
      <c r="E1887" s="213" t="e">
        <f>IF(G1887+H1887&lt;&gt;0,Transaksi!#REF!,"")</f>
        <v>#REF!</v>
      </c>
      <c r="F1887" s="48" t="e">
        <f>IF(G1887+H1887&lt;&gt;0,Transaksi!#REF!,"")</f>
        <v>#REF!</v>
      </c>
      <c r="G1887" s="61" t="e">
        <f>IF(Transaksi!#REF!=$F$11,Transaksi!#REF!,0)</f>
        <v>#REF!</v>
      </c>
      <c r="H1887" s="61" t="e">
        <f>IF(Transaksi!#REF!=$F$11,Transaksi!#REF!,0)</f>
        <v>#REF!</v>
      </c>
      <c r="I1887" s="127" t="e">
        <f t="shared" si="29"/>
        <v>#REF!</v>
      </c>
      <c r="J1887" s="127" t="e">
        <f>IF(G1887+H1887&lt;&gt;0,Transaksi!#REF!,"")</f>
        <v>#REF!</v>
      </c>
    </row>
    <row r="1888" spans="3:10" customFormat="1" ht="16" customHeight="1">
      <c r="C1888" s="59" t="e">
        <f>IF(G1888+H1888&lt;&gt;0,Transaksi!#REF!,"")</f>
        <v>#REF!</v>
      </c>
      <c r="D1888" s="60" t="e">
        <f>IF(G1888+H1888&lt;&gt;0,Transaksi!#REF!,"")</f>
        <v>#REF!</v>
      </c>
      <c r="E1888" s="213" t="e">
        <f>IF(G1888+H1888&lt;&gt;0,Transaksi!#REF!,"")</f>
        <v>#REF!</v>
      </c>
      <c r="F1888" s="48" t="e">
        <f>IF(G1888+H1888&lt;&gt;0,Transaksi!#REF!,"")</f>
        <v>#REF!</v>
      </c>
      <c r="G1888" s="61" t="e">
        <f>IF(Transaksi!#REF!=$F$11,Transaksi!#REF!,0)</f>
        <v>#REF!</v>
      </c>
      <c r="H1888" s="61" t="e">
        <f>IF(Transaksi!#REF!=$F$11,Transaksi!#REF!,0)</f>
        <v>#REF!</v>
      </c>
      <c r="I1888" s="127" t="e">
        <f t="shared" si="29"/>
        <v>#REF!</v>
      </c>
      <c r="J1888" s="127" t="e">
        <f>IF(G1888+H1888&lt;&gt;0,Transaksi!#REF!,"")</f>
        <v>#REF!</v>
      </c>
    </row>
    <row r="1889" spans="3:10" customFormat="1" ht="16" customHeight="1">
      <c r="C1889" s="59" t="e">
        <f>IF(G1889+H1889&lt;&gt;0,Transaksi!#REF!,"")</f>
        <v>#REF!</v>
      </c>
      <c r="D1889" s="60" t="e">
        <f>IF(G1889+H1889&lt;&gt;0,Transaksi!#REF!,"")</f>
        <v>#REF!</v>
      </c>
      <c r="E1889" s="213" t="e">
        <f>IF(G1889+H1889&lt;&gt;0,Transaksi!#REF!,"")</f>
        <v>#REF!</v>
      </c>
      <c r="F1889" s="48" t="e">
        <f>IF(G1889+H1889&lt;&gt;0,Transaksi!#REF!,"")</f>
        <v>#REF!</v>
      </c>
      <c r="G1889" s="61" t="e">
        <f>IF(Transaksi!#REF!=$F$11,Transaksi!#REF!,0)</f>
        <v>#REF!</v>
      </c>
      <c r="H1889" s="61" t="e">
        <f>IF(Transaksi!#REF!=$F$11,Transaksi!#REF!,0)</f>
        <v>#REF!</v>
      </c>
      <c r="I1889" s="127" t="e">
        <f t="shared" si="29"/>
        <v>#REF!</v>
      </c>
      <c r="J1889" s="127" t="e">
        <f>IF(G1889+H1889&lt;&gt;0,Transaksi!#REF!,"")</f>
        <v>#REF!</v>
      </c>
    </row>
    <row r="1890" spans="3:10" customFormat="1" ht="16" customHeight="1">
      <c r="C1890" s="59" t="e">
        <f>IF(G1890+H1890&lt;&gt;0,Transaksi!#REF!,"")</f>
        <v>#REF!</v>
      </c>
      <c r="D1890" s="60" t="e">
        <f>IF(G1890+H1890&lt;&gt;0,Transaksi!#REF!,"")</f>
        <v>#REF!</v>
      </c>
      <c r="E1890" s="213" t="e">
        <f>IF(G1890+H1890&lt;&gt;0,Transaksi!#REF!,"")</f>
        <v>#REF!</v>
      </c>
      <c r="F1890" s="48" t="e">
        <f>IF(G1890+H1890&lt;&gt;0,Transaksi!#REF!,"")</f>
        <v>#REF!</v>
      </c>
      <c r="G1890" s="61" t="e">
        <f>IF(Transaksi!#REF!=$F$11,Transaksi!#REF!,0)</f>
        <v>#REF!</v>
      </c>
      <c r="H1890" s="61" t="e">
        <f>IF(Transaksi!#REF!=$F$11,Transaksi!#REF!,0)</f>
        <v>#REF!</v>
      </c>
      <c r="I1890" s="127" t="e">
        <f t="shared" si="29"/>
        <v>#REF!</v>
      </c>
      <c r="J1890" s="127" t="e">
        <f>IF(G1890+H1890&lt;&gt;0,Transaksi!#REF!,"")</f>
        <v>#REF!</v>
      </c>
    </row>
    <row r="1891" spans="3:10" customFormat="1" ht="16" customHeight="1">
      <c r="C1891" s="59" t="e">
        <f>IF(G1891+H1891&lt;&gt;0,Transaksi!#REF!,"")</f>
        <v>#REF!</v>
      </c>
      <c r="D1891" s="60" t="e">
        <f>IF(G1891+H1891&lt;&gt;0,Transaksi!#REF!,"")</f>
        <v>#REF!</v>
      </c>
      <c r="E1891" s="213" t="e">
        <f>IF(G1891+H1891&lt;&gt;0,Transaksi!#REF!,"")</f>
        <v>#REF!</v>
      </c>
      <c r="F1891" s="48" t="e">
        <f>IF(G1891+H1891&lt;&gt;0,Transaksi!#REF!,"")</f>
        <v>#REF!</v>
      </c>
      <c r="G1891" s="61" t="e">
        <f>IF(Transaksi!#REF!=$F$11,Transaksi!#REF!,0)</f>
        <v>#REF!</v>
      </c>
      <c r="H1891" s="61" t="e">
        <f>IF(Transaksi!#REF!=$F$11,Transaksi!#REF!,0)</f>
        <v>#REF!</v>
      </c>
      <c r="I1891" s="127" t="e">
        <f t="shared" si="29"/>
        <v>#REF!</v>
      </c>
      <c r="J1891" s="127" t="e">
        <f>IF(G1891+H1891&lt;&gt;0,Transaksi!#REF!,"")</f>
        <v>#REF!</v>
      </c>
    </row>
    <row r="1892" spans="3:10" customFormat="1" ht="16" customHeight="1">
      <c r="C1892" s="59" t="e">
        <f>IF(G1892+H1892&lt;&gt;0,Transaksi!#REF!,"")</f>
        <v>#REF!</v>
      </c>
      <c r="D1892" s="60" t="e">
        <f>IF(G1892+H1892&lt;&gt;0,Transaksi!#REF!,"")</f>
        <v>#REF!</v>
      </c>
      <c r="E1892" s="213" t="e">
        <f>IF(G1892+H1892&lt;&gt;0,Transaksi!#REF!,"")</f>
        <v>#REF!</v>
      </c>
      <c r="F1892" s="48" t="e">
        <f>IF(G1892+H1892&lt;&gt;0,Transaksi!#REF!,"")</f>
        <v>#REF!</v>
      </c>
      <c r="G1892" s="61" t="e">
        <f>IF(Transaksi!#REF!=$F$11,Transaksi!#REF!,0)</f>
        <v>#REF!</v>
      </c>
      <c r="H1892" s="61" t="e">
        <f>IF(Transaksi!#REF!=$F$11,Transaksi!#REF!,0)</f>
        <v>#REF!</v>
      </c>
      <c r="I1892" s="127" t="e">
        <f t="shared" si="29"/>
        <v>#REF!</v>
      </c>
      <c r="J1892" s="127" t="e">
        <f>IF(G1892+H1892&lt;&gt;0,Transaksi!#REF!,"")</f>
        <v>#REF!</v>
      </c>
    </row>
    <row r="1893" spans="3:10" customFormat="1" ht="16" customHeight="1">
      <c r="C1893" s="59" t="e">
        <f>IF(G1893+H1893&lt;&gt;0,Transaksi!#REF!,"")</f>
        <v>#REF!</v>
      </c>
      <c r="D1893" s="60" t="e">
        <f>IF(G1893+H1893&lt;&gt;0,Transaksi!#REF!,"")</f>
        <v>#REF!</v>
      </c>
      <c r="E1893" s="213" t="e">
        <f>IF(G1893+H1893&lt;&gt;0,Transaksi!#REF!,"")</f>
        <v>#REF!</v>
      </c>
      <c r="F1893" s="48" t="e">
        <f>IF(G1893+H1893&lt;&gt;0,Transaksi!#REF!,"")</f>
        <v>#REF!</v>
      </c>
      <c r="G1893" s="61" t="e">
        <f>IF(Transaksi!#REF!=$F$11,Transaksi!#REF!,0)</f>
        <v>#REF!</v>
      </c>
      <c r="H1893" s="61" t="e">
        <f>IF(Transaksi!#REF!=$F$11,Transaksi!#REF!,0)</f>
        <v>#REF!</v>
      </c>
      <c r="I1893" s="127" t="e">
        <f t="shared" si="29"/>
        <v>#REF!</v>
      </c>
      <c r="J1893" s="127" t="e">
        <f>IF(G1893+H1893&lt;&gt;0,Transaksi!#REF!,"")</f>
        <v>#REF!</v>
      </c>
    </row>
    <row r="1894" spans="3:10" customFormat="1" ht="16" customHeight="1">
      <c r="C1894" s="59" t="e">
        <f>IF(G1894+H1894&lt;&gt;0,Transaksi!#REF!,"")</f>
        <v>#REF!</v>
      </c>
      <c r="D1894" s="60" t="e">
        <f>IF(G1894+H1894&lt;&gt;0,Transaksi!#REF!,"")</f>
        <v>#REF!</v>
      </c>
      <c r="E1894" s="213" t="e">
        <f>IF(G1894+H1894&lt;&gt;0,Transaksi!#REF!,"")</f>
        <v>#REF!</v>
      </c>
      <c r="F1894" s="48" t="e">
        <f>IF(G1894+H1894&lt;&gt;0,Transaksi!#REF!,"")</f>
        <v>#REF!</v>
      </c>
      <c r="G1894" s="61" t="e">
        <f>IF(Transaksi!#REF!=$F$11,Transaksi!#REF!,0)</f>
        <v>#REF!</v>
      </c>
      <c r="H1894" s="61" t="e">
        <f>IF(Transaksi!#REF!=$F$11,Transaksi!#REF!,0)</f>
        <v>#REF!</v>
      </c>
      <c r="I1894" s="127" t="e">
        <f t="shared" si="29"/>
        <v>#REF!</v>
      </c>
      <c r="J1894" s="127" t="e">
        <f>IF(G1894+H1894&lt;&gt;0,Transaksi!#REF!,"")</f>
        <v>#REF!</v>
      </c>
    </row>
    <row r="1895" spans="3:10" customFormat="1" ht="16" customHeight="1">
      <c r="C1895" s="59" t="e">
        <f>IF(G1895+H1895&lt;&gt;0,Transaksi!#REF!,"")</f>
        <v>#REF!</v>
      </c>
      <c r="D1895" s="60" t="e">
        <f>IF(G1895+H1895&lt;&gt;0,Transaksi!#REF!,"")</f>
        <v>#REF!</v>
      </c>
      <c r="E1895" s="213" t="e">
        <f>IF(G1895+H1895&lt;&gt;0,Transaksi!#REF!,"")</f>
        <v>#REF!</v>
      </c>
      <c r="F1895" s="48" t="e">
        <f>IF(G1895+H1895&lt;&gt;0,Transaksi!#REF!,"")</f>
        <v>#REF!</v>
      </c>
      <c r="G1895" s="61" t="e">
        <f>IF(Transaksi!#REF!=$F$11,Transaksi!#REF!,0)</f>
        <v>#REF!</v>
      </c>
      <c r="H1895" s="61" t="e">
        <f>IF(Transaksi!#REF!=$F$11,Transaksi!#REF!,0)</f>
        <v>#REF!</v>
      </c>
      <c r="I1895" s="127" t="e">
        <f t="shared" si="29"/>
        <v>#REF!</v>
      </c>
      <c r="J1895" s="127" t="e">
        <f>IF(G1895+H1895&lt;&gt;0,Transaksi!#REF!,"")</f>
        <v>#REF!</v>
      </c>
    </row>
    <row r="1896" spans="3:10" customFormat="1" ht="16" customHeight="1">
      <c r="C1896" s="59" t="e">
        <f>IF(G1896+H1896&lt;&gt;0,Transaksi!#REF!,"")</f>
        <v>#REF!</v>
      </c>
      <c r="D1896" s="60" t="e">
        <f>IF(G1896+H1896&lt;&gt;0,Transaksi!#REF!,"")</f>
        <v>#REF!</v>
      </c>
      <c r="E1896" s="213" t="e">
        <f>IF(G1896+H1896&lt;&gt;0,Transaksi!#REF!,"")</f>
        <v>#REF!</v>
      </c>
      <c r="F1896" s="48" t="e">
        <f>IF(G1896+H1896&lt;&gt;0,Transaksi!#REF!,"")</f>
        <v>#REF!</v>
      </c>
      <c r="G1896" s="61" t="e">
        <f>IF(Transaksi!#REF!=$F$11,Transaksi!#REF!,0)</f>
        <v>#REF!</v>
      </c>
      <c r="H1896" s="61" t="e">
        <f>IF(Transaksi!#REF!=$F$11,Transaksi!#REF!,0)</f>
        <v>#REF!</v>
      </c>
      <c r="I1896" s="127" t="e">
        <f t="shared" si="29"/>
        <v>#REF!</v>
      </c>
      <c r="J1896" s="127" t="e">
        <f>IF(G1896+H1896&lt;&gt;0,Transaksi!#REF!,"")</f>
        <v>#REF!</v>
      </c>
    </row>
    <row r="1897" spans="3:10" customFormat="1" ht="16" customHeight="1">
      <c r="C1897" s="59" t="e">
        <f>IF(G1897+H1897&lt;&gt;0,Transaksi!#REF!,"")</f>
        <v>#REF!</v>
      </c>
      <c r="D1897" s="60" t="e">
        <f>IF(G1897+H1897&lt;&gt;0,Transaksi!#REF!,"")</f>
        <v>#REF!</v>
      </c>
      <c r="E1897" s="213" t="e">
        <f>IF(G1897+H1897&lt;&gt;0,Transaksi!#REF!,"")</f>
        <v>#REF!</v>
      </c>
      <c r="F1897" s="48" t="e">
        <f>IF(G1897+H1897&lt;&gt;0,Transaksi!#REF!,"")</f>
        <v>#REF!</v>
      </c>
      <c r="G1897" s="61" t="e">
        <f>IF(Transaksi!#REF!=$F$11,Transaksi!#REF!,0)</f>
        <v>#REF!</v>
      </c>
      <c r="H1897" s="61" t="e">
        <f>IF(Transaksi!#REF!=$F$11,Transaksi!#REF!,0)</f>
        <v>#REF!</v>
      </c>
      <c r="I1897" s="127" t="e">
        <f t="shared" si="29"/>
        <v>#REF!</v>
      </c>
      <c r="J1897" s="127" t="e">
        <f>IF(G1897+H1897&lt;&gt;0,Transaksi!#REF!,"")</f>
        <v>#REF!</v>
      </c>
    </row>
    <row r="1898" spans="3:10" customFormat="1" ht="16" customHeight="1">
      <c r="C1898" s="59" t="e">
        <f>IF(G1898+H1898&lt;&gt;0,Transaksi!#REF!,"")</f>
        <v>#REF!</v>
      </c>
      <c r="D1898" s="60" t="e">
        <f>IF(G1898+H1898&lt;&gt;0,Transaksi!#REF!,"")</f>
        <v>#REF!</v>
      </c>
      <c r="E1898" s="213" t="e">
        <f>IF(G1898+H1898&lt;&gt;0,Transaksi!#REF!,"")</f>
        <v>#REF!</v>
      </c>
      <c r="F1898" s="48" t="e">
        <f>IF(G1898+H1898&lt;&gt;0,Transaksi!#REF!,"")</f>
        <v>#REF!</v>
      </c>
      <c r="G1898" s="61" t="e">
        <f>IF(Transaksi!#REF!=$F$11,Transaksi!#REF!,0)</f>
        <v>#REF!</v>
      </c>
      <c r="H1898" s="61" t="e">
        <f>IF(Transaksi!#REF!=$F$11,Transaksi!#REF!,0)</f>
        <v>#REF!</v>
      </c>
      <c r="I1898" s="127" t="e">
        <f t="shared" si="29"/>
        <v>#REF!</v>
      </c>
      <c r="J1898" s="127" t="e">
        <f>IF(G1898+H1898&lt;&gt;0,Transaksi!#REF!,"")</f>
        <v>#REF!</v>
      </c>
    </row>
    <row r="1899" spans="3:10" customFormat="1" ht="16" customHeight="1">
      <c r="C1899" s="59" t="e">
        <f>IF(G1899+H1899&lt;&gt;0,Transaksi!#REF!,"")</f>
        <v>#REF!</v>
      </c>
      <c r="D1899" s="60" t="e">
        <f>IF(G1899+H1899&lt;&gt;0,Transaksi!#REF!,"")</f>
        <v>#REF!</v>
      </c>
      <c r="E1899" s="213" t="e">
        <f>IF(G1899+H1899&lt;&gt;0,Transaksi!#REF!,"")</f>
        <v>#REF!</v>
      </c>
      <c r="F1899" s="48" t="e">
        <f>IF(G1899+H1899&lt;&gt;0,Transaksi!#REF!,"")</f>
        <v>#REF!</v>
      </c>
      <c r="G1899" s="61" t="e">
        <f>IF(Transaksi!#REF!=$F$11,Transaksi!#REF!,0)</f>
        <v>#REF!</v>
      </c>
      <c r="H1899" s="61" t="e">
        <f>IF(Transaksi!#REF!=$F$11,Transaksi!#REF!,0)</f>
        <v>#REF!</v>
      </c>
      <c r="I1899" s="127" t="e">
        <f t="shared" si="29"/>
        <v>#REF!</v>
      </c>
      <c r="J1899" s="127" t="e">
        <f>IF(G1899+H1899&lt;&gt;0,Transaksi!#REF!,"")</f>
        <v>#REF!</v>
      </c>
    </row>
    <row r="1900" spans="3:10" customFormat="1" ht="16" customHeight="1">
      <c r="C1900" s="59" t="e">
        <f>IF(G1900+H1900&lt;&gt;0,Transaksi!#REF!,"")</f>
        <v>#REF!</v>
      </c>
      <c r="D1900" s="60" t="e">
        <f>IF(G1900+H1900&lt;&gt;0,Transaksi!#REF!,"")</f>
        <v>#REF!</v>
      </c>
      <c r="E1900" s="213" t="e">
        <f>IF(G1900+H1900&lt;&gt;0,Transaksi!#REF!,"")</f>
        <v>#REF!</v>
      </c>
      <c r="F1900" s="48" t="e">
        <f>IF(G1900+H1900&lt;&gt;0,Transaksi!#REF!,"")</f>
        <v>#REF!</v>
      </c>
      <c r="G1900" s="61" t="e">
        <f>IF(Transaksi!#REF!=$F$11,Transaksi!#REF!,0)</f>
        <v>#REF!</v>
      </c>
      <c r="H1900" s="61" t="e">
        <f>IF(Transaksi!#REF!=$F$11,Transaksi!#REF!,0)</f>
        <v>#REF!</v>
      </c>
      <c r="I1900" s="127" t="e">
        <f t="shared" si="29"/>
        <v>#REF!</v>
      </c>
      <c r="J1900" s="127" t="e">
        <f>IF(G1900+H1900&lt;&gt;0,Transaksi!#REF!,"")</f>
        <v>#REF!</v>
      </c>
    </row>
    <row r="1901" spans="3:10" customFormat="1" ht="16" customHeight="1">
      <c r="C1901" s="59" t="e">
        <f>IF(G1901+H1901&lt;&gt;0,Transaksi!#REF!,"")</f>
        <v>#REF!</v>
      </c>
      <c r="D1901" s="60" t="e">
        <f>IF(G1901+H1901&lt;&gt;0,Transaksi!#REF!,"")</f>
        <v>#REF!</v>
      </c>
      <c r="E1901" s="213" t="e">
        <f>IF(G1901+H1901&lt;&gt;0,Transaksi!#REF!,"")</f>
        <v>#REF!</v>
      </c>
      <c r="F1901" s="48" t="e">
        <f>IF(G1901+H1901&lt;&gt;0,Transaksi!#REF!,"")</f>
        <v>#REF!</v>
      </c>
      <c r="G1901" s="61" t="e">
        <f>IF(Transaksi!#REF!=$F$11,Transaksi!#REF!,0)</f>
        <v>#REF!</v>
      </c>
      <c r="H1901" s="61" t="e">
        <f>IF(Transaksi!#REF!=$F$11,Transaksi!#REF!,0)</f>
        <v>#REF!</v>
      </c>
      <c r="I1901" s="127" t="e">
        <f t="shared" si="29"/>
        <v>#REF!</v>
      </c>
      <c r="J1901" s="127" t="e">
        <f>IF(G1901+H1901&lt;&gt;0,Transaksi!#REF!,"")</f>
        <v>#REF!</v>
      </c>
    </row>
    <row r="1902" spans="3:10" customFormat="1" ht="16" customHeight="1">
      <c r="C1902" s="59" t="e">
        <f>IF(G1902+H1902&lt;&gt;0,Transaksi!#REF!,"")</f>
        <v>#REF!</v>
      </c>
      <c r="D1902" s="60" t="e">
        <f>IF(G1902+H1902&lt;&gt;0,Transaksi!#REF!,"")</f>
        <v>#REF!</v>
      </c>
      <c r="E1902" s="213" t="e">
        <f>IF(G1902+H1902&lt;&gt;0,Transaksi!#REF!,"")</f>
        <v>#REF!</v>
      </c>
      <c r="F1902" s="48" t="e">
        <f>IF(G1902+H1902&lt;&gt;0,Transaksi!#REF!,"")</f>
        <v>#REF!</v>
      </c>
      <c r="G1902" s="61" t="e">
        <f>IF(Transaksi!#REF!=$F$11,Transaksi!#REF!,0)</f>
        <v>#REF!</v>
      </c>
      <c r="H1902" s="61" t="e">
        <f>IF(Transaksi!#REF!=$F$11,Transaksi!#REF!,0)</f>
        <v>#REF!</v>
      </c>
      <c r="I1902" s="127" t="e">
        <f t="shared" si="29"/>
        <v>#REF!</v>
      </c>
      <c r="J1902" s="127" t="e">
        <f>IF(G1902+H1902&lt;&gt;0,Transaksi!#REF!,"")</f>
        <v>#REF!</v>
      </c>
    </row>
    <row r="1903" spans="3:10" customFormat="1" ht="16" customHeight="1">
      <c r="C1903" s="59" t="e">
        <f>IF(G1903+H1903&lt;&gt;0,Transaksi!#REF!,"")</f>
        <v>#REF!</v>
      </c>
      <c r="D1903" s="60" t="e">
        <f>IF(G1903+H1903&lt;&gt;0,Transaksi!#REF!,"")</f>
        <v>#REF!</v>
      </c>
      <c r="E1903" s="213" t="e">
        <f>IF(G1903+H1903&lt;&gt;0,Transaksi!#REF!,"")</f>
        <v>#REF!</v>
      </c>
      <c r="F1903" s="48" t="e">
        <f>IF(G1903+H1903&lt;&gt;0,Transaksi!#REF!,"")</f>
        <v>#REF!</v>
      </c>
      <c r="G1903" s="61" t="e">
        <f>IF(Transaksi!#REF!=$F$11,Transaksi!#REF!,0)</f>
        <v>#REF!</v>
      </c>
      <c r="H1903" s="61" t="e">
        <f>IF(Transaksi!#REF!=$F$11,Transaksi!#REF!,0)</f>
        <v>#REF!</v>
      </c>
      <c r="I1903" s="127" t="e">
        <f t="shared" si="29"/>
        <v>#REF!</v>
      </c>
      <c r="J1903" s="127" t="e">
        <f>IF(G1903+H1903&lt;&gt;0,Transaksi!#REF!,"")</f>
        <v>#REF!</v>
      </c>
    </row>
    <row r="1904" spans="3:10" customFormat="1" ht="16" customHeight="1">
      <c r="C1904" s="59" t="e">
        <f>IF(G1904+H1904&lt;&gt;0,Transaksi!#REF!,"")</f>
        <v>#REF!</v>
      </c>
      <c r="D1904" s="60" t="e">
        <f>IF(G1904+H1904&lt;&gt;0,Transaksi!#REF!,"")</f>
        <v>#REF!</v>
      </c>
      <c r="E1904" s="213" t="e">
        <f>IF(G1904+H1904&lt;&gt;0,Transaksi!#REF!,"")</f>
        <v>#REF!</v>
      </c>
      <c r="F1904" s="48" t="e">
        <f>IF(G1904+H1904&lt;&gt;0,Transaksi!#REF!,"")</f>
        <v>#REF!</v>
      </c>
      <c r="G1904" s="61" t="e">
        <f>IF(Transaksi!#REF!=$F$11,Transaksi!#REF!,0)</f>
        <v>#REF!</v>
      </c>
      <c r="H1904" s="61" t="e">
        <f>IF(Transaksi!#REF!=$F$11,Transaksi!#REF!,0)</f>
        <v>#REF!</v>
      </c>
      <c r="I1904" s="127" t="e">
        <f t="shared" si="29"/>
        <v>#REF!</v>
      </c>
      <c r="J1904" s="127" t="e">
        <f>IF(G1904+H1904&lt;&gt;0,Transaksi!#REF!,"")</f>
        <v>#REF!</v>
      </c>
    </row>
    <row r="1905" spans="3:10" customFormat="1" ht="16" customHeight="1">
      <c r="C1905" s="59" t="e">
        <f>IF(G1905+H1905&lt;&gt;0,Transaksi!#REF!,"")</f>
        <v>#REF!</v>
      </c>
      <c r="D1905" s="60" t="e">
        <f>IF(G1905+H1905&lt;&gt;0,Transaksi!#REF!,"")</f>
        <v>#REF!</v>
      </c>
      <c r="E1905" s="213" t="e">
        <f>IF(G1905+H1905&lt;&gt;0,Transaksi!#REF!,"")</f>
        <v>#REF!</v>
      </c>
      <c r="F1905" s="48" t="e">
        <f>IF(G1905+H1905&lt;&gt;0,Transaksi!#REF!,"")</f>
        <v>#REF!</v>
      </c>
      <c r="G1905" s="61" t="e">
        <f>IF(Transaksi!#REF!=$F$11,Transaksi!#REF!,0)</f>
        <v>#REF!</v>
      </c>
      <c r="H1905" s="61" t="e">
        <f>IF(Transaksi!#REF!=$F$11,Transaksi!#REF!,0)</f>
        <v>#REF!</v>
      </c>
      <c r="I1905" s="127" t="e">
        <f t="shared" si="29"/>
        <v>#REF!</v>
      </c>
      <c r="J1905" s="127" t="e">
        <f>IF(G1905+H1905&lt;&gt;0,Transaksi!#REF!,"")</f>
        <v>#REF!</v>
      </c>
    </row>
    <row r="1906" spans="3:10" customFormat="1" ht="16" customHeight="1">
      <c r="C1906" s="59" t="e">
        <f>IF(G1906+H1906&lt;&gt;0,Transaksi!#REF!,"")</f>
        <v>#REF!</v>
      </c>
      <c r="D1906" s="60" t="e">
        <f>IF(G1906+H1906&lt;&gt;0,Transaksi!#REF!,"")</f>
        <v>#REF!</v>
      </c>
      <c r="E1906" s="213" t="e">
        <f>IF(G1906+H1906&lt;&gt;0,Transaksi!#REF!,"")</f>
        <v>#REF!</v>
      </c>
      <c r="F1906" s="48" t="e">
        <f>IF(G1906+H1906&lt;&gt;0,Transaksi!#REF!,"")</f>
        <v>#REF!</v>
      </c>
      <c r="G1906" s="61" t="e">
        <f>IF(Transaksi!#REF!=$F$11,Transaksi!#REF!,0)</f>
        <v>#REF!</v>
      </c>
      <c r="H1906" s="61" t="e">
        <f>IF(Transaksi!#REF!=$F$11,Transaksi!#REF!,0)</f>
        <v>#REF!</v>
      </c>
      <c r="I1906" s="127" t="e">
        <f t="shared" si="29"/>
        <v>#REF!</v>
      </c>
      <c r="J1906" s="127" t="e">
        <f>IF(G1906+H1906&lt;&gt;0,Transaksi!#REF!,"")</f>
        <v>#REF!</v>
      </c>
    </row>
    <row r="1907" spans="3:10" customFormat="1" ht="16" customHeight="1">
      <c r="C1907" s="59" t="e">
        <f>IF(G1907+H1907&lt;&gt;0,Transaksi!#REF!,"")</f>
        <v>#REF!</v>
      </c>
      <c r="D1907" s="60" t="e">
        <f>IF(G1907+H1907&lt;&gt;0,Transaksi!#REF!,"")</f>
        <v>#REF!</v>
      </c>
      <c r="E1907" s="213" t="e">
        <f>IF(G1907+H1907&lt;&gt;0,Transaksi!#REF!,"")</f>
        <v>#REF!</v>
      </c>
      <c r="F1907" s="48" t="e">
        <f>IF(G1907+H1907&lt;&gt;0,Transaksi!#REF!,"")</f>
        <v>#REF!</v>
      </c>
      <c r="G1907" s="61" t="e">
        <f>IF(Transaksi!#REF!=$F$11,Transaksi!#REF!,0)</f>
        <v>#REF!</v>
      </c>
      <c r="H1907" s="61" t="e">
        <f>IF(Transaksi!#REF!=$F$11,Transaksi!#REF!,0)</f>
        <v>#REF!</v>
      </c>
      <c r="I1907" s="127" t="e">
        <f t="shared" si="29"/>
        <v>#REF!</v>
      </c>
      <c r="J1907" s="127" t="e">
        <f>IF(G1907+H1907&lt;&gt;0,Transaksi!#REF!,"")</f>
        <v>#REF!</v>
      </c>
    </row>
    <row r="1908" spans="3:10" customFormat="1" ht="16" customHeight="1">
      <c r="C1908" s="59" t="e">
        <f>IF(G1908+H1908&lt;&gt;0,Transaksi!#REF!,"")</f>
        <v>#REF!</v>
      </c>
      <c r="D1908" s="60" t="e">
        <f>IF(G1908+H1908&lt;&gt;0,Transaksi!#REF!,"")</f>
        <v>#REF!</v>
      </c>
      <c r="E1908" s="213" t="e">
        <f>IF(G1908+H1908&lt;&gt;0,Transaksi!#REF!,"")</f>
        <v>#REF!</v>
      </c>
      <c r="F1908" s="48" t="e">
        <f>IF(G1908+H1908&lt;&gt;0,Transaksi!#REF!,"")</f>
        <v>#REF!</v>
      </c>
      <c r="G1908" s="61" t="e">
        <f>IF(Transaksi!#REF!=$F$11,Transaksi!#REF!,0)</f>
        <v>#REF!</v>
      </c>
      <c r="H1908" s="61" t="e">
        <f>IF(Transaksi!#REF!=$F$11,Transaksi!#REF!,0)</f>
        <v>#REF!</v>
      </c>
      <c r="I1908" s="127" t="e">
        <f t="shared" si="29"/>
        <v>#REF!</v>
      </c>
      <c r="J1908" s="127" t="e">
        <f>IF(G1908+H1908&lt;&gt;0,Transaksi!#REF!,"")</f>
        <v>#REF!</v>
      </c>
    </row>
    <row r="1909" spans="3:10" customFormat="1" ht="16" customHeight="1">
      <c r="C1909" s="59" t="e">
        <f>IF(G1909+H1909&lt;&gt;0,Transaksi!#REF!,"")</f>
        <v>#REF!</v>
      </c>
      <c r="D1909" s="60" t="e">
        <f>IF(G1909+H1909&lt;&gt;0,Transaksi!#REF!,"")</f>
        <v>#REF!</v>
      </c>
      <c r="E1909" s="213" t="e">
        <f>IF(G1909+H1909&lt;&gt;0,Transaksi!#REF!,"")</f>
        <v>#REF!</v>
      </c>
      <c r="F1909" s="48" t="e">
        <f>IF(G1909+H1909&lt;&gt;0,Transaksi!#REF!,"")</f>
        <v>#REF!</v>
      </c>
      <c r="G1909" s="61" t="e">
        <f>IF(Transaksi!#REF!=$F$11,Transaksi!#REF!,0)</f>
        <v>#REF!</v>
      </c>
      <c r="H1909" s="61" t="e">
        <f>IF(Transaksi!#REF!=$F$11,Transaksi!#REF!,0)</f>
        <v>#REF!</v>
      </c>
      <c r="I1909" s="127" t="e">
        <f t="shared" si="29"/>
        <v>#REF!</v>
      </c>
      <c r="J1909" s="127" t="e">
        <f>IF(G1909+H1909&lt;&gt;0,Transaksi!#REF!,"")</f>
        <v>#REF!</v>
      </c>
    </row>
    <row r="1910" spans="3:10" customFormat="1" ht="16" customHeight="1">
      <c r="C1910" s="59" t="e">
        <f>IF(G1910+H1910&lt;&gt;0,Transaksi!#REF!,"")</f>
        <v>#REF!</v>
      </c>
      <c r="D1910" s="60" t="e">
        <f>IF(G1910+H1910&lt;&gt;0,Transaksi!#REF!,"")</f>
        <v>#REF!</v>
      </c>
      <c r="E1910" s="213" t="e">
        <f>IF(G1910+H1910&lt;&gt;0,Transaksi!#REF!,"")</f>
        <v>#REF!</v>
      </c>
      <c r="F1910" s="48" t="e">
        <f>IF(G1910+H1910&lt;&gt;0,Transaksi!#REF!,"")</f>
        <v>#REF!</v>
      </c>
      <c r="G1910" s="61" t="e">
        <f>IF(Transaksi!#REF!=$F$11,Transaksi!#REF!,0)</f>
        <v>#REF!</v>
      </c>
      <c r="H1910" s="61" t="e">
        <f>IF(Transaksi!#REF!=$F$11,Transaksi!#REF!,0)</f>
        <v>#REF!</v>
      </c>
      <c r="I1910" s="127" t="e">
        <f t="shared" si="29"/>
        <v>#REF!</v>
      </c>
      <c r="J1910" s="127" t="e">
        <f>IF(G1910+H1910&lt;&gt;0,Transaksi!#REF!,"")</f>
        <v>#REF!</v>
      </c>
    </row>
    <row r="1911" spans="3:10" customFormat="1" ht="16" customHeight="1">
      <c r="C1911" s="59" t="e">
        <f>IF(G1911+H1911&lt;&gt;0,Transaksi!#REF!,"")</f>
        <v>#REF!</v>
      </c>
      <c r="D1911" s="60" t="e">
        <f>IF(G1911+H1911&lt;&gt;0,Transaksi!#REF!,"")</f>
        <v>#REF!</v>
      </c>
      <c r="E1911" s="213" t="e">
        <f>IF(G1911+H1911&lt;&gt;0,Transaksi!#REF!,"")</f>
        <v>#REF!</v>
      </c>
      <c r="F1911" s="48" t="e">
        <f>IF(G1911+H1911&lt;&gt;0,Transaksi!#REF!,"")</f>
        <v>#REF!</v>
      </c>
      <c r="G1911" s="61" t="e">
        <f>IF(Transaksi!#REF!=$F$11,Transaksi!#REF!,0)</f>
        <v>#REF!</v>
      </c>
      <c r="H1911" s="61" t="e">
        <f>IF(Transaksi!#REF!=$F$11,Transaksi!#REF!,0)</f>
        <v>#REF!</v>
      </c>
      <c r="I1911" s="127" t="e">
        <f t="shared" si="29"/>
        <v>#REF!</v>
      </c>
      <c r="J1911" s="127" t="e">
        <f>IF(G1911+H1911&lt;&gt;0,Transaksi!#REF!,"")</f>
        <v>#REF!</v>
      </c>
    </row>
    <row r="1912" spans="3:10" customFormat="1" ht="16" customHeight="1">
      <c r="C1912" s="59" t="e">
        <f>IF(G1912+H1912&lt;&gt;0,Transaksi!#REF!,"")</f>
        <v>#REF!</v>
      </c>
      <c r="D1912" s="60" t="e">
        <f>IF(G1912+H1912&lt;&gt;0,Transaksi!#REF!,"")</f>
        <v>#REF!</v>
      </c>
      <c r="E1912" s="213" t="e">
        <f>IF(G1912+H1912&lt;&gt;0,Transaksi!#REF!,"")</f>
        <v>#REF!</v>
      </c>
      <c r="F1912" s="48" t="e">
        <f>IF(G1912+H1912&lt;&gt;0,Transaksi!#REF!,"")</f>
        <v>#REF!</v>
      </c>
      <c r="G1912" s="61" t="e">
        <f>IF(Transaksi!#REF!=$F$11,Transaksi!#REF!,0)</f>
        <v>#REF!</v>
      </c>
      <c r="H1912" s="61" t="e">
        <f>IF(Transaksi!#REF!=$F$11,Transaksi!#REF!,0)</f>
        <v>#REF!</v>
      </c>
      <c r="I1912" s="127" t="e">
        <f t="shared" si="29"/>
        <v>#REF!</v>
      </c>
      <c r="J1912" s="127" t="e">
        <f>IF(G1912+H1912&lt;&gt;0,Transaksi!#REF!,"")</f>
        <v>#REF!</v>
      </c>
    </row>
    <row r="1913" spans="3:10" customFormat="1" ht="16" customHeight="1">
      <c r="C1913" s="59" t="e">
        <f>IF(G1913+H1913&lt;&gt;0,Transaksi!#REF!,"")</f>
        <v>#REF!</v>
      </c>
      <c r="D1913" s="60" t="e">
        <f>IF(G1913+H1913&lt;&gt;0,Transaksi!#REF!,"")</f>
        <v>#REF!</v>
      </c>
      <c r="E1913" s="213" t="e">
        <f>IF(G1913+H1913&lt;&gt;0,Transaksi!#REF!,"")</f>
        <v>#REF!</v>
      </c>
      <c r="F1913" s="48" t="e">
        <f>IF(G1913+H1913&lt;&gt;0,Transaksi!#REF!,"")</f>
        <v>#REF!</v>
      </c>
      <c r="G1913" s="61" t="e">
        <f>IF(Transaksi!#REF!=$F$11,Transaksi!#REF!,0)</f>
        <v>#REF!</v>
      </c>
      <c r="H1913" s="61" t="e">
        <f>IF(Transaksi!#REF!=$F$11,Transaksi!#REF!,0)</f>
        <v>#REF!</v>
      </c>
      <c r="I1913" s="127" t="e">
        <f t="shared" si="29"/>
        <v>#REF!</v>
      </c>
      <c r="J1913" s="127" t="e">
        <f>IF(G1913+H1913&lt;&gt;0,Transaksi!#REF!,"")</f>
        <v>#REF!</v>
      </c>
    </row>
    <row r="1914" spans="3:10" customFormat="1" ht="16" customHeight="1">
      <c r="C1914" s="59" t="e">
        <f>IF(G1914+H1914&lt;&gt;0,Transaksi!#REF!,"")</f>
        <v>#REF!</v>
      </c>
      <c r="D1914" s="60" t="e">
        <f>IF(G1914+H1914&lt;&gt;0,Transaksi!#REF!,"")</f>
        <v>#REF!</v>
      </c>
      <c r="E1914" s="213" t="e">
        <f>IF(G1914+H1914&lt;&gt;0,Transaksi!#REF!,"")</f>
        <v>#REF!</v>
      </c>
      <c r="F1914" s="48" t="e">
        <f>IF(G1914+H1914&lt;&gt;0,Transaksi!#REF!,"")</f>
        <v>#REF!</v>
      </c>
      <c r="G1914" s="61" t="e">
        <f>IF(Transaksi!#REF!=$F$11,Transaksi!#REF!,0)</f>
        <v>#REF!</v>
      </c>
      <c r="H1914" s="61" t="e">
        <f>IF(Transaksi!#REF!=$F$11,Transaksi!#REF!,0)</f>
        <v>#REF!</v>
      </c>
      <c r="I1914" s="127" t="e">
        <f t="shared" si="29"/>
        <v>#REF!</v>
      </c>
      <c r="J1914" s="127" t="e">
        <f>IF(G1914+H1914&lt;&gt;0,Transaksi!#REF!,"")</f>
        <v>#REF!</v>
      </c>
    </row>
    <row r="1915" spans="3:10" customFormat="1" ht="16" customHeight="1">
      <c r="C1915" s="59" t="e">
        <f>IF(G1915+H1915&lt;&gt;0,Transaksi!#REF!,"")</f>
        <v>#REF!</v>
      </c>
      <c r="D1915" s="60" t="e">
        <f>IF(G1915+H1915&lt;&gt;0,Transaksi!#REF!,"")</f>
        <v>#REF!</v>
      </c>
      <c r="E1915" s="213" t="e">
        <f>IF(G1915+H1915&lt;&gt;0,Transaksi!#REF!,"")</f>
        <v>#REF!</v>
      </c>
      <c r="F1915" s="48" t="e">
        <f>IF(G1915+H1915&lt;&gt;0,Transaksi!#REF!,"")</f>
        <v>#REF!</v>
      </c>
      <c r="G1915" s="61" t="e">
        <f>IF(Transaksi!#REF!=$F$11,Transaksi!#REF!,0)</f>
        <v>#REF!</v>
      </c>
      <c r="H1915" s="61" t="e">
        <f>IF(Transaksi!#REF!=$F$11,Transaksi!#REF!,0)</f>
        <v>#REF!</v>
      </c>
      <c r="I1915" s="127" t="e">
        <f t="shared" si="29"/>
        <v>#REF!</v>
      </c>
      <c r="J1915" s="127" t="e">
        <f>IF(G1915+H1915&lt;&gt;0,Transaksi!#REF!,"")</f>
        <v>#REF!</v>
      </c>
    </row>
    <row r="1916" spans="3:10" customFormat="1" ht="16" customHeight="1">
      <c r="C1916" s="59" t="e">
        <f>IF(G1916+H1916&lt;&gt;0,Transaksi!#REF!,"")</f>
        <v>#REF!</v>
      </c>
      <c r="D1916" s="60" t="e">
        <f>IF(G1916+H1916&lt;&gt;0,Transaksi!#REF!,"")</f>
        <v>#REF!</v>
      </c>
      <c r="E1916" s="213" t="e">
        <f>IF(G1916+H1916&lt;&gt;0,Transaksi!#REF!,"")</f>
        <v>#REF!</v>
      </c>
      <c r="F1916" s="48" t="e">
        <f>IF(G1916+H1916&lt;&gt;0,Transaksi!#REF!,"")</f>
        <v>#REF!</v>
      </c>
      <c r="G1916" s="61" t="e">
        <f>IF(Transaksi!#REF!=$F$11,Transaksi!#REF!,0)</f>
        <v>#REF!</v>
      </c>
      <c r="H1916" s="61" t="e">
        <f>IF(Transaksi!#REF!=$F$11,Transaksi!#REF!,0)</f>
        <v>#REF!</v>
      </c>
      <c r="I1916" s="127" t="e">
        <f t="shared" si="29"/>
        <v>#REF!</v>
      </c>
      <c r="J1916" s="127" t="e">
        <f>IF(G1916+H1916&lt;&gt;0,Transaksi!#REF!,"")</f>
        <v>#REF!</v>
      </c>
    </row>
    <row r="1917" spans="3:10" customFormat="1" ht="16" customHeight="1">
      <c r="C1917" s="59" t="e">
        <f>IF(G1917+H1917&lt;&gt;0,Transaksi!#REF!,"")</f>
        <v>#REF!</v>
      </c>
      <c r="D1917" s="60" t="e">
        <f>IF(G1917+H1917&lt;&gt;0,Transaksi!#REF!,"")</f>
        <v>#REF!</v>
      </c>
      <c r="E1917" s="213" t="e">
        <f>IF(G1917+H1917&lt;&gt;0,Transaksi!#REF!,"")</f>
        <v>#REF!</v>
      </c>
      <c r="F1917" s="48" t="e">
        <f>IF(G1917+H1917&lt;&gt;0,Transaksi!#REF!,"")</f>
        <v>#REF!</v>
      </c>
      <c r="G1917" s="61" t="e">
        <f>IF(Transaksi!#REF!=$F$11,Transaksi!#REF!,0)</f>
        <v>#REF!</v>
      </c>
      <c r="H1917" s="61" t="e">
        <f>IF(Transaksi!#REF!=$F$11,Transaksi!#REF!,0)</f>
        <v>#REF!</v>
      </c>
      <c r="I1917" s="127" t="e">
        <f t="shared" si="29"/>
        <v>#REF!</v>
      </c>
      <c r="J1917" s="127" t="e">
        <f>IF(G1917+H1917&lt;&gt;0,Transaksi!#REF!,"")</f>
        <v>#REF!</v>
      </c>
    </row>
    <row r="1918" spans="3:10" customFormat="1" ht="16" customHeight="1">
      <c r="C1918" s="59" t="e">
        <f>IF(G1918+H1918&lt;&gt;0,Transaksi!#REF!,"")</f>
        <v>#REF!</v>
      </c>
      <c r="D1918" s="60" t="e">
        <f>IF(G1918+H1918&lt;&gt;0,Transaksi!#REF!,"")</f>
        <v>#REF!</v>
      </c>
      <c r="E1918" s="213" t="e">
        <f>IF(G1918+H1918&lt;&gt;0,Transaksi!#REF!,"")</f>
        <v>#REF!</v>
      </c>
      <c r="F1918" s="48" t="e">
        <f>IF(G1918+H1918&lt;&gt;0,Transaksi!#REF!,"")</f>
        <v>#REF!</v>
      </c>
      <c r="G1918" s="61" t="e">
        <f>IF(Transaksi!#REF!=$F$11,Transaksi!#REF!,0)</f>
        <v>#REF!</v>
      </c>
      <c r="H1918" s="61" t="e">
        <f>IF(Transaksi!#REF!=$F$11,Transaksi!#REF!,0)</f>
        <v>#REF!</v>
      </c>
      <c r="I1918" s="127" t="e">
        <f t="shared" si="29"/>
        <v>#REF!</v>
      </c>
      <c r="J1918" s="127" t="e">
        <f>IF(G1918+H1918&lt;&gt;0,Transaksi!#REF!,"")</f>
        <v>#REF!</v>
      </c>
    </row>
    <row r="1919" spans="3:10" customFormat="1" ht="16" customHeight="1">
      <c r="C1919" s="59" t="e">
        <f>IF(G1919+H1919&lt;&gt;0,Transaksi!#REF!,"")</f>
        <v>#REF!</v>
      </c>
      <c r="D1919" s="60" t="e">
        <f>IF(G1919+H1919&lt;&gt;0,Transaksi!#REF!,"")</f>
        <v>#REF!</v>
      </c>
      <c r="E1919" s="213" t="e">
        <f>IF(G1919+H1919&lt;&gt;0,Transaksi!#REF!,"")</f>
        <v>#REF!</v>
      </c>
      <c r="F1919" s="48" t="e">
        <f>IF(G1919+H1919&lt;&gt;0,Transaksi!#REF!,"")</f>
        <v>#REF!</v>
      </c>
      <c r="G1919" s="61" t="e">
        <f>IF(Transaksi!#REF!=$F$11,Transaksi!#REF!,0)</f>
        <v>#REF!</v>
      </c>
      <c r="H1919" s="61" t="e">
        <f>IF(Transaksi!#REF!=$F$11,Transaksi!#REF!,0)</f>
        <v>#REF!</v>
      </c>
      <c r="I1919" s="127" t="e">
        <f t="shared" si="29"/>
        <v>#REF!</v>
      </c>
      <c r="J1919" s="127" t="e">
        <f>IF(G1919+H1919&lt;&gt;0,Transaksi!#REF!,"")</f>
        <v>#REF!</v>
      </c>
    </row>
    <row r="1920" spans="3:10" customFormat="1" ht="16" customHeight="1">
      <c r="C1920" s="59" t="e">
        <f>IF(G1920+H1920&lt;&gt;0,Transaksi!#REF!,"")</f>
        <v>#REF!</v>
      </c>
      <c r="D1920" s="60" t="e">
        <f>IF(G1920+H1920&lt;&gt;0,Transaksi!#REF!,"")</f>
        <v>#REF!</v>
      </c>
      <c r="E1920" s="213" t="e">
        <f>IF(G1920+H1920&lt;&gt;0,Transaksi!#REF!,"")</f>
        <v>#REF!</v>
      </c>
      <c r="F1920" s="48" t="e">
        <f>IF(G1920+H1920&lt;&gt;0,Transaksi!#REF!,"")</f>
        <v>#REF!</v>
      </c>
      <c r="G1920" s="61" t="e">
        <f>IF(Transaksi!#REF!=$F$11,Transaksi!#REF!,0)</f>
        <v>#REF!</v>
      </c>
      <c r="H1920" s="61" t="e">
        <f>IF(Transaksi!#REF!=$F$11,Transaksi!#REF!,0)</f>
        <v>#REF!</v>
      </c>
      <c r="I1920" s="127" t="e">
        <f t="shared" si="29"/>
        <v>#REF!</v>
      </c>
      <c r="J1920" s="127" t="e">
        <f>IF(G1920+H1920&lt;&gt;0,Transaksi!#REF!,"")</f>
        <v>#REF!</v>
      </c>
    </row>
    <row r="1921" spans="3:10" customFormat="1" ht="16" customHeight="1">
      <c r="C1921" s="59" t="e">
        <f>IF(G1921+H1921&lt;&gt;0,Transaksi!#REF!,"")</f>
        <v>#REF!</v>
      </c>
      <c r="D1921" s="60" t="e">
        <f>IF(G1921+H1921&lt;&gt;0,Transaksi!#REF!,"")</f>
        <v>#REF!</v>
      </c>
      <c r="E1921" s="213" t="e">
        <f>IF(G1921+H1921&lt;&gt;0,Transaksi!#REF!,"")</f>
        <v>#REF!</v>
      </c>
      <c r="F1921" s="48" t="e">
        <f>IF(G1921+H1921&lt;&gt;0,Transaksi!#REF!,"")</f>
        <v>#REF!</v>
      </c>
      <c r="G1921" s="61" t="e">
        <f>IF(Transaksi!#REF!=$F$11,Transaksi!#REF!,0)</f>
        <v>#REF!</v>
      </c>
      <c r="H1921" s="61" t="e">
        <f>IF(Transaksi!#REF!=$F$11,Transaksi!#REF!,0)</f>
        <v>#REF!</v>
      </c>
      <c r="I1921" s="127" t="e">
        <f t="shared" si="29"/>
        <v>#REF!</v>
      </c>
      <c r="J1921" s="127" t="e">
        <f>IF(G1921+H1921&lt;&gt;0,Transaksi!#REF!,"")</f>
        <v>#REF!</v>
      </c>
    </row>
    <row r="1922" spans="3:10" customFormat="1" ht="16" customHeight="1">
      <c r="C1922" s="59" t="e">
        <f>IF(G1922+H1922&lt;&gt;0,Transaksi!#REF!,"")</f>
        <v>#REF!</v>
      </c>
      <c r="D1922" s="60" t="e">
        <f>IF(G1922+H1922&lt;&gt;0,Transaksi!#REF!,"")</f>
        <v>#REF!</v>
      </c>
      <c r="E1922" s="213" t="e">
        <f>IF(G1922+H1922&lt;&gt;0,Transaksi!#REF!,"")</f>
        <v>#REF!</v>
      </c>
      <c r="F1922" s="48" t="e">
        <f>IF(G1922+H1922&lt;&gt;0,Transaksi!#REF!,"")</f>
        <v>#REF!</v>
      </c>
      <c r="G1922" s="61" t="e">
        <f>IF(Transaksi!#REF!=$F$11,Transaksi!#REF!,0)</f>
        <v>#REF!</v>
      </c>
      <c r="H1922" s="61" t="e">
        <f>IF(Transaksi!#REF!=$F$11,Transaksi!#REF!,0)</f>
        <v>#REF!</v>
      </c>
      <c r="I1922" s="127" t="e">
        <f t="shared" si="29"/>
        <v>#REF!</v>
      </c>
      <c r="J1922" s="127" t="e">
        <f>IF(G1922+H1922&lt;&gt;0,Transaksi!#REF!,"")</f>
        <v>#REF!</v>
      </c>
    </row>
    <row r="1923" spans="3:10" customFormat="1" ht="16" customHeight="1">
      <c r="C1923" s="59" t="e">
        <f>IF(G1923+H1923&lt;&gt;0,Transaksi!#REF!,"")</f>
        <v>#REF!</v>
      </c>
      <c r="D1923" s="60" t="e">
        <f>IF(G1923+H1923&lt;&gt;0,Transaksi!#REF!,"")</f>
        <v>#REF!</v>
      </c>
      <c r="E1923" s="213" t="e">
        <f>IF(G1923+H1923&lt;&gt;0,Transaksi!#REF!,"")</f>
        <v>#REF!</v>
      </c>
      <c r="F1923" s="48" t="e">
        <f>IF(G1923+H1923&lt;&gt;0,Transaksi!#REF!,"")</f>
        <v>#REF!</v>
      </c>
      <c r="G1923" s="61" t="e">
        <f>IF(Transaksi!#REF!=$F$11,Transaksi!#REF!,0)</f>
        <v>#REF!</v>
      </c>
      <c r="H1923" s="61" t="e">
        <f>IF(Transaksi!#REF!=$F$11,Transaksi!#REF!,0)</f>
        <v>#REF!</v>
      </c>
      <c r="I1923" s="127" t="e">
        <f t="shared" si="29"/>
        <v>#REF!</v>
      </c>
      <c r="J1923" s="127" t="e">
        <f>IF(G1923+H1923&lt;&gt;0,Transaksi!#REF!,"")</f>
        <v>#REF!</v>
      </c>
    </row>
    <row r="1924" spans="3:10" customFormat="1" ht="16" customHeight="1">
      <c r="C1924" s="59" t="e">
        <f>IF(G1924+H1924&lt;&gt;0,Transaksi!#REF!,"")</f>
        <v>#REF!</v>
      </c>
      <c r="D1924" s="60" t="e">
        <f>IF(G1924+H1924&lt;&gt;0,Transaksi!#REF!,"")</f>
        <v>#REF!</v>
      </c>
      <c r="E1924" s="213" t="e">
        <f>IF(G1924+H1924&lt;&gt;0,Transaksi!#REF!,"")</f>
        <v>#REF!</v>
      </c>
      <c r="F1924" s="48" t="e">
        <f>IF(G1924+H1924&lt;&gt;0,Transaksi!#REF!,"")</f>
        <v>#REF!</v>
      </c>
      <c r="G1924" s="61" t="e">
        <f>IF(Transaksi!#REF!=$F$11,Transaksi!#REF!,0)</f>
        <v>#REF!</v>
      </c>
      <c r="H1924" s="61" t="e">
        <f>IF(Transaksi!#REF!=$F$11,Transaksi!#REF!,0)</f>
        <v>#REF!</v>
      </c>
      <c r="I1924" s="127" t="e">
        <f t="shared" si="29"/>
        <v>#REF!</v>
      </c>
      <c r="J1924" s="127" t="e">
        <f>IF(G1924+H1924&lt;&gt;0,Transaksi!#REF!,"")</f>
        <v>#REF!</v>
      </c>
    </row>
    <row r="1925" spans="3:10" customFormat="1" ht="16" customHeight="1">
      <c r="C1925" s="59" t="e">
        <f>IF(G1925+H1925&lt;&gt;0,Transaksi!#REF!,"")</f>
        <v>#REF!</v>
      </c>
      <c r="D1925" s="60" t="e">
        <f>IF(G1925+H1925&lt;&gt;0,Transaksi!#REF!,"")</f>
        <v>#REF!</v>
      </c>
      <c r="E1925" s="213" t="e">
        <f>IF(G1925+H1925&lt;&gt;0,Transaksi!#REF!,"")</f>
        <v>#REF!</v>
      </c>
      <c r="F1925" s="48" t="e">
        <f>IF(G1925+H1925&lt;&gt;0,Transaksi!#REF!,"")</f>
        <v>#REF!</v>
      </c>
      <c r="G1925" s="61" t="e">
        <f>IF(Transaksi!#REF!=$F$11,Transaksi!#REF!,0)</f>
        <v>#REF!</v>
      </c>
      <c r="H1925" s="61" t="e">
        <f>IF(Transaksi!#REF!=$F$11,Transaksi!#REF!,0)</f>
        <v>#REF!</v>
      </c>
      <c r="I1925" s="127" t="e">
        <f t="shared" si="29"/>
        <v>#REF!</v>
      </c>
      <c r="J1925" s="127" t="e">
        <f>IF(G1925+H1925&lt;&gt;0,Transaksi!#REF!,"")</f>
        <v>#REF!</v>
      </c>
    </row>
    <row r="1926" spans="3:10" customFormat="1" ht="16" customHeight="1">
      <c r="C1926" s="59" t="e">
        <f>IF(G1926+H1926&lt;&gt;0,Transaksi!#REF!,"")</f>
        <v>#REF!</v>
      </c>
      <c r="D1926" s="60" t="e">
        <f>IF(G1926+H1926&lt;&gt;0,Transaksi!#REF!,"")</f>
        <v>#REF!</v>
      </c>
      <c r="E1926" s="213" t="e">
        <f>IF(G1926+H1926&lt;&gt;0,Transaksi!#REF!,"")</f>
        <v>#REF!</v>
      </c>
      <c r="F1926" s="48" t="e">
        <f>IF(G1926+H1926&lt;&gt;0,Transaksi!#REF!,"")</f>
        <v>#REF!</v>
      </c>
      <c r="G1926" s="61" t="e">
        <f>IF(Transaksi!#REF!=$F$11,Transaksi!#REF!,0)</f>
        <v>#REF!</v>
      </c>
      <c r="H1926" s="61" t="e">
        <f>IF(Transaksi!#REF!=$F$11,Transaksi!#REF!,0)</f>
        <v>#REF!</v>
      </c>
      <c r="I1926" s="127" t="e">
        <f t="shared" si="29"/>
        <v>#REF!</v>
      </c>
      <c r="J1926" s="127" t="e">
        <f>IF(G1926+H1926&lt;&gt;0,Transaksi!#REF!,"")</f>
        <v>#REF!</v>
      </c>
    </row>
    <row r="1927" spans="3:10" customFormat="1" ht="16" customHeight="1">
      <c r="C1927" s="59" t="e">
        <f>IF(G1927+H1927&lt;&gt;0,Transaksi!#REF!,"")</f>
        <v>#REF!</v>
      </c>
      <c r="D1927" s="60" t="e">
        <f>IF(G1927+H1927&lt;&gt;0,Transaksi!#REF!,"")</f>
        <v>#REF!</v>
      </c>
      <c r="E1927" s="213" t="e">
        <f>IF(G1927+H1927&lt;&gt;0,Transaksi!#REF!,"")</f>
        <v>#REF!</v>
      </c>
      <c r="F1927" s="48" t="e">
        <f>IF(G1927+H1927&lt;&gt;0,Transaksi!#REF!,"")</f>
        <v>#REF!</v>
      </c>
      <c r="G1927" s="61" t="e">
        <f>IF(Transaksi!#REF!=$F$11,Transaksi!#REF!,0)</f>
        <v>#REF!</v>
      </c>
      <c r="H1927" s="61" t="e">
        <f>IF(Transaksi!#REF!=$F$11,Transaksi!#REF!,0)</f>
        <v>#REF!</v>
      </c>
      <c r="I1927" s="127" t="e">
        <f t="shared" si="29"/>
        <v>#REF!</v>
      </c>
      <c r="J1927" s="127" t="e">
        <f>IF(G1927+H1927&lt;&gt;0,Transaksi!#REF!,"")</f>
        <v>#REF!</v>
      </c>
    </row>
    <row r="1928" spans="3:10" customFormat="1" ht="16" customHeight="1">
      <c r="C1928" s="59" t="e">
        <f>IF(G1928+H1928&lt;&gt;0,Transaksi!#REF!,"")</f>
        <v>#REF!</v>
      </c>
      <c r="D1928" s="60" t="e">
        <f>IF(G1928+H1928&lt;&gt;0,Transaksi!#REF!,"")</f>
        <v>#REF!</v>
      </c>
      <c r="E1928" s="213" t="e">
        <f>IF(G1928+H1928&lt;&gt;0,Transaksi!#REF!,"")</f>
        <v>#REF!</v>
      </c>
      <c r="F1928" s="48" t="e">
        <f>IF(G1928+H1928&lt;&gt;0,Transaksi!#REF!,"")</f>
        <v>#REF!</v>
      </c>
      <c r="G1928" s="61" t="e">
        <f>IF(Transaksi!#REF!=$F$11,Transaksi!#REF!,0)</f>
        <v>#REF!</v>
      </c>
      <c r="H1928" s="61" t="e">
        <f>IF(Transaksi!#REF!=$F$11,Transaksi!#REF!,0)</f>
        <v>#REF!</v>
      </c>
      <c r="I1928" s="127" t="e">
        <f t="shared" si="29"/>
        <v>#REF!</v>
      </c>
      <c r="J1928" s="127" t="e">
        <f>IF(G1928+H1928&lt;&gt;0,Transaksi!#REF!,"")</f>
        <v>#REF!</v>
      </c>
    </row>
    <row r="1929" spans="3:10" customFormat="1" ht="16" customHeight="1">
      <c r="C1929" s="59" t="e">
        <f>IF(G1929+H1929&lt;&gt;0,Transaksi!#REF!,"")</f>
        <v>#REF!</v>
      </c>
      <c r="D1929" s="60" t="e">
        <f>IF(G1929+H1929&lt;&gt;0,Transaksi!#REF!,"")</f>
        <v>#REF!</v>
      </c>
      <c r="E1929" s="213" t="e">
        <f>IF(G1929+H1929&lt;&gt;0,Transaksi!#REF!,"")</f>
        <v>#REF!</v>
      </c>
      <c r="F1929" s="48" t="e">
        <f>IF(G1929+H1929&lt;&gt;0,Transaksi!#REF!,"")</f>
        <v>#REF!</v>
      </c>
      <c r="G1929" s="61" t="e">
        <f>IF(Transaksi!#REF!=$F$11,Transaksi!#REF!,0)</f>
        <v>#REF!</v>
      </c>
      <c r="H1929" s="61" t="e">
        <f>IF(Transaksi!#REF!=$F$11,Transaksi!#REF!,0)</f>
        <v>#REF!</v>
      </c>
      <c r="I1929" s="127" t="e">
        <f t="shared" si="29"/>
        <v>#REF!</v>
      </c>
      <c r="J1929" s="127" t="e">
        <f>IF(G1929+H1929&lt;&gt;0,Transaksi!#REF!,"")</f>
        <v>#REF!</v>
      </c>
    </row>
    <row r="1930" spans="3:10" customFormat="1" ht="16" customHeight="1">
      <c r="C1930" s="59" t="e">
        <f>IF(G1930+H1930&lt;&gt;0,Transaksi!#REF!,"")</f>
        <v>#REF!</v>
      </c>
      <c r="D1930" s="60" t="e">
        <f>IF(G1930+H1930&lt;&gt;0,Transaksi!#REF!,"")</f>
        <v>#REF!</v>
      </c>
      <c r="E1930" s="213" t="e">
        <f>IF(G1930+H1930&lt;&gt;0,Transaksi!#REF!,"")</f>
        <v>#REF!</v>
      </c>
      <c r="F1930" s="48" t="e">
        <f>IF(G1930+H1930&lt;&gt;0,Transaksi!#REF!,"")</f>
        <v>#REF!</v>
      </c>
      <c r="G1930" s="61" t="e">
        <f>IF(Transaksi!#REF!=$F$11,Transaksi!#REF!,0)</f>
        <v>#REF!</v>
      </c>
      <c r="H1930" s="61" t="e">
        <f>IF(Transaksi!#REF!=$F$11,Transaksi!#REF!,0)</f>
        <v>#REF!</v>
      </c>
      <c r="I1930" s="127" t="e">
        <f t="shared" si="29"/>
        <v>#REF!</v>
      </c>
      <c r="J1930" s="127" t="e">
        <f>IF(G1930+H1930&lt;&gt;0,Transaksi!#REF!,"")</f>
        <v>#REF!</v>
      </c>
    </row>
    <row r="1931" spans="3:10" customFormat="1" ht="16" customHeight="1">
      <c r="C1931" s="59" t="e">
        <f>IF(G1931+H1931&lt;&gt;0,Transaksi!#REF!,"")</f>
        <v>#REF!</v>
      </c>
      <c r="D1931" s="60" t="e">
        <f>IF(G1931+H1931&lt;&gt;0,Transaksi!#REF!,"")</f>
        <v>#REF!</v>
      </c>
      <c r="E1931" s="213" t="e">
        <f>IF(G1931+H1931&lt;&gt;0,Transaksi!#REF!,"")</f>
        <v>#REF!</v>
      </c>
      <c r="F1931" s="48" t="e">
        <f>IF(G1931+H1931&lt;&gt;0,Transaksi!#REF!,"")</f>
        <v>#REF!</v>
      </c>
      <c r="G1931" s="61" t="e">
        <f>IF(Transaksi!#REF!=$F$11,Transaksi!#REF!,0)</f>
        <v>#REF!</v>
      </c>
      <c r="H1931" s="61" t="e">
        <f>IF(Transaksi!#REF!=$F$11,Transaksi!#REF!,0)</f>
        <v>#REF!</v>
      </c>
      <c r="I1931" s="127" t="e">
        <f t="shared" si="29"/>
        <v>#REF!</v>
      </c>
      <c r="J1931" s="127" t="e">
        <f>IF(G1931+H1931&lt;&gt;0,Transaksi!#REF!,"")</f>
        <v>#REF!</v>
      </c>
    </row>
    <row r="1932" spans="3:10" customFormat="1" ht="16" customHeight="1">
      <c r="C1932" s="59" t="e">
        <f>IF(G1932+H1932&lt;&gt;0,Transaksi!#REF!,"")</f>
        <v>#REF!</v>
      </c>
      <c r="D1932" s="60" t="e">
        <f>IF(G1932+H1932&lt;&gt;0,Transaksi!#REF!,"")</f>
        <v>#REF!</v>
      </c>
      <c r="E1932" s="213" t="e">
        <f>IF(G1932+H1932&lt;&gt;0,Transaksi!#REF!,"")</f>
        <v>#REF!</v>
      </c>
      <c r="F1932" s="48" t="e">
        <f>IF(G1932+H1932&lt;&gt;0,Transaksi!#REF!,"")</f>
        <v>#REF!</v>
      </c>
      <c r="G1932" s="61" t="e">
        <f>IF(Transaksi!#REF!=$F$11,Transaksi!#REF!,0)</f>
        <v>#REF!</v>
      </c>
      <c r="H1932" s="61" t="e">
        <f>IF(Transaksi!#REF!=$F$11,Transaksi!#REF!,0)</f>
        <v>#REF!</v>
      </c>
      <c r="I1932" s="127" t="e">
        <f t="shared" si="29"/>
        <v>#REF!</v>
      </c>
      <c r="J1932" s="127" t="e">
        <f>IF(G1932+H1932&lt;&gt;0,Transaksi!#REF!,"")</f>
        <v>#REF!</v>
      </c>
    </row>
    <row r="1933" spans="3:10" customFormat="1" ht="16" customHeight="1">
      <c r="C1933" s="59" t="e">
        <f>IF(G1933+H1933&lt;&gt;0,Transaksi!#REF!,"")</f>
        <v>#REF!</v>
      </c>
      <c r="D1933" s="60" t="e">
        <f>IF(G1933+H1933&lt;&gt;0,Transaksi!#REF!,"")</f>
        <v>#REF!</v>
      </c>
      <c r="E1933" s="213" t="e">
        <f>IF(G1933+H1933&lt;&gt;0,Transaksi!#REF!,"")</f>
        <v>#REF!</v>
      </c>
      <c r="F1933" s="48" t="e">
        <f>IF(G1933+H1933&lt;&gt;0,Transaksi!#REF!,"")</f>
        <v>#REF!</v>
      </c>
      <c r="G1933" s="61" t="e">
        <f>IF(Transaksi!#REF!=$F$11,Transaksi!#REF!,0)</f>
        <v>#REF!</v>
      </c>
      <c r="H1933" s="61" t="e">
        <f>IF(Transaksi!#REF!=$F$11,Transaksi!#REF!,0)</f>
        <v>#REF!</v>
      </c>
      <c r="I1933" s="127" t="e">
        <f t="shared" si="29"/>
        <v>#REF!</v>
      </c>
      <c r="J1933" s="127" t="e">
        <f>IF(G1933+H1933&lt;&gt;0,Transaksi!#REF!,"")</f>
        <v>#REF!</v>
      </c>
    </row>
    <row r="1934" spans="3:10" customFormat="1" ht="16" customHeight="1">
      <c r="C1934" s="59" t="e">
        <f>IF(G1934+H1934&lt;&gt;0,Transaksi!#REF!,"")</f>
        <v>#REF!</v>
      </c>
      <c r="D1934" s="60" t="e">
        <f>IF(G1934+H1934&lt;&gt;0,Transaksi!#REF!,"")</f>
        <v>#REF!</v>
      </c>
      <c r="E1934" s="213" t="e">
        <f>IF(G1934+H1934&lt;&gt;0,Transaksi!#REF!,"")</f>
        <v>#REF!</v>
      </c>
      <c r="F1934" s="48" t="e">
        <f>IF(G1934+H1934&lt;&gt;0,Transaksi!#REF!,"")</f>
        <v>#REF!</v>
      </c>
      <c r="G1934" s="61" t="e">
        <f>IF(Transaksi!#REF!=$F$11,Transaksi!#REF!,0)</f>
        <v>#REF!</v>
      </c>
      <c r="H1934" s="61" t="e">
        <f>IF(Transaksi!#REF!=$F$11,Transaksi!#REF!,0)</f>
        <v>#REF!</v>
      </c>
      <c r="I1934" s="127" t="e">
        <f t="shared" si="29"/>
        <v>#REF!</v>
      </c>
      <c r="J1934" s="127" t="e">
        <f>IF(G1934+H1934&lt;&gt;0,Transaksi!#REF!,"")</f>
        <v>#REF!</v>
      </c>
    </row>
    <row r="1935" spans="3:10" customFormat="1" ht="16" customHeight="1">
      <c r="C1935" s="59" t="e">
        <f>IF(G1935+H1935&lt;&gt;0,Transaksi!#REF!,"")</f>
        <v>#REF!</v>
      </c>
      <c r="D1935" s="60" t="e">
        <f>IF(G1935+H1935&lt;&gt;0,Transaksi!#REF!,"")</f>
        <v>#REF!</v>
      </c>
      <c r="E1935" s="213" t="e">
        <f>IF(G1935+H1935&lt;&gt;0,Transaksi!#REF!,"")</f>
        <v>#REF!</v>
      </c>
      <c r="F1935" s="48" t="e">
        <f>IF(G1935+H1935&lt;&gt;0,Transaksi!#REF!,"")</f>
        <v>#REF!</v>
      </c>
      <c r="G1935" s="61" t="e">
        <f>IF(Transaksi!#REF!=$F$11,Transaksi!#REF!,0)</f>
        <v>#REF!</v>
      </c>
      <c r="H1935" s="61" t="e">
        <f>IF(Transaksi!#REF!=$F$11,Transaksi!#REF!,0)</f>
        <v>#REF!</v>
      </c>
      <c r="I1935" s="127" t="e">
        <f t="shared" si="29"/>
        <v>#REF!</v>
      </c>
      <c r="J1935" s="127" t="e">
        <f>IF(G1935+H1935&lt;&gt;0,Transaksi!#REF!,"")</f>
        <v>#REF!</v>
      </c>
    </row>
    <row r="1936" spans="3:10" customFormat="1" ht="16" customHeight="1">
      <c r="C1936" s="59" t="e">
        <f>IF(G1936+H1936&lt;&gt;0,Transaksi!#REF!,"")</f>
        <v>#REF!</v>
      </c>
      <c r="D1936" s="60" t="e">
        <f>IF(G1936+H1936&lt;&gt;0,Transaksi!#REF!,"")</f>
        <v>#REF!</v>
      </c>
      <c r="E1936" s="213" t="e">
        <f>IF(G1936+H1936&lt;&gt;0,Transaksi!#REF!,"")</f>
        <v>#REF!</v>
      </c>
      <c r="F1936" s="48" t="e">
        <f>IF(G1936+H1936&lt;&gt;0,Transaksi!#REF!,"")</f>
        <v>#REF!</v>
      </c>
      <c r="G1936" s="61" t="e">
        <f>IF(Transaksi!#REF!=$F$11,Transaksi!#REF!,0)</f>
        <v>#REF!</v>
      </c>
      <c r="H1936" s="61" t="e">
        <f>IF(Transaksi!#REF!=$F$11,Transaksi!#REF!,0)</f>
        <v>#REF!</v>
      </c>
      <c r="I1936" s="127" t="e">
        <f t="shared" si="29"/>
        <v>#REF!</v>
      </c>
      <c r="J1936" s="127" t="e">
        <f>IF(G1936+H1936&lt;&gt;0,Transaksi!#REF!,"")</f>
        <v>#REF!</v>
      </c>
    </row>
    <row r="1937" spans="3:10" customFormat="1" ht="16" customHeight="1">
      <c r="C1937" s="59" t="e">
        <f>IF(G1937+H1937&lt;&gt;0,Transaksi!#REF!,"")</f>
        <v>#REF!</v>
      </c>
      <c r="D1937" s="60" t="e">
        <f>IF(G1937+H1937&lt;&gt;0,Transaksi!#REF!,"")</f>
        <v>#REF!</v>
      </c>
      <c r="E1937" s="213" t="e">
        <f>IF(G1937+H1937&lt;&gt;0,Transaksi!#REF!,"")</f>
        <v>#REF!</v>
      </c>
      <c r="F1937" s="48" t="e">
        <f>IF(G1937+H1937&lt;&gt;0,Transaksi!#REF!,"")</f>
        <v>#REF!</v>
      </c>
      <c r="G1937" s="61" t="e">
        <f>IF(Transaksi!#REF!=$F$11,Transaksi!#REF!,0)</f>
        <v>#REF!</v>
      </c>
      <c r="H1937" s="61" t="e">
        <f>IF(Transaksi!#REF!=$F$11,Transaksi!#REF!,0)</f>
        <v>#REF!</v>
      </c>
      <c r="I1937" s="127" t="e">
        <f t="shared" ref="I1937:I2000" si="30">I1936+G1937-H1937</f>
        <v>#REF!</v>
      </c>
      <c r="J1937" s="127" t="e">
        <f>IF(G1937+H1937&lt;&gt;0,Transaksi!#REF!,"")</f>
        <v>#REF!</v>
      </c>
    </row>
    <row r="1938" spans="3:10" customFormat="1" ht="16" customHeight="1">
      <c r="C1938" s="59" t="e">
        <f>IF(G1938+H1938&lt;&gt;0,Transaksi!#REF!,"")</f>
        <v>#REF!</v>
      </c>
      <c r="D1938" s="60" t="e">
        <f>IF(G1938+H1938&lt;&gt;0,Transaksi!#REF!,"")</f>
        <v>#REF!</v>
      </c>
      <c r="E1938" s="213" t="e">
        <f>IF(G1938+H1938&lt;&gt;0,Transaksi!#REF!,"")</f>
        <v>#REF!</v>
      </c>
      <c r="F1938" s="48" t="e">
        <f>IF(G1938+H1938&lt;&gt;0,Transaksi!#REF!,"")</f>
        <v>#REF!</v>
      </c>
      <c r="G1938" s="61" t="e">
        <f>IF(Transaksi!#REF!=$F$11,Transaksi!#REF!,0)</f>
        <v>#REF!</v>
      </c>
      <c r="H1938" s="61" t="e">
        <f>IF(Transaksi!#REF!=$F$11,Transaksi!#REF!,0)</f>
        <v>#REF!</v>
      </c>
      <c r="I1938" s="127" t="e">
        <f t="shared" si="30"/>
        <v>#REF!</v>
      </c>
      <c r="J1938" s="127" t="e">
        <f>IF(G1938+H1938&lt;&gt;0,Transaksi!#REF!,"")</f>
        <v>#REF!</v>
      </c>
    </row>
    <row r="1939" spans="3:10" customFormat="1" ht="16" customHeight="1">
      <c r="C1939" s="59" t="e">
        <f>IF(G1939+H1939&lt;&gt;0,Transaksi!#REF!,"")</f>
        <v>#REF!</v>
      </c>
      <c r="D1939" s="60" t="e">
        <f>IF(G1939+H1939&lt;&gt;0,Transaksi!#REF!,"")</f>
        <v>#REF!</v>
      </c>
      <c r="E1939" s="213" t="e">
        <f>IF(G1939+H1939&lt;&gt;0,Transaksi!#REF!,"")</f>
        <v>#REF!</v>
      </c>
      <c r="F1939" s="48" t="e">
        <f>IF(G1939+H1939&lt;&gt;0,Transaksi!#REF!,"")</f>
        <v>#REF!</v>
      </c>
      <c r="G1939" s="61" t="e">
        <f>IF(Transaksi!#REF!=$F$11,Transaksi!#REF!,0)</f>
        <v>#REF!</v>
      </c>
      <c r="H1939" s="61" t="e">
        <f>IF(Transaksi!#REF!=$F$11,Transaksi!#REF!,0)</f>
        <v>#REF!</v>
      </c>
      <c r="I1939" s="127" t="e">
        <f t="shared" si="30"/>
        <v>#REF!</v>
      </c>
      <c r="J1939" s="127" t="e">
        <f>IF(G1939+H1939&lt;&gt;0,Transaksi!#REF!,"")</f>
        <v>#REF!</v>
      </c>
    </row>
    <row r="1940" spans="3:10" customFormat="1" ht="16" customHeight="1">
      <c r="C1940" s="59" t="e">
        <f>IF(G1940+H1940&lt;&gt;0,Transaksi!#REF!,"")</f>
        <v>#REF!</v>
      </c>
      <c r="D1940" s="60" t="e">
        <f>IF(G1940+H1940&lt;&gt;0,Transaksi!#REF!,"")</f>
        <v>#REF!</v>
      </c>
      <c r="E1940" s="213" t="e">
        <f>IF(G1940+H1940&lt;&gt;0,Transaksi!#REF!,"")</f>
        <v>#REF!</v>
      </c>
      <c r="F1940" s="48" t="e">
        <f>IF(G1940+H1940&lt;&gt;0,Transaksi!#REF!,"")</f>
        <v>#REF!</v>
      </c>
      <c r="G1940" s="61" t="e">
        <f>IF(Transaksi!#REF!=$F$11,Transaksi!#REF!,0)</f>
        <v>#REF!</v>
      </c>
      <c r="H1940" s="61" t="e">
        <f>IF(Transaksi!#REF!=$F$11,Transaksi!#REF!,0)</f>
        <v>#REF!</v>
      </c>
      <c r="I1940" s="127" t="e">
        <f t="shared" si="30"/>
        <v>#REF!</v>
      </c>
      <c r="J1940" s="127" t="e">
        <f>IF(G1940+H1940&lt;&gt;0,Transaksi!#REF!,"")</f>
        <v>#REF!</v>
      </c>
    </row>
    <row r="1941" spans="3:10" customFormat="1" ht="16" customHeight="1">
      <c r="C1941" s="59" t="e">
        <f>IF(G1941+H1941&lt;&gt;0,Transaksi!#REF!,"")</f>
        <v>#REF!</v>
      </c>
      <c r="D1941" s="60" t="e">
        <f>IF(G1941+H1941&lt;&gt;0,Transaksi!#REF!,"")</f>
        <v>#REF!</v>
      </c>
      <c r="E1941" s="213" t="e">
        <f>IF(G1941+H1941&lt;&gt;0,Transaksi!#REF!,"")</f>
        <v>#REF!</v>
      </c>
      <c r="F1941" s="48" t="e">
        <f>IF(G1941+H1941&lt;&gt;0,Transaksi!#REF!,"")</f>
        <v>#REF!</v>
      </c>
      <c r="G1941" s="61" t="e">
        <f>IF(Transaksi!#REF!=$F$11,Transaksi!#REF!,0)</f>
        <v>#REF!</v>
      </c>
      <c r="H1941" s="61" t="e">
        <f>IF(Transaksi!#REF!=$F$11,Transaksi!#REF!,0)</f>
        <v>#REF!</v>
      </c>
      <c r="I1941" s="127" t="e">
        <f t="shared" si="30"/>
        <v>#REF!</v>
      </c>
      <c r="J1941" s="127" t="e">
        <f>IF(G1941+H1941&lt;&gt;0,Transaksi!#REF!,"")</f>
        <v>#REF!</v>
      </c>
    </row>
    <row r="1942" spans="3:10" customFormat="1" ht="16" customHeight="1">
      <c r="C1942" s="59" t="e">
        <f>IF(G1942+H1942&lt;&gt;0,Transaksi!#REF!,"")</f>
        <v>#REF!</v>
      </c>
      <c r="D1942" s="60" t="e">
        <f>IF(G1942+H1942&lt;&gt;0,Transaksi!#REF!,"")</f>
        <v>#REF!</v>
      </c>
      <c r="E1942" s="213" t="e">
        <f>IF(G1942+H1942&lt;&gt;0,Transaksi!#REF!,"")</f>
        <v>#REF!</v>
      </c>
      <c r="F1942" s="48" t="e">
        <f>IF(G1942+H1942&lt;&gt;0,Transaksi!#REF!,"")</f>
        <v>#REF!</v>
      </c>
      <c r="G1942" s="61" t="e">
        <f>IF(Transaksi!#REF!=$F$11,Transaksi!#REF!,0)</f>
        <v>#REF!</v>
      </c>
      <c r="H1942" s="61" t="e">
        <f>IF(Transaksi!#REF!=$F$11,Transaksi!#REF!,0)</f>
        <v>#REF!</v>
      </c>
      <c r="I1942" s="127" t="e">
        <f t="shared" si="30"/>
        <v>#REF!</v>
      </c>
      <c r="J1942" s="127" t="e">
        <f>IF(G1942+H1942&lt;&gt;0,Transaksi!#REF!,"")</f>
        <v>#REF!</v>
      </c>
    </row>
    <row r="1943" spans="3:10" customFormat="1" ht="16" customHeight="1">
      <c r="C1943" s="59" t="e">
        <f>IF(G1943+H1943&lt;&gt;0,Transaksi!#REF!,"")</f>
        <v>#REF!</v>
      </c>
      <c r="D1943" s="60" t="e">
        <f>IF(G1943+H1943&lt;&gt;0,Transaksi!#REF!,"")</f>
        <v>#REF!</v>
      </c>
      <c r="E1943" s="213" t="e">
        <f>IF(G1943+H1943&lt;&gt;0,Transaksi!#REF!,"")</f>
        <v>#REF!</v>
      </c>
      <c r="F1943" s="48" t="e">
        <f>IF(G1943+H1943&lt;&gt;0,Transaksi!#REF!,"")</f>
        <v>#REF!</v>
      </c>
      <c r="G1943" s="61" t="e">
        <f>IF(Transaksi!#REF!=$F$11,Transaksi!#REF!,0)</f>
        <v>#REF!</v>
      </c>
      <c r="H1943" s="61" t="e">
        <f>IF(Transaksi!#REF!=$F$11,Transaksi!#REF!,0)</f>
        <v>#REF!</v>
      </c>
      <c r="I1943" s="127" t="e">
        <f t="shared" si="30"/>
        <v>#REF!</v>
      </c>
      <c r="J1943" s="127" t="e">
        <f>IF(G1943+H1943&lt;&gt;0,Transaksi!#REF!,"")</f>
        <v>#REF!</v>
      </c>
    </row>
    <row r="1944" spans="3:10" customFormat="1" ht="16" customHeight="1">
      <c r="C1944" s="59" t="e">
        <f>IF(G1944+H1944&lt;&gt;0,Transaksi!#REF!,"")</f>
        <v>#REF!</v>
      </c>
      <c r="D1944" s="60" t="e">
        <f>IF(G1944+H1944&lt;&gt;0,Transaksi!#REF!,"")</f>
        <v>#REF!</v>
      </c>
      <c r="E1944" s="213" t="e">
        <f>IF(G1944+H1944&lt;&gt;0,Transaksi!#REF!,"")</f>
        <v>#REF!</v>
      </c>
      <c r="F1944" s="48" t="e">
        <f>IF(G1944+H1944&lt;&gt;0,Transaksi!#REF!,"")</f>
        <v>#REF!</v>
      </c>
      <c r="G1944" s="61" t="e">
        <f>IF(Transaksi!#REF!=$F$11,Transaksi!#REF!,0)</f>
        <v>#REF!</v>
      </c>
      <c r="H1944" s="61" t="e">
        <f>IF(Transaksi!#REF!=$F$11,Transaksi!#REF!,0)</f>
        <v>#REF!</v>
      </c>
      <c r="I1944" s="127" t="e">
        <f t="shared" si="30"/>
        <v>#REF!</v>
      </c>
      <c r="J1944" s="127" t="e">
        <f>IF(G1944+H1944&lt;&gt;0,Transaksi!#REF!,"")</f>
        <v>#REF!</v>
      </c>
    </row>
    <row r="1945" spans="3:10" customFormat="1" ht="16" customHeight="1">
      <c r="C1945" s="59" t="e">
        <f>IF(G1945+H1945&lt;&gt;0,Transaksi!#REF!,"")</f>
        <v>#REF!</v>
      </c>
      <c r="D1945" s="60" t="e">
        <f>IF(G1945+H1945&lt;&gt;0,Transaksi!#REF!,"")</f>
        <v>#REF!</v>
      </c>
      <c r="E1945" s="213" t="e">
        <f>IF(G1945+H1945&lt;&gt;0,Transaksi!#REF!,"")</f>
        <v>#REF!</v>
      </c>
      <c r="F1945" s="48" t="e">
        <f>IF(G1945+H1945&lt;&gt;0,Transaksi!#REF!,"")</f>
        <v>#REF!</v>
      </c>
      <c r="G1945" s="61" t="e">
        <f>IF(Transaksi!#REF!=$F$11,Transaksi!#REF!,0)</f>
        <v>#REF!</v>
      </c>
      <c r="H1945" s="61" t="e">
        <f>IF(Transaksi!#REF!=$F$11,Transaksi!#REF!,0)</f>
        <v>#REF!</v>
      </c>
      <c r="I1945" s="127" t="e">
        <f t="shared" si="30"/>
        <v>#REF!</v>
      </c>
      <c r="J1945" s="127" t="e">
        <f>IF(G1945+H1945&lt;&gt;0,Transaksi!#REF!,"")</f>
        <v>#REF!</v>
      </c>
    </row>
    <row r="1946" spans="3:10" customFormat="1" ht="16" customHeight="1">
      <c r="C1946" s="59" t="e">
        <f>IF(G1946+H1946&lt;&gt;0,Transaksi!#REF!,"")</f>
        <v>#REF!</v>
      </c>
      <c r="D1946" s="60" t="e">
        <f>IF(G1946+H1946&lt;&gt;0,Transaksi!#REF!,"")</f>
        <v>#REF!</v>
      </c>
      <c r="E1946" s="213" t="e">
        <f>IF(G1946+H1946&lt;&gt;0,Transaksi!#REF!,"")</f>
        <v>#REF!</v>
      </c>
      <c r="F1946" s="48" t="e">
        <f>IF(G1946+H1946&lt;&gt;0,Transaksi!#REF!,"")</f>
        <v>#REF!</v>
      </c>
      <c r="G1946" s="61" t="e">
        <f>IF(Transaksi!#REF!=$F$11,Transaksi!#REF!,0)</f>
        <v>#REF!</v>
      </c>
      <c r="H1946" s="61" t="e">
        <f>IF(Transaksi!#REF!=$F$11,Transaksi!#REF!,0)</f>
        <v>#REF!</v>
      </c>
      <c r="I1946" s="127" t="e">
        <f t="shared" si="30"/>
        <v>#REF!</v>
      </c>
      <c r="J1946" s="127" t="e">
        <f>IF(G1946+H1946&lt;&gt;0,Transaksi!#REF!,"")</f>
        <v>#REF!</v>
      </c>
    </row>
    <row r="1947" spans="3:10" customFormat="1" ht="16" customHeight="1">
      <c r="C1947" s="59" t="e">
        <f>IF(G1947+H1947&lt;&gt;0,Transaksi!#REF!,"")</f>
        <v>#REF!</v>
      </c>
      <c r="D1947" s="60" t="e">
        <f>IF(G1947+H1947&lt;&gt;0,Transaksi!#REF!,"")</f>
        <v>#REF!</v>
      </c>
      <c r="E1947" s="213" t="e">
        <f>IF(G1947+H1947&lt;&gt;0,Transaksi!#REF!,"")</f>
        <v>#REF!</v>
      </c>
      <c r="F1947" s="48" t="e">
        <f>IF(G1947+H1947&lt;&gt;0,Transaksi!#REF!,"")</f>
        <v>#REF!</v>
      </c>
      <c r="G1947" s="61" t="e">
        <f>IF(Transaksi!#REF!=$F$11,Transaksi!#REF!,0)</f>
        <v>#REF!</v>
      </c>
      <c r="H1947" s="61" t="e">
        <f>IF(Transaksi!#REF!=$F$11,Transaksi!#REF!,0)</f>
        <v>#REF!</v>
      </c>
      <c r="I1947" s="127" t="e">
        <f t="shared" si="30"/>
        <v>#REF!</v>
      </c>
      <c r="J1947" s="127" t="e">
        <f>IF(G1947+H1947&lt;&gt;0,Transaksi!#REF!,"")</f>
        <v>#REF!</v>
      </c>
    </row>
    <row r="1948" spans="3:10" customFormat="1" ht="16" customHeight="1">
      <c r="C1948" s="59" t="e">
        <f>IF(G1948+H1948&lt;&gt;0,Transaksi!#REF!,"")</f>
        <v>#REF!</v>
      </c>
      <c r="D1948" s="60" t="e">
        <f>IF(G1948+H1948&lt;&gt;0,Transaksi!#REF!,"")</f>
        <v>#REF!</v>
      </c>
      <c r="E1948" s="213" t="e">
        <f>IF(G1948+H1948&lt;&gt;0,Transaksi!#REF!,"")</f>
        <v>#REF!</v>
      </c>
      <c r="F1948" s="48" t="e">
        <f>IF(G1948+H1948&lt;&gt;0,Transaksi!#REF!,"")</f>
        <v>#REF!</v>
      </c>
      <c r="G1948" s="61" t="e">
        <f>IF(Transaksi!#REF!=$F$11,Transaksi!#REF!,0)</f>
        <v>#REF!</v>
      </c>
      <c r="H1948" s="61" t="e">
        <f>IF(Transaksi!#REF!=$F$11,Transaksi!#REF!,0)</f>
        <v>#REF!</v>
      </c>
      <c r="I1948" s="127" t="e">
        <f t="shared" si="30"/>
        <v>#REF!</v>
      </c>
      <c r="J1948" s="127" t="e">
        <f>IF(G1948+H1948&lt;&gt;0,Transaksi!#REF!,"")</f>
        <v>#REF!</v>
      </c>
    </row>
    <row r="1949" spans="3:10" customFormat="1" ht="16" customHeight="1">
      <c r="C1949" s="59" t="e">
        <f>IF(G1949+H1949&lt;&gt;0,Transaksi!#REF!,"")</f>
        <v>#REF!</v>
      </c>
      <c r="D1949" s="60" t="e">
        <f>IF(G1949+H1949&lt;&gt;0,Transaksi!#REF!,"")</f>
        <v>#REF!</v>
      </c>
      <c r="E1949" s="213" t="e">
        <f>IF(G1949+H1949&lt;&gt;0,Transaksi!#REF!,"")</f>
        <v>#REF!</v>
      </c>
      <c r="F1949" s="48" t="e">
        <f>IF(G1949+H1949&lt;&gt;0,Transaksi!#REF!,"")</f>
        <v>#REF!</v>
      </c>
      <c r="G1949" s="61" t="e">
        <f>IF(Transaksi!#REF!=$F$11,Transaksi!#REF!,0)</f>
        <v>#REF!</v>
      </c>
      <c r="H1949" s="61" t="e">
        <f>IF(Transaksi!#REF!=$F$11,Transaksi!#REF!,0)</f>
        <v>#REF!</v>
      </c>
      <c r="I1949" s="127" t="e">
        <f t="shared" si="30"/>
        <v>#REF!</v>
      </c>
      <c r="J1949" s="127" t="e">
        <f>IF(G1949+H1949&lt;&gt;0,Transaksi!#REF!,"")</f>
        <v>#REF!</v>
      </c>
    </row>
    <row r="1950" spans="3:10" customFormat="1" ht="16" customHeight="1">
      <c r="C1950" s="59" t="e">
        <f>IF(G1950+H1950&lt;&gt;0,Transaksi!#REF!,"")</f>
        <v>#REF!</v>
      </c>
      <c r="D1950" s="60" t="e">
        <f>IF(G1950+H1950&lt;&gt;0,Transaksi!#REF!,"")</f>
        <v>#REF!</v>
      </c>
      <c r="E1950" s="213" t="e">
        <f>IF(G1950+H1950&lt;&gt;0,Transaksi!#REF!,"")</f>
        <v>#REF!</v>
      </c>
      <c r="F1950" s="48" t="e">
        <f>IF(G1950+H1950&lt;&gt;0,Transaksi!#REF!,"")</f>
        <v>#REF!</v>
      </c>
      <c r="G1950" s="61" t="e">
        <f>IF(Transaksi!#REF!=$F$11,Transaksi!#REF!,0)</f>
        <v>#REF!</v>
      </c>
      <c r="H1950" s="61" t="e">
        <f>IF(Transaksi!#REF!=$F$11,Transaksi!#REF!,0)</f>
        <v>#REF!</v>
      </c>
      <c r="I1950" s="127" t="e">
        <f t="shared" si="30"/>
        <v>#REF!</v>
      </c>
      <c r="J1950" s="127" t="e">
        <f>IF(G1950+H1950&lt;&gt;0,Transaksi!#REF!,"")</f>
        <v>#REF!</v>
      </c>
    </row>
    <row r="1951" spans="3:10" customFormat="1" ht="16" customHeight="1">
      <c r="C1951" s="59" t="e">
        <f>IF(G1951+H1951&lt;&gt;0,Transaksi!#REF!,"")</f>
        <v>#REF!</v>
      </c>
      <c r="D1951" s="60" t="e">
        <f>IF(G1951+H1951&lt;&gt;0,Transaksi!#REF!,"")</f>
        <v>#REF!</v>
      </c>
      <c r="E1951" s="213" t="e">
        <f>IF(G1951+H1951&lt;&gt;0,Transaksi!#REF!,"")</f>
        <v>#REF!</v>
      </c>
      <c r="F1951" s="48" t="e">
        <f>IF(G1951+H1951&lt;&gt;0,Transaksi!#REF!,"")</f>
        <v>#REF!</v>
      </c>
      <c r="G1951" s="61" t="e">
        <f>IF(Transaksi!#REF!=$F$11,Transaksi!#REF!,0)</f>
        <v>#REF!</v>
      </c>
      <c r="H1951" s="61" t="e">
        <f>IF(Transaksi!#REF!=$F$11,Transaksi!#REF!,0)</f>
        <v>#REF!</v>
      </c>
      <c r="I1951" s="127" t="e">
        <f t="shared" si="30"/>
        <v>#REF!</v>
      </c>
      <c r="J1951" s="127" t="e">
        <f>IF(G1951+H1951&lt;&gt;0,Transaksi!#REF!,"")</f>
        <v>#REF!</v>
      </c>
    </row>
    <row r="1952" spans="3:10" customFormat="1" ht="16" customHeight="1">
      <c r="C1952" s="59" t="e">
        <f>IF(G1952+H1952&lt;&gt;0,Transaksi!#REF!,"")</f>
        <v>#REF!</v>
      </c>
      <c r="D1952" s="60" t="e">
        <f>IF(G1952+H1952&lt;&gt;0,Transaksi!#REF!,"")</f>
        <v>#REF!</v>
      </c>
      <c r="E1952" s="213" t="e">
        <f>IF(G1952+H1952&lt;&gt;0,Transaksi!#REF!,"")</f>
        <v>#REF!</v>
      </c>
      <c r="F1952" s="48" t="e">
        <f>IF(G1952+H1952&lt;&gt;0,Transaksi!#REF!,"")</f>
        <v>#REF!</v>
      </c>
      <c r="G1952" s="61" t="e">
        <f>IF(Transaksi!#REF!=$F$11,Transaksi!#REF!,0)</f>
        <v>#REF!</v>
      </c>
      <c r="H1952" s="61" t="e">
        <f>IF(Transaksi!#REF!=$F$11,Transaksi!#REF!,0)</f>
        <v>#REF!</v>
      </c>
      <c r="I1952" s="127" t="e">
        <f t="shared" si="30"/>
        <v>#REF!</v>
      </c>
      <c r="J1952" s="127" t="e">
        <f>IF(G1952+H1952&lt;&gt;0,Transaksi!#REF!,"")</f>
        <v>#REF!</v>
      </c>
    </row>
    <row r="1953" spans="3:10" customFormat="1" ht="16" customHeight="1">
      <c r="C1953" s="59" t="e">
        <f>IF(G1953+H1953&lt;&gt;0,Transaksi!#REF!,"")</f>
        <v>#REF!</v>
      </c>
      <c r="D1953" s="60" t="e">
        <f>IF(G1953+H1953&lt;&gt;0,Transaksi!#REF!,"")</f>
        <v>#REF!</v>
      </c>
      <c r="E1953" s="213" t="e">
        <f>IF(G1953+H1953&lt;&gt;0,Transaksi!#REF!,"")</f>
        <v>#REF!</v>
      </c>
      <c r="F1953" s="48" t="e">
        <f>IF(G1953+H1953&lt;&gt;0,Transaksi!#REF!,"")</f>
        <v>#REF!</v>
      </c>
      <c r="G1953" s="61" t="e">
        <f>IF(Transaksi!#REF!=$F$11,Transaksi!#REF!,0)</f>
        <v>#REF!</v>
      </c>
      <c r="H1953" s="61" t="e">
        <f>IF(Transaksi!#REF!=$F$11,Transaksi!#REF!,0)</f>
        <v>#REF!</v>
      </c>
      <c r="I1953" s="127" t="e">
        <f t="shared" si="30"/>
        <v>#REF!</v>
      </c>
      <c r="J1953" s="127" t="e">
        <f>IF(G1953+H1953&lt;&gt;0,Transaksi!#REF!,"")</f>
        <v>#REF!</v>
      </c>
    </row>
    <row r="1954" spans="3:10" customFormat="1" ht="16" customHeight="1">
      <c r="C1954" s="59" t="e">
        <f>IF(G1954+H1954&lt;&gt;0,Transaksi!#REF!,"")</f>
        <v>#REF!</v>
      </c>
      <c r="D1954" s="60" t="e">
        <f>IF(G1954+H1954&lt;&gt;0,Transaksi!#REF!,"")</f>
        <v>#REF!</v>
      </c>
      <c r="E1954" s="213" t="e">
        <f>IF(G1954+H1954&lt;&gt;0,Transaksi!#REF!,"")</f>
        <v>#REF!</v>
      </c>
      <c r="F1954" s="48" t="e">
        <f>IF(G1954+H1954&lt;&gt;0,Transaksi!#REF!,"")</f>
        <v>#REF!</v>
      </c>
      <c r="G1954" s="61" t="e">
        <f>IF(Transaksi!#REF!=$F$11,Transaksi!#REF!,0)</f>
        <v>#REF!</v>
      </c>
      <c r="H1954" s="61" t="e">
        <f>IF(Transaksi!#REF!=$F$11,Transaksi!#REF!,0)</f>
        <v>#REF!</v>
      </c>
      <c r="I1954" s="127" t="e">
        <f t="shared" si="30"/>
        <v>#REF!</v>
      </c>
      <c r="J1954" s="127" t="e">
        <f>IF(G1954+H1954&lt;&gt;0,Transaksi!#REF!,"")</f>
        <v>#REF!</v>
      </c>
    </row>
    <row r="1955" spans="3:10" customFormat="1" ht="16" customHeight="1">
      <c r="C1955" s="59" t="e">
        <f>IF(G1955+H1955&lt;&gt;0,Transaksi!#REF!,"")</f>
        <v>#REF!</v>
      </c>
      <c r="D1955" s="60" t="e">
        <f>IF(G1955+H1955&lt;&gt;0,Transaksi!#REF!,"")</f>
        <v>#REF!</v>
      </c>
      <c r="E1955" s="213" t="e">
        <f>IF(G1955+H1955&lt;&gt;0,Transaksi!#REF!,"")</f>
        <v>#REF!</v>
      </c>
      <c r="F1955" s="48" t="e">
        <f>IF(G1955+H1955&lt;&gt;0,Transaksi!#REF!,"")</f>
        <v>#REF!</v>
      </c>
      <c r="G1955" s="61" t="e">
        <f>IF(Transaksi!#REF!=$F$11,Transaksi!#REF!,0)</f>
        <v>#REF!</v>
      </c>
      <c r="H1955" s="61" t="e">
        <f>IF(Transaksi!#REF!=$F$11,Transaksi!#REF!,0)</f>
        <v>#REF!</v>
      </c>
      <c r="I1955" s="127" t="e">
        <f t="shared" si="30"/>
        <v>#REF!</v>
      </c>
      <c r="J1955" s="127" t="e">
        <f>IF(G1955+H1955&lt;&gt;0,Transaksi!#REF!,"")</f>
        <v>#REF!</v>
      </c>
    </row>
    <row r="1956" spans="3:10" customFormat="1" ht="16" customHeight="1">
      <c r="C1956" s="59" t="e">
        <f>IF(G1956+H1956&lt;&gt;0,Transaksi!#REF!,"")</f>
        <v>#REF!</v>
      </c>
      <c r="D1956" s="60" t="e">
        <f>IF(G1956+H1956&lt;&gt;0,Transaksi!#REF!,"")</f>
        <v>#REF!</v>
      </c>
      <c r="E1956" s="213" t="e">
        <f>IF(G1956+H1956&lt;&gt;0,Transaksi!#REF!,"")</f>
        <v>#REF!</v>
      </c>
      <c r="F1956" s="48" t="e">
        <f>IF(G1956+H1956&lt;&gt;0,Transaksi!#REF!,"")</f>
        <v>#REF!</v>
      </c>
      <c r="G1956" s="61" t="e">
        <f>IF(Transaksi!#REF!=$F$11,Transaksi!#REF!,0)</f>
        <v>#REF!</v>
      </c>
      <c r="H1956" s="61" t="e">
        <f>IF(Transaksi!#REF!=$F$11,Transaksi!#REF!,0)</f>
        <v>#REF!</v>
      </c>
      <c r="I1956" s="127" t="e">
        <f t="shared" si="30"/>
        <v>#REF!</v>
      </c>
      <c r="J1956" s="127" t="e">
        <f>IF(G1956+H1956&lt;&gt;0,Transaksi!#REF!,"")</f>
        <v>#REF!</v>
      </c>
    </row>
    <row r="1957" spans="3:10" customFormat="1" ht="16" customHeight="1">
      <c r="C1957" s="59" t="e">
        <f>IF(G1957+H1957&lt;&gt;0,Transaksi!#REF!,"")</f>
        <v>#REF!</v>
      </c>
      <c r="D1957" s="60" t="e">
        <f>IF(G1957+H1957&lt;&gt;0,Transaksi!#REF!,"")</f>
        <v>#REF!</v>
      </c>
      <c r="E1957" s="213" t="e">
        <f>IF(G1957+H1957&lt;&gt;0,Transaksi!#REF!,"")</f>
        <v>#REF!</v>
      </c>
      <c r="F1957" s="48" t="e">
        <f>IF(G1957+H1957&lt;&gt;0,Transaksi!#REF!,"")</f>
        <v>#REF!</v>
      </c>
      <c r="G1957" s="61" t="e">
        <f>IF(Transaksi!#REF!=$F$11,Transaksi!#REF!,0)</f>
        <v>#REF!</v>
      </c>
      <c r="H1957" s="61" t="e">
        <f>IF(Transaksi!#REF!=$F$11,Transaksi!#REF!,0)</f>
        <v>#REF!</v>
      </c>
      <c r="I1957" s="127" t="e">
        <f t="shared" si="30"/>
        <v>#REF!</v>
      </c>
      <c r="J1957" s="127" t="e">
        <f>IF(G1957+H1957&lt;&gt;0,Transaksi!#REF!,"")</f>
        <v>#REF!</v>
      </c>
    </row>
    <row r="1958" spans="3:10" customFormat="1" ht="16" customHeight="1">
      <c r="C1958" s="59" t="e">
        <f>IF(G1958+H1958&lt;&gt;0,Transaksi!#REF!,"")</f>
        <v>#REF!</v>
      </c>
      <c r="D1958" s="60" t="e">
        <f>IF(G1958+H1958&lt;&gt;0,Transaksi!#REF!,"")</f>
        <v>#REF!</v>
      </c>
      <c r="E1958" s="213" t="e">
        <f>IF(G1958+H1958&lt;&gt;0,Transaksi!#REF!,"")</f>
        <v>#REF!</v>
      </c>
      <c r="F1958" s="48" t="e">
        <f>IF(G1958+H1958&lt;&gt;0,Transaksi!#REF!,"")</f>
        <v>#REF!</v>
      </c>
      <c r="G1958" s="61" t="e">
        <f>IF(Transaksi!#REF!=$F$11,Transaksi!#REF!,0)</f>
        <v>#REF!</v>
      </c>
      <c r="H1958" s="61" t="e">
        <f>IF(Transaksi!#REF!=$F$11,Transaksi!#REF!,0)</f>
        <v>#REF!</v>
      </c>
      <c r="I1958" s="127" t="e">
        <f t="shared" si="30"/>
        <v>#REF!</v>
      </c>
      <c r="J1958" s="127" t="e">
        <f>IF(G1958+H1958&lt;&gt;0,Transaksi!#REF!,"")</f>
        <v>#REF!</v>
      </c>
    </row>
    <row r="1959" spans="3:10" customFormat="1" ht="16" customHeight="1">
      <c r="C1959" s="59" t="e">
        <f>IF(G1959+H1959&lt;&gt;0,Transaksi!#REF!,"")</f>
        <v>#REF!</v>
      </c>
      <c r="D1959" s="60" t="e">
        <f>IF(G1959+H1959&lt;&gt;0,Transaksi!#REF!,"")</f>
        <v>#REF!</v>
      </c>
      <c r="E1959" s="213" t="e">
        <f>IF(G1959+H1959&lt;&gt;0,Transaksi!#REF!,"")</f>
        <v>#REF!</v>
      </c>
      <c r="F1959" s="48" t="e">
        <f>IF(G1959+H1959&lt;&gt;0,Transaksi!#REF!,"")</f>
        <v>#REF!</v>
      </c>
      <c r="G1959" s="61" t="e">
        <f>IF(Transaksi!#REF!=$F$11,Transaksi!#REF!,0)</f>
        <v>#REF!</v>
      </c>
      <c r="H1959" s="61" t="e">
        <f>IF(Transaksi!#REF!=$F$11,Transaksi!#REF!,0)</f>
        <v>#REF!</v>
      </c>
      <c r="I1959" s="127" t="e">
        <f t="shared" si="30"/>
        <v>#REF!</v>
      </c>
      <c r="J1959" s="127" t="e">
        <f>IF(G1959+H1959&lt;&gt;0,Transaksi!#REF!,"")</f>
        <v>#REF!</v>
      </c>
    </row>
    <row r="1960" spans="3:10" customFormat="1" ht="16" customHeight="1">
      <c r="C1960" s="59" t="e">
        <f>IF(G1960+H1960&lt;&gt;0,Transaksi!#REF!,"")</f>
        <v>#REF!</v>
      </c>
      <c r="D1960" s="60" t="e">
        <f>IF(G1960+H1960&lt;&gt;0,Transaksi!#REF!,"")</f>
        <v>#REF!</v>
      </c>
      <c r="E1960" s="213" t="e">
        <f>IF(G1960+H1960&lt;&gt;0,Transaksi!#REF!,"")</f>
        <v>#REF!</v>
      </c>
      <c r="F1960" s="48" t="e">
        <f>IF(G1960+H1960&lt;&gt;0,Transaksi!#REF!,"")</f>
        <v>#REF!</v>
      </c>
      <c r="G1960" s="61" t="e">
        <f>IF(Transaksi!#REF!=$F$11,Transaksi!#REF!,0)</f>
        <v>#REF!</v>
      </c>
      <c r="H1960" s="61" t="e">
        <f>IF(Transaksi!#REF!=$F$11,Transaksi!#REF!,0)</f>
        <v>#REF!</v>
      </c>
      <c r="I1960" s="127" t="e">
        <f t="shared" si="30"/>
        <v>#REF!</v>
      </c>
      <c r="J1960" s="127" t="e">
        <f>IF(G1960+H1960&lt;&gt;0,Transaksi!#REF!,"")</f>
        <v>#REF!</v>
      </c>
    </row>
    <row r="1961" spans="3:10" customFormat="1" ht="16" customHeight="1">
      <c r="C1961" s="59" t="e">
        <f>IF(G1961+H1961&lt;&gt;0,Transaksi!#REF!,"")</f>
        <v>#REF!</v>
      </c>
      <c r="D1961" s="60" t="e">
        <f>IF(G1961+H1961&lt;&gt;0,Transaksi!#REF!,"")</f>
        <v>#REF!</v>
      </c>
      <c r="E1961" s="213" t="e">
        <f>IF(G1961+H1961&lt;&gt;0,Transaksi!#REF!,"")</f>
        <v>#REF!</v>
      </c>
      <c r="F1961" s="48" t="e">
        <f>IF(G1961+H1961&lt;&gt;0,Transaksi!#REF!,"")</f>
        <v>#REF!</v>
      </c>
      <c r="G1961" s="61" t="e">
        <f>IF(Transaksi!#REF!=$F$11,Transaksi!#REF!,0)</f>
        <v>#REF!</v>
      </c>
      <c r="H1961" s="61" t="e">
        <f>IF(Transaksi!#REF!=$F$11,Transaksi!#REF!,0)</f>
        <v>#REF!</v>
      </c>
      <c r="I1961" s="127" t="e">
        <f t="shared" si="30"/>
        <v>#REF!</v>
      </c>
      <c r="J1961" s="127" t="e">
        <f>IF(G1961+H1961&lt;&gt;0,Transaksi!#REF!,"")</f>
        <v>#REF!</v>
      </c>
    </row>
    <row r="1962" spans="3:10" customFormat="1" ht="16" customHeight="1">
      <c r="C1962" s="59" t="e">
        <f>IF(G1962+H1962&lt;&gt;0,Transaksi!#REF!,"")</f>
        <v>#REF!</v>
      </c>
      <c r="D1962" s="60" t="e">
        <f>IF(G1962+H1962&lt;&gt;0,Transaksi!#REF!,"")</f>
        <v>#REF!</v>
      </c>
      <c r="E1962" s="213" t="e">
        <f>IF(G1962+H1962&lt;&gt;0,Transaksi!#REF!,"")</f>
        <v>#REF!</v>
      </c>
      <c r="F1962" s="48" t="e">
        <f>IF(G1962+H1962&lt;&gt;0,Transaksi!#REF!,"")</f>
        <v>#REF!</v>
      </c>
      <c r="G1962" s="61" t="e">
        <f>IF(Transaksi!#REF!=$F$11,Transaksi!#REF!,0)</f>
        <v>#REF!</v>
      </c>
      <c r="H1962" s="61" t="e">
        <f>IF(Transaksi!#REF!=$F$11,Transaksi!#REF!,0)</f>
        <v>#REF!</v>
      </c>
      <c r="I1962" s="127" t="e">
        <f t="shared" si="30"/>
        <v>#REF!</v>
      </c>
      <c r="J1962" s="127" t="e">
        <f>IF(G1962+H1962&lt;&gt;0,Transaksi!#REF!,"")</f>
        <v>#REF!</v>
      </c>
    </row>
    <row r="1963" spans="3:10" customFormat="1" ht="16" customHeight="1">
      <c r="C1963" s="59" t="e">
        <f>IF(G1963+H1963&lt;&gt;0,Transaksi!#REF!,"")</f>
        <v>#REF!</v>
      </c>
      <c r="D1963" s="60" t="e">
        <f>IF(G1963+H1963&lt;&gt;0,Transaksi!#REF!,"")</f>
        <v>#REF!</v>
      </c>
      <c r="E1963" s="213" t="e">
        <f>IF(G1963+H1963&lt;&gt;0,Transaksi!#REF!,"")</f>
        <v>#REF!</v>
      </c>
      <c r="F1963" s="48" t="e">
        <f>IF(G1963+H1963&lt;&gt;0,Transaksi!#REF!,"")</f>
        <v>#REF!</v>
      </c>
      <c r="G1963" s="61" t="e">
        <f>IF(Transaksi!#REF!=$F$11,Transaksi!#REF!,0)</f>
        <v>#REF!</v>
      </c>
      <c r="H1963" s="61" t="e">
        <f>IF(Transaksi!#REF!=$F$11,Transaksi!#REF!,0)</f>
        <v>#REF!</v>
      </c>
      <c r="I1963" s="127" t="e">
        <f t="shared" si="30"/>
        <v>#REF!</v>
      </c>
      <c r="J1963" s="127" t="e">
        <f>IF(G1963+H1963&lt;&gt;0,Transaksi!#REF!,"")</f>
        <v>#REF!</v>
      </c>
    </row>
    <row r="1964" spans="3:10" customFormat="1" ht="16" customHeight="1">
      <c r="C1964" s="59" t="e">
        <f>IF(G1964+H1964&lt;&gt;0,Transaksi!#REF!,"")</f>
        <v>#REF!</v>
      </c>
      <c r="D1964" s="60" t="e">
        <f>IF(G1964+H1964&lt;&gt;0,Transaksi!#REF!,"")</f>
        <v>#REF!</v>
      </c>
      <c r="E1964" s="213" t="e">
        <f>IF(G1964+H1964&lt;&gt;0,Transaksi!#REF!,"")</f>
        <v>#REF!</v>
      </c>
      <c r="F1964" s="48" t="e">
        <f>IF(G1964+H1964&lt;&gt;0,Transaksi!#REF!,"")</f>
        <v>#REF!</v>
      </c>
      <c r="G1964" s="61" t="e">
        <f>IF(Transaksi!#REF!=$F$11,Transaksi!#REF!,0)</f>
        <v>#REF!</v>
      </c>
      <c r="H1964" s="61" t="e">
        <f>IF(Transaksi!#REF!=$F$11,Transaksi!#REF!,0)</f>
        <v>#REF!</v>
      </c>
      <c r="I1964" s="127" t="e">
        <f t="shared" si="30"/>
        <v>#REF!</v>
      </c>
      <c r="J1964" s="127" t="e">
        <f>IF(G1964+H1964&lt;&gt;0,Transaksi!#REF!,"")</f>
        <v>#REF!</v>
      </c>
    </row>
    <row r="1965" spans="3:10" customFormat="1" ht="16" customHeight="1">
      <c r="C1965" s="59" t="e">
        <f>IF(G1965+H1965&lt;&gt;0,Transaksi!#REF!,"")</f>
        <v>#REF!</v>
      </c>
      <c r="D1965" s="60" t="e">
        <f>IF(G1965+H1965&lt;&gt;0,Transaksi!#REF!,"")</f>
        <v>#REF!</v>
      </c>
      <c r="E1965" s="213" t="e">
        <f>IF(G1965+H1965&lt;&gt;0,Transaksi!#REF!,"")</f>
        <v>#REF!</v>
      </c>
      <c r="F1965" s="48" t="e">
        <f>IF(G1965+H1965&lt;&gt;0,Transaksi!#REF!,"")</f>
        <v>#REF!</v>
      </c>
      <c r="G1965" s="61" t="e">
        <f>IF(Transaksi!#REF!=$F$11,Transaksi!#REF!,0)</f>
        <v>#REF!</v>
      </c>
      <c r="H1965" s="61" t="e">
        <f>IF(Transaksi!#REF!=$F$11,Transaksi!#REF!,0)</f>
        <v>#REF!</v>
      </c>
      <c r="I1965" s="127" t="e">
        <f t="shared" si="30"/>
        <v>#REF!</v>
      </c>
      <c r="J1965" s="127" t="e">
        <f>IF(G1965+H1965&lt;&gt;0,Transaksi!#REF!,"")</f>
        <v>#REF!</v>
      </c>
    </row>
    <row r="1966" spans="3:10" customFormat="1" ht="16" customHeight="1">
      <c r="C1966" s="59" t="e">
        <f>IF(G1966+H1966&lt;&gt;0,Transaksi!#REF!,"")</f>
        <v>#REF!</v>
      </c>
      <c r="D1966" s="60" t="e">
        <f>IF(G1966+H1966&lt;&gt;0,Transaksi!#REF!,"")</f>
        <v>#REF!</v>
      </c>
      <c r="E1966" s="213" t="e">
        <f>IF(G1966+H1966&lt;&gt;0,Transaksi!#REF!,"")</f>
        <v>#REF!</v>
      </c>
      <c r="F1966" s="48" t="e">
        <f>IF(G1966+H1966&lt;&gt;0,Transaksi!#REF!,"")</f>
        <v>#REF!</v>
      </c>
      <c r="G1966" s="61" t="e">
        <f>IF(Transaksi!#REF!=$F$11,Transaksi!#REF!,0)</f>
        <v>#REF!</v>
      </c>
      <c r="H1966" s="61" t="e">
        <f>IF(Transaksi!#REF!=$F$11,Transaksi!#REF!,0)</f>
        <v>#REF!</v>
      </c>
      <c r="I1966" s="127" t="e">
        <f t="shared" si="30"/>
        <v>#REF!</v>
      </c>
      <c r="J1966" s="127" t="e">
        <f>IF(G1966+H1966&lt;&gt;0,Transaksi!#REF!,"")</f>
        <v>#REF!</v>
      </c>
    </row>
    <row r="1967" spans="3:10" customFormat="1" ht="16" customHeight="1">
      <c r="C1967" s="59" t="e">
        <f>IF(G1967+H1967&lt;&gt;0,Transaksi!#REF!,"")</f>
        <v>#REF!</v>
      </c>
      <c r="D1967" s="60" t="e">
        <f>IF(G1967+H1967&lt;&gt;0,Transaksi!#REF!,"")</f>
        <v>#REF!</v>
      </c>
      <c r="E1967" s="213" t="e">
        <f>IF(G1967+H1967&lt;&gt;0,Transaksi!#REF!,"")</f>
        <v>#REF!</v>
      </c>
      <c r="F1967" s="48" t="e">
        <f>IF(G1967+H1967&lt;&gt;0,Transaksi!#REF!,"")</f>
        <v>#REF!</v>
      </c>
      <c r="G1967" s="61" t="e">
        <f>IF(Transaksi!#REF!=$F$11,Transaksi!#REF!,0)</f>
        <v>#REF!</v>
      </c>
      <c r="H1967" s="61" t="e">
        <f>IF(Transaksi!#REF!=$F$11,Transaksi!#REF!,0)</f>
        <v>#REF!</v>
      </c>
      <c r="I1967" s="127" t="e">
        <f t="shared" si="30"/>
        <v>#REF!</v>
      </c>
      <c r="J1967" s="127" t="e">
        <f>IF(G1967+H1967&lt;&gt;0,Transaksi!#REF!,"")</f>
        <v>#REF!</v>
      </c>
    </row>
    <row r="1968" spans="3:10" customFormat="1" ht="16" customHeight="1">
      <c r="C1968" s="59" t="e">
        <f>IF(G1968+H1968&lt;&gt;0,Transaksi!#REF!,"")</f>
        <v>#REF!</v>
      </c>
      <c r="D1968" s="60" t="e">
        <f>IF(G1968+H1968&lt;&gt;0,Transaksi!#REF!,"")</f>
        <v>#REF!</v>
      </c>
      <c r="E1968" s="213" t="e">
        <f>IF(G1968+H1968&lt;&gt;0,Transaksi!#REF!,"")</f>
        <v>#REF!</v>
      </c>
      <c r="F1968" s="48" t="e">
        <f>IF(G1968+H1968&lt;&gt;0,Transaksi!#REF!,"")</f>
        <v>#REF!</v>
      </c>
      <c r="G1968" s="61" t="e">
        <f>IF(Transaksi!#REF!=$F$11,Transaksi!#REF!,0)</f>
        <v>#REF!</v>
      </c>
      <c r="H1968" s="61" t="e">
        <f>IF(Transaksi!#REF!=$F$11,Transaksi!#REF!,0)</f>
        <v>#REF!</v>
      </c>
      <c r="I1968" s="127" t="e">
        <f t="shared" si="30"/>
        <v>#REF!</v>
      </c>
      <c r="J1968" s="127" t="e">
        <f>IF(G1968+H1968&lt;&gt;0,Transaksi!#REF!,"")</f>
        <v>#REF!</v>
      </c>
    </row>
    <row r="1969" spans="3:10" customFormat="1" ht="16" customHeight="1">
      <c r="C1969" s="59" t="e">
        <f>IF(G1969+H1969&lt;&gt;0,Transaksi!#REF!,"")</f>
        <v>#REF!</v>
      </c>
      <c r="D1969" s="60" t="e">
        <f>IF(G1969+H1969&lt;&gt;0,Transaksi!#REF!,"")</f>
        <v>#REF!</v>
      </c>
      <c r="E1969" s="213" t="e">
        <f>IF(G1969+H1969&lt;&gt;0,Transaksi!#REF!,"")</f>
        <v>#REF!</v>
      </c>
      <c r="F1969" s="48" t="e">
        <f>IF(G1969+H1969&lt;&gt;0,Transaksi!#REF!,"")</f>
        <v>#REF!</v>
      </c>
      <c r="G1969" s="61" t="e">
        <f>IF(Transaksi!#REF!=$F$11,Transaksi!#REF!,0)</f>
        <v>#REF!</v>
      </c>
      <c r="H1969" s="61" t="e">
        <f>IF(Transaksi!#REF!=$F$11,Transaksi!#REF!,0)</f>
        <v>#REF!</v>
      </c>
      <c r="I1969" s="127" t="e">
        <f t="shared" si="30"/>
        <v>#REF!</v>
      </c>
      <c r="J1969" s="127" t="e">
        <f>IF(G1969+H1969&lt;&gt;0,Transaksi!#REF!,"")</f>
        <v>#REF!</v>
      </c>
    </row>
    <row r="1970" spans="3:10" customFormat="1" ht="16" customHeight="1">
      <c r="C1970" s="59" t="e">
        <f>IF(G1970+H1970&lt;&gt;0,Transaksi!#REF!,"")</f>
        <v>#REF!</v>
      </c>
      <c r="D1970" s="60" t="e">
        <f>IF(G1970+H1970&lt;&gt;0,Transaksi!#REF!,"")</f>
        <v>#REF!</v>
      </c>
      <c r="E1970" s="213" t="e">
        <f>IF(G1970+H1970&lt;&gt;0,Transaksi!#REF!,"")</f>
        <v>#REF!</v>
      </c>
      <c r="F1970" s="48" t="e">
        <f>IF(G1970+H1970&lt;&gt;0,Transaksi!#REF!,"")</f>
        <v>#REF!</v>
      </c>
      <c r="G1970" s="61" t="e">
        <f>IF(Transaksi!#REF!=$F$11,Transaksi!#REF!,0)</f>
        <v>#REF!</v>
      </c>
      <c r="H1970" s="61" t="e">
        <f>IF(Transaksi!#REF!=$F$11,Transaksi!#REF!,0)</f>
        <v>#REF!</v>
      </c>
      <c r="I1970" s="127" t="e">
        <f t="shared" si="30"/>
        <v>#REF!</v>
      </c>
      <c r="J1970" s="127" t="e">
        <f>IF(G1970+H1970&lt;&gt;0,Transaksi!#REF!,"")</f>
        <v>#REF!</v>
      </c>
    </row>
    <row r="1971" spans="3:10" customFormat="1" ht="16" customHeight="1">
      <c r="C1971" s="59" t="e">
        <f>IF(G1971+H1971&lt;&gt;0,Transaksi!#REF!,"")</f>
        <v>#REF!</v>
      </c>
      <c r="D1971" s="60" t="e">
        <f>IF(G1971+H1971&lt;&gt;0,Transaksi!#REF!,"")</f>
        <v>#REF!</v>
      </c>
      <c r="E1971" s="213" t="e">
        <f>IF(G1971+H1971&lt;&gt;0,Transaksi!#REF!,"")</f>
        <v>#REF!</v>
      </c>
      <c r="F1971" s="48" t="e">
        <f>IF(G1971+H1971&lt;&gt;0,Transaksi!#REF!,"")</f>
        <v>#REF!</v>
      </c>
      <c r="G1971" s="61" t="e">
        <f>IF(Transaksi!#REF!=$F$11,Transaksi!#REF!,0)</f>
        <v>#REF!</v>
      </c>
      <c r="H1971" s="61" t="e">
        <f>IF(Transaksi!#REF!=$F$11,Transaksi!#REF!,0)</f>
        <v>#REF!</v>
      </c>
      <c r="I1971" s="127" t="e">
        <f t="shared" si="30"/>
        <v>#REF!</v>
      </c>
      <c r="J1971" s="127" t="e">
        <f>IF(G1971+H1971&lt;&gt;0,Transaksi!#REF!,"")</f>
        <v>#REF!</v>
      </c>
    </row>
    <row r="1972" spans="3:10" customFormat="1" ht="16" customHeight="1">
      <c r="C1972" s="59" t="e">
        <f>IF(G1972+H1972&lt;&gt;0,Transaksi!#REF!,"")</f>
        <v>#REF!</v>
      </c>
      <c r="D1972" s="60" t="e">
        <f>IF(G1972+H1972&lt;&gt;0,Transaksi!#REF!,"")</f>
        <v>#REF!</v>
      </c>
      <c r="E1972" s="213" t="e">
        <f>IF(G1972+H1972&lt;&gt;0,Transaksi!#REF!,"")</f>
        <v>#REF!</v>
      </c>
      <c r="F1972" s="48" t="e">
        <f>IF(G1972+H1972&lt;&gt;0,Transaksi!#REF!,"")</f>
        <v>#REF!</v>
      </c>
      <c r="G1972" s="61" t="e">
        <f>IF(Transaksi!#REF!=$F$11,Transaksi!#REF!,0)</f>
        <v>#REF!</v>
      </c>
      <c r="H1972" s="61" t="e">
        <f>IF(Transaksi!#REF!=$F$11,Transaksi!#REF!,0)</f>
        <v>#REF!</v>
      </c>
      <c r="I1972" s="127" t="e">
        <f t="shared" si="30"/>
        <v>#REF!</v>
      </c>
      <c r="J1972" s="127" t="e">
        <f>IF(G1972+H1972&lt;&gt;0,Transaksi!#REF!,"")</f>
        <v>#REF!</v>
      </c>
    </row>
    <row r="1973" spans="3:10" customFormat="1" ht="16" customHeight="1">
      <c r="C1973" s="59" t="e">
        <f>IF(G1973+H1973&lt;&gt;0,Transaksi!#REF!,"")</f>
        <v>#REF!</v>
      </c>
      <c r="D1973" s="60" t="e">
        <f>IF(G1973+H1973&lt;&gt;0,Transaksi!#REF!,"")</f>
        <v>#REF!</v>
      </c>
      <c r="E1973" s="213" t="e">
        <f>IF(G1973+H1973&lt;&gt;0,Transaksi!#REF!,"")</f>
        <v>#REF!</v>
      </c>
      <c r="F1973" s="48" t="e">
        <f>IF(G1973+H1973&lt;&gt;0,Transaksi!#REF!,"")</f>
        <v>#REF!</v>
      </c>
      <c r="G1973" s="61" t="e">
        <f>IF(Transaksi!#REF!=$F$11,Transaksi!#REF!,0)</f>
        <v>#REF!</v>
      </c>
      <c r="H1973" s="61" t="e">
        <f>IF(Transaksi!#REF!=$F$11,Transaksi!#REF!,0)</f>
        <v>#REF!</v>
      </c>
      <c r="I1973" s="127" t="e">
        <f t="shared" si="30"/>
        <v>#REF!</v>
      </c>
      <c r="J1973" s="127" t="e">
        <f>IF(G1973+H1973&lt;&gt;0,Transaksi!#REF!,"")</f>
        <v>#REF!</v>
      </c>
    </row>
    <row r="1974" spans="3:10" customFormat="1" ht="16" customHeight="1">
      <c r="C1974" s="59" t="e">
        <f>IF(G1974+H1974&lt;&gt;0,Transaksi!#REF!,"")</f>
        <v>#REF!</v>
      </c>
      <c r="D1974" s="60" t="e">
        <f>IF(G1974+H1974&lt;&gt;0,Transaksi!#REF!,"")</f>
        <v>#REF!</v>
      </c>
      <c r="E1974" s="213" t="e">
        <f>IF(G1974+H1974&lt;&gt;0,Transaksi!#REF!,"")</f>
        <v>#REF!</v>
      </c>
      <c r="F1974" s="48" t="e">
        <f>IF(G1974+H1974&lt;&gt;0,Transaksi!#REF!,"")</f>
        <v>#REF!</v>
      </c>
      <c r="G1974" s="61" t="e">
        <f>IF(Transaksi!#REF!=$F$11,Transaksi!#REF!,0)</f>
        <v>#REF!</v>
      </c>
      <c r="H1974" s="61" t="e">
        <f>IF(Transaksi!#REF!=$F$11,Transaksi!#REF!,0)</f>
        <v>#REF!</v>
      </c>
      <c r="I1974" s="127" t="e">
        <f t="shared" si="30"/>
        <v>#REF!</v>
      </c>
      <c r="J1974" s="127" t="e">
        <f>IF(G1974+H1974&lt;&gt;0,Transaksi!#REF!,"")</f>
        <v>#REF!</v>
      </c>
    </row>
    <row r="1975" spans="3:10" customFormat="1" ht="16" customHeight="1">
      <c r="C1975" s="59" t="e">
        <f>IF(G1975+H1975&lt;&gt;0,Transaksi!#REF!,"")</f>
        <v>#REF!</v>
      </c>
      <c r="D1975" s="60" t="e">
        <f>IF(G1975+H1975&lt;&gt;0,Transaksi!#REF!,"")</f>
        <v>#REF!</v>
      </c>
      <c r="E1975" s="213" t="e">
        <f>IF(G1975+H1975&lt;&gt;0,Transaksi!#REF!,"")</f>
        <v>#REF!</v>
      </c>
      <c r="F1975" s="48" t="e">
        <f>IF(G1975+H1975&lt;&gt;0,Transaksi!#REF!,"")</f>
        <v>#REF!</v>
      </c>
      <c r="G1975" s="61" t="e">
        <f>IF(Transaksi!#REF!=$F$11,Transaksi!#REF!,0)</f>
        <v>#REF!</v>
      </c>
      <c r="H1975" s="61" t="e">
        <f>IF(Transaksi!#REF!=$F$11,Transaksi!#REF!,0)</f>
        <v>#REF!</v>
      </c>
      <c r="I1975" s="127" t="e">
        <f t="shared" si="30"/>
        <v>#REF!</v>
      </c>
      <c r="J1975" s="127" t="e">
        <f>IF(G1975+H1975&lt;&gt;0,Transaksi!#REF!,"")</f>
        <v>#REF!</v>
      </c>
    </row>
    <row r="1976" spans="3:10" customFormat="1" ht="16" customHeight="1">
      <c r="C1976" s="59" t="e">
        <f>IF(G1976+H1976&lt;&gt;0,Transaksi!#REF!,"")</f>
        <v>#REF!</v>
      </c>
      <c r="D1976" s="60" t="e">
        <f>IF(G1976+H1976&lt;&gt;0,Transaksi!#REF!,"")</f>
        <v>#REF!</v>
      </c>
      <c r="E1976" s="213" t="e">
        <f>IF(G1976+H1976&lt;&gt;0,Transaksi!#REF!,"")</f>
        <v>#REF!</v>
      </c>
      <c r="F1976" s="48" t="e">
        <f>IF(G1976+H1976&lt;&gt;0,Transaksi!#REF!,"")</f>
        <v>#REF!</v>
      </c>
      <c r="G1976" s="61" t="e">
        <f>IF(Transaksi!#REF!=$F$11,Transaksi!#REF!,0)</f>
        <v>#REF!</v>
      </c>
      <c r="H1976" s="61" t="e">
        <f>IF(Transaksi!#REF!=$F$11,Transaksi!#REF!,0)</f>
        <v>#REF!</v>
      </c>
      <c r="I1976" s="127" t="e">
        <f t="shared" si="30"/>
        <v>#REF!</v>
      </c>
      <c r="J1976" s="127" t="e">
        <f>IF(G1976+H1976&lt;&gt;0,Transaksi!#REF!,"")</f>
        <v>#REF!</v>
      </c>
    </row>
    <row r="1977" spans="3:10" customFormat="1" ht="16" customHeight="1">
      <c r="C1977" s="59" t="e">
        <f>IF(G1977+H1977&lt;&gt;0,Transaksi!#REF!,"")</f>
        <v>#REF!</v>
      </c>
      <c r="D1977" s="60" t="e">
        <f>IF(G1977+H1977&lt;&gt;0,Transaksi!#REF!,"")</f>
        <v>#REF!</v>
      </c>
      <c r="E1977" s="213" t="e">
        <f>IF(G1977+H1977&lt;&gt;0,Transaksi!#REF!,"")</f>
        <v>#REF!</v>
      </c>
      <c r="F1977" s="48" t="e">
        <f>IF(G1977+H1977&lt;&gt;0,Transaksi!#REF!,"")</f>
        <v>#REF!</v>
      </c>
      <c r="G1977" s="61" t="e">
        <f>IF(Transaksi!#REF!=$F$11,Transaksi!#REF!,0)</f>
        <v>#REF!</v>
      </c>
      <c r="H1977" s="61" t="e">
        <f>IF(Transaksi!#REF!=$F$11,Transaksi!#REF!,0)</f>
        <v>#REF!</v>
      </c>
      <c r="I1977" s="127" t="e">
        <f t="shared" si="30"/>
        <v>#REF!</v>
      </c>
      <c r="J1977" s="127" t="e">
        <f>IF(G1977+H1977&lt;&gt;0,Transaksi!#REF!,"")</f>
        <v>#REF!</v>
      </c>
    </row>
    <row r="1978" spans="3:10" customFormat="1" ht="16" customHeight="1">
      <c r="C1978" s="59" t="e">
        <f>IF(G1978+H1978&lt;&gt;0,Transaksi!#REF!,"")</f>
        <v>#REF!</v>
      </c>
      <c r="D1978" s="60" t="e">
        <f>IF(G1978+H1978&lt;&gt;0,Transaksi!#REF!,"")</f>
        <v>#REF!</v>
      </c>
      <c r="E1978" s="213" t="e">
        <f>IF(G1978+H1978&lt;&gt;0,Transaksi!#REF!,"")</f>
        <v>#REF!</v>
      </c>
      <c r="F1978" s="48" t="e">
        <f>IF(G1978+H1978&lt;&gt;0,Transaksi!#REF!,"")</f>
        <v>#REF!</v>
      </c>
      <c r="G1978" s="61" t="e">
        <f>IF(Transaksi!#REF!=$F$11,Transaksi!#REF!,0)</f>
        <v>#REF!</v>
      </c>
      <c r="H1978" s="61" t="e">
        <f>IF(Transaksi!#REF!=$F$11,Transaksi!#REF!,0)</f>
        <v>#REF!</v>
      </c>
      <c r="I1978" s="127" t="e">
        <f t="shared" si="30"/>
        <v>#REF!</v>
      </c>
      <c r="J1978" s="127" t="e">
        <f>IF(G1978+H1978&lt;&gt;0,Transaksi!#REF!,"")</f>
        <v>#REF!</v>
      </c>
    </row>
    <row r="1979" spans="3:10" customFormat="1" ht="16" customHeight="1">
      <c r="C1979" s="59" t="e">
        <f>IF(G1979+H1979&lt;&gt;0,Transaksi!#REF!,"")</f>
        <v>#REF!</v>
      </c>
      <c r="D1979" s="60" t="e">
        <f>IF(G1979+H1979&lt;&gt;0,Transaksi!#REF!,"")</f>
        <v>#REF!</v>
      </c>
      <c r="E1979" s="213" t="e">
        <f>IF(G1979+H1979&lt;&gt;0,Transaksi!#REF!,"")</f>
        <v>#REF!</v>
      </c>
      <c r="F1979" s="48" t="e">
        <f>IF(G1979+H1979&lt;&gt;0,Transaksi!#REF!,"")</f>
        <v>#REF!</v>
      </c>
      <c r="G1979" s="61" t="e">
        <f>IF(Transaksi!#REF!=$F$11,Transaksi!#REF!,0)</f>
        <v>#REF!</v>
      </c>
      <c r="H1979" s="61" t="e">
        <f>IF(Transaksi!#REF!=$F$11,Transaksi!#REF!,0)</f>
        <v>#REF!</v>
      </c>
      <c r="I1979" s="127" t="e">
        <f t="shared" si="30"/>
        <v>#REF!</v>
      </c>
      <c r="J1979" s="127" t="e">
        <f>IF(G1979+H1979&lt;&gt;0,Transaksi!#REF!,"")</f>
        <v>#REF!</v>
      </c>
    </row>
    <row r="1980" spans="3:10" customFormat="1" ht="16" customHeight="1">
      <c r="C1980" s="59" t="e">
        <f>IF(G1980+H1980&lt;&gt;0,Transaksi!#REF!,"")</f>
        <v>#REF!</v>
      </c>
      <c r="D1980" s="60" t="e">
        <f>IF(G1980+H1980&lt;&gt;0,Transaksi!#REF!,"")</f>
        <v>#REF!</v>
      </c>
      <c r="E1980" s="213" t="e">
        <f>IF(G1980+H1980&lt;&gt;0,Transaksi!#REF!,"")</f>
        <v>#REF!</v>
      </c>
      <c r="F1980" s="48" t="e">
        <f>IF(G1980+H1980&lt;&gt;0,Transaksi!#REF!,"")</f>
        <v>#REF!</v>
      </c>
      <c r="G1980" s="61" t="e">
        <f>IF(Transaksi!#REF!=$F$11,Transaksi!#REF!,0)</f>
        <v>#REF!</v>
      </c>
      <c r="H1980" s="61" t="e">
        <f>IF(Transaksi!#REF!=$F$11,Transaksi!#REF!,0)</f>
        <v>#REF!</v>
      </c>
      <c r="I1980" s="127" t="e">
        <f t="shared" si="30"/>
        <v>#REF!</v>
      </c>
      <c r="J1980" s="127" t="e">
        <f>IF(G1980+H1980&lt;&gt;0,Transaksi!#REF!,"")</f>
        <v>#REF!</v>
      </c>
    </row>
    <row r="1981" spans="3:10" customFormat="1" ht="16" customHeight="1">
      <c r="C1981" s="59" t="e">
        <f>IF(G1981+H1981&lt;&gt;0,Transaksi!#REF!,"")</f>
        <v>#REF!</v>
      </c>
      <c r="D1981" s="60" t="e">
        <f>IF(G1981+H1981&lt;&gt;0,Transaksi!#REF!,"")</f>
        <v>#REF!</v>
      </c>
      <c r="E1981" s="213" t="e">
        <f>IF(G1981+H1981&lt;&gt;0,Transaksi!#REF!,"")</f>
        <v>#REF!</v>
      </c>
      <c r="F1981" s="48" t="e">
        <f>IF(G1981+H1981&lt;&gt;0,Transaksi!#REF!,"")</f>
        <v>#REF!</v>
      </c>
      <c r="G1981" s="61" t="e">
        <f>IF(Transaksi!#REF!=$F$11,Transaksi!#REF!,0)</f>
        <v>#REF!</v>
      </c>
      <c r="H1981" s="61" t="e">
        <f>IF(Transaksi!#REF!=$F$11,Transaksi!#REF!,0)</f>
        <v>#REF!</v>
      </c>
      <c r="I1981" s="127" t="e">
        <f t="shared" si="30"/>
        <v>#REF!</v>
      </c>
      <c r="J1981" s="127" t="e">
        <f>IF(G1981+H1981&lt;&gt;0,Transaksi!#REF!,"")</f>
        <v>#REF!</v>
      </c>
    </row>
    <row r="1982" spans="3:10" customFormat="1" ht="16" customHeight="1">
      <c r="C1982" s="59" t="e">
        <f>IF(G1982+H1982&lt;&gt;0,Transaksi!#REF!,"")</f>
        <v>#REF!</v>
      </c>
      <c r="D1982" s="60" t="e">
        <f>IF(G1982+H1982&lt;&gt;0,Transaksi!#REF!,"")</f>
        <v>#REF!</v>
      </c>
      <c r="E1982" s="213" t="e">
        <f>IF(G1982+H1982&lt;&gt;0,Transaksi!#REF!,"")</f>
        <v>#REF!</v>
      </c>
      <c r="F1982" s="48" t="e">
        <f>IF(G1982+H1982&lt;&gt;0,Transaksi!#REF!,"")</f>
        <v>#REF!</v>
      </c>
      <c r="G1982" s="61" t="e">
        <f>IF(Transaksi!#REF!=$F$11,Transaksi!#REF!,0)</f>
        <v>#REF!</v>
      </c>
      <c r="H1982" s="61" t="e">
        <f>IF(Transaksi!#REF!=$F$11,Transaksi!#REF!,0)</f>
        <v>#REF!</v>
      </c>
      <c r="I1982" s="127" t="e">
        <f t="shared" si="30"/>
        <v>#REF!</v>
      </c>
      <c r="J1982" s="127" t="e">
        <f>IF(G1982+H1982&lt;&gt;0,Transaksi!#REF!,"")</f>
        <v>#REF!</v>
      </c>
    </row>
    <row r="1983" spans="3:10" customFormat="1" ht="16" customHeight="1">
      <c r="C1983" s="59" t="e">
        <f>IF(G1983+H1983&lt;&gt;0,Transaksi!#REF!,"")</f>
        <v>#REF!</v>
      </c>
      <c r="D1983" s="60" t="e">
        <f>IF(G1983+H1983&lt;&gt;0,Transaksi!#REF!,"")</f>
        <v>#REF!</v>
      </c>
      <c r="E1983" s="213" t="e">
        <f>IF(G1983+H1983&lt;&gt;0,Transaksi!#REF!,"")</f>
        <v>#REF!</v>
      </c>
      <c r="F1983" s="48" t="e">
        <f>IF(G1983+H1983&lt;&gt;0,Transaksi!#REF!,"")</f>
        <v>#REF!</v>
      </c>
      <c r="G1983" s="61" t="e">
        <f>IF(Transaksi!#REF!=$F$11,Transaksi!#REF!,0)</f>
        <v>#REF!</v>
      </c>
      <c r="H1983" s="61" t="e">
        <f>IF(Transaksi!#REF!=$F$11,Transaksi!#REF!,0)</f>
        <v>#REF!</v>
      </c>
      <c r="I1983" s="127" t="e">
        <f t="shared" si="30"/>
        <v>#REF!</v>
      </c>
      <c r="J1983" s="127" t="e">
        <f>IF(G1983+H1983&lt;&gt;0,Transaksi!#REF!,"")</f>
        <v>#REF!</v>
      </c>
    </row>
    <row r="1984" spans="3:10" customFormat="1" ht="16" customHeight="1">
      <c r="C1984" s="59" t="e">
        <f>IF(G1984+H1984&lt;&gt;0,Transaksi!#REF!,"")</f>
        <v>#REF!</v>
      </c>
      <c r="D1984" s="60" t="e">
        <f>IF(G1984+H1984&lt;&gt;0,Transaksi!#REF!,"")</f>
        <v>#REF!</v>
      </c>
      <c r="E1984" s="213" t="e">
        <f>IF(G1984+H1984&lt;&gt;0,Transaksi!#REF!,"")</f>
        <v>#REF!</v>
      </c>
      <c r="F1984" s="48" t="e">
        <f>IF(G1984+H1984&lt;&gt;0,Transaksi!#REF!,"")</f>
        <v>#REF!</v>
      </c>
      <c r="G1984" s="61" t="e">
        <f>IF(Transaksi!#REF!=$F$11,Transaksi!#REF!,0)</f>
        <v>#REF!</v>
      </c>
      <c r="H1984" s="61" t="e">
        <f>IF(Transaksi!#REF!=$F$11,Transaksi!#REF!,0)</f>
        <v>#REF!</v>
      </c>
      <c r="I1984" s="127" t="e">
        <f t="shared" si="30"/>
        <v>#REF!</v>
      </c>
      <c r="J1984" s="127" t="e">
        <f>IF(G1984+H1984&lt;&gt;0,Transaksi!#REF!,"")</f>
        <v>#REF!</v>
      </c>
    </row>
    <row r="1985" spans="3:10" customFormat="1" ht="16" customHeight="1">
      <c r="C1985" s="59" t="e">
        <f>IF(G1985+H1985&lt;&gt;0,Transaksi!#REF!,"")</f>
        <v>#REF!</v>
      </c>
      <c r="D1985" s="60" t="e">
        <f>IF(G1985+H1985&lt;&gt;0,Transaksi!#REF!,"")</f>
        <v>#REF!</v>
      </c>
      <c r="E1985" s="213" t="e">
        <f>IF(G1985+H1985&lt;&gt;0,Transaksi!#REF!,"")</f>
        <v>#REF!</v>
      </c>
      <c r="F1985" s="48" t="e">
        <f>IF(G1985+H1985&lt;&gt;0,Transaksi!#REF!,"")</f>
        <v>#REF!</v>
      </c>
      <c r="G1985" s="61" t="e">
        <f>IF(Transaksi!#REF!=$F$11,Transaksi!#REF!,0)</f>
        <v>#REF!</v>
      </c>
      <c r="H1985" s="61" t="e">
        <f>IF(Transaksi!#REF!=$F$11,Transaksi!#REF!,0)</f>
        <v>#REF!</v>
      </c>
      <c r="I1985" s="127" t="e">
        <f t="shared" si="30"/>
        <v>#REF!</v>
      </c>
      <c r="J1985" s="127" t="e">
        <f>IF(G1985+H1985&lt;&gt;0,Transaksi!#REF!,"")</f>
        <v>#REF!</v>
      </c>
    </row>
    <row r="1986" spans="3:10" customFormat="1" ht="16" customHeight="1">
      <c r="C1986" s="59" t="e">
        <f>IF(G1986+H1986&lt;&gt;0,Transaksi!#REF!,"")</f>
        <v>#REF!</v>
      </c>
      <c r="D1986" s="60" t="e">
        <f>IF(G1986+H1986&lt;&gt;0,Transaksi!#REF!,"")</f>
        <v>#REF!</v>
      </c>
      <c r="E1986" s="213" t="e">
        <f>IF(G1986+H1986&lt;&gt;0,Transaksi!#REF!,"")</f>
        <v>#REF!</v>
      </c>
      <c r="F1986" s="48" t="e">
        <f>IF(G1986+H1986&lt;&gt;0,Transaksi!#REF!,"")</f>
        <v>#REF!</v>
      </c>
      <c r="G1986" s="61" t="e">
        <f>IF(Transaksi!#REF!=$F$11,Transaksi!#REF!,0)</f>
        <v>#REF!</v>
      </c>
      <c r="H1986" s="61" t="e">
        <f>IF(Transaksi!#REF!=$F$11,Transaksi!#REF!,0)</f>
        <v>#REF!</v>
      </c>
      <c r="I1986" s="127" t="e">
        <f t="shared" si="30"/>
        <v>#REF!</v>
      </c>
      <c r="J1986" s="127" t="e">
        <f>IF(G1986+H1986&lt;&gt;0,Transaksi!#REF!,"")</f>
        <v>#REF!</v>
      </c>
    </row>
    <row r="1987" spans="3:10" customFormat="1" ht="16" customHeight="1">
      <c r="C1987" s="59" t="e">
        <f>IF(G1987+H1987&lt;&gt;0,Transaksi!#REF!,"")</f>
        <v>#REF!</v>
      </c>
      <c r="D1987" s="60" t="e">
        <f>IF(G1987+H1987&lt;&gt;0,Transaksi!#REF!,"")</f>
        <v>#REF!</v>
      </c>
      <c r="E1987" s="213" t="e">
        <f>IF(G1987+H1987&lt;&gt;0,Transaksi!#REF!,"")</f>
        <v>#REF!</v>
      </c>
      <c r="F1987" s="48" t="e">
        <f>IF(G1987+H1987&lt;&gt;0,Transaksi!#REF!,"")</f>
        <v>#REF!</v>
      </c>
      <c r="G1987" s="61" t="e">
        <f>IF(Transaksi!#REF!=$F$11,Transaksi!#REF!,0)</f>
        <v>#REF!</v>
      </c>
      <c r="H1987" s="61" t="e">
        <f>IF(Transaksi!#REF!=$F$11,Transaksi!#REF!,0)</f>
        <v>#REF!</v>
      </c>
      <c r="I1987" s="127" t="e">
        <f t="shared" si="30"/>
        <v>#REF!</v>
      </c>
      <c r="J1987" s="127" t="e">
        <f>IF(G1987+H1987&lt;&gt;0,Transaksi!#REF!,"")</f>
        <v>#REF!</v>
      </c>
    </row>
    <row r="1988" spans="3:10" customFormat="1" ht="16" customHeight="1">
      <c r="C1988" s="59" t="e">
        <f>IF(G1988+H1988&lt;&gt;0,Transaksi!#REF!,"")</f>
        <v>#REF!</v>
      </c>
      <c r="D1988" s="60" t="e">
        <f>IF(G1988+H1988&lt;&gt;0,Transaksi!#REF!,"")</f>
        <v>#REF!</v>
      </c>
      <c r="E1988" s="213" t="e">
        <f>IF(G1988+H1988&lt;&gt;0,Transaksi!#REF!,"")</f>
        <v>#REF!</v>
      </c>
      <c r="F1988" s="48" t="e">
        <f>IF(G1988+H1988&lt;&gt;0,Transaksi!#REF!,"")</f>
        <v>#REF!</v>
      </c>
      <c r="G1988" s="61" t="e">
        <f>IF(Transaksi!#REF!=$F$11,Transaksi!#REF!,0)</f>
        <v>#REF!</v>
      </c>
      <c r="H1988" s="61" t="e">
        <f>IF(Transaksi!#REF!=$F$11,Transaksi!#REF!,0)</f>
        <v>#REF!</v>
      </c>
      <c r="I1988" s="127" t="e">
        <f t="shared" si="30"/>
        <v>#REF!</v>
      </c>
      <c r="J1988" s="127" t="e">
        <f>IF(G1988+H1988&lt;&gt;0,Transaksi!#REF!,"")</f>
        <v>#REF!</v>
      </c>
    </row>
    <row r="1989" spans="3:10" customFormat="1" ht="16" customHeight="1">
      <c r="C1989" s="59" t="e">
        <f>IF(G1989+H1989&lt;&gt;0,Transaksi!#REF!,"")</f>
        <v>#REF!</v>
      </c>
      <c r="D1989" s="60" t="e">
        <f>IF(G1989+H1989&lt;&gt;0,Transaksi!#REF!,"")</f>
        <v>#REF!</v>
      </c>
      <c r="E1989" s="213" t="e">
        <f>IF(G1989+H1989&lt;&gt;0,Transaksi!#REF!,"")</f>
        <v>#REF!</v>
      </c>
      <c r="F1989" s="48" t="e">
        <f>IF(G1989+H1989&lt;&gt;0,Transaksi!#REF!,"")</f>
        <v>#REF!</v>
      </c>
      <c r="G1989" s="61" t="e">
        <f>IF(Transaksi!#REF!=$F$11,Transaksi!#REF!,0)</f>
        <v>#REF!</v>
      </c>
      <c r="H1989" s="61" t="e">
        <f>IF(Transaksi!#REF!=$F$11,Transaksi!#REF!,0)</f>
        <v>#REF!</v>
      </c>
      <c r="I1989" s="127" t="e">
        <f t="shared" si="30"/>
        <v>#REF!</v>
      </c>
      <c r="J1989" s="127" t="e">
        <f>IF(G1989+H1989&lt;&gt;0,Transaksi!#REF!,"")</f>
        <v>#REF!</v>
      </c>
    </row>
    <row r="1990" spans="3:10" customFormat="1" ht="16" customHeight="1">
      <c r="C1990" s="59" t="e">
        <f>IF(G1990+H1990&lt;&gt;0,Transaksi!#REF!,"")</f>
        <v>#REF!</v>
      </c>
      <c r="D1990" s="60" t="e">
        <f>IF(G1990+H1990&lt;&gt;0,Transaksi!#REF!,"")</f>
        <v>#REF!</v>
      </c>
      <c r="E1990" s="213" t="e">
        <f>IF(G1990+H1990&lt;&gt;0,Transaksi!#REF!,"")</f>
        <v>#REF!</v>
      </c>
      <c r="F1990" s="48" t="e">
        <f>IF(G1990+H1990&lt;&gt;0,Transaksi!#REF!,"")</f>
        <v>#REF!</v>
      </c>
      <c r="G1990" s="61" t="e">
        <f>IF(Transaksi!#REF!=$F$11,Transaksi!#REF!,0)</f>
        <v>#REF!</v>
      </c>
      <c r="H1990" s="61" t="e">
        <f>IF(Transaksi!#REF!=$F$11,Transaksi!#REF!,0)</f>
        <v>#REF!</v>
      </c>
      <c r="I1990" s="127" t="e">
        <f t="shared" si="30"/>
        <v>#REF!</v>
      </c>
      <c r="J1990" s="127" t="e">
        <f>IF(G1990+H1990&lt;&gt;0,Transaksi!#REF!,"")</f>
        <v>#REF!</v>
      </c>
    </row>
    <row r="1991" spans="3:10" customFormat="1" ht="16" customHeight="1">
      <c r="C1991" s="59" t="e">
        <f>IF(G1991+H1991&lt;&gt;0,Transaksi!#REF!,"")</f>
        <v>#REF!</v>
      </c>
      <c r="D1991" s="60" t="e">
        <f>IF(G1991+H1991&lt;&gt;0,Transaksi!#REF!,"")</f>
        <v>#REF!</v>
      </c>
      <c r="E1991" s="213" t="e">
        <f>IF(G1991+H1991&lt;&gt;0,Transaksi!#REF!,"")</f>
        <v>#REF!</v>
      </c>
      <c r="F1991" s="48" t="e">
        <f>IF(G1991+H1991&lt;&gt;0,Transaksi!#REF!,"")</f>
        <v>#REF!</v>
      </c>
      <c r="G1991" s="61" t="e">
        <f>IF(Transaksi!#REF!=$F$11,Transaksi!#REF!,0)</f>
        <v>#REF!</v>
      </c>
      <c r="H1991" s="61" t="e">
        <f>IF(Transaksi!#REF!=$F$11,Transaksi!#REF!,0)</f>
        <v>#REF!</v>
      </c>
      <c r="I1991" s="127" t="e">
        <f t="shared" si="30"/>
        <v>#REF!</v>
      </c>
      <c r="J1991" s="127" t="e">
        <f>IF(G1991+H1991&lt;&gt;0,Transaksi!#REF!,"")</f>
        <v>#REF!</v>
      </c>
    </row>
    <row r="1992" spans="3:10" customFormat="1" ht="16" customHeight="1">
      <c r="C1992" s="59" t="e">
        <f>IF(G1992+H1992&lt;&gt;0,Transaksi!#REF!,"")</f>
        <v>#REF!</v>
      </c>
      <c r="D1992" s="60" t="e">
        <f>IF(G1992+H1992&lt;&gt;0,Transaksi!#REF!,"")</f>
        <v>#REF!</v>
      </c>
      <c r="E1992" s="213" t="e">
        <f>IF(G1992+H1992&lt;&gt;0,Transaksi!#REF!,"")</f>
        <v>#REF!</v>
      </c>
      <c r="F1992" s="48" t="e">
        <f>IF(G1992+H1992&lt;&gt;0,Transaksi!#REF!,"")</f>
        <v>#REF!</v>
      </c>
      <c r="G1992" s="61" t="e">
        <f>IF(Transaksi!#REF!=$F$11,Transaksi!#REF!,0)</f>
        <v>#REF!</v>
      </c>
      <c r="H1992" s="61" t="e">
        <f>IF(Transaksi!#REF!=$F$11,Transaksi!#REF!,0)</f>
        <v>#REF!</v>
      </c>
      <c r="I1992" s="127" t="e">
        <f t="shared" si="30"/>
        <v>#REF!</v>
      </c>
      <c r="J1992" s="127" t="e">
        <f>IF(G1992+H1992&lt;&gt;0,Transaksi!#REF!,"")</f>
        <v>#REF!</v>
      </c>
    </row>
    <row r="1993" spans="3:10" customFormat="1" ht="16" customHeight="1">
      <c r="C1993" s="59" t="e">
        <f>IF(G1993+H1993&lt;&gt;0,Transaksi!#REF!,"")</f>
        <v>#REF!</v>
      </c>
      <c r="D1993" s="60" t="e">
        <f>IF(G1993+H1993&lt;&gt;0,Transaksi!#REF!,"")</f>
        <v>#REF!</v>
      </c>
      <c r="E1993" s="213" t="e">
        <f>IF(G1993+H1993&lt;&gt;0,Transaksi!#REF!,"")</f>
        <v>#REF!</v>
      </c>
      <c r="F1993" s="48" t="e">
        <f>IF(G1993+H1993&lt;&gt;0,Transaksi!#REF!,"")</f>
        <v>#REF!</v>
      </c>
      <c r="G1993" s="61" t="e">
        <f>IF(Transaksi!#REF!=$F$11,Transaksi!#REF!,0)</f>
        <v>#REF!</v>
      </c>
      <c r="H1993" s="61" t="e">
        <f>IF(Transaksi!#REF!=$F$11,Transaksi!#REF!,0)</f>
        <v>#REF!</v>
      </c>
      <c r="I1993" s="127" t="e">
        <f t="shared" si="30"/>
        <v>#REF!</v>
      </c>
      <c r="J1993" s="127" t="e">
        <f>IF(G1993+H1993&lt;&gt;0,Transaksi!#REF!,"")</f>
        <v>#REF!</v>
      </c>
    </row>
    <row r="1994" spans="3:10" customFormat="1" ht="16" customHeight="1">
      <c r="C1994" s="59" t="e">
        <f>IF(G1994+H1994&lt;&gt;0,Transaksi!#REF!,"")</f>
        <v>#REF!</v>
      </c>
      <c r="D1994" s="60" t="e">
        <f>IF(G1994+H1994&lt;&gt;0,Transaksi!#REF!,"")</f>
        <v>#REF!</v>
      </c>
      <c r="E1994" s="213" t="e">
        <f>IF(G1994+H1994&lt;&gt;0,Transaksi!#REF!,"")</f>
        <v>#REF!</v>
      </c>
      <c r="F1994" s="48" t="e">
        <f>IF(G1994+H1994&lt;&gt;0,Transaksi!#REF!,"")</f>
        <v>#REF!</v>
      </c>
      <c r="G1994" s="61" t="e">
        <f>IF(Transaksi!#REF!=$F$11,Transaksi!#REF!,0)</f>
        <v>#REF!</v>
      </c>
      <c r="H1994" s="61" t="e">
        <f>IF(Transaksi!#REF!=$F$11,Transaksi!#REF!,0)</f>
        <v>#REF!</v>
      </c>
      <c r="I1994" s="127" t="e">
        <f t="shared" si="30"/>
        <v>#REF!</v>
      </c>
      <c r="J1994" s="127" t="e">
        <f>IF(G1994+H1994&lt;&gt;0,Transaksi!#REF!,"")</f>
        <v>#REF!</v>
      </c>
    </row>
    <row r="1995" spans="3:10" customFormat="1" ht="16" customHeight="1">
      <c r="C1995" s="59" t="e">
        <f>IF(G1995+H1995&lt;&gt;0,Transaksi!#REF!,"")</f>
        <v>#REF!</v>
      </c>
      <c r="D1995" s="60" t="e">
        <f>IF(G1995+H1995&lt;&gt;0,Transaksi!#REF!,"")</f>
        <v>#REF!</v>
      </c>
      <c r="E1995" s="213" t="e">
        <f>IF(G1995+H1995&lt;&gt;0,Transaksi!#REF!,"")</f>
        <v>#REF!</v>
      </c>
      <c r="F1995" s="48" t="e">
        <f>IF(G1995+H1995&lt;&gt;0,Transaksi!#REF!,"")</f>
        <v>#REF!</v>
      </c>
      <c r="G1995" s="61" t="e">
        <f>IF(Transaksi!#REF!=$F$11,Transaksi!#REF!,0)</f>
        <v>#REF!</v>
      </c>
      <c r="H1995" s="61" t="e">
        <f>IF(Transaksi!#REF!=$F$11,Transaksi!#REF!,0)</f>
        <v>#REF!</v>
      </c>
      <c r="I1995" s="127" t="e">
        <f t="shared" si="30"/>
        <v>#REF!</v>
      </c>
      <c r="J1995" s="127" t="e">
        <f>IF(G1995+H1995&lt;&gt;0,Transaksi!#REF!,"")</f>
        <v>#REF!</v>
      </c>
    </row>
    <row r="1996" spans="3:10" customFormat="1" ht="16" customHeight="1">
      <c r="C1996" s="59" t="e">
        <f>IF(G1996+H1996&lt;&gt;0,Transaksi!#REF!,"")</f>
        <v>#REF!</v>
      </c>
      <c r="D1996" s="60" t="e">
        <f>IF(G1996+H1996&lt;&gt;0,Transaksi!#REF!,"")</f>
        <v>#REF!</v>
      </c>
      <c r="E1996" s="213" t="e">
        <f>IF(G1996+H1996&lt;&gt;0,Transaksi!#REF!,"")</f>
        <v>#REF!</v>
      </c>
      <c r="F1996" s="48" t="e">
        <f>IF(G1996+H1996&lt;&gt;0,Transaksi!#REF!,"")</f>
        <v>#REF!</v>
      </c>
      <c r="G1996" s="61" t="e">
        <f>IF(Transaksi!#REF!=$F$11,Transaksi!#REF!,0)</f>
        <v>#REF!</v>
      </c>
      <c r="H1996" s="61" t="e">
        <f>IF(Transaksi!#REF!=$F$11,Transaksi!#REF!,0)</f>
        <v>#REF!</v>
      </c>
      <c r="I1996" s="127" t="e">
        <f t="shared" si="30"/>
        <v>#REF!</v>
      </c>
      <c r="J1996" s="127" t="e">
        <f>IF(G1996+H1996&lt;&gt;0,Transaksi!#REF!,"")</f>
        <v>#REF!</v>
      </c>
    </row>
    <row r="1997" spans="3:10" customFormat="1" ht="16" customHeight="1">
      <c r="C1997" s="59" t="e">
        <f>IF(G1997+H1997&lt;&gt;0,Transaksi!#REF!,"")</f>
        <v>#REF!</v>
      </c>
      <c r="D1997" s="60" t="e">
        <f>IF(G1997+H1997&lt;&gt;0,Transaksi!#REF!,"")</f>
        <v>#REF!</v>
      </c>
      <c r="E1997" s="213" t="e">
        <f>IF(G1997+H1997&lt;&gt;0,Transaksi!#REF!,"")</f>
        <v>#REF!</v>
      </c>
      <c r="F1997" s="48" t="e">
        <f>IF(G1997+H1997&lt;&gt;0,Transaksi!#REF!,"")</f>
        <v>#REF!</v>
      </c>
      <c r="G1997" s="61" t="e">
        <f>IF(Transaksi!#REF!=$F$11,Transaksi!#REF!,0)</f>
        <v>#REF!</v>
      </c>
      <c r="H1997" s="61" t="e">
        <f>IF(Transaksi!#REF!=$F$11,Transaksi!#REF!,0)</f>
        <v>#REF!</v>
      </c>
      <c r="I1997" s="127" t="e">
        <f t="shared" si="30"/>
        <v>#REF!</v>
      </c>
      <c r="J1997" s="127" t="e">
        <f>IF(G1997+H1997&lt;&gt;0,Transaksi!#REF!,"")</f>
        <v>#REF!</v>
      </c>
    </row>
    <row r="1998" spans="3:10" customFormat="1" ht="16" customHeight="1">
      <c r="C1998" s="59" t="e">
        <f>IF(G1998+H1998&lt;&gt;0,Transaksi!#REF!,"")</f>
        <v>#REF!</v>
      </c>
      <c r="D1998" s="60" t="e">
        <f>IF(G1998+H1998&lt;&gt;0,Transaksi!#REF!,"")</f>
        <v>#REF!</v>
      </c>
      <c r="E1998" s="213" t="e">
        <f>IF(G1998+H1998&lt;&gt;0,Transaksi!#REF!,"")</f>
        <v>#REF!</v>
      </c>
      <c r="F1998" s="48" t="e">
        <f>IF(G1998+H1998&lt;&gt;0,Transaksi!#REF!,"")</f>
        <v>#REF!</v>
      </c>
      <c r="G1998" s="61" t="e">
        <f>IF(Transaksi!#REF!=$F$11,Transaksi!#REF!,0)</f>
        <v>#REF!</v>
      </c>
      <c r="H1998" s="61" t="e">
        <f>IF(Transaksi!#REF!=$F$11,Transaksi!#REF!,0)</f>
        <v>#REF!</v>
      </c>
      <c r="I1998" s="127" t="e">
        <f t="shared" si="30"/>
        <v>#REF!</v>
      </c>
      <c r="J1998" s="127" t="e">
        <f>IF(G1998+H1998&lt;&gt;0,Transaksi!#REF!,"")</f>
        <v>#REF!</v>
      </c>
    </row>
    <row r="1999" spans="3:10" customFormat="1" ht="16" customHeight="1">
      <c r="C1999" s="59" t="e">
        <f>IF(G1999+H1999&lt;&gt;0,Transaksi!#REF!,"")</f>
        <v>#REF!</v>
      </c>
      <c r="D1999" s="60" t="e">
        <f>IF(G1999+H1999&lt;&gt;0,Transaksi!#REF!,"")</f>
        <v>#REF!</v>
      </c>
      <c r="E1999" s="213" t="e">
        <f>IF(G1999+H1999&lt;&gt;0,Transaksi!#REF!,"")</f>
        <v>#REF!</v>
      </c>
      <c r="F1999" s="48" t="e">
        <f>IF(G1999+H1999&lt;&gt;0,Transaksi!#REF!,"")</f>
        <v>#REF!</v>
      </c>
      <c r="G1999" s="61" t="e">
        <f>IF(Transaksi!#REF!=$F$11,Transaksi!#REF!,0)</f>
        <v>#REF!</v>
      </c>
      <c r="H1999" s="61" t="e">
        <f>IF(Transaksi!#REF!=$F$11,Transaksi!#REF!,0)</f>
        <v>#REF!</v>
      </c>
      <c r="I1999" s="127" t="e">
        <f t="shared" si="30"/>
        <v>#REF!</v>
      </c>
      <c r="J1999" s="127" t="e">
        <f>IF(G1999+H1999&lt;&gt;0,Transaksi!#REF!,"")</f>
        <v>#REF!</v>
      </c>
    </row>
    <row r="2000" spans="3:10" customFormat="1" ht="16" customHeight="1">
      <c r="C2000" s="59" t="e">
        <f>IF(G2000+H2000&lt;&gt;0,Transaksi!#REF!,"")</f>
        <v>#REF!</v>
      </c>
      <c r="D2000" s="60" t="e">
        <f>IF(G2000+H2000&lt;&gt;0,Transaksi!#REF!,"")</f>
        <v>#REF!</v>
      </c>
      <c r="E2000" s="213" t="e">
        <f>IF(G2000+H2000&lt;&gt;0,Transaksi!#REF!,"")</f>
        <v>#REF!</v>
      </c>
      <c r="F2000" s="48" t="e">
        <f>IF(G2000+H2000&lt;&gt;0,Transaksi!#REF!,"")</f>
        <v>#REF!</v>
      </c>
      <c r="G2000" s="61" t="e">
        <f>IF(Transaksi!#REF!=$F$11,Transaksi!#REF!,0)</f>
        <v>#REF!</v>
      </c>
      <c r="H2000" s="61" t="e">
        <f>IF(Transaksi!#REF!=$F$11,Transaksi!#REF!,0)</f>
        <v>#REF!</v>
      </c>
      <c r="I2000" s="127" t="e">
        <f t="shared" si="30"/>
        <v>#REF!</v>
      </c>
      <c r="J2000" s="127" t="e">
        <f>IF(G2000+H2000&lt;&gt;0,Transaksi!#REF!,"")</f>
        <v>#REF!</v>
      </c>
    </row>
    <row r="2001" spans="3:10" customFormat="1" ht="16" customHeight="1">
      <c r="C2001" s="59" t="e">
        <f>IF(G2001+H2001&lt;&gt;0,Transaksi!#REF!,"")</f>
        <v>#REF!</v>
      </c>
      <c r="D2001" s="60" t="e">
        <f>IF(G2001+H2001&lt;&gt;0,Transaksi!#REF!,"")</f>
        <v>#REF!</v>
      </c>
      <c r="E2001" s="213" t="e">
        <f>IF(G2001+H2001&lt;&gt;0,Transaksi!#REF!,"")</f>
        <v>#REF!</v>
      </c>
      <c r="F2001" s="48" t="e">
        <f>IF(G2001+H2001&lt;&gt;0,Transaksi!#REF!,"")</f>
        <v>#REF!</v>
      </c>
      <c r="G2001" s="61" t="e">
        <f>IF(Transaksi!#REF!=$F$11,Transaksi!#REF!,0)</f>
        <v>#REF!</v>
      </c>
      <c r="H2001" s="61" t="e">
        <f>IF(Transaksi!#REF!=$F$11,Transaksi!#REF!,0)</f>
        <v>#REF!</v>
      </c>
      <c r="I2001" s="127" t="e">
        <f t="shared" ref="I2001:I2064" si="31">I2000+G2001-H2001</f>
        <v>#REF!</v>
      </c>
      <c r="J2001" s="127" t="e">
        <f>IF(G2001+H2001&lt;&gt;0,Transaksi!#REF!,"")</f>
        <v>#REF!</v>
      </c>
    </row>
    <row r="2002" spans="3:10" customFormat="1" ht="16" customHeight="1">
      <c r="C2002" s="59" t="e">
        <f>IF(G2002+H2002&lt;&gt;0,Transaksi!#REF!,"")</f>
        <v>#REF!</v>
      </c>
      <c r="D2002" s="60" t="e">
        <f>IF(G2002+H2002&lt;&gt;0,Transaksi!#REF!,"")</f>
        <v>#REF!</v>
      </c>
      <c r="E2002" s="213" t="e">
        <f>IF(G2002+H2002&lt;&gt;0,Transaksi!#REF!,"")</f>
        <v>#REF!</v>
      </c>
      <c r="F2002" s="48" t="e">
        <f>IF(G2002+H2002&lt;&gt;0,Transaksi!#REF!,"")</f>
        <v>#REF!</v>
      </c>
      <c r="G2002" s="61" t="e">
        <f>IF(Transaksi!#REF!=$F$11,Transaksi!#REF!,0)</f>
        <v>#REF!</v>
      </c>
      <c r="H2002" s="61" t="e">
        <f>IF(Transaksi!#REF!=$F$11,Transaksi!#REF!,0)</f>
        <v>#REF!</v>
      </c>
      <c r="I2002" s="127" t="e">
        <f t="shared" si="31"/>
        <v>#REF!</v>
      </c>
      <c r="J2002" s="127" t="e">
        <f>IF(G2002+H2002&lt;&gt;0,Transaksi!#REF!,"")</f>
        <v>#REF!</v>
      </c>
    </row>
    <row r="2003" spans="3:10" customFormat="1" ht="16" customHeight="1">
      <c r="C2003" s="59" t="e">
        <f>IF(G2003+H2003&lt;&gt;0,Transaksi!#REF!,"")</f>
        <v>#REF!</v>
      </c>
      <c r="D2003" s="60" t="e">
        <f>IF(G2003+H2003&lt;&gt;0,Transaksi!#REF!,"")</f>
        <v>#REF!</v>
      </c>
      <c r="E2003" s="213" t="e">
        <f>IF(G2003+H2003&lt;&gt;0,Transaksi!#REF!,"")</f>
        <v>#REF!</v>
      </c>
      <c r="F2003" s="48" t="e">
        <f>IF(G2003+H2003&lt;&gt;0,Transaksi!#REF!,"")</f>
        <v>#REF!</v>
      </c>
      <c r="G2003" s="61" t="e">
        <f>IF(Transaksi!#REF!=$F$11,Transaksi!#REF!,0)</f>
        <v>#REF!</v>
      </c>
      <c r="H2003" s="61" t="e">
        <f>IF(Transaksi!#REF!=$F$11,Transaksi!#REF!,0)</f>
        <v>#REF!</v>
      </c>
      <c r="I2003" s="127" t="e">
        <f t="shared" si="31"/>
        <v>#REF!</v>
      </c>
      <c r="J2003" s="127" t="e">
        <f>IF(G2003+H2003&lt;&gt;0,Transaksi!#REF!,"")</f>
        <v>#REF!</v>
      </c>
    </row>
    <row r="2004" spans="3:10" customFormat="1" ht="16" customHeight="1">
      <c r="C2004" s="59" t="e">
        <f>IF(G2004+H2004&lt;&gt;0,Transaksi!#REF!,"")</f>
        <v>#REF!</v>
      </c>
      <c r="D2004" s="60" t="e">
        <f>IF(G2004+H2004&lt;&gt;0,Transaksi!#REF!,"")</f>
        <v>#REF!</v>
      </c>
      <c r="E2004" s="213" t="e">
        <f>IF(G2004+H2004&lt;&gt;0,Transaksi!#REF!,"")</f>
        <v>#REF!</v>
      </c>
      <c r="F2004" s="48" t="e">
        <f>IF(G2004+H2004&lt;&gt;0,Transaksi!#REF!,"")</f>
        <v>#REF!</v>
      </c>
      <c r="G2004" s="61" t="e">
        <f>IF(Transaksi!#REF!=$F$11,Transaksi!#REF!,0)</f>
        <v>#REF!</v>
      </c>
      <c r="H2004" s="61" t="e">
        <f>IF(Transaksi!#REF!=$F$11,Transaksi!#REF!,0)</f>
        <v>#REF!</v>
      </c>
      <c r="I2004" s="127" t="e">
        <f t="shared" si="31"/>
        <v>#REF!</v>
      </c>
      <c r="J2004" s="127" t="e">
        <f>IF(G2004+H2004&lt;&gt;0,Transaksi!#REF!,"")</f>
        <v>#REF!</v>
      </c>
    </row>
    <row r="2005" spans="3:10" customFormat="1" ht="16" customHeight="1">
      <c r="C2005" s="59" t="e">
        <f>IF(G2005+H2005&lt;&gt;0,Transaksi!#REF!,"")</f>
        <v>#REF!</v>
      </c>
      <c r="D2005" s="60" t="e">
        <f>IF(G2005+H2005&lt;&gt;0,Transaksi!#REF!,"")</f>
        <v>#REF!</v>
      </c>
      <c r="E2005" s="213" t="e">
        <f>IF(G2005+H2005&lt;&gt;0,Transaksi!#REF!,"")</f>
        <v>#REF!</v>
      </c>
      <c r="F2005" s="48" t="e">
        <f>IF(G2005+H2005&lt;&gt;0,Transaksi!#REF!,"")</f>
        <v>#REF!</v>
      </c>
      <c r="G2005" s="61" t="e">
        <f>IF(Transaksi!#REF!=$F$11,Transaksi!#REF!,0)</f>
        <v>#REF!</v>
      </c>
      <c r="H2005" s="61" t="e">
        <f>IF(Transaksi!#REF!=$F$11,Transaksi!#REF!,0)</f>
        <v>#REF!</v>
      </c>
      <c r="I2005" s="127" t="e">
        <f t="shared" si="31"/>
        <v>#REF!</v>
      </c>
      <c r="J2005" s="127" t="e">
        <f>IF(G2005+H2005&lt;&gt;0,Transaksi!#REF!,"")</f>
        <v>#REF!</v>
      </c>
    </row>
    <row r="2006" spans="3:10" customFormat="1" ht="16" customHeight="1">
      <c r="C2006" s="59" t="e">
        <f>IF(G2006+H2006&lt;&gt;0,Transaksi!#REF!,"")</f>
        <v>#REF!</v>
      </c>
      <c r="D2006" s="60" t="e">
        <f>IF(G2006+H2006&lt;&gt;0,Transaksi!#REF!,"")</f>
        <v>#REF!</v>
      </c>
      <c r="E2006" s="213" t="e">
        <f>IF(G2006+H2006&lt;&gt;0,Transaksi!#REF!,"")</f>
        <v>#REF!</v>
      </c>
      <c r="F2006" s="48" t="e">
        <f>IF(G2006+H2006&lt;&gt;0,Transaksi!#REF!,"")</f>
        <v>#REF!</v>
      </c>
      <c r="G2006" s="61" t="e">
        <f>IF(Transaksi!#REF!=$F$11,Transaksi!#REF!,0)</f>
        <v>#REF!</v>
      </c>
      <c r="H2006" s="61" t="e">
        <f>IF(Transaksi!#REF!=$F$11,Transaksi!#REF!,0)</f>
        <v>#REF!</v>
      </c>
      <c r="I2006" s="127" t="e">
        <f t="shared" si="31"/>
        <v>#REF!</v>
      </c>
      <c r="J2006" s="127" t="e">
        <f>IF(G2006+H2006&lt;&gt;0,Transaksi!#REF!,"")</f>
        <v>#REF!</v>
      </c>
    </row>
    <row r="2007" spans="3:10" customFormat="1" ht="16" customHeight="1">
      <c r="C2007" s="59" t="e">
        <f>IF(G2007+H2007&lt;&gt;0,Transaksi!#REF!,"")</f>
        <v>#REF!</v>
      </c>
      <c r="D2007" s="60" t="e">
        <f>IF(G2007+H2007&lt;&gt;0,Transaksi!#REF!,"")</f>
        <v>#REF!</v>
      </c>
      <c r="E2007" s="213" t="e">
        <f>IF(G2007+H2007&lt;&gt;0,Transaksi!#REF!,"")</f>
        <v>#REF!</v>
      </c>
      <c r="F2007" s="48" t="e">
        <f>IF(G2007+H2007&lt;&gt;0,Transaksi!#REF!,"")</f>
        <v>#REF!</v>
      </c>
      <c r="G2007" s="61" t="e">
        <f>IF(Transaksi!#REF!=$F$11,Transaksi!#REF!,0)</f>
        <v>#REF!</v>
      </c>
      <c r="H2007" s="61" t="e">
        <f>IF(Transaksi!#REF!=$F$11,Transaksi!#REF!,0)</f>
        <v>#REF!</v>
      </c>
      <c r="I2007" s="127" t="e">
        <f t="shared" si="31"/>
        <v>#REF!</v>
      </c>
      <c r="J2007" s="127" t="e">
        <f>IF(G2007+H2007&lt;&gt;0,Transaksi!#REF!,"")</f>
        <v>#REF!</v>
      </c>
    </row>
    <row r="2008" spans="3:10" customFormat="1" ht="16" customHeight="1">
      <c r="C2008" s="59" t="e">
        <f>IF(G2008+H2008&lt;&gt;0,Transaksi!#REF!,"")</f>
        <v>#REF!</v>
      </c>
      <c r="D2008" s="60" t="e">
        <f>IF(G2008+H2008&lt;&gt;0,Transaksi!#REF!,"")</f>
        <v>#REF!</v>
      </c>
      <c r="E2008" s="213" t="e">
        <f>IF(G2008+H2008&lt;&gt;0,Transaksi!#REF!,"")</f>
        <v>#REF!</v>
      </c>
      <c r="F2008" s="48" t="e">
        <f>IF(G2008+H2008&lt;&gt;0,Transaksi!#REF!,"")</f>
        <v>#REF!</v>
      </c>
      <c r="G2008" s="61" t="e">
        <f>IF(Transaksi!#REF!=$F$11,Transaksi!#REF!,0)</f>
        <v>#REF!</v>
      </c>
      <c r="H2008" s="61" t="e">
        <f>IF(Transaksi!#REF!=$F$11,Transaksi!#REF!,0)</f>
        <v>#REF!</v>
      </c>
      <c r="I2008" s="127" t="e">
        <f t="shared" si="31"/>
        <v>#REF!</v>
      </c>
      <c r="J2008" s="127" t="e">
        <f>IF(G2008+H2008&lt;&gt;0,Transaksi!#REF!,"")</f>
        <v>#REF!</v>
      </c>
    </row>
    <row r="2009" spans="3:10" customFormat="1" ht="16" customHeight="1">
      <c r="C2009" s="59" t="e">
        <f>IF(G2009+H2009&lt;&gt;0,Transaksi!#REF!,"")</f>
        <v>#REF!</v>
      </c>
      <c r="D2009" s="60" t="e">
        <f>IF(G2009+H2009&lt;&gt;0,Transaksi!#REF!,"")</f>
        <v>#REF!</v>
      </c>
      <c r="E2009" s="213" t="e">
        <f>IF(G2009+H2009&lt;&gt;0,Transaksi!#REF!,"")</f>
        <v>#REF!</v>
      </c>
      <c r="F2009" s="48" t="e">
        <f>IF(G2009+H2009&lt;&gt;0,Transaksi!#REF!,"")</f>
        <v>#REF!</v>
      </c>
      <c r="G2009" s="61" t="e">
        <f>IF(Transaksi!#REF!=$F$11,Transaksi!#REF!,0)</f>
        <v>#REF!</v>
      </c>
      <c r="H2009" s="61" t="e">
        <f>IF(Transaksi!#REF!=$F$11,Transaksi!#REF!,0)</f>
        <v>#REF!</v>
      </c>
      <c r="I2009" s="127" t="e">
        <f t="shared" si="31"/>
        <v>#REF!</v>
      </c>
      <c r="J2009" s="127" t="e">
        <f>IF(G2009+H2009&lt;&gt;0,Transaksi!#REF!,"")</f>
        <v>#REF!</v>
      </c>
    </row>
    <row r="2010" spans="3:10" customFormat="1" ht="16" customHeight="1">
      <c r="C2010" s="59" t="e">
        <f>IF(G2010+H2010&lt;&gt;0,Transaksi!#REF!,"")</f>
        <v>#REF!</v>
      </c>
      <c r="D2010" s="60" t="e">
        <f>IF(G2010+H2010&lt;&gt;0,Transaksi!#REF!,"")</f>
        <v>#REF!</v>
      </c>
      <c r="E2010" s="213" t="e">
        <f>IF(G2010+H2010&lt;&gt;0,Transaksi!#REF!,"")</f>
        <v>#REF!</v>
      </c>
      <c r="F2010" s="48" t="e">
        <f>IF(G2010+H2010&lt;&gt;0,Transaksi!#REF!,"")</f>
        <v>#REF!</v>
      </c>
      <c r="G2010" s="61" t="e">
        <f>IF(Transaksi!#REF!=$F$11,Transaksi!#REF!,0)</f>
        <v>#REF!</v>
      </c>
      <c r="H2010" s="61" t="e">
        <f>IF(Transaksi!#REF!=$F$11,Transaksi!#REF!,0)</f>
        <v>#REF!</v>
      </c>
      <c r="I2010" s="127" t="e">
        <f t="shared" si="31"/>
        <v>#REF!</v>
      </c>
      <c r="J2010" s="127" t="e">
        <f>IF(G2010+H2010&lt;&gt;0,Transaksi!#REF!,"")</f>
        <v>#REF!</v>
      </c>
    </row>
    <row r="2011" spans="3:10" customFormat="1" ht="16" customHeight="1">
      <c r="C2011" s="59" t="e">
        <f>IF(G2011+H2011&lt;&gt;0,Transaksi!#REF!,"")</f>
        <v>#REF!</v>
      </c>
      <c r="D2011" s="60" t="e">
        <f>IF(G2011+H2011&lt;&gt;0,Transaksi!#REF!,"")</f>
        <v>#REF!</v>
      </c>
      <c r="E2011" s="213" t="e">
        <f>IF(G2011+H2011&lt;&gt;0,Transaksi!#REF!,"")</f>
        <v>#REF!</v>
      </c>
      <c r="F2011" s="48" t="e">
        <f>IF(G2011+H2011&lt;&gt;0,Transaksi!#REF!,"")</f>
        <v>#REF!</v>
      </c>
      <c r="G2011" s="61" t="e">
        <f>IF(Transaksi!#REF!=$F$11,Transaksi!#REF!,0)</f>
        <v>#REF!</v>
      </c>
      <c r="H2011" s="61" t="e">
        <f>IF(Transaksi!#REF!=$F$11,Transaksi!#REF!,0)</f>
        <v>#REF!</v>
      </c>
      <c r="I2011" s="127" t="e">
        <f t="shared" si="31"/>
        <v>#REF!</v>
      </c>
      <c r="J2011" s="127" t="e">
        <f>IF(G2011+H2011&lt;&gt;0,Transaksi!#REF!,"")</f>
        <v>#REF!</v>
      </c>
    </row>
    <row r="2012" spans="3:10" customFormat="1" ht="16" customHeight="1">
      <c r="C2012" s="59" t="e">
        <f>IF(G2012+H2012&lt;&gt;0,Transaksi!#REF!,"")</f>
        <v>#REF!</v>
      </c>
      <c r="D2012" s="60" t="e">
        <f>IF(G2012+H2012&lt;&gt;0,Transaksi!#REF!,"")</f>
        <v>#REF!</v>
      </c>
      <c r="E2012" s="213" t="e">
        <f>IF(G2012+H2012&lt;&gt;0,Transaksi!#REF!,"")</f>
        <v>#REF!</v>
      </c>
      <c r="F2012" s="48" t="e">
        <f>IF(G2012+H2012&lt;&gt;0,Transaksi!#REF!,"")</f>
        <v>#REF!</v>
      </c>
      <c r="G2012" s="61" t="e">
        <f>IF(Transaksi!#REF!=$F$11,Transaksi!#REF!,0)</f>
        <v>#REF!</v>
      </c>
      <c r="H2012" s="61" t="e">
        <f>IF(Transaksi!#REF!=$F$11,Transaksi!#REF!,0)</f>
        <v>#REF!</v>
      </c>
      <c r="I2012" s="127" t="e">
        <f t="shared" si="31"/>
        <v>#REF!</v>
      </c>
      <c r="J2012" s="127" t="e">
        <f>IF(G2012+H2012&lt;&gt;0,Transaksi!#REF!,"")</f>
        <v>#REF!</v>
      </c>
    </row>
    <row r="2013" spans="3:10" customFormat="1" ht="16" customHeight="1">
      <c r="C2013" s="59" t="e">
        <f>IF(G2013+H2013&lt;&gt;0,Transaksi!#REF!,"")</f>
        <v>#REF!</v>
      </c>
      <c r="D2013" s="60" t="e">
        <f>IF(G2013+H2013&lt;&gt;0,Transaksi!#REF!,"")</f>
        <v>#REF!</v>
      </c>
      <c r="E2013" s="213" t="e">
        <f>IF(G2013+H2013&lt;&gt;0,Transaksi!#REF!,"")</f>
        <v>#REF!</v>
      </c>
      <c r="F2013" s="48" t="e">
        <f>IF(G2013+H2013&lt;&gt;0,Transaksi!#REF!,"")</f>
        <v>#REF!</v>
      </c>
      <c r="G2013" s="61" t="e">
        <f>IF(Transaksi!#REF!=$F$11,Transaksi!#REF!,0)</f>
        <v>#REF!</v>
      </c>
      <c r="H2013" s="61" t="e">
        <f>IF(Transaksi!#REF!=$F$11,Transaksi!#REF!,0)</f>
        <v>#REF!</v>
      </c>
      <c r="I2013" s="127" t="e">
        <f t="shared" si="31"/>
        <v>#REF!</v>
      </c>
      <c r="J2013" s="127" t="e">
        <f>IF(G2013+H2013&lt;&gt;0,Transaksi!#REF!,"")</f>
        <v>#REF!</v>
      </c>
    </row>
    <row r="2014" spans="3:10" customFormat="1" ht="16" customHeight="1">
      <c r="C2014" s="59" t="e">
        <f>IF(G2014+H2014&lt;&gt;0,Transaksi!#REF!,"")</f>
        <v>#REF!</v>
      </c>
      <c r="D2014" s="60" t="e">
        <f>IF(G2014+H2014&lt;&gt;0,Transaksi!#REF!,"")</f>
        <v>#REF!</v>
      </c>
      <c r="E2014" s="213" t="e">
        <f>IF(G2014+H2014&lt;&gt;0,Transaksi!#REF!,"")</f>
        <v>#REF!</v>
      </c>
      <c r="F2014" s="48" t="e">
        <f>IF(G2014+H2014&lt;&gt;0,Transaksi!#REF!,"")</f>
        <v>#REF!</v>
      </c>
      <c r="G2014" s="61" t="e">
        <f>IF(Transaksi!#REF!=$F$11,Transaksi!#REF!,0)</f>
        <v>#REF!</v>
      </c>
      <c r="H2014" s="61" t="e">
        <f>IF(Transaksi!#REF!=$F$11,Transaksi!#REF!,0)</f>
        <v>#REF!</v>
      </c>
      <c r="I2014" s="127" t="e">
        <f t="shared" si="31"/>
        <v>#REF!</v>
      </c>
      <c r="J2014" s="127" t="e">
        <f>IF(G2014+H2014&lt;&gt;0,Transaksi!#REF!,"")</f>
        <v>#REF!</v>
      </c>
    </row>
    <row r="2015" spans="3:10" customFormat="1" ht="16" customHeight="1">
      <c r="C2015" s="59" t="e">
        <f>IF(G2015+H2015&lt;&gt;0,Transaksi!#REF!,"")</f>
        <v>#REF!</v>
      </c>
      <c r="D2015" s="60" t="e">
        <f>IF(G2015+H2015&lt;&gt;0,Transaksi!#REF!,"")</f>
        <v>#REF!</v>
      </c>
      <c r="E2015" s="213" t="e">
        <f>IF(G2015+H2015&lt;&gt;0,Transaksi!#REF!,"")</f>
        <v>#REF!</v>
      </c>
      <c r="F2015" s="48" t="e">
        <f>IF(G2015+H2015&lt;&gt;0,Transaksi!#REF!,"")</f>
        <v>#REF!</v>
      </c>
      <c r="G2015" s="61" t="e">
        <f>IF(Transaksi!#REF!=$F$11,Transaksi!#REF!,0)</f>
        <v>#REF!</v>
      </c>
      <c r="H2015" s="61" t="e">
        <f>IF(Transaksi!#REF!=$F$11,Transaksi!#REF!,0)</f>
        <v>#REF!</v>
      </c>
      <c r="I2015" s="127" t="e">
        <f t="shared" si="31"/>
        <v>#REF!</v>
      </c>
      <c r="J2015" s="127" t="e">
        <f>IF(G2015+H2015&lt;&gt;0,Transaksi!#REF!,"")</f>
        <v>#REF!</v>
      </c>
    </row>
    <row r="2016" spans="3:10" customFormat="1" ht="16" customHeight="1">
      <c r="C2016" s="59" t="e">
        <f>IF(G2016+H2016&lt;&gt;0,Transaksi!#REF!,"")</f>
        <v>#REF!</v>
      </c>
      <c r="D2016" s="60" t="e">
        <f>IF(G2016+H2016&lt;&gt;0,Transaksi!#REF!,"")</f>
        <v>#REF!</v>
      </c>
      <c r="E2016" s="213" t="e">
        <f>IF(G2016+H2016&lt;&gt;0,Transaksi!#REF!,"")</f>
        <v>#REF!</v>
      </c>
      <c r="F2016" s="48" t="e">
        <f>IF(G2016+H2016&lt;&gt;0,Transaksi!#REF!,"")</f>
        <v>#REF!</v>
      </c>
      <c r="G2016" s="61" t="e">
        <f>IF(Transaksi!#REF!=$F$11,Transaksi!#REF!,0)</f>
        <v>#REF!</v>
      </c>
      <c r="H2016" s="61" t="e">
        <f>IF(Transaksi!#REF!=$F$11,Transaksi!#REF!,0)</f>
        <v>#REF!</v>
      </c>
      <c r="I2016" s="127" t="e">
        <f t="shared" si="31"/>
        <v>#REF!</v>
      </c>
      <c r="J2016" s="127" t="e">
        <f>IF(G2016+H2016&lt;&gt;0,Transaksi!#REF!,"")</f>
        <v>#REF!</v>
      </c>
    </row>
    <row r="2017" spans="3:10" customFormat="1" ht="16" customHeight="1">
      <c r="C2017" s="59" t="e">
        <f>IF(G2017+H2017&lt;&gt;0,Transaksi!#REF!,"")</f>
        <v>#REF!</v>
      </c>
      <c r="D2017" s="60" t="e">
        <f>IF(G2017+H2017&lt;&gt;0,Transaksi!#REF!,"")</f>
        <v>#REF!</v>
      </c>
      <c r="E2017" s="213" t="e">
        <f>IF(G2017+H2017&lt;&gt;0,Transaksi!#REF!,"")</f>
        <v>#REF!</v>
      </c>
      <c r="F2017" s="48" t="e">
        <f>IF(G2017+H2017&lt;&gt;0,Transaksi!#REF!,"")</f>
        <v>#REF!</v>
      </c>
      <c r="G2017" s="61" t="e">
        <f>IF(Transaksi!#REF!=$F$11,Transaksi!#REF!,0)</f>
        <v>#REF!</v>
      </c>
      <c r="H2017" s="61" t="e">
        <f>IF(Transaksi!#REF!=$F$11,Transaksi!#REF!,0)</f>
        <v>#REF!</v>
      </c>
      <c r="I2017" s="127" t="e">
        <f t="shared" si="31"/>
        <v>#REF!</v>
      </c>
      <c r="J2017" s="127" t="e">
        <f>IF(G2017+H2017&lt;&gt;0,Transaksi!#REF!,"")</f>
        <v>#REF!</v>
      </c>
    </row>
    <row r="2018" spans="3:10" customFormat="1" ht="16" customHeight="1">
      <c r="C2018" s="59" t="e">
        <f>IF(G2018+H2018&lt;&gt;0,Transaksi!#REF!,"")</f>
        <v>#REF!</v>
      </c>
      <c r="D2018" s="60" t="e">
        <f>IF(G2018+H2018&lt;&gt;0,Transaksi!#REF!,"")</f>
        <v>#REF!</v>
      </c>
      <c r="E2018" s="213" t="e">
        <f>IF(G2018+H2018&lt;&gt;0,Transaksi!#REF!,"")</f>
        <v>#REF!</v>
      </c>
      <c r="F2018" s="48" t="e">
        <f>IF(G2018+H2018&lt;&gt;0,Transaksi!#REF!,"")</f>
        <v>#REF!</v>
      </c>
      <c r="G2018" s="61" t="e">
        <f>IF(Transaksi!#REF!=$F$11,Transaksi!#REF!,0)</f>
        <v>#REF!</v>
      </c>
      <c r="H2018" s="61" t="e">
        <f>IF(Transaksi!#REF!=$F$11,Transaksi!#REF!,0)</f>
        <v>#REF!</v>
      </c>
      <c r="I2018" s="127" t="e">
        <f t="shared" si="31"/>
        <v>#REF!</v>
      </c>
      <c r="J2018" s="127" t="e">
        <f>IF(G2018+H2018&lt;&gt;0,Transaksi!#REF!,"")</f>
        <v>#REF!</v>
      </c>
    </row>
    <row r="2019" spans="3:10" customFormat="1" ht="16" customHeight="1">
      <c r="C2019" s="59" t="e">
        <f>IF(G2019+H2019&lt;&gt;0,Transaksi!#REF!,"")</f>
        <v>#REF!</v>
      </c>
      <c r="D2019" s="60" t="e">
        <f>IF(G2019+H2019&lt;&gt;0,Transaksi!#REF!,"")</f>
        <v>#REF!</v>
      </c>
      <c r="E2019" s="213" t="e">
        <f>IF(G2019+H2019&lt;&gt;0,Transaksi!#REF!,"")</f>
        <v>#REF!</v>
      </c>
      <c r="F2019" s="48" t="e">
        <f>IF(G2019+H2019&lt;&gt;0,Transaksi!#REF!,"")</f>
        <v>#REF!</v>
      </c>
      <c r="G2019" s="61" t="e">
        <f>IF(Transaksi!#REF!=$F$11,Transaksi!#REF!,0)</f>
        <v>#REF!</v>
      </c>
      <c r="H2019" s="61" t="e">
        <f>IF(Transaksi!#REF!=$F$11,Transaksi!#REF!,0)</f>
        <v>#REF!</v>
      </c>
      <c r="I2019" s="127" t="e">
        <f t="shared" si="31"/>
        <v>#REF!</v>
      </c>
      <c r="J2019" s="127" t="e">
        <f>IF(G2019+H2019&lt;&gt;0,Transaksi!#REF!,"")</f>
        <v>#REF!</v>
      </c>
    </row>
    <row r="2020" spans="3:10" customFormat="1" ht="16" customHeight="1">
      <c r="C2020" s="59" t="e">
        <f>IF(G2020+H2020&lt;&gt;0,Transaksi!#REF!,"")</f>
        <v>#REF!</v>
      </c>
      <c r="D2020" s="60" t="e">
        <f>IF(G2020+H2020&lt;&gt;0,Transaksi!#REF!,"")</f>
        <v>#REF!</v>
      </c>
      <c r="E2020" s="213" t="e">
        <f>IF(G2020+H2020&lt;&gt;0,Transaksi!#REF!,"")</f>
        <v>#REF!</v>
      </c>
      <c r="F2020" s="48" t="e">
        <f>IF(G2020+H2020&lt;&gt;0,Transaksi!#REF!,"")</f>
        <v>#REF!</v>
      </c>
      <c r="G2020" s="61" t="e">
        <f>IF(Transaksi!#REF!=$F$11,Transaksi!#REF!,0)</f>
        <v>#REF!</v>
      </c>
      <c r="H2020" s="61" t="e">
        <f>IF(Transaksi!#REF!=$F$11,Transaksi!#REF!,0)</f>
        <v>#REF!</v>
      </c>
      <c r="I2020" s="127" t="e">
        <f t="shared" si="31"/>
        <v>#REF!</v>
      </c>
      <c r="J2020" s="127" t="e">
        <f>IF(G2020+H2020&lt;&gt;0,Transaksi!#REF!,"")</f>
        <v>#REF!</v>
      </c>
    </row>
    <row r="2021" spans="3:10" customFormat="1" ht="16" customHeight="1">
      <c r="C2021" s="59" t="e">
        <f>IF(G2021+H2021&lt;&gt;0,Transaksi!#REF!,"")</f>
        <v>#REF!</v>
      </c>
      <c r="D2021" s="60" t="e">
        <f>IF(G2021+H2021&lt;&gt;0,Transaksi!#REF!,"")</f>
        <v>#REF!</v>
      </c>
      <c r="E2021" s="213" t="e">
        <f>IF(G2021+H2021&lt;&gt;0,Transaksi!#REF!,"")</f>
        <v>#REF!</v>
      </c>
      <c r="F2021" s="48" t="e">
        <f>IF(G2021+H2021&lt;&gt;0,Transaksi!#REF!,"")</f>
        <v>#REF!</v>
      </c>
      <c r="G2021" s="61" t="e">
        <f>IF(Transaksi!#REF!=$F$11,Transaksi!#REF!,0)</f>
        <v>#REF!</v>
      </c>
      <c r="H2021" s="61" t="e">
        <f>IF(Transaksi!#REF!=$F$11,Transaksi!#REF!,0)</f>
        <v>#REF!</v>
      </c>
      <c r="I2021" s="127" t="e">
        <f t="shared" si="31"/>
        <v>#REF!</v>
      </c>
      <c r="J2021" s="127" t="e">
        <f>IF(G2021+H2021&lt;&gt;0,Transaksi!#REF!,"")</f>
        <v>#REF!</v>
      </c>
    </row>
    <row r="2022" spans="3:10" customFormat="1" ht="16" customHeight="1">
      <c r="C2022" s="59" t="e">
        <f>IF(G2022+H2022&lt;&gt;0,Transaksi!#REF!,"")</f>
        <v>#REF!</v>
      </c>
      <c r="D2022" s="60" t="e">
        <f>IF(G2022+H2022&lt;&gt;0,Transaksi!#REF!,"")</f>
        <v>#REF!</v>
      </c>
      <c r="E2022" s="213" t="e">
        <f>IF(G2022+H2022&lt;&gt;0,Transaksi!#REF!,"")</f>
        <v>#REF!</v>
      </c>
      <c r="F2022" s="48" t="e">
        <f>IF(G2022+H2022&lt;&gt;0,Transaksi!#REF!,"")</f>
        <v>#REF!</v>
      </c>
      <c r="G2022" s="61" t="e">
        <f>IF(Transaksi!#REF!=$F$11,Transaksi!#REF!,0)</f>
        <v>#REF!</v>
      </c>
      <c r="H2022" s="61" t="e">
        <f>IF(Transaksi!#REF!=$F$11,Transaksi!#REF!,0)</f>
        <v>#REF!</v>
      </c>
      <c r="I2022" s="127" t="e">
        <f t="shared" si="31"/>
        <v>#REF!</v>
      </c>
      <c r="J2022" s="127" t="e">
        <f>IF(G2022+H2022&lt;&gt;0,Transaksi!#REF!,"")</f>
        <v>#REF!</v>
      </c>
    </row>
    <row r="2023" spans="3:10" customFormat="1" ht="16" customHeight="1">
      <c r="C2023" s="59" t="e">
        <f>IF(G2023+H2023&lt;&gt;0,Transaksi!#REF!,"")</f>
        <v>#REF!</v>
      </c>
      <c r="D2023" s="60" t="e">
        <f>IF(G2023+H2023&lt;&gt;0,Transaksi!#REF!,"")</f>
        <v>#REF!</v>
      </c>
      <c r="E2023" s="213" t="e">
        <f>IF(G2023+H2023&lt;&gt;0,Transaksi!#REF!,"")</f>
        <v>#REF!</v>
      </c>
      <c r="F2023" s="48" t="e">
        <f>IF(G2023+H2023&lt;&gt;0,Transaksi!#REF!,"")</f>
        <v>#REF!</v>
      </c>
      <c r="G2023" s="61" t="e">
        <f>IF(Transaksi!#REF!=$F$11,Transaksi!#REF!,0)</f>
        <v>#REF!</v>
      </c>
      <c r="H2023" s="61" t="e">
        <f>IF(Transaksi!#REF!=$F$11,Transaksi!#REF!,0)</f>
        <v>#REF!</v>
      </c>
      <c r="I2023" s="127" t="e">
        <f t="shared" si="31"/>
        <v>#REF!</v>
      </c>
      <c r="J2023" s="127" t="e">
        <f>IF(G2023+H2023&lt;&gt;0,Transaksi!#REF!,"")</f>
        <v>#REF!</v>
      </c>
    </row>
    <row r="2024" spans="3:10" customFormat="1" ht="16" customHeight="1">
      <c r="C2024" s="59" t="e">
        <f>IF(G2024+H2024&lt;&gt;0,Transaksi!#REF!,"")</f>
        <v>#REF!</v>
      </c>
      <c r="D2024" s="60" t="e">
        <f>IF(G2024+H2024&lt;&gt;0,Transaksi!#REF!,"")</f>
        <v>#REF!</v>
      </c>
      <c r="E2024" s="213" t="e">
        <f>IF(G2024+H2024&lt;&gt;0,Transaksi!#REF!,"")</f>
        <v>#REF!</v>
      </c>
      <c r="F2024" s="48" t="e">
        <f>IF(G2024+H2024&lt;&gt;0,Transaksi!#REF!,"")</f>
        <v>#REF!</v>
      </c>
      <c r="G2024" s="61" t="e">
        <f>IF(Transaksi!#REF!=$F$11,Transaksi!#REF!,0)</f>
        <v>#REF!</v>
      </c>
      <c r="H2024" s="61" t="e">
        <f>IF(Transaksi!#REF!=$F$11,Transaksi!#REF!,0)</f>
        <v>#REF!</v>
      </c>
      <c r="I2024" s="127" t="e">
        <f t="shared" si="31"/>
        <v>#REF!</v>
      </c>
      <c r="J2024" s="127" t="e">
        <f>IF(G2024+H2024&lt;&gt;0,Transaksi!#REF!,"")</f>
        <v>#REF!</v>
      </c>
    </row>
    <row r="2025" spans="3:10" customFormat="1" ht="16" customHeight="1">
      <c r="C2025" s="59" t="e">
        <f>IF(G2025+H2025&lt;&gt;0,Transaksi!#REF!,"")</f>
        <v>#REF!</v>
      </c>
      <c r="D2025" s="60" t="e">
        <f>IF(G2025+H2025&lt;&gt;0,Transaksi!#REF!,"")</f>
        <v>#REF!</v>
      </c>
      <c r="E2025" s="213" t="e">
        <f>IF(G2025+H2025&lt;&gt;0,Transaksi!#REF!,"")</f>
        <v>#REF!</v>
      </c>
      <c r="F2025" s="48" t="e">
        <f>IF(G2025+H2025&lt;&gt;0,Transaksi!#REF!,"")</f>
        <v>#REF!</v>
      </c>
      <c r="G2025" s="61" t="e">
        <f>IF(Transaksi!#REF!=$F$11,Transaksi!#REF!,0)</f>
        <v>#REF!</v>
      </c>
      <c r="H2025" s="61" t="e">
        <f>IF(Transaksi!#REF!=$F$11,Transaksi!#REF!,0)</f>
        <v>#REF!</v>
      </c>
      <c r="I2025" s="127" t="e">
        <f t="shared" si="31"/>
        <v>#REF!</v>
      </c>
      <c r="J2025" s="127" t="e">
        <f>IF(G2025+H2025&lt;&gt;0,Transaksi!#REF!,"")</f>
        <v>#REF!</v>
      </c>
    </row>
    <row r="2026" spans="3:10" customFormat="1" ht="16" customHeight="1">
      <c r="C2026" s="59" t="e">
        <f>IF(G2026+H2026&lt;&gt;0,Transaksi!#REF!,"")</f>
        <v>#REF!</v>
      </c>
      <c r="D2026" s="60" t="e">
        <f>IF(G2026+H2026&lt;&gt;0,Transaksi!#REF!,"")</f>
        <v>#REF!</v>
      </c>
      <c r="E2026" s="213" t="e">
        <f>IF(G2026+H2026&lt;&gt;0,Transaksi!#REF!,"")</f>
        <v>#REF!</v>
      </c>
      <c r="F2026" s="48" t="e">
        <f>IF(G2026+H2026&lt;&gt;0,Transaksi!#REF!,"")</f>
        <v>#REF!</v>
      </c>
      <c r="G2026" s="61" t="e">
        <f>IF(Transaksi!#REF!=$F$11,Transaksi!#REF!,0)</f>
        <v>#REF!</v>
      </c>
      <c r="H2026" s="61" t="e">
        <f>IF(Transaksi!#REF!=$F$11,Transaksi!#REF!,0)</f>
        <v>#REF!</v>
      </c>
      <c r="I2026" s="127" t="e">
        <f t="shared" si="31"/>
        <v>#REF!</v>
      </c>
      <c r="J2026" s="127" t="e">
        <f>IF(G2026+H2026&lt;&gt;0,Transaksi!#REF!,"")</f>
        <v>#REF!</v>
      </c>
    </row>
    <row r="2027" spans="3:10" customFormat="1" ht="16" customHeight="1">
      <c r="C2027" s="59" t="e">
        <f>IF(G2027+H2027&lt;&gt;0,Transaksi!#REF!,"")</f>
        <v>#REF!</v>
      </c>
      <c r="D2027" s="60" t="e">
        <f>IF(G2027+H2027&lt;&gt;0,Transaksi!#REF!,"")</f>
        <v>#REF!</v>
      </c>
      <c r="E2027" s="213" t="e">
        <f>IF(G2027+H2027&lt;&gt;0,Transaksi!#REF!,"")</f>
        <v>#REF!</v>
      </c>
      <c r="F2027" s="48" t="e">
        <f>IF(G2027+H2027&lt;&gt;0,Transaksi!#REF!,"")</f>
        <v>#REF!</v>
      </c>
      <c r="G2027" s="61" t="e">
        <f>IF(Transaksi!#REF!=$F$11,Transaksi!#REF!,0)</f>
        <v>#REF!</v>
      </c>
      <c r="H2027" s="61" t="e">
        <f>IF(Transaksi!#REF!=$F$11,Transaksi!#REF!,0)</f>
        <v>#REF!</v>
      </c>
      <c r="I2027" s="127" t="e">
        <f t="shared" si="31"/>
        <v>#REF!</v>
      </c>
      <c r="J2027" s="127" t="e">
        <f>IF(G2027+H2027&lt;&gt;0,Transaksi!#REF!,"")</f>
        <v>#REF!</v>
      </c>
    </row>
    <row r="2028" spans="3:10" customFormat="1" ht="16" customHeight="1">
      <c r="C2028" s="59" t="e">
        <f>IF(G2028+H2028&lt;&gt;0,Transaksi!#REF!,"")</f>
        <v>#REF!</v>
      </c>
      <c r="D2028" s="60" t="e">
        <f>IF(G2028+H2028&lt;&gt;0,Transaksi!#REF!,"")</f>
        <v>#REF!</v>
      </c>
      <c r="E2028" s="213" t="e">
        <f>IF(G2028+H2028&lt;&gt;0,Transaksi!#REF!,"")</f>
        <v>#REF!</v>
      </c>
      <c r="F2028" s="48" t="e">
        <f>IF(G2028+H2028&lt;&gt;0,Transaksi!#REF!,"")</f>
        <v>#REF!</v>
      </c>
      <c r="G2028" s="61" t="e">
        <f>IF(Transaksi!#REF!=$F$11,Transaksi!#REF!,0)</f>
        <v>#REF!</v>
      </c>
      <c r="H2028" s="61" t="e">
        <f>IF(Transaksi!#REF!=$F$11,Transaksi!#REF!,0)</f>
        <v>#REF!</v>
      </c>
      <c r="I2028" s="127" t="e">
        <f t="shared" si="31"/>
        <v>#REF!</v>
      </c>
      <c r="J2028" s="127" t="e">
        <f>IF(G2028+H2028&lt;&gt;0,Transaksi!#REF!,"")</f>
        <v>#REF!</v>
      </c>
    </row>
    <row r="2029" spans="3:10" customFormat="1" ht="16" customHeight="1">
      <c r="C2029" s="59" t="e">
        <f>IF(G2029+H2029&lt;&gt;0,Transaksi!#REF!,"")</f>
        <v>#REF!</v>
      </c>
      <c r="D2029" s="60" t="e">
        <f>IF(G2029+H2029&lt;&gt;0,Transaksi!#REF!,"")</f>
        <v>#REF!</v>
      </c>
      <c r="E2029" s="213" t="e">
        <f>IF(G2029+H2029&lt;&gt;0,Transaksi!#REF!,"")</f>
        <v>#REF!</v>
      </c>
      <c r="F2029" s="48" t="e">
        <f>IF(G2029+H2029&lt;&gt;0,Transaksi!#REF!,"")</f>
        <v>#REF!</v>
      </c>
      <c r="G2029" s="61" t="e">
        <f>IF(Transaksi!#REF!=$F$11,Transaksi!#REF!,0)</f>
        <v>#REF!</v>
      </c>
      <c r="H2029" s="61" t="e">
        <f>IF(Transaksi!#REF!=$F$11,Transaksi!#REF!,0)</f>
        <v>#REF!</v>
      </c>
      <c r="I2029" s="127" t="e">
        <f t="shared" si="31"/>
        <v>#REF!</v>
      </c>
      <c r="J2029" s="127" t="e">
        <f>IF(G2029+H2029&lt;&gt;0,Transaksi!#REF!,"")</f>
        <v>#REF!</v>
      </c>
    </row>
    <row r="2030" spans="3:10" customFormat="1" ht="16" customHeight="1">
      <c r="C2030" s="59" t="e">
        <f>IF(G2030+H2030&lt;&gt;0,Transaksi!#REF!,"")</f>
        <v>#REF!</v>
      </c>
      <c r="D2030" s="60" t="e">
        <f>IF(G2030+H2030&lt;&gt;0,Transaksi!#REF!,"")</f>
        <v>#REF!</v>
      </c>
      <c r="E2030" s="213" t="e">
        <f>IF(G2030+H2030&lt;&gt;0,Transaksi!#REF!,"")</f>
        <v>#REF!</v>
      </c>
      <c r="F2030" s="48" t="e">
        <f>IF(G2030+H2030&lt;&gt;0,Transaksi!#REF!,"")</f>
        <v>#REF!</v>
      </c>
      <c r="G2030" s="61" t="e">
        <f>IF(Transaksi!#REF!=$F$11,Transaksi!#REF!,0)</f>
        <v>#REF!</v>
      </c>
      <c r="H2030" s="61" t="e">
        <f>IF(Transaksi!#REF!=$F$11,Transaksi!#REF!,0)</f>
        <v>#REF!</v>
      </c>
      <c r="I2030" s="127" t="e">
        <f t="shared" si="31"/>
        <v>#REF!</v>
      </c>
      <c r="J2030" s="127" t="e">
        <f>IF(G2030+H2030&lt;&gt;0,Transaksi!#REF!,"")</f>
        <v>#REF!</v>
      </c>
    </row>
    <row r="2031" spans="3:10" customFormat="1" ht="16" customHeight="1">
      <c r="C2031" s="59" t="e">
        <f>IF(G2031+H2031&lt;&gt;0,Transaksi!#REF!,"")</f>
        <v>#REF!</v>
      </c>
      <c r="D2031" s="60" t="e">
        <f>IF(G2031+H2031&lt;&gt;0,Transaksi!#REF!,"")</f>
        <v>#REF!</v>
      </c>
      <c r="E2031" s="213" t="e">
        <f>IF(G2031+H2031&lt;&gt;0,Transaksi!#REF!,"")</f>
        <v>#REF!</v>
      </c>
      <c r="F2031" s="48" t="e">
        <f>IF(G2031+H2031&lt;&gt;0,Transaksi!#REF!,"")</f>
        <v>#REF!</v>
      </c>
      <c r="G2031" s="61" t="e">
        <f>IF(Transaksi!#REF!=$F$11,Transaksi!#REF!,0)</f>
        <v>#REF!</v>
      </c>
      <c r="H2031" s="61" t="e">
        <f>IF(Transaksi!#REF!=$F$11,Transaksi!#REF!,0)</f>
        <v>#REF!</v>
      </c>
      <c r="I2031" s="127" t="e">
        <f t="shared" si="31"/>
        <v>#REF!</v>
      </c>
      <c r="J2031" s="127" t="e">
        <f>IF(G2031+H2031&lt;&gt;0,Transaksi!#REF!,"")</f>
        <v>#REF!</v>
      </c>
    </row>
    <row r="2032" spans="3:10" customFormat="1" ht="16" customHeight="1">
      <c r="C2032" s="59" t="e">
        <f>IF(G2032+H2032&lt;&gt;0,Transaksi!#REF!,"")</f>
        <v>#REF!</v>
      </c>
      <c r="D2032" s="60" t="e">
        <f>IF(G2032+H2032&lt;&gt;0,Transaksi!#REF!,"")</f>
        <v>#REF!</v>
      </c>
      <c r="E2032" s="213" t="e">
        <f>IF(G2032+H2032&lt;&gt;0,Transaksi!#REF!,"")</f>
        <v>#REF!</v>
      </c>
      <c r="F2032" s="48" t="e">
        <f>IF(G2032+H2032&lt;&gt;0,Transaksi!#REF!,"")</f>
        <v>#REF!</v>
      </c>
      <c r="G2032" s="61" t="e">
        <f>IF(Transaksi!#REF!=$F$11,Transaksi!#REF!,0)</f>
        <v>#REF!</v>
      </c>
      <c r="H2032" s="61" t="e">
        <f>IF(Transaksi!#REF!=$F$11,Transaksi!#REF!,0)</f>
        <v>#REF!</v>
      </c>
      <c r="I2032" s="127" t="e">
        <f t="shared" si="31"/>
        <v>#REF!</v>
      </c>
      <c r="J2032" s="127" t="e">
        <f>IF(G2032+H2032&lt;&gt;0,Transaksi!#REF!,"")</f>
        <v>#REF!</v>
      </c>
    </row>
    <row r="2033" spans="3:10" customFormat="1" ht="16" customHeight="1">
      <c r="C2033" s="59" t="e">
        <f>IF(G2033+H2033&lt;&gt;0,Transaksi!#REF!,"")</f>
        <v>#REF!</v>
      </c>
      <c r="D2033" s="60" t="e">
        <f>IF(G2033+H2033&lt;&gt;0,Transaksi!#REF!,"")</f>
        <v>#REF!</v>
      </c>
      <c r="E2033" s="213" t="e">
        <f>IF(G2033+H2033&lt;&gt;0,Transaksi!#REF!,"")</f>
        <v>#REF!</v>
      </c>
      <c r="F2033" s="48" t="e">
        <f>IF(G2033+H2033&lt;&gt;0,Transaksi!#REF!,"")</f>
        <v>#REF!</v>
      </c>
      <c r="G2033" s="61" t="e">
        <f>IF(Transaksi!#REF!=$F$11,Transaksi!#REF!,0)</f>
        <v>#REF!</v>
      </c>
      <c r="H2033" s="61" t="e">
        <f>IF(Transaksi!#REF!=$F$11,Transaksi!#REF!,0)</f>
        <v>#REF!</v>
      </c>
      <c r="I2033" s="127" t="e">
        <f t="shared" si="31"/>
        <v>#REF!</v>
      </c>
      <c r="J2033" s="127" t="e">
        <f>IF(G2033+H2033&lt;&gt;0,Transaksi!#REF!,"")</f>
        <v>#REF!</v>
      </c>
    </row>
    <row r="2034" spans="3:10" customFormat="1" ht="16" customHeight="1">
      <c r="C2034" s="59" t="e">
        <f>IF(G2034+H2034&lt;&gt;0,Transaksi!#REF!,"")</f>
        <v>#REF!</v>
      </c>
      <c r="D2034" s="60" t="e">
        <f>IF(G2034+H2034&lt;&gt;0,Transaksi!#REF!,"")</f>
        <v>#REF!</v>
      </c>
      <c r="E2034" s="213" t="e">
        <f>IF(G2034+H2034&lt;&gt;0,Transaksi!#REF!,"")</f>
        <v>#REF!</v>
      </c>
      <c r="F2034" s="48" t="e">
        <f>IF(G2034+H2034&lt;&gt;0,Transaksi!#REF!,"")</f>
        <v>#REF!</v>
      </c>
      <c r="G2034" s="61" t="e">
        <f>IF(Transaksi!#REF!=$F$11,Transaksi!#REF!,0)</f>
        <v>#REF!</v>
      </c>
      <c r="H2034" s="61" t="e">
        <f>IF(Transaksi!#REF!=$F$11,Transaksi!#REF!,0)</f>
        <v>#REF!</v>
      </c>
      <c r="I2034" s="127" t="e">
        <f t="shared" si="31"/>
        <v>#REF!</v>
      </c>
      <c r="J2034" s="127" t="e">
        <f>IF(G2034+H2034&lt;&gt;0,Transaksi!#REF!,"")</f>
        <v>#REF!</v>
      </c>
    </row>
    <row r="2035" spans="3:10" customFormat="1" ht="16" customHeight="1">
      <c r="C2035" s="59" t="e">
        <f>IF(G2035+H2035&lt;&gt;0,Transaksi!#REF!,"")</f>
        <v>#REF!</v>
      </c>
      <c r="D2035" s="60" t="e">
        <f>IF(G2035+H2035&lt;&gt;0,Transaksi!#REF!,"")</f>
        <v>#REF!</v>
      </c>
      <c r="E2035" s="213" t="e">
        <f>IF(G2035+H2035&lt;&gt;0,Transaksi!#REF!,"")</f>
        <v>#REF!</v>
      </c>
      <c r="F2035" s="48" t="e">
        <f>IF(G2035+H2035&lt;&gt;0,Transaksi!#REF!,"")</f>
        <v>#REF!</v>
      </c>
      <c r="G2035" s="61" t="e">
        <f>IF(Transaksi!#REF!=$F$11,Transaksi!#REF!,0)</f>
        <v>#REF!</v>
      </c>
      <c r="H2035" s="61" t="e">
        <f>IF(Transaksi!#REF!=$F$11,Transaksi!#REF!,0)</f>
        <v>#REF!</v>
      </c>
      <c r="I2035" s="127" t="e">
        <f t="shared" si="31"/>
        <v>#REF!</v>
      </c>
      <c r="J2035" s="127" t="e">
        <f>IF(G2035+H2035&lt;&gt;0,Transaksi!#REF!,"")</f>
        <v>#REF!</v>
      </c>
    </row>
    <row r="2036" spans="3:10" customFormat="1" ht="16" customHeight="1">
      <c r="C2036" s="59" t="e">
        <f>IF(G2036+H2036&lt;&gt;0,Transaksi!#REF!,"")</f>
        <v>#REF!</v>
      </c>
      <c r="D2036" s="60" t="e">
        <f>IF(G2036+H2036&lt;&gt;0,Transaksi!#REF!,"")</f>
        <v>#REF!</v>
      </c>
      <c r="E2036" s="213" t="e">
        <f>IF(G2036+H2036&lt;&gt;0,Transaksi!#REF!,"")</f>
        <v>#REF!</v>
      </c>
      <c r="F2036" s="48" t="e">
        <f>IF(G2036+H2036&lt;&gt;0,Transaksi!#REF!,"")</f>
        <v>#REF!</v>
      </c>
      <c r="G2036" s="61" t="e">
        <f>IF(Transaksi!#REF!=$F$11,Transaksi!#REF!,0)</f>
        <v>#REF!</v>
      </c>
      <c r="H2036" s="61" t="e">
        <f>IF(Transaksi!#REF!=$F$11,Transaksi!#REF!,0)</f>
        <v>#REF!</v>
      </c>
      <c r="I2036" s="127" t="e">
        <f t="shared" si="31"/>
        <v>#REF!</v>
      </c>
      <c r="J2036" s="127" t="e">
        <f>IF(G2036+H2036&lt;&gt;0,Transaksi!#REF!,"")</f>
        <v>#REF!</v>
      </c>
    </row>
    <row r="2037" spans="3:10" customFormat="1" ht="16" customHeight="1">
      <c r="C2037" s="59" t="e">
        <f>IF(G2037+H2037&lt;&gt;0,Transaksi!#REF!,"")</f>
        <v>#REF!</v>
      </c>
      <c r="D2037" s="60" t="e">
        <f>IF(G2037+H2037&lt;&gt;0,Transaksi!#REF!,"")</f>
        <v>#REF!</v>
      </c>
      <c r="E2037" s="213" t="e">
        <f>IF(G2037+H2037&lt;&gt;0,Transaksi!#REF!,"")</f>
        <v>#REF!</v>
      </c>
      <c r="F2037" s="48" t="e">
        <f>IF(G2037+H2037&lt;&gt;0,Transaksi!#REF!,"")</f>
        <v>#REF!</v>
      </c>
      <c r="G2037" s="61" t="e">
        <f>IF(Transaksi!#REF!=$F$11,Transaksi!#REF!,0)</f>
        <v>#REF!</v>
      </c>
      <c r="H2037" s="61" t="e">
        <f>IF(Transaksi!#REF!=$F$11,Transaksi!#REF!,0)</f>
        <v>#REF!</v>
      </c>
      <c r="I2037" s="127" t="e">
        <f t="shared" si="31"/>
        <v>#REF!</v>
      </c>
      <c r="J2037" s="127" t="e">
        <f>IF(G2037+H2037&lt;&gt;0,Transaksi!#REF!,"")</f>
        <v>#REF!</v>
      </c>
    </row>
    <row r="2038" spans="3:10" customFormat="1" ht="16" customHeight="1">
      <c r="C2038" s="59" t="e">
        <f>IF(G2038+H2038&lt;&gt;0,Transaksi!#REF!,"")</f>
        <v>#REF!</v>
      </c>
      <c r="D2038" s="60" t="e">
        <f>IF(G2038+H2038&lt;&gt;0,Transaksi!#REF!,"")</f>
        <v>#REF!</v>
      </c>
      <c r="E2038" s="213" t="e">
        <f>IF(G2038+H2038&lt;&gt;0,Transaksi!#REF!,"")</f>
        <v>#REF!</v>
      </c>
      <c r="F2038" s="48" t="e">
        <f>IF(G2038+H2038&lt;&gt;0,Transaksi!#REF!,"")</f>
        <v>#REF!</v>
      </c>
      <c r="G2038" s="61" t="e">
        <f>IF(Transaksi!#REF!=$F$11,Transaksi!#REF!,0)</f>
        <v>#REF!</v>
      </c>
      <c r="H2038" s="61" t="e">
        <f>IF(Transaksi!#REF!=$F$11,Transaksi!#REF!,0)</f>
        <v>#REF!</v>
      </c>
      <c r="I2038" s="127" t="e">
        <f t="shared" si="31"/>
        <v>#REF!</v>
      </c>
      <c r="J2038" s="127" t="e">
        <f>IF(G2038+H2038&lt;&gt;0,Transaksi!#REF!,"")</f>
        <v>#REF!</v>
      </c>
    </row>
    <row r="2039" spans="3:10" customFormat="1" ht="16" customHeight="1">
      <c r="C2039" s="59" t="e">
        <f>IF(G2039+H2039&lt;&gt;0,Transaksi!#REF!,"")</f>
        <v>#REF!</v>
      </c>
      <c r="D2039" s="60" t="e">
        <f>IF(G2039+H2039&lt;&gt;0,Transaksi!#REF!,"")</f>
        <v>#REF!</v>
      </c>
      <c r="E2039" s="213" t="e">
        <f>IF(G2039+H2039&lt;&gt;0,Transaksi!#REF!,"")</f>
        <v>#REF!</v>
      </c>
      <c r="F2039" s="48" t="e">
        <f>IF(G2039+H2039&lt;&gt;0,Transaksi!#REF!,"")</f>
        <v>#REF!</v>
      </c>
      <c r="G2039" s="61" t="e">
        <f>IF(Transaksi!#REF!=$F$11,Transaksi!#REF!,0)</f>
        <v>#REF!</v>
      </c>
      <c r="H2039" s="61" t="e">
        <f>IF(Transaksi!#REF!=$F$11,Transaksi!#REF!,0)</f>
        <v>#REF!</v>
      </c>
      <c r="I2039" s="127" t="e">
        <f t="shared" si="31"/>
        <v>#REF!</v>
      </c>
      <c r="J2039" s="127" t="e">
        <f>IF(G2039+H2039&lt;&gt;0,Transaksi!#REF!,"")</f>
        <v>#REF!</v>
      </c>
    </row>
    <row r="2040" spans="3:10" customFormat="1" ht="16" customHeight="1">
      <c r="C2040" s="59" t="e">
        <f>IF(G2040+H2040&lt;&gt;0,Transaksi!#REF!,"")</f>
        <v>#REF!</v>
      </c>
      <c r="D2040" s="60" t="e">
        <f>IF(G2040+H2040&lt;&gt;0,Transaksi!#REF!,"")</f>
        <v>#REF!</v>
      </c>
      <c r="E2040" s="213" t="e">
        <f>IF(G2040+H2040&lt;&gt;0,Transaksi!#REF!,"")</f>
        <v>#REF!</v>
      </c>
      <c r="F2040" s="48" t="e">
        <f>IF(G2040+H2040&lt;&gt;0,Transaksi!#REF!,"")</f>
        <v>#REF!</v>
      </c>
      <c r="G2040" s="61" t="e">
        <f>IF(Transaksi!#REF!=$F$11,Transaksi!#REF!,0)</f>
        <v>#REF!</v>
      </c>
      <c r="H2040" s="61" t="e">
        <f>IF(Transaksi!#REF!=$F$11,Transaksi!#REF!,0)</f>
        <v>#REF!</v>
      </c>
      <c r="I2040" s="127" t="e">
        <f t="shared" si="31"/>
        <v>#REF!</v>
      </c>
      <c r="J2040" s="127" t="e">
        <f>IF(G2040+H2040&lt;&gt;0,Transaksi!#REF!,"")</f>
        <v>#REF!</v>
      </c>
    </row>
    <row r="2041" spans="3:10" customFormat="1" ht="16" customHeight="1">
      <c r="C2041" s="59" t="e">
        <f>IF(G2041+H2041&lt;&gt;0,Transaksi!#REF!,"")</f>
        <v>#REF!</v>
      </c>
      <c r="D2041" s="60" t="e">
        <f>IF(G2041+H2041&lt;&gt;0,Transaksi!#REF!,"")</f>
        <v>#REF!</v>
      </c>
      <c r="E2041" s="213" t="e">
        <f>IF(G2041+H2041&lt;&gt;0,Transaksi!#REF!,"")</f>
        <v>#REF!</v>
      </c>
      <c r="F2041" s="48" t="e">
        <f>IF(G2041+H2041&lt;&gt;0,Transaksi!#REF!,"")</f>
        <v>#REF!</v>
      </c>
      <c r="G2041" s="61" t="e">
        <f>IF(Transaksi!#REF!=$F$11,Transaksi!#REF!,0)</f>
        <v>#REF!</v>
      </c>
      <c r="H2041" s="61" t="e">
        <f>IF(Transaksi!#REF!=$F$11,Transaksi!#REF!,0)</f>
        <v>#REF!</v>
      </c>
      <c r="I2041" s="127" t="e">
        <f t="shared" si="31"/>
        <v>#REF!</v>
      </c>
      <c r="J2041" s="127" t="e">
        <f>IF(G2041+H2041&lt;&gt;0,Transaksi!#REF!,"")</f>
        <v>#REF!</v>
      </c>
    </row>
    <row r="2042" spans="3:10" customFormat="1" ht="16" customHeight="1">
      <c r="C2042" s="59" t="e">
        <f>IF(G2042+H2042&lt;&gt;0,Transaksi!#REF!,"")</f>
        <v>#REF!</v>
      </c>
      <c r="D2042" s="60" t="e">
        <f>IF(G2042+H2042&lt;&gt;0,Transaksi!#REF!,"")</f>
        <v>#REF!</v>
      </c>
      <c r="E2042" s="213" t="e">
        <f>IF(G2042+H2042&lt;&gt;0,Transaksi!#REF!,"")</f>
        <v>#REF!</v>
      </c>
      <c r="F2042" s="48" t="e">
        <f>IF(G2042+H2042&lt;&gt;0,Transaksi!#REF!,"")</f>
        <v>#REF!</v>
      </c>
      <c r="G2042" s="61" t="e">
        <f>IF(Transaksi!#REF!=$F$11,Transaksi!#REF!,0)</f>
        <v>#REF!</v>
      </c>
      <c r="H2042" s="61" t="e">
        <f>IF(Transaksi!#REF!=$F$11,Transaksi!#REF!,0)</f>
        <v>#REF!</v>
      </c>
      <c r="I2042" s="127" t="e">
        <f t="shared" si="31"/>
        <v>#REF!</v>
      </c>
      <c r="J2042" s="127" t="e">
        <f>IF(G2042+H2042&lt;&gt;0,Transaksi!#REF!,"")</f>
        <v>#REF!</v>
      </c>
    </row>
    <row r="2043" spans="3:10" customFormat="1" ht="16" customHeight="1">
      <c r="C2043" s="59" t="e">
        <f>IF(G2043+H2043&lt;&gt;0,Transaksi!#REF!,"")</f>
        <v>#REF!</v>
      </c>
      <c r="D2043" s="60" t="e">
        <f>IF(G2043+H2043&lt;&gt;0,Transaksi!#REF!,"")</f>
        <v>#REF!</v>
      </c>
      <c r="E2043" s="213" t="e">
        <f>IF(G2043+H2043&lt;&gt;0,Transaksi!#REF!,"")</f>
        <v>#REF!</v>
      </c>
      <c r="F2043" s="48" t="e">
        <f>IF(G2043+H2043&lt;&gt;0,Transaksi!#REF!,"")</f>
        <v>#REF!</v>
      </c>
      <c r="G2043" s="61" t="e">
        <f>IF(Transaksi!#REF!=$F$11,Transaksi!#REF!,0)</f>
        <v>#REF!</v>
      </c>
      <c r="H2043" s="61" t="e">
        <f>IF(Transaksi!#REF!=$F$11,Transaksi!#REF!,0)</f>
        <v>#REF!</v>
      </c>
      <c r="I2043" s="127" t="e">
        <f t="shared" si="31"/>
        <v>#REF!</v>
      </c>
      <c r="J2043" s="127" t="e">
        <f>IF(G2043+H2043&lt;&gt;0,Transaksi!#REF!,"")</f>
        <v>#REF!</v>
      </c>
    </row>
    <row r="2044" spans="3:10" customFormat="1" ht="16" customHeight="1">
      <c r="C2044" s="59" t="e">
        <f>IF(G2044+H2044&lt;&gt;0,Transaksi!#REF!,"")</f>
        <v>#REF!</v>
      </c>
      <c r="D2044" s="60" t="e">
        <f>IF(G2044+H2044&lt;&gt;0,Transaksi!#REF!,"")</f>
        <v>#REF!</v>
      </c>
      <c r="E2044" s="213" t="e">
        <f>IF(G2044+H2044&lt;&gt;0,Transaksi!#REF!,"")</f>
        <v>#REF!</v>
      </c>
      <c r="F2044" s="48" t="e">
        <f>IF(G2044+H2044&lt;&gt;0,Transaksi!#REF!,"")</f>
        <v>#REF!</v>
      </c>
      <c r="G2044" s="61" t="e">
        <f>IF(Transaksi!#REF!=$F$11,Transaksi!#REF!,0)</f>
        <v>#REF!</v>
      </c>
      <c r="H2044" s="61" t="e">
        <f>IF(Transaksi!#REF!=$F$11,Transaksi!#REF!,0)</f>
        <v>#REF!</v>
      </c>
      <c r="I2044" s="127" t="e">
        <f t="shared" si="31"/>
        <v>#REF!</v>
      </c>
      <c r="J2044" s="127" t="e">
        <f>IF(G2044+H2044&lt;&gt;0,Transaksi!#REF!,"")</f>
        <v>#REF!</v>
      </c>
    </row>
    <row r="2045" spans="3:10" customFormat="1" ht="16" customHeight="1">
      <c r="C2045" s="59" t="e">
        <f>IF(G2045+H2045&lt;&gt;0,Transaksi!#REF!,"")</f>
        <v>#REF!</v>
      </c>
      <c r="D2045" s="60" t="e">
        <f>IF(G2045+H2045&lt;&gt;0,Transaksi!#REF!,"")</f>
        <v>#REF!</v>
      </c>
      <c r="E2045" s="213" t="e">
        <f>IF(G2045+H2045&lt;&gt;0,Transaksi!#REF!,"")</f>
        <v>#REF!</v>
      </c>
      <c r="F2045" s="48" t="e">
        <f>IF(G2045+H2045&lt;&gt;0,Transaksi!#REF!,"")</f>
        <v>#REF!</v>
      </c>
      <c r="G2045" s="61" t="e">
        <f>IF(Transaksi!#REF!=$F$11,Transaksi!#REF!,0)</f>
        <v>#REF!</v>
      </c>
      <c r="H2045" s="61" t="e">
        <f>IF(Transaksi!#REF!=$F$11,Transaksi!#REF!,0)</f>
        <v>#REF!</v>
      </c>
      <c r="I2045" s="127" t="e">
        <f t="shared" si="31"/>
        <v>#REF!</v>
      </c>
      <c r="J2045" s="127" t="e">
        <f>IF(G2045+H2045&lt;&gt;0,Transaksi!#REF!,"")</f>
        <v>#REF!</v>
      </c>
    </row>
    <row r="2046" spans="3:10" customFormat="1" ht="16" customHeight="1">
      <c r="C2046" s="59" t="e">
        <f>IF(G2046+H2046&lt;&gt;0,Transaksi!#REF!,"")</f>
        <v>#REF!</v>
      </c>
      <c r="D2046" s="60" t="e">
        <f>IF(G2046+H2046&lt;&gt;0,Transaksi!#REF!,"")</f>
        <v>#REF!</v>
      </c>
      <c r="E2046" s="213" t="e">
        <f>IF(G2046+H2046&lt;&gt;0,Transaksi!#REF!,"")</f>
        <v>#REF!</v>
      </c>
      <c r="F2046" s="48" t="e">
        <f>IF(G2046+H2046&lt;&gt;0,Transaksi!#REF!,"")</f>
        <v>#REF!</v>
      </c>
      <c r="G2046" s="61" t="e">
        <f>IF(Transaksi!#REF!=$F$11,Transaksi!#REF!,0)</f>
        <v>#REF!</v>
      </c>
      <c r="H2046" s="61" t="e">
        <f>IF(Transaksi!#REF!=$F$11,Transaksi!#REF!,0)</f>
        <v>#REF!</v>
      </c>
      <c r="I2046" s="127" t="e">
        <f t="shared" si="31"/>
        <v>#REF!</v>
      </c>
      <c r="J2046" s="127" t="e">
        <f>IF(G2046+H2046&lt;&gt;0,Transaksi!#REF!,"")</f>
        <v>#REF!</v>
      </c>
    </row>
    <row r="2047" spans="3:10" customFormat="1" ht="16" customHeight="1">
      <c r="C2047" s="59" t="e">
        <f>IF(G2047+H2047&lt;&gt;0,Transaksi!#REF!,"")</f>
        <v>#REF!</v>
      </c>
      <c r="D2047" s="60" t="e">
        <f>IF(G2047+H2047&lt;&gt;0,Transaksi!#REF!,"")</f>
        <v>#REF!</v>
      </c>
      <c r="E2047" s="213" t="e">
        <f>IF(G2047+H2047&lt;&gt;0,Transaksi!#REF!,"")</f>
        <v>#REF!</v>
      </c>
      <c r="F2047" s="48" t="e">
        <f>IF(G2047+H2047&lt;&gt;0,Transaksi!#REF!,"")</f>
        <v>#REF!</v>
      </c>
      <c r="G2047" s="61" t="e">
        <f>IF(Transaksi!#REF!=$F$11,Transaksi!#REF!,0)</f>
        <v>#REF!</v>
      </c>
      <c r="H2047" s="61" t="e">
        <f>IF(Transaksi!#REF!=$F$11,Transaksi!#REF!,0)</f>
        <v>#REF!</v>
      </c>
      <c r="I2047" s="127" t="e">
        <f t="shared" si="31"/>
        <v>#REF!</v>
      </c>
      <c r="J2047" s="127" t="e">
        <f>IF(G2047+H2047&lt;&gt;0,Transaksi!#REF!,"")</f>
        <v>#REF!</v>
      </c>
    </row>
    <row r="2048" spans="3:10" customFormat="1" ht="16" customHeight="1">
      <c r="C2048" s="59" t="e">
        <f>IF(G2048+H2048&lt;&gt;0,Transaksi!#REF!,"")</f>
        <v>#REF!</v>
      </c>
      <c r="D2048" s="60" t="e">
        <f>IF(G2048+H2048&lt;&gt;0,Transaksi!#REF!,"")</f>
        <v>#REF!</v>
      </c>
      <c r="E2048" s="213" t="e">
        <f>IF(G2048+H2048&lt;&gt;0,Transaksi!#REF!,"")</f>
        <v>#REF!</v>
      </c>
      <c r="F2048" s="48" t="e">
        <f>IF(G2048+H2048&lt;&gt;0,Transaksi!#REF!,"")</f>
        <v>#REF!</v>
      </c>
      <c r="G2048" s="61" t="e">
        <f>IF(Transaksi!#REF!=$F$11,Transaksi!#REF!,0)</f>
        <v>#REF!</v>
      </c>
      <c r="H2048" s="61" t="e">
        <f>IF(Transaksi!#REF!=$F$11,Transaksi!#REF!,0)</f>
        <v>#REF!</v>
      </c>
      <c r="I2048" s="127" t="e">
        <f t="shared" si="31"/>
        <v>#REF!</v>
      </c>
      <c r="J2048" s="127" t="e">
        <f>IF(G2048+H2048&lt;&gt;0,Transaksi!#REF!,"")</f>
        <v>#REF!</v>
      </c>
    </row>
    <row r="2049" spans="3:10" customFormat="1" ht="16" customHeight="1">
      <c r="C2049" s="59" t="e">
        <f>IF(G2049+H2049&lt;&gt;0,Transaksi!#REF!,"")</f>
        <v>#REF!</v>
      </c>
      <c r="D2049" s="60" t="e">
        <f>IF(G2049+H2049&lt;&gt;0,Transaksi!#REF!,"")</f>
        <v>#REF!</v>
      </c>
      <c r="E2049" s="213" t="e">
        <f>IF(G2049+H2049&lt;&gt;0,Transaksi!#REF!,"")</f>
        <v>#REF!</v>
      </c>
      <c r="F2049" s="48" t="e">
        <f>IF(G2049+H2049&lt;&gt;0,Transaksi!#REF!,"")</f>
        <v>#REF!</v>
      </c>
      <c r="G2049" s="61" t="e">
        <f>IF(Transaksi!#REF!=$F$11,Transaksi!#REF!,0)</f>
        <v>#REF!</v>
      </c>
      <c r="H2049" s="61" t="e">
        <f>IF(Transaksi!#REF!=$F$11,Transaksi!#REF!,0)</f>
        <v>#REF!</v>
      </c>
      <c r="I2049" s="127" t="e">
        <f t="shared" si="31"/>
        <v>#REF!</v>
      </c>
      <c r="J2049" s="127" t="e">
        <f>IF(G2049+H2049&lt;&gt;0,Transaksi!#REF!,"")</f>
        <v>#REF!</v>
      </c>
    </row>
    <row r="2050" spans="3:10" customFormat="1" ht="16" customHeight="1">
      <c r="C2050" s="59" t="e">
        <f>IF(G2050+H2050&lt;&gt;0,Transaksi!#REF!,"")</f>
        <v>#REF!</v>
      </c>
      <c r="D2050" s="60" t="e">
        <f>IF(G2050+H2050&lt;&gt;0,Transaksi!#REF!,"")</f>
        <v>#REF!</v>
      </c>
      <c r="E2050" s="213" t="e">
        <f>IF(G2050+H2050&lt;&gt;0,Transaksi!#REF!,"")</f>
        <v>#REF!</v>
      </c>
      <c r="F2050" s="48" t="e">
        <f>IF(G2050+H2050&lt;&gt;0,Transaksi!#REF!,"")</f>
        <v>#REF!</v>
      </c>
      <c r="G2050" s="61" t="e">
        <f>IF(Transaksi!#REF!=$F$11,Transaksi!#REF!,0)</f>
        <v>#REF!</v>
      </c>
      <c r="H2050" s="61" t="e">
        <f>IF(Transaksi!#REF!=$F$11,Transaksi!#REF!,0)</f>
        <v>#REF!</v>
      </c>
      <c r="I2050" s="127" t="e">
        <f t="shared" si="31"/>
        <v>#REF!</v>
      </c>
      <c r="J2050" s="127" t="e">
        <f>IF(G2050+H2050&lt;&gt;0,Transaksi!#REF!,"")</f>
        <v>#REF!</v>
      </c>
    </row>
    <row r="2051" spans="3:10" customFormat="1" ht="16" customHeight="1">
      <c r="C2051" s="59" t="e">
        <f>IF(G2051+H2051&lt;&gt;0,Transaksi!#REF!,"")</f>
        <v>#REF!</v>
      </c>
      <c r="D2051" s="60" t="e">
        <f>IF(G2051+H2051&lt;&gt;0,Transaksi!#REF!,"")</f>
        <v>#REF!</v>
      </c>
      <c r="E2051" s="213" t="e">
        <f>IF(G2051+H2051&lt;&gt;0,Transaksi!#REF!,"")</f>
        <v>#REF!</v>
      </c>
      <c r="F2051" s="48" t="e">
        <f>IF(G2051+H2051&lt;&gt;0,Transaksi!#REF!,"")</f>
        <v>#REF!</v>
      </c>
      <c r="G2051" s="61" t="e">
        <f>IF(Transaksi!#REF!=$F$11,Transaksi!#REF!,0)</f>
        <v>#REF!</v>
      </c>
      <c r="H2051" s="61" t="e">
        <f>IF(Transaksi!#REF!=$F$11,Transaksi!#REF!,0)</f>
        <v>#REF!</v>
      </c>
      <c r="I2051" s="127" t="e">
        <f t="shared" si="31"/>
        <v>#REF!</v>
      </c>
      <c r="J2051" s="127" t="e">
        <f>IF(G2051+H2051&lt;&gt;0,Transaksi!#REF!,"")</f>
        <v>#REF!</v>
      </c>
    </row>
    <row r="2052" spans="3:10" customFormat="1" ht="16" customHeight="1">
      <c r="C2052" s="59" t="e">
        <f>IF(G2052+H2052&lt;&gt;0,Transaksi!#REF!,"")</f>
        <v>#REF!</v>
      </c>
      <c r="D2052" s="60" t="e">
        <f>IF(G2052+H2052&lt;&gt;0,Transaksi!#REF!,"")</f>
        <v>#REF!</v>
      </c>
      <c r="E2052" s="213" t="e">
        <f>IF(G2052+H2052&lt;&gt;0,Transaksi!#REF!,"")</f>
        <v>#REF!</v>
      </c>
      <c r="F2052" s="48" t="e">
        <f>IF(G2052+H2052&lt;&gt;0,Transaksi!#REF!,"")</f>
        <v>#REF!</v>
      </c>
      <c r="G2052" s="61" t="e">
        <f>IF(Transaksi!#REF!=$F$11,Transaksi!#REF!,0)</f>
        <v>#REF!</v>
      </c>
      <c r="H2052" s="61" t="e">
        <f>IF(Transaksi!#REF!=$F$11,Transaksi!#REF!,0)</f>
        <v>#REF!</v>
      </c>
      <c r="I2052" s="127" t="e">
        <f t="shared" si="31"/>
        <v>#REF!</v>
      </c>
      <c r="J2052" s="127" t="e">
        <f>IF(G2052+H2052&lt;&gt;0,Transaksi!#REF!,"")</f>
        <v>#REF!</v>
      </c>
    </row>
    <row r="2053" spans="3:10" customFormat="1" ht="16" customHeight="1">
      <c r="C2053" s="59" t="e">
        <f>IF(G2053+H2053&lt;&gt;0,Transaksi!#REF!,"")</f>
        <v>#REF!</v>
      </c>
      <c r="D2053" s="60" t="e">
        <f>IF(G2053+H2053&lt;&gt;0,Transaksi!#REF!,"")</f>
        <v>#REF!</v>
      </c>
      <c r="E2053" s="213" t="e">
        <f>IF(G2053+H2053&lt;&gt;0,Transaksi!#REF!,"")</f>
        <v>#REF!</v>
      </c>
      <c r="F2053" s="48" t="e">
        <f>IF(G2053+H2053&lt;&gt;0,Transaksi!#REF!,"")</f>
        <v>#REF!</v>
      </c>
      <c r="G2053" s="61" t="e">
        <f>IF(Transaksi!#REF!=$F$11,Transaksi!#REF!,0)</f>
        <v>#REF!</v>
      </c>
      <c r="H2053" s="61" t="e">
        <f>IF(Transaksi!#REF!=$F$11,Transaksi!#REF!,0)</f>
        <v>#REF!</v>
      </c>
      <c r="I2053" s="127" t="e">
        <f t="shared" si="31"/>
        <v>#REF!</v>
      </c>
      <c r="J2053" s="127" t="e">
        <f>IF(G2053+H2053&lt;&gt;0,Transaksi!#REF!,"")</f>
        <v>#REF!</v>
      </c>
    </row>
    <row r="2054" spans="3:10" customFormat="1" ht="16" customHeight="1">
      <c r="C2054" s="59" t="e">
        <f>IF(G2054+H2054&lt;&gt;0,Transaksi!#REF!,"")</f>
        <v>#REF!</v>
      </c>
      <c r="D2054" s="60" t="e">
        <f>IF(G2054+H2054&lt;&gt;0,Transaksi!#REF!,"")</f>
        <v>#REF!</v>
      </c>
      <c r="E2054" s="213" t="e">
        <f>IF(G2054+H2054&lt;&gt;0,Transaksi!#REF!,"")</f>
        <v>#REF!</v>
      </c>
      <c r="F2054" s="48" t="e">
        <f>IF(G2054+H2054&lt;&gt;0,Transaksi!#REF!,"")</f>
        <v>#REF!</v>
      </c>
      <c r="G2054" s="61" t="e">
        <f>IF(Transaksi!#REF!=$F$11,Transaksi!#REF!,0)</f>
        <v>#REF!</v>
      </c>
      <c r="H2054" s="61" t="e">
        <f>IF(Transaksi!#REF!=$F$11,Transaksi!#REF!,0)</f>
        <v>#REF!</v>
      </c>
      <c r="I2054" s="127" t="e">
        <f t="shared" si="31"/>
        <v>#REF!</v>
      </c>
      <c r="J2054" s="127" t="e">
        <f>IF(G2054+H2054&lt;&gt;0,Transaksi!#REF!,"")</f>
        <v>#REF!</v>
      </c>
    </row>
    <row r="2055" spans="3:10" customFormat="1" ht="16" customHeight="1">
      <c r="C2055" s="59" t="e">
        <f>IF(G2055+H2055&lt;&gt;0,Transaksi!#REF!,"")</f>
        <v>#REF!</v>
      </c>
      <c r="D2055" s="60" t="e">
        <f>IF(G2055+H2055&lt;&gt;0,Transaksi!#REF!,"")</f>
        <v>#REF!</v>
      </c>
      <c r="E2055" s="213" t="e">
        <f>IF(G2055+H2055&lt;&gt;0,Transaksi!#REF!,"")</f>
        <v>#REF!</v>
      </c>
      <c r="F2055" s="48" t="e">
        <f>IF(G2055+H2055&lt;&gt;0,Transaksi!#REF!,"")</f>
        <v>#REF!</v>
      </c>
      <c r="G2055" s="61" t="e">
        <f>IF(Transaksi!#REF!=$F$11,Transaksi!#REF!,0)</f>
        <v>#REF!</v>
      </c>
      <c r="H2055" s="61" t="e">
        <f>IF(Transaksi!#REF!=$F$11,Transaksi!#REF!,0)</f>
        <v>#REF!</v>
      </c>
      <c r="I2055" s="127" t="e">
        <f t="shared" si="31"/>
        <v>#REF!</v>
      </c>
      <c r="J2055" s="127" t="e">
        <f>IF(G2055+H2055&lt;&gt;0,Transaksi!#REF!,"")</f>
        <v>#REF!</v>
      </c>
    </row>
    <row r="2056" spans="3:10" customFormat="1" ht="16" customHeight="1">
      <c r="C2056" s="59" t="e">
        <f>IF(G2056+H2056&lt;&gt;0,Transaksi!#REF!,"")</f>
        <v>#REF!</v>
      </c>
      <c r="D2056" s="60" t="e">
        <f>IF(G2056+H2056&lt;&gt;0,Transaksi!#REF!,"")</f>
        <v>#REF!</v>
      </c>
      <c r="E2056" s="213" t="e">
        <f>IF(G2056+H2056&lt;&gt;0,Transaksi!#REF!,"")</f>
        <v>#REF!</v>
      </c>
      <c r="F2056" s="48" t="e">
        <f>IF(G2056+H2056&lt;&gt;0,Transaksi!#REF!,"")</f>
        <v>#REF!</v>
      </c>
      <c r="G2056" s="61" t="e">
        <f>IF(Transaksi!#REF!=$F$11,Transaksi!#REF!,0)</f>
        <v>#REF!</v>
      </c>
      <c r="H2056" s="61" t="e">
        <f>IF(Transaksi!#REF!=$F$11,Transaksi!#REF!,0)</f>
        <v>#REF!</v>
      </c>
      <c r="I2056" s="127" t="e">
        <f t="shared" si="31"/>
        <v>#REF!</v>
      </c>
      <c r="J2056" s="127" t="e">
        <f>IF(G2056+H2056&lt;&gt;0,Transaksi!#REF!,"")</f>
        <v>#REF!</v>
      </c>
    </row>
    <row r="2057" spans="3:10" customFormat="1" ht="16" customHeight="1">
      <c r="C2057" s="59" t="e">
        <f>IF(G2057+H2057&lt;&gt;0,Transaksi!#REF!,"")</f>
        <v>#REF!</v>
      </c>
      <c r="D2057" s="60" t="e">
        <f>IF(G2057+H2057&lt;&gt;0,Transaksi!#REF!,"")</f>
        <v>#REF!</v>
      </c>
      <c r="E2057" s="213" t="e">
        <f>IF(G2057+H2057&lt;&gt;0,Transaksi!#REF!,"")</f>
        <v>#REF!</v>
      </c>
      <c r="F2057" s="48" t="e">
        <f>IF(G2057+H2057&lt;&gt;0,Transaksi!#REF!,"")</f>
        <v>#REF!</v>
      </c>
      <c r="G2057" s="61" t="e">
        <f>IF(Transaksi!#REF!=$F$11,Transaksi!#REF!,0)</f>
        <v>#REF!</v>
      </c>
      <c r="H2057" s="61" t="e">
        <f>IF(Transaksi!#REF!=$F$11,Transaksi!#REF!,0)</f>
        <v>#REF!</v>
      </c>
      <c r="I2057" s="127" t="e">
        <f t="shared" si="31"/>
        <v>#REF!</v>
      </c>
      <c r="J2057" s="127" t="e">
        <f>IF(G2057+H2057&lt;&gt;0,Transaksi!#REF!,"")</f>
        <v>#REF!</v>
      </c>
    </row>
    <row r="2058" spans="3:10" customFormat="1" ht="16" customHeight="1">
      <c r="C2058" s="59" t="e">
        <f>IF(G2058+H2058&lt;&gt;0,Transaksi!#REF!,"")</f>
        <v>#REF!</v>
      </c>
      <c r="D2058" s="60" t="e">
        <f>IF(G2058+H2058&lt;&gt;0,Transaksi!#REF!,"")</f>
        <v>#REF!</v>
      </c>
      <c r="E2058" s="213" t="e">
        <f>IF(G2058+H2058&lt;&gt;0,Transaksi!#REF!,"")</f>
        <v>#REF!</v>
      </c>
      <c r="F2058" s="48" t="e">
        <f>IF(G2058+H2058&lt;&gt;0,Transaksi!#REF!,"")</f>
        <v>#REF!</v>
      </c>
      <c r="G2058" s="61" t="e">
        <f>IF(Transaksi!#REF!=$F$11,Transaksi!#REF!,0)</f>
        <v>#REF!</v>
      </c>
      <c r="H2058" s="61" t="e">
        <f>IF(Transaksi!#REF!=$F$11,Transaksi!#REF!,0)</f>
        <v>#REF!</v>
      </c>
      <c r="I2058" s="127" t="e">
        <f t="shared" si="31"/>
        <v>#REF!</v>
      </c>
      <c r="J2058" s="127" t="e">
        <f>IF(G2058+H2058&lt;&gt;0,Transaksi!#REF!,"")</f>
        <v>#REF!</v>
      </c>
    </row>
    <row r="2059" spans="3:10" customFormat="1" ht="16" customHeight="1">
      <c r="C2059" s="59" t="e">
        <f>IF(G2059+H2059&lt;&gt;0,Transaksi!#REF!,"")</f>
        <v>#REF!</v>
      </c>
      <c r="D2059" s="60" t="e">
        <f>IF(G2059+H2059&lt;&gt;0,Transaksi!#REF!,"")</f>
        <v>#REF!</v>
      </c>
      <c r="E2059" s="213" t="e">
        <f>IF(G2059+H2059&lt;&gt;0,Transaksi!#REF!,"")</f>
        <v>#REF!</v>
      </c>
      <c r="F2059" s="48" t="e">
        <f>IF(G2059+H2059&lt;&gt;0,Transaksi!#REF!,"")</f>
        <v>#REF!</v>
      </c>
      <c r="G2059" s="61" t="e">
        <f>IF(Transaksi!#REF!=$F$11,Transaksi!#REF!,0)</f>
        <v>#REF!</v>
      </c>
      <c r="H2059" s="61" t="e">
        <f>IF(Transaksi!#REF!=$F$11,Transaksi!#REF!,0)</f>
        <v>#REF!</v>
      </c>
      <c r="I2059" s="127" t="e">
        <f t="shared" si="31"/>
        <v>#REF!</v>
      </c>
      <c r="J2059" s="127" t="e">
        <f>IF(G2059+H2059&lt;&gt;0,Transaksi!#REF!,"")</f>
        <v>#REF!</v>
      </c>
    </row>
    <row r="2060" spans="3:10" customFormat="1" ht="16" customHeight="1">
      <c r="C2060" s="59" t="e">
        <f>IF(G2060+H2060&lt;&gt;0,Transaksi!#REF!,"")</f>
        <v>#REF!</v>
      </c>
      <c r="D2060" s="60" t="e">
        <f>IF(G2060+H2060&lt;&gt;0,Transaksi!#REF!,"")</f>
        <v>#REF!</v>
      </c>
      <c r="E2060" s="213" t="e">
        <f>IF(G2060+H2060&lt;&gt;0,Transaksi!#REF!,"")</f>
        <v>#REF!</v>
      </c>
      <c r="F2060" s="48" t="e">
        <f>IF(G2060+H2060&lt;&gt;0,Transaksi!#REF!,"")</f>
        <v>#REF!</v>
      </c>
      <c r="G2060" s="61" t="e">
        <f>IF(Transaksi!#REF!=$F$11,Transaksi!#REF!,0)</f>
        <v>#REF!</v>
      </c>
      <c r="H2060" s="61" t="e">
        <f>IF(Transaksi!#REF!=$F$11,Transaksi!#REF!,0)</f>
        <v>#REF!</v>
      </c>
      <c r="I2060" s="127" t="e">
        <f t="shared" si="31"/>
        <v>#REF!</v>
      </c>
      <c r="J2060" s="127" t="e">
        <f>IF(G2060+H2060&lt;&gt;0,Transaksi!#REF!,"")</f>
        <v>#REF!</v>
      </c>
    </row>
    <row r="2061" spans="3:10" customFormat="1" ht="16" customHeight="1">
      <c r="C2061" s="59" t="e">
        <f>IF(G2061+H2061&lt;&gt;0,Transaksi!#REF!,"")</f>
        <v>#REF!</v>
      </c>
      <c r="D2061" s="60" t="e">
        <f>IF(G2061+H2061&lt;&gt;0,Transaksi!#REF!,"")</f>
        <v>#REF!</v>
      </c>
      <c r="E2061" s="213" t="e">
        <f>IF(G2061+H2061&lt;&gt;0,Transaksi!#REF!,"")</f>
        <v>#REF!</v>
      </c>
      <c r="F2061" s="48" t="e">
        <f>IF(G2061+H2061&lt;&gt;0,Transaksi!#REF!,"")</f>
        <v>#REF!</v>
      </c>
      <c r="G2061" s="61" t="e">
        <f>IF(Transaksi!#REF!=$F$11,Transaksi!#REF!,0)</f>
        <v>#REF!</v>
      </c>
      <c r="H2061" s="61" t="e">
        <f>IF(Transaksi!#REF!=$F$11,Transaksi!#REF!,0)</f>
        <v>#REF!</v>
      </c>
      <c r="I2061" s="127" t="e">
        <f t="shared" si="31"/>
        <v>#REF!</v>
      </c>
      <c r="J2061" s="127" t="e">
        <f>IF(G2061+H2061&lt;&gt;0,Transaksi!#REF!,"")</f>
        <v>#REF!</v>
      </c>
    </row>
    <row r="2062" spans="3:10" customFormat="1" ht="16" customHeight="1">
      <c r="C2062" s="59" t="e">
        <f>IF(G2062+H2062&lt;&gt;0,Transaksi!#REF!,"")</f>
        <v>#REF!</v>
      </c>
      <c r="D2062" s="60" t="e">
        <f>IF(G2062+H2062&lt;&gt;0,Transaksi!#REF!,"")</f>
        <v>#REF!</v>
      </c>
      <c r="E2062" s="213" t="e">
        <f>IF(G2062+H2062&lt;&gt;0,Transaksi!#REF!,"")</f>
        <v>#REF!</v>
      </c>
      <c r="F2062" s="48" t="e">
        <f>IF(G2062+H2062&lt;&gt;0,Transaksi!#REF!,"")</f>
        <v>#REF!</v>
      </c>
      <c r="G2062" s="61" t="e">
        <f>IF(Transaksi!#REF!=$F$11,Transaksi!#REF!,0)</f>
        <v>#REF!</v>
      </c>
      <c r="H2062" s="61" t="e">
        <f>IF(Transaksi!#REF!=$F$11,Transaksi!#REF!,0)</f>
        <v>#REF!</v>
      </c>
      <c r="I2062" s="127" t="e">
        <f t="shared" si="31"/>
        <v>#REF!</v>
      </c>
      <c r="J2062" s="127" t="e">
        <f>IF(G2062+H2062&lt;&gt;0,Transaksi!#REF!,"")</f>
        <v>#REF!</v>
      </c>
    </row>
    <row r="2063" spans="3:10" customFormat="1" ht="16" customHeight="1">
      <c r="C2063" s="59" t="e">
        <f>IF(G2063+H2063&lt;&gt;0,Transaksi!#REF!,"")</f>
        <v>#REF!</v>
      </c>
      <c r="D2063" s="60" t="e">
        <f>IF(G2063+H2063&lt;&gt;0,Transaksi!#REF!,"")</f>
        <v>#REF!</v>
      </c>
      <c r="E2063" s="213" t="e">
        <f>IF(G2063+H2063&lt;&gt;0,Transaksi!#REF!,"")</f>
        <v>#REF!</v>
      </c>
      <c r="F2063" s="48" t="e">
        <f>IF(G2063+H2063&lt;&gt;0,Transaksi!#REF!,"")</f>
        <v>#REF!</v>
      </c>
      <c r="G2063" s="61" t="e">
        <f>IF(Transaksi!#REF!=$F$11,Transaksi!#REF!,0)</f>
        <v>#REF!</v>
      </c>
      <c r="H2063" s="61" t="e">
        <f>IF(Transaksi!#REF!=$F$11,Transaksi!#REF!,0)</f>
        <v>#REF!</v>
      </c>
      <c r="I2063" s="127" t="e">
        <f t="shared" si="31"/>
        <v>#REF!</v>
      </c>
      <c r="J2063" s="127" t="e">
        <f>IF(G2063+H2063&lt;&gt;0,Transaksi!#REF!,"")</f>
        <v>#REF!</v>
      </c>
    </row>
    <row r="2064" spans="3:10" customFormat="1" ht="16" customHeight="1">
      <c r="C2064" s="59" t="e">
        <f>IF(G2064+H2064&lt;&gt;0,Transaksi!#REF!,"")</f>
        <v>#REF!</v>
      </c>
      <c r="D2064" s="60" t="e">
        <f>IF(G2064+H2064&lt;&gt;0,Transaksi!#REF!,"")</f>
        <v>#REF!</v>
      </c>
      <c r="E2064" s="213" t="e">
        <f>IF(G2064+H2064&lt;&gt;0,Transaksi!#REF!,"")</f>
        <v>#REF!</v>
      </c>
      <c r="F2064" s="48" t="e">
        <f>IF(G2064+H2064&lt;&gt;0,Transaksi!#REF!,"")</f>
        <v>#REF!</v>
      </c>
      <c r="G2064" s="61" t="e">
        <f>IF(Transaksi!#REF!=$F$11,Transaksi!#REF!,0)</f>
        <v>#REF!</v>
      </c>
      <c r="H2064" s="61" t="e">
        <f>IF(Transaksi!#REF!=$F$11,Transaksi!#REF!,0)</f>
        <v>#REF!</v>
      </c>
      <c r="I2064" s="127" t="e">
        <f t="shared" si="31"/>
        <v>#REF!</v>
      </c>
      <c r="J2064" s="127" t="e">
        <f>IF(G2064+H2064&lt;&gt;0,Transaksi!#REF!,"")</f>
        <v>#REF!</v>
      </c>
    </row>
    <row r="2065" spans="3:10" customFormat="1" ht="16" customHeight="1">
      <c r="C2065" s="59" t="e">
        <f>IF(G2065+H2065&lt;&gt;0,Transaksi!#REF!,"")</f>
        <v>#REF!</v>
      </c>
      <c r="D2065" s="60" t="e">
        <f>IF(G2065+H2065&lt;&gt;0,Transaksi!#REF!,"")</f>
        <v>#REF!</v>
      </c>
      <c r="E2065" s="213" t="e">
        <f>IF(G2065+H2065&lt;&gt;0,Transaksi!#REF!,"")</f>
        <v>#REF!</v>
      </c>
      <c r="F2065" s="48" t="e">
        <f>IF(G2065+H2065&lt;&gt;0,Transaksi!#REF!,"")</f>
        <v>#REF!</v>
      </c>
      <c r="G2065" s="61" t="e">
        <f>IF(Transaksi!#REF!=$F$11,Transaksi!#REF!,0)</f>
        <v>#REF!</v>
      </c>
      <c r="H2065" s="61" t="e">
        <f>IF(Transaksi!#REF!=$F$11,Transaksi!#REF!,0)</f>
        <v>#REF!</v>
      </c>
      <c r="I2065" s="127" t="e">
        <f t="shared" ref="I2065:I2128" si="32">I2064+G2065-H2065</f>
        <v>#REF!</v>
      </c>
      <c r="J2065" s="127" t="e">
        <f>IF(G2065+H2065&lt;&gt;0,Transaksi!#REF!,"")</f>
        <v>#REF!</v>
      </c>
    </row>
    <row r="2066" spans="3:10" customFormat="1" ht="16" customHeight="1">
      <c r="C2066" s="59" t="e">
        <f>IF(G2066+H2066&lt;&gt;0,Transaksi!#REF!,"")</f>
        <v>#REF!</v>
      </c>
      <c r="D2066" s="60" t="e">
        <f>IF(G2066+H2066&lt;&gt;0,Transaksi!#REF!,"")</f>
        <v>#REF!</v>
      </c>
      <c r="E2066" s="213" t="e">
        <f>IF(G2066+H2066&lt;&gt;0,Transaksi!#REF!,"")</f>
        <v>#REF!</v>
      </c>
      <c r="F2066" s="48" t="e">
        <f>IF(G2066+H2066&lt;&gt;0,Transaksi!#REF!,"")</f>
        <v>#REF!</v>
      </c>
      <c r="G2066" s="61" t="e">
        <f>IF(Transaksi!#REF!=$F$11,Transaksi!#REF!,0)</f>
        <v>#REF!</v>
      </c>
      <c r="H2066" s="61" t="e">
        <f>IF(Transaksi!#REF!=$F$11,Transaksi!#REF!,0)</f>
        <v>#REF!</v>
      </c>
      <c r="I2066" s="127" t="e">
        <f t="shared" si="32"/>
        <v>#REF!</v>
      </c>
      <c r="J2066" s="127" t="e">
        <f>IF(G2066+H2066&lt;&gt;0,Transaksi!#REF!,"")</f>
        <v>#REF!</v>
      </c>
    </row>
    <row r="2067" spans="3:10" customFormat="1" ht="16" customHeight="1">
      <c r="C2067" s="59" t="e">
        <f>IF(G2067+H2067&lt;&gt;0,Transaksi!#REF!,"")</f>
        <v>#REF!</v>
      </c>
      <c r="D2067" s="60" t="e">
        <f>IF(G2067+H2067&lt;&gt;0,Transaksi!#REF!,"")</f>
        <v>#REF!</v>
      </c>
      <c r="E2067" s="213" t="e">
        <f>IF(G2067+H2067&lt;&gt;0,Transaksi!#REF!,"")</f>
        <v>#REF!</v>
      </c>
      <c r="F2067" s="48" t="e">
        <f>IF(G2067+H2067&lt;&gt;0,Transaksi!#REF!,"")</f>
        <v>#REF!</v>
      </c>
      <c r="G2067" s="61" t="e">
        <f>IF(Transaksi!#REF!=$F$11,Transaksi!#REF!,0)</f>
        <v>#REF!</v>
      </c>
      <c r="H2067" s="61" t="e">
        <f>IF(Transaksi!#REF!=$F$11,Transaksi!#REF!,0)</f>
        <v>#REF!</v>
      </c>
      <c r="I2067" s="127" t="e">
        <f t="shared" si="32"/>
        <v>#REF!</v>
      </c>
      <c r="J2067" s="127" t="e">
        <f>IF(G2067+H2067&lt;&gt;0,Transaksi!#REF!,"")</f>
        <v>#REF!</v>
      </c>
    </row>
    <row r="2068" spans="3:10" customFormat="1" ht="16" customHeight="1">
      <c r="C2068" s="59" t="e">
        <f>IF(G2068+H2068&lt;&gt;0,Transaksi!#REF!,"")</f>
        <v>#REF!</v>
      </c>
      <c r="D2068" s="60" t="e">
        <f>IF(G2068+H2068&lt;&gt;0,Transaksi!#REF!,"")</f>
        <v>#REF!</v>
      </c>
      <c r="E2068" s="213" t="e">
        <f>IF(G2068+H2068&lt;&gt;0,Transaksi!#REF!,"")</f>
        <v>#REF!</v>
      </c>
      <c r="F2068" s="48" t="e">
        <f>IF(G2068+H2068&lt;&gt;0,Transaksi!#REF!,"")</f>
        <v>#REF!</v>
      </c>
      <c r="G2068" s="61" t="e">
        <f>IF(Transaksi!#REF!=$F$11,Transaksi!#REF!,0)</f>
        <v>#REF!</v>
      </c>
      <c r="H2068" s="61" t="e">
        <f>IF(Transaksi!#REF!=$F$11,Transaksi!#REF!,0)</f>
        <v>#REF!</v>
      </c>
      <c r="I2068" s="127" t="e">
        <f t="shared" si="32"/>
        <v>#REF!</v>
      </c>
      <c r="J2068" s="127" t="e">
        <f>IF(G2068+H2068&lt;&gt;0,Transaksi!#REF!,"")</f>
        <v>#REF!</v>
      </c>
    </row>
    <row r="2069" spans="3:10" customFormat="1" ht="16" customHeight="1">
      <c r="C2069" s="59" t="e">
        <f>IF(G2069+H2069&lt;&gt;0,Transaksi!#REF!,"")</f>
        <v>#REF!</v>
      </c>
      <c r="D2069" s="60" t="e">
        <f>IF(G2069+H2069&lt;&gt;0,Transaksi!#REF!,"")</f>
        <v>#REF!</v>
      </c>
      <c r="E2069" s="213" t="e">
        <f>IF(G2069+H2069&lt;&gt;0,Transaksi!#REF!,"")</f>
        <v>#REF!</v>
      </c>
      <c r="F2069" s="48" t="e">
        <f>IF(G2069+H2069&lt;&gt;0,Transaksi!#REF!,"")</f>
        <v>#REF!</v>
      </c>
      <c r="G2069" s="61" t="e">
        <f>IF(Transaksi!#REF!=$F$11,Transaksi!#REF!,0)</f>
        <v>#REF!</v>
      </c>
      <c r="H2069" s="61" t="e">
        <f>IF(Transaksi!#REF!=$F$11,Transaksi!#REF!,0)</f>
        <v>#REF!</v>
      </c>
      <c r="I2069" s="127" t="e">
        <f t="shared" si="32"/>
        <v>#REF!</v>
      </c>
      <c r="J2069" s="127" t="e">
        <f>IF(G2069+H2069&lt;&gt;0,Transaksi!#REF!,"")</f>
        <v>#REF!</v>
      </c>
    </row>
    <row r="2070" spans="3:10" customFormat="1" ht="16" customHeight="1">
      <c r="C2070" s="59" t="e">
        <f>IF(G2070+H2070&lt;&gt;0,Transaksi!#REF!,"")</f>
        <v>#REF!</v>
      </c>
      <c r="D2070" s="60" t="e">
        <f>IF(G2070+H2070&lt;&gt;0,Transaksi!#REF!,"")</f>
        <v>#REF!</v>
      </c>
      <c r="E2070" s="213" t="e">
        <f>IF(G2070+H2070&lt;&gt;0,Transaksi!#REF!,"")</f>
        <v>#REF!</v>
      </c>
      <c r="F2070" s="48" t="e">
        <f>IF(G2070+H2070&lt;&gt;0,Transaksi!#REF!,"")</f>
        <v>#REF!</v>
      </c>
      <c r="G2070" s="61" t="e">
        <f>IF(Transaksi!#REF!=$F$11,Transaksi!#REF!,0)</f>
        <v>#REF!</v>
      </c>
      <c r="H2070" s="61" t="e">
        <f>IF(Transaksi!#REF!=$F$11,Transaksi!#REF!,0)</f>
        <v>#REF!</v>
      </c>
      <c r="I2070" s="127" t="e">
        <f t="shared" si="32"/>
        <v>#REF!</v>
      </c>
      <c r="J2070" s="127" t="e">
        <f>IF(G2070+H2070&lt;&gt;0,Transaksi!#REF!,"")</f>
        <v>#REF!</v>
      </c>
    </row>
    <row r="2071" spans="3:10" customFormat="1" ht="16" customHeight="1">
      <c r="C2071" s="59" t="e">
        <f>IF(G2071+H2071&lt;&gt;0,Transaksi!#REF!,"")</f>
        <v>#REF!</v>
      </c>
      <c r="D2071" s="60" t="e">
        <f>IF(G2071+H2071&lt;&gt;0,Transaksi!#REF!,"")</f>
        <v>#REF!</v>
      </c>
      <c r="E2071" s="213" t="e">
        <f>IF(G2071+H2071&lt;&gt;0,Transaksi!#REF!,"")</f>
        <v>#REF!</v>
      </c>
      <c r="F2071" s="48" t="e">
        <f>IF(G2071+H2071&lt;&gt;0,Transaksi!#REF!,"")</f>
        <v>#REF!</v>
      </c>
      <c r="G2071" s="61" t="e">
        <f>IF(Transaksi!#REF!=$F$11,Transaksi!#REF!,0)</f>
        <v>#REF!</v>
      </c>
      <c r="H2071" s="61" t="e">
        <f>IF(Transaksi!#REF!=$F$11,Transaksi!#REF!,0)</f>
        <v>#REF!</v>
      </c>
      <c r="I2071" s="127" t="e">
        <f t="shared" si="32"/>
        <v>#REF!</v>
      </c>
      <c r="J2071" s="127" t="e">
        <f>IF(G2071+H2071&lt;&gt;0,Transaksi!#REF!,"")</f>
        <v>#REF!</v>
      </c>
    </row>
    <row r="2072" spans="3:10" customFormat="1" ht="16" customHeight="1">
      <c r="C2072" s="59" t="e">
        <f>IF(G2072+H2072&lt;&gt;0,Transaksi!#REF!,"")</f>
        <v>#REF!</v>
      </c>
      <c r="D2072" s="60" t="e">
        <f>IF(G2072+H2072&lt;&gt;0,Transaksi!#REF!,"")</f>
        <v>#REF!</v>
      </c>
      <c r="E2072" s="213" t="e">
        <f>IF(G2072+H2072&lt;&gt;0,Transaksi!#REF!,"")</f>
        <v>#REF!</v>
      </c>
      <c r="F2072" s="48" t="e">
        <f>IF(G2072+H2072&lt;&gt;0,Transaksi!#REF!,"")</f>
        <v>#REF!</v>
      </c>
      <c r="G2072" s="61" t="e">
        <f>IF(Transaksi!#REF!=$F$11,Transaksi!#REF!,0)</f>
        <v>#REF!</v>
      </c>
      <c r="H2072" s="61" t="e">
        <f>IF(Transaksi!#REF!=$F$11,Transaksi!#REF!,0)</f>
        <v>#REF!</v>
      </c>
      <c r="I2072" s="127" t="e">
        <f t="shared" si="32"/>
        <v>#REF!</v>
      </c>
      <c r="J2072" s="127" t="e">
        <f>IF(G2072+H2072&lt;&gt;0,Transaksi!#REF!,"")</f>
        <v>#REF!</v>
      </c>
    </row>
    <row r="2073" spans="3:10" customFormat="1" ht="16" customHeight="1">
      <c r="C2073" s="59" t="e">
        <f>IF(G2073+H2073&lt;&gt;0,Transaksi!#REF!,"")</f>
        <v>#REF!</v>
      </c>
      <c r="D2073" s="60" t="e">
        <f>IF(G2073+H2073&lt;&gt;0,Transaksi!#REF!,"")</f>
        <v>#REF!</v>
      </c>
      <c r="E2073" s="213" t="e">
        <f>IF(G2073+H2073&lt;&gt;0,Transaksi!#REF!,"")</f>
        <v>#REF!</v>
      </c>
      <c r="F2073" s="48" t="e">
        <f>IF(G2073+H2073&lt;&gt;0,Transaksi!#REF!,"")</f>
        <v>#REF!</v>
      </c>
      <c r="G2073" s="61" t="e">
        <f>IF(Transaksi!#REF!=$F$11,Transaksi!#REF!,0)</f>
        <v>#REF!</v>
      </c>
      <c r="H2073" s="61" t="e">
        <f>IF(Transaksi!#REF!=$F$11,Transaksi!#REF!,0)</f>
        <v>#REF!</v>
      </c>
      <c r="I2073" s="127" t="e">
        <f t="shared" si="32"/>
        <v>#REF!</v>
      </c>
      <c r="J2073" s="127" t="e">
        <f>IF(G2073+H2073&lt;&gt;0,Transaksi!#REF!,"")</f>
        <v>#REF!</v>
      </c>
    </row>
    <row r="2074" spans="3:10" customFormat="1" ht="16" customHeight="1">
      <c r="C2074" s="59" t="e">
        <f>IF(G2074+H2074&lt;&gt;0,Transaksi!#REF!,"")</f>
        <v>#REF!</v>
      </c>
      <c r="D2074" s="60" t="e">
        <f>IF(G2074+H2074&lt;&gt;0,Transaksi!#REF!,"")</f>
        <v>#REF!</v>
      </c>
      <c r="E2074" s="213" t="e">
        <f>IF(G2074+H2074&lt;&gt;0,Transaksi!#REF!,"")</f>
        <v>#REF!</v>
      </c>
      <c r="F2074" s="48" t="e">
        <f>IF(G2074+H2074&lt;&gt;0,Transaksi!#REF!,"")</f>
        <v>#REF!</v>
      </c>
      <c r="G2074" s="61" t="e">
        <f>IF(Transaksi!#REF!=$F$11,Transaksi!#REF!,0)</f>
        <v>#REF!</v>
      </c>
      <c r="H2074" s="61" t="e">
        <f>IF(Transaksi!#REF!=$F$11,Transaksi!#REF!,0)</f>
        <v>#REF!</v>
      </c>
      <c r="I2074" s="127" t="e">
        <f t="shared" si="32"/>
        <v>#REF!</v>
      </c>
      <c r="J2074" s="127" t="e">
        <f>IF(G2074+H2074&lt;&gt;0,Transaksi!#REF!,"")</f>
        <v>#REF!</v>
      </c>
    </row>
    <row r="2075" spans="3:10" customFormat="1" ht="16" customHeight="1">
      <c r="C2075" s="59" t="e">
        <f>IF(G2075+H2075&lt;&gt;0,Transaksi!#REF!,"")</f>
        <v>#REF!</v>
      </c>
      <c r="D2075" s="60" t="e">
        <f>IF(G2075+H2075&lt;&gt;0,Transaksi!#REF!,"")</f>
        <v>#REF!</v>
      </c>
      <c r="E2075" s="213" t="e">
        <f>IF(G2075+H2075&lt;&gt;0,Transaksi!#REF!,"")</f>
        <v>#REF!</v>
      </c>
      <c r="F2075" s="48" t="e">
        <f>IF(G2075+H2075&lt;&gt;0,Transaksi!#REF!,"")</f>
        <v>#REF!</v>
      </c>
      <c r="G2075" s="61" t="e">
        <f>IF(Transaksi!#REF!=$F$11,Transaksi!#REF!,0)</f>
        <v>#REF!</v>
      </c>
      <c r="H2075" s="61" t="e">
        <f>IF(Transaksi!#REF!=$F$11,Transaksi!#REF!,0)</f>
        <v>#REF!</v>
      </c>
      <c r="I2075" s="127" t="e">
        <f t="shared" si="32"/>
        <v>#REF!</v>
      </c>
      <c r="J2075" s="127" t="e">
        <f>IF(G2075+H2075&lt;&gt;0,Transaksi!#REF!,"")</f>
        <v>#REF!</v>
      </c>
    </row>
    <row r="2076" spans="3:10" customFormat="1" ht="16" customHeight="1">
      <c r="C2076" s="59" t="e">
        <f>IF(G2076+H2076&lt;&gt;0,Transaksi!#REF!,"")</f>
        <v>#REF!</v>
      </c>
      <c r="D2076" s="60" t="e">
        <f>IF(G2076+H2076&lt;&gt;0,Transaksi!#REF!,"")</f>
        <v>#REF!</v>
      </c>
      <c r="E2076" s="213" t="e">
        <f>IF(G2076+H2076&lt;&gt;0,Transaksi!#REF!,"")</f>
        <v>#REF!</v>
      </c>
      <c r="F2076" s="48" t="e">
        <f>IF(G2076+H2076&lt;&gt;0,Transaksi!#REF!,"")</f>
        <v>#REF!</v>
      </c>
      <c r="G2076" s="61" t="e">
        <f>IF(Transaksi!#REF!=$F$11,Transaksi!#REF!,0)</f>
        <v>#REF!</v>
      </c>
      <c r="H2076" s="61" t="e">
        <f>IF(Transaksi!#REF!=$F$11,Transaksi!#REF!,0)</f>
        <v>#REF!</v>
      </c>
      <c r="I2076" s="127" t="e">
        <f t="shared" si="32"/>
        <v>#REF!</v>
      </c>
      <c r="J2076" s="127" t="e">
        <f>IF(G2076+H2076&lt;&gt;0,Transaksi!#REF!,"")</f>
        <v>#REF!</v>
      </c>
    </row>
    <row r="2077" spans="3:10" customFormat="1" ht="16" customHeight="1">
      <c r="C2077" s="59" t="e">
        <f>IF(G2077+H2077&lt;&gt;0,Transaksi!#REF!,"")</f>
        <v>#REF!</v>
      </c>
      <c r="D2077" s="60" t="e">
        <f>IF(G2077+H2077&lt;&gt;0,Transaksi!#REF!,"")</f>
        <v>#REF!</v>
      </c>
      <c r="E2077" s="213" t="e">
        <f>IF(G2077+H2077&lt;&gt;0,Transaksi!#REF!,"")</f>
        <v>#REF!</v>
      </c>
      <c r="F2077" s="48" t="e">
        <f>IF(G2077+H2077&lt;&gt;0,Transaksi!#REF!,"")</f>
        <v>#REF!</v>
      </c>
      <c r="G2077" s="61" t="e">
        <f>IF(Transaksi!#REF!=$F$11,Transaksi!#REF!,0)</f>
        <v>#REF!</v>
      </c>
      <c r="H2077" s="61" t="e">
        <f>IF(Transaksi!#REF!=$F$11,Transaksi!#REF!,0)</f>
        <v>#REF!</v>
      </c>
      <c r="I2077" s="127" t="e">
        <f t="shared" si="32"/>
        <v>#REF!</v>
      </c>
      <c r="J2077" s="127" t="e">
        <f>IF(G2077+H2077&lt;&gt;0,Transaksi!#REF!,"")</f>
        <v>#REF!</v>
      </c>
    </row>
    <row r="2078" spans="3:10" customFormat="1" ht="16" customHeight="1">
      <c r="C2078" s="59" t="e">
        <f>IF(G2078+H2078&lt;&gt;0,Transaksi!#REF!,"")</f>
        <v>#REF!</v>
      </c>
      <c r="D2078" s="60" t="e">
        <f>IF(G2078+H2078&lt;&gt;0,Transaksi!#REF!,"")</f>
        <v>#REF!</v>
      </c>
      <c r="E2078" s="213" t="e">
        <f>IF(G2078+H2078&lt;&gt;0,Transaksi!#REF!,"")</f>
        <v>#REF!</v>
      </c>
      <c r="F2078" s="48" t="e">
        <f>IF(G2078+H2078&lt;&gt;0,Transaksi!#REF!,"")</f>
        <v>#REF!</v>
      </c>
      <c r="G2078" s="61" t="e">
        <f>IF(Transaksi!#REF!=$F$11,Transaksi!#REF!,0)</f>
        <v>#REF!</v>
      </c>
      <c r="H2078" s="61" t="e">
        <f>IF(Transaksi!#REF!=$F$11,Transaksi!#REF!,0)</f>
        <v>#REF!</v>
      </c>
      <c r="I2078" s="127" t="e">
        <f t="shared" si="32"/>
        <v>#REF!</v>
      </c>
      <c r="J2078" s="127" t="e">
        <f>IF(G2078+H2078&lt;&gt;0,Transaksi!#REF!,"")</f>
        <v>#REF!</v>
      </c>
    </row>
    <row r="2079" spans="3:10" customFormat="1" ht="16" customHeight="1">
      <c r="C2079" s="59" t="e">
        <f>IF(G2079+H2079&lt;&gt;0,Transaksi!#REF!,"")</f>
        <v>#REF!</v>
      </c>
      <c r="D2079" s="60" t="e">
        <f>IF(G2079+H2079&lt;&gt;0,Transaksi!#REF!,"")</f>
        <v>#REF!</v>
      </c>
      <c r="E2079" s="213" t="e">
        <f>IF(G2079+H2079&lt;&gt;0,Transaksi!#REF!,"")</f>
        <v>#REF!</v>
      </c>
      <c r="F2079" s="48" t="e">
        <f>IF(G2079+H2079&lt;&gt;0,Transaksi!#REF!,"")</f>
        <v>#REF!</v>
      </c>
      <c r="G2079" s="61" t="e">
        <f>IF(Transaksi!#REF!=$F$11,Transaksi!#REF!,0)</f>
        <v>#REF!</v>
      </c>
      <c r="H2079" s="61" t="e">
        <f>IF(Transaksi!#REF!=$F$11,Transaksi!#REF!,0)</f>
        <v>#REF!</v>
      </c>
      <c r="I2079" s="127" t="e">
        <f t="shared" si="32"/>
        <v>#REF!</v>
      </c>
      <c r="J2079" s="127" t="e">
        <f>IF(G2079+H2079&lt;&gt;0,Transaksi!#REF!,"")</f>
        <v>#REF!</v>
      </c>
    </row>
    <row r="2080" spans="3:10" customFormat="1" ht="16" customHeight="1">
      <c r="C2080" s="59" t="e">
        <f>IF(G2080+H2080&lt;&gt;0,Transaksi!#REF!,"")</f>
        <v>#REF!</v>
      </c>
      <c r="D2080" s="60" t="e">
        <f>IF(G2080+H2080&lt;&gt;0,Transaksi!#REF!,"")</f>
        <v>#REF!</v>
      </c>
      <c r="E2080" s="213" t="e">
        <f>IF(G2080+H2080&lt;&gt;0,Transaksi!#REF!,"")</f>
        <v>#REF!</v>
      </c>
      <c r="F2080" s="48" t="e">
        <f>IF(G2080+H2080&lt;&gt;0,Transaksi!#REF!,"")</f>
        <v>#REF!</v>
      </c>
      <c r="G2080" s="61" t="e">
        <f>IF(Transaksi!#REF!=$F$11,Transaksi!#REF!,0)</f>
        <v>#REF!</v>
      </c>
      <c r="H2080" s="61" t="e">
        <f>IF(Transaksi!#REF!=$F$11,Transaksi!#REF!,0)</f>
        <v>#REF!</v>
      </c>
      <c r="I2080" s="127" t="e">
        <f t="shared" si="32"/>
        <v>#REF!</v>
      </c>
      <c r="J2080" s="127" t="e">
        <f>IF(G2080+H2080&lt;&gt;0,Transaksi!#REF!,"")</f>
        <v>#REF!</v>
      </c>
    </row>
    <row r="2081" spans="3:10" customFormat="1" ht="16" customHeight="1">
      <c r="C2081" s="59" t="e">
        <f>IF(G2081+H2081&lt;&gt;0,Transaksi!#REF!,"")</f>
        <v>#REF!</v>
      </c>
      <c r="D2081" s="60" t="e">
        <f>IF(G2081+H2081&lt;&gt;0,Transaksi!#REF!,"")</f>
        <v>#REF!</v>
      </c>
      <c r="E2081" s="213" t="e">
        <f>IF(G2081+H2081&lt;&gt;0,Transaksi!#REF!,"")</f>
        <v>#REF!</v>
      </c>
      <c r="F2081" s="48" t="e">
        <f>IF(G2081+H2081&lt;&gt;0,Transaksi!#REF!,"")</f>
        <v>#REF!</v>
      </c>
      <c r="G2081" s="61" t="e">
        <f>IF(Transaksi!#REF!=$F$11,Transaksi!#REF!,0)</f>
        <v>#REF!</v>
      </c>
      <c r="H2081" s="61" t="e">
        <f>IF(Transaksi!#REF!=$F$11,Transaksi!#REF!,0)</f>
        <v>#REF!</v>
      </c>
      <c r="I2081" s="127" t="e">
        <f t="shared" si="32"/>
        <v>#REF!</v>
      </c>
      <c r="J2081" s="127" t="e">
        <f>IF(G2081+H2081&lt;&gt;0,Transaksi!#REF!,"")</f>
        <v>#REF!</v>
      </c>
    </row>
    <row r="2082" spans="3:10" customFormat="1" ht="16" customHeight="1">
      <c r="C2082" s="59" t="e">
        <f>IF(G2082+H2082&lt;&gt;0,Transaksi!#REF!,"")</f>
        <v>#REF!</v>
      </c>
      <c r="D2082" s="60" t="e">
        <f>IF(G2082+H2082&lt;&gt;0,Transaksi!#REF!,"")</f>
        <v>#REF!</v>
      </c>
      <c r="E2082" s="213" t="e">
        <f>IF(G2082+H2082&lt;&gt;0,Transaksi!#REF!,"")</f>
        <v>#REF!</v>
      </c>
      <c r="F2082" s="48" t="e">
        <f>IF(G2082+H2082&lt;&gt;0,Transaksi!#REF!,"")</f>
        <v>#REF!</v>
      </c>
      <c r="G2082" s="61" t="e">
        <f>IF(Transaksi!#REF!=$F$11,Transaksi!#REF!,0)</f>
        <v>#REF!</v>
      </c>
      <c r="H2082" s="61" t="e">
        <f>IF(Transaksi!#REF!=$F$11,Transaksi!#REF!,0)</f>
        <v>#REF!</v>
      </c>
      <c r="I2082" s="127" t="e">
        <f t="shared" si="32"/>
        <v>#REF!</v>
      </c>
      <c r="J2082" s="127" t="e">
        <f>IF(G2082+H2082&lt;&gt;0,Transaksi!#REF!,"")</f>
        <v>#REF!</v>
      </c>
    </row>
    <row r="2083" spans="3:10" customFormat="1" ht="16" customHeight="1">
      <c r="C2083" s="59" t="e">
        <f>IF(G2083+H2083&lt;&gt;0,Transaksi!#REF!,"")</f>
        <v>#REF!</v>
      </c>
      <c r="D2083" s="60" t="e">
        <f>IF(G2083+H2083&lt;&gt;0,Transaksi!#REF!,"")</f>
        <v>#REF!</v>
      </c>
      <c r="E2083" s="213" t="e">
        <f>IF(G2083+H2083&lt;&gt;0,Transaksi!#REF!,"")</f>
        <v>#REF!</v>
      </c>
      <c r="F2083" s="48" t="e">
        <f>IF(G2083+H2083&lt;&gt;0,Transaksi!#REF!,"")</f>
        <v>#REF!</v>
      </c>
      <c r="G2083" s="61" t="e">
        <f>IF(Transaksi!#REF!=$F$11,Transaksi!#REF!,0)</f>
        <v>#REF!</v>
      </c>
      <c r="H2083" s="61" t="e">
        <f>IF(Transaksi!#REF!=$F$11,Transaksi!#REF!,0)</f>
        <v>#REF!</v>
      </c>
      <c r="I2083" s="127" t="e">
        <f t="shared" si="32"/>
        <v>#REF!</v>
      </c>
      <c r="J2083" s="127" t="e">
        <f>IF(G2083+H2083&lt;&gt;0,Transaksi!#REF!,"")</f>
        <v>#REF!</v>
      </c>
    </row>
    <row r="2084" spans="3:10" customFormat="1" ht="16" customHeight="1">
      <c r="C2084" s="59" t="e">
        <f>IF(G2084+H2084&lt;&gt;0,Transaksi!#REF!,"")</f>
        <v>#REF!</v>
      </c>
      <c r="D2084" s="60" t="e">
        <f>IF(G2084+H2084&lt;&gt;0,Transaksi!#REF!,"")</f>
        <v>#REF!</v>
      </c>
      <c r="E2084" s="213" t="e">
        <f>IF(G2084+H2084&lt;&gt;0,Transaksi!#REF!,"")</f>
        <v>#REF!</v>
      </c>
      <c r="F2084" s="48" t="e">
        <f>IF(G2084+H2084&lt;&gt;0,Transaksi!#REF!,"")</f>
        <v>#REF!</v>
      </c>
      <c r="G2084" s="61" t="e">
        <f>IF(Transaksi!#REF!=$F$11,Transaksi!#REF!,0)</f>
        <v>#REF!</v>
      </c>
      <c r="H2084" s="61" t="e">
        <f>IF(Transaksi!#REF!=$F$11,Transaksi!#REF!,0)</f>
        <v>#REF!</v>
      </c>
      <c r="I2084" s="127" t="e">
        <f t="shared" si="32"/>
        <v>#REF!</v>
      </c>
      <c r="J2084" s="127" t="e">
        <f>IF(G2084+H2084&lt;&gt;0,Transaksi!#REF!,"")</f>
        <v>#REF!</v>
      </c>
    </row>
    <row r="2085" spans="3:10" customFormat="1" ht="16" customHeight="1">
      <c r="C2085" s="59" t="e">
        <f>IF(G2085+H2085&lt;&gt;0,Transaksi!#REF!,"")</f>
        <v>#REF!</v>
      </c>
      <c r="D2085" s="60" t="e">
        <f>IF(G2085+H2085&lt;&gt;0,Transaksi!#REF!,"")</f>
        <v>#REF!</v>
      </c>
      <c r="E2085" s="213" t="e">
        <f>IF(G2085+H2085&lt;&gt;0,Transaksi!#REF!,"")</f>
        <v>#REF!</v>
      </c>
      <c r="F2085" s="48" t="e">
        <f>IF(G2085+H2085&lt;&gt;0,Transaksi!#REF!,"")</f>
        <v>#REF!</v>
      </c>
      <c r="G2085" s="61" t="e">
        <f>IF(Transaksi!#REF!=$F$11,Transaksi!#REF!,0)</f>
        <v>#REF!</v>
      </c>
      <c r="H2085" s="61" t="e">
        <f>IF(Transaksi!#REF!=$F$11,Transaksi!#REF!,0)</f>
        <v>#REF!</v>
      </c>
      <c r="I2085" s="127" t="e">
        <f t="shared" si="32"/>
        <v>#REF!</v>
      </c>
      <c r="J2085" s="127" t="e">
        <f>IF(G2085+H2085&lt;&gt;0,Transaksi!#REF!,"")</f>
        <v>#REF!</v>
      </c>
    </row>
    <row r="2086" spans="3:10" customFormat="1" ht="16" customHeight="1">
      <c r="C2086" s="59" t="e">
        <f>IF(G2086+H2086&lt;&gt;0,Transaksi!#REF!,"")</f>
        <v>#REF!</v>
      </c>
      <c r="D2086" s="60" t="e">
        <f>IF(G2086+H2086&lt;&gt;0,Transaksi!#REF!,"")</f>
        <v>#REF!</v>
      </c>
      <c r="E2086" s="213" t="e">
        <f>IF(G2086+H2086&lt;&gt;0,Transaksi!#REF!,"")</f>
        <v>#REF!</v>
      </c>
      <c r="F2086" s="48" t="e">
        <f>IF(G2086+H2086&lt;&gt;0,Transaksi!#REF!,"")</f>
        <v>#REF!</v>
      </c>
      <c r="G2086" s="61" t="e">
        <f>IF(Transaksi!#REF!=$F$11,Transaksi!#REF!,0)</f>
        <v>#REF!</v>
      </c>
      <c r="H2086" s="61" t="e">
        <f>IF(Transaksi!#REF!=$F$11,Transaksi!#REF!,0)</f>
        <v>#REF!</v>
      </c>
      <c r="I2086" s="127" t="e">
        <f t="shared" si="32"/>
        <v>#REF!</v>
      </c>
      <c r="J2086" s="127" t="e">
        <f>IF(G2086+H2086&lt;&gt;0,Transaksi!#REF!,"")</f>
        <v>#REF!</v>
      </c>
    </row>
    <row r="2087" spans="3:10" customFormat="1" ht="16" customHeight="1">
      <c r="C2087" s="59" t="e">
        <f>IF(G2087+H2087&lt;&gt;0,Transaksi!#REF!,"")</f>
        <v>#REF!</v>
      </c>
      <c r="D2087" s="60" t="e">
        <f>IF(G2087+H2087&lt;&gt;0,Transaksi!#REF!,"")</f>
        <v>#REF!</v>
      </c>
      <c r="E2087" s="213" t="e">
        <f>IF(G2087+H2087&lt;&gt;0,Transaksi!#REF!,"")</f>
        <v>#REF!</v>
      </c>
      <c r="F2087" s="48" t="e">
        <f>IF(G2087+H2087&lt;&gt;0,Transaksi!#REF!,"")</f>
        <v>#REF!</v>
      </c>
      <c r="G2087" s="61" t="e">
        <f>IF(Transaksi!#REF!=$F$11,Transaksi!#REF!,0)</f>
        <v>#REF!</v>
      </c>
      <c r="H2087" s="61" t="e">
        <f>IF(Transaksi!#REF!=$F$11,Transaksi!#REF!,0)</f>
        <v>#REF!</v>
      </c>
      <c r="I2087" s="127" t="e">
        <f t="shared" si="32"/>
        <v>#REF!</v>
      </c>
      <c r="J2087" s="127" t="e">
        <f>IF(G2087+H2087&lt;&gt;0,Transaksi!#REF!,"")</f>
        <v>#REF!</v>
      </c>
    </row>
    <row r="2088" spans="3:10" customFormat="1" ht="16" customHeight="1">
      <c r="C2088" s="59" t="e">
        <f>IF(G2088+H2088&lt;&gt;0,Transaksi!#REF!,"")</f>
        <v>#REF!</v>
      </c>
      <c r="D2088" s="60" t="e">
        <f>IF(G2088+H2088&lt;&gt;0,Transaksi!#REF!,"")</f>
        <v>#REF!</v>
      </c>
      <c r="E2088" s="213" t="e">
        <f>IF(G2088+H2088&lt;&gt;0,Transaksi!#REF!,"")</f>
        <v>#REF!</v>
      </c>
      <c r="F2088" s="48" t="e">
        <f>IF(G2088+H2088&lt;&gt;0,Transaksi!#REF!,"")</f>
        <v>#REF!</v>
      </c>
      <c r="G2088" s="61" t="e">
        <f>IF(Transaksi!#REF!=$F$11,Transaksi!#REF!,0)</f>
        <v>#REF!</v>
      </c>
      <c r="H2088" s="61" t="e">
        <f>IF(Transaksi!#REF!=$F$11,Transaksi!#REF!,0)</f>
        <v>#REF!</v>
      </c>
      <c r="I2088" s="127" t="e">
        <f t="shared" si="32"/>
        <v>#REF!</v>
      </c>
      <c r="J2088" s="127" t="e">
        <f>IF(G2088+H2088&lt;&gt;0,Transaksi!#REF!,"")</f>
        <v>#REF!</v>
      </c>
    </row>
    <row r="2089" spans="3:10" customFormat="1" ht="16" customHeight="1">
      <c r="C2089" s="59" t="e">
        <f>IF(G2089+H2089&lt;&gt;0,Transaksi!#REF!,"")</f>
        <v>#REF!</v>
      </c>
      <c r="D2089" s="60" t="e">
        <f>IF(G2089+H2089&lt;&gt;0,Transaksi!#REF!,"")</f>
        <v>#REF!</v>
      </c>
      <c r="E2089" s="213" t="e">
        <f>IF(G2089+H2089&lt;&gt;0,Transaksi!#REF!,"")</f>
        <v>#REF!</v>
      </c>
      <c r="F2089" s="48" t="e">
        <f>IF(G2089+H2089&lt;&gt;0,Transaksi!#REF!,"")</f>
        <v>#REF!</v>
      </c>
      <c r="G2089" s="61" t="e">
        <f>IF(Transaksi!#REF!=$F$11,Transaksi!#REF!,0)</f>
        <v>#REF!</v>
      </c>
      <c r="H2089" s="61" t="e">
        <f>IF(Transaksi!#REF!=$F$11,Transaksi!#REF!,0)</f>
        <v>#REF!</v>
      </c>
      <c r="I2089" s="127" t="e">
        <f t="shared" si="32"/>
        <v>#REF!</v>
      </c>
      <c r="J2089" s="127" t="e">
        <f>IF(G2089+H2089&lt;&gt;0,Transaksi!#REF!,"")</f>
        <v>#REF!</v>
      </c>
    </row>
    <row r="2090" spans="3:10" customFormat="1" ht="16" customHeight="1">
      <c r="C2090" s="59" t="e">
        <f>IF(G2090+H2090&lt;&gt;0,Transaksi!#REF!,"")</f>
        <v>#REF!</v>
      </c>
      <c r="D2090" s="60" t="e">
        <f>IF(G2090+H2090&lt;&gt;0,Transaksi!#REF!,"")</f>
        <v>#REF!</v>
      </c>
      <c r="E2090" s="213" t="e">
        <f>IF(G2090+H2090&lt;&gt;0,Transaksi!#REF!,"")</f>
        <v>#REF!</v>
      </c>
      <c r="F2090" s="48" t="e">
        <f>IF(G2090+H2090&lt;&gt;0,Transaksi!#REF!,"")</f>
        <v>#REF!</v>
      </c>
      <c r="G2090" s="61" t="e">
        <f>IF(Transaksi!#REF!=$F$11,Transaksi!#REF!,0)</f>
        <v>#REF!</v>
      </c>
      <c r="H2090" s="61" t="e">
        <f>IF(Transaksi!#REF!=$F$11,Transaksi!#REF!,0)</f>
        <v>#REF!</v>
      </c>
      <c r="I2090" s="127" t="e">
        <f t="shared" si="32"/>
        <v>#REF!</v>
      </c>
      <c r="J2090" s="127" t="e">
        <f>IF(G2090+H2090&lt;&gt;0,Transaksi!#REF!,"")</f>
        <v>#REF!</v>
      </c>
    </row>
    <row r="2091" spans="3:10" customFormat="1" ht="16" customHeight="1">
      <c r="C2091" s="59" t="e">
        <f>IF(G2091+H2091&lt;&gt;0,Transaksi!#REF!,"")</f>
        <v>#REF!</v>
      </c>
      <c r="D2091" s="60" t="e">
        <f>IF(G2091+H2091&lt;&gt;0,Transaksi!#REF!,"")</f>
        <v>#REF!</v>
      </c>
      <c r="E2091" s="213" t="e">
        <f>IF(G2091+H2091&lt;&gt;0,Transaksi!#REF!,"")</f>
        <v>#REF!</v>
      </c>
      <c r="F2091" s="48" t="e">
        <f>IF(G2091+H2091&lt;&gt;0,Transaksi!#REF!,"")</f>
        <v>#REF!</v>
      </c>
      <c r="G2091" s="61" t="e">
        <f>IF(Transaksi!#REF!=$F$11,Transaksi!#REF!,0)</f>
        <v>#REF!</v>
      </c>
      <c r="H2091" s="61" t="e">
        <f>IF(Transaksi!#REF!=$F$11,Transaksi!#REF!,0)</f>
        <v>#REF!</v>
      </c>
      <c r="I2091" s="127" t="e">
        <f t="shared" si="32"/>
        <v>#REF!</v>
      </c>
      <c r="J2091" s="127" t="e">
        <f>IF(G2091+H2091&lt;&gt;0,Transaksi!#REF!,"")</f>
        <v>#REF!</v>
      </c>
    </row>
    <row r="2092" spans="3:10" customFormat="1" ht="16" customHeight="1">
      <c r="C2092" s="59" t="e">
        <f>IF(G2092+H2092&lt;&gt;0,Transaksi!#REF!,"")</f>
        <v>#REF!</v>
      </c>
      <c r="D2092" s="60" t="e">
        <f>IF(G2092+H2092&lt;&gt;0,Transaksi!#REF!,"")</f>
        <v>#REF!</v>
      </c>
      <c r="E2092" s="213" t="e">
        <f>IF(G2092+H2092&lt;&gt;0,Transaksi!#REF!,"")</f>
        <v>#REF!</v>
      </c>
      <c r="F2092" s="48" t="e">
        <f>IF(G2092+H2092&lt;&gt;0,Transaksi!#REF!,"")</f>
        <v>#REF!</v>
      </c>
      <c r="G2092" s="61" t="e">
        <f>IF(Transaksi!#REF!=$F$11,Transaksi!#REF!,0)</f>
        <v>#REF!</v>
      </c>
      <c r="H2092" s="61" t="e">
        <f>IF(Transaksi!#REF!=$F$11,Transaksi!#REF!,0)</f>
        <v>#REF!</v>
      </c>
      <c r="I2092" s="127" t="e">
        <f t="shared" si="32"/>
        <v>#REF!</v>
      </c>
      <c r="J2092" s="127" t="e">
        <f>IF(G2092+H2092&lt;&gt;0,Transaksi!#REF!,"")</f>
        <v>#REF!</v>
      </c>
    </row>
    <row r="2093" spans="3:10" customFormat="1" ht="16" customHeight="1">
      <c r="C2093" s="59" t="e">
        <f>IF(G2093+H2093&lt;&gt;0,Transaksi!#REF!,"")</f>
        <v>#REF!</v>
      </c>
      <c r="D2093" s="60" t="e">
        <f>IF(G2093+H2093&lt;&gt;0,Transaksi!#REF!,"")</f>
        <v>#REF!</v>
      </c>
      <c r="E2093" s="213" t="e">
        <f>IF(G2093+H2093&lt;&gt;0,Transaksi!#REF!,"")</f>
        <v>#REF!</v>
      </c>
      <c r="F2093" s="48" t="e">
        <f>IF(G2093+H2093&lt;&gt;0,Transaksi!#REF!,"")</f>
        <v>#REF!</v>
      </c>
      <c r="G2093" s="61" t="e">
        <f>IF(Transaksi!#REF!=$F$11,Transaksi!#REF!,0)</f>
        <v>#REF!</v>
      </c>
      <c r="H2093" s="61" t="e">
        <f>IF(Transaksi!#REF!=$F$11,Transaksi!#REF!,0)</f>
        <v>#REF!</v>
      </c>
      <c r="I2093" s="127" t="e">
        <f t="shared" si="32"/>
        <v>#REF!</v>
      </c>
      <c r="J2093" s="127" t="e">
        <f>IF(G2093+H2093&lt;&gt;0,Transaksi!#REF!,"")</f>
        <v>#REF!</v>
      </c>
    </row>
    <row r="2094" spans="3:10" customFormat="1" ht="16" customHeight="1">
      <c r="C2094" s="59" t="e">
        <f>IF(G2094+H2094&lt;&gt;0,Transaksi!#REF!,"")</f>
        <v>#REF!</v>
      </c>
      <c r="D2094" s="60" t="e">
        <f>IF(G2094+H2094&lt;&gt;0,Transaksi!#REF!,"")</f>
        <v>#REF!</v>
      </c>
      <c r="E2094" s="213" t="e">
        <f>IF(G2094+H2094&lt;&gt;0,Transaksi!#REF!,"")</f>
        <v>#REF!</v>
      </c>
      <c r="F2094" s="48" t="e">
        <f>IF(G2094+H2094&lt;&gt;0,Transaksi!#REF!,"")</f>
        <v>#REF!</v>
      </c>
      <c r="G2094" s="61" t="e">
        <f>IF(Transaksi!#REF!=$F$11,Transaksi!#REF!,0)</f>
        <v>#REF!</v>
      </c>
      <c r="H2094" s="61" t="e">
        <f>IF(Transaksi!#REF!=$F$11,Transaksi!#REF!,0)</f>
        <v>#REF!</v>
      </c>
      <c r="I2094" s="127" t="e">
        <f t="shared" si="32"/>
        <v>#REF!</v>
      </c>
      <c r="J2094" s="127" t="e">
        <f>IF(G2094+H2094&lt;&gt;0,Transaksi!#REF!,"")</f>
        <v>#REF!</v>
      </c>
    </row>
    <row r="2095" spans="3:10" customFormat="1" ht="16" customHeight="1">
      <c r="C2095" s="59" t="e">
        <f>IF(G2095+H2095&lt;&gt;0,Transaksi!#REF!,"")</f>
        <v>#REF!</v>
      </c>
      <c r="D2095" s="60" t="e">
        <f>IF(G2095+H2095&lt;&gt;0,Transaksi!#REF!,"")</f>
        <v>#REF!</v>
      </c>
      <c r="E2095" s="213" t="e">
        <f>IF(G2095+H2095&lt;&gt;0,Transaksi!#REF!,"")</f>
        <v>#REF!</v>
      </c>
      <c r="F2095" s="48" t="e">
        <f>IF(G2095+H2095&lt;&gt;0,Transaksi!#REF!,"")</f>
        <v>#REF!</v>
      </c>
      <c r="G2095" s="61" t="e">
        <f>IF(Transaksi!#REF!=$F$11,Transaksi!#REF!,0)</f>
        <v>#REF!</v>
      </c>
      <c r="H2095" s="61" t="e">
        <f>IF(Transaksi!#REF!=$F$11,Transaksi!#REF!,0)</f>
        <v>#REF!</v>
      </c>
      <c r="I2095" s="127" t="e">
        <f t="shared" si="32"/>
        <v>#REF!</v>
      </c>
      <c r="J2095" s="127" t="e">
        <f>IF(G2095+H2095&lt;&gt;0,Transaksi!#REF!,"")</f>
        <v>#REF!</v>
      </c>
    </row>
    <row r="2096" spans="3:10" customFormat="1" ht="16" customHeight="1">
      <c r="C2096" s="59" t="e">
        <f>IF(G2096+H2096&lt;&gt;0,Transaksi!#REF!,"")</f>
        <v>#REF!</v>
      </c>
      <c r="D2096" s="60" t="e">
        <f>IF(G2096+H2096&lt;&gt;0,Transaksi!#REF!,"")</f>
        <v>#REF!</v>
      </c>
      <c r="E2096" s="213" t="e">
        <f>IF(G2096+H2096&lt;&gt;0,Transaksi!#REF!,"")</f>
        <v>#REF!</v>
      </c>
      <c r="F2096" s="48" t="e">
        <f>IF(G2096+H2096&lt;&gt;0,Transaksi!#REF!,"")</f>
        <v>#REF!</v>
      </c>
      <c r="G2096" s="61" t="e">
        <f>IF(Transaksi!#REF!=$F$11,Transaksi!#REF!,0)</f>
        <v>#REF!</v>
      </c>
      <c r="H2096" s="61" t="e">
        <f>IF(Transaksi!#REF!=$F$11,Transaksi!#REF!,0)</f>
        <v>#REF!</v>
      </c>
      <c r="I2096" s="127" t="e">
        <f t="shared" si="32"/>
        <v>#REF!</v>
      </c>
      <c r="J2096" s="127" t="e">
        <f>IF(G2096+H2096&lt;&gt;0,Transaksi!#REF!,"")</f>
        <v>#REF!</v>
      </c>
    </row>
    <row r="2097" spans="3:10" customFormat="1" ht="16" customHeight="1">
      <c r="C2097" s="59" t="e">
        <f>IF(G2097+H2097&lt;&gt;0,Transaksi!#REF!,"")</f>
        <v>#REF!</v>
      </c>
      <c r="D2097" s="60" t="e">
        <f>IF(G2097+H2097&lt;&gt;0,Transaksi!#REF!,"")</f>
        <v>#REF!</v>
      </c>
      <c r="E2097" s="213" t="e">
        <f>IF(G2097+H2097&lt;&gt;0,Transaksi!#REF!,"")</f>
        <v>#REF!</v>
      </c>
      <c r="F2097" s="48" t="e">
        <f>IF(G2097+H2097&lt;&gt;0,Transaksi!#REF!,"")</f>
        <v>#REF!</v>
      </c>
      <c r="G2097" s="61" t="e">
        <f>IF(Transaksi!#REF!=$F$11,Transaksi!#REF!,0)</f>
        <v>#REF!</v>
      </c>
      <c r="H2097" s="61" t="e">
        <f>IF(Transaksi!#REF!=$F$11,Transaksi!#REF!,0)</f>
        <v>#REF!</v>
      </c>
      <c r="I2097" s="127" t="e">
        <f t="shared" si="32"/>
        <v>#REF!</v>
      </c>
      <c r="J2097" s="127" t="e">
        <f>IF(G2097+H2097&lt;&gt;0,Transaksi!#REF!,"")</f>
        <v>#REF!</v>
      </c>
    </row>
    <row r="2098" spans="3:10" customFormat="1" ht="16" customHeight="1">
      <c r="C2098" s="59" t="e">
        <f>IF(G2098+H2098&lt;&gt;0,Transaksi!#REF!,"")</f>
        <v>#REF!</v>
      </c>
      <c r="D2098" s="60" t="e">
        <f>IF(G2098+H2098&lt;&gt;0,Transaksi!#REF!,"")</f>
        <v>#REF!</v>
      </c>
      <c r="E2098" s="213" t="e">
        <f>IF(G2098+H2098&lt;&gt;0,Transaksi!#REF!,"")</f>
        <v>#REF!</v>
      </c>
      <c r="F2098" s="48" t="e">
        <f>IF(G2098+H2098&lt;&gt;0,Transaksi!#REF!,"")</f>
        <v>#REF!</v>
      </c>
      <c r="G2098" s="61" t="e">
        <f>IF(Transaksi!#REF!=$F$11,Transaksi!#REF!,0)</f>
        <v>#REF!</v>
      </c>
      <c r="H2098" s="61" t="e">
        <f>IF(Transaksi!#REF!=$F$11,Transaksi!#REF!,0)</f>
        <v>#REF!</v>
      </c>
      <c r="I2098" s="127" t="e">
        <f t="shared" si="32"/>
        <v>#REF!</v>
      </c>
      <c r="J2098" s="127" t="e">
        <f>IF(G2098+H2098&lt;&gt;0,Transaksi!#REF!,"")</f>
        <v>#REF!</v>
      </c>
    </row>
    <row r="2099" spans="3:10" customFormat="1" ht="16" customHeight="1">
      <c r="C2099" s="59" t="e">
        <f>IF(G2099+H2099&lt;&gt;0,Transaksi!#REF!,"")</f>
        <v>#REF!</v>
      </c>
      <c r="D2099" s="60" t="e">
        <f>IF(G2099+H2099&lt;&gt;0,Transaksi!#REF!,"")</f>
        <v>#REF!</v>
      </c>
      <c r="E2099" s="213" t="e">
        <f>IF(G2099+H2099&lt;&gt;0,Transaksi!#REF!,"")</f>
        <v>#REF!</v>
      </c>
      <c r="F2099" s="48" t="e">
        <f>IF(G2099+H2099&lt;&gt;0,Transaksi!#REF!,"")</f>
        <v>#REF!</v>
      </c>
      <c r="G2099" s="61" t="e">
        <f>IF(Transaksi!#REF!=$F$11,Transaksi!#REF!,0)</f>
        <v>#REF!</v>
      </c>
      <c r="H2099" s="61" t="e">
        <f>IF(Transaksi!#REF!=$F$11,Transaksi!#REF!,0)</f>
        <v>#REF!</v>
      </c>
      <c r="I2099" s="127" t="e">
        <f t="shared" si="32"/>
        <v>#REF!</v>
      </c>
      <c r="J2099" s="127" t="e">
        <f>IF(G2099+H2099&lt;&gt;0,Transaksi!#REF!,"")</f>
        <v>#REF!</v>
      </c>
    </row>
    <row r="2100" spans="3:10" customFormat="1" ht="16" customHeight="1">
      <c r="C2100" s="59" t="e">
        <f>IF(G2100+H2100&lt;&gt;0,Transaksi!#REF!,"")</f>
        <v>#REF!</v>
      </c>
      <c r="D2100" s="60" t="e">
        <f>IF(G2100+H2100&lt;&gt;0,Transaksi!#REF!,"")</f>
        <v>#REF!</v>
      </c>
      <c r="E2100" s="213" t="e">
        <f>IF(G2100+H2100&lt;&gt;0,Transaksi!#REF!,"")</f>
        <v>#REF!</v>
      </c>
      <c r="F2100" s="48" t="e">
        <f>IF(G2100+H2100&lt;&gt;0,Transaksi!#REF!,"")</f>
        <v>#REF!</v>
      </c>
      <c r="G2100" s="61" t="e">
        <f>IF(Transaksi!#REF!=$F$11,Transaksi!#REF!,0)</f>
        <v>#REF!</v>
      </c>
      <c r="H2100" s="61" t="e">
        <f>IF(Transaksi!#REF!=$F$11,Transaksi!#REF!,0)</f>
        <v>#REF!</v>
      </c>
      <c r="I2100" s="127" t="e">
        <f t="shared" si="32"/>
        <v>#REF!</v>
      </c>
      <c r="J2100" s="127" t="e">
        <f>IF(G2100+H2100&lt;&gt;0,Transaksi!#REF!,"")</f>
        <v>#REF!</v>
      </c>
    </row>
    <row r="2101" spans="3:10" customFormat="1" ht="16" customHeight="1">
      <c r="C2101" s="59" t="e">
        <f>IF(G2101+H2101&lt;&gt;0,Transaksi!#REF!,"")</f>
        <v>#REF!</v>
      </c>
      <c r="D2101" s="60" t="e">
        <f>IF(G2101+H2101&lt;&gt;0,Transaksi!#REF!,"")</f>
        <v>#REF!</v>
      </c>
      <c r="E2101" s="213" t="e">
        <f>IF(G2101+H2101&lt;&gt;0,Transaksi!#REF!,"")</f>
        <v>#REF!</v>
      </c>
      <c r="F2101" s="48" t="e">
        <f>IF(G2101+H2101&lt;&gt;0,Transaksi!#REF!,"")</f>
        <v>#REF!</v>
      </c>
      <c r="G2101" s="61" t="e">
        <f>IF(Transaksi!#REF!=$F$11,Transaksi!#REF!,0)</f>
        <v>#REF!</v>
      </c>
      <c r="H2101" s="61" t="e">
        <f>IF(Transaksi!#REF!=$F$11,Transaksi!#REF!,0)</f>
        <v>#REF!</v>
      </c>
      <c r="I2101" s="127" t="e">
        <f t="shared" si="32"/>
        <v>#REF!</v>
      </c>
      <c r="J2101" s="127" t="e">
        <f>IF(G2101+H2101&lt;&gt;0,Transaksi!#REF!,"")</f>
        <v>#REF!</v>
      </c>
    </row>
    <row r="2102" spans="3:10" customFormat="1" ht="16" customHeight="1">
      <c r="C2102" s="59" t="e">
        <f>IF(G2102+H2102&lt;&gt;0,Transaksi!#REF!,"")</f>
        <v>#REF!</v>
      </c>
      <c r="D2102" s="60" t="e">
        <f>IF(G2102+H2102&lt;&gt;0,Transaksi!#REF!,"")</f>
        <v>#REF!</v>
      </c>
      <c r="E2102" s="213" t="e">
        <f>IF(G2102+H2102&lt;&gt;0,Transaksi!#REF!,"")</f>
        <v>#REF!</v>
      </c>
      <c r="F2102" s="48" t="e">
        <f>IF(G2102+H2102&lt;&gt;0,Transaksi!#REF!,"")</f>
        <v>#REF!</v>
      </c>
      <c r="G2102" s="61" t="e">
        <f>IF(Transaksi!#REF!=$F$11,Transaksi!#REF!,0)</f>
        <v>#REF!</v>
      </c>
      <c r="H2102" s="61" t="e">
        <f>IF(Transaksi!#REF!=$F$11,Transaksi!#REF!,0)</f>
        <v>#REF!</v>
      </c>
      <c r="I2102" s="127" t="e">
        <f t="shared" si="32"/>
        <v>#REF!</v>
      </c>
      <c r="J2102" s="127" t="e">
        <f>IF(G2102+H2102&lt;&gt;0,Transaksi!#REF!,"")</f>
        <v>#REF!</v>
      </c>
    </row>
    <row r="2103" spans="3:10" customFormat="1" ht="16" customHeight="1">
      <c r="C2103" s="59" t="e">
        <f>IF(G2103+H2103&lt;&gt;0,Transaksi!#REF!,"")</f>
        <v>#REF!</v>
      </c>
      <c r="D2103" s="60" t="e">
        <f>IF(G2103+H2103&lt;&gt;0,Transaksi!#REF!,"")</f>
        <v>#REF!</v>
      </c>
      <c r="E2103" s="213" t="e">
        <f>IF(G2103+H2103&lt;&gt;0,Transaksi!#REF!,"")</f>
        <v>#REF!</v>
      </c>
      <c r="F2103" s="48" t="e">
        <f>IF(G2103+H2103&lt;&gt;0,Transaksi!#REF!,"")</f>
        <v>#REF!</v>
      </c>
      <c r="G2103" s="61" t="e">
        <f>IF(Transaksi!#REF!=$F$11,Transaksi!#REF!,0)</f>
        <v>#REF!</v>
      </c>
      <c r="H2103" s="61" t="e">
        <f>IF(Transaksi!#REF!=$F$11,Transaksi!#REF!,0)</f>
        <v>#REF!</v>
      </c>
      <c r="I2103" s="127" t="e">
        <f t="shared" si="32"/>
        <v>#REF!</v>
      </c>
      <c r="J2103" s="127" t="e">
        <f>IF(G2103+H2103&lt;&gt;0,Transaksi!#REF!,"")</f>
        <v>#REF!</v>
      </c>
    </row>
    <row r="2104" spans="3:10" customFormat="1" ht="16" customHeight="1">
      <c r="C2104" s="59" t="e">
        <f>IF(G2104+H2104&lt;&gt;0,Transaksi!#REF!,"")</f>
        <v>#REF!</v>
      </c>
      <c r="D2104" s="60" t="e">
        <f>IF(G2104+H2104&lt;&gt;0,Transaksi!#REF!,"")</f>
        <v>#REF!</v>
      </c>
      <c r="E2104" s="213" t="e">
        <f>IF(G2104+H2104&lt;&gt;0,Transaksi!#REF!,"")</f>
        <v>#REF!</v>
      </c>
      <c r="F2104" s="48" t="e">
        <f>IF(G2104+H2104&lt;&gt;0,Transaksi!#REF!,"")</f>
        <v>#REF!</v>
      </c>
      <c r="G2104" s="61" t="e">
        <f>IF(Transaksi!#REF!=$F$11,Transaksi!#REF!,0)</f>
        <v>#REF!</v>
      </c>
      <c r="H2104" s="61" t="e">
        <f>IF(Transaksi!#REF!=$F$11,Transaksi!#REF!,0)</f>
        <v>#REF!</v>
      </c>
      <c r="I2104" s="127" t="e">
        <f t="shared" si="32"/>
        <v>#REF!</v>
      </c>
      <c r="J2104" s="127" t="e">
        <f>IF(G2104+H2104&lt;&gt;0,Transaksi!#REF!,"")</f>
        <v>#REF!</v>
      </c>
    </row>
    <row r="2105" spans="3:10" customFormat="1" ht="16" customHeight="1">
      <c r="C2105" s="59" t="e">
        <f>IF(G2105+H2105&lt;&gt;0,Transaksi!#REF!,"")</f>
        <v>#REF!</v>
      </c>
      <c r="D2105" s="60" t="e">
        <f>IF(G2105+H2105&lt;&gt;0,Transaksi!#REF!,"")</f>
        <v>#REF!</v>
      </c>
      <c r="E2105" s="213" t="e">
        <f>IF(G2105+H2105&lt;&gt;0,Transaksi!#REF!,"")</f>
        <v>#REF!</v>
      </c>
      <c r="F2105" s="48" t="e">
        <f>IF(G2105+H2105&lt;&gt;0,Transaksi!#REF!,"")</f>
        <v>#REF!</v>
      </c>
      <c r="G2105" s="61" t="e">
        <f>IF(Transaksi!#REF!=$F$11,Transaksi!#REF!,0)</f>
        <v>#REF!</v>
      </c>
      <c r="H2105" s="61" t="e">
        <f>IF(Transaksi!#REF!=$F$11,Transaksi!#REF!,0)</f>
        <v>#REF!</v>
      </c>
      <c r="I2105" s="127" t="e">
        <f t="shared" si="32"/>
        <v>#REF!</v>
      </c>
      <c r="J2105" s="127" t="e">
        <f>IF(G2105+H2105&lt;&gt;0,Transaksi!#REF!,"")</f>
        <v>#REF!</v>
      </c>
    </row>
    <row r="2106" spans="3:10" customFormat="1" ht="16" customHeight="1">
      <c r="C2106" s="59" t="e">
        <f>IF(G2106+H2106&lt;&gt;0,Transaksi!#REF!,"")</f>
        <v>#REF!</v>
      </c>
      <c r="D2106" s="60" t="e">
        <f>IF(G2106+H2106&lt;&gt;0,Transaksi!#REF!,"")</f>
        <v>#REF!</v>
      </c>
      <c r="E2106" s="213" t="e">
        <f>IF(G2106+H2106&lt;&gt;0,Transaksi!#REF!,"")</f>
        <v>#REF!</v>
      </c>
      <c r="F2106" s="48" t="e">
        <f>IF(G2106+H2106&lt;&gt;0,Transaksi!#REF!,"")</f>
        <v>#REF!</v>
      </c>
      <c r="G2106" s="61" t="e">
        <f>IF(Transaksi!#REF!=$F$11,Transaksi!#REF!,0)</f>
        <v>#REF!</v>
      </c>
      <c r="H2106" s="61" t="e">
        <f>IF(Transaksi!#REF!=$F$11,Transaksi!#REF!,0)</f>
        <v>#REF!</v>
      </c>
      <c r="I2106" s="127" t="e">
        <f t="shared" si="32"/>
        <v>#REF!</v>
      </c>
      <c r="J2106" s="127" t="e">
        <f>IF(G2106+H2106&lt;&gt;0,Transaksi!#REF!,"")</f>
        <v>#REF!</v>
      </c>
    </row>
    <row r="2107" spans="3:10" customFormat="1" ht="16" customHeight="1">
      <c r="C2107" s="59" t="e">
        <f>IF(G2107+H2107&lt;&gt;0,Transaksi!#REF!,"")</f>
        <v>#REF!</v>
      </c>
      <c r="D2107" s="60" t="e">
        <f>IF(G2107+H2107&lt;&gt;0,Transaksi!#REF!,"")</f>
        <v>#REF!</v>
      </c>
      <c r="E2107" s="213" t="e">
        <f>IF(G2107+H2107&lt;&gt;0,Transaksi!#REF!,"")</f>
        <v>#REF!</v>
      </c>
      <c r="F2107" s="48" t="e">
        <f>IF(G2107+H2107&lt;&gt;0,Transaksi!#REF!,"")</f>
        <v>#REF!</v>
      </c>
      <c r="G2107" s="61" t="e">
        <f>IF(Transaksi!#REF!=$F$11,Transaksi!#REF!,0)</f>
        <v>#REF!</v>
      </c>
      <c r="H2107" s="61" t="e">
        <f>IF(Transaksi!#REF!=$F$11,Transaksi!#REF!,0)</f>
        <v>#REF!</v>
      </c>
      <c r="I2107" s="127" t="e">
        <f t="shared" si="32"/>
        <v>#REF!</v>
      </c>
      <c r="J2107" s="127" t="e">
        <f>IF(G2107+H2107&lt;&gt;0,Transaksi!#REF!,"")</f>
        <v>#REF!</v>
      </c>
    </row>
    <row r="2108" spans="3:10" customFormat="1" ht="16" customHeight="1">
      <c r="C2108" s="59" t="e">
        <f>IF(G2108+H2108&lt;&gt;0,Transaksi!#REF!,"")</f>
        <v>#REF!</v>
      </c>
      <c r="D2108" s="60" t="e">
        <f>IF(G2108+H2108&lt;&gt;0,Transaksi!#REF!,"")</f>
        <v>#REF!</v>
      </c>
      <c r="E2108" s="213" t="e">
        <f>IF(G2108+H2108&lt;&gt;0,Transaksi!#REF!,"")</f>
        <v>#REF!</v>
      </c>
      <c r="F2108" s="48" t="e">
        <f>IF(G2108+H2108&lt;&gt;0,Transaksi!#REF!,"")</f>
        <v>#REF!</v>
      </c>
      <c r="G2108" s="61" t="e">
        <f>IF(Transaksi!#REF!=$F$11,Transaksi!#REF!,0)</f>
        <v>#REF!</v>
      </c>
      <c r="H2108" s="61" t="e">
        <f>IF(Transaksi!#REF!=$F$11,Transaksi!#REF!,0)</f>
        <v>#REF!</v>
      </c>
      <c r="I2108" s="127" t="e">
        <f t="shared" si="32"/>
        <v>#REF!</v>
      </c>
      <c r="J2108" s="127" t="e">
        <f>IF(G2108+H2108&lt;&gt;0,Transaksi!#REF!,"")</f>
        <v>#REF!</v>
      </c>
    </row>
    <row r="2109" spans="3:10" customFormat="1" ht="16" customHeight="1">
      <c r="C2109" s="59" t="e">
        <f>IF(G2109+H2109&lt;&gt;0,Transaksi!#REF!,"")</f>
        <v>#REF!</v>
      </c>
      <c r="D2109" s="60" t="e">
        <f>IF(G2109+H2109&lt;&gt;0,Transaksi!#REF!,"")</f>
        <v>#REF!</v>
      </c>
      <c r="E2109" s="213" t="e">
        <f>IF(G2109+H2109&lt;&gt;0,Transaksi!#REF!,"")</f>
        <v>#REF!</v>
      </c>
      <c r="F2109" s="48" t="e">
        <f>IF(G2109+H2109&lt;&gt;0,Transaksi!#REF!,"")</f>
        <v>#REF!</v>
      </c>
      <c r="G2109" s="61" t="e">
        <f>IF(Transaksi!#REF!=$F$11,Transaksi!#REF!,0)</f>
        <v>#REF!</v>
      </c>
      <c r="H2109" s="61" t="e">
        <f>IF(Transaksi!#REF!=$F$11,Transaksi!#REF!,0)</f>
        <v>#REF!</v>
      </c>
      <c r="I2109" s="127" t="e">
        <f t="shared" si="32"/>
        <v>#REF!</v>
      </c>
      <c r="J2109" s="127" t="e">
        <f>IF(G2109+H2109&lt;&gt;0,Transaksi!#REF!,"")</f>
        <v>#REF!</v>
      </c>
    </row>
    <row r="2110" spans="3:10" customFormat="1" ht="16" customHeight="1">
      <c r="C2110" s="59" t="e">
        <f>IF(G2110+H2110&lt;&gt;0,Transaksi!#REF!,"")</f>
        <v>#REF!</v>
      </c>
      <c r="D2110" s="60" t="e">
        <f>IF(G2110+H2110&lt;&gt;0,Transaksi!#REF!,"")</f>
        <v>#REF!</v>
      </c>
      <c r="E2110" s="213" t="e">
        <f>IF(G2110+H2110&lt;&gt;0,Transaksi!#REF!,"")</f>
        <v>#REF!</v>
      </c>
      <c r="F2110" s="48" t="e">
        <f>IF(G2110+H2110&lt;&gt;0,Transaksi!#REF!,"")</f>
        <v>#REF!</v>
      </c>
      <c r="G2110" s="61" t="e">
        <f>IF(Transaksi!#REF!=$F$11,Transaksi!#REF!,0)</f>
        <v>#REF!</v>
      </c>
      <c r="H2110" s="61" t="e">
        <f>IF(Transaksi!#REF!=$F$11,Transaksi!#REF!,0)</f>
        <v>#REF!</v>
      </c>
      <c r="I2110" s="127" t="e">
        <f t="shared" si="32"/>
        <v>#REF!</v>
      </c>
      <c r="J2110" s="127" t="e">
        <f>IF(G2110+H2110&lt;&gt;0,Transaksi!#REF!,"")</f>
        <v>#REF!</v>
      </c>
    </row>
    <row r="2111" spans="3:10" customFormat="1" ht="16" customHeight="1">
      <c r="C2111" s="59" t="e">
        <f>IF(G2111+H2111&lt;&gt;0,Transaksi!#REF!,"")</f>
        <v>#REF!</v>
      </c>
      <c r="D2111" s="60" t="e">
        <f>IF(G2111+H2111&lt;&gt;0,Transaksi!#REF!,"")</f>
        <v>#REF!</v>
      </c>
      <c r="E2111" s="213" t="e">
        <f>IF(G2111+H2111&lt;&gt;0,Transaksi!#REF!,"")</f>
        <v>#REF!</v>
      </c>
      <c r="F2111" s="48" t="e">
        <f>IF(G2111+H2111&lt;&gt;0,Transaksi!#REF!,"")</f>
        <v>#REF!</v>
      </c>
      <c r="G2111" s="61" t="e">
        <f>IF(Transaksi!#REF!=$F$11,Transaksi!#REF!,0)</f>
        <v>#REF!</v>
      </c>
      <c r="H2111" s="61" t="e">
        <f>IF(Transaksi!#REF!=$F$11,Transaksi!#REF!,0)</f>
        <v>#REF!</v>
      </c>
      <c r="I2111" s="127" t="e">
        <f t="shared" si="32"/>
        <v>#REF!</v>
      </c>
      <c r="J2111" s="127" t="e">
        <f>IF(G2111+H2111&lt;&gt;0,Transaksi!#REF!,"")</f>
        <v>#REF!</v>
      </c>
    </row>
    <row r="2112" spans="3:10" customFormat="1" ht="16" customHeight="1">
      <c r="C2112" s="59" t="e">
        <f>IF(G2112+H2112&lt;&gt;0,Transaksi!#REF!,"")</f>
        <v>#REF!</v>
      </c>
      <c r="D2112" s="60" t="e">
        <f>IF(G2112+H2112&lt;&gt;0,Transaksi!#REF!,"")</f>
        <v>#REF!</v>
      </c>
      <c r="E2112" s="213" t="e">
        <f>IF(G2112+H2112&lt;&gt;0,Transaksi!#REF!,"")</f>
        <v>#REF!</v>
      </c>
      <c r="F2112" s="48" t="e">
        <f>IF(G2112+H2112&lt;&gt;0,Transaksi!#REF!,"")</f>
        <v>#REF!</v>
      </c>
      <c r="G2112" s="61" t="e">
        <f>IF(Transaksi!#REF!=$F$11,Transaksi!#REF!,0)</f>
        <v>#REF!</v>
      </c>
      <c r="H2112" s="61" t="e">
        <f>IF(Transaksi!#REF!=$F$11,Transaksi!#REF!,0)</f>
        <v>#REF!</v>
      </c>
      <c r="I2112" s="127" t="e">
        <f t="shared" si="32"/>
        <v>#REF!</v>
      </c>
      <c r="J2112" s="127" t="e">
        <f>IF(G2112+H2112&lt;&gt;0,Transaksi!#REF!,"")</f>
        <v>#REF!</v>
      </c>
    </row>
    <row r="2113" spans="3:10" customFormat="1" ht="16" customHeight="1">
      <c r="C2113" s="59" t="e">
        <f>IF(G2113+H2113&lt;&gt;0,Transaksi!#REF!,"")</f>
        <v>#REF!</v>
      </c>
      <c r="D2113" s="60" t="e">
        <f>IF(G2113+H2113&lt;&gt;0,Transaksi!#REF!,"")</f>
        <v>#REF!</v>
      </c>
      <c r="E2113" s="213" t="e">
        <f>IF(G2113+H2113&lt;&gt;0,Transaksi!#REF!,"")</f>
        <v>#REF!</v>
      </c>
      <c r="F2113" s="48" t="e">
        <f>IF(G2113+H2113&lt;&gt;0,Transaksi!#REF!,"")</f>
        <v>#REF!</v>
      </c>
      <c r="G2113" s="61" t="e">
        <f>IF(Transaksi!#REF!=$F$11,Transaksi!#REF!,0)</f>
        <v>#REF!</v>
      </c>
      <c r="H2113" s="61" t="e">
        <f>IF(Transaksi!#REF!=$F$11,Transaksi!#REF!,0)</f>
        <v>#REF!</v>
      </c>
      <c r="I2113" s="127" t="e">
        <f t="shared" si="32"/>
        <v>#REF!</v>
      </c>
      <c r="J2113" s="127" t="e">
        <f>IF(G2113+H2113&lt;&gt;0,Transaksi!#REF!,"")</f>
        <v>#REF!</v>
      </c>
    </row>
    <row r="2114" spans="3:10" customFormat="1" ht="16" customHeight="1">
      <c r="C2114" s="59" t="e">
        <f>IF(G2114+H2114&lt;&gt;0,Transaksi!#REF!,"")</f>
        <v>#REF!</v>
      </c>
      <c r="D2114" s="60" t="e">
        <f>IF(G2114+H2114&lt;&gt;0,Transaksi!#REF!,"")</f>
        <v>#REF!</v>
      </c>
      <c r="E2114" s="213" t="e">
        <f>IF(G2114+H2114&lt;&gt;0,Transaksi!#REF!,"")</f>
        <v>#REF!</v>
      </c>
      <c r="F2114" s="48" t="e">
        <f>IF(G2114+H2114&lt;&gt;0,Transaksi!#REF!,"")</f>
        <v>#REF!</v>
      </c>
      <c r="G2114" s="61" t="e">
        <f>IF(Transaksi!#REF!=$F$11,Transaksi!#REF!,0)</f>
        <v>#REF!</v>
      </c>
      <c r="H2114" s="61" t="e">
        <f>IF(Transaksi!#REF!=$F$11,Transaksi!#REF!,0)</f>
        <v>#REF!</v>
      </c>
      <c r="I2114" s="127" t="e">
        <f t="shared" si="32"/>
        <v>#REF!</v>
      </c>
      <c r="J2114" s="127" t="e">
        <f>IF(G2114+H2114&lt;&gt;0,Transaksi!#REF!,"")</f>
        <v>#REF!</v>
      </c>
    </row>
    <row r="2115" spans="3:10" customFormat="1" ht="16" customHeight="1">
      <c r="C2115" s="59" t="e">
        <f>IF(G2115+H2115&lt;&gt;0,Transaksi!#REF!,"")</f>
        <v>#REF!</v>
      </c>
      <c r="D2115" s="60" t="e">
        <f>IF(G2115+H2115&lt;&gt;0,Transaksi!#REF!,"")</f>
        <v>#REF!</v>
      </c>
      <c r="E2115" s="213" t="e">
        <f>IF(G2115+H2115&lt;&gt;0,Transaksi!#REF!,"")</f>
        <v>#REF!</v>
      </c>
      <c r="F2115" s="48" t="e">
        <f>IF(G2115+H2115&lt;&gt;0,Transaksi!#REF!,"")</f>
        <v>#REF!</v>
      </c>
      <c r="G2115" s="61" t="e">
        <f>IF(Transaksi!#REF!=$F$11,Transaksi!#REF!,0)</f>
        <v>#REF!</v>
      </c>
      <c r="H2115" s="61" t="e">
        <f>IF(Transaksi!#REF!=$F$11,Transaksi!#REF!,0)</f>
        <v>#REF!</v>
      </c>
      <c r="I2115" s="127" t="e">
        <f t="shared" si="32"/>
        <v>#REF!</v>
      </c>
      <c r="J2115" s="127" t="e">
        <f>IF(G2115+H2115&lt;&gt;0,Transaksi!#REF!,"")</f>
        <v>#REF!</v>
      </c>
    </row>
    <row r="2116" spans="3:10" customFormat="1" ht="16" customHeight="1">
      <c r="C2116" s="59" t="e">
        <f>IF(G2116+H2116&lt;&gt;0,Transaksi!#REF!,"")</f>
        <v>#REF!</v>
      </c>
      <c r="D2116" s="60" t="e">
        <f>IF(G2116+H2116&lt;&gt;0,Transaksi!#REF!,"")</f>
        <v>#REF!</v>
      </c>
      <c r="E2116" s="213" t="e">
        <f>IF(G2116+H2116&lt;&gt;0,Transaksi!#REF!,"")</f>
        <v>#REF!</v>
      </c>
      <c r="F2116" s="48" t="e">
        <f>IF(G2116+H2116&lt;&gt;0,Transaksi!#REF!,"")</f>
        <v>#REF!</v>
      </c>
      <c r="G2116" s="61" t="e">
        <f>IF(Transaksi!#REF!=$F$11,Transaksi!#REF!,0)</f>
        <v>#REF!</v>
      </c>
      <c r="H2116" s="61" t="e">
        <f>IF(Transaksi!#REF!=$F$11,Transaksi!#REF!,0)</f>
        <v>#REF!</v>
      </c>
      <c r="I2116" s="127" t="e">
        <f t="shared" si="32"/>
        <v>#REF!</v>
      </c>
      <c r="J2116" s="127" t="e">
        <f>IF(G2116+H2116&lt;&gt;0,Transaksi!#REF!,"")</f>
        <v>#REF!</v>
      </c>
    </row>
    <row r="2117" spans="3:10" customFormat="1" ht="16" customHeight="1">
      <c r="C2117" s="59" t="e">
        <f>IF(G2117+H2117&lt;&gt;0,Transaksi!#REF!,"")</f>
        <v>#REF!</v>
      </c>
      <c r="D2117" s="60" t="e">
        <f>IF(G2117+H2117&lt;&gt;0,Transaksi!#REF!,"")</f>
        <v>#REF!</v>
      </c>
      <c r="E2117" s="213" t="e">
        <f>IF(G2117+H2117&lt;&gt;0,Transaksi!#REF!,"")</f>
        <v>#REF!</v>
      </c>
      <c r="F2117" s="48" t="e">
        <f>IF(G2117+H2117&lt;&gt;0,Transaksi!#REF!,"")</f>
        <v>#REF!</v>
      </c>
      <c r="G2117" s="61" t="e">
        <f>IF(Transaksi!#REF!=$F$11,Transaksi!#REF!,0)</f>
        <v>#REF!</v>
      </c>
      <c r="H2117" s="61" t="e">
        <f>IF(Transaksi!#REF!=$F$11,Transaksi!#REF!,0)</f>
        <v>#REF!</v>
      </c>
      <c r="I2117" s="127" t="e">
        <f t="shared" si="32"/>
        <v>#REF!</v>
      </c>
      <c r="J2117" s="127" t="e">
        <f>IF(G2117+H2117&lt;&gt;0,Transaksi!#REF!,"")</f>
        <v>#REF!</v>
      </c>
    </row>
    <row r="2118" spans="3:10" customFormat="1" ht="16" customHeight="1">
      <c r="C2118" s="59" t="e">
        <f>IF(G2118+H2118&lt;&gt;0,Transaksi!#REF!,"")</f>
        <v>#REF!</v>
      </c>
      <c r="D2118" s="60" t="e">
        <f>IF(G2118+H2118&lt;&gt;0,Transaksi!#REF!,"")</f>
        <v>#REF!</v>
      </c>
      <c r="E2118" s="213" t="e">
        <f>IF(G2118+H2118&lt;&gt;0,Transaksi!#REF!,"")</f>
        <v>#REF!</v>
      </c>
      <c r="F2118" s="48" t="e">
        <f>IF(G2118+H2118&lt;&gt;0,Transaksi!#REF!,"")</f>
        <v>#REF!</v>
      </c>
      <c r="G2118" s="61" t="e">
        <f>IF(Transaksi!#REF!=$F$11,Transaksi!#REF!,0)</f>
        <v>#REF!</v>
      </c>
      <c r="H2118" s="61" t="e">
        <f>IF(Transaksi!#REF!=$F$11,Transaksi!#REF!,0)</f>
        <v>#REF!</v>
      </c>
      <c r="I2118" s="127" t="e">
        <f t="shared" si="32"/>
        <v>#REF!</v>
      </c>
      <c r="J2118" s="127" t="e">
        <f>IF(G2118+H2118&lt;&gt;0,Transaksi!#REF!,"")</f>
        <v>#REF!</v>
      </c>
    </row>
    <row r="2119" spans="3:10" customFormat="1" ht="16" customHeight="1">
      <c r="C2119" s="59" t="e">
        <f>IF(G2119+H2119&lt;&gt;0,Transaksi!#REF!,"")</f>
        <v>#REF!</v>
      </c>
      <c r="D2119" s="60" t="e">
        <f>IF(G2119+H2119&lt;&gt;0,Transaksi!#REF!,"")</f>
        <v>#REF!</v>
      </c>
      <c r="E2119" s="213" t="e">
        <f>IF(G2119+H2119&lt;&gt;0,Transaksi!#REF!,"")</f>
        <v>#REF!</v>
      </c>
      <c r="F2119" s="48" t="e">
        <f>IF(G2119+H2119&lt;&gt;0,Transaksi!#REF!,"")</f>
        <v>#REF!</v>
      </c>
      <c r="G2119" s="61" t="e">
        <f>IF(Transaksi!#REF!=$F$11,Transaksi!#REF!,0)</f>
        <v>#REF!</v>
      </c>
      <c r="H2119" s="61" t="e">
        <f>IF(Transaksi!#REF!=$F$11,Transaksi!#REF!,0)</f>
        <v>#REF!</v>
      </c>
      <c r="I2119" s="127" t="e">
        <f t="shared" si="32"/>
        <v>#REF!</v>
      </c>
      <c r="J2119" s="127" t="e">
        <f>IF(G2119+H2119&lt;&gt;0,Transaksi!#REF!,"")</f>
        <v>#REF!</v>
      </c>
    </row>
    <row r="2120" spans="3:10" customFormat="1" ht="16" customHeight="1">
      <c r="C2120" s="59" t="e">
        <f>IF(G2120+H2120&lt;&gt;0,Transaksi!#REF!,"")</f>
        <v>#REF!</v>
      </c>
      <c r="D2120" s="60" t="e">
        <f>IF(G2120+H2120&lt;&gt;0,Transaksi!#REF!,"")</f>
        <v>#REF!</v>
      </c>
      <c r="E2120" s="213" t="e">
        <f>IF(G2120+H2120&lt;&gt;0,Transaksi!#REF!,"")</f>
        <v>#REF!</v>
      </c>
      <c r="F2120" s="48" t="e">
        <f>IF(G2120+H2120&lt;&gt;0,Transaksi!#REF!,"")</f>
        <v>#REF!</v>
      </c>
      <c r="G2120" s="61" t="e">
        <f>IF(Transaksi!#REF!=$F$11,Transaksi!#REF!,0)</f>
        <v>#REF!</v>
      </c>
      <c r="H2120" s="61" t="e">
        <f>IF(Transaksi!#REF!=$F$11,Transaksi!#REF!,0)</f>
        <v>#REF!</v>
      </c>
      <c r="I2120" s="127" t="e">
        <f t="shared" si="32"/>
        <v>#REF!</v>
      </c>
      <c r="J2120" s="127" t="e">
        <f>IF(G2120+H2120&lt;&gt;0,Transaksi!#REF!,"")</f>
        <v>#REF!</v>
      </c>
    </row>
    <row r="2121" spans="3:10" customFormat="1" ht="16" customHeight="1">
      <c r="C2121" s="59" t="e">
        <f>IF(G2121+H2121&lt;&gt;0,Transaksi!#REF!,"")</f>
        <v>#REF!</v>
      </c>
      <c r="D2121" s="60" t="e">
        <f>IF(G2121+H2121&lt;&gt;0,Transaksi!#REF!,"")</f>
        <v>#REF!</v>
      </c>
      <c r="E2121" s="213" t="e">
        <f>IF(G2121+H2121&lt;&gt;0,Transaksi!#REF!,"")</f>
        <v>#REF!</v>
      </c>
      <c r="F2121" s="48" t="e">
        <f>IF(G2121+H2121&lt;&gt;0,Transaksi!#REF!,"")</f>
        <v>#REF!</v>
      </c>
      <c r="G2121" s="61" t="e">
        <f>IF(Transaksi!#REF!=$F$11,Transaksi!#REF!,0)</f>
        <v>#REF!</v>
      </c>
      <c r="H2121" s="61" t="e">
        <f>IF(Transaksi!#REF!=$F$11,Transaksi!#REF!,0)</f>
        <v>#REF!</v>
      </c>
      <c r="I2121" s="127" t="e">
        <f t="shared" si="32"/>
        <v>#REF!</v>
      </c>
      <c r="J2121" s="127" t="e">
        <f>IF(G2121+H2121&lt;&gt;0,Transaksi!#REF!,"")</f>
        <v>#REF!</v>
      </c>
    </row>
    <row r="2122" spans="3:10" customFormat="1" ht="16" customHeight="1">
      <c r="C2122" s="59" t="e">
        <f>IF(G2122+H2122&lt;&gt;0,Transaksi!#REF!,"")</f>
        <v>#REF!</v>
      </c>
      <c r="D2122" s="60" t="e">
        <f>IF(G2122+H2122&lt;&gt;0,Transaksi!#REF!,"")</f>
        <v>#REF!</v>
      </c>
      <c r="E2122" s="213" t="e">
        <f>IF(G2122+H2122&lt;&gt;0,Transaksi!#REF!,"")</f>
        <v>#REF!</v>
      </c>
      <c r="F2122" s="48" t="e">
        <f>IF(G2122+H2122&lt;&gt;0,Transaksi!#REF!,"")</f>
        <v>#REF!</v>
      </c>
      <c r="G2122" s="61" t="e">
        <f>IF(Transaksi!#REF!=$F$11,Transaksi!#REF!,0)</f>
        <v>#REF!</v>
      </c>
      <c r="H2122" s="61" t="e">
        <f>IF(Transaksi!#REF!=$F$11,Transaksi!#REF!,0)</f>
        <v>#REF!</v>
      </c>
      <c r="I2122" s="127" t="e">
        <f t="shared" si="32"/>
        <v>#REF!</v>
      </c>
      <c r="J2122" s="127" t="e">
        <f>IF(G2122+H2122&lt;&gt;0,Transaksi!#REF!,"")</f>
        <v>#REF!</v>
      </c>
    </row>
    <row r="2123" spans="3:10" customFormat="1" ht="16" customHeight="1">
      <c r="C2123" s="59" t="e">
        <f>IF(G2123+H2123&lt;&gt;0,Transaksi!#REF!,"")</f>
        <v>#REF!</v>
      </c>
      <c r="D2123" s="60" t="e">
        <f>IF(G2123+H2123&lt;&gt;0,Transaksi!#REF!,"")</f>
        <v>#REF!</v>
      </c>
      <c r="E2123" s="213" t="e">
        <f>IF(G2123+H2123&lt;&gt;0,Transaksi!#REF!,"")</f>
        <v>#REF!</v>
      </c>
      <c r="F2123" s="48" t="e">
        <f>IF(G2123+H2123&lt;&gt;0,Transaksi!#REF!,"")</f>
        <v>#REF!</v>
      </c>
      <c r="G2123" s="61" t="e">
        <f>IF(Transaksi!#REF!=$F$11,Transaksi!#REF!,0)</f>
        <v>#REF!</v>
      </c>
      <c r="H2123" s="61" t="e">
        <f>IF(Transaksi!#REF!=$F$11,Transaksi!#REF!,0)</f>
        <v>#REF!</v>
      </c>
      <c r="I2123" s="127" t="e">
        <f t="shared" si="32"/>
        <v>#REF!</v>
      </c>
      <c r="J2123" s="127" t="e">
        <f>IF(G2123+H2123&lt;&gt;0,Transaksi!#REF!,"")</f>
        <v>#REF!</v>
      </c>
    </row>
    <row r="2124" spans="3:10" customFormat="1" ht="16" customHeight="1">
      <c r="C2124" s="59" t="e">
        <f>IF(G2124+H2124&lt;&gt;0,Transaksi!#REF!,"")</f>
        <v>#REF!</v>
      </c>
      <c r="D2124" s="60" t="e">
        <f>IF(G2124+H2124&lt;&gt;0,Transaksi!#REF!,"")</f>
        <v>#REF!</v>
      </c>
      <c r="E2124" s="213" t="e">
        <f>IF(G2124+H2124&lt;&gt;0,Transaksi!#REF!,"")</f>
        <v>#REF!</v>
      </c>
      <c r="F2124" s="48" t="e">
        <f>IF(G2124+H2124&lt;&gt;0,Transaksi!#REF!,"")</f>
        <v>#REF!</v>
      </c>
      <c r="G2124" s="61" t="e">
        <f>IF(Transaksi!#REF!=$F$11,Transaksi!#REF!,0)</f>
        <v>#REF!</v>
      </c>
      <c r="H2124" s="61" t="e">
        <f>IF(Transaksi!#REF!=$F$11,Transaksi!#REF!,0)</f>
        <v>#REF!</v>
      </c>
      <c r="I2124" s="127" t="e">
        <f t="shared" si="32"/>
        <v>#REF!</v>
      </c>
      <c r="J2124" s="127" t="e">
        <f>IF(G2124+H2124&lt;&gt;0,Transaksi!#REF!,"")</f>
        <v>#REF!</v>
      </c>
    </row>
    <row r="2125" spans="3:10" customFormat="1" ht="16" customHeight="1">
      <c r="C2125" s="59" t="e">
        <f>IF(G2125+H2125&lt;&gt;0,Transaksi!#REF!,"")</f>
        <v>#REF!</v>
      </c>
      <c r="D2125" s="60" t="e">
        <f>IF(G2125+H2125&lt;&gt;0,Transaksi!#REF!,"")</f>
        <v>#REF!</v>
      </c>
      <c r="E2125" s="213" t="e">
        <f>IF(G2125+H2125&lt;&gt;0,Transaksi!#REF!,"")</f>
        <v>#REF!</v>
      </c>
      <c r="F2125" s="48" t="e">
        <f>IF(G2125+H2125&lt;&gt;0,Transaksi!#REF!,"")</f>
        <v>#REF!</v>
      </c>
      <c r="G2125" s="61" t="e">
        <f>IF(Transaksi!#REF!=$F$11,Transaksi!#REF!,0)</f>
        <v>#REF!</v>
      </c>
      <c r="H2125" s="61" t="e">
        <f>IF(Transaksi!#REF!=$F$11,Transaksi!#REF!,0)</f>
        <v>#REF!</v>
      </c>
      <c r="I2125" s="127" t="e">
        <f t="shared" si="32"/>
        <v>#REF!</v>
      </c>
      <c r="J2125" s="127" t="e">
        <f>IF(G2125+H2125&lt;&gt;0,Transaksi!#REF!,"")</f>
        <v>#REF!</v>
      </c>
    </row>
    <row r="2126" spans="3:10" customFormat="1" ht="16" customHeight="1">
      <c r="C2126" s="59" t="e">
        <f>IF(G2126+H2126&lt;&gt;0,Transaksi!#REF!,"")</f>
        <v>#REF!</v>
      </c>
      <c r="D2126" s="60" t="e">
        <f>IF(G2126+H2126&lt;&gt;0,Transaksi!#REF!,"")</f>
        <v>#REF!</v>
      </c>
      <c r="E2126" s="213" t="e">
        <f>IF(G2126+H2126&lt;&gt;0,Transaksi!#REF!,"")</f>
        <v>#REF!</v>
      </c>
      <c r="F2126" s="48" t="e">
        <f>IF(G2126+H2126&lt;&gt;0,Transaksi!#REF!,"")</f>
        <v>#REF!</v>
      </c>
      <c r="G2126" s="61" t="e">
        <f>IF(Transaksi!#REF!=$F$11,Transaksi!#REF!,0)</f>
        <v>#REF!</v>
      </c>
      <c r="H2126" s="61" t="e">
        <f>IF(Transaksi!#REF!=$F$11,Transaksi!#REF!,0)</f>
        <v>#REF!</v>
      </c>
      <c r="I2126" s="127" t="e">
        <f t="shared" si="32"/>
        <v>#REF!</v>
      </c>
      <c r="J2126" s="127" t="e">
        <f>IF(G2126+H2126&lt;&gt;0,Transaksi!#REF!,"")</f>
        <v>#REF!</v>
      </c>
    </row>
    <row r="2127" spans="3:10" customFormat="1" ht="16" customHeight="1">
      <c r="C2127" s="59" t="e">
        <f>IF(G2127+H2127&lt;&gt;0,Transaksi!#REF!,"")</f>
        <v>#REF!</v>
      </c>
      <c r="D2127" s="60" t="e">
        <f>IF(G2127+H2127&lt;&gt;0,Transaksi!#REF!,"")</f>
        <v>#REF!</v>
      </c>
      <c r="E2127" s="213" t="e">
        <f>IF(G2127+H2127&lt;&gt;0,Transaksi!#REF!,"")</f>
        <v>#REF!</v>
      </c>
      <c r="F2127" s="48" t="e">
        <f>IF(G2127+H2127&lt;&gt;0,Transaksi!#REF!,"")</f>
        <v>#REF!</v>
      </c>
      <c r="G2127" s="61" t="e">
        <f>IF(Transaksi!#REF!=$F$11,Transaksi!#REF!,0)</f>
        <v>#REF!</v>
      </c>
      <c r="H2127" s="61" t="e">
        <f>IF(Transaksi!#REF!=$F$11,Transaksi!#REF!,0)</f>
        <v>#REF!</v>
      </c>
      <c r="I2127" s="127" t="e">
        <f t="shared" si="32"/>
        <v>#REF!</v>
      </c>
      <c r="J2127" s="127" t="e">
        <f>IF(G2127+H2127&lt;&gt;0,Transaksi!#REF!,"")</f>
        <v>#REF!</v>
      </c>
    </row>
    <row r="2128" spans="3:10" customFormat="1" ht="16" customHeight="1">
      <c r="C2128" s="59" t="e">
        <f>IF(G2128+H2128&lt;&gt;0,Transaksi!#REF!,"")</f>
        <v>#REF!</v>
      </c>
      <c r="D2128" s="60" t="e">
        <f>IF(G2128+H2128&lt;&gt;0,Transaksi!#REF!,"")</f>
        <v>#REF!</v>
      </c>
      <c r="E2128" s="213" t="e">
        <f>IF(G2128+H2128&lt;&gt;0,Transaksi!#REF!,"")</f>
        <v>#REF!</v>
      </c>
      <c r="F2128" s="48" t="e">
        <f>IF(G2128+H2128&lt;&gt;0,Transaksi!#REF!,"")</f>
        <v>#REF!</v>
      </c>
      <c r="G2128" s="61" t="e">
        <f>IF(Transaksi!#REF!=$F$11,Transaksi!#REF!,0)</f>
        <v>#REF!</v>
      </c>
      <c r="H2128" s="61" t="e">
        <f>IF(Transaksi!#REF!=$F$11,Transaksi!#REF!,0)</f>
        <v>#REF!</v>
      </c>
      <c r="I2128" s="127" t="e">
        <f t="shared" si="32"/>
        <v>#REF!</v>
      </c>
      <c r="J2128" s="127" t="e">
        <f>IF(G2128+H2128&lt;&gt;0,Transaksi!#REF!,"")</f>
        <v>#REF!</v>
      </c>
    </row>
    <row r="2129" spans="3:10" customFormat="1" ht="16" customHeight="1">
      <c r="C2129" s="59" t="e">
        <f>IF(G2129+H2129&lt;&gt;0,Transaksi!#REF!,"")</f>
        <v>#REF!</v>
      </c>
      <c r="D2129" s="60" t="e">
        <f>IF(G2129+H2129&lt;&gt;0,Transaksi!#REF!,"")</f>
        <v>#REF!</v>
      </c>
      <c r="E2129" s="213" t="e">
        <f>IF(G2129+H2129&lt;&gt;0,Transaksi!#REF!,"")</f>
        <v>#REF!</v>
      </c>
      <c r="F2129" s="48" t="e">
        <f>IF(G2129+H2129&lt;&gt;0,Transaksi!#REF!,"")</f>
        <v>#REF!</v>
      </c>
      <c r="G2129" s="61" t="e">
        <f>IF(Transaksi!#REF!=$F$11,Transaksi!#REF!,0)</f>
        <v>#REF!</v>
      </c>
      <c r="H2129" s="61" t="e">
        <f>IF(Transaksi!#REF!=$F$11,Transaksi!#REF!,0)</f>
        <v>#REF!</v>
      </c>
      <c r="I2129" s="127" t="e">
        <f t="shared" ref="I2129:I2192" si="33">I2128+G2129-H2129</f>
        <v>#REF!</v>
      </c>
      <c r="J2129" s="127" t="e">
        <f>IF(G2129+H2129&lt;&gt;0,Transaksi!#REF!,"")</f>
        <v>#REF!</v>
      </c>
    </row>
    <row r="2130" spans="3:10" customFormat="1" ht="16" customHeight="1">
      <c r="C2130" s="59" t="e">
        <f>IF(G2130+H2130&lt;&gt;0,Transaksi!#REF!,"")</f>
        <v>#REF!</v>
      </c>
      <c r="D2130" s="60" t="e">
        <f>IF(G2130+H2130&lt;&gt;0,Transaksi!#REF!,"")</f>
        <v>#REF!</v>
      </c>
      <c r="E2130" s="213" t="e">
        <f>IF(G2130+H2130&lt;&gt;0,Transaksi!#REF!,"")</f>
        <v>#REF!</v>
      </c>
      <c r="F2130" s="48" t="e">
        <f>IF(G2130+H2130&lt;&gt;0,Transaksi!#REF!,"")</f>
        <v>#REF!</v>
      </c>
      <c r="G2130" s="61" t="e">
        <f>IF(Transaksi!#REF!=$F$11,Transaksi!#REF!,0)</f>
        <v>#REF!</v>
      </c>
      <c r="H2130" s="61" t="e">
        <f>IF(Transaksi!#REF!=$F$11,Transaksi!#REF!,0)</f>
        <v>#REF!</v>
      </c>
      <c r="I2130" s="127" t="e">
        <f t="shared" si="33"/>
        <v>#REF!</v>
      </c>
      <c r="J2130" s="127" t="e">
        <f>IF(G2130+H2130&lt;&gt;0,Transaksi!#REF!,"")</f>
        <v>#REF!</v>
      </c>
    </row>
    <row r="2131" spans="3:10" customFormat="1" ht="16" customHeight="1">
      <c r="C2131" s="59" t="e">
        <f>IF(G2131+H2131&lt;&gt;0,Transaksi!#REF!,"")</f>
        <v>#REF!</v>
      </c>
      <c r="D2131" s="60" t="e">
        <f>IF(G2131+H2131&lt;&gt;0,Transaksi!#REF!,"")</f>
        <v>#REF!</v>
      </c>
      <c r="E2131" s="213" t="e">
        <f>IF(G2131+H2131&lt;&gt;0,Transaksi!#REF!,"")</f>
        <v>#REF!</v>
      </c>
      <c r="F2131" s="48" t="e">
        <f>IF(G2131+H2131&lt;&gt;0,Transaksi!#REF!,"")</f>
        <v>#REF!</v>
      </c>
      <c r="G2131" s="61" t="e">
        <f>IF(Transaksi!#REF!=$F$11,Transaksi!#REF!,0)</f>
        <v>#REF!</v>
      </c>
      <c r="H2131" s="61" t="e">
        <f>IF(Transaksi!#REF!=$F$11,Transaksi!#REF!,0)</f>
        <v>#REF!</v>
      </c>
      <c r="I2131" s="127" t="e">
        <f t="shared" si="33"/>
        <v>#REF!</v>
      </c>
      <c r="J2131" s="127" t="e">
        <f>IF(G2131+H2131&lt;&gt;0,Transaksi!#REF!,"")</f>
        <v>#REF!</v>
      </c>
    </row>
    <row r="2132" spans="3:10" customFormat="1" ht="16" customHeight="1">
      <c r="C2132" s="59" t="e">
        <f>IF(G2132+H2132&lt;&gt;0,Transaksi!#REF!,"")</f>
        <v>#REF!</v>
      </c>
      <c r="D2132" s="60" t="e">
        <f>IF(G2132+H2132&lt;&gt;0,Transaksi!#REF!,"")</f>
        <v>#REF!</v>
      </c>
      <c r="E2132" s="213" t="e">
        <f>IF(G2132+H2132&lt;&gt;0,Transaksi!#REF!,"")</f>
        <v>#REF!</v>
      </c>
      <c r="F2132" s="48" t="e">
        <f>IF(G2132+H2132&lt;&gt;0,Transaksi!#REF!,"")</f>
        <v>#REF!</v>
      </c>
      <c r="G2132" s="61" t="e">
        <f>IF(Transaksi!#REF!=$F$11,Transaksi!#REF!,0)</f>
        <v>#REF!</v>
      </c>
      <c r="H2132" s="61" t="e">
        <f>IF(Transaksi!#REF!=$F$11,Transaksi!#REF!,0)</f>
        <v>#REF!</v>
      </c>
      <c r="I2132" s="127" t="e">
        <f t="shared" si="33"/>
        <v>#REF!</v>
      </c>
      <c r="J2132" s="127" t="e">
        <f>IF(G2132+H2132&lt;&gt;0,Transaksi!#REF!,"")</f>
        <v>#REF!</v>
      </c>
    </row>
    <row r="2133" spans="3:10" customFormat="1" ht="16" customHeight="1">
      <c r="C2133" s="59" t="e">
        <f>IF(G2133+H2133&lt;&gt;0,Transaksi!#REF!,"")</f>
        <v>#REF!</v>
      </c>
      <c r="D2133" s="60" t="e">
        <f>IF(G2133+H2133&lt;&gt;0,Transaksi!#REF!,"")</f>
        <v>#REF!</v>
      </c>
      <c r="E2133" s="213" t="e">
        <f>IF(G2133+H2133&lt;&gt;0,Transaksi!#REF!,"")</f>
        <v>#REF!</v>
      </c>
      <c r="F2133" s="48" t="e">
        <f>IF(G2133+H2133&lt;&gt;0,Transaksi!#REF!,"")</f>
        <v>#REF!</v>
      </c>
      <c r="G2133" s="61" t="e">
        <f>IF(Transaksi!#REF!=$F$11,Transaksi!#REF!,0)</f>
        <v>#REF!</v>
      </c>
      <c r="H2133" s="61" t="e">
        <f>IF(Transaksi!#REF!=$F$11,Transaksi!#REF!,0)</f>
        <v>#REF!</v>
      </c>
      <c r="I2133" s="127" t="e">
        <f t="shared" si="33"/>
        <v>#REF!</v>
      </c>
      <c r="J2133" s="127" t="e">
        <f>IF(G2133+H2133&lt;&gt;0,Transaksi!#REF!,"")</f>
        <v>#REF!</v>
      </c>
    </row>
    <row r="2134" spans="3:10" customFormat="1" ht="16" customHeight="1">
      <c r="C2134" s="59" t="e">
        <f>IF(G2134+H2134&lt;&gt;0,Transaksi!#REF!,"")</f>
        <v>#REF!</v>
      </c>
      <c r="D2134" s="60" t="e">
        <f>IF(G2134+H2134&lt;&gt;0,Transaksi!#REF!,"")</f>
        <v>#REF!</v>
      </c>
      <c r="E2134" s="213" t="e">
        <f>IF(G2134+H2134&lt;&gt;0,Transaksi!#REF!,"")</f>
        <v>#REF!</v>
      </c>
      <c r="F2134" s="48" t="e">
        <f>IF(G2134+H2134&lt;&gt;0,Transaksi!#REF!,"")</f>
        <v>#REF!</v>
      </c>
      <c r="G2134" s="61" t="e">
        <f>IF(Transaksi!#REF!=$F$11,Transaksi!#REF!,0)</f>
        <v>#REF!</v>
      </c>
      <c r="H2134" s="61" t="e">
        <f>IF(Transaksi!#REF!=$F$11,Transaksi!#REF!,0)</f>
        <v>#REF!</v>
      </c>
      <c r="I2134" s="127" t="e">
        <f t="shared" si="33"/>
        <v>#REF!</v>
      </c>
      <c r="J2134" s="127" t="e">
        <f>IF(G2134+H2134&lt;&gt;0,Transaksi!#REF!,"")</f>
        <v>#REF!</v>
      </c>
    </row>
    <row r="2135" spans="3:10" customFormat="1" ht="16" customHeight="1">
      <c r="C2135" s="59" t="e">
        <f>IF(G2135+H2135&lt;&gt;0,Transaksi!#REF!,"")</f>
        <v>#REF!</v>
      </c>
      <c r="D2135" s="60" t="e">
        <f>IF(G2135+H2135&lt;&gt;0,Transaksi!#REF!,"")</f>
        <v>#REF!</v>
      </c>
      <c r="E2135" s="213" t="e">
        <f>IF(G2135+H2135&lt;&gt;0,Transaksi!#REF!,"")</f>
        <v>#REF!</v>
      </c>
      <c r="F2135" s="48" t="e">
        <f>IF(G2135+H2135&lt;&gt;0,Transaksi!#REF!,"")</f>
        <v>#REF!</v>
      </c>
      <c r="G2135" s="61" t="e">
        <f>IF(Transaksi!#REF!=$F$11,Transaksi!#REF!,0)</f>
        <v>#REF!</v>
      </c>
      <c r="H2135" s="61" t="e">
        <f>IF(Transaksi!#REF!=$F$11,Transaksi!#REF!,0)</f>
        <v>#REF!</v>
      </c>
      <c r="I2135" s="127" t="e">
        <f t="shared" si="33"/>
        <v>#REF!</v>
      </c>
      <c r="J2135" s="127" t="e">
        <f>IF(G2135+H2135&lt;&gt;0,Transaksi!#REF!,"")</f>
        <v>#REF!</v>
      </c>
    </row>
    <row r="2136" spans="3:10" customFormat="1" ht="16" customHeight="1">
      <c r="C2136" s="59" t="e">
        <f>IF(G2136+H2136&lt;&gt;0,Transaksi!#REF!,"")</f>
        <v>#REF!</v>
      </c>
      <c r="D2136" s="60" t="e">
        <f>IF(G2136+H2136&lt;&gt;0,Transaksi!#REF!,"")</f>
        <v>#REF!</v>
      </c>
      <c r="E2136" s="213" t="e">
        <f>IF(G2136+H2136&lt;&gt;0,Transaksi!#REF!,"")</f>
        <v>#REF!</v>
      </c>
      <c r="F2136" s="48" t="e">
        <f>IF(G2136+H2136&lt;&gt;0,Transaksi!#REF!,"")</f>
        <v>#REF!</v>
      </c>
      <c r="G2136" s="61" t="e">
        <f>IF(Transaksi!#REF!=$F$11,Transaksi!#REF!,0)</f>
        <v>#REF!</v>
      </c>
      <c r="H2136" s="61" t="e">
        <f>IF(Transaksi!#REF!=$F$11,Transaksi!#REF!,0)</f>
        <v>#REF!</v>
      </c>
      <c r="I2136" s="127" t="e">
        <f t="shared" si="33"/>
        <v>#REF!</v>
      </c>
      <c r="J2136" s="127" t="e">
        <f>IF(G2136+H2136&lt;&gt;0,Transaksi!#REF!,"")</f>
        <v>#REF!</v>
      </c>
    </row>
    <row r="2137" spans="3:10" customFormat="1" ht="16" customHeight="1">
      <c r="C2137" s="59" t="e">
        <f>IF(G2137+H2137&lt;&gt;0,Transaksi!#REF!,"")</f>
        <v>#REF!</v>
      </c>
      <c r="D2137" s="60" t="e">
        <f>IF(G2137+H2137&lt;&gt;0,Transaksi!#REF!,"")</f>
        <v>#REF!</v>
      </c>
      <c r="E2137" s="213" t="e">
        <f>IF(G2137+H2137&lt;&gt;0,Transaksi!#REF!,"")</f>
        <v>#REF!</v>
      </c>
      <c r="F2137" s="48" t="e">
        <f>IF(G2137+H2137&lt;&gt;0,Transaksi!#REF!,"")</f>
        <v>#REF!</v>
      </c>
      <c r="G2137" s="61" t="e">
        <f>IF(Transaksi!#REF!=$F$11,Transaksi!#REF!,0)</f>
        <v>#REF!</v>
      </c>
      <c r="H2137" s="61" t="e">
        <f>IF(Transaksi!#REF!=$F$11,Transaksi!#REF!,0)</f>
        <v>#REF!</v>
      </c>
      <c r="I2137" s="127" t="e">
        <f t="shared" si="33"/>
        <v>#REF!</v>
      </c>
      <c r="J2137" s="127" t="e">
        <f>IF(G2137+H2137&lt;&gt;0,Transaksi!#REF!,"")</f>
        <v>#REF!</v>
      </c>
    </row>
    <row r="2138" spans="3:10" customFormat="1" ht="16" customHeight="1">
      <c r="C2138" s="59" t="e">
        <f>IF(G2138+H2138&lt;&gt;0,Transaksi!#REF!,"")</f>
        <v>#REF!</v>
      </c>
      <c r="D2138" s="60" t="e">
        <f>IF(G2138+H2138&lt;&gt;0,Transaksi!#REF!,"")</f>
        <v>#REF!</v>
      </c>
      <c r="E2138" s="213" t="e">
        <f>IF(G2138+H2138&lt;&gt;0,Transaksi!#REF!,"")</f>
        <v>#REF!</v>
      </c>
      <c r="F2138" s="48" t="e">
        <f>IF(G2138+H2138&lt;&gt;0,Transaksi!#REF!,"")</f>
        <v>#REF!</v>
      </c>
      <c r="G2138" s="61" t="e">
        <f>IF(Transaksi!#REF!=$F$11,Transaksi!#REF!,0)</f>
        <v>#REF!</v>
      </c>
      <c r="H2138" s="61" t="e">
        <f>IF(Transaksi!#REF!=$F$11,Transaksi!#REF!,0)</f>
        <v>#REF!</v>
      </c>
      <c r="I2138" s="127" t="e">
        <f t="shared" si="33"/>
        <v>#REF!</v>
      </c>
      <c r="J2138" s="127" t="e">
        <f>IF(G2138+H2138&lt;&gt;0,Transaksi!#REF!,"")</f>
        <v>#REF!</v>
      </c>
    </row>
    <row r="2139" spans="3:10" customFormat="1" ht="16" customHeight="1">
      <c r="C2139" s="59" t="e">
        <f>IF(G2139+H2139&lt;&gt;0,Transaksi!#REF!,"")</f>
        <v>#REF!</v>
      </c>
      <c r="D2139" s="60" t="e">
        <f>IF(G2139+H2139&lt;&gt;0,Transaksi!#REF!,"")</f>
        <v>#REF!</v>
      </c>
      <c r="E2139" s="213" t="e">
        <f>IF(G2139+H2139&lt;&gt;0,Transaksi!#REF!,"")</f>
        <v>#REF!</v>
      </c>
      <c r="F2139" s="48" t="e">
        <f>IF(G2139+H2139&lt;&gt;0,Transaksi!#REF!,"")</f>
        <v>#REF!</v>
      </c>
      <c r="G2139" s="61" t="e">
        <f>IF(Transaksi!#REF!=$F$11,Transaksi!#REF!,0)</f>
        <v>#REF!</v>
      </c>
      <c r="H2139" s="61" t="e">
        <f>IF(Transaksi!#REF!=$F$11,Transaksi!#REF!,0)</f>
        <v>#REF!</v>
      </c>
      <c r="I2139" s="127" t="e">
        <f t="shared" si="33"/>
        <v>#REF!</v>
      </c>
      <c r="J2139" s="127" t="e">
        <f>IF(G2139+H2139&lt;&gt;0,Transaksi!#REF!,"")</f>
        <v>#REF!</v>
      </c>
    </row>
    <row r="2140" spans="3:10" customFormat="1" ht="16" customHeight="1">
      <c r="C2140" s="59" t="e">
        <f>IF(G2140+H2140&lt;&gt;0,Transaksi!#REF!,"")</f>
        <v>#REF!</v>
      </c>
      <c r="D2140" s="60" t="e">
        <f>IF(G2140+H2140&lt;&gt;0,Transaksi!#REF!,"")</f>
        <v>#REF!</v>
      </c>
      <c r="E2140" s="213" t="e">
        <f>IF(G2140+H2140&lt;&gt;0,Transaksi!#REF!,"")</f>
        <v>#REF!</v>
      </c>
      <c r="F2140" s="48" t="e">
        <f>IF(G2140+H2140&lt;&gt;0,Transaksi!#REF!,"")</f>
        <v>#REF!</v>
      </c>
      <c r="G2140" s="61" t="e">
        <f>IF(Transaksi!#REF!=$F$11,Transaksi!#REF!,0)</f>
        <v>#REF!</v>
      </c>
      <c r="H2140" s="61" t="e">
        <f>IF(Transaksi!#REF!=$F$11,Transaksi!#REF!,0)</f>
        <v>#REF!</v>
      </c>
      <c r="I2140" s="127" t="e">
        <f t="shared" si="33"/>
        <v>#REF!</v>
      </c>
      <c r="J2140" s="127" t="e">
        <f>IF(G2140+H2140&lt;&gt;0,Transaksi!#REF!,"")</f>
        <v>#REF!</v>
      </c>
    </row>
    <row r="2141" spans="3:10" customFormat="1" ht="16" customHeight="1">
      <c r="C2141" s="59" t="e">
        <f>IF(G2141+H2141&lt;&gt;0,Transaksi!#REF!,"")</f>
        <v>#REF!</v>
      </c>
      <c r="D2141" s="60" t="e">
        <f>IF(G2141+H2141&lt;&gt;0,Transaksi!#REF!,"")</f>
        <v>#REF!</v>
      </c>
      <c r="E2141" s="213" t="e">
        <f>IF(G2141+H2141&lt;&gt;0,Transaksi!#REF!,"")</f>
        <v>#REF!</v>
      </c>
      <c r="F2141" s="48" t="e">
        <f>IF(G2141+H2141&lt;&gt;0,Transaksi!#REF!,"")</f>
        <v>#REF!</v>
      </c>
      <c r="G2141" s="61" t="e">
        <f>IF(Transaksi!#REF!=$F$11,Transaksi!#REF!,0)</f>
        <v>#REF!</v>
      </c>
      <c r="H2141" s="61" t="e">
        <f>IF(Transaksi!#REF!=$F$11,Transaksi!#REF!,0)</f>
        <v>#REF!</v>
      </c>
      <c r="I2141" s="127" t="e">
        <f t="shared" si="33"/>
        <v>#REF!</v>
      </c>
      <c r="J2141" s="127" t="e">
        <f>IF(G2141+H2141&lt;&gt;0,Transaksi!#REF!,"")</f>
        <v>#REF!</v>
      </c>
    </row>
    <row r="2142" spans="3:10" customFormat="1" ht="16" customHeight="1">
      <c r="C2142" s="59" t="e">
        <f>IF(G2142+H2142&lt;&gt;0,Transaksi!#REF!,"")</f>
        <v>#REF!</v>
      </c>
      <c r="D2142" s="60" t="e">
        <f>IF(G2142+H2142&lt;&gt;0,Transaksi!#REF!,"")</f>
        <v>#REF!</v>
      </c>
      <c r="E2142" s="213" t="e">
        <f>IF(G2142+H2142&lt;&gt;0,Transaksi!#REF!,"")</f>
        <v>#REF!</v>
      </c>
      <c r="F2142" s="48" t="e">
        <f>IF(G2142+H2142&lt;&gt;0,Transaksi!#REF!,"")</f>
        <v>#REF!</v>
      </c>
      <c r="G2142" s="61" t="e">
        <f>IF(Transaksi!#REF!=$F$11,Transaksi!#REF!,0)</f>
        <v>#REF!</v>
      </c>
      <c r="H2142" s="61" t="e">
        <f>IF(Transaksi!#REF!=$F$11,Transaksi!#REF!,0)</f>
        <v>#REF!</v>
      </c>
      <c r="I2142" s="127" t="e">
        <f t="shared" si="33"/>
        <v>#REF!</v>
      </c>
      <c r="J2142" s="127" t="e">
        <f>IF(G2142+H2142&lt;&gt;0,Transaksi!#REF!,"")</f>
        <v>#REF!</v>
      </c>
    </row>
    <row r="2143" spans="3:10" customFormat="1" ht="16" customHeight="1">
      <c r="C2143" s="59" t="e">
        <f>IF(G2143+H2143&lt;&gt;0,Transaksi!#REF!,"")</f>
        <v>#REF!</v>
      </c>
      <c r="D2143" s="60" t="e">
        <f>IF(G2143+H2143&lt;&gt;0,Transaksi!#REF!,"")</f>
        <v>#REF!</v>
      </c>
      <c r="E2143" s="213" t="e">
        <f>IF(G2143+H2143&lt;&gt;0,Transaksi!#REF!,"")</f>
        <v>#REF!</v>
      </c>
      <c r="F2143" s="48" t="e">
        <f>IF(G2143+H2143&lt;&gt;0,Transaksi!#REF!,"")</f>
        <v>#REF!</v>
      </c>
      <c r="G2143" s="61" t="e">
        <f>IF(Transaksi!#REF!=$F$11,Transaksi!#REF!,0)</f>
        <v>#REF!</v>
      </c>
      <c r="H2143" s="61" t="e">
        <f>IF(Transaksi!#REF!=$F$11,Transaksi!#REF!,0)</f>
        <v>#REF!</v>
      </c>
      <c r="I2143" s="127" t="e">
        <f t="shared" si="33"/>
        <v>#REF!</v>
      </c>
      <c r="J2143" s="127" t="e">
        <f>IF(G2143+H2143&lt;&gt;0,Transaksi!#REF!,"")</f>
        <v>#REF!</v>
      </c>
    </row>
    <row r="2144" spans="3:10" customFormat="1" ht="16" customHeight="1">
      <c r="C2144" s="59" t="e">
        <f>IF(G2144+H2144&lt;&gt;0,Transaksi!#REF!,"")</f>
        <v>#REF!</v>
      </c>
      <c r="D2144" s="60" t="e">
        <f>IF(G2144+H2144&lt;&gt;0,Transaksi!#REF!,"")</f>
        <v>#REF!</v>
      </c>
      <c r="E2144" s="213" t="e">
        <f>IF(G2144+H2144&lt;&gt;0,Transaksi!#REF!,"")</f>
        <v>#REF!</v>
      </c>
      <c r="F2144" s="48" t="e">
        <f>IF(G2144+H2144&lt;&gt;0,Transaksi!#REF!,"")</f>
        <v>#REF!</v>
      </c>
      <c r="G2144" s="61" t="e">
        <f>IF(Transaksi!#REF!=$F$11,Transaksi!#REF!,0)</f>
        <v>#REF!</v>
      </c>
      <c r="H2144" s="61" t="e">
        <f>IF(Transaksi!#REF!=$F$11,Transaksi!#REF!,0)</f>
        <v>#REF!</v>
      </c>
      <c r="I2144" s="127" t="e">
        <f t="shared" si="33"/>
        <v>#REF!</v>
      </c>
      <c r="J2144" s="127" t="e">
        <f>IF(G2144+H2144&lt;&gt;0,Transaksi!#REF!,"")</f>
        <v>#REF!</v>
      </c>
    </row>
    <row r="2145" spans="3:10" customFormat="1" ht="16" customHeight="1">
      <c r="C2145" s="59" t="e">
        <f>IF(G2145+H2145&lt;&gt;0,Transaksi!#REF!,"")</f>
        <v>#REF!</v>
      </c>
      <c r="D2145" s="60" t="e">
        <f>IF(G2145+H2145&lt;&gt;0,Transaksi!#REF!,"")</f>
        <v>#REF!</v>
      </c>
      <c r="E2145" s="213" t="e">
        <f>IF(G2145+H2145&lt;&gt;0,Transaksi!#REF!,"")</f>
        <v>#REF!</v>
      </c>
      <c r="F2145" s="48" t="e">
        <f>IF(G2145+H2145&lt;&gt;0,Transaksi!#REF!,"")</f>
        <v>#REF!</v>
      </c>
      <c r="G2145" s="61" t="e">
        <f>IF(Transaksi!#REF!=$F$11,Transaksi!#REF!,0)</f>
        <v>#REF!</v>
      </c>
      <c r="H2145" s="61" t="e">
        <f>IF(Transaksi!#REF!=$F$11,Transaksi!#REF!,0)</f>
        <v>#REF!</v>
      </c>
      <c r="I2145" s="127" t="e">
        <f t="shared" si="33"/>
        <v>#REF!</v>
      </c>
      <c r="J2145" s="127" t="e">
        <f>IF(G2145+H2145&lt;&gt;0,Transaksi!#REF!,"")</f>
        <v>#REF!</v>
      </c>
    </row>
    <row r="2146" spans="3:10" customFormat="1" ht="16" customHeight="1">
      <c r="C2146" s="59" t="e">
        <f>IF(G2146+H2146&lt;&gt;0,Transaksi!#REF!,"")</f>
        <v>#REF!</v>
      </c>
      <c r="D2146" s="60" t="e">
        <f>IF(G2146+H2146&lt;&gt;0,Transaksi!#REF!,"")</f>
        <v>#REF!</v>
      </c>
      <c r="E2146" s="213" t="e">
        <f>IF(G2146+H2146&lt;&gt;0,Transaksi!#REF!,"")</f>
        <v>#REF!</v>
      </c>
      <c r="F2146" s="48" t="e">
        <f>IF(G2146+H2146&lt;&gt;0,Transaksi!#REF!,"")</f>
        <v>#REF!</v>
      </c>
      <c r="G2146" s="61" t="e">
        <f>IF(Transaksi!#REF!=$F$11,Transaksi!#REF!,0)</f>
        <v>#REF!</v>
      </c>
      <c r="H2146" s="61" t="e">
        <f>IF(Transaksi!#REF!=$F$11,Transaksi!#REF!,0)</f>
        <v>#REF!</v>
      </c>
      <c r="I2146" s="127" t="e">
        <f t="shared" si="33"/>
        <v>#REF!</v>
      </c>
      <c r="J2146" s="127" t="e">
        <f>IF(G2146+H2146&lt;&gt;0,Transaksi!#REF!,"")</f>
        <v>#REF!</v>
      </c>
    </row>
    <row r="2147" spans="3:10" customFormat="1" ht="16" customHeight="1">
      <c r="C2147" s="59" t="e">
        <f>IF(G2147+H2147&lt;&gt;0,Transaksi!#REF!,"")</f>
        <v>#REF!</v>
      </c>
      <c r="D2147" s="60" t="e">
        <f>IF(G2147+H2147&lt;&gt;0,Transaksi!#REF!,"")</f>
        <v>#REF!</v>
      </c>
      <c r="E2147" s="213" t="e">
        <f>IF(G2147+H2147&lt;&gt;0,Transaksi!#REF!,"")</f>
        <v>#REF!</v>
      </c>
      <c r="F2147" s="48" t="e">
        <f>IF(G2147+H2147&lt;&gt;0,Transaksi!#REF!,"")</f>
        <v>#REF!</v>
      </c>
      <c r="G2147" s="61" t="e">
        <f>IF(Transaksi!#REF!=$F$11,Transaksi!#REF!,0)</f>
        <v>#REF!</v>
      </c>
      <c r="H2147" s="61" t="e">
        <f>IF(Transaksi!#REF!=$F$11,Transaksi!#REF!,0)</f>
        <v>#REF!</v>
      </c>
      <c r="I2147" s="127" t="e">
        <f t="shared" si="33"/>
        <v>#REF!</v>
      </c>
      <c r="J2147" s="127" t="e">
        <f>IF(G2147+H2147&lt;&gt;0,Transaksi!#REF!,"")</f>
        <v>#REF!</v>
      </c>
    </row>
    <row r="2148" spans="3:10" customFormat="1" ht="16" customHeight="1">
      <c r="C2148" s="59" t="e">
        <f>IF(G2148+H2148&lt;&gt;0,Transaksi!#REF!,"")</f>
        <v>#REF!</v>
      </c>
      <c r="D2148" s="60" t="e">
        <f>IF(G2148+H2148&lt;&gt;0,Transaksi!#REF!,"")</f>
        <v>#REF!</v>
      </c>
      <c r="E2148" s="213" t="e">
        <f>IF(G2148+H2148&lt;&gt;0,Transaksi!#REF!,"")</f>
        <v>#REF!</v>
      </c>
      <c r="F2148" s="48" t="e">
        <f>IF(G2148+H2148&lt;&gt;0,Transaksi!#REF!,"")</f>
        <v>#REF!</v>
      </c>
      <c r="G2148" s="61" t="e">
        <f>IF(Transaksi!#REF!=$F$11,Transaksi!#REF!,0)</f>
        <v>#REF!</v>
      </c>
      <c r="H2148" s="61" t="e">
        <f>IF(Transaksi!#REF!=$F$11,Transaksi!#REF!,0)</f>
        <v>#REF!</v>
      </c>
      <c r="I2148" s="127" t="e">
        <f t="shared" si="33"/>
        <v>#REF!</v>
      </c>
      <c r="J2148" s="127" t="e">
        <f>IF(G2148+H2148&lt;&gt;0,Transaksi!#REF!,"")</f>
        <v>#REF!</v>
      </c>
    </row>
    <row r="2149" spans="3:10" customFormat="1" ht="16" customHeight="1">
      <c r="C2149" s="59" t="e">
        <f>IF(G2149+H2149&lt;&gt;0,Transaksi!#REF!,"")</f>
        <v>#REF!</v>
      </c>
      <c r="D2149" s="60" t="e">
        <f>IF(G2149+H2149&lt;&gt;0,Transaksi!#REF!,"")</f>
        <v>#REF!</v>
      </c>
      <c r="E2149" s="213" t="e">
        <f>IF(G2149+H2149&lt;&gt;0,Transaksi!#REF!,"")</f>
        <v>#REF!</v>
      </c>
      <c r="F2149" s="48" t="e">
        <f>IF(G2149+H2149&lt;&gt;0,Transaksi!#REF!,"")</f>
        <v>#REF!</v>
      </c>
      <c r="G2149" s="61" t="e">
        <f>IF(Transaksi!#REF!=$F$11,Transaksi!#REF!,0)</f>
        <v>#REF!</v>
      </c>
      <c r="H2149" s="61" t="e">
        <f>IF(Transaksi!#REF!=$F$11,Transaksi!#REF!,0)</f>
        <v>#REF!</v>
      </c>
      <c r="I2149" s="127" t="e">
        <f t="shared" si="33"/>
        <v>#REF!</v>
      </c>
      <c r="J2149" s="127" t="e">
        <f>IF(G2149+H2149&lt;&gt;0,Transaksi!#REF!,"")</f>
        <v>#REF!</v>
      </c>
    </row>
    <row r="2150" spans="3:10" customFormat="1" ht="16" customHeight="1">
      <c r="C2150" s="59" t="e">
        <f>IF(G2150+H2150&lt;&gt;0,Transaksi!#REF!,"")</f>
        <v>#REF!</v>
      </c>
      <c r="D2150" s="60" t="e">
        <f>IF(G2150+H2150&lt;&gt;0,Transaksi!#REF!,"")</f>
        <v>#REF!</v>
      </c>
      <c r="E2150" s="213" t="e">
        <f>IF(G2150+H2150&lt;&gt;0,Transaksi!#REF!,"")</f>
        <v>#REF!</v>
      </c>
      <c r="F2150" s="48" t="e">
        <f>IF(G2150+H2150&lt;&gt;0,Transaksi!#REF!,"")</f>
        <v>#REF!</v>
      </c>
      <c r="G2150" s="61" t="e">
        <f>IF(Transaksi!#REF!=$F$11,Transaksi!#REF!,0)</f>
        <v>#REF!</v>
      </c>
      <c r="H2150" s="61" t="e">
        <f>IF(Transaksi!#REF!=$F$11,Transaksi!#REF!,0)</f>
        <v>#REF!</v>
      </c>
      <c r="I2150" s="127" t="e">
        <f t="shared" si="33"/>
        <v>#REF!</v>
      </c>
      <c r="J2150" s="127" t="e">
        <f>IF(G2150+H2150&lt;&gt;0,Transaksi!#REF!,"")</f>
        <v>#REF!</v>
      </c>
    </row>
    <row r="2151" spans="3:10" customFormat="1" ht="16" customHeight="1">
      <c r="C2151" s="59" t="e">
        <f>IF(G2151+H2151&lt;&gt;0,Transaksi!#REF!,"")</f>
        <v>#REF!</v>
      </c>
      <c r="D2151" s="60" t="e">
        <f>IF(G2151+H2151&lt;&gt;0,Transaksi!#REF!,"")</f>
        <v>#REF!</v>
      </c>
      <c r="E2151" s="213" t="e">
        <f>IF(G2151+H2151&lt;&gt;0,Transaksi!#REF!,"")</f>
        <v>#REF!</v>
      </c>
      <c r="F2151" s="48" t="e">
        <f>IF(G2151+H2151&lt;&gt;0,Transaksi!#REF!,"")</f>
        <v>#REF!</v>
      </c>
      <c r="G2151" s="61" t="e">
        <f>IF(Transaksi!#REF!=$F$11,Transaksi!#REF!,0)</f>
        <v>#REF!</v>
      </c>
      <c r="H2151" s="61" t="e">
        <f>IF(Transaksi!#REF!=$F$11,Transaksi!#REF!,0)</f>
        <v>#REF!</v>
      </c>
      <c r="I2151" s="127" t="e">
        <f t="shared" si="33"/>
        <v>#REF!</v>
      </c>
      <c r="J2151" s="127" t="e">
        <f>IF(G2151+H2151&lt;&gt;0,Transaksi!#REF!,"")</f>
        <v>#REF!</v>
      </c>
    </row>
    <row r="2152" spans="3:10" customFormat="1" ht="16" customHeight="1">
      <c r="C2152" s="59" t="e">
        <f>IF(G2152+H2152&lt;&gt;0,Transaksi!#REF!,"")</f>
        <v>#REF!</v>
      </c>
      <c r="D2152" s="60" t="e">
        <f>IF(G2152+H2152&lt;&gt;0,Transaksi!#REF!,"")</f>
        <v>#REF!</v>
      </c>
      <c r="E2152" s="213" t="e">
        <f>IF(G2152+H2152&lt;&gt;0,Transaksi!#REF!,"")</f>
        <v>#REF!</v>
      </c>
      <c r="F2152" s="48" t="e">
        <f>IF(G2152+H2152&lt;&gt;0,Transaksi!#REF!,"")</f>
        <v>#REF!</v>
      </c>
      <c r="G2152" s="61" t="e">
        <f>IF(Transaksi!#REF!=$F$11,Transaksi!#REF!,0)</f>
        <v>#REF!</v>
      </c>
      <c r="H2152" s="61" t="e">
        <f>IF(Transaksi!#REF!=$F$11,Transaksi!#REF!,0)</f>
        <v>#REF!</v>
      </c>
      <c r="I2152" s="127" t="e">
        <f t="shared" si="33"/>
        <v>#REF!</v>
      </c>
      <c r="J2152" s="127" t="e">
        <f>IF(G2152+H2152&lt;&gt;0,Transaksi!#REF!,"")</f>
        <v>#REF!</v>
      </c>
    </row>
    <row r="2153" spans="3:10" customFormat="1" ht="16" customHeight="1">
      <c r="C2153" s="59" t="e">
        <f>IF(G2153+H2153&lt;&gt;0,Transaksi!#REF!,"")</f>
        <v>#REF!</v>
      </c>
      <c r="D2153" s="60" t="e">
        <f>IF(G2153+H2153&lt;&gt;0,Transaksi!#REF!,"")</f>
        <v>#REF!</v>
      </c>
      <c r="E2153" s="213" t="e">
        <f>IF(G2153+H2153&lt;&gt;0,Transaksi!#REF!,"")</f>
        <v>#REF!</v>
      </c>
      <c r="F2153" s="48" t="e">
        <f>IF(G2153+H2153&lt;&gt;0,Transaksi!#REF!,"")</f>
        <v>#REF!</v>
      </c>
      <c r="G2153" s="61" t="e">
        <f>IF(Transaksi!#REF!=$F$11,Transaksi!#REF!,0)</f>
        <v>#REF!</v>
      </c>
      <c r="H2153" s="61" t="e">
        <f>IF(Transaksi!#REF!=$F$11,Transaksi!#REF!,0)</f>
        <v>#REF!</v>
      </c>
      <c r="I2153" s="127" t="e">
        <f t="shared" si="33"/>
        <v>#REF!</v>
      </c>
      <c r="J2153" s="127" t="e">
        <f>IF(G2153+H2153&lt;&gt;0,Transaksi!#REF!,"")</f>
        <v>#REF!</v>
      </c>
    </row>
    <row r="2154" spans="3:10" customFormat="1" ht="16" customHeight="1">
      <c r="C2154" s="59" t="e">
        <f>IF(G2154+H2154&lt;&gt;0,Transaksi!#REF!,"")</f>
        <v>#REF!</v>
      </c>
      <c r="D2154" s="60" t="e">
        <f>IF(G2154+H2154&lt;&gt;0,Transaksi!#REF!,"")</f>
        <v>#REF!</v>
      </c>
      <c r="E2154" s="213" t="e">
        <f>IF(G2154+H2154&lt;&gt;0,Transaksi!#REF!,"")</f>
        <v>#REF!</v>
      </c>
      <c r="F2154" s="48" t="e">
        <f>IF(G2154+H2154&lt;&gt;0,Transaksi!#REF!,"")</f>
        <v>#REF!</v>
      </c>
      <c r="G2154" s="61" t="e">
        <f>IF(Transaksi!#REF!=$F$11,Transaksi!#REF!,0)</f>
        <v>#REF!</v>
      </c>
      <c r="H2154" s="61" t="e">
        <f>IF(Transaksi!#REF!=$F$11,Transaksi!#REF!,0)</f>
        <v>#REF!</v>
      </c>
      <c r="I2154" s="127" t="e">
        <f t="shared" si="33"/>
        <v>#REF!</v>
      </c>
      <c r="J2154" s="127" t="e">
        <f>IF(G2154+H2154&lt;&gt;0,Transaksi!#REF!,"")</f>
        <v>#REF!</v>
      </c>
    </row>
    <row r="2155" spans="3:10" customFormat="1" ht="16" customHeight="1">
      <c r="C2155" s="59" t="e">
        <f>IF(G2155+H2155&lt;&gt;0,Transaksi!#REF!,"")</f>
        <v>#REF!</v>
      </c>
      <c r="D2155" s="60" t="e">
        <f>IF(G2155+H2155&lt;&gt;0,Transaksi!#REF!,"")</f>
        <v>#REF!</v>
      </c>
      <c r="E2155" s="213" t="e">
        <f>IF(G2155+H2155&lt;&gt;0,Transaksi!#REF!,"")</f>
        <v>#REF!</v>
      </c>
      <c r="F2155" s="48" t="e">
        <f>IF(G2155+H2155&lt;&gt;0,Transaksi!#REF!,"")</f>
        <v>#REF!</v>
      </c>
      <c r="G2155" s="61" t="e">
        <f>IF(Transaksi!#REF!=$F$11,Transaksi!#REF!,0)</f>
        <v>#REF!</v>
      </c>
      <c r="H2155" s="61" t="e">
        <f>IF(Transaksi!#REF!=$F$11,Transaksi!#REF!,0)</f>
        <v>#REF!</v>
      </c>
      <c r="I2155" s="127" t="e">
        <f t="shared" si="33"/>
        <v>#REF!</v>
      </c>
      <c r="J2155" s="127" t="e">
        <f>IF(G2155+H2155&lt;&gt;0,Transaksi!#REF!,"")</f>
        <v>#REF!</v>
      </c>
    </row>
    <row r="2156" spans="3:10" customFormat="1" ht="16" customHeight="1">
      <c r="C2156" s="59" t="e">
        <f>IF(G2156+H2156&lt;&gt;0,Transaksi!#REF!,"")</f>
        <v>#REF!</v>
      </c>
      <c r="D2156" s="60" t="e">
        <f>IF(G2156+H2156&lt;&gt;0,Transaksi!#REF!,"")</f>
        <v>#REF!</v>
      </c>
      <c r="E2156" s="213" t="e">
        <f>IF(G2156+H2156&lt;&gt;0,Transaksi!#REF!,"")</f>
        <v>#REF!</v>
      </c>
      <c r="F2156" s="48" t="e">
        <f>IF(G2156+H2156&lt;&gt;0,Transaksi!#REF!,"")</f>
        <v>#REF!</v>
      </c>
      <c r="G2156" s="61" t="e">
        <f>IF(Transaksi!#REF!=$F$11,Transaksi!#REF!,0)</f>
        <v>#REF!</v>
      </c>
      <c r="H2156" s="61" t="e">
        <f>IF(Transaksi!#REF!=$F$11,Transaksi!#REF!,0)</f>
        <v>#REF!</v>
      </c>
      <c r="I2156" s="127" t="e">
        <f t="shared" si="33"/>
        <v>#REF!</v>
      </c>
      <c r="J2156" s="127" t="e">
        <f>IF(G2156+H2156&lt;&gt;0,Transaksi!#REF!,"")</f>
        <v>#REF!</v>
      </c>
    </row>
    <row r="2157" spans="3:10" customFormat="1" ht="16" customHeight="1">
      <c r="C2157" s="59" t="e">
        <f>IF(G2157+H2157&lt;&gt;0,Transaksi!#REF!,"")</f>
        <v>#REF!</v>
      </c>
      <c r="D2157" s="60" t="e">
        <f>IF(G2157+H2157&lt;&gt;0,Transaksi!#REF!,"")</f>
        <v>#REF!</v>
      </c>
      <c r="E2157" s="213" t="e">
        <f>IF(G2157+H2157&lt;&gt;0,Transaksi!#REF!,"")</f>
        <v>#REF!</v>
      </c>
      <c r="F2157" s="48" t="e">
        <f>IF(G2157+H2157&lt;&gt;0,Transaksi!#REF!,"")</f>
        <v>#REF!</v>
      </c>
      <c r="G2157" s="61" t="e">
        <f>IF(Transaksi!#REF!=$F$11,Transaksi!#REF!,0)</f>
        <v>#REF!</v>
      </c>
      <c r="H2157" s="61" t="e">
        <f>IF(Transaksi!#REF!=$F$11,Transaksi!#REF!,0)</f>
        <v>#REF!</v>
      </c>
      <c r="I2157" s="127" t="e">
        <f t="shared" si="33"/>
        <v>#REF!</v>
      </c>
      <c r="J2157" s="127" t="e">
        <f>IF(G2157+H2157&lt;&gt;0,Transaksi!#REF!,"")</f>
        <v>#REF!</v>
      </c>
    </row>
    <row r="2158" spans="3:10" customFormat="1" ht="16" customHeight="1">
      <c r="C2158" s="59" t="e">
        <f>IF(G2158+H2158&lt;&gt;0,Transaksi!#REF!,"")</f>
        <v>#REF!</v>
      </c>
      <c r="D2158" s="60" t="e">
        <f>IF(G2158+H2158&lt;&gt;0,Transaksi!#REF!,"")</f>
        <v>#REF!</v>
      </c>
      <c r="E2158" s="213" t="e">
        <f>IF(G2158+H2158&lt;&gt;0,Transaksi!#REF!,"")</f>
        <v>#REF!</v>
      </c>
      <c r="F2158" s="48" t="e">
        <f>IF(G2158+H2158&lt;&gt;0,Transaksi!#REF!,"")</f>
        <v>#REF!</v>
      </c>
      <c r="G2158" s="61" t="e">
        <f>IF(Transaksi!#REF!=$F$11,Transaksi!#REF!,0)</f>
        <v>#REF!</v>
      </c>
      <c r="H2158" s="61" t="e">
        <f>IF(Transaksi!#REF!=$F$11,Transaksi!#REF!,0)</f>
        <v>#REF!</v>
      </c>
      <c r="I2158" s="127" t="e">
        <f t="shared" si="33"/>
        <v>#REF!</v>
      </c>
      <c r="J2158" s="127" t="e">
        <f>IF(G2158+H2158&lt;&gt;0,Transaksi!#REF!,"")</f>
        <v>#REF!</v>
      </c>
    </row>
    <row r="2159" spans="3:10" customFormat="1" ht="16" customHeight="1">
      <c r="C2159" s="59" t="e">
        <f>IF(G2159+H2159&lt;&gt;0,Transaksi!#REF!,"")</f>
        <v>#REF!</v>
      </c>
      <c r="D2159" s="60" t="e">
        <f>IF(G2159+H2159&lt;&gt;0,Transaksi!#REF!,"")</f>
        <v>#REF!</v>
      </c>
      <c r="E2159" s="213" t="e">
        <f>IF(G2159+H2159&lt;&gt;0,Transaksi!#REF!,"")</f>
        <v>#REF!</v>
      </c>
      <c r="F2159" s="48" t="e">
        <f>IF(G2159+H2159&lt;&gt;0,Transaksi!#REF!,"")</f>
        <v>#REF!</v>
      </c>
      <c r="G2159" s="61" t="e">
        <f>IF(Transaksi!#REF!=$F$11,Transaksi!#REF!,0)</f>
        <v>#REF!</v>
      </c>
      <c r="H2159" s="61" t="e">
        <f>IF(Transaksi!#REF!=$F$11,Transaksi!#REF!,0)</f>
        <v>#REF!</v>
      </c>
      <c r="I2159" s="127" t="e">
        <f t="shared" si="33"/>
        <v>#REF!</v>
      </c>
      <c r="J2159" s="127" t="e">
        <f>IF(G2159+H2159&lt;&gt;0,Transaksi!#REF!,"")</f>
        <v>#REF!</v>
      </c>
    </row>
    <row r="2160" spans="3:10" customFormat="1" ht="16" customHeight="1">
      <c r="C2160" s="59" t="e">
        <f>IF(G2160+H2160&lt;&gt;0,Transaksi!#REF!,"")</f>
        <v>#REF!</v>
      </c>
      <c r="D2160" s="60" t="e">
        <f>IF(G2160+H2160&lt;&gt;0,Transaksi!#REF!,"")</f>
        <v>#REF!</v>
      </c>
      <c r="E2160" s="213" t="e">
        <f>IF(G2160+H2160&lt;&gt;0,Transaksi!#REF!,"")</f>
        <v>#REF!</v>
      </c>
      <c r="F2160" s="48" t="e">
        <f>IF(G2160+H2160&lt;&gt;0,Transaksi!#REF!,"")</f>
        <v>#REF!</v>
      </c>
      <c r="G2160" s="61" t="e">
        <f>IF(Transaksi!#REF!=$F$11,Transaksi!#REF!,0)</f>
        <v>#REF!</v>
      </c>
      <c r="H2160" s="61" t="e">
        <f>IF(Transaksi!#REF!=$F$11,Transaksi!#REF!,0)</f>
        <v>#REF!</v>
      </c>
      <c r="I2160" s="127" t="e">
        <f t="shared" si="33"/>
        <v>#REF!</v>
      </c>
      <c r="J2160" s="127" t="e">
        <f>IF(G2160+H2160&lt;&gt;0,Transaksi!#REF!,"")</f>
        <v>#REF!</v>
      </c>
    </row>
    <row r="2161" spans="3:10" customFormat="1" ht="16" customHeight="1">
      <c r="C2161" s="59" t="e">
        <f>IF(G2161+H2161&lt;&gt;0,Transaksi!#REF!,"")</f>
        <v>#REF!</v>
      </c>
      <c r="D2161" s="60" t="e">
        <f>IF(G2161+H2161&lt;&gt;0,Transaksi!#REF!,"")</f>
        <v>#REF!</v>
      </c>
      <c r="E2161" s="213" t="e">
        <f>IF(G2161+H2161&lt;&gt;0,Transaksi!#REF!,"")</f>
        <v>#REF!</v>
      </c>
      <c r="F2161" s="48" t="e">
        <f>IF(G2161+H2161&lt;&gt;0,Transaksi!#REF!,"")</f>
        <v>#REF!</v>
      </c>
      <c r="G2161" s="61" t="e">
        <f>IF(Transaksi!#REF!=$F$11,Transaksi!#REF!,0)</f>
        <v>#REF!</v>
      </c>
      <c r="H2161" s="61" t="e">
        <f>IF(Transaksi!#REF!=$F$11,Transaksi!#REF!,0)</f>
        <v>#REF!</v>
      </c>
      <c r="I2161" s="127" t="e">
        <f t="shared" si="33"/>
        <v>#REF!</v>
      </c>
      <c r="J2161" s="127" t="e">
        <f>IF(G2161+H2161&lt;&gt;0,Transaksi!#REF!,"")</f>
        <v>#REF!</v>
      </c>
    </row>
    <row r="2162" spans="3:10" customFormat="1" ht="16" customHeight="1">
      <c r="C2162" s="59" t="e">
        <f>IF(G2162+H2162&lt;&gt;0,Transaksi!#REF!,"")</f>
        <v>#REF!</v>
      </c>
      <c r="D2162" s="60" t="e">
        <f>IF(G2162+H2162&lt;&gt;0,Transaksi!#REF!,"")</f>
        <v>#REF!</v>
      </c>
      <c r="E2162" s="213" t="e">
        <f>IF(G2162+H2162&lt;&gt;0,Transaksi!#REF!,"")</f>
        <v>#REF!</v>
      </c>
      <c r="F2162" s="48" t="e">
        <f>IF(G2162+H2162&lt;&gt;0,Transaksi!#REF!,"")</f>
        <v>#REF!</v>
      </c>
      <c r="G2162" s="61" t="e">
        <f>IF(Transaksi!#REF!=$F$11,Transaksi!#REF!,0)</f>
        <v>#REF!</v>
      </c>
      <c r="H2162" s="61" t="e">
        <f>IF(Transaksi!#REF!=$F$11,Transaksi!#REF!,0)</f>
        <v>#REF!</v>
      </c>
      <c r="I2162" s="127" t="e">
        <f t="shared" si="33"/>
        <v>#REF!</v>
      </c>
      <c r="J2162" s="127" t="e">
        <f>IF(G2162+H2162&lt;&gt;0,Transaksi!#REF!,"")</f>
        <v>#REF!</v>
      </c>
    </row>
    <row r="2163" spans="3:10" customFormat="1" ht="16" customHeight="1">
      <c r="C2163" s="59" t="e">
        <f>IF(G2163+H2163&lt;&gt;0,Transaksi!#REF!,"")</f>
        <v>#REF!</v>
      </c>
      <c r="D2163" s="60" t="e">
        <f>IF(G2163+H2163&lt;&gt;0,Transaksi!#REF!,"")</f>
        <v>#REF!</v>
      </c>
      <c r="E2163" s="213" t="e">
        <f>IF(G2163+H2163&lt;&gt;0,Transaksi!#REF!,"")</f>
        <v>#REF!</v>
      </c>
      <c r="F2163" s="48" t="e">
        <f>IF(G2163+H2163&lt;&gt;0,Transaksi!#REF!,"")</f>
        <v>#REF!</v>
      </c>
      <c r="G2163" s="61" t="e">
        <f>IF(Transaksi!#REF!=$F$11,Transaksi!#REF!,0)</f>
        <v>#REF!</v>
      </c>
      <c r="H2163" s="61" t="e">
        <f>IF(Transaksi!#REF!=$F$11,Transaksi!#REF!,0)</f>
        <v>#REF!</v>
      </c>
      <c r="I2163" s="127" t="e">
        <f t="shared" si="33"/>
        <v>#REF!</v>
      </c>
      <c r="J2163" s="127" t="e">
        <f>IF(G2163+H2163&lt;&gt;0,Transaksi!#REF!,"")</f>
        <v>#REF!</v>
      </c>
    </row>
    <row r="2164" spans="3:10" customFormat="1" ht="16" customHeight="1">
      <c r="C2164" s="59" t="e">
        <f>IF(G2164+H2164&lt;&gt;0,Transaksi!#REF!,"")</f>
        <v>#REF!</v>
      </c>
      <c r="D2164" s="60" t="e">
        <f>IF(G2164+H2164&lt;&gt;0,Transaksi!#REF!,"")</f>
        <v>#REF!</v>
      </c>
      <c r="E2164" s="213" t="e">
        <f>IF(G2164+H2164&lt;&gt;0,Transaksi!#REF!,"")</f>
        <v>#REF!</v>
      </c>
      <c r="F2164" s="48" t="e">
        <f>IF(G2164+H2164&lt;&gt;0,Transaksi!#REF!,"")</f>
        <v>#REF!</v>
      </c>
      <c r="G2164" s="61" t="e">
        <f>IF(Transaksi!#REF!=$F$11,Transaksi!#REF!,0)</f>
        <v>#REF!</v>
      </c>
      <c r="H2164" s="61" t="e">
        <f>IF(Transaksi!#REF!=$F$11,Transaksi!#REF!,0)</f>
        <v>#REF!</v>
      </c>
      <c r="I2164" s="127" t="e">
        <f t="shared" si="33"/>
        <v>#REF!</v>
      </c>
      <c r="J2164" s="127" t="e">
        <f>IF(G2164+H2164&lt;&gt;0,Transaksi!#REF!,"")</f>
        <v>#REF!</v>
      </c>
    </row>
    <row r="2165" spans="3:10" customFormat="1" ht="16" customHeight="1">
      <c r="C2165" s="59" t="e">
        <f>IF(G2165+H2165&lt;&gt;0,Transaksi!#REF!,"")</f>
        <v>#REF!</v>
      </c>
      <c r="D2165" s="60" t="e">
        <f>IF(G2165+H2165&lt;&gt;0,Transaksi!#REF!,"")</f>
        <v>#REF!</v>
      </c>
      <c r="E2165" s="213" t="e">
        <f>IF(G2165+H2165&lt;&gt;0,Transaksi!#REF!,"")</f>
        <v>#REF!</v>
      </c>
      <c r="F2165" s="48" t="e">
        <f>IF(G2165+H2165&lt;&gt;0,Transaksi!#REF!,"")</f>
        <v>#REF!</v>
      </c>
      <c r="G2165" s="61" t="e">
        <f>IF(Transaksi!#REF!=$F$11,Transaksi!#REF!,0)</f>
        <v>#REF!</v>
      </c>
      <c r="H2165" s="61" t="e">
        <f>IF(Transaksi!#REF!=$F$11,Transaksi!#REF!,0)</f>
        <v>#REF!</v>
      </c>
      <c r="I2165" s="127" t="e">
        <f t="shared" si="33"/>
        <v>#REF!</v>
      </c>
      <c r="J2165" s="127" t="e">
        <f>IF(G2165+H2165&lt;&gt;0,Transaksi!#REF!,"")</f>
        <v>#REF!</v>
      </c>
    </row>
    <row r="2166" spans="3:10" customFormat="1" ht="16" customHeight="1">
      <c r="C2166" s="59" t="e">
        <f>IF(G2166+H2166&lt;&gt;0,Transaksi!#REF!,"")</f>
        <v>#REF!</v>
      </c>
      <c r="D2166" s="60" t="e">
        <f>IF(G2166+H2166&lt;&gt;0,Transaksi!#REF!,"")</f>
        <v>#REF!</v>
      </c>
      <c r="E2166" s="213" t="e">
        <f>IF(G2166+H2166&lt;&gt;0,Transaksi!#REF!,"")</f>
        <v>#REF!</v>
      </c>
      <c r="F2166" s="48" t="e">
        <f>IF(G2166+H2166&lt;&gt;0,Transaksi!#REF!,"")</f>
        <v>#REF!</v>
      </c>
      <c r="G2166" s="61" t="e">
        <f>IF(Transaksi!#REF!=$F$11,Transaksi!#REF!,0)</f>
        <v>#REF!</v>
      </c>
      <c r="H2166" s="61" t="e">
        <f>IF(Transaksi!#REF!=$F$11,Transaksi!#REF!,0)</f>
        <v>#REF!</v>
      </c>
      <c r="I2166" s="127" t="e">
        <f t="shared" si="33"/>
        <v>#REF!</v>
      </c>
      <c r="J2166" s="127" t="e">
        <f>IF(G2166+H2166&lt;&gt;0,Transaksi!#REF!,"")</f>
        <v>#REF!</v>
      </c>
    </row>
    <row r="2167" spans="3:10" customFormat="1" ht="16" customHeight="1">
      <c r="C2167" s="59" t="e">
        <f>IF(G2167+H2167&lt;&gt;0,Transaksi!#REF!,"")</f>
        <v>#REF!</v>
      </c>
      <c r="D2167" s="60" t="e">
        <f>IF(G2167+H2167&lt;&gt;0,Transaksi!#REF!,"")</f>
        <v>#REF!</v>
      </c>
      <c r="E2167" s="213" t="e">
        <f>IF(G2167+H2167&lt;&gt;0,Transaksi!#REF!,"")</f>
        <v>#REF!</v>
      </c>
      <c r="F2167" s="48" t="e">
        <f>IF(G2167+H2167&lt;&gt;0,Transaksi!#REF!,"")</f>
        <v>#REF!</v>
      </c>
      <c r="G2167" s="61" t="e">
        <f>IF(Transaksi!#REF!=$F$11,Transaksi!#REF!,0)</f>
        <v>#REF!</v>
      </c>
      <c r="H2167" s="61" t="e">
        <f>IF(Transaksi!#REF!=$F$11,Transaksi!#REF!,0)</f>
        <v>#REF!</v>
      </c>
      <c r="I2167" s="127" t="e">
        <f t="shared" si="33"/>
        <v>#REF!</v>
      </c>
      <c r="J2167" s="127" t="e">
        <f>IF(G2167+H2167&lt;&gt;0,Transaksi!#REF!,"")</f>
        <v>#REF!</v>
      </c>
    </row>
    <row r="2168" spans="3:10" customFormat="1" ht="16" customHeight="1">
      <c r="C2168" s="59" t="e">
        <f>IF(G2168+H2168&lt;&gt;0,Transaksi!#REF!,"")</f>
        <v>#REF!</v>
      </c>
      <c r="D2168" s="60" t="e">
        <f>IF(G2168+H2168&lt;&gt;0,Transaksi!#REF!,"")</f>
        <v>#REF!</v>
      </c>
      <c r="E2168" s="213" t="e">
        <f>IF(G2168+H2168&lt;&gt;0,Transaksi!#REF!,"")</f>
        <v>#REF!</v>
      </c>
      <c r="F2168" s="48" t="e">
        <f>IF(G2168+H2168&lt;&gt;0,Transaksi!#REF!,"")</f>
        <v>#REF!</v>
      </c>
      <c r="G2168" s="61" t="e">
        <f>IF(Transaksi!#REF!=$F$11,Transaksi!#REF!,0)</f>
        <v>#REF!</v>
      </c>
      <c r="H2168" s="61" t="e">
        <f>IF(Transaksi!#REF!=$F$11,Transaksi!#REF!,0)</f>
        <v>#REF!</v>
      </c>
      <c r="I2168" s="127" t="e">
        <f t="shared" si="33"/>
        <v>#REF!</v>
      </c>
      <c r="J2168" s="127" t="e">
        <f>IF(G2168+H2168&lt;&gt;0,Transaksi!#REF!,"")</f>
        <v>#REF!</v>
      </c>
    </row>
    <row r="2169" spans="3:10" customFormat="1" ht="16" customHeight="1">
      <c r="C2169" s="59" t="e">
        <f>IF(G2169+H2169&lt;&gt;0,Transaksi!#REF!,"")</f>
        <v>#REF!</v>
      </c>
      <c r="D2169" s="60" t="e">
        <f>IF(G2169+H2169&lt;&gt;0,Transaksi!#REF!,"")</f>
        <v>#REF!</v>
      </c>
      <c r="E2169" s="213" t="e">
        <f>IF(G2169+H2169&lt;&gt;0,Transaksi!#REF!,"")</f>
        <v>#REF!</v>
      </c>
      <c r="F2169" s="48" t="e">
        <f>IF(G2169+H2169&lt;&gt;0,Transaksi!#REF!,"")</f>
        <v>#REF!</v>
      </c>
      <c r="G2169" s="61" t="e">
        <f>IF(Transaksi!#REF!=$F$11,Transaksi!#REF!,0)</f>
        <v>#REF!</v>
      </c>
      <c r="H2169" s="61" t="e">
        <f>IF(Transaksi!#REF!=$F$11,Transaksi!#REF!,0)</f>
        <v>#REF!</v>
      </c>
      <c r="I2169" s="127" t="e">
        <f t="shared" si="33"/>
        <v>#REF!</v>
      </c>
      <c r="J2169" s="127" t="e">
        <f>IF(G2169+H2169&lt;&gt;0,Transaksi!#REF!,"")</f>
        <v>#REF!</v>
      </c>
    </row>
    <row r="2170" spans="3:10" customFormat="1" ht="16" customHeight="1">
      <c r="C2170" s="59" t="e">
        <f>IF(G2170+H2170&lt;&gt;0,Transaksi!#REF!,"")</f>
        <v>#REF!</v>
      </c>
      <c r="D2170" s="60" t="e">
        <f>IF(G2170+H2170&lt;&gt;0,Transaksi!#REF!,"")</f>
        <v>#REF!</v>
      </c>
      <c r="E2170" s="213" t="e">
        <f>IF(G2170+H2170&lt;&gt;0,Transaksi!#REF!,"")</f>
        <v>#REF!</v>
      </c>
      <c r="F2170" s="48" t="e">
        <f>IF(G2170+H2170&lt;&gt;0,Transaksi!#REF!,"")</f>
        <v>#REF!</v>
      </c>
      <c r="G2170" s="61" t="e">
        <f>IF(Transaksi!#REF!=$F$11,Transaksi!#REF!,0)</f>
        <v>#REF!</v>
      </c>
      <c r="H2170" s="61" t="e">
        <f>IF(Transaksi!#REF!=$F$11,Transaksi!#REF!,0)</f>
        <v>#REF!</v>
      </c>
      <c r="I2170" s="127" t="e">
        <f t="shared" si="33"/>
        <v>#REF!</v>
      </c>
      <c r="J2170" s="127" t="e">
        <f>IF(G2170+H2170&lt;&gt;0,Transaksi!#REF!,"")</f>
        <v>#REF!</v>
      </c>
    </row>
    <row r="2171" spans="3:10" customFormat="1" ht="16" customHeight="1">
      <c r="C2171" s="59" t="e">
        <f>IF(G2171+H2171&lt;&gt;0,Transaksi!#REF!,"")</f>
        <v>#REF!</v>
      </c>
      <c r="D2171" s="60" t="e">
        <f>IF(G2171+H2171&lt;&gt;0,Transaksi!#REF!,"")</f>
        <v>#REF!</v>
      </c>
      <c r="E2171" s="213" t="e">
        <f>IF(G2171+H2171&lt;&gt;0,Transaksi!#REF!,"")</f>
        <v>#REF!</v>
      </c>
      <c r="F2171" s="48" t="e">
        <f>IF(G2171+H2171&lt;&gt;0,Transaksi!#REF!,"")</f>
        <v>#REF!</v>
      </c>
      <c r="G2171" s="61" t="e">
        <f>IF(Transaksi!#REF!=$F$11,Transaksi!#REF!,0)</f>
        <v>#REF!</v>
      </c>
      <c r="H2171" s="61" t="e">
        <f>IF(Transaksi!#REF!=$F$11,Transaksi!#REF!,0)</f>
        <v>#REF!</v>
      </c>
      <c r="I2171" s="127" t="e">
        <f t="shared" si="33"/>
        <v>#REF!</v>
      </c>
      <c r="J2171" s="127" t="e">
        <f>IF(G2171+H2171&lt;&gt;0,Transaksi!#REF!,"")</f>
        <v>#REF!</v>
      </c>
    </row>
    <row r="2172" spans="3:10" customFormat="1" ht="16" customHeight="1">
      <c r="C2172" s="59" t="e">
        <f>IF(G2172+H2172&lt;&gt;0,Transaksi!#REF!,"")</f>
        <v>#REF!</v>
      </c>
      <c r="D2172" s="60" t="e">
        <f>IF(G2172+H2172&lt;&gt;0,Transaksi!#REF!,"")</f>
        <v>#REF!</v>
      </c>
      <c r="E2172" s="213" t="e">
        <f>IF(G2172+H2172&lt;&gt;0,Transaksi!#REF!,"")</f>
        <v>#REF!</v>
      </c>
      <c r="F2172" s="48" t="e">
        <f>IF(G2172+H2172&lt;&gt;0,Transaksi!#REF!,"")</f>
        <v>#REF!</v>
      </c>
      <c r="G2172" s="61" t="e">
        <f>IF(Transaksi!#REF!=$F$11,Transaksi!#REF!,0)</f>
        <v>#REF!</v>
      </c>
      <c r="H2172" s="61" t="e">
        <f>IF(Transaksi!#REF!=$F$11,Transaksi!#REF!,0)</f>
        <v>#REF!</v>
      </c>
      <c r="I2172" s="127" t="e">
        <f t="shared" si="33"/>
        <v>#REF!</v>
      </c>
      <c r="J2172" s="127" t="e">
        <f>IF(G2172+H2172&lt;&gt;0,Transaksi!#REF!,"")</f>
        <v>#REF!</v>
      </c>
    </row>
    <row r="2173" spans="3:10" customFormat="1" ht="16" customHeight="1">
      <c r="C2173" s="59" t="e">
        <f>IF(G2173+H2173&lt;&gt;0,Transaksi!#REF!,"")</f>
        <v>#REF!</v>
      </c>
      <c r="D2173" s="60" t="e">
        <f>IF(G2173+H2173&lt;&gt;0,Transaksi!#REF!,"")</f>
        <v>#REF!</v>
      </c>
      <c r="E2173" s="213" t="e">
        <f>IF(G2173+H2173&lt;&gt;0,Transaksi!#REF!,"")</f>
        <v>#REF!</v>
      </c>
      <c r="F2173" s="48" t="e">
        <f>IF(G2173+H2173&lt;&gt;0,Transaksi!#REF!,"")</f>
        <v>#REF!</v>
      </c>
      <c r="G2173" s="61" t="e">
        <f>IF(Transaksi!#REF!=$F$11,Transaksi!#REF!,0)</f>
        <v>#REF!</v>
      </c>
      <c r="H2173" s="61" t="e">
        <f>IF(Transaksi!#REF!=$F$11,Transaksi!#REF!,0)</f>
        <v>#REF!</v>
      </c>
      <c r="I2173" s="127" t="e">
        <f t="shared" si="33"/>
        <v>#REF!</v>
      </c>
      <c r="J2173" s="127" t="e">
        <f>IF(G2173+H2173&lt;&gt;0,Transaksi!#REF!,"")</f>
        <v>#REF!</v>
      </c>
    </row>
    <row r="2174" spans="3:10" customFormat="1" ht="16" customHeight="1">
      <c r="C2174" s="59" t="e">
        <f>IF(G2174+H2174&lt;&gt;0,Transaksi!#REF!,"")</f>
        <v>#REF!</v>
      </c>
      <c r="D2174" s="60" t="e">
        <f>IF(G2174+H2174&lt;&gt;0,Transaksi!#REF!,"")</f>
        <v>#REF!</v>
      </c>
      <c r="E2174" s="213" t="e">
        <f>IF(G2174+H2174&lt;&gt;0,Transaksi!#REF!,"")</f>
        <v>#REF!</v>
      </c>
      <c r="F2174" s="48" t="e">
        <f>IF(G2174+H2174&lt;&gt;0,Transaksi!#REF!,"")</f>
        <v>#REF!</v>
      </c>
      <c r="G2174" s="61" t="e">
        <f>IF(Transaksi!#REF!=$F$11,Transaksi!#REF!,0)</f>
        <v>#REF!</v>
      </c>
      <c r="H2174" s="61" t="e">
        <f>IF(Transaksi!#REF!=$F$11,Transaksi!#REF!,0)</f>
        <v>#REF!</v>
      </c>
      <c r="I2174" s="127" t="e">
        <f t="shared" si="33"/>
        <v>#REF!</v>
      </c>
      <c r="J2174" s="127" t="e">
        <f>IF(G2174+H2174&lt;&gt;0,Transaksi!#REF!,"")</f>
        <v>#REF!</v>
      </c>
    </row>
    <row r="2175" spans="3:10" customFormat="1" ht="16" customHeight="1">
      <c r="C2175" s="59" t="e">
        <f>IF(G2175+H2175&lt;&gt;0,Transaksi!#REF!,"")</f>
        <v>#REF!</v>
      </c>
      <c r="D2175" s="60" t="e">
        <f>IF(G2175+H2175&lt;&gt;0,Transaksi!#REF!,"")</f>
        <v>#REF!</v>
      </c>
      <c r="E2175" s="213" t="e">
        <f>IF(G2175+H2175&lt;&gt;0,Transaksi!#REF!,"")</f>
        <v>#REF!</v>
      </c>
      <c r="F2175" s="48" t="e">
        <f>IF(G2175+H2175&lt;&gt;0,Transaksi!#REF!,"")</f>
        <v>#REF!</v>
      </c>
      <c r="G2175" s="61" t="e">
        <f>IF(Transaksi!#REF!=$F$11,Transaksi!#REF!,0)</f>
        <v>#REF!</v>
      </c>
      <c r="H2175" s="61" t="e">
        <f>IF(Transaksi!#REF!=$F$11,Transaksi!#REF!,0)</f>
        <v>#REF!</v>
      </c>
      <c r="I2175" s="127" t="e">
        <f t="shared" si="33"/>
        <v>#REF!</v>
      </c>
      <c r="J2175" s="127" t="e">
        <f>IF(G2175+H2175&lt;&gt;0,Transaksi!#REF!,"")</f>
        <v>#REF!</v>
      </c>
    </row>
    <row r="2176" spans="3:10" customFormat="1" ht="16" customHeight="1">
      <c r="C2176" s="59" t="e">
        <f>IF(G2176+H2176&lt;&gt;0,Transaksi!#REF!,"")</f>
        <v>#REF!</v>
      </c>
      <c r="D2176" s="60" t="e">
        <f>IF(G2176+H2176&lt;&gt;0,Transaksi!#REF!,"")</f>
        <v>#REF!</v>
      </c>
      <c r="E2176" s="213" t="e">
        <f>IF(G2176+H2176&lt;&gt;0,Transaksi!#REF!,"")</f>
        <v>#REF!</v>
      </c>
      <c r="F2176" s="48" t="e">
        <f>IF(G2176+H2176&lt;&gt;0,Transaksi!#REF!,"")</f>
        <v>#REF!</v>
      </c>
      <c r="G2176" s="61" t="e">
        <f>IF(Transaksi!#REF!=$F$11,Transaksi!#REF!,0)</f>
        <v>#REF!</v>
      </c>
      <c r="H2176" s="61" t="e">
        <f>IF(Transaksi!#REF!=$F$11,Transaksi!#REF!,0)</f>
        <v>#REF!</v>
      </c>
      <c r="I2176" s="127" t="e">
        <f t="shared" si="33"/>
        <v>#REF!</v>
      </c>
      <c r="J2176" s="127" t="e">
        <f>IF(G2176+H2176&lt;&gt;0,Transaksi!#REF!,"")</f>
        <v>#REF!</v>
      </c>
    </row>
    <row r="2177" spans="3:10" customFormat="1" ht="16" customHeight="1">
      <c r="C2177" s="59" t="e">
        <f>IF(G2177+H2177&lt;&gt;0,Transaksi!#REF!,"")</f>
        <v>#REF!</v>
      </c>
      <c r="D2177" s="60" t="e">
        <f>IF(G2177+H2177&lt;&gt;0,Transaksi!#REF!,"")</f>
        <v>#REF!</v>
      </c>
      <c r="E2177" s="213" t="e">
        <f>IF(G2177+H2177&lt;&gt;0,Transaksi!#REF!,"")</f>
        <v>#REF!</v>
      </c>
      <c r="F2177" s="48" t="e">
        <f>IF(G2177+H2177&lt;&gt;0,Transaksi!#REF!,"")</f>
        <v>#REF!</v>
      </c>
      <c r="G2177" s="61" t="e">
        <f>IF(Transaksi!#REF!=$F$11,Transaksi!#REF!,0)</f>
        <v>#REF!</v>
      </c>
      <c r="H2177" s="61" t="e">
        <f>IF(Transaksi!#REF!=$F$11,Transaksi!#REF!,0)</f>
        <v>#REF!</v>
      </c>
      <c r="I2177" s="127" t="e">
        <f t="shared" si="33"/>
        <v>#REF!</v>
      </c>
      <c r="J2177" s="127" t="e">
        <f>IF(G2177+H2177&lt;&gt;0,Transaksi!#REF!,"")</f>
        <v>#REF!</v>
      </c>
    </row>
    <row r="2178" spans="3:10" customFormat="1" ht="16" customHeight="1">
      <c r="C2178" s="59" t="e">
        <f>IF(G2178+H2178&lt;&gt;0,Transaksi!#REF!,"")</f>
        <v>#REF!</v>
      </c>
      <c r="D2178" s="60" t="e">
        <f>IF(G2178+H2178&lt;&gt;0,Transaksi!#REF!,"")</f>
        <v>#REF!</v>
      </c>
      <c r="E2178" s="213" t="e">
        <f>IF(G2178+H2178&lt;&gt;0,Transaksi!#REF!,"")</f>
        <v>#REF!</v>
      </c>
      <c r="F2178" s="48" t="e">
        <f>IF(G2178+H2178&lt;&gt;0,Transaksi!#REF!,"")</f>
        <v>#REF!</v>
      </c>
      <c r="G2178" s="61" t="e">
        <f>IF(Transaksi!#REF!=$F$11,Transaksi!#REF!,0)</f>
        <v>#REF!</v>
      </c>
      <c r="H2178" s="61" t="e">
        <f>IF(Transaksi!#REF!=$F$11,Transaksi!#REF!,0)</f>
        <v>#REF!</v>
      </c>
      <c r="I2178" s="127" t="e">
        <f t="shared" si="33"/>
        <v>#REF!</v>
      </c>
      <c r="J2178" s="127" t="e">
        <f>IF(G2178+H2178&lt;&gt;0,Transaksi!#REF!,"")</f>
        <v>#REF!</v>
      </c>
    </row>
    <row r="2179" spans="3:10" customFormat="1" ht="16" customHeight="1">
      <c r="C2179" s="59" t="e">
        <f>IF(G2179+H2179&lt;&gt;0,Transaksi!#REF!,"")</f>
        <v>#REF!</v>
      </c>
      <c r="D2179" s="60" t="e">
        <f>IF(G2179+H2179&lt;&gt;0,Transaksi!#REF!,"")</f>
        <v>#REF!</v>
      </c>
      <c r="E2179" s="213" t="e">
        <f>IF(G2179+H2179&lt;&gt;0,Transaksi!#REF!,"")</f>
        <v>#REF!</v>
      </c>
      <c r="F2179" s="48" t="e">
        <f>IF(G2179+H2179&lt;&gt;0,Transaksi!#REF!,"")</f>
        <v>#REF!</v>
      </c>
      <c r="G2179" s="61" t="e">
        <f>IF(Transaksi!#REF!=$F$11,Transaksi!#REF!,0)</f>
        <v>#REF!</v>
      </c>
      <c r="H2179" s="61" t="e">
        <f>IF(Transaksi!#REF!=$F$11,Transaksi!#REF!,0)</f>
        <v>#REF!</v>
      </c>
      <c r="I2179" s="127" t="e">
        <f t="shared" si="33"/>
        <v>#REF!</v>
      </c>
      <c r="J2179" s="127" t="e">
        <f>IF(G2179+H2179&lt;&gt;0,Transaksi!#REF!,"")</f>
        <v>#REF!</v>
      </c>
    </row>
    <row r="2180" spans="3:10" customFormat="1" ht="16" customHeight="1">
      <c r="C2180" s="59" t="e">
        <f>IF(G2180+H2180&lt;&gt;0,Transaksi!#REF!,"")</f>
        <v>#REF!</v>
      </c>
      <c r="D2180" s="60" t="e">
        <f>IF(G2180+H2180&lt;&gt;0,Transaksi!#REF!,"")</f>
        <v>#REF!</v>
      </c>
      <c r="E2180" s="213" t="e">
        <f>IF(G2180+H2180&lt;&gt;0,Transaksi!#REF!,"")</f>
        <v>#REF!</v>
      </c>
      <c r="F2180" s="48" t="e">
        <f>IF(G2180+H2180&lt;&gt;0,Transaksi!#REF!,"")</f>
        <v>#REF!</v>
      </c>
      <c r="G2180" s="61" t="e">
        <f>IF(Transaksi!#REF!=$F$11,Transaksi!#REF!,0)</f>
        <v>#REF!</v>
      </c>
      <c r="H2180" s="61" t="e">
        <f>IF(Transaksi!#REF!=$F$11,Transaksi!#REF!,0)</f>
        <v>#REF!</v>
      </c>
      <c r="I2180" s="127" t="e">
        <f t="shared" si="33"/>
        <v>#REF!</v>
      </c>
      <c r="J2180" s="127" t="e">
        <f>IF(G2180+H2180&lt;&gt;0,Transaksi!#REF!,"")</f>
        <v>#REF!</v>
      </c>
    </row>
    <row r="2181" spans="3:10" customFormat="1" ht="16" customHeight="1">
      <c r="C2181" s="59" t="e">
        <f>IF(G2181+H2181&lt;&gt;0,Transaksi!#REF!,"")</f>
        <v>#REF!</v>
      </c>
      <c r="D2181" s="60" t="e">
        <f>IF(G2181+H2181&lt;&gt;0,Transaksi!#REF!,"")</f>
        <v>#REF!</v>
      </c>
      <c r="E2181" s="213" t="e">
        <f>IF(G2181+H2181&lt;&gt;0,Transaksi!#REF!,"")</f>
        <v>#REF!</v>
      </c>
      <c r="F2181" s="48" t="e">
        <f>IF(G2181+H2181&lt;&gt;0,Transaksi!#REF!,"")</f>
        <v>#REF!</v>
      </c>
      <c r="G2181" s="61" t="e">
        <f>IF(Transaksi!#REF!=$F$11,Transaksi!#REF!,0)</f>
        <v>#REF!</v>
      </c>
      <c r="H2181" s="61" t="e">
        <f>IF(Transaksi!#REF!=$F$11,Transaksi!#REF!,0)</f>
        <v>#REF!</v>
      </c>
      <c r="I2181" s="127" t="e">
        <f t="shared" si="33"/>
        <v>#REF!</v>
      </c>
      <c r="J2181" s="127" t="e">
        <f>IF(G2181+H2181&lt;&gt;0,Transaksi!#REF!,"")</f>
        <v>#REF!</v>
      </c>
    </row>
    <row r="2182" spans="3:10" customFormat="1" ht="16" customHeight="1">
      <c r="C2182" s="59" t="e">
        <f>IF(G2182+H2182&lt;&gt;0,Transaksi!#REF!,"")</f>
        <v>#REF!</v>
      </c>
      <c r="D2182" s="60" t="e">
        <f>IF(G2182+H2182&lt;&gt;0,Transaksi!#REF!,"")</f>
        <v>#REF!</v>
      </c>
      <c r="E2182" s="213" t="e">
        <f>IF(G2182+H2182&lt;&gt;0,Transaksi!#REF!,"")</f>
        <v>#REF!</v>
      </c>
      <c r="F2182" s="48" t="e">
        <f>IF(G2182+H2182&lt;&gt;0,Transaksi!#REF!,"")</f>
        <v>#REF!</v>
      </c>
      <c r="G2182" s="61" t="e">
        <f>IF(Transaksi!#REF!=$F$11,Transaksi!#REF!,0)</f>
        <v>#REF!</v>
      </c>
      <c r="H2182" s="61" t="e">
        <f>IF(Transaksi!#REF!=$F$11,Transaksi!#REF!,0)</f>
        <v>#REF!</v>
      </c>
      <c r="I2182" s="127" t="e">
        <f t="shared" si="33"/>
        <v>#REF!</v>
      </c>
      <c r="J2182" s="127" t="e">
        <f>IF(G2182+H2182&lt;&gt;0,Transaksi!#REF!,"")</f>
        <v>#REF!</v>
      </c>
    </row>
    <row r="2183" spans="3:10" customFormat="1" ht="16" customHeight="1">
      <c r="C2183" s="59" t="e">
        <f>IF(G2183+H2183&lt;&gt;0,Transaksi!#REF!,"")</f>
        <v>#REF!</v>
      </c>
      <c r="D2183" s="60" t="e">
        <f>IF(G2183+H2183&lt;&gt;0,Transaksi!#REF!,"")</f>
        <v>#REF!</v>
      </c>
      <c r="E2183" s="213" t="e">
        <f>IF(G2183+H2183&lt;&gt;0,Transaksi!#REF!,"")</f>
        <v>#REF!</v>
      </c>
      <c r="F2183" s="48" t="e">
        <f>IF(G2183+H2183&lt;&gt;0,Transaksi!#REF!,"")</f>
        <v>#REF!</v>
      </c>
      <c r="G2183" s="61" t="e">
        <f>IF(Transaksi!#REF!=$F$11,Transaksi!#REF!,0)</f>
        <v>#REF!</v>
      </c>
      <c r="H2183" s="61" t="e">
        <f>IF(Transaksi!#REF!=$F$11,Transaksi!#REF!,0)</f>
        <v>#REF!</v>
      </c>
      <c r="I2183" s="127" t="e">
        <f t="shared" si="33"/>
        <v>#REF!</v>
      </c>
      <c r="J2183" s="127" t="e">
        <f>IF(G2183+H2183&lt;&gt;0,Transaksi!#REF!,"")</f>
        <v>#REF!</v>
      </c>
    </row>
    <row r="2184" spans="3:10" customFormat="1" ht="16" customHeight="1">
      <c r="C2184" s="59" t="e">
        <f>IF(G2184+H2184&lt;&gt;0,Transaksi!#REF!,"")</f>
        <v>#REF!</v>
      </c>
      <c r="D2184" s="60" t="e">
        <f>IF(G2184+H2184&lt;&gt;0,Transaksi!#REF!,"")</f>
        <v>#REF!</v>
      </c>
      <c r="E2184" s="213" t="e">
        <f>IF(G2184+H2184&lt;&gt;0,Transaksi!#REF!,"")</f>
        <v>#REF!</v>
      </c>
      <c r="F2184" s="48" t="e">
        <f>IF(G2184+H2184&lt;&gt;0,Transaksi!#REF!,"")</f>
        <v>#REF!</v>
      </c>
      <c r="G2184" s="61" t="e">
        <f>IF(Transaksi!#REF!=$F$11,Transaksi!#REF!,0)</f>
        <v>#REF!</v>
      </c>
      <c r="H2184" s="61" t="e">
        <f>IF(Transaksi!#REF!=$F$11,Transaksi!#REF!,0)</f>
        <v>#REF!</v>
      </c>
      <c r="I2184" s="127" t="e">
        <f t="shared" si="33"/>
        <v>#REF!</v>
      </c>
      <c r="J2184" s="127" t="e">
        <f>IF(G2184+H2184&lt;&gt;0,Transaksi!#REF!,"")</f>
        <v>#REF!</v>
      </c>
    </row>
    <row r="2185" spans="3:10" customFormat="1" ht="16" customHeight="1">
      <c r="C2185" s="59" t="e">
        <f>IF(G2185+H2185&lt;&gt;0,Transaksi!#REF!,"")</f>
        <v>#REF!</v>
      </c>
      <c r="D2185" s="60" t="e">
        <f>IF(G2185+H2185&lt;&gt;0,Transaksi!#REF!,"")</f>
        <v>#REF!</v>
      </c>
      <c r="E2185" s="213" t="e">
        <f>IF(G2185+H2185&lt;&gt;0,Transaksi!#REF!,"")</f>
        <v>#REF!</v>
      </c>
      <c r="F2185" s="48" t="e">
        <f>IF(G2185+H2185&lt;&gt;0,Transaksi!#REF!,"")</f>
        <v>#REF!</v>
      </c>
      <c r="G2185" s="61" t="e">
        <f>IF(Transaksi!#REF!=$F$11,Transaksi!#REF!,0)</f>
        <v>#REF!</v>
      </c>
      <c r="H2185" s="61" t="e">
        <f>IF(Transaksi!#REF!=$F$11,Transaksi!#REF!,0)</f>
        <v>#REF!</v>
      </c>
      <c r="I2185" s="127" t="e">
        <f t="shared" si="33"/>
        <v>#REF!</v>
      </c>
      <c r="J2185" s="127" t="e">
        <f>IF(G2185+H2185&lt;&gt;0,Transaksi!#REF!,"")</f>
        <v>#REF!</v>
      </c>
    </row>
    <row r="2186" spans="3:10" customFormat="1" ht="16" customHeight="1">
      <c r="C2186" s="59" t="e">
        <f>IF(G2186+H2186&lt;&gt;0,Transaksi!#REF!,"")</f>
        <v>#REF!</v>
      </c>
      <c r="D2186" s="60" t="e">
        <f>IF(G2186+H2186&lt;&gt;0,Transaksi!#REF!,"")</f>
        <v>#REF!</v>
      </c>
      <c r="E2186" s="213" t="e">
        <f>IF(G2186+H2186&lt;&gt;0,Transaksi!#REF!,"")</f>
        <v>#REF!</v>
      </c>
      <c r="F2186" s="48" t="e">
        <f>IF(G2186+H2186&lt;&gt;0,Transaksi!#REF!,"")</f>
        <v>#REF!</v>
      </c>
      <c r="G2186" s="61" t="e">
        <f>IF(Transaksi!#REF!=$F$11,Transaksi!#REF!,0)</f>
        <v>#REF!</v>
      </c>
      <c r="H2186" s="61" t="e">
        <f>IF(Transaksi!#REF!=$F$11,Transaksi!#REF!,0)</f>
        <v>#REF!</v>
      </c>
      <c r="I2186" s="127" t="e">
        <f t="shared" si="33"/>
        <v>#REF!</v>
      </c>
      <c r="J2186" s="127" t="e">
        <f>IF(G2186+H2186&lt;&gt;0,Transaksi!#REF!,"")</f>
        <v>#REF!</v>
      </c>
    </row>
    <row r="2187" spans="3:10" customFormat="1" ht="16" customHeight="1">
      <c r="C2187" s="59" t="e">
        <f>IF(G2187+H2187&lt;&gt;0,Transaksi!#REF!,"")</f>
        <v>#REF!</v>
      </c>
      <c r="D2187" s="60" t="e">
        <f>IF(G2187+H2187&lt;&gt;0,Transaksi!#REF!,"")</f>
        <v>#REF!</v>
      </c>
      <c r="E2187" s="213" t="e">
        <f>IF(G2187+H2187&lt;&gt;0,Transaksi!#REF!,"")</f>
        <v>#REF!</v>
      </c>
      <c r="F2187" s="48" t="e">
        <f>IF(G2187+H2187&lt;&gt;0,Transaksi!#REF!,"")</f>
        <v>#REF!</v>
      </c>
      <c r="G2187" s="61" t="e">
        <f>IF(Transaksi!#REF!=$F$11,Transaksi!#REF!,0)</f>
        <v>#REF!</v>
      </c>
      <c r="H2187" s="61" t="e">
        <f>IF(Transaksi!#REF!=$F$11,Transaksi!#REF!,0)</f>
        <v>#REF!</v>
      </c>
      <c r="I2187" s="127" t="e">
        <f t="shared" si="33"/>
        <v>#REF!</v>
      </c>
      <c r="J2187" s="127" t="e">
        <f>IF(G2187+H2187&lt;&gt;0,Transaksi!#REF!,"")</f>
        <v>#REF!</v>
      </c>
    </row>
    <row r="2188" spans="3:10" customFormat="1" ht="16" customHeight="1">
      <c r="C2188" s="59" t="e">
        <f>IF(G2188+H2188&lt;&gt;0,Transaksi!#REF!,"")</f>
        <v>#REF!</v>
      </c>
      <c r="D2188" s="60" t="e">
        <f>IF(G2188+H2188&lt;&gt;0,Transaksi!#REF!,"")</f>
        <v>#REF!</v>
      </c>
      <c r="E2188" s="213" t="e">
        <f>IF(G2188+H2188&lt;&gt;0,Transaksi!#REF!,"")</f>
        <v>#REF!</v>
      </c>
      <c r="F2188" s="48" t="e">
        <f>IF(G2188+H2188&lt;&gt;0,Transaksi!#REF!,"")</f>
        <v>#REF!</v>
      </c>
      <c r="G2188" s="61" t="e">
        <f>IF(Transaksi!#REF!=$F$11,Transaksi!#REF!,0)</f>
        <v>#REF!</v>
      </c>
      <c r="H2188" s="61" t="e">
        <f>IF(Transaksi!#REF!=$F$11,Transaksi!#REF!,0)</f>
        <v>#REF!</v>
      </c>
      <c r="I2188" s="127" t="e">
        <f t="shared" si="33"/>
        <v>#REF!</v>
      </c>
      <c r="J2188" s="127" t="e">
        <f>IF(G2188+H2188&lt;&gt;0,Transaksi!#REF!,"")</f>
        <v>#REF!</v>
      </c>
    </row>
    <row r="2189" spans="3:10" customFormat="1" ht="16" customHeight="1">
      <c r="C2189" s="59" t="e">
        <f>IF(G2189+H2189&lt;&gt;0,Transaksi!#REF!,"")</f>
        <v>#REF!</v>
      </c>
      <c r="D2189" s="60" t="e">
        <f>IF(G2189+H2189&lt;&gt;0,Transaksi!#REF!,"")</f>
        <v>#REF!</v>
      </c>
      <c r="E2189" s="213" t="e">
        <f>IF(G2189+H2189&lt;&gt;0,Transaksi!#REF!,"")</f>
        <v>#REF!</v>
      </c>
      <c r="F2189" s="48" t="e">
        <f>IF(G2189+H2189&lt;&gt;0,Transaksi!#REF!,"")</f>
        <v>#REF!</v>
      </c>
      <c r="G2189" s="61" t="e">
        <f>IF(Transaksi!#REF!=$F$11,Transaksi!#REF!,0)</f>
        <v>#REF!</v>
      </c>
      <c r="H2189" s="61" t="e">
        <f>IF(Transaksi!#REF!=$F$11,Transaksi!#REF!,0)</f>
        <v>#REF!</v>
      </c>
      <c r="I2189" s="127" t="e">
        <f t="shared" si="33"/>
        <v>#REF!</v>
      </c>
      <c r="J2189" s="127" t="e">
        <f>IF(G2189+H2189&lt;&gt;0,Transaksi!#REF!,"")</f>
        <v>#REF!</v>
      </c>
    </row>
    <row r="2190" spans="3:10" customFormat="1" ht="16" customHeight="1">
      <c r="C2190" s="59" t="e">
        <f>IF(G2190+H2190&lt;&gt;0,Transaksi!#REF!,"")</f>
        <v>#REF!</v>
      </c>
      <c r="D2190" s="60" t="e">
        <f>IF(G2190+H2190&lt;&gt;0,Transaksi!#REF!,"")</f>
        <v>#REF!</v>
      </c>
      <c r="E2190" s="213" t="e">
        <f>IF(G2190+H2190&lt;&gt;0,Transaksi!#REF!,"")</f>
        <v>#REF!</v>
      </c>
      <c r="F2190" s="48" t="e">
        <f>IF(G2190+H2190&lt;&gt;0,Transaksi!#REF!,"")</f>
        <v>#REF!</v>
      </c>
      <c r="G2190" s="61" t="e">
        <f>IF(Transaksi!#REF!=$F$11,Transaksi!#REF!,0)</f>
        <v>#REF!</v>
      </c>
      <c r="H2190" s="61" t="e">
        <f>IF(Transaksi!#REF!=$F$11,Transaksi!#REF!,0)</f>
        <v>#REF!</v>
      </c>
      <c r="I2190" s="127" t="e">
        <f t="shared" si="33"/>
        <v>#REF!</v>
      </c>
      <c r="J2190" s="127" t="e">
        <f>IF(G2190+H2190&lt;&gt;0,Transaksi!#REF!,"")</f>
        <v>#REF!</v>
      </c>
    </row>
    <row r="2191" spans="3:10" customFormat="1" ht="16" customHeight="1">
      <c r="C2191" s="59" t="e">
        <f>IF(G2191+H2191&lt;&gt;0,Transaksi!#REF!,"")</f>
        <v>#REF!</v>
      </c>
      <c r="D2191" s="60" t="e">
        <f>IF(G2191+H2191&lt;&gt;0,Transaksi!#REF!,"")</f>
        <v>#REF!</v>
      </c>
      <c r="E2191" s="213" t="e">
        <f>IF(G2191+H2191&lt;&gt;0,Transaksi!#REF!,"")</f>
        <v>#REF!</v>
      </c>
      <c r="F2191" s="48" t="e">
        <f>IF(G2191+H2191&lt;&gt;0,Transaksi!#REF!,"")</f>
        <v>#REF!</v>
      </c>
      <c r="G2191" s="61" t="e">
        <f>IF(Transaksi!#REF!=$F$11,Transaksi!#REF!,0)</f>
        <v>#REF!</v>
      </c>
      <c r="H2191" s="61" t="e">
        <f>IF(Transaksi!#REF!=$F$11,Transaksi!#REF!,0)</f>
        <v>#REF!</v>
      </c>
      <c r="I2191" s="127" t="e">
        <f t="shared" si="33"/>
        <v>#REF!</v>
      </c>
      <c r="J2191" s="127" t="e">
        <f>IF(G2191+H2191&lt;&gt;0,Transaksi!#REF!,"")</f>
        <v>#REF!</v>
      </c>
    </row>
    <row r="2192" spans="3:10" customFormat="1" ht="16" customHeight="1">
      <c r="C2192" s="59" t="e">
        <f>IF(G2192+H2192&lt;&gt;0,Transaksi!#REF!,"")</f>
        <v>#REF!</v>
      </c>
      <c r="D2192" s="60" t="e">
        <f>IF(G2192+H2192&lt;&gt;0,Transaksi!#REF!,"")</f>
        <v>#REF!</v>
      </c>
      <c r="E2192" s="213" t="e">
        <f>IF(G2192+H2192&lt;&gt;0,Transaksi!#REF!,"")</f>
        <v>#REF!</v>
      </c>
      <c r="F2192" s="48" t="e">
        <f>IF(G2192+H2192&lt;&gt;0,Transaksi!#REF!,"")</f>
        <v>#REF!</v>
      </c>
      <c r="G2192" s="61" t="e">
        <f>IF(Transaksi!#REF!=$F$11,Transaksi!#REF!,0)</f>
        <v>#REF!</v>
      </c>
      <c r="H2192" s="61" t="e">
        <f>IF(Transaksi!#REF!=$F$11,Transaksi!#REF!,0)</f>
        <v>#REF!</v>
      </c>
      <c r="I2192" s="127" t="e">
        <f t="shared" si="33"/>
        <v>#REF!</v>
      </c>
      <c r="J2192" s="127" t="e">
        <f>IF(G2192+H2192&lt;&gt;0,Transaksi!#REF!,"")</f>
        <v>#REF!</v>
      </c>
    </row>
    <row r="2193" spans="3:10" customFormat="1" ht="16" customHeight="1">
      <c r="C2193" s="59" t="e">
        <f>IF(G2193+H2193&lt;&gt;0,Transaksi!#REF!,"")</f>
        <v>#REF!</v>
      </c>
      <c r="D2193" s="60" t="e">
        <f>IF(G2193+H2193&lt;&gt;0,Transaksi!#REF!,"")</f>
        <v>#REF!</v>
      </c>
      <c r="E2193" s="213" t="e">
        <f>IF(G2193+H2193&lt;&gt;0,Transaksi!#REF!,"")</f>
        <v>#REF!</v>
      </c>
      <c r="F2193" s="48" t="e">
        <f>IF(G2193+H2193&lt;&gt;0,Transaksi!#REF!,"")</f>
        <v>#REF!</v>
      </c>
      <c r="G2193" s="61" t="e">
        <f>IF(Transaksi!#REF!=$F$11,Transaksi!#REF!,0)</f>
        <v>#REF!</v>
      </c>
      <c r="H2193" s="61" t="e">
        <f>IF(Transaksi!#REF!=$F$11,Transaksi!#REF!,0)</f>
        <v>#REF!</v>
      </c>
      <c r="I2193" s="127" t="e">
        <f t="shared" ref="I2193:I2256" si="34">I2192+G2193-H2193</f>
        <v>#REF!</v>
      </c>
      <c r="J2193" s="127" t="e">
        <f>IF(G2193+H2193&lt;&gt;0,Transaksi!#REF!,"")</f>
        <v>#REF!</v>
      </c>
    </row>
    <row r="2194" spans="3:10" customFormat="1" ht="16" customHeight="1">
      <c r="C2194" s="59" t="e">
        <f>IF(G2194+H2194&lt;&gt;0,Transaksi!#REF!,"")</f>
        <v>#REF!</v>
      </c>
      <c r="D2194" s="60" t="e">
        <f>IF(G2194+H2194&lt;&gt;0,Transaksi!#REF!,"")</f>
        <v>#REF!</v>
      </c>
      <c r="E2194" s="213" t="e">
        <f>IF(G2194+H2194&lt;&gt;0,Transaksi!#REF!,"")</f>
        <v>#REF!</v>
      </c>
      <c r="F2194" s="48" t="e">
        <f>IF(G2194+H2194&lt;&gt;0,Transaksi!#REF!,"")</f>
        <v>#REF!</v>
      </c>
      <c r="G2194" s="61" t="e">
        <f>IF(Transaksi!#REF!=$F$11,Transaksi!#REF!,0)</f>
        <v>#REF!</v>
      </c>
      <c r="H2194" s="61" t="e">
        <f>IF(Transaksi!#REF!=$F$11,Transaksi!#REF!,0)</f>
        <v>#REF!</v>
      </c>
      <c r="I2194" s="127" t="e">
        <f t="shared" si="34"/>
        <v>#REF!</v>
      </c>
      <c r="J2194" s="127" t="e">
        <f>IF(G2194+H2194&lt;&gt;0,Transaksi!#REF!,"")</f>
        <v>#REF!</v>
      </c>
    </row>
    <row r="2195" spans="3:10" customFormat="1" ht="16" customHeight="1">
      <c r="C2195" s="59" t="e">
        <f>IF(G2195+H2195&lt;&gt;0,Transaksi!#REF!,"")</f>
        <v>#REF!</v>
      </c>
      <c r="D2195" s="60" t="e">
        <f>IF(G2195+H2195&lt;&gt;0,Transaksi!#REF!,"")</f>
        <v>#REF!</v>
      </c>
      <c r="E2195" s="213" t="e">
        <f>IF(G2195+H2195&lt;&gt;0,Transaksi!#REF!,"")</f>
        <v>#REF!</v>
      </c>
      <c r="F2195" s="48" t="e">
        <f>IF(G2195+H2195&lt;&gt;0,Transaksi!#REF!,"")</f>
        <v>#REF!</v>
      </c>
      <c r="G2195" s="61" t="e">
        <f>IF(Transaksi!#REF!=$F$11,Transaksi!#REF!,0)</f>
        <v>#REF!</v>
      </c>
      <c r="H2195" s="61" t="e">
        <f>IF(Transaksi!#REF!=$F$11,Transaksi!#REF!,0)</f>
        <v>#REF!</v>
      </c>
      <c r="I2195" s="127" t="e">
        <f t="shared" si="34"/>
        <v>#REF!</v>
      </c>
      <c r="J2195" s="127" t="e">
        <f>IF(G2195+H2195&lt;&gt;0,Transaksi!#REF!,"")</f>
        <v>#REF!</v>
      </c>
    </row>
    <row r="2196" spans="3:10" customFormat="1" ht="16" customHeight="1">
      <c r="C2196" s="59" t="e">
        <f>IF(G2196+H2196&lt;&gt;0,Transaksi!#REF!,"")</f>
        <v>#REF!</v>
      </c>
      <c r="D2196" s="60" t="e">
        <f>IF(G2196+H2196&lt;&gt;0,Transaksi!#REF!,"")</f>
        <v>#REF!</v>
      </c>
      <c r="E2196" s="213" t="e">
        <f>IF(G2196+H2196&lt;&gt;0,Transaksi!#REF!,"")</f>
        <v>#REF!</v>
      </c>
      <c r="F2196" s="48" t="e">
        <f>IF(G2196+H2196&lt;&gt;0,Transaksi!#REF!,"")</f>
        <v>#REF!</v>
      </c>
      <c r="G2196" s="61" t="e">
        <f>IF(Transaksi!#REF!=$F$11,Transaksi!#REF!,0)</f>
        <v>#REF!</v>
      </c>
      <c r="H2196" s="61" t="e">
        <f>IF(Transaksi!#REF!=$F$11,Transaksi!#REF!,0)</f>
        <v>#REF!</v>
      </c>
      <c r="I2196" s="127" t="e">
        <f t="shared" si="34"/>
        <v>#REF!</v>
      </c>
      <c r="J2196" s="127" t="e">
        <f>IF(G2196+H2196&lt;&gt;0,Transaksi!#REF!,"")</f>
        <v>#REF!</v>
      </c>
    </row>
    <row r="2197" spans="3:10" customFormat="1" ht="16" customHeight="1">
      <c r="C2197" s="59" t="e">
        <f>IF(G2197+H2197&lt;&gt;0,Transaksi!#REF!,"")</f>
        <v>#REF!</v>
      </c>
      <c r="D2197" s="60" t="e">
        <f>IF(G2197+H2197&lt;&gt;0,Transaksi!#REF!,"")</f>
        <v>#REF!</v>
      </c>
      <c r="E2197" s="213" t="e">
        <f>IF(G2197+H2197&lt;&gt;0,Transaksi!#REF!,"")</f>
        <v>#REF!</v>
      </c>
      <c r="F2197" s="48" t="e">
        <f>IF(G2197+H2197&lt;&gt;0,Transaksi!#REF!,"")</f>
        <v>#REF!</v>
      </c>
      <c r="G2197" s="61" t="e">
        <f>IF(Transaksi!#REF!=$F$11,Transaksi!#REF!,0)</f>
        <v>#REF!</v>
      </c>
      <c r="H2197" s="61" t="e">
        <f>IF(Transaksi!#REF!=$F$11,Transaksi!#REF!,0)</f>
        <v>#REF!</v>
      </c>
      <c r="I2197" s="127" t="e">
        <f t="shared" si="34"/>
        <v>#REF!</v>
      </c>
      <c r="J2197" s="127" t="e">
        <f>IF(G2197+H2197&lt;&gt;0,Transaksi!#REF!,"")</f>
        <v>#REF!</v>
      </c>
    </row>
    <row r="2198" spans="3:10" customFormat="1" ht="16" customHeight="1">
      <c r="C2198" s="59" t="e">
        <f>IF(G2198+H2198&lt;&gt;0,Transaksi!#REF!,"")</f>
        <v>#REF!</v>
      </c>
      <c r="D2198" s="60" t="e">
        <f>IF(G2198+H2198&lt;&gt;0,Transaksi!#REF!,"")</f>
        <v>#REF!</v>
      </c>
      <c r="E2198" s="213" t="e">
        <f>IF(G2198+H2198&lt;&gt;0,Transaksi!#REF!,"")</f>
        <v>#REF!</v>
      </c>
      <c r="F2198" s="48" t="e">
        <f>IF(G2198+H2198&lt;&gt;0,Transaksi!#REF!,"")</f>
        <v>#REF!</v>
      </c>
      <c r="G2198" s="61" t="e">
        <f>IF(Transaksi!#REF!=$F$11,Transaksi!#REF!,0)</f>
        <v>#REF!</v>
      </c>
      <c r="H2198" s="61" t="e">
        <f>IF(Transaksi!#REF!=$F$11,Transaksi!#REF!,0)</f>
        <v>#REF!</v>
      </c>
      <c r="I2198" s="127" t="e">
        <f t="shared" si="34"/>
        <v>#REF!</v>
      </c>
      <c r="J2198" s="127" t="e">
        <f>IF(G2198+H2198&lt;&gt;0,Transaksi!#REF!,"")</f>
        <v>#REF!</v>
      </c>
    </row>
    <row r="2199" spans="3:10" customFormat="1" ht="16" customHeight="1">
      <c r="C2199" s="59" t="e">
        <f>IF(G2199+H2199&lt;&gt;0,Transaksi!#REF!,"")</f>
        <v>#REF!</v>
      </c>
      <c r="D2199" s="60" t="e">
        <f>IF(G2199+H2199&lt;&gt;0,Transaksi!#REF!,"")</f>
        <v>#REF!</v>
      </c>
      <c r="E2199" s="213" t="e">
        <f>IF(G2199+H2199&lt;&gt;0,Transaksi!#REF!,"")</f>
        <v>#REF!</v>
      </c>
      <c r="F2199" s="48" t="e">
        <f>IF(G2199+H2199&lt;&gt;0,Transaksi!#REF!,"")</f>
        <v>#REF!</v>
      </c>
      <c r="G2199" s="61" t="e">
        <f>IF(Transaksi!#REF!=$F$11,Transaksi!#REF!,0)</f>
        <v>#REF!</v>
      </c>
      <c r="H2199" s="61" t="e">
        <f>IF(Transaksi!#REF!=$F$11,Transaksi!#REF!,0)</f>
        <v>#REF!</v>
      </c>
      <c r="I2199" s="127" t="e">
        <f t="shared" si="34"/>
        <v>#REF!</v>
      </c>
      <c r="J2199" s="127" t="e">
        <f>IF(G2199+H2199&lt;&gt;0,Transaksi!#REF!,"")</f>
        <v>#REF!</v>
      </c>
    </row>
    <row r="2200" spans="3:10" customFormat="1" ht="16" customHeight="1">
      <c r="C2200" s="59" t="e">
        <f>IF(G2200+H2200&lt;&gt;0,Transaksi!#REF!,"")</f>
        <v>#REF!</v>
      </c>
      <c r="D2200" s="60" t="e">
        <f>IF(G2200+H2200&lt;&gt;0,Transaksi!#REF!,"")</f>
        <v>#REF!</v>
      </c>
      <c r="E2200" s="213" t="e">
        <f>IF(G2200+H2200&lt;&gt;0,Transaksi!#REF!,"")</f>
        <v>#REF!</v>
      </c>
      <c r="F2200" s="48" t="e">
        <f>IF(G2200+H2200&lt;&gt;0,Transaksi!#REF!,"")</f>
        <v>#REF!</v>
      </c>
      <c r="G2200" s="61" t="e">
        <f>IF(Transaksi!#REF!=$F$11,Transaksi!#REF!,0)</f>
        <v>#REF!</v>
      </c>
      <c r="H2200" s="61" t="e">
        <f>IF(Transaksi!#REF!=$F$11,Transaksi!#REF!,0)</f>
        <v>#REF!</v>
      </c>
      <c r="I2200" s="127" t="e">
        <f t="shared" si="34"/>
        <v>#REF!</v>
      </c>
      <c r="J2200" s="127" t="e">
        <f>IF(G2200+H2200&lt;&gt;0,Transaksi!#REF!,"")</f>
        <v>#REF!</v>
      </c>
    </row>
    <row r="2201" spans="3:10" customFormat="1" ht="16" customHeight="1">
      <c r="C2201" s="59" t="e">
        <f>IF(G2201+H2201&lt;&gt;0,Transaksi!#REF!,"")</f>
        <v>#REF!</v>
      </c>
      <c r="D2201" s="60" t="e">
        <f>IF(G2201+H2201&lt;&gt;0,Transaksi!#REF!,"")</f>
        <v>#REF!</v>
      </c>
      <c r="E2201" s="213" t="e">
        <f>IF(G2201+H2201&lt;&gt;0,Transaksi!#REF!,"")</f>
        <v>#REF!</v>
      </c>
      <c r="F2201" s="48" t="e">
        <f>IF(G2201+H2201&lt;&gt;0,Transaksi!#REF!,"")</f>
        <v>#REF!</v>
      </c>
      <c r="G2201" s="61" t="e">
        <f>IF(Transaksi!#REF!=$F$11,Transaksi!#REF!,0)</f>
        <v>#REF!</v>
      </c>
      <c r="H2201" s="61" t="e">
        <f>IF(Transaksi!#REF!=$F$11,Transaksi!#REF!,0)</f>
        <v>#REF!</v>
      </c>
      <c r="I2201" s="127" t="e">
        <f t="shared" si="34"/>
        <v>#REF!</v>
      </c>
      <c r="J2201" s="127" t="e">
        <f>IF(G2201+H2201&lt;&gt;0,Transaksi!#REF!,"")</f>
        <v>#REF!</v>
      </c>
    </row>
    <row r="2202" spans="3:10" customFormat="1" ht="16" customHeight="1">
      <c r="C2202" s="59" t="e">
        <f>IF(G2202+H2202&lt;&gt;0,Transaksi!#REF!,"")</f>
        <v>#REF!</v>
      </c>
      <c r="D2202" s="60" t="e">
        <f>IF(G2202+H2202&lt;&gt;0,Transaksi!#REF!,"")</f>
        <v>#REF!</v>
      </c>
      <c r="E2202" s="213" t="e">
        <f>IF(G2202+H2202&lt;&gt;0,Transaksi!#REF!,"")</f>
        <v>#REF!</v>
      </c>
      <c r="F2202" s="48" t="e">
        <f>IF(G2202+H2202&lt;&gt;0,Transaksi!#REF!,"")</f>
        <v>#REF!</v>
      </c>
      <c r="G2202" s="61" t="e">
        <f>IF(Transaksi!#REF!=$F$11,Transaksi!#REF!,0)</f>
        <v>#REF!</v>
      </c>
      <c r="H2202" s="61" t="e">
        <f>IF(Transaksi!#REF!=$F$11,Transaksi!#REF!,0)</f>
        <v>#REF!</v>
      </c>
      <c r="I2202" s="127" t="e">
        <f t="shared" si="34"/>
        <v>#REF!</v>
      </c>
      <c r="J2202" s="127" t="e">
        <f>IF(G2202+H2202&lt;&gt;0,Transaksi!#REF!,"")</f>
        <v>#REF!</v>
      </c>
    </row>
    <row r="2203" spans="3:10" customFormat="1" ht="16" customHeight="1">
      <c r="C2203" s="59" t="e">
        <f>IF(G2203+H2203&lt;&gt;0,Transaksi!#REF!,"")</f>
        <v>#REF!</v>
      </c>
      <c r="D2203" s="60" t="e">
        <f>IF(G2203+H2203&lt;&gt;0,Transaksi!#REF!,"")</f>
        <v>#REF!</v>
      </c>
      <c r="E2203" s="213" t="e">
        <f>IF(G2203+H2203&lt;&gt;0,Transaksi!#REF!,"")</f>
        <v>#REF!</v>
      </c>
      <c r="F2203" s="48" t="e">
        <f>IF(G2203+H2203&lt;&gt;0,Transaksi!#REF!,"")</f>
        <v>#REF!</v>
      </c>
      <c r="G2203" s="61" t="e">
        <f>IF(Transaksi!#REF!=$F$11,Transaksi!#REF!,0)</f>
        <v>#REF!</v>
      </c>
      <c r="H2203" s="61" t="e">
        <f>IF(Transaksi!#REF!=$F$11,Transaksi!#REF!,0)</f>
        <v>#REF!</v>
      </c>
      <c r="I2203" s="127" t="e">
        <f t="shared" si="34"/>
        <v>#REF!</v>
      </c>
      <c r="J2203" s="127" t="e">
        <f>IF(G2203+H2203&lt;&gt;0,Transaksi!#REF!,"")</f>
        <v>#REF!</v>
      </c>
    </row>
    <row r="2204" spans="3:10" customFormat="1" ht="16" customHeight="1">
      <c r="C2204" s="59" t="e">
        <f>IF(G2204+H2204&lt;&gt;0,Transaksi!#REF!,"")</f>
        <v>#REF!</v>
      </c>
      <c r="D2204" s="60" t="e">
        <f>IF(G2204+H2204&lt;&gt;0,Transaksi!#REF!,"")</f>
        <v>#REF!</v>
      </c>
      <c r="E2204" s="213" t="e">
        <f>IF(G2204+H2204&lt;&gt;0,Transaksi!#REF!,"")</f>
        <v>#REF!</v>
      </c>
      <c r="F2204" s="48" t="e">
        <f>IF(G2204+H2204&lt;&gt;0,Transaksi!#REF!,"")</f>
        <v>#REF!</v>
      </c>
      <c r="G2204" s="61" t="e">
        <f>IF(Transaksi!#REF!=$F$11,Transaksi!#REF!,0)</f>
        <v>#REF!</v>
      </c>
      <c r="H2204" s="61" t="e">
        <f>IF(Transaksi!#REF!=$F$11,Transaksi!#REF!,0)</f>
        <v>#REF!</v>
      </c>
      <c r="I2204" s="127" t="e">
        <f t="shared" si="34"/>
        <v>#REF!</v>
      </c>
      <c r="J2204" s="127" t="e">
        <f>IF(G2204+H2204&lt;&gt;0,Transaksi!#REF!,"")</f>
        <v>#REF!</v>
      </c>
    </row>
    <row r="2205" spans="3:10" customFormat="1" ht="16" customHeight="1">
      <c r="C2205" s="59" t="e">
        <f>IF(G2205+H2205&lt;&gt;0,Transaksi!#REF!,"")</f>
        <v>#REF!</v>
      </c>
      <c r="D2205" s="60" t="e">
        <f>IF(G2205+H2205&lt;&gt;0,Transaksi!#REF!,"")</f>
        <v>#REF!</v>
      </c>
      <c r="E2205" s="213" t="e">
        <f>IF(G2205+H2205&lt;&gt;0,Transaksi!#REF!,"")</f>
        <v>#REF!</v>
      </c>
      <c r="F2205" s="48" t="e">
        <f>IF(G2205+H2205&lt;&gt;0,Transaksi!#REF!,"")</f>
        <v>#REF!</v>
      </c>
      <c r="G2205" s="61" t="e">
        <f>IF(Transaksi!#REF!=$F$11,Transaksi!#REF!,0)</f>
        <v>#REF!</v>
      </c>
      <c r="H2205" s="61" t="e">
        <f>IF(Transaksi!#REF!=$F$11,Transaksi!#REF!,0)</f>
        <v>#REF!</v>
      </c>
      <c r="I2205" s="127" t="e">
        <f t="shared" si="34"/>
        <v>#REF!</v>
      </c>
      <c r="J2205" s="127" t="e">
        <f>IF(G2205+H2205&lt;&gt;0,Transaksi!#REF!,"")</f>
        <v>#REF!</v>
      </c>
    </row>
    <row r="2206" spans="3:10" customFormat="1" ht="16" customHeight="1">
      <c r="C2206" s="59" t="e">
        <f>IF(G2206+H2206&lt;&gt;0,Transaksi!#REF!,"")</f>
        <v>#REF!</v>
      </c>
      <c r="D2206" s="60" t="e">
        <f>IF(G2206+H2206&lt;&gt;0,Transaksi!#REF!,"")</f>
        <v>#REF!</v>
      </c>
      <c r="E2206" s="213" t="e">
        <f>IF(G2206+H2206&lt;&gt;0,Transaksi!#REF!,"")</f>
        <v>#REF!</v>
      </c>
      <c r="F2206" s="48" t="e">
        <f>IF(G2206+H2206&lt;&gt;0,Transaksi!#REF!,"")</f>
        <v>#REF!</v>
      </c>
      <c r="G2206" s="61" t="e">
        <f>IF(Transaksi!#REF!=$F$11,Transaksi!#REF!,0)</f>
        <v>#REF!</v>
      </c>
      <c r="H2206" s="61" t="e">
        <f>IF(Transaksi!#REF!=$F$11,Transaksi!#REF!,0)</f>
        <v>#REF!</v>
      </c>
      <c r="I2206" s="127" t="e">
        <f t="shared" si="34"/>
        <v>#REF!</v>
      </c>
      <c r="J2206" s="127" t="e">
        <f>IF(G2206+H2206&lt;&gt;0,Transaksi!#REF!,"")</f>
        <v>#REF!</v>
      </c>
    </row>
    <row r="2207" spans="3:10" customFormat="1" ht="16" customHeight="1">
      <c r="C2207" s="59" t="e">
        <f>IF(G2207+H2207&lt;&gt;0,Transaksi!#REF!,"")</f>
        <v>#REF!</v>
      </c>
      <c r="D2207" s="60" t="e">
        <f>IF(G2207+H2207&lt;&gt;0,Transaksi!#REF!,"")</f>
        <v>#REF!</v>
      </c>
      <c r="E2207" s="213" t="e">
        <f>IF(G2207+H2207&lt;&gt;0,Transaksi!#REF!,"")</f>
        <v>#REF!</v>
      </c>
      <c r="F2207" s="48" t="e">
        <f>IF(G2207+H2207&lt;&gt;0,Transaksi!#REF!,"")</f>
        <v>#REF!</v>
      </c>
      <c r="G2207" s="61" t="e">
        <f>IF(Transaksi!#REF!=$F$11,Transaksi!#REF!,0)</f>
        <v>#REF!</v>
      </c>
      <c r="H2207" s="61" t="e">
        <f>IF(Transaksi!#REF!=$F$11,Transaksi!#REF!,0)</f>
        <v>#REF!</v>
      </c>
      <c r="I2207" s="127" t="e">
        <f t="shared" si="34"/>
        <v>#REF!</v>
      </c>
      <c r="J2207" s="127" t="e">
        <f>IF(G2207+H2207&lt;&gt;0,Transaksi!#REF!,"")</f>
        <v>#REF!</v>
      </c>
    </row>
    <row r="2208" spans="3:10" customFormat="1" ht="16" customHeight="1">
      <c r="C2208" s="59" t="e">
        <f>IF(G2208+H2208&lt;&gt;0,Transaksi!#REF!,"")</f>
        <v>#REF!</v>
      </c>
      <c r="D2208" s="60" t="e">
        <f>IF(G2208+H2208&lt;&gt;0,Transaksi!#REF!,"")</f>
        <v>#REF!</v>
      </c>
      <c r="E2208" s="213" t="e">
        <f>IF(G2208+H2208&lt;&gt;0,Transaksi!#REF!,"")</f>
        <v>#REF!</v>
      </c>
      <c r="F2208" s="48" t="e">
        <f>IF(G2208+H2208&lt;&gt;0,Transaksi!#REF!,"")</f>
        <v>#REF!</v>
      </c>
      <c r="G2208" s="61" t="e">
        <f>IF(Transaksi!#REF!=$F$11,Transaksi!#REF!,0)</f>
        <v>#REF!</v>
      </c>
      <c r="H2208" s="61" t="e">
        <f>IF(Transaksi!#REF!=$F$11,Transaksi!#REF!,0)</f>
        <v>#REF!</v>
      </c>
      <c r="I2208" s="127" t="e">
        <f t="shared" si="34"/>
        <v>#REF!</v>
      </c>
      <c r="J2208" s="127" t="e">
        <f>IF(G2208+H2208&lt;&gt;0,Transaksi!#REF!,"")</f>
        <v>#REF!</v>
      </c>
    </row>
    <row r="2209" spans="3:10" customFormat="1" ht="16" customHeight="1">
      <c r="C2209" s="59" t="e">
        <f>IF(G2209+H2209&lt;&gt;0,Transaksi!#REF!,"")</f>
        <v>#REF!</v>
      </c>
      <c r="D2209" s="60" t="e">
        <f>IF(G2209+H2209&lt;&gt;0,Transaksi!#REF!,"")</f>
        <v>#REF!</v>
      </c>
      <c r="E2209" s="213" t="e">
        <f>IF(G2209+H2209&lt;&gt;0,Transaksi!#REF!,"")</f>
        <v>#REF!</v>
      </c>
      <c r="F2209" s="48" t="e">
        <f>IF(G2209+H2209&lt;&gt;0,Transaksi!#REF!,"")</f>
        <v>#REF!</v>
      </c>
      <c r="G2209" s="61" t="e">
        <f>IF(Transaksi!#REF!=$F$11,Transaksi!#REF!,0)</f>
        <v>#REF!</v>
      </c>
      <c r="H2209" s="61" t="e">
        <f>IF(Transaksi!#REF!=$F$11,Transaksi!#REF!,0)</f>
        <v>#REF!</v>
      </c>
      <c r="I2209" s="127" t="e">
        <f t="shared" si="34"/>
        <v>#REF!</v>
      </c>
      <c r="J2209" s="127" t="e">
        <f>IF(G2209+H2209&lt;&gt;0,Transaksi!#REF!,"")</f>
        <v>#REF!</v>
      </c>
    </row>
    <row r="2210" spans="3:10" customFormat="1" ht="16" customHeight="1">
      <c r="C2210" s="59" t="e">
        <f>IF(G2210+H2210&lt;&gt;0,Transaksi!#REF!,"")</f>
        <v>#REF!</v>
      </c>
      <c r="D2210" s="60" t="e">
        <f>IF(G2210+H2210&lt;&gt;0,Transaksi!#REF!,"")</f>
        <v>#REF!</v>
      </c>
      <c r="E2210" s="213" t="e">
        <f>IF(G2210+H2210&lt;&gt;0,Transaksi!#REF!,"")</f>
        <v>#REF!</v>
      </c>
      <c r="F2210" s="48" t="e">
        <f>IF(G2210+H2210&lt;&gt;0,Transaksi!#REF!,"")</f>
        <v>#REF!</v>
      </c>
      <c r="G2210" s="61" t="e">
        <f>IF(Transaksi!#REF!=$F$11,Transaksi!#REF!,0)</f>
        <v>#REF!</v>
      </c>
      <c r="H2210" s="61" t="e">
        <f>IF(Transaksi!#REF!=$F$11,Transaksi!#REF!,0)</f>
        <v>#REF!</v>
      </c>
      <c r="I2210" s="127" t="e">
        <f t="shared" si="34"/>
        <v>#REF!</v>
      </c>
      <c r="J2210" s="127" t="e">
        <f>IF(G2210+H2210&lt;&gt;0,Transaksi!#REF!,"")</f>
        <v>#REF!</v>
      </c>
    </row>
    <row r="2211" spans="3:10" customFormat="1" ht="16" customHeight="1">
      <c r="C2211" s="59" t="e">
        <f>IF(G2211+H2211&lt;&gt;0,Transaksi!#REF!,"")</f>
        <v>#REF!</v>
      </c>
      <c r="D2211" s="60" t="e">
        <f>IF(G2211+H2211&lt;&gt;0,Transaksi!#REF!,"")</f>
        <v>#REF!</v>
      </c>
      <c r="E2211" s="213" t="e">
        <f>IF(G2211+H2211&lt;&gt;0,Transaksi!#REF!,"")</f>
        <v>#REF!</v>
      </c>
      <c r="F2211" s="48" t="e">
        <f>IF(G2211+H2211&lt;&gt;0,Transaksi!#REF!,"")</f>
        <v>#REF!</v>
      </c>
      <c r="G2211" s="61" t="e">
        <f>IF(Transaksi!#REF!=$F$11,Transaksi!#REF!,0)</f>
        <v>#REF!</v>
      </c>
      <c r="H2211" s="61" t="e">
        <f>IF(Transaksi!#REF!=$F$11,Transaksi!#REF!,0)</f>
        <v>#REF!</v>
      </c>
      <c r="I2211" s="127" t="e">
        <f t="shared" si="34"/>
        <v>#REF!</v>
      </c>
      <c r="J2211" s="127" t="e">
        <f>IF(G2211+H2211&lt;&gt;0,Transaksi!#REF!,"")</f>
        <v>#REF!</v>
      </c>
    </row>
    <row r="2212" spans="3:10" customFormat="1" ht="16" customHeight="1">
      <c r="C2212" s="59" t="e">
        <f>IF(G2212+H2212&lt;&gt;0,Transaksi!#REF!,"")</f>
        <v>#REF!</v>
      </c>
      <c r="D2212" s="60" t="e">
        <f>IF(G2212+H2212&lt;&gt;0,Transaksi!#REF!,"")</f>
        <v>#REF!</v>
      </c>
      <c r="E2212" s="213" t="e">
        <f>IF(G2212+H2212&lt;&gt;0,Transaksi!#REF!,"")</f>
        <v>#REF!</v>
      </c>
      <c r="F2212" s="48" t="e">
        <f>IF(G2212+H2212&lt;&gt;0,Transaksi!#REF!,"")</f>
        <v>#REF!</v>
      </c>
      <c r="G2212" s="61" t="e">
        <f>IF(Transaksi!#REF!=$F$11,Transaksi!#REF!,0)</f>
        <v>#REF!</v>
      </c>
      <c r="H2212" s="61" t="e">
        <f>IF(Transaksi!#REF!=$F$11,Transaksi!#REF!,0)</f>
        <v>#REF!</v>
      </c>
      <c r="I2212" s="127" t="e">
        <f t="shared" si="34"/>
        <v>#REF!</v>
      </c>
      <c r="J2212" s="127" t="e">
        <f>IF(G2212+H2212&lt;&gt;0,Transaksi!#REF!,"")</f>
        <v>#REF!</v>
      </c>
    </row>
    <row r="2213" spans="3:10" customFormat="1" ht="16" customHeight="1">
      <c r="C2213" s="59" t="e">
        <f>IF(G2213+H2213&lt;&gt;0,Transaksi!#REF!,"")</f>
        <v>#REF!</v>
      </c>
      <c r="D2213" s="60" t="e">
        <f>IF(G2213+H2213&lt;&gt;0,Transaksi!#REF!,"")</f>
        <v>#REF!</v>
      </c>
      <c r="E2213" s="213" t="e">
        <f>IF(G2213+H2213&lt;&gt;0,Transaksi!#REF!,"")</f>
        <v>#REF!</v>
      </c>
      <c r="F2213" s="48" t="e">
        <f>IF(G2213+H2213&lt;&gt;0,Transaksi!#REF!,"")</f>
        <v>#REF!</v>
      </c>
      <c r="G2213" s="61" t="e">
        <f>IF(Transaksi!#REF!=$F$11,Transaksi!#REF!,0)</f>
        <v>#REF!</v>
      </c>
      <c r="H2213" s="61" t="e">
        <f>IF(Transaksi!#REF!=$F$11,Transaksi!#REF!,0)</f>
        <v>#REF!</v>
      </c>
      <c r="I2213" s="127" t="e">
        <f t="shared" si="34"/>
        <v>#REF!</v>
      </c>
      <c r="J2213" s="127" t="e">
        <f>IF(G2213+H2213&lt;&gt;0,Transaksi!#REF!,"")</f>
        <v>#REF!</v>
      </c>
    </row>
    <row r="2214" spans="3:10" customFormat="1" ht="16" customHeight="1">
      <c r="C2214" s="59" t="e">
        <f>IF(G2214+H2214&lt;&gt;0,Transaksi!#REF!,"")</f>
        <v>#REF!</v>
      </c>
      <c r="D2214" s="60" t="e">
        <f>IF(G2214+H2214&lt;&gt;0,Transaksi!#REF!,"")</f>
        <v>#REF!</v>
      </c>
      <c r="E2214" s="213" t="e">
        <f>IF(G2214+H2214&lt;&gt;0,Transaksi!#REF!,"")</f>
        <v>#REF!</v>
      </c>
      <c r="F2214" s="48" t="e">
        <f>IF(G2214+H2214&lt;&gt;0,Transaksi!#REF!,"")</f>
        <v>#REF!</v>
      </c>
      <c r="G2214" s="61" t="e">
        <f>IF(Transaksi!#REF!=$F$11,Transaksi!#REF!,0)</f>
        <v>#REF!</v>
      </c>
      <c r="H2214" s="61" t="e">
        <f>IF(Transaksi!#REF!=$F$11,Transaksi!#REF!,0)</f>
        <v>#REF!</v>
      </c>
      <c r="I2214" s="127" t="e">
        <f t="shared" si="34"/>
        <v>#REF!</v>
      </c>
      <c r="J2214" s="127" t="e">
        <f>IF(G2214+H2214&lt;&gt;0,Transaksi!#REF!,"")</f>
        <v>#REF!</v>
      </c>
    </row>
    <row r="2215" spans="3:10" customFormat="1" ht="16" customHeight="1">
      <c r="C2215" s="59" t="e">
        <f>IF(G2215+H2215&lt;&gt;0,Transaksi!#REF!,"")</f>
        <v>#REF!</v>
      </c>
      <c r="D2215" s="60" t="e">
        <f>IF(G2215+H2215&lt;&gt;0,Transaksi!#REF!,"")</f>
        <v>#REF!</v>
      </c>
      <c r="E2215" s="213" t="e">
        <f>IF(G2215+H2215&lt;&gt;0,Transaksi!#REF!,"")</f>
        <v>#REF!</v>
      </c>
      <c r="F2215" s="48" t="e">
        <f>IF(G2215+H2215&lt;&gt;0,Transaksi!#REF!,"")</f>
        <v>#REF!</v>
      </c>
      <c r="G2215" s="61" t="e">
        <f>IF(Transaksi!#REF!=$F$11,Transaksi!#REF!,0)</f>
        <v>#REF!</v>
      </c>
      <c r="H2215" s="61" t="e">
        <f>IF(Transaksi!#REF!=$F$11,Transaksi!#REF!,0)</f>
        <v>#REF!</v>
      </c>
      <c r="I2215" s="127" t="e">
        <f t="shared" si="34"/>
        <v>#REF!</v>
      </c>
      <c r="J2215" s="127" t="e">
        <f>IF(G2215+H2215&lt;&gt;0,Transaksi!#REF!,"")</f>
        <v>#REF!</v>
      </c>
    </row>
    <row r="2216" spans="3:10" customFormat="1" ht="16" customHeight="1">
      <c r="C2216" s="59" t="e">
        <f>IF(G2216+H2216&lt;&gt;0,Transaksi!#REF!,"")</f>
        <v>#REF!</v>
      </c>
      <c r="D2216" s="60" t="e">
        <f>IF(G2216+H2216&lt;&gt;0,Transaksi!#REF!,"")</f>
        <v>#REF!</v>
      </c>
      <c r="E2216" s="213" t="e">
        <f>IF(G2216+H2216&lt;&gt;0,Transaksi!#REF!,"")</f>
        <v>#REF!</v>
      </c>
      <c r="F2216" s="48" t="e">
        <f>IF(G2216+H2216&lt;&gt;0,Transaksi!#REF!,"")</f>
        <v>#REF!</v>
      </c>
      <c r="G2216" s="61" t="e">
        <f>IF(Transaksi!#REF!=$F$11,Transaksi!#REF!,0)</f>
        <v>#REF!</v>
      </c>
      <c r="H2216" s="61" t="e">
        <f>IF(Transaksi!#REF!=$F$11,Transaksi!#REF!,0)</f>
        <v>#REF!</v>
      </c>
      <c r="I2216" s="127" t="e">
        <f t="shared" si="34"/>
        <v>#REF!</v>
      </c>
      <c r="J2216" s="127" t="e">
        <f>IF(G2216+H2216&lt;&gt;0,Transaksi!#REF!,"")</f>
        <v>#REF!</v>
      </c>
    </row>
    <row r="2217" spans="3:10" customFormat="1" ht="16" customHeight="1">
      <c r="C2217" s="59" t="e">
        <f>IF(G2217+H2217&lt;&gt;0,Transaksi!#REF!,"")</f>
        <v>#REF!</v>
      </c>
      <c r="D2217" s="60" t="e">
        <f>IF(G2217+H2217&lt;&gt;0,Transaksi!#REF!,"")</f>
        <v>#REF!</v>
      </c>
      <c r="E2217" s="213" t="e">
        <f>IF(G2217+H2217&lt;&gt;0,Transaksi!#REF!,"")</f>
        <v>#REF!</v>
      </c>
      <c r="F2217" s="48" t="e">
        <f>IF(G2217+H2217&lt;&gt;0,Transaksi!#REF!,"")</f>
        <v>#REF!</v>
      </c>
      <c r="G2217" s="61" t="e">
        <f>IF(Transaksi!#REF!=$F$11,Transaksi!#REF!,0)</f>
        <v>#REF!</v>
      </c>
      <c r="H2217" s="61" t="e">
        <f>IF(Transaksi!#REF!=$F$11,Transaksi!#REF!,0)</f>
        <v>#REF!</v>
      </c>
      <c r="I2217" s="127" t="e">
        <f t="shared" si="34"/>
        <v>#REF!</v>
      </c>
      <c r="J2217" s="127" t="e">
        <f>IF(G2217+H2217&lt;&gt;0,Transaksi!#REF!,"")</f>
        <v>#REF!</v>
      </c>
    </row>
    <row r="2218" spans="3:10" customFormat="1" ht="16" customHeight="1">
      <c r="C2218" s="59" t="e">
        <f>IF(G2218+H2218&lt;&gt;0,Transaksi!#REF!,"")</f>
        <v>#REF!</v>
      </c>
      <c r="D2218" s="60" t="e">
        <f>IF(G2218+H2218&lt;&gt;0,Transaksi!#REF!,"")</f>
        <v>#REF!</v>
      </c>
      <c r="E2218" s="213" t="e">
        <f>IF(G2218+H2218&lt;&gt;0,Transaksi!#REF!,"")</f>
        <v>#REF!</v>
      </c>
      <c r="F2218" s="48" t="e">
        <f>IF(G2218+H2218&lt;&gt;0,Transaksi!#REF!,"")</f>
        <v>#REF!</v>
      </c>
      <c r="G2218" s="61" t="e">
        <f>IF(Transaksi!#REF!=$F$11,Transaksi!#REF!,0)</f>
        <v>#REF!</v>
      </c>
      <c r="H2218" s="61" t="e">
        <f>IF(Transaksi!#REF!=$F$11,Transaksi!#REF!,0)</f>
        <v>#REF!</v>
      </c>
      <c r="I2218" s="127" t="e">
        <f t="shared" si="34"/>
        <v>#REF!</v>
      </c>
      <c r="J2218" s="127" t="e">
        <f>IF(G2218+H2218&lt;&gt;0,Transaksi!#REF!,"")</f>
        <v>#REF!</v>
      </c>
    </row>
    <row r="2219" spans="3:10" customFormat="1" ht="16" customHeight="1">
      <c r="C2219" s="59" t="e">
        <f>IF(G2219+H2219&lt;&gt;0,Transaksi!#REF!,"")</f>
        <v>#REF!</v>
      </c>
      <c r="D2219" s="60" t="e">
        <f>IF(G2219+H2219&lt;&gt;0,Transaksi!#REF!,"")</f>
        <v>#REF!</v>
      </c>
      <c r="E2219" s="213" t="e">
        <f>IF(G2219+H2219&lt;&gt;0,Transaksi!#REF!,"")</f>
        <v>#REF!</v>
      </c>
      <c r="F2219" s="48" t="e">
        <f>IF(G2219+H2219&lt;&gt;0,Transaksi!#REF!,"")</f>
        <v>#REF!</v>
      </c>
      <c r="G2219" s="61" t="e">
        <f>IF(Transaksi!#REF!=$F$11,Transaksi!#REF!,0)</f>
        <v>#REF!</v>
      </c>
      <c r="H2219" s="61" t="e">
        <f>IF(Transaksi!#REF!=$F$11,Transaksi!#REF!,0)</f>
        <v>#REF!</v>
      </c>
      <c r="I2219" s="127" t="e">
        <f t="shared" si="34"/>
        <v>#REF!</v>
      </c>
      <c r="J2219" s="127" t="e">
        <f>IF(G2219+H2219&lt;&gt;0,Transaksi!#REF!,"")</f>
        <v>#REF!</v>
      </c>
    </row>
    <row r="2220" spans="3:10" customFormat="1" ht="16" customHeight="1">
      <c r="C2220" s="59" t="e">
        <f>IF(G2220+H2220&lt;&gt;0,Transaksi!#REF!,"")</f>
        <v>#REF!</v>
      </c>
      <c r="D2220" s="60" t="e">
        <f>IF(G2220+H2220&lt;&gt;0,Transaksi!#REF!,"")</f>
        <v>#REF!</v>
      </c>
      <c r="E2220" s="213" t="e">
        <f>IF(G2220+H2220&lt;&gt;0,Transaksi!#REF!,"")</f>
        <v>#REF!</v>
      </c>
      <c r="F2220" s="48" t="e">
        <f>IF(G2220+H2220&lt;&gt;0,Transaksi!#REF!,"")</f>
        <v>#REF!</v>
      </c>
      <c r="G2220" s="61" t="e">
        <f>IF(Transaksi!#REF!=$F$11,Transaksi!#REF!,0)</f>
        <v>#REF!</v>
      </c>
      <c r="H2220" s="61" t="e">
        <f>IF(Transaksi!#REF!=$F$11,Transaksi!#REF!,0)</f>
        <v>#REF!</v>
      </c>
      <c r="I2220" s="127" t="e">
        <f t="shared" si="34"/>
        <v>#REF!</v>
      </c>
      <c r="J2220" s="127" t="e">
        <f>IF(G2220+H2220&lt;&gt;0,Transaksi!#REF!,"")</f>
        <v>#REF!</v>
      </c>
    </row>
    <row r="2221" spans="3:10" customFormat="1" ht="16" customHeight="1">
      <c r="C2221" s="59" t="e">
        <f>IF(G2221+H2221&lt;&gt;0,Transaksi!#REF!,"")</f>
        <v>#REF!</v>
      </c>
      <c r="D2221" s="60" t="e">
        <f>IF(G2221+H2221&lt;&gt;0,Transaksi!#REF!,"")</f>
        <v>#REF!</v>
      </c>
      <c r="E2221" s="213" t="e">
        <f>IF(G2221+H2221&lt;&gt;0,Transaksi!#REF!,"")</f>
        <v>#REF!</v>
      </c>
      <c r="F2221" s="48" t="e">
        <f>IF(G2221+H2221&lt;&gt;0,Transaksi!#REF!,"")</f>
        <v>#REF!</v>
      </c>
      <c r="G2221" s="61" t="e">
        <f>IF(Transaksi!#REF!=$F$11,Transaksi!#REF!,0)</f>
        <v>#REF!</v>
      </c>
      <c r="H2221" s="61" t="e">
        <f>IF(Transaksi!#REF!=$F$11,Transaksi!#REF!,0)</f>
        <v>#REF!</v>
      </c>
      <c r="I2221" s="127" t="e">
        <f t="shared" si="34"/>
        <v>#REF!</v>
      </c>
      <c r="J2221" s="127" t="e">
        <f>IF(G2221+H2221&lt;&gt;0,Transaksi!#REF!,"")</f>
        <v>#REF!</v>
      </c>
    </row>
    <row r="2222" spans="3:10" customFormat="1" ht="16" customHeight="1">
      <c r="C2222" s="59" t="e">
        <f>IF(G2222+H2222&lt;&gt;0,Transaksi!#REF!,"")</f>
        <v>#REF!</v>
      </c>
      <c r="D2222" s="60" t="e">
        <f>IF(G2222+H2222&lt;&gt;0,Transaksi!#REF!,"")</f>
        <v>#REF!</v>
      </c>
      <c r="E2222" s="213" t="e">
        <f>IF(G2222+H2222&lt;&gt;0,Transaksi!#REF!,"")</f>
        <v>#REF!</v>
      </c>
      <c r="F2222" s="48" t="e">
        <f>IF(G2222+H2222&lt;&gt;0,Transaksi!#REF!,"")</f>
        <v>#REF!</v>
      </c>
      <c r="G2222" s="61" t="e">
        <f>IF(Transaksi!#REF!=$F$11,Transaksi!#REF!,0)</f>
        <v>#REF!</v>
      </c>
      <c r="H2222" s="61" t="e">
        <f>IF(Transaksi!#REF!=$F$11,Transaksi!#REF!,0)</f>
        <v>#REF!</v>
      </c>
      <c r="I2222" s="127" t="e">
        <f t="shared" si="34"/>
        <v>#REF!</v>
      </c>
      <c r="J2222" s="127" t="e">
        <f>IF(G2222+H2222&lt;&gt;0,Transaksi!#REF!,"")</f>
        <v>#REF!</v>
      </c>
    </row>
    <row r="2223" spans="3:10" customFormat="1" ht="16" customHeight="1">
      <c r="C2223" s="59" t="e">
        <f>IF(G2223+H2223&lt;&gt;0,Transaksi!#REF!,"")</f>
        <v>#REF!</v>
      </c>
      <c r="D2223" s="60" t="e">
        <f>IF(G2223+H2223&lt;&gt;0,Transaksi!#REF!,"")</f>
        <v>#REF!</v>
      </c>
      <c r="E2223" s="213" t="e">
        <f>IF(G2223+H2223&lt;&gt;0,Transaksi!#REF!,"")</f>
        <v>#REF!</v>
      </c>
      <c r="F2223" s="48" t="e">
        <f>IF(G2223+H2223&lt;&gt;0,Transaksi!#REF!,"")</f>
        <v>#REF!</v>
      </c>
      <c r="G2223" s="61" t="e">
        <f>IF(Transaksi!#REF!=$F$11,Transaksi!#REF!,0)</f>
        <v>#REF!</v>
      </c>
      <c r="H2223" s="61" t="e">
        <f>IF(Transaksi!#REF!=$F$11,Transaksi!#REF!,0)</f>
        <v>#REF!</v>
      </c>
      <c r="I2223" s="127" t="e">
        <f t="shared" si="34"/>
        <v>#REF!</v>
      </c>
      <c r="J2223" s="127" t="e">
        <f>IF(G2223+H2223&lt;&gt;0,Transaksi!#REF!,"")</f>
        <v>#REF!</v>
      </c>
    </row>
    <row r="2224" spans="3:10" customFormat="1" ht="16" customHeight="1">
      <c r="C2224" s="59" t="e">
        <f>IF(G2224+H2224&lt;&gt;0,Transaksi!#REF!,"")</f>
        <v>#REF!</v>
      </c>
      <c r="D2224" s="60" t="e">
        <f>IF(G2224+H2224&lt;&gt;0,Transaksi!#REF!,"")</f>
        <v>#REF!</v>
      </c>
      <c r="E2224" s="213" t="e">
        <f>IF(G2224+H2224&lt;&gt;0,Transaksi!#REF!,"")</f>
        <v>#REF!</v>
      </c>
      <c r="F2224" s="48" t="e">
        <f>IF(G2224+H2224&lt;&gt;0,Transaksi!#REF!,"")</f>
        <v>#REF!</v>
      </c>
      <c r="G2224" s="61" t="e">
        <f>IF(Transaksi!#REF!=$F$11,Transaksi!#REF!,0)</f>
        <v>#REF!</v>
      </c>
      <c r="H2224" s="61" t="e">
        <f>IF(Transaksi!#REF!=$F$11,Transaksi!#REF!,0)</f>
        <v>#REF!</v>
      </c>
      <c r="I2224" s="127" t="e">
        <f t="shared" si="34"/>
        <v>#REF!</v>
      </c>
      <c r="J2224" s="127" t="e">
        <f>IF(G2224+H2224&lt;&gt;0,Transaksi!#REF!,"")</f>
        <v>#REF!</v>
      </c>
    </row>
    <row r="2225" spans="3:10" customFormat="1" ht="16" customHeight="1">
      <c r="C2225" s="59" t="e">
        <f>IF(G2225+H2225&lt;&gt;0,Transaksi!#REF!,"")</f>
        <v>#REF!</v>
      </c>
      <c r="D2225" s="60" t="e">
        <f>IF(G2225+H2225&lt;&gt;0,Transaksi!#REF!,"")</f>
        <v>#REF!</v>
      </c>
      <c r="E2225" s="213" t="e">
        <f>IF(G2225+H2225&lt;&gt;0,Transaksi!#REF!,"")</f>
        <v>#REF!</v>
      </c>
      <c r="F2225" s="48" t="e">
        <f>IF(G2225+H2225&lt;&gt;0,Transaksi!#REF!,"")</f>
        <v>#REF!</v>
      </c>
      <c r="G2225" s="61" t="e">
        <f>IF(Transaksi!#REF!=$F$11,Transaksi!#REF!,0)</f>
        <v>#REF!</v>
      </c>
      <c r="H2225" s="61" t="e">
        <f>IF(Transaksi!#REF!=$F$11,Transaksi!#REF!,0)</f>
        <v>#REF!</v>
      </c>
      <c r="I2225" s="127" t="e">
        <f t="shared" si="34"/>
        <v>#REF!</v>
      </c>
      <c r="J2225" s="127" t="e">
        <f>IF(G2225+H2225&lt;&gt;0,Transaksi!#REF!,"")</f>
        <v>#REF!</v>
      </c>
    </row>
    <row r="2226" spans="3:10" customFormat="1" ht="16" customHeight="1">
      <c r="C2226" s="59" t="e">
        <f>IF(G2226+H2226&lt;&gt;0,Transaksi!#REF!,"")</f>
        <v>#REF!</v>
      </c>
      <c r="D2226" s="60" t="e">
        <f>IF(G2226+H2226&lt;&gt;0,Transaksi!#REF!,"")</f>
        <v>#REF!</v>
      </c>
      <c r="E2226" s="213" t="e">
        <f>IF(G2226+H2226&lt;&gt;0,Transaksi!#REF!,"")</f>
        <v>#REF!</v>
      </c>
      <c r="F2226" s="48" t="e">
        <f>IF(G2226+H2226&lt;&gt;0,Transaksi!#REF!,"")</f>
        <v>#REF!</v>
      </c>
      <c r="G2226" s="61" t="e">
        <f>IF(Transaksi!#REF!=$F$11,Transaksi!#REF!,0)</f>
        <v>#REF!</v>
      </c>
      <c r="H2226" s="61" t="e">
        <f>IF(Transaksi!#REF!=$F$11,Transaksi!#REF!,0)</f>
        <v>#REF!</v>
      </c>
      <c r="I2226" s="127" t="e">
        <f t="shared" si="34"/>
        <v>#REF!</v>
      </c>
      <c r="J2226" s="127" t="e">
        <f>IF(G2226+H2226&lt;&gt;0,Transaksi!#REF!,"")</f>
        <v>#REF!</v>
      </c>
    </row>
    <row r="2227" spans="3:10" customFormat="1" ht="16" customHeight="1">
      <c r="C2227" s="59" t="e">
        <f>IF(G2227+H2227&lt;&gt;0,Transaksi!#REF!,"")</f>
        <v>#REF!</v>
      </c>
      <c r="D2227" s="60" t="e">
        <f>IF(G2227+H2227&lt;&gt;0,Transaksi!#REF!,"")</f>
        <v>#REF!</v>
      </c>
      <c r="E2227" s="213" t="e">
        <f>IF(G2227+H2227&lt;&gt;0,Transaksi!#REF!,"")</f>
        <v>#REF!</v>
      </c>
      <c r="F2227" s="48" t="e">
        <f>IF(G2227+H2227&lt;&gt;0,Transaksi!#REF!,"")</f>
        <v>#REF!</v>
      </c>
      <c r="G2227" s="61" t="e">
        <f>IF(Transaksi!#REF!=$F$11,Transaksi!#REF!,0)</f>
        <v>#REF!</v>
      </c>
      <c r="H2227" s="61" t="e">
        <f>IF(Transaksi!#REF!=$F$11,Transaksi!#REF!,0)</f>
        <v>#REF!</v>
      </c>
      <c r="I2227" s="127" t="e">
        <f t="shared" si="34"/>
        <v>#REF!</v>
      </c>
      <c r="J2227" s="127" t="e">
        <f>IF(G2227+H2227&lt;&gt;0,Transaksi!#REF!,"")</f>
        <v>#REF!</v>
      </c>
    </row>
    <row r="2228" spans="3:10" customFormat="1" ht="16" customHeight="1">
      <c r="C2228" s="59" t="e">
        <f>IF(G2228+H2228&lt;&gt;0,Transaksi!#REF!,"")</f>
        <v>#REF!</v>
      </c>
      <c r="D2228" s="60" t="e">
        <f>IF(G2228+H2228&lt;&gt;0,Transaksi!#REF!,"")</f>
        <v>#REF!</v>
      </c>
      <c r="E2228" s="213" t="e">
        <f>IF(G2228+H2228&lt;&gt;0,Transaksi!#REF!,"")</f>
        <v>#REF!</v>
      </c>
      <c r="F2228" s="48" t="e">
        <f>IF(G2228+H2228&lt;&gt;0,Transaksi!#REF!,"")</f>
        <v>#REF!</v>
      </c>
      <c r="G2228" s="61" t="e">
        <f>IF(Transaksi!#REF!=$F$11,Transaksi!#REF!,0)</f>
        <v>#REF!</v>
      </c>
      <c r="H2228" s="61" t="e">
        <f>IF(Transaksi!#REF!=$F$11,Transaksi!#REF!,0)</f>
        <v>#REF!</v>
      </c>
      <c r="I2228" s="127" t="e">
        <f t="shared" si="34"/>
        <v>#REF!</v>
      </c>
      <c r="J2228" s="127" t="e">
        <f>IF(G2228+H2228&lt;&gt;0,Transaksi!#REF!,"")</f>
        <v>#REF!</v>
      </c>
    </row>
    <row r="2229" spans="3:10" customFormat="1" ht="16" customHeight="1">
      <c r="C2229" s="59" t="e">
        <f>IF(G2229+H2229&lt;&gt;0,Transaksi!#REF!,"")</f>
        <v>#REF!</v>
      </c>
      <c r="D2229" s="60" t="e">
        <f>IF(G2229+H2229&lt;&gt;0,Transaksi!#REF!,"")</f>
        <v>#REF!</v>
      </c>
      <c r="E2229" s="213" t="e">
        <f>IF(G2229+H2229&lt;&gt;0,Transaksi!#REF!,"")</f>
        <v>#REF!</v>
      </c>
      <c r="F2229" s="48" t="e">
        <f>IF(G2229+H2229&lt;&gt;0,Transaksi!#REF!,"")</f>
        <v>#REF!</v>
      </c>
      <c r="G2229" s="61" t="e">
        <f>IF(Transaksi!#REF!=$F$11,Transaksi!#REF!,0)</f>
        <v>#REF!</v>
      </c>
      <c r="H2229" s="61" t="e">
        <f>IF(Transaksi!#REF!=$F$11,Transaksi!#REF!,0)</f>
        <v>#REF!</v>
      </c>
      <c r="I2229" s="127" t="e">
        <f t="shared" si="34"/>
        <v>#REF!</v>
      </c>
      <c r="J2229" s="127" t="e">
        <f>IF(G2229+H2229&lt;&gt;0,Transaksi!#REF!,"")</f>
        <v>#REF!</v>
      </c>
    </row>
    <row r="2230" spans="3:10" customFormat="1" ht="16" customHeight="1">
      <c r="C2230" s="59" t="e">
        <f>IF(G2230+H2230&lt;&gt;0,Transaksi!#REF!,"")</f>
        <v>#REF!</v>
      </c>
      <c r="D2230" s="60" t="e">
        <f>IF(G2230+H2230&lt;&gt;0,Transaksi!#REF!,"")</f>
        <v>#REF!</v>
      </c>
      <c r="E2230" s="213" t="e">
        <f>IF(G2230+H2230&lt;&gt;0,Transaksi!#REF!,"")</f>
        <v>#REF!</v>
      </c>
      <c r="F2230" s="48" t="e">
        <f>IF(G2230+H2230&lt;&gt;0,Transaksi!#REF!,"")</f>
        <v>#REF!</v>
      </c>
      <c r="G2230" s="61" t="e">
        <f>IF(Transaksi!#REF!=$F$11,Transaksi!#REF!,0)</f>
        <v>#REF!</v>
      </c>
      <c r="H2230" s="61" t="e">
        <f>IF(Transaksi!#REF!=$F$11,Transaksi!#REF!,0)</f>
        <v>#REF!</v>
      </c>
      <c r="I2230" s="127" t="e">
        <f t="shared" si="34"/>
        <v>#REF!</v>
      </c>
      <c r="J2230" s="127" t="e">
        <f>IF(G2230+H2230&lt;&gt;0,Transaksi!#REF!,"")</f>
        <v>#REF!</v>
      </c>
    </row>
    <row r="2231" spans="3:10" customFormat="1" ht="16" customHeight="1">
      <c r="C2231" s="59" t="e">
        <f>IF(G2231+H2231&lt;&gt;0,Transaksi!#REF!,"")</f>
        <v>#REF!</v>
      </c>
      <c r="D2231" s="60" t="e">
        <f>IF(G2231+H2231&lt;&gt;0,Transaksi!#REF!,"")</f>
        <v>#REF!</v>
      </c>
      <c r="E2231" s="213" t="e">
        <f>IF(G2231+H2231&lt;&gt;0,Transaksi!#REF!,"")</f>
        <v>#REF!</v>
      </c>
      <c r="F2231" s="48" t="e">
        <f>IF(G2231+H2231&lt;&gt;0,Transaksi!#REF!,"")</f>
        <v>#REF!</v>
      </c>
      <c r="G2231" s="61" t="e">
        <f>IF(Transaksi!#REF!=$F$11,Transaksi!#REF!,0)</f>
        <v>#REF!</v>
      </c>
      <c r="H2231" s="61" t="e">
        <f>IF(Transaksi!#REF!=$F$11,Transaksi!#REF!,0)</f>
        <v>#REF!</v>
      </c>
      <c r="I2231" s="127" t="e">
        <f t="shared" si="34"/>
        <v>#REF!</v>
      </c>
      <c r="J2231" s="127" t="e">
        <f>IF(G2231+H2231&lt;&gt;0,Transaksi!#REF!,"")</f>
        <v>#REF!</v>
      </c>
    </row>
    <row r="2232" spans="3:10" customFormat="1" ht="16" customHeight="1">
      <c r="C2232" s="59" t="e">
        <f>IF(G2232+H2232&lt;&gt;0,Transaksi!#REF!,"")</f>
        <v>#REF!</v>
      </c>
      <c r="D2232" s="60" t="e">
        <f>IF(G2232+H2232&lt;&gt;0,Transaksi!#REF!,"")</f>
        <v>#REF!</v>
      </c>
      <c r="E2232" s="213" t="e">
        <f>IF(G2232+H2232&lt;&gt;0,Transaksi!#REF!,"")</f>
        <v>#REF!</v>
      </c>
      <c r="F2232" s="48" t="e">
        <f>IF(G2232+H2232&lt;&gt;0,Transaksi!#REF!,"")</f>
        <v>#REF!</v>
      </c>
      <c r="G2232" s="61" t="e">
        <f>IF(Transaksi!#REF!=$F$11,Transaksi!#REF!,0)</f>
        <v>#REF!</v>
      </c>
      <c r="H2232" s="61" t="e">
        <f>IF(Transaksi!#REF!=$F$11,Transaksi!#REF!,0)</f>
        <v>#REF!</v>
      </c>
      <c r="I2232" s="127" t="e">
        <f t="shared" si="34"/>
        <v>#REF!</v>
      </c>
      <c r="J2232" s="127" t="e">
        <f>IF(G2232+H2232&lt;&gt;0,Transaksi!#REF!,"")</f>
        <v>#REF!</v>
      </c>
    </row>
    <row r="2233" spans="3:10" customFormat="1" ht="16" customHeight="1">
      <c r="C2233" s="59" t="e">
        <f>IF(G2233+H2233&lt;&gt;0,Transaksi!#REF!,"")</f>
        <v>#REF!</v>
      </c>
      <c r="D2233" s="60" t="e">
        <f>IF(G2233+H2233&lt;&gt;0,Transaksi!#REF!,"")</f>
        <v>#REF!</v>
      </c>
      <c r="E2233" s="213" t="e">
        <f>IF(G2233+H2233&lt;&gt;0,Transaksi!#REF!,"")</f>
        <v>#REF!</v>
      </c>
      <c r="F2233" s="48" t="e">
        <f>IF(G2233+H2233&lt;&gt;0,Transaksi!#REF!,"")</f>
        <v>#REF!</v>
      </c>
      <c r="G2233" s="61" t="e">
        <f>IF(Transaksi!#REF!=$F$11,Transaksi!#REF!,0)</f>
        <v>#REF!</v>
      </c>
      <c r="H2233" s="61" t="e">
        <f>IF(Transaksi!#REF!=$F$11,Transaksi!#REF!,0)</f>
        <v>#REF!</v>
      </c>
      <c r="I2233" s="127" t="e">
        <f t="shared" si="34"/>
        <v>#REF!</v>
      </c>
      <c r="J2233" s="127" t="e">
        <f>IF(G2233+H2233&lt;&gt;0,Transaksi!#REF!,"")</f>
        <v>#REF!</v>
      </c>
    </row>
    <row r="2234" spans="3:10" customFormat="1" ht="16" customHeight="1">
      <c r="C2234" s="59" t="e">
        <f>IF(G2234+H2234&lt;&gt;0,Transaksi!#REF!,"")</f>
        <v>#REF!</v>
      </c>
      <c r="D2234" s="60" t="e">
        <f>IF(G2234+H2234&lt;&gt;0,Transaksi!#REF!,"")</f>
        <v>#REF!</v>
      </c>
      <c r="E2234" s="213" t="e">
        <f>IF(G2234+H2234&lt;&gt;0,Transaksi!#REF!,"")</f>
        <v>#REF!</v>
      </c>
      <c r="F2234" s="48" t="e">
        <f>IF(G2234+H2234&lt;&gt;0,Transaksi!#REF!,"")</f>
        <v>#REF!</v>
      </c>
      <c r="G2234" s="61" t="e">
        <f>IF(Transaksi!#REF!=$F$11,Transaksi!#REF!,0)</f>
        <v>#REF!</v>
      </c>
      <c r="H2234" s="61" t="e">
        <f>IF(Transaksi!#REF!=$F$11,Transaksi!#REF!,0)</f>
        <v>#REF!</v>
      </c>
      <c r="I2234" s="127" t="e">
        <f t="shared" si="34"/>
        <v>#REF!</v>
      </c>
      <c r="J2234" s="127" t="e">
        <f>IF(G2234+H2234&lt;&gt;0,Transaksi!#REF!,"")</f>
        <v>#REF!</v>
      </c>
    </row>
    <row r="2235" spans="3:10" customFormat="1" ht="16" customHeight="1">
      <c r="C2235" s="59" t="e">
        <f>IF(G2235+H2235&lt;&gt;0,Transaksi!#REF!,"")</f>
        <v>#REF!</v>
      </c>
      <c r="D2235" s="60" t="e">
        <f>IF(G2235+H2235&lt;&gt;0,Transaksi!#REF!,"")</f>
        <v>#REF!</v>
      </c>
      <c r="E2235" s="213" t="e">
        <f>IF(G2235+H2235&lt;&gt;0,Transaksi!#REF!,"")</f>
        <v>#REF!</v>
      </c>
      <c r="F2235" s="48" t="e">
        <f>IF(G2235+H2235&lt;&gt;0,Transaksi!#REF!,"")</f>
        <v>#REF!</v>
      </c>
      <c r="G2235" s="61" t="e">
        <f>IF(Transaksi!#REF!=$F$11,Transaksi!#REF!,0)</f>
        <v>#REF!</v>
      </c>
      <c r="H2235" s="61" t="e">
        <f>IF(Transaksi!#REF!=$F$11,Transaksi!#REF!,0)</f>
        <v>#REF!</v>
      </c>
      <c r="I2235" s="127" t="e">
        <f t="shared" si="34"/>
        <v>#REF!</v>
      </c>
      <c r="J2235" s="127" t="e">
        <f>IF(G2235+H2235&lt;&gt;0,Transaksi!#REF!,"")</f>
        <v>#REF!</v>
      </c>
    </row>
    <row r="2236" spans="3:10" customFormat="1" ht="16" customHeight="1">
      <c r="C2236" s="59" t="e">
        <f>IF(G2236+H2236&lt;&gt;0,Transaksi!#REF!,"")</f>
        <v>#REF!</v>
      </c>
      <c r="D2236" s="60" t="e">
        <f>IF(G2236+H2236&lt;&gt;0,Transaksi!#REF!,"")</f>
        <v>#REF!</v>
      </c>
      <c r="E2236" s="213" t="e">
        <f>IF(G2236+H2236&lt;&gt;0,Transaksi!#REF!,"")</f>
        <v>#REF!</v>
      </c>
      <c r="F2236" s="48" t="e">
        <f>IF(G2236+H2236&lt;&gt;0,Transaksi!#REF!,"")</f>
        <v>#REF!</v>
      </c>
      <c r="G2236" s="61" t="e">
        <f>IF(Transaksi!#REF!=$F$11,Transaksi!#REF!,0)</f>
        <v>#REF!</v>
      </c>
      <c r="H2236" s="61" t="e">
        <f>IF(Transaksi!#REF!=$F$11,Transaksi!#REF!,0)</f>
        <v>#REF!</v>
      </c>
      <c r="I2236" s="127" t="e">
        <f t="shared" si="34"/>
        <v>#REF!</v>
      </c>
      <c r="J2236" s="127" t="e">
        <f>IF(G2236+H2236&lt;&gt;0,Transaksi!#REF!,"")</f>
        <v>#REF!</v>
      </c>
    </row>
    <row r="2237" spans="3:10" customFormat="1" ht="16" customHeight="1">
      <c r="C2237" s="59" t="e">
        <f>IF(G2237+H2237&lt;&gt;0,Transaksi!#REF!,"")</f>
        <v>#REF!</v>
      </c>
      <c r="D2237" s="60" t="e">
        <f>IF(G2237+H2237&lt;&gt;0,Transaksi!#REF!,"")</f>
        <v>#REF!</v>
      </c>
      <c r="E2237" s="213" t="e">
        <f>IF(G2237+H2237&lt;&gt;0,Transaksi!#REF!,"")</f>
        <v>#REF!</v>
      </c>
      <c r="F2237" s="48" t="e">
        <f>IF(G2237+H2237&lt;&gt;0,Transaksi!#REF!,"")</f>
        <v>#REF!</v>
      </c>
      <c r="G2237" s="61" t="e">
        <f>IF(Transaksi!#REF!=$F$11,Transaksi!#REF!,0)</f>
        <v>#REF!</v>
      </c>
      <c r="H2237" s="61" t="e">
        <f>IF(Transaksi!#REF!=$F$11,Transaksi!#REF!,0)</f>
        <v>#REF!</v>
      </c>
      <c r="I2237" s="127" t="e">
        <f t="shared" si="34"/>
        <v>#REF!</v>
      </c>
      <c r="J2237" s="127" t="e">
        <f>IF(G2237+H2237&lt;&gt;0,Transaksi!#REF!,"")</f>
        <v>#REF!</v>
      </c>
    </row>
    <row r="2238" spans="3:10" customFormat="1" ht="16" customHeight="1">
      <c r="C2238" s="59" t="e">
        <f>IF(G2238+H2238&lt;&gt;0,Transaksi!#REF!,"")</f>
        <v>#REF!</v>
      </c>
      <c r="D2238" s="60" t="e">
        <f>IF(G2238+H2238&lt;&gt;0,Transaksi!#REF!,"")</f>
        <v>#REF!</v>
      </c>
      <c r="E2238" s="213" t="e">
        <f>IF(G2238+H2238&lt;&gt;0,Transaksi!#REF!,"")</f>
        <v>#REF!</v>
      </c>
      <c r="F2238" s="48" t="e">
        <f>IF(G2238+H2238&lt;&gt;0,Transaksi!#REF!,"")</f>
        <v>#REF!</v>
      </c>
      <c r="G2238" s="61" t="e">
        <f>IF(Transaksi!#REF!=$F$11,Transaksi!#REF!,0)</f>
        <v>#REF!</v>
      </c>
      <c r="H2238" s="61" t="e">
        <f>IF(Transaksi!#REF!=$F$11,Transaksi!#REF!,0)</f>
        <v>#REF!</v>
      </c>
      <c r="I2238" s="127" t="e">
        <f t="shared" si="34"/>
        <v>#REF!</v>
      </c>
      <c r="J2238" s="127" t="e">
        <f>IF(G2238+H2238&lt;&gt;0,Transaksi!#REF!,"")</f>
        <v>#REF!</v>
      </c>
    </row>
    <row r="2239" spans="3:10" customFormat="1" ht="16" customHeight="1">
      <c r="C2239" s="59" t="e">
        <f>IF(G2239+H2239&lt;&gt;0,Transaksi!#REF!,"")</f>
        <v>#REF!</v>
      </c>
      <c r="D2239" s="60" t="e">
        <f>IF(G2239+H2239&lt;&gt;0,Transaksi!#REF!,"")</f>
        <v>#REF!</v>
      </c>
      <c r="E2239" s="213" t="e">
        <f>IF(G2239+H2239&lt;&gt;0,Transaksi!#REF!,"")</f>
        <v>#REF!</v>
      </c>
      <c r="F2239" s="48" t="e">
        <f>IF(G2239+H2239&lt;&gt;0,Transaksi!#REF!,"")</f>
        <v>#REF!</v>
      </c>
      <c r="G2239" s="61" t="e">
        <f>IF(Transaksi!#REF!=$F$11,Transaksi!#REF!,0)</f>
        <v>#REF!</v>
      </c>
      <c r="H2239" s="61" t="e">
        <f>IF(Transaksi!#REF!=$F$11,Transaksi!#REF!,0)</f>
        <v>#REF!</v>
      </c>
      <c r="I2239" s="127" t="e">
        <f t="shared" si="34"/>
        <v>#REF!</v>
      </c>
      <c r="J2239" s="127" t="e">
        <f>IF(G2239+H2239&lt;&gt;0,Transaksi!#REF!,"")</f>
        <v>#REF!</v>
      </c>
    </row>
    <row r="2240" spans="3:10" customFormat="1" ht="16" customHeight="1">
      <c r="C2240" s="59" t="e">
        <f>IF(G2240+H2240&lt;&gt;0,Transaksi!#REF!,"")</f>
        <v>#REF!</v>
      </c>
      <c r="D2240" s="60" t="e">
        <f>IF(G2240+H2240&lt;&gt;0,Transaksi!#REF!,"")</f>
        <v>#REF!</v>
      </c>
      <c r="E2240" s="213" t="e">
        <f>IF(G2240+H2240&lt;&gt;0,Transaksi!#REF!,"")</f>
        <v>#REF!</v>
      </c>
      <c r="F2240" s="48" t="e">
        <f>IF(G2240+H2240&lt;&gt;0,Transaksi!#REF!,"")</f>
        <v>#REF!</v>
      </c>
      <c r="G2240" s="61" t="e">
        <f>IF(Transaksi!#REF!=$F$11,Transaksi!#REF!,0)</f>
        <v>#REF!</v>
      </c>
      <c r="H2240" s="61" t="e">
        <f>IF(Transaksi!#REF!=$F$11,Transaksi!#REF!,0)</f>
        <v>#REF!</v>
      </c>
      <c r="I2240" s="127" t="e">
        <f t="shared" si="34"/>
        <v>#REF!</v>
      </c>
      <c r="J2240" s="127" t="e">
        <f>IF(G2240+H2240&lt;&gt;0,Transaksi!#REF!,"")</f>
        <v>#REF!</v>
      </c>
    </row>
    <row r="2241" spans="3:10" customFormat="1" ht="16" customHeight="1">
      <c r="C2241" s="59" t="e">
        <f>IF(G2241+H2241&lt;&gt;0,Transaksi!#REF!,"")</f>
        <v>#REF!</v>
      </c>
      <c r="D2241" s="60" t="e">
        <f>IF(G2241+H2241&lt;&gt;0,Transaksi!#REF!,"")</f>
        <v>#REF!</v>
      </c>
      <c r="E2241" s="213" t="e">
        <f>IF(G2241+H2241&lt;&gt;0,Transaksi!#REF!,"")</f>
        <v>#REF!</v>
      </c>
      <c r="F2241" s="48" t="e">
        <f>IF(G2241+H2241&lt;&gt;0,Transaksi!#REF!,"")</f>
        <v>#REF!</v>
      </c>
      <c r="G2241" s="61" t="e">
        <f>IF(Transaksi!#REF!=$F$11,Transaksi!#REF!,0)</f>
        <v>#REF!</v>
      </c>
      <c r="H2241" s="61" t="e">
        <f>IF(Transaksi!#REF!=$F$11,Transaksi!#REF!,0)</f>
        <v>#REF!</v>
      </c>
      <c r="I2241" s="127" t="e">
        <f t="shared" si="34"/>
        <v>#REF!</v>
      </c>
      <c r="J2241" s="127" t="e">
        <f>IF(G2241+H2241&lt;&gt;0,Transaksi!#REF!,"")</f>
        <v>#REF!</v>
      </c>
    </row>
    <row r="2242" spans="3:10" customFormat="1" ht="16" customHeight="1">
      <c r="C2242" s="59" t="e">
        <f>IF(G2242+H2242&lt;&gt;0,Transaksi!#REF!,"")</f>
        <v>#REF!</v>
      </c>
      <c r="D2242" s="60" t="e">
        <f>IF(G2242+H2242&lt;&gt;0,Transaksi!#REF!,"")</f>
        <v>#REF!</v>
      </c>
      <c r="E2242" s="213" t="e">
        <f>IF(G2242+H2242&lt;&gt;0,Transaksi!#REF!,"")</f>
        <v>#REF!</v>
      </c>
      <c r="F2242" s="48" t="e">
        <f>IF(G2242+H2242&lt;&gt;0,Transaksi!#REF!,"")</f>
        <v>#REF!</v>
      </c>
      <c r="G2242" s="61" t="e">
        <f>IF(Transaksi!#REF!=$F$11,Transaksi!#REF!,0)</f>
        <v>#REF!</v>
      </c>
      <c r="H2242" s="61" t="e">
        <f>IF(Transaksi!#REF!=$F$11,Transaksi!#REF!,0)</f>
        <v>#REF!</v>
      </c>
      <c r="I2242" s="127" t="e">
        <f t="shared" si="34"/>
        <v>#REF!</v>
      </c>
      <c r="J2242" s="127" t="e">
        <f>IF(G2242+H2242&lt;&gt;0,Transaksi!#REF!,"")</f>
        <v>#REF!</v>
      </c>
    </row>
    <row r="2243" spans="3:10" customFormat="1" ht="16" customHeight="1">
      <c r="C2243" s="59" t="e">
        <f>IF(G2243+H2243&lt;&gt;0,Transaksi!#REF!,"")</f>
        <v>#REF!</v>
      </c>
      <c r="D2243" s="60" t="e">
        <f>IF(G2243+H2243&lt;&gt;0,Transaksi!#REF!,"")</f>
        <v>#REF!</v>
      </c>
      <c r="E2243" s="213" t="e">
        <f>IF(G2243+H2243&lt;&gt;0,Transaksi!#REF!,"")</f>
        <v>#REF!</v>
      </c>
      <c r="F2243" s="48" t="e">
        <f>IF(G2243+H2243&lt;&gt;0,Transaksi!#REF!,"")</f>
        <v>#REF!</v>
      </c>
      <c r="G2243" s="61" t="e">
        <f>IF(Transaksi!#REF!=$F$11,Transaksi!#REF!,0)</f>
        <v>#REF!</v>
      </c>
      <c r="H2243" s="61" t="e">
        <f>IF(Transaksi!#REF!=$F$11,Transaksi!#REF!,0)</f>
        <v>#REF!</v>
      </c>
      <c r="I2243" s="127" t="e">
        <f t="shared" si="34"/>
        <v>#REF!</v>
      </c>
      <c r="J2243" s="127" t="e">
        <f>IF(G2243+H2243&lt;&gt;0,Transaksi!#REF!,"")</f>
        <v>#REF!</v>
      </c>
    </row>
    <row r="2244" spans="3:10" customFormat="1" ht="16" customHeight="1">
      <c r="C2244" s="59" t="e">
        <f>IF(G2244+H2244&lt;&gt;0,Transaksi!#REF!,"")</f>
        <v>#REF!</v>
      </c>
      <c r="D2244" s="60" t="e">
        <f>IF(G2244+H2244&lt;&gt;0,Transaksi!#REF!,"")</f>
        <v>#REF!</v>
      </c>
      <c r="E2244" s="213" t="e">
        <f>IF(G2244+H2244&lt;&gt;0,Transaksi!#REF!,"")</f>
        <v>#REF!</v>
      </c>
      <c r="F2244" s="48" t="e">
        <f>IF(G2244+H2244&lt;&gt;0,Transaksi!#REF!,"")</f>
        <v>#REF!</v>
      </c>
      <c r="G2244" s="61" t="e">
        <f>IF(Transaksi!#REF!=$F$11,Transaksi!#REF!,0)</f>
        <v>#REF!</v>
      </c>
      <c r="H2244" s="61" t="e">
        <f>IF(Transaksi!#REF!=$F$11,Transaksi!#REF!,0)</f>
        <v>#REF!</v>
      </c>
      <c r="I2244" s="127" t="e">
        <f t="shared" si="34"/>
        <v>#REF!</v>
      </c>
      <c r="J2244" s="127" t="e">
        <f>IF(G2244+H2244&lt;&gt;0,Transaksi!#REF!,"")</f>
        <v>#REF!</v>
      </c>
    </row>
    <row r="2245" spans="3:10" customFormat="1" ht="16" customHeight="1">
      <c r="C2245" s="59" t="e">
        <f>IF(G2245+H2245&lt;&gt;0,Transaksi!#REF!,"")</f>
        <v>#REF!</v>
      </c>
      <c r="D2245" s="60" t="e">
        <f>IF(G2245+H2245&lt;&gt;0,Transaksi!#REF!,"")</f>
        <v>#REF!</v>
      </c>
      <c r="E2245" s="213" t="e">
        <f>IF(G2245+H2245&lt;&gt;0,Transaksi!#REF!,"")</f>
        <v>#REF!</v>
      </c>
      <c r="F2245" s="48" t="e">
        <f>IF(G2245+H2245&lt;&gt;0,Transaksi!#REF!,"")</f>
        <v>#REF!</v>
      </c>
      <c r="G2245" s="61" t="e">
        <f>IF(Transaksi!#REF!=$F$11,Transaksi!#REF!,0)</f>
        <v>#REF!</v>
      </c>
      <c r="H2245" s="61" t="e">
        <f>IF(Transaksi!#REF!=$F$11,Transaksi!#REF!,0)</f>
        <v>#REF!</v>
      </c>
      <c r="I2245" s="127" t="e">
        <f t="shared" si="34"/>
        <v>#REF!</v>
      </c>
      <c r="J2245" s="127" t="e">
        <f>IF(G2245+H2245&lt;&gt;0,Transaksi!#REF!,"")</f>
        <v>#REF!</v>
      </c>
    </row>
    <row r="2246" spans="3:10" customFormat="1" ht="16" customHeight="1">
      <c r="C2246" s="59" t="e">
        <f>IF(G2246+H2246&lt;&gt;0,Transaksi!#REF!,"")</f>
        <v>#REF!</v>
      </c>
      <c r="D2246" s="60" t="e">
        <f>IF(G2246+H2246&lt;&gt;0,Transaksi!#REF!,"")</f>
        <v>#REF!</v>
      </c>
      <c r="E2246" s="213" t="e">
        <f>IF(G2246+H2246&lt;&gt;0,Transaksi!#REF!,"")</f>
        <v>#REF!</v>
      </c>
      <c r="F2246" s="48" t="e">
        <f>IF(G2246+H2246&lt;&gt;0,Transaksi!#REF!,"")</f>
        <v>#REF!</v>
      </c>
      <c r="G2246" s="61" t="e">
        <f>IF(Transaksi!#REF!=$F$11,Transaksi!#REF!,0)</f>
        <v>#REF!</v>
      </c>
      <c r="H2246" s="61" t="e">
        <f>IF(Transaksi!#REF!=$F$11,Transaksi!#REF!,0)</f>
        <v>#REF!</v>
      </c>
      <c r="I2246" s="127" t="e">
        <f t="shared" si="34"/>
        <v>#REF!</v>
      </c>
      <c r="J2246" s="127" t="e">
        <f>IF(G2246+H2246&lt;&gt;0,Transaksi!#REF!,"")</f>
        <v>#REF!</v>
      </c>
    </row>
    <row r="2247" spans="3:10" customFormat="1" ht="16" customHeight="1">
      <c r="C2247" s="59" t="e">
        <f>IF(G2247+H2247&lt;&gt;0,Transaksi!#REF!,"")</f>
        <v>#REF!</v>
      </c>
      <c r="D2247" s="60" t="e">
        <f>IF(G2247+H2247&lt;&gt;0,Transaksi!#REF!,"")</f>
        <v>#REF!</v>
      </c>
      <c r="E2247" s="213" t="e">
        <f>IF(G2247+H2247&lt;&gt;0,Transaksi!#REF!,"")</f>
        <v>#REF!</v>
      </c>
      <c r="F2247" s="48" t="e">
        <f>IF(G2247+H2247&lt;&gt;0,Transaksi!#REF!,"")</f>
        <v>#REF!</v>
      </c>
      <c r="G2247" s="61" t="e">
        <f>IF(Transaksi!#REF!=$F$11,Transaksi!#REF!,0)</f>
        <v>#REF!</v>
      </c>
      <c r="H2247" s="61" t="e">
        <f>IF(Transaksi!#REF!=$F$11,Transaksi!#REF!,0)</f>
        <v>#REF!</v>
      </c>
      <c r="I2247" s="127" t="e">
        <f t="shared" si="34"/>
        <v>#REF!</v>
      </c>
      <c r="J2247" s="127" t="e">
        <f>IF(G2247+H2247&lt;&gt;0,Transaksi!#REF!,"")</f>
        <v>#REF!</v>
      </c>
    </row>
    <row r="2248" spans="3:10" customFormat="1" ht="16" customHeight="1">
      <c r="C2248" s="59" t="e">
        <f>IF(G2248+H2248&lt;&gt;0,Transaksi!#REF!,"")</f>
        <v>#REF!</v>
      </c>
      <c r="D2248" s="60" t="e">
        <f>IF(G2248+H2248&lt;&gt;0,Transaksi!#REF!,"")</f>
        <v>#REF!</v>
      </c>
      <c r="E2248" s="213" t="e">
        <f>IF(G2248+H2248&lt;&gt;0,Transaksi!#REF!,"")</f>
        <v>#REF!</v>
      </c>
      <c r="F2248" s="48" t="e">
        <f>IF(G2248+H2248&lt;&gt;0,Transaksi!#REF!,"")</f>
        <v>#REF!</v>
      </c>
      <c r="G2248" s="61" t="e">
        <f>IF(Transaksi!#REF!=$F$11,Transaksi!#REF!,0)</f>
        <v>#REF!</v>
      </c>
      <c r="H2248" s="61" t="e">
        <f>IF(Transaksi!#REF!=$F$11,Transaksi!#REF!,0)</f>
        <v>#REF!</v>
      </c>
      <c r="I2248" s="127" t="e">
        <f t="shared" si="34"/>
        <v>#REF!</v>
      </c>
      <c r="J2248" s="127" t="e">
        <f>IF(G2248+H2248&lt;&gt;0,Transaksi!#REF!,"")</f>
        <v>#REF!</v>
      </c>
    </row>
    <row r="2249" spans="3:10" customFormat="1" ht="16" customHeight="1">
      <c r="C2249" s="59" t="e">
        <f>IF(G2249+H2249&lt;&gt;0,Transaksi!#REF!,"")</f>
        <v>#REF!</v>
      </c>
      <c r="D2249" s="60" t="e">
        <f>IF(G2249+H2249&lt;&gt;0,Transaksi!#REF!,"")</f>
        <v>#REF!</v>
      </c>
      <c r="E2249" s="213" t="e">
        <f>IF(G2249+H2249&lt;&gt;0,Transaksi!#REF!,"")</f>
        <v>#REF!</v>
      </c>
      <c r="F2249" s="48" t="e">
        <f>IF(G2249+H2249&lt;&gt;0,Transaksi!#REF!,"")</f>
        <v>#REF!</v>
      </c>
      <c r="G2249" s="61" t="e">
        <f>IF(Transaksi!#REF!=$F$11,Transaksi!#REF!,0)</f>
        <v>#REF!</v>
      </c>
      <c r="H2249" s="61" t="e">
        <f>IF(Transaksi!#REF!=$F$11,Transaksi!#REF!,0)</f>
        <v>#REF!</v>
      </c>
      <c r="I2249" s="127" t="e">
        <f t="shared" si="34"/>
        <v>#REF!</v>
      </c>
      <c r="J2249" s="127" t="e">
        <f>IF(G2249+H2249&lt;&gt;0,Transaksi!#REF!,"")</f>
        <v>#REF!</v>
      </c>
    </row>
    <row r="2250" spans="3:10" customFormat="1" ht="16" customHeight="1">
      <c r="C2250" s="59" t="e">
        <f>IF(G2250+H2250&lt;&gt;0,Transaksi!#REF!,"")</f>
        <v>#REF!</v>
      </c>
      <c r="D2250" s="60" t="e">
        <f>IF(G2250+H2250&lt;&gt;0,Transaksi!#REF!,"")</f>
        <v>#REF!</v>
      </c>
      <c r="E2250" s="213" t="e">
        <f>IF(G2250+H2250&lt;&gt;0,Transaksi!#REF!,"")</f>
        <v>#REF!</v>
      </c>
      <c r="F2250" s="48" t="e">
        <f>IF(G2250+H2250&lt;&gt;0,Transaksi!#REF!,"")</f>
        <v>#REF!</v>
      </c>
      <c r="G2250" s="61" t="e">
        <f>IF(Transaksi!#REF!=$F$11,Transaksi!#REF!,0)</f>
        <v>#REF!</v>
      </c>
      <c r="H2250" s="61" t="e">
        <f>IF(Transaksi!#REF!=$F$11,Transaksi!#REF!,0)</f>
        <v>#REF!</v>
      </c>
      <c r="I2250" s="127" t="e">
        <f t="shared" si="34"/>
        <v>#REF!</v>
      </c>
      <c r="J2250" s="127" t="e">
        <f>IF(G2250+H2250&lt;&gt;0,Transaksi!#REF!,"")</f>
        <v>#REF!</v>
      </c>
    </row>
    <row r="2251" spans="3:10" customFormat="1" ht="16" customHeight="1">
      <c r="C2251" s="59" t="e">
        <f>IF(G2251+H2251&lt;&gt;0,Transaksi!#REF!,"")</f>
        <v>#REF!</v>
      </c>
      <c r="D2251" s="60" t="e">
        <f>IF(G2251+H2251&lt;&gt;0,Transaksi!#REF!,"")</f>
        <v>#REF!</v>
      </c>
      <c r="E2251" s="213" t="e">
        <f>IF(G2251+H2251&lt;&gt;0,Transaksi!#REF!,"")</f>
        <v>#REF!</v>
      </c>
      <c r="F2251" s="48" t="e">
        <f>IF(G2251+H2251&lt;&gt;0,Transaksi!#REF!,"")</f>
        <v>#REF!</v>
      </c>
      <c r="G2251" s="61" t="e">
        <f>IF(Transaksi!#REF!=$F$11,Transaksi!#REF!,0)</f>
        <v>#REF!</v>
      </c>
      <c r="H2251" s="61" t="e">
        <f>IF(Transaksi!#REF!=$F$11,Transaksi!#REF!,0)</f>
        <v>#REF!</v>
      </c>
      <c r="I2251" s="127" t="e">
        <f t="shared" si="34"/>
        <v>#REF!</v>
      </c>
      <c r="J2251" s="127" t="e">
        <f>IF(G2251+H2251&lt;&gt;0,Transaksi!#REF!,"")</f>
        <v>#REF!</v>
      </c>
    </row>
    <row r="2252" spans="3:10" customFormat="1" ht="16" customHeight="1">
      <c r="C2252" s="59" t="e">
        <f>IF(G2252+H2252&lt;&gt;0,Transaksi!#REF!,"")</f>
        <v>#REF!</v>
      </c>
      <c r="D2252" s="60" t="e">
        <f>IF(G2252+H2252&lt;&gt;0,Transaksi!#REF!,"")</f>
        <v>#REF!</v>
      </c>
      <c r="E2252" s="213" t="e">
        <f>IF(G2252+H2252&lt;&gt;0,Transaksi!#REF!,"")</f>
        <v>#REF!</v>
      </c>
      <c r="F2252" s="48" t="e">
        <f>IF(G2252+H2252&lt;&gt;0,Transaksi!#REF!,"")</f>
        <v>#REF!</v>
      </c>
      <c r="G2252" s="61" t="e">
        <f>IF(Transaksi!#REF!=$F$11,Transaksi!#REF!,0)</f>
        <v>#REF!</v>
      </c>
      <c r="H2252" s="61" t="e">
        <f>IF(Transaksi!#REF!=$F$11,Transaksi!#REF!,0)</f>
        <v>#REF!</v>
      </c>
      <c r="I2252" s="127" t="e">
        <f t="shared" si="34"/>
        <v>#REF!</v>
      </c>
      <c r="J2252" s="127" t="e">
        <f>IF(G2252+H2252&lt;&gt;0,Transaksi!#REF!,"")</f>
        <v>#REF!</v>
      </c>
    </row>
    <row r="2253" spans="3:10" customFormat="1" ht="16" customHeight="1">
      <c r="C2253" s="59" t="e">
        <f>IF(G2253+H2253&lt;&gt;0,Transaksi!#REF!,"")</f>
        <v>#REF!</v>
      </c>
      <c r="D2253" s="60" t="e">
        <f>IF(G2253+H2253&lt;&gt;0,Transaksi!#REF!,"")</f>
        <v>#REF!</v>
      </c>
      <c r="E2253" s="213" t="e">
        <f>IF(G2253+H2253&lt;&gt;0,Transaksi!#REF!,"")</f>
        <v>#REF!</v>
      </c>
      <c r="F2253" s="48" t="e">
        <f>IF(G2253+H2253&lt;&gt;0,Transaksi!#REF!,"")</f>
        <v>#REF!</v>
      </c>
      <c r="G2253" s="61" t="e">
        <f>IF(Transaksi!#REF!=$F$11,Transaksi!#REF!,0)</f>
        <v>#REF!</v>
      </c>
      <c r="H2253" s="61" t="e">
        <f>IF(Transaksi!#REF!=$F$11,Transaksi!#REF!,0)</f>
        <v>#REF!</v>
      </c>
      <c r="I2253" s="127" t="e">
        <f t="shared" si="34"/>
        <v>#REF!</v>
      </c>
      <c r="J2253" s="127" t="e">
        <f>IF(G2253+H2253&lt;&gt;0,Transaksi!#REF!,"")</f>
        <v>#REF!</v>
      </c>
    </row>
    <row r="2254" spans="3:10" customFormat="1" ht="16" customHeight="1">
      <c r="C2254" s="59" t="e">
        <f>IF(G2254+H2254&lt;&gt;0,Transaksi!#REF!,"")</f>
        <v>#REF!</v>
      </c>
      <c r="D2254" s="60" t="e">
        <f>IF(G2254+H2254&lt;&gt;0,Transaksi!#REF!,"")</f>
        <v>#REF!</v>
      </c>
      <c r="E2254" s="213" t="e">
        <f>IF(G2254+H2254&lt;&gt;0,Transaksi!#REF!,"")</f>
        <v>#REF!</v>
      </c>
      <c r="F2254" s="48" t="e">
        <f>IF(G2254+H2254&lt;&gt;0,Transaksi!#REF!,"")</f>
        <v>#REF!</v>
      </c>
      <c r="G2254" s="61" t="e">
        <f>IF(Transaksi!#REF!=$F$11,Transaksi!#REF!,0)</f>
        <v>#REF!</v>
      </c>
      <c r="H2254" s="61" t="e">
        <f>IF(Transaksi!#REF!=$F$11,Transaksi!#REF!,0)</f>
        <v>#REF!</v>
      </c>
      <c r="I2254" s="127" t="e">
        <f t="shared" si="34"/>
        <v>#REF!</v>
      </c>
      <c r="J2254" s="127" t="e">
        <f>IF(G2254+H2254&lt;&gt;0,Transaksi!#REF!,"")</f>
        <v>#REF!</v>
      </c>
    </row>
    <row r="2255" spans="3:10" customFormat="1" ht="16" customHeight="1">
      <c r="C2255" s="59" t="e">
        <f>IF(G2255+H2255&lt;&gt;0,Transaksi!#REF!,"")</f>
        <v>#REF!</v>
      </c>
      <c r="D2255" s="60" t="e">
        <f>IF(G2255+H2255&lt;&gt;0,Transaksi!#REF!,"")</f>
        <v>#REF!</v>
      </c>
      <c r="E2255" s="213" t="e">
        <f>IF(G2255+H2255&lt;&gt;0,Transaksi!#REF!,"")</f>
        <v>#REF!</v>
      </c>
      <c r="F2255" s="48" t="e">
        <f>IF(G2255+H2255&lt;&gt;0,Transaksi!#REF!,"")</f>
        <v>#REF!</v>
      </c>
      <c r="G2255" s="61" t="e">
        <f>IF(Transaksi!#REF!=$F$11,Transaksi!#REF!,0)</f>
        <v>#REF!</v>
      </c>
      <c r="H2255" s="61" t="e">
        <f>IF(Transaksi!#REF!=$F$11,Transaksi!#REF!,0)</f>
        <v>#REF!</v>
      </c>
      <c r="I2255" s="127" t="e">
        <f t="shared" si="34"/>
        <v>#REF!</v>
      </c>
      <c r="J2255" s="127" t="e">
        <f>IF(G2255+H2255&lt;&gt;0,Transaksi!#REF!,"")</f>
        <v>#REF!</v>
      </c>
    </row>
    <row r="2256" spans="3:10" customFormat="1" ht="16" customHeight="1">
      <c r="C2256" s="59" t="e">
        <f>IF(G2256+H2256&lt;&gt;0,Transaksi!#REF!,"")</f>
        <v>#REF!</v>
      </c>
      <c r="D2256" s="60" t="e">
        <f>IF(G2256+H2256&lt;&gt;0,Transaksi!#REF!,"")</f>
        <v>#REF!</v>
      </c>
      <c r="E2256" s="213" t="e">
        <f>IF(G2256+H2256&lt;&gt;0,Transaksi!#REF!,"")</f>
        <v>#REF!</v>
      </c>
      <c r="F2256" s="48" t="e">
        <f>IF(G2256+H2256&lt;&gt;0,Transaksi!#REF!,"")</f>
        <v>#REF!</v>
      </c>
      <c r="G2256" s="61" t="e">
        <f>IF(Transaksi!#REF!=$F$11,Transaksi!#REF!,0)</f>
        <v>#REF!</v>
      </c>
      <c r="H2256" s="61" t="e">
        <f>IF(Transaksi!#REF!=$F$11,Transaksi!#REF!,0)</f>
        <v>#REF!</v>
      </c>
      <c r="I2256" s="127" t="e">
        <f t="shared" si="34"/>
        <v>#REF!</v>
      </c>
      <c r="J2256" s="127" t="e">
        <f>IF(G2256+H2256&lt;&gt;0,Transaksi!#REF!,"")</f>
        <v>#REF!</v>
      </c>
    </row>
    <row r="2257" spans="3:10" customFormat="1" ht="16" customHeight="1">
      <c r="C2257" s="59" t="e">
        <f>IF(G2257+H2257&lt;&gt;0,Transaksi!#REF!,"")</f>
        <v>#REF!</v>
      </c>
      <c r="D2257" s="60" t="e">
        <f>IF(G2257+H2257&lt;&gt;0,Transaksi!#REF!,"")</f>
        <v>#REF!</v>
      </c>
      <c r="E2257" s="213" t="e">
        <f>IF(G2257+H2257&lt;&gt;0,Transaksi!#REF!,"")</f>
        <v>#REF!</v>
      </c>
      <c r="F2257" s="48" t="e">
        <f>IF(G2257+H2257&lt;&gt;0,Transaksi!#REF!,"")</f>
        <v>#REF!</v>
      </c>
      <c r="G2257" s="61" t="e">
        <f>IF(Transaksi!#REF!=$F$11,Transaksi!#REF!,0)</f>
        <v>#REF!</v>
      </c>
      <c r="H2257" s="61" t="e">
        <f>IF(Transaksi!#REF!=$F$11,Transaksi!#REF!,0)</f>
        <v>#REF!</v>
      </c>
      <c r="I2257" s="127" t="e">
        <f t="shared" ref="I2257:I2320" si="35">I2256+G2257-H2257</f>
        <v>#REF!</v>
      </c>
      <c r="J2257" s="127" t="e">
        <f>IF(G2257+H2257&lt;&gt;0,Transaksi!#REF!,"")</f>
        <v>#REF!</v>
      </c>
    </row>
    <row r="2258" spans="3:10" customFormat="1" ht="16" customHeight="1">
      <c r="C2258" s="59" t="e">
        <f>IF(G2258+H2258&lt;&gt;0,Transaksi!#REF!,"")</f>
        <v>#REF!</v>
      </c>
      <c r="D2258" s="60" t="e">
        <f>IF(G2258+H2258&lt;&gt;0,Transaksi!#REF!,"")</f>
        <v>#REF!</v>
      </c>
      <c r="E2258" s="213" t="e">
        <f>IF(G2258+H2258&lt;&gt;0,Transaksi!#REF!,"")</f>
        <v>#REF!</v>
      </c>
      <c r="F2258" s="48" t="e">
        <f>IF(G2258+H2258&lt;&gt;0,Transaksi!#REF!,"")</f>
        <v>#REF!</v>
      </c>
      <c r="G2258" s="61" t="e">
        <f>IF(Transaksi!#REF!=$F$11,Transaksi!#REF!,0)</f>
        <v>#REF!</v>
      </c>
      <c r="H2258" s="61" t="e">
        <f>IF(Transaksi!#REF!=$F$11,Transaksi!#REF!,0)</f>
        <v>#REF!</v>
      </c>
      <c r="I2258" s="127" t="e">
        <f t="shared" si="35"/>
        <v>#REF!</v>
      </c>
      <c r="J2258" s="127" t="e">
        <f>IF(G2258+H2258&lt;&gt;0,Transaksi!#REF!,"")</f>
        <v>#REF!</v>
      </c>
    </row>
    <row r="2259" spans="3:10" customFormat="1" ht="16" customHeight="1">
      <c r="C2259" s="59" t="e">
        <f>IF(G2259+H2259&lt;&gt;0,Transaksi!#REF!,"")</f>
        <v>#REF!</v>
      </c>
      <c r="D2259" s="60" t="e">
        <f>IF(G2259+H2259&lt;&gt;0,Transaksi!#REF!,"")</f>
        <v>#REF!</v>
      </c>
      <c r="E2259" s="213" t="e">
        <f>IF(G2259+H2259&lt;&gt;0,Transaksi!#REF!,"")</f>
        <v>#REF!</v>
      </c>
      <c r="F2259" s="48" t="e">
        <f>IF(G2259+H2259&lt;&gt;0,Transaksi!#REF!,"")</f>
        <v>#REF!</v>
      </c>
      <c r="G2259" s="61" t="e">
        <f>IF(Transaksi!#REF!=$F$11,Transaksi!#REF!,0)</f>
        <v>#REF!</v>
      </c>
      <c r="H2259" s="61" t="e">
        <f>IF(Transaksi!#REF!=$F$11,Transaksi!#REF!,0)</f>
        <v>#REF!</v>
      </c>
      <c r="I2259" s="127" t="e">
        <f t="shared" si="35"/>
        <v>#REF!</v>
      </c>
      <c r="J2259" s="127" t="e">
        <f>IF(G2259+H2259&lt;&gt;0,Transaksi!#REF!,"")</f>
        <v>#REF!</v>
      </c>
    </row>
    <row r="2260" spans="3:10" customFormat="1" ht="16" customHeight="1">
      <c r="C2260" s="59" t="e">
        <f>IF(G2260+H2260&lt;&gt;0,Transaksi!#REF!,"")</f>
        <v>#REF!</v>
      </c>
      <c r="D2260" s="60" t="e">
        <f>IF(G2260+H2260&lt;&gt;0,Transaksi!#REF!,"")</f>
        <v>#REF!</v>
      </c>
      <c r="E2260" s="213" t="e">
        <f>IF(G2260+H2260&lt;&gt;0,Transaksi!#REF!,"")</f>
        <v>#REF!</v>
      </c>
      <c r="F2260" s="48" t="e">
        <f>IF(G2260+H2260&lt;&gt;0,Transaksi!#REF!,"")</f>
        <v>#REF!</v>
      </c>
      <c r="G2260" s="61" t="e">
        <f>IF(Transaksi!#REF!=$F$11,Transaksi!#REF!,0)</f>
        <v>#REF!</v>
      </c>
      <c r="H2260" s="61" t="e">
        <f>IF(Transaksi!#REF!=$F$11,Transaksi!#REF!,0)</f>
        <v>#REF!</v>
      </c>
      <c r="I2260" s="127" t="e">
        <f t="shared" si="35"/>
        <v>#REF!</v>
      </c>
      <c r="J2260" s="127" t="e">
        <f>IF(G2260+H2260&lt;&gt;0,Transaksi!#REF!,"")</f>
        <v>#REF!</v>
      </c>
    </row>
    <row r="2261" spans="3:10" customFormat="1" ht="16" customHeight="1">
      <c r="C2261" s="59" t="e">
        <f>IF(G2261+H2261&lt;&gt;0,Transaksi!#REF!,"")</f>
        <v>#REF!</v>
      </c>
      <c r="D2261" s="60" t="e">
        <f>IF(G2261+H2261&lt;&gt;0,Transaksi!#REF!,"")</f>
        <v>#REF!</v>
      </c>
      <c r="E2261" s="213" t="e">
        <f>IF(G2261+H2261&lt;&gt;0,Transaksi!#REF!,"")</f>
        <v>#REF!</v>
      </c>
      <c r="F2261" s="48" t="e">
        <f>IF(G2261+H2261&lt;&gt;0,Transaksi!#REF!,"")</f>
        <v>#REF!</v>
      </c>
      <c r="G2261" s="61" t="e">
        <f>IF(Transaksi!#REF!=$F$11,Transaksi!#REF!,0)</f>
        <v>#REF!</v>
      </c>
      <c r="H2261" s="61" t="e">
        <f>IF(Transaksi!#REF!=$F$11,Transaksi!#REF!,0)</f>
        <v>#REF!</v>
      </c>
      <c r="I2261" s="127" t="e">
        <f t="shared" si="35"/>
        <v>#REF!</v>
      </c>
      <c r="J2261" s="127" t="e">
        <f>IF(G2261+H2261&lt;&gt;0,Transaksi!#REF!,"")</f>
        <v>#REF!</v>
      </c>
    </row>
    <row r="2262" spans="3:10" customFormat="1" ht="16" customHeight="1">
      <c r="C2262" s="59" t="e">
        <f>IF(G2262+H2262&lt;&gt;0,Transaksi!#REF!,"")</f>
        <v>#REF!</v>
      </c>
      <c r="D2262" s="60" t="e">
        <f>IF(G2262+H2262&lt;&gt;0,Transaksi!#REF!,"")</f>
        <v>#REF!</v>
      </c>
      <c r="E2262" s="213" t="e">
        <f>IF(G2262+H2262&lt;&gt;0,Transaksi!#REF!,"")</f>
        <v>#REF!</v>
      </c>
      <c r="F2262" s="48" t="e">
        <f>IF(G2262+H2262&lt;&gt;0,Transaksi!#REF!,"")</f>
        <v>#REF!</v>
      </c>
      <c r="G2262" s="61" t="e">
        <f>IF(Transaksi!#REF!=$F$11,Transaksi!#REF!,0)</f>
        <v>#REF!</v>
      </c>
      <c r="H2262" s="61" t="e">
        <f>IF(Transaksi!#REF!=$F$11,Transaksi!#REF!,0)</f>
        <v>#REF!</v>
      </c>
      <c r="I2262" s="127" t="e">
        <f t="shared" si="35"/>
        <v>#REF!</v>
      </c>
      <c r="J2262" s="127" t="e">
        <f>IF(G2262+H2262&lt;&gt;0,Transaksi!#REF!,"")</f>
        <v>#REF!</v>
      </c>
    </row>
    <row r="2263" spans="3:10" customFormat="1" ht="16" customHeight="1">
      <c r="C2263" s="59" t="e">
        <f>IF(G2263+H2263&lt;&gt;0,Transaksi!#REF!,"")</f>
        <v>#REF!</v>
      </c>
      <c r="D2263" s="60" t="e">
        <f>IF(G2263+H2263&lt;&gt;0,Transaksi!#REF!,"")</f>
        <v>#REF!</v>
      </c>
      <c r="E2263" s="213" t="e">
        <f>IF(G2263+H2263&lt;&gt;0,Transaksi!#REF!,"")</f>
        <v>#REF!</v>
      </c>
      <c r="F2263" s="48" t="e">
        <f>IF(G2263+H2263&lt;&gt;0,Transaksi!#REF!,"")</f>
        <v>#REF!</v>
      </c>
      <c r="G2263" s="61" t="e">
        <f>IF(Transaksi!#REF!=$F$11,Transaksi!#REF!,0)</f>
        <v>#REF!</v>
      </c>
      <c r="H2263" s="61" t="e">
        <f>IF(Transaksi!#REF!=$F$11,Transaksi!#REF!,0)</f>
        <v>#REF!</v>
      </c>
      <c r="I2263" s="127" t="e">
        <f t="shared" si="35"/>
        <v>#REF!</v>
      </c>
      <c r="J2263" s="127" t="e">
        <f>IF(G2263+H2263&lt;&gt;0,Transaksi!#REF!,"")</f>
        <v>#REF!</v>
      </c>
    </row>
    <row r="2264" spans="3:10" customFormat="1" ht="16" customHeight="1">
      <c r="C2264" s="59" t="e">
        <f>IF(G2264+H2264&lt;&gt;0,Transaksi!#REF!,"")</f>
        <v>#REF!</v>
      </c>
      <c r="D2264" s="60" t="e">
        <f>IF(G2264+H2264&lt;&gt;0,Transaksi!#REF!,"")</f>
        <v>#REF!</v>
      </c>
      <c r="E2264" s="213" t="e">
        <f>IF(G2264+H2264&lt;&gt;0,Transaksi!#REF!,"")</f>
        <v>#REF!</v>
      </c>
      <c r="F2264" s="48" t="e">
        <f>IF(G2264+H2264&lt;&gt;0,Transaksi!#REF!,"")</f>
        <v>#REF!</v>
      </c>
      <c r="G2264" s="61" t="e">
        <f>IF(Transaksi!#REF!=$F$11,Transaksi!#REF!,0)</f>
        <v>#REF!</v>
      </c>
      <c r="H2264" s="61" t="e">
        <f>IF(Transaksi!#REF!=$F$11,Transaksi!#REF!,0)</f>
        <v>#REF!</v>
      </c>
      <c r="I2264" s="127" t="e">
        <f t="shared" si="35"/>
        <v>#REF!</v>
      </c>
      <c r="J2264" s="127" t="e">
        <f>IF(G2264+H2264&lt;&gt;0,Transaksi!#REF!,"")</f>
        <v>#REF!</v>
      </c>
    </row>
    <row r="2265" spans="3:10" customFormat="1" ht="16" customHeight="1">
      <c r="C2265" s="59" t="e">
        <f>IF(G2265+H2265&lt;&gt;0,Transaksi!#REF!,"")</f>
        <v>#REF!</v>
      </c>
      <c r="D2265" s="60" t="e">
        <f>IF(G2265+H2265&lt;&gt;0,Transaksi!#REF!,"")</f>
        <v>#REF!</v>
      </c>
      <c r="E2265" s="213" t="e">
        <f>IF(G2265+H2265&lt;&gt;0,Transaksi!#REF!,"")</f>
        <v>#REF!</v>
      </c>
      <c r="F2265" s="48" t="e">
        <f>IF(G2265+H2265&lt;&gt;0,Transaksi!#REF!,"")</f>
        <v>#REF!</v>
      </c>
      <c r="G2265" s="61" t="e">
        <f>IF(Transaksi!#REF!=$F$11,Transaksi!#REF!,0)</f>
        <v>#REF!</v>
      </c>
      <c r="H2265" s="61" t="e">
        <f>IF(Transaksi!#REF!=$F$11,Transaksi!#REF!,0)</f>
        <v>#REF!</v>
      </c>
      <c r="I2265" s="127" t="e">
        <f t="shared" si="35"/>
        <v>#REF!</v>
      </c>
      <c r="J2265" s="127" t="e">
        <f>IF(G2265+H2265&lt;&gt;0,Transaksi!#REF!,"")</f>
        <v>#REF!</v>
      </c>
    </row>
    <row r="2266" spans="3:10" customFormat="1" ht="16" customHeight="1">
      <c r="C2266" s="59" t="e">
        <f>IF(G2266+H2266&lt;&gt;0,Transaksi!#REF!,"")</f>
        <v>#REF!</v>
      </c>
      <c r="D2266" s="60" t="e">
        <f>IF(G2266+H2266&lt;&gt;0,Transaksi!#REF!,"")</f>
        <v>#REF!</v>
      </c>
      <c r="E2266" s="213" t="e">
        <f>IF(G2266+H2266&lt;&gt;0,Transaksi!#REF!,"")</f>
        <v>#REF!</v>
      </c>
      <c r="F2266" s="48" t="e">
        <f>IF(G2266+H2266&lt;&gt;0,Transaksi!#REF!,"")</f>
        <v>#REF!</v>
      </c>
      <c r="G2266" s="61" t="e">
        <f>IF(Transaksi!#REF!=$F$11,Transaksi!#REF!,0)</f>
        <v>#REF!</v>
      </c>
      <c r="H2266" s="61" t="e">
        <f>IF(Transaksi!#REF!=$F$11,Transaksi!#REF!,0)</f>
        <v>#REF!</v>
      </c>
      <c r="I2266" s="127" t="e">
        <f t="shared" si="35"/>
        <v>#REF!</v>
      </c>
      <c r="J2266" s="127" t="e">
        <f>IF(G2266+H2266&lt;&gt;0,Transaksi!#REF!,"")</f>
        <v>#REF!</v>
      </c>
    </row>
    <row r="2267" spans="3:10" customFormat="1" ht="16" customHeight="1">
      <c r="C2267" s="59" t="e">
        <f>IF(G2267+H2267&lt;&gt;0,Transaksi!#REF!,"")</f>
        <v>#REF!</v>
      </c>
      <c r="D2267" s="60" t="e">
        <f>IF(G2267+H2267&lt;&gt;0,Transaksi!#REF!,"")</f>
        <v>#REF!</v>
      </c>
      <c r="E2267" s="213" t="e">
        <f>IF(G2267+H2267&lt;&gt;0,Transaksi!#REF!,"")</f>
        <v>#REF!</v>
      </c>
      <c r="F2267" s="48" t="e">
        <f>IF(G2267+H2267&lt;&gt;0,Transaksi!#REF!,"")</f>
        <v>#REF!</v>
      </c>
      <c r="G2267" s="61" t="e">
        <f>IF(Transaksi!#REF!=$F$11,Transaksi!#REF!,0)</f>
        <v>#REF!</v>
      </c>
      <c r="H2267" s="61" t="e">
        <f>IF(Transaksi!#REF!=$F$11,Transaksi!#REF!,0)</f>
        <v>#REF!</v>
      </c>
      <c r="I2267" s="127" t="e">
        <f t="shared" si="35"/>
        <v>#REF!</v>
      </c>
      <c r="J2267" s="127" t="e">
        <f>IF(G2267+H2267&lt;&gt;0,Transaksi!#REF!,"")</f>
        <v>#REF!</v>
      </c>
    </row>
    <row r="2268" spans="3:10" customFormat="1" ht="16" customHeight="1">
      <c r="C2268" s="59" t="e">
        <f>IF(G2268+H2268&lt;&gt;0,Transaksi!#REF!,"")</f>
        <v>#REF!</v>
      </c>
      <c r="D2268" s="60" t="e">
        <f>IF(G2268+H2268&lt;&gt;0,Transaksi!#REF!,"")</f>
        <v>#REF!</v>
      </c>
      <c r="E2268" s="213" t="e">
        <f>IF(G2268+H2268&lt;&gt;0,Transaksi!#REF!,"")</f>
        <v>#REF!</v>
      </c>
      <c r="F2268" s="48" t="e">
        <f>IF(G2268+H2268&lt;&gt;0,Transaksi!#REF!,"")</f>
        <v>#REF!</v>
      </c>
      <c r="G2268" s="61" t="e">
        <f>IF(Transaksi!#REF!=$F$11,Transaksi!#REF!,0)</f>
        <v>#REF!</v>
      </c>
      <c r="H2268" s="61" t="e">
        <f>IF(Transaksi!#REF!=$F$11,Transaksi!#REF!,0)</f>
        <v>#REF!</v>
      </c>
      <c r="I2268" s="127" t="e">
        <f t="shared" si="35"/>
        <v>#REF!</v>
      </c>
      <c r="J2268" s="127" t="e">
        <f>IF(G2268+H2268&lt;&gt;0,Transaksi!#REF!,"")</f>
        <v>#REF!</v>
      </c>
    </row>
    <row r="2269" spans="3:10" customFormat="1" ht="16" customHeight="1">
      <c r="C2269" s="59" t="e">
        <f>IF(G2269+H2269&lt;&gt;0,Transaksi!#REF!,"")</f>
        <v>#REF!</v>
      </c>
      <c r="D2269" s="60" t="e">
        <f>IF(G2269+H2269&lt;&gt;0,Transaksi!#REF!,"")</f>
        <v>#REF!</v>
      </c>
      <c r="E2269" s="213" t="e">
        <f>IF(G2269+H2269&lt;&gt;0,Transaksi!#REF!,"")</f>
        <v>#REF!</v>
      </c>
      <c r="F2269" s="48" t="e">
        <f>IF(G2269+H2269&lt;&gt;0,Transaksi!#REF!,"")</f>
        <v>#REF!</v>
      </c>
      <c r="G2269" s="61" t="e">
        <f>IF(Transaksi!#REF!=$F$11,Transaksi!#REF!,0)</f>
        <v>#REF!</v>
      </c>
      <c r="H2269" s="61" t="e">
        <f>IF(Transaksi!#REF!=$F$11,Transaksi!#REF!,0)</f>
        <v>#REF!</v>
      </c>
      <c r="I2269" s="127" t="e">
        <f t="shared" si="35"/>
        <v>#REF!</v>
      </c>
      <c r="J2269" s="127" t="e">
        <f>IF(G2269+H2269&lt;&gt;0,Transaksi!#REF!,"")</f>
        <v>#REF!</v>
      </c>
    </row>
    <row r="2270" spans="3:10" customFormat="1" ht="16" customHeight="1">
      <c r="C2270" s="59" t="e">
        <f>IF(G2270+H2270&lt;&gt;0,Transaksi!#REF!,"")</f>
        <v>#REF!</v>
      </c>
      <c r="D2270" s="60" t="e">
        <f>IF(G2270+H2270&lt;&gt;0,Transaksi!#REF!,"")</f>
        <v>#REF!</v>
      </c>
      <c r="E2270" s="213" t="e">
        <f>IF(G2270+H2270&lt;&gt;0,Transaksi!#REF!,"")</f>
        <v>#REF!</v>
      </c>
      <c r="F2270" s="48" t="e">
        <f>IF(G2270+H2270&lt;&gt;0,Transaksi!#REF!,"")</f>
        <v>#REF!</v>
      </c>
      <c r="G2270" s="61" t="e">
        <f>IF(Transaksi!#REF!=$F$11,Transaksi!#REF!,0)</f>
        <v>#REF!</v>
      </c>
      <c r="H2270" s="61" t="e">
        <f>IF(Transaksi!#REF!=$F$11,Transaksi!#REF!,0)</f>
        <v>#REF!</v>
      </c>
      <c r="I2270" s="127" t="e">
        <f t="shared" si="35"/>
        <v>#REF!</v>
      </c>
      <c r="J2270" s="127" t="e">
        <f>IF(G2270+H2270&lt;&gt;0,Transaksi!#REF!,"")</f>
        <v>#REF!</v>
      </c>
    </row>
    <row r="2271" spans="3:10" customFormat="1" ht="16" customHeight="1">
      <c r="C2271" s="59" t="e">
        <f>IF(G2271+H2271&lt;&gt;0,Transaksi!#REF!,"")</f>
        <v>#REF!</v>
      </c>
      <c r="D2271" s="60" t="e">
        <f>IF(G2271+H2271&lt;&gt;0,Transaksi!#REF!,"")</f>
        <v>#REF!</v>
      </c>
      <c r="E2271" s="213" t="e">
        <f>IF(G2271+H2271&lt;&gt;0,Transaksi!#REF!,"")</f>
        <v>#REF!</v>
      </c>
      <c r="F2271" s="48" t="e">
        <f>IF(G2271+H2271&lt;&gt;0,Transaksi!#REF!,"")</f>
        <v>#REF!</v>
      </c>
      <c r="G2271" s="61" t="e">
        <f>IF(Transaksi!#REF!=$F$11,Transaksi!#REF!,0)</f>
        <v>#REF!</v>
      </c>
      <c r="H2271" s="61" t="e">
        <f>IF(Transaksi!#REF!=$F$11,Transaksi!#REF!,0)</f>
        <v>#REF!</v>
      </c>
      <c r="I2271" s="127" t="e">
        <f t="shared" si="35"/>
        <v>#REF!</v>
      </c>
      <c r="J2271" s="127" t="e">
        <f>IF(G2271+H2271&lt;&gt;0,Transaksi!#REF!,"")</f>
        <v>#REF!</v>
      </c>
    </row>
    <row r="2272" spans="3:10" customFormat="1" ht="16" customHeight="1">
      <c r="C2272" s="59" t="e">
        <f>IF(G2272+H2272&lt;&gt;0,Transaksi!#REF!,"")</f>
        <v>#REF!</v>
      </c>
      <c r="D2272" s="60" t="e">
        <f>IF(G2272+H2272&lt;&gt;0,Transaksi!#REF!,"")</f>
        <v>#REF!</v>
      </c>
      <c r="E2272" s="213" t="e">
        <f>IF(G2272+H2272&lt;&gt;0,Transaksi!#REF!,"")</f>
        <v>#REF!</v>
      </c>
      <c r="F2272" s="48" t="e">
        <f>IF(G2272+H2272&lt;&gt;0,Transaksi!#REF!,"")</f>
        <v>#REF!</v>
      </c>
      <c r="G2272" s="61" t="e">
        <f>IF(Transaksi!#REF!=$F$11,Transaksi!#REF!,0)</f>
        <v>#REF!</v>
      </c>
      <c r="H2272" s="61" t="e">
        <f>IF(Transaksi!#REF!=$F$11,Transaksi!#REF!,0)</f>
        <v>#REF!</v>
      </c>
      <c r="I2272" s="127" t="e">
        <f t="shared" si="35"/>
        <v>#REF!</v>
      </c>
      <c r="J2272" s="127" t="e">
        <f>IF(G2272+H2272&lt;&gt;0,Transaksi!#REF!,"")</f>
        <v>#REF!</v>
      </c>
    </row>
    <row r="2273" spans="3:10" customFormat="1" ht="16" customHeight="1">
      <c r="C2273" s="59" t="e">
        <f>IF(G2273+H2273&lt;&gt;0,Transaksi!#REF!,"")</f>
        <v>#REF!</v>
      </c>
      <c r="D2273" s="60" t="e">
        <f>IF(G2273+H2273&lt;&gt;0,Transaksi!#REF!,"")</f>
        <v>#REF!</v>
      </c>
      <c r="E2273" s="213" t="e">
        <f>IF(G2273+H2273&lt;&gt;0,Transaksi!#REF!,"")</f>
        <v>#REF!</v>
      </c>
      <c r="F2273" s="48" t="e">
        <f>IF(G2273+H2273&lt;&gt;0,Transaksi!#REF!,"")</f>
        <v>#REF!</v>
      </c>
      <c r="G2273" s="61" t="e">
        <f>IF(Transaksi!#REF!=$F$11,Transaksi!#REF!,0)</f>
        <v>#REF!</v>
      </c>
      <c r="H2273" s="61" t="e">
        <f>IF(Transaksi!#REF!=$F$11,Transaksi!#REF!,0)</f>
        <v>#REF!</v>
      </c>
      <c r="I2273" s="127" t="e">
        <f t="shared" si="35"/>
        <v>#REF!</v>
      </c>
      <c r="J2273" s="127" t="e">
        <f>IF(G2273+H2273&lt;&gt;0,Transaksi!#REF!,"")</f>
        <v>#REF!</v>
      </c>
    </row>
    <row r="2274" spans="3:10" customFormat="1" ht="16" customHeight="1">
      <c r="C2274" s="59" t="e">
        <f>IF(G2274+H2274&lt;&gt;0,Transaksi!#REF!,"")</f>
        <v>#REF!</v>
      </c>
      <c r="D2274" s="60" t="e">
        <f>IF(G2274+H2274&lt;&gt;0,Transaksi!#REF!,"")</f>
        <v>#REF!</v>
      </c>
      <c r="E2274" s="213" t="e">
        <f>IF(G2274+H2274&lt;&gt;0,Transaksi!#REF!,"")</f>
        <v>#REF!</v>
      </c>
      <c r="F2274" s="48" t="e">
        <f>IF(G2274+H2274&lt;&gt;0,Transaksi!#REF!,"")</f>
        <v>#REF!</v>
      </c>
      <c r="G2274" s="61" t="e">
        <f>IF(Transaksi!#REF!=$F$11,Transaksi!#REF!,0)</f>
        <v>#REF!</v>
      </c>
      <c r="H2274" s="61" t="e">
        <f>IF(Transaksi!#REF!=$F$11,Transaksi!#REF!,0)</f>
        <v>#REF!</v>
      </c>
      <c r="I2274" s="127" t="e">
        <f t="shared" si="35"/>
        <v>#REF!</v>
      </c>
      <c r="J2274" s="127" t="e">
        <f>IF(G2274+H2274&lt;&gt;0,Transaksi!#REF!,"")</f>
        <v>#REF!</v>
      </c>
    </row>
    <row r="2275" spans="3:10" customFormat="1" ht="16" customHeight="1">
      <c r="C2275" s="59" t="e">
        <f>IF(G2275+H2275&lt;&gt;0,Transaksi!#REF!,"")</f>
        <v>#REF!</v>
      </c>
      <c r="D2275" s="60" t="e">
        <f>IF(G2275+H2275&lt;&gt;0,Transaksi!#REF!,"")</f>
        <v>#REF!</v>
      </c>
      <c r="E2275" s="213" t="e">
        <f>IF(G2275+H2275&lt;&gt;0,Transaksi!#REF!,"")</f>
        <v>#REF!</v>
      </c>
      <c r="F2275" s="48" t="e">
        <f>IF(G2275+H2275&lt;&gt;0,Transaksi!#REF!,"")</f>
        <v>#REF!</v>
      </c>
      <c r="G2275" s="61" t="e">
        <f>IF(Transaksi!#REF!=$F$11,Transaksi!#REF!,0)</f>
        <v>#REF!</v>
      </c>
      <c r="H2275" s="61" t="e">
        <f>IF(Transaksi!#REF!=$F$11,Transaksi!#REF!,0)</f>
        <v>#REF!</v>
      </c>
      <c r="I2275" s="127" t="e">
        <f t="shared" si="35"/>
        <v>#REF!</v>
      </c>
      <c r="J2275" s="127" t="e">
        <f>IF(G2275+H2275&lt;&gt;0,Transaksi!#REF!,"")</f>
        <v>#REF!</v>
      </c>
    </row>
    <row r="2276" spans="3:10" customFormat="1" ht="16" customHeight="1">
      <c r="C2276" s="59" t="e">
        <f>IF(G2276+H2276&lt;&gt;0,Transaksi!#REF!,"")</f>
        <v>#REF!</v>
      </c>
      <c r="D2276" s="60" t="e">
        <f>IF(G2276+H2276&lt;&gt;0,Transaksi!#REF!,"")</f>
        <v>#REF!</v>
      </c>
      <c r="E2276" s="213" t="e">
        <f>IF(G2276+H2276&lt;&gt;0,Transaksi!#REF!,"")</f>
        <v>#REF!</v>
      </c>
      <c r="F2276" s="48" t="e">
        <f>IF(G2276+H2276&lt;&gt;0,Transaksi!#REF!,"")</f>
        <v>#REF!</v>
      </c>
      <c r="G2276" s="61" t="e">
        <f>IF(Transaksi!#REF!=$F$11,Transaksi!#REF!,0)</f>
        <v>#REF!</v>
      </c>
      <c r="H2276" s="61" t="e">
        <f>IF(Transaksi!#REF!=$F$11,Transaksi!#REF!,0)</f>
        <v>#REF!</v>
      </c>
      <c r="I2276" s="127" t="e">
        <f t="shared" si="35"/>
        <v>#REF!</v>
      </c>
      <c r="J2276" s="127" t="e">
        <f>IF(G2276+H2276&lt;&gt;0,Transaksi!#REF!,"")</f>
        <v>#REF!</v>
      </c>
    </row>
    <row r="2277" spans="3:10" customFormat="1" ht="16" customHeight="1">
      <c r="C2277" s="59" t="e">
        <f>IF(G2277+H2277&lt;&gt;0,Transaksi!#REF!,"")</f>
        <v>#REF!</v>
      </c>
      <c r="D2277" s="60" t="e">
        <f>IF(G2277+H2277&lt;&gt;0,Transaksi!#REF!,"")</f>
        <v>#REF!</v>
      </c>
      <c r="E2277" s="213" t="e">
        <f>IF(G2277+H2277&lt;&gt;0,Transaksi!#REF!,"")</f>
        <v>#REF!</v>
      </c>
      <c r="F2277" s="48" t="e">
        <f>IF(G2277+H2277&lt;&gt;0,Transaksi!#REF!,"")</f>
        <v>#REF!</v>
      </c>
      <c r="G2277" s="61" t="e">
        <f>IF(Transaksi!#REF!=$F$11,Transaksi!#REF!,0)</f>
        <v>#REF!</v>
      </c>
      <c r="H2277" s="61" t="e">
        <f>IF(Transaksi!#REF!=$F$11,Transaksi!#REF!,0)</f>
        <v>#REF!</v>
      </c>
      <c r="I2277" s="127" t="e">
        <f t="shared" si="35"/>
        <v>#REF!</v>
      </c>
      <c r="J2277" s="127" t="e">
        <f>IF(G2277+H2277&lt;&gt;0,Transaksi!#REF!,"")</f>
        <v>#REF!</v>
      </c>
    </row>
    <row r="2278" spans="3:10" customFormat="1" ht="16" customHeight="1">
      <c r="C2278" s="59" t="e">
        <f>IF(G2278+H2278&lt;&gt;0,Transaksi!#REF!,"")</f>
        <v>#REF!</v>
      </c>
      <c r="D2278" s="60" t="e">
        <f>IF(G2278+H2278&lt;&gt;0,Transaksi!#REF!,"")</f>
        <v>#REF!</v>
      </c>
      <c r="E2278" s="213" t="e">
        <f>IF(G2278+H2278&lt;&gt;0,Transaksi!#REF!,"")</f>
        <v>#REF!</v>
      </c>
      <c r="F2278" s="48" t="e">
        <f>IF(G2278+H2278&lt;&gt;0,Transaksi!#REF!,"")</f>
        <v>#REF!</v>
      </c>
      <c r="G2278" s="61" t="e">
        <f>IF(Transaksi!#REF!=$F$11,Transaksi!#REF!,0)</f>
        <v>#REF!</v>
      </c>
      <c r="H2278" s="61" t="e">
        <f>IF(Transaksi!#REF!=$F$11,Transaksi!#REF!,0)</f>
        <v>#REF!</v>
      </c>
      <c r="I2278" s="127" t="e">
        <f t="shared" si="35"/>
        <v>#REF!</v>
      </c>
      <c r="J2278" s="127" t="e">
        <f>IF(G2278+H2278&lt;&gt;0,Transaksi!#REF!,"")</f>
        <v>#REF!</v>
      </c>
    </row>
    <row r="2279" spans="3:10" customFormat="1" ht="16" customHeight="1">
      <c r="C2279" s="59" t="e">
        <f>IF(G2279+H2279&lt;&gt;0,Transaksi!#REF!,"")</f>
        <v>#REF!</v>
      </c>
      <c r="D2279" s="60" t="e">
        <f>IF(G2279+H2279&lt;&gt;0,Transaksi!#REF!,"")</f>
        <v>#REF!</v>
      </c>
      <c r="E2279" s="213" t="e">
        <f>IF(G2279+H2279&lt;&gt;0,Transaksi!#REF!,"")</f>
        <v>#REF!</v>
      </c>
      <c r="F2279" s="48" t="e">
        <f>IF(G2279+H2279&lt;&gt;0,Transaksi!#REF!,"")</f>
        <v>#REF!</v>
      </c>
      <c r="G2279" s="61" t="e">
        <f>IF(Transaksi!#REF!=$F$11,Transaksi!#REF!,0)</f>
        <v>#REF!</v>
      </c>
      <c r="H2279" s="61" t="e">
        <f>IF(Transaksi!#REF!=$F$11,Transaksi!#REF!,0)</f>
        <v>#REF!</v>
      </c>
      <c r="I2279" s="127" t="e">
        <f t="shared" si="35"/>
        <v>#REF!</v>
      </c>
      <c r="J2279" s="127" t="e">
        <f>IF(G2279+H2279&lt;&gt;0,Transaksi!#REF!,"")</f>
        <v>#REF!</v>
      </c>
    </row>
    <row r="2280" spans="3:10" customFormat="1" ht="16" customHeight="1">
      <c r="C2280" s="59" t="e">
        <f>IF(G2280+H2280&lt;&gt;0,Transaksi!#REF!,"")</f>
        <v>#REF!</v>
      </c>
      <c r="D2280" s="60" t="e">
        <f>IF(G2280+H2280&lt;&gt;0,Transaksi!#REF!,"")</f>
        <v>#REF!</v>
      </c>
      <c r="E2280" s="213" t="e">
        <f>IF(G2280+H2280&lt;&gt;0,Transaksi!#REF!,"")</f>
        <v>#REF!</v>
      </c>
      <c r="F2280" s="48" t="e">
        <f>IF(G2280+H2280&lt;&gt;0,Transaksi!#REF!,"")</f>
        <v>#REF!</v>
      </c>
      <c r="G2280" s="61" t="e">
        <f>IF(Transaksi!#REF!=$F$11,Transaksi!#REF!,0)</f>
        <v>#REF!</v>
      </c>
      <c r="H2280" s="61" t="e">
        <f>IF(Transaksi!#REF!=$F$11,Transaksi!#REF!,0)</f>
        <v>#REF!</v>
      </c>
      <c r="I2280" s="127" t="e">
        <f t="shared" si="35"/>
        <v>#REF!</v>
      </c>
      <c r="J2280" s="127" t="e">
        <f>IF(G2280+H2280&lt;&gt;0,Transaksi!#REF!,"")</f>
        <v>#REF!</v>
      </c>
    </row>
    <row r="2281" spans="3:10" customFormat="1" ht="16" customHeight="1">
      <c r="C2281" s="59" t="e">
        <f>IF(G2281+H2281&lt;&gt;0,Transaksi!#REF!,"")</f>
        <v>#REF!</v>
      </c>
      <c r="D2281" s="60" t="e">
        <f>IF(G2281+H2281&lt;&gt;0,Transaksi!#REF!,"")</f>
        <v>#REF!</v>
      </c>
      <c r="E2281" s="213" t="e">
        <f>IF(G2281+H2281&lt;&gt;0,Transaksi!#REF!,"")</f>
        <v>#REF!</v>
      </c>
      <c r="F2281" s="48" t="e">
        <f>IF(G2281+H2281&lt;&gt;0,Transaksi!#REF!,"")</f>
        <v>#REF!</v>
      </c>
      <c r="G2281" s="61" t="e">
        <f>IF(Transaksi!#REF!=$F$11,Transaksi!#REF!,0)</f>
        <v>#REF!</v>
      </c>
      <c r="H2281" s="61" t="e">
        <f>IF(Transaksi!#REF!=$F$11,Transaksi!#REF!,0)</f>
        <v>#REF!</v>
      </c>
      <c r="I2281" s="127" t="e">
        <f t="shared" si="35"/>
        <v>#REF!</v>
      </c>
      <c r="J2281" s="127" t="e">
        <f>IF(G2281+H2281&lt;&gt;0,Transaksi!#REF!,"")</f>
        <v>#REF!</v>
      </c>
    </row>
    <row r="2282" spans="3:10" customFormat="1" ht="16" customHeight="1">
      <c r="C2282" s="59" t="e">
        <f>IF(G2282+H2282&lt;&gt;0,Transaksi!#REF!,"")</f>
        <v>#REF!</v>
      </c>
      <c r="D2282" s="60" t="e">
        <f>IF(G2282+H2282&lt;&gt;0,Transaksi!#REF!,"")</f>
        <v>#REF!</v>
      </c>
      <c r="E2282" s="213" t="e">
        <f>IF(G2282+H2282&lt;&gt;0,Transaksi!#REF!,"")</f>
        <v>#REF!</v>
      </c>
      <c r="F2282" s="48" t="e">
        <f>IF(G2282+H2282&lt;&gt;0,Transaksi!#REF!,"")</f>
        <v>#REF!</v>
      </c>
      <c r="G2282" s="61" t="e">
        <f>IF(Transaksi!#REF!=$F$11,Transaksi!#REF!,0)</f>
        <v>#REF!</v>
      </c>
      <c r="H2282" s="61" t="e">
        <f>IF(Transaksi!#REF!=$F$11,Transaksi!#REF!,0)</f>
        <v>#REF!</v>
      </c>
      <c r="I2282" s="127" t="e">
        <f t="shared" si="35"/>
        <v>#REF!</v>
      </c>
      <c r="J2282" s="127" t="e">
        <f>IF(G2282+H2282&lt;&gt;0,Transaksi!#REF!,"")</f>
        <v>#REF!</v>
      </c>
    </row>
    <row r="2283" spans="3:10" customFormat="1" ht="16" customHeight="1">
      <c r="C2283" s="59" t="e">
        <f>IF(G2283+H2283&lt;&gt;0,Transaksi!#REF!,"")</f>
        <v>#REF!</v>
      </c>
      <c r="D2283" s="60" t="e">
        <f>IF(G2283+H2283&lt;&gt;0,Transaksi!#REF!,"")</f>
        <v>#REF!</v>
      </c>
      <c r="E2283" s="213" t="e">
        <f>IF(G2283+H2283&lt;&gt;0,Transaksi!#REF!,"")</f>
        <v>#REF!</v>
      </c>
      <c r="F2283" s="48" t="e">
        <f>IF(G2283+H2283&lt;&gt;0,Transaksi!#REF!,"")</f>
        <v>#REF!</v>
      </c>
      <c r="G2283" s="61" t="e">
        <f>IF(Transaksi!#REF!=$F$11,Transaksi!#REF!,0)</f>
        <v>#REF!</v>
      </c>
      <c r="H2283" s="61" t="e">
        <f>IF(Transaksi!#REF!=$F$11,Transaksi!#REF!,0)</f>
        <v>#REF!</v>
      </c>
      <c r="I2283" s="127" t="e">
        <f t="shared" si="35"/>
        <v>#REF!</v>
      </c>
      <c r="J2283" s="127" t="e">
        <f>IF(G2283+H2283&lt;&gt;0,Transaksi!#REF!,"")</f>
        <v>#REF!</v>
      </c>
    </row>
    <row r="2284" spans="3:10" customFormat="1" ht="16" customHeight="1">
      <c r="C2284" s="59" t="e">
        <f>IF(G2284+H2284&lt;&gt;0,Transaksi!#REF!,"")</f>
        <v>#REF!</v>
      </c>
      <c r="D2284" s="60" t="e">
        <f>IF(G2284+H2284&lt;&gt;0,Transaksi!#REF!,"")</f>
        <v>#REF!</v>
      </c>
      <c r="E2284" s="213" t="e">
        <f>IF(G2284+H2284&lt;&gt;0,Transaksi!#REF!,"")</f>
        <v>#REF!</v>
      </c>
      <c r="F2284" s="48" t="e">
        <f>IF(G2284+H2284&lt;&gt;0,Transaksi!#REF!,"")</f>
        <v>#REF!</v>
      </c>
      <c r="G2284" s="61" t="e">
        <f>IF(Transaksi!#REF!=$F$11,Transaksi!#REF!,0)</f>
        <v>#REF!</v>
      </c>
      <c r="H2284" s="61" t="e">
        <f>IF(Transaksi!#REF!=$F$11,Transaksi!#REF!,0)</f>
        <v>#REF!</v>
      </c>
      <c r="I2284" s="127" t="e">
        <f t="shared" si="35"/>
        <v>#REF!</v>
      </c>
      <c r="J2284" s="127" t="e">
        <f>IF(G2284+H2284&lt;&gt;0,Transaksi!#REF!,"")</f>
        <v>#REF!</v>
      </c>
    </row>
    <row r="2285" spans="3:10" customFormat="1" ht="16" customHeight="1">
      <c r="C2285" s="59" t="e">
        <f>IF(G2285+H2285&lt;&gt;0,Transaksi!#REF!,"")</f>
        <v>#REF!</v>
      </c>
      <c r="D2285" s="60" t="e">
        <f>IF(G2285+H2285&lt;&gt;0,Transaksi!#REF!,"")</f>
        <v>#REF!</v>
      </c>
      <c r="E2285" s="213" t="e">
        <f>IF(G2285+H2285&lt;&gt;0,Transaksi!#REF!,"")</f>
        <v>#REF!</v>
      </c>
      <c r="F2285" s="48" t="e">
        <f>IF(G2285+H2285&lt;&gt;0,Transaksi!#REF!,"")</f>
        <v>#REF!</v>
      </c>
      <c r="G2285" s="61" t="e">
        <f>IF(Transaksi!#REF!=$F$11,Transaksi!#REF!,0)</f>
        <v>#REF!</v>
      </c>
      <c r="H2285" s="61" t="e">
        <f>IF(Transaksi!#REF!=$F$11,Transaksi!#REF!,0)</f>
        <v>#REF!</v>
      </c>
      <c r="I2285" s="127" t="e">
        <f t="shared" si="35"/>
        <v>#REF!</v>
      </c>
      <c r="J2285" s="127" t="e">
        <f>IF(G2285+H2285&lt;&gt;0,Transaksi!#REF!,"")</f>
        <v>#REF!</v>
      </c>
    </row>
    <row r="2286" spans="3:10" customFormat="1" ht="16" customHeight="1">
      <c r="C2286" s="59" t="e">
        <f>IF(G2286+H2286&lt;&gt;0,Transaksi!#REF!,"")</f>
        <v>#REF!</v>
      </c>
      <c r="D2286" s="60" t="e">
        <f>IF(G2286+H2286&lt;&gt;0,Transaksi!#REF!,"")</f>
        <v>#REF!</v>
      </c>
      <c r="E2286" s="213" t="e">
        <f>IF(G2286+H2286&lt;&gt;0,Transaksi!#REF!,"")</f>
        <v>#REF!</v>
      </c>
      <c r="F2286" s="48" t="e">
        <f>IF(G2286+H2286&lt;&gt;0,Transaksi!#REF!,"")</f>
        <v>#REF!</v>
      </c>
      <c r="G2286" s="61" t="e">
        <f>IF(Transaksi!#REF!=$F$11,Transaksi!#REF!,0)</f>
        <v>#REF!</v>
      </c>
      <c r="H2286" s="61" t="e">
        <f>IF(Transaksi!#REF!=$F$11,Transaksi!#REF!,0)</f>
        <v>#REF!</v>
      </c>
      <c r="I2286" s="127" t="e">
        <f t="shared" si="35"/>
        <v>#REF!</v>
      </c>
      <c r="J2286" s="127" t="e">
        <f>IF(G2286+H2286&lt;&gt;0,Transaksi!#REF!,"")</f>
        <v>#REF!</v>
      </c>
    </row>
    <row r="2287" spans="3:10" customFormat="1" ht="16" customHeight="1">
      <c r="C2287" s="59" t="e">
        <f>IF(G2287+H2287&lt;&gt;0,Transaksi!#REF!,"")</f>
        <v>#REF!</v>
      </c>
      <c r="D2287" s="60" t="e">
        <f>IF(G2287+H2287&lt;&gt;0,Transaksi!#REF!,"")</f>
        <v>#REF!</v>
      </c>
      <c r="E2287" s="213" t="e">
        <f>IF(G2287+H2287&lt;&gt;0,Transaksi!#REF!,"")</f>
        <v>#REF!</v>
      </c>
      <c r="F2287" s="48" t="e">
        <f>IF(G2287+H2287&lt;&gt;0,Transaksi!#REF!,"")</f>
        <v>#REF!</v>
      </c>
      <c r="G2287" s="61" t="e">
        <f>IF(Transaksi!#REF!=$F$11,Transaksi!#REF!,0)</f>
        <v>#REF!</v>
      </c>
      <c r="H2287" s="61" t="e">
        <f>IF(Transaksi!#REF!=$F$11,Transaksi!#REF!,0)</f>
        <v>#REF!</v>
      </c>
      <c r="I2287" s="127" t="e">
        <f t="shared" si="35"/>
        <v>#REF!</v>
      </c>
      <c r="J2287" s="127" t="e">
        <f>IF(G2287+H2287&lt;&gt;0,Transaksi!#REF!,"")</f>
        <v>#REF!</v>
      </c>
    </row>
    <row r="2288" spans="3:10" customFormat="1" ht="16" customHeight="1">
      <c r="C2288" s="59" t="e">
        <f>IF(G2288+H2288&lt;&gt;0,Transaksi!#REF!,"")</f>
        <v>#REF!</v>
      </c>
      <c r="D2288" s="60" t="e">
        <f>IF(G2288+H2288&lt;&gt;0,Transaksi!#REF!,"")</f>
        <v>#REF!</v>
      </c>
      <c r="E2288" s="213" t="e">
        <f>IF(G2288+H2288&lt;&gt;0,Transaksi!#REF!,"")</f>
        <v>#REF!</v>
      </c>
      <c r="F2288" s="48" t="e">
        <f>IF(G2288+H2288&lt;&gt;0,Transaksi!#REF!,"")</f>
        <v>#REF!</v>
      </c>
      <c r="G2288" s="61" t="e">
        <f>IF(Transaksi!#REF!=$F$11,Transaksi!#REF!,0)</f>
        <v>#REF!</v>
      </c>
      <c r="H2288" s="61" t="e">
        <f>IF(Transaksi!#REF!=$F$11,Transaksi!#REF!,0)</f>
        <v>#REF!</v>
      </c>
      <c r="I2288" s="127" t="e">
        <f t="shared" si="35"/>
        <v>#REF!</v>
      </c>
      <c r="J2288" s="127" t="e">
        <f>IF(G2288+H2288&lt;&gt;0,Transaksi!#REF!,"")</f>
        <v>#REF!</v>
      </c>
    </row>
    <row r="2289" spans="3:10" customFormat="1" ht="16" customHeight="1">
      <c r="C2289" s="59" t="e">
        <f>IF(G2289+H2289&lt;&gt;0,Transaksi!#REF!,"")</f>
        <v>#REF!</v>
      </c>
      <c r="D2289" s="60" t="e">
        <f>IF(G2289+H2289&lt;&gt;0,Transaksi!#REF!,"")</f>
        <v>#REF!</v>
      </c>
      <c r="E2289" s="213" t="e">
        <f>IF(G2289+H2289&lt;&gt;0,Transaksi!#REF!,"")</f>
        <v>#REF!</v>
      </c>
      <c r="F2289" s="48" t="e">
        <f>IF(G2289+H2289&lt;&gt;0,Transaksi!#REF!,"")</f>
        <v>#REF!</v>
      </c>
      <c r="G2289" s="61" t="e">
        <f>IF(Transaksi!#REF!=$F$11,Transaksi!#REF!,0)</f>
        <v>#REF!</v>
      </c>
      <c r="H2289" s="61" t="e">
        <f>IF(Transaksi!#REF!=$F$11,Transaksi!#REF!,0)</f>
        <v>#REF!</v>
      </c>
      <c r="I2289" s="127" t="e">
        <f t="shared" si="35"/>
        <v>#REF!</v>
      </c>
      <c r="J2289" s="127" t="e">
        <f>IF(G2289+H2289&lt;&gt;0,Transaksi!#REF!,"")</f>
        <v>#REF!</v>
      </c>
    </row>
    <row r="2290" spans="3:10" customFormat="1" ht="16" customHeight="1">
      <c r="C2290" s="59" t="e">
        <f>IF(G2290+H2290&lt;&gt;0,Transaksi!#REF!,"")</f>
        <v>#REF!</v>
      </c>
      <c r="D2290" s="60" t="e">
        <f>IF(G2290+H2290&lt;&gt;0,Transaksi!#REF!,"")</f>
        <v>#REF!</v>
      </c>
      <c r="E2290" s="213" t="e">
        <f>IF(G2290+H2290&lt;&gt;0,Transaksi!#REF!,"")</f>
        <v>#REF!</v>
      </c>
      <c r="F2290" s="48" t="e">
        <f>IF(G2290+H2290&lt;&gt;0,Transaksi!#REF!,"")</f>
        <v>#REF!</v>
      </c>
      <c r="G2290" s="61" t="e">
        <f>IF(Transaksi!#REF!=$F$11,Transaksi!#REF!,0)</f>
        <v>#REF!</v>
      </c>
      <c r="H2290" s="61" t="e">
        <f>IF(Transaksi!#REF!=$F$11,Transaksi!#REF!,0)</f>
        <v>#REF!</v>
      </c>
      <c r="I2290" s="127" t="e">
        <f t="shared" si="35"/>
        <v>#REF!</v>
      </c>
      <c r="J2290" s="127" t="e">
        <f>IF(G2290+H2290&lt;&gt;0,Transaksi!#REF!,"")</f>
        <v>#REF!</v>
      </c>
    </row>
    <row r="2291" spans="3:10" customFormat="1" ht="16" customHeight="1">
      <c r="C2291" s="59" t="e">
        <f>IF(G2291+H2291&lt;&gt;0,Transaksi!#REF!,"")</f>
        <v>#REF!</v>
      </c>
      <c r="D2291" s="60" t="e">
        <f>IF(G2291+H2291&lt;&gt;0,Transaksi!#REF!,"")</f>
        <v>#REF!</v>
      </c>
      <c r="E2291" s="213" t="e">
        <f>IF(G2291+H2291&lt;&gt;0,Transaksi!#REF!,"")</f>
        <v>#REF!</v>
      </c>
      <c r="F2291" s="48" t="e">
        <f>IF(G2291+H2291&lt;&gt;0,Transaksi!#REF!,"")</f>
        <v>#REF!</v>
      </c>
      <c r="G2291" s="61" t="e">
        <f>IF(Transaksi!#REF!=$F$11,Transaksi!#REF!,0)</f>
        <v>#REF!</v>
      </c>
      <c r="H2291" s="61" t="e">
        <f>IF(Transaksi!#REF!=$F$11,Transaksi!#REF!,0)</f>
        <v>#REF!</v>
      </c>
      <c r="I2291" s="127" t="e">
        <f t="shared" si="35"/>
        <v>#REF!</v>
      </c>
      <c r="J2291" s="127" t="e">
        <f>IF(G2291+H2291&lt;&gt;0,Transaksi!#REF!,"")</f>
        <v>#REF!</v>
      </c>
    </row>
    <row r="2292" spans="3:10" customFormat="1" ht="16" customHeight="1">
      <c r="C2292" s="59" t="e">
        <f>IF(G2292+H2292&lt;&gt;0,Transaksi!#REF!,"")</f>
        <v>#REF!</v>
      </c>
      <c r="D2292" s="60" t="e">
        <f>IF(G2292+H2292&lt;&gt;0,Transaksi!#REF!,"")</f>
        <v>#REF!</v>
      </c>
      <c r="E2292" s="213" t="e">
        <f>IF(G2292+H2292&lt;&gt;0,Transaksi!#REF!,"")</f>
        <v>#REF!</v>
      </c>
      <c r="F2292" s="48" t="e">
        <f>IF(G2292+H2292&lt;&gt;0,Transaksi!#REF!,"")</f>
        <v>#REF!</v>
      </c>
      <c r="G2292" s="61" t="e">
        <f>IF(Transaksi!#REF!=$F$11,Transaksi!#REF!,0)</f>
        <v>#REF!</v>
      </c>
      <c r="H2292" s="61" t="e">
        <f>IF(Transaksi!#REF!=$F$11,Transaksi!#REF!,0)</f>
        <v>#REF!</v>
      </c>
      <c r="I2292" s="127" t="e">
        <f t="shared" si="35"/>
        <v>#REF!</v>
      </c>
      <c r="J2292" s="127" t="e">
        <f>IF(G2292+H2292&lt;&gt;0,Transaksi!#REF!,"")</f>
        <v>#REF!</v>
      </c>
    </row>
    <row r="2293" spans="3:10" customFormat="1" ht="16" customHeight="1">
      <c r="C2293" s="59" t="e">
        <f>IF(G2293+H2293&lt;&gt;0,Transaksi!#REF!,"")</f>
        <v>#REF!</v>
      </c>
      <c r="D2293" s="60" t="e">
        <f>IF(G2293+H2293&lt;&gt;0,Transaksi!#REF!,"")</f>
        <v>#REF!</v>
      </c>
      <c r="E2293" s="213" t="e">
        <f>IF(G2293+H2293&lt;&gt;0,Transaksi!#REF!,"")</f>
        <v>#REF!</v>
      </c>
      <c r="F2293" s="48" t="e">
        <f>IF(G2293+H2293&lt;&gt;0,Transaksi!#REF!,"")</f>
        <v>#REF!</v>
      </c>
      <c r="G2293" s="61" t="e">
        <f>IF(Transaksi!#REF!=$F$11,Transaksi!#REF!,0)</f>
        <v>#REF!</v>
      </c>
      <c r="H2293" s="61" t="e">
        <f>IF(Transaksi!#REF!=$F$11,Transaksi!#REF!,0)</f>
        <v>#REF!</v>
      </c>
      <c r="I2293" s="127" t="e">
        <f t="shared" si="35"/>
        <v>#REF!</v>
      </c>
      <c r="J2293" s="127" t="e">
        <f>IF(G2293+H2293&lt;&gt;0,Transaksi!#REF!,"")</f>
        <v>#REF!</v>
      </c>
    </row>
    <row r="2294" spans="3:10" customFormat="1" ht="16" customHeight="1">
      <c r="C2294" s="59" t="e">
        <f>IF(G2294+H2294&lt;&gt;0,Transaksi!#REF!,"")</f>
        <v>#REF!</v>
      </c>
      <c r="D2294" s="60" t="e">
        <f>IF(G2294+H2294&lt;&gt;0,Transaksi!#REF!,"")</f>
        <v>#REF!</v>
      </c>
      <c r="E2294" s="213" t="e">
        <f>IF(G2294+H2294&lt;&gt;0,Transaksi!#REF!,"")</f>
        <v>#REF!</v>
      </c>
      <c r="F2294" s="48" t="e">
        <f>IF(G2294+H2294&lt;&gt;0,Transaksi!#REF!,"")</f>
        <v>#REF!</v>
      </c>
      <c r="G2294" s="61" t="e">
        <f>IF(Transaksi!#REF!=$F$11,Transaksi!#REF!,0)</f>
        <v>#REF!</v>
      </c>
      <c r="H2294" s="61" t="e">
        <f>IF(Transaksi!#REF!=$F$11,Transaksi!#REF!,0)</f>
        <v>#REF!</v>
      </c>
      <c r="I2294" s="127" t="e">
        <f t="shared" si="35"/>
        <v>#REF!</v>
      </c>
      <c r="J2294" s="127" t="e">
        <f>IF(G2294+H2294&lt;&gt;0,Transaksi!#REF!,"")</f>
        <v>#REF!</v>
      </c>
    </row>
    <row r="2295" spans="3:10" customFormat="1" ht="16" customHeight="1">
      <c r="C2295" s="59" t="e">
        <f>IF(G2295+H2295&lt;&gt;0,Transaksi!#REF!,"")</f>
        <v>#REF!</v>
      </c>
      <c r="D2295" s="60" t="e">
        <f>IF(G2295+H2295&lt;&gt;0,Transaksi!#REF!,"")</f>
        <v>#REF!</v>
      </c>
      <c r="E2295" s="213" t="e">
        <f>IF(G2295+H2295&lt;&gt;0,Transaksi!#REF!,"")</f>
        <v>#REF!</v>
      </c>
      <c r="F2295" s="48" t="e">
        <f>IF(G2295+H2295&lt;&gt;0,Transaksi!#REF!,"")</f>
        <v>#REF!</v>
      </c>
      <c r="G2295" s="61" t="e">
        <f>IF(Transaksi!#REF!=$F$11,Transaksi!#REF!,0)</f>
        <v>#REF!</v>
      </c>
      <c r="H2295" s="61" t="e">
        <f>IF(Transaksi!#REF!=$F$11,Transaksi!#REF!,0)</f>
        <v>#REF!</v>
      </c>
      <c r="I2295" s="127" t="e">
        <f t="shared" si="35"/>
        <v>#REF!</v>
      </c>
      <c r="J2295" s="127" t="e">
        <f>IF(G2295+H2295&lt;&gt;0,Transaksi!#REF!,"")</f>
        <v>#REF!</v>
      </c>
    </row>
    <row r="2296" spans="3:10" customFormat="1" ht="16" customHeight="1">
      <c r="C2296" s="59" t="e">
        <f>IF(G2296+H2296&lt;&gt;0,Transaksi!#REF!,"")</f>
        <v>#REF!</v>
      </c>
      <c r="D2296" s="60" t="e">
        <f>IF(G2296+H2296&lt;&gt;0,Transaksi!#REF!,"")</f>
        <v>#REF!</v>
      </c>
      <c r="E2296" s="213" t="e">
        <f>IF(G2296+H2296&lt;&gt;0,Transaksi!#REF!,"")</f>
        <v>#REF!</v>
      </c>
      <c r="F2296" s="48" t="e">
        <f>IF(G2296+H2296&lt;&gt;0,Transaksi!#REF!,"")</f>
        <v>#REF!</v>
      </c>
      <c r="G2296" s="61" t="e">
        <f>IF(Transaksi!#REF!=$F$11,Transaksi!#REF!,0)</f>
        <v>#REF!</v>
      </c>
      <c r="H2296" s="61" t="e">
        <f>IF(Transaksi!#REF!=$F$11,Transaksi!#REF!,0)</f>
        <v>#REF!</v>
      </c>
      <c r="I2296" s="127" t="e">
        <f t="shared" si="35"/>
        <v>#REF!</v>
      </c>
      <c r="J2296" s="127" t="e">
        <f>IF(G2296+H2296&lt;&gt;0,Transaksi!#REF!,"")</f>
        <v>#REF!</v>
      </c>
    </row>
    <row r="2297" spans="3:10" customFormat="1" ht="16" customHeight="1">
      <c r="C2297" s="59" t="e">
        <f>IF(G2297+H2297&lt;&gt;0,Transaksi!#REF!,"")</f>
        <v>#REF!</v>
      </c>
      <c r="D2297" s="60" t="e">
        <f>IF(G2297+H2297&lt;&gt;0,Transaksi!#REF!,"")</f>
        <v>#REF!</v>
      </c>
      <c r="E2297" s="213" t="e">
        <f>IF(G2297+H2297&lt;&gt;0,Transaksi!#REF!,"")</f>
        <v>#REF!</v>
      </c>
      <c r="F2297" s="48" t="e">
        <f>IF(G2297+H2297&lt;&gt;0,Transaksi!#REF!,"")</f>
        <v>#REF!</v>
      </c>
      <c r="G2297" s="61" t="e">
        <f>IF(Transaksi!#REF!=$F$11,Transaksi!#REF!,0)</f>
        <v>#REF!</v>
      </c>
      <c r="H2297" s="61" t="e">
        <f>IF(Transaksi!#REF!=$F$11,Transaksi!#REF!,0)</f>
        <v>#REF!</v>
      </c>
      <c r="I2297" s="127" t="e">
        <f t="shared" si="35"/>
        <v>#REF!</v>
      </c>
      <c r="J2297" s="127" t="e">
        <f>IF(G2297+H2297&lt;&gt;0,Transaksi!#REF!,"")</f>
        <v>#REF!</v>
      </c>
    </row>
    <row r="2298" spans="3:10" customFormat="1" ht="16" customHeight="1">
      <c r="C2298" s="59" t="e">
        <f>IF(G2298+H2298&lt;&gt;0,Transaksi!#REF!,"")</f>
        <v>#REF!</v>
      </c>
      <c r="D2298" s="60" t="e">
        <f>IF(G2298+H2298&lt;&gt;0,Transaksi!#REF!,"")</f>
        <v>#REF!</v>
      </c>
      <c r="E2298" s="213" t="e">
        <f>IF(G2298+H2298&lt;&gt;0,Transaksi!#REF!,"")</f>
        <v>#REF!</v>
      </c>
      <c r="F2298" s="48" t="e">
        <f>IF(G2298+H2298&lt;&gt;0,Transaksi!#REF!,"")</f>
        <v>#REF!</v>
      </c>
      <c r="G2298" s="61" t="e">
        <f>IF(Transaksi!#REF!=$F$11,Transaksi!#REF!,0)</f>
        <v>#REF!</v>
      </c>
      <c r="H2298" s="61" t="e">
        <f>IF(Transaksi!#REF!=$F$11,Transaksi!#REF!,0)</f>
        <v>#REF!</v>
      </c>
      <c r="I2298" s="127" t="e">
        <f t="shared" si="35"/>
        <v>#REF!</v>
      </c>
      <c r="J2298" s="127" t="e">
        <f>IF(G2298+H2298&lt;&gt;0,Transaksi!#REF!,"")</f>
        <v>#REF!</v>
      </c>
    </row>
    <row r="2299" spans="3:10" customFormat="1" ht="16" customHeight="1">
      <c r="C2299" s="59" t="e">
        <f>IF(G2299+H2299&lt;&gt;0,Transaksi!#REF!,"")</f>
        <v>#REF!</v>
      </c>
      <c r="D2299" s="60" t="e">
        <f>IF(G2299+H2299&lt;&gt;0,Transaksi!#REF!,"")</f>
        <v>#REF!</v>
      </c>
      <c r="E2299" s="213" t="e">
        <f>IF(G2299+H2299&lt;&gt;0,Transaksi!#REF!,"")</f>
        <v>#REF!</v>
      </c>
      <c r="F2299" s="48" t="e">
        <f>IF(G2299+H2299&lt;&gt;0,Transaksi!#REF!,"")</f>
        <v>#REF!</v>
      </c>
      <c r="G2299" s="61" t="e">
        <f>IF(Transaksi!#REF!=$F$11,Transaksi!#REF!,0)</f>
        <v>#REF!</v>
      </c>
      <c r="H2299" s="61" t="e">
        <f>IF(Transaksi!#REF!=$F$11,Transaksi!#REF!,0)</f>
        <v>#REF!</v>
      </c>
      <c r="I2299" s="127" t="e">
        <f t="shared" si="35"/>
        <v>#REF!</v>
      </c>
      <c r="J2299" s="127" t="e">
        <f>IF(G2299+H2299&lt;&gt;0,Transaksi!#REF!,"")</f>
        <v>#REF!</v>
      </c>
    </row>
    <row r="2300" spans="3:10" customFormat="1" ht="16" customHeight="1">
      <c r="C2300" s="59" t="e">
        <f>IF(G2300+H2300&lt;&gt;0,Transaksi!#REF!,"")</f>
        <v>#REF!</v>
      </c>
      <c r="D2300" s="60" t="e">
        <f>IF(G2300+H2300&lt;&gt;0,Transaksi!#REF!,"")</f>
        <v>#REF!</v>
      </c>
      <c r="E2300" s="213" t="e">
        <f>IF(G2300+H2300&lt;&gt;0,Transaksi!#REF!,"")</f>
        <v>#REF!</v>
      </c>
      <c r="F2300" s="48" t="e">
        <f>IF(G2300+H2300&lt;&gt;0,Transaksi!#REF!,"")</f>
        <v>#REF!</v>
      </c>
      <c r="G2300" s="61" t="e">
        <f>IF(Transaksi!#REF!=$F$11,Transaksi!#REF!,0)</f>
        <v>#REF!</v>
      </c>
      <c r="H2300" s="61" t="e">
        <f>IF(Transaksi!#REF!=$F$11,Transaksi!#REF!,0)</f>
        <v>#REF!</v>
      </c>
      <c r="I2300" s="127" t="e">
        <f t="shared" si="35"/>
        <v>#REF!</v>
      </c>
      <c r="J2300" s="127" t="e">
        <f>IF(G2300+H2300&lt;&gt;0,Transaksi!#REF!,"")</f>
        <v>#REF!</v>
      </c>
    </row>
    <row r="2301" spans="3:10" customFormat="1" ht="16" customHeight="1">
      <c r="C2301" s="59" t="e">
        <f>IF(G2301+H2301&lt;&gt;0,Transaksi!#REF!,"")</f>
        <v>#REF!</v>
      </c>
      <c r="D2301" s="60" t="e">
        <f>IF(G2301+H2301&lt;&gt;0,Transaksi!#REF!,"")</f>
        <v>#REF!</v>
      </c>
      <c r="E2301" s="213" t="e">
        <f>IF(G2301+H2301&lt;&gt;0,Transaksi!#REF!,"")</f>
        <v>#REF!</v>
      </c>
      <c r="F2301" s="48" t="e">
        <f>IF(G2301+H2301&lt;&gt;0,Transaksi!#REF!,"")</f>
        <v>#REF!</v>
      </c>
      <c r="G2301" s="61" t="e">
        <f>IF(Transaksi!#REF!=$F$11,Transaksi!#REF!,0)</f>
        <v>#REF!</v>
      </c>
      <c r="H2301" s="61" t="e">
        <f>IF(Transaksi!#REF!=$F$11,Transaksi!#REF!,0)</f>
        <v>#REF!</v>
      </c>
      <c r="I2301" s="127" t="e">
        <f t="shared" si="35"/>
        <v>#REF!</v>
      </c>
      <c r="J2301" s="127" t="e">
        <f>IF(G2301+H2301&lt;&gt;0,Transaksi!#REF!,"")</f>
        <v>#REF!</v>
      </c>
    </row>
    <row r="2302" spans="3:10" customFormat="1" ht="16" customHeight="1">
      <c r="C2302" s="59" t="e">
        <f>IF(G2302+H2302&lt;&gt;0,Transaksi!#REF!,"")</f>
        <v>#REF!</v>
      </c>
      <c r="D2302" s="60" t="e">
        <f>IF(G2302+H2302&lt;&gt;0,Transaksi!#REF!,"")</f>
        <v>#REF!</v>
      </c>
      <c r="E2302" s="213" t="e">
        <f>IF(G2302+H2302&lt;&gt;0,Transaksi!#REF!,"")</f>
        <v>#REF!</v>
      </c>
      <c r="F2302" s="48" t="e">
        <f>IF(G2302+H2302&lt;&gt;0,Transaksi!#REF!,"")</f>
        <v>#REF!</v>
      </c>
      <c r="G2302" s="61" t="e">
        <f>IF(Transaksi!#REF!=$F$11,Transaksi!#REF!,0)</f>
        <v>#REF!</v>
      </c>
      <c r="H2302" s="61" t="e">
        <f>IF(Transaksi!#REF!=$F$11,Transaksi!#REF!,0)</f>
        <v>#REF!</v>
      </c>
      <c r="I2302" s="127" t="e">
        <f t="shared" si="35"/>
        <v>#REF!</v>
      </c>
      <c r="J2302" s="127" t="e">
        <f>IF(G2302+H2302&lt;&gt;0,Transaksi!#REF!,"")</f>
        <v>#REF!</v>
      </c>
    </row>
    <row r="2303" spans="3:10" customFormat="1" ht="16" customHeight="1">
      <c r="C2303" s="59" t="e">
        <f>IF(G2303+H2303&lt;&gt;0,Transaksi!#REF!,"")</f>
        <v>#REF!</v>
      </c>
      <c r="D2303" s="60" t="e">
        <f>IF(G2303+H2303&lt;&gt;0,Transaksi!#REF!,"")</f>
        <v>#REF!</v>
      </c>
      <c r="E2303" s="213" t="e">
        <f>IF(G2303+H2303&lt;&gt;0,Transaksi!#REF!,"")</f>
        <v>#REF!</v>
      </c>
      <c r="F2303" s="48" t="e">
        <f>IF(G2303+H2303&lt;&gt;0,Transaksi!#REF!,"")</f>
        <v>#REF!</v>
      </c>
      <c r="G2303" s="61" t="e">
        <f>IF(Transaksi!#REF!=$F$11,Transaksi!#REF!,0)</f>
        <v>#REF!</v>
      </c>
      <c r="H2303" s="61" t="e">
        <f>IF(Transaksi!#REF!=$F$11,Transaksi!#REF!,0)</f>
        <v>#REF!</v>
      </c>
      <c r="I2303" s="127" t="e">
        <f t="shared" si="35"/>
        <v>#REF!</v>
      </c>
      <c r="J2303" s="127" t="e">
        <f>IF(G2303+H2303&lt;&gt;0,Transaksi!#REF!,"")</f>
        <v>#REF!</v>
      </c>
    </row>
    <row r="2304" spans="3:10" customFormat="1" ht="16" customHeight="1">
      <c r="C2304" s="59" t="e">
        <f>IF(G2304+H2304&lt;&gt;0,Transaksi!#REF!,"")</f>
        <v>#REF!</v>
      </c>
      <c r="D2304" s="60" t="e">
        <f>IF(G2304+H2304&lt;&gt;0,Transaksi!#REF!,"")</f>
        <v>#REF!</v>
      </c>
      <c r="E2304" s="213" t="e">
        <f>IF(G2304+H2304&lt;&gt;0,Transaksi!#REF!,"")</f>
        <v>#REF!</v>
      </c>
      <c r="F2304" s="48" t="e">
        <f>IF(G2304+H2304&lt;&gt;0,Transaksi!#REF!,"")</f>
        <v>#REF!</v>
      </c>
      <c r="G2304" s="61" t="e">
        <f>IF(Transaksi!#REF!=$F$11,Transaksi!#REF!,0)</f>
        <v>#REF!</v>
      </c>
      <c r="H2304" s="61" t="e">
        <f>IF(Transaksi!#REF!=$F$11,Transaksi!#REF!,0)</f>
        <v>#REF!</v>
      </c>
      <c r="I2304" s="127" t="e">
        <f t="shared" si="35"/>
        <v>#REF!</v>
      </c>
      <c r="J2304" s="127" t="e">
        <f>IF(G2304+H2304&lt;&gt;0,Transaksi!#REF!,"")</f>
        <v>#REF!</v>
      </c>
    </row>
    <row r="2305" spans="3:10" customFormat="1" ht="16" customHeight="1">
      <c r="C2305" s="59" t="e">
        <f>IF(G2305+H2305&lt;&gt;0,Transaksi!#REF!,"")</f>
        <v>#REF!</v>
      </c>
      <c r="D2305" s="60" t="e">
        <f>IF(G2305+H2305&lt;&gt;0,Transaksi!#REF!,"")</f>
        <v>#REF!</v>
      </c>
      <c r="E2305" s="213" t="e">
        <f>IF(G2305+H2305&lt;&gt;0,Transaksi!#REF!,"")</f>
        <v>#REF!</v>
      </c>
      <c r="F2305" s="48" t="e">
        <f>IF(G2305+H2305&lt;&gt;0,Transaksi!#REF!,"")</f>
        <v>#REF!</v>
      </c>
      <c r="G2305" s="61" t="e">
        <f>IF(Transaksi!#REF!=$F$11,Transaksi!#REF!,0)</f>
        <v>#REF!</v>
      </c>
      <c r="H2305" s="61" t="e">
        <f>IF(Transaksi!#REF!=$F$11,Transaksi!#REF!,0)</f>
        <v>#REF!</v>
      </c>
      <c r="I2305" s="127" t="e">
        <f t="shared" si="35"/>
        <v>#REF!</v>
      </c>
      <c r="J2305" s="127" t="e">
        <f>IF(G2305+H2305&lt;&gt;0,Transaksi!#REF!,"")</f>
        <v>#REF!</v>
      </c>
    </row>
    <row r="2306" spans="3:10" customFormat="1" ht="16" customHeight="1">
      <c r="C2306" s="59" t="e">
        <f>IF(G2306+H2306&lt;&gt;0,Transaksi!#REF!,"")</f>
        <v>#REF!</v>
      </c>
      <c r="D2306" s="60" t="e">
        <f>IF(G2306+H2306&lt;&gt;0,Transaksi!#REF!,"")</f>
        <v>#REF!</v>
      </c>
      <c r="E2306" s="213" t="e">
        <f>IF(G2306+H2306&lt;&gt;0,Transaksi!#REF!,"")</f>
        <v>#REF!</v>
      </c>
      <c r="F2306" s="48" t="e">
        <f>IF(G2306+H2306&lt;&gt;0,Transaksi!#REF!,"")</f>
        <v>#REF!</v>
      </c>
      <c r="G2306" s="61" t="e">
        <f>IF(Transaksi!#REF!=$F$11,Transaksi!#REF!,0)</f>
        <v>#REF!</v>
      </c>
      <c r="H2306" s="61" t="e">
        <f>IF(Transaksi!#REF!=$F$11,Transaksi!#REF!,0)</f>
        <v>#REF!</v>
      </c>
      <c r="I2306" s="127" t="e">
        <f t="shared" si="35"/>
        <v>#REF!</v>
      </c>
      <c r="J2306" s="127" t="e">
        <f>IF(G2306+H2306&lt;&gt;0,Transaksi!#REF!,"")</f>
        <v>#REF!</v>
      </c>
    </row>
    <row r="2307" spans="3:10" customFormat="1" ht="16" customHeight="1">
      <c r="C2307" s="59" t="e">
        <f>IF(G2307+H2307&lt;&gt;0,Transaksi!#REF!,"")</f>
        <v>#REF!</v>
      </c>
      <c r="D2307" s="60" t="e">
        <f>IF(G2307+H2307&lt;&gt;0,Transaksi!#REF!,"")</f>
        <v>#REF!</v>
      </c>
      <c r="E2307" s="213" t="e">
        <f>IF(G2307+H2307&lt;&gt;0,Transaksi!#REF!,"")</f>
        <v>#REF!</v>
      </c>
      <c r="F2307" s="48" t="e">
        <f>IF(G2307+H2307&lt;&gt;0,Transaksi!#REF!,"")</f>
        <v>#REF!</v>
      </c>
      <c r="G2307" s="61" t="e">
        <f>IF(Transaksi!#REF!=$F$11,Transaksi!#REF!,0)</f>
        <v>#REF!</v>
      </c>
      <c r="H2307" s="61" t="e">
        <f>IF(Transaksi!#REF!=$F$11,Transaksi!#REF!,0)</f>
        <v>#REF!</v>
      </c>
      <c r="I2307" s="127" t="e">
        <f t="shared" si="35"/>
        <v>#REF!</v>
      </c>
      <c r="J2307" s="127" t="e">
        <f>IF(G2307+H2307&lt;&gt;0,Transaksi!#REF!,"")</f>
        <v>#REF!</v>
      </c>
    </row>
    <row r="2308" spans="3:10" customFormat="1" ht="16" customHeight="1">
      <c r="C2308" s="59" t="e">
        <f>IF(G2308+H2308&lt;&gt;0,Transaksi!#REF!,"")</f>
        <v>#REF!</v>
      </c>
      <c r="D2308" s="60" t="e">
        <f>IF(G2308+H2308&lt;&gt;0,Transaksi!#REF!,"")</f>
        <v>#REF!</v>
      </c>
      <c r="E2308" s="213" t="e">
        <f>IF(G2308+H2308&lt;&gt;0,Transaksi!#REF!,"")</f>
        <v>#REF!</v>
      </c>
      <c r="F2308" s="48" t="e">
        <f>IF(G2308+H2308&lt;&gt;0,Transaksi!#REF!,"")</f>
        <v>#REF!</v>
      </c>
      <c r="G2308" s="61" t="e">
        <f>IF(Transaksi!#REF!=$F$11,Transaksi!#REF!,0)</f>
        <v>#REF!</v>
      </c>
      <c r="H2308" s="61" t="e">
        <f>IF(Transaksi!#REF!=$F$11,Transaksi!#REF!,0)</f>
        <v>#REF!</v>
      </c>
      <c r="I2308" s="127" t="e">
        <f t="shared" si="35"/>
        <v>#REF!</v>
      </c>
      <c r="J2308" s="127" t="e">
        <f>IF(G2308+H2308&lt;&gt;0,Transaksi!#REF!,"")</f>
        <v>#REF!</v>
      </c>
    </row>
    <row r="2309" spans="3:10" customFormat="1" ht="16" customHeight="1">
      <c r="C2309" s="59" t="e">
        <f>IF(G2309+H2309&lt;&gt;0,Transaksi!#REF!,"")</f>
        <v>#REF!</v>
      </c>
      <c r="D2309" s="60" t="e">
        <f>IF(G2309+H2309&lt;&gt;0,Transaksi!#REF!,"")</f>
        <v>#REF!</v>
      </c>
      <c r="E2309" s="213" t="e">
        <f>IF(G2309+H2309&lt;&gt;0,Transaksi!#REF!,"")</f>
        <v>#REF!</v>
      </c>
      <c r="F2309" s="48" t="e">
        <f>IF(G2309+H2309&lt;&gt;0,Transaksi!#REF!,"")</f>
        <v>#REF!</v>
      </c>
      <c r="G2309" s="61" t="e">
        <f>IF(Transaksi!#REF!=$F$11,Transaksi!#REF!,0)</f>
        <v>#REF!</v>
      </c>
      <c r="H2309" s="61" t="e">
        <f>IF(Transaksi!#REF!=$F$11,Transaksi!#REF!,0)</f>
        <v>#REF!</v>
      </c>
      <c r="I2309" s="127" t="e">
        <f t="shared" si="35"/>
        <v>#REF!</v>
      </c>
      <c r="J2309" s="127" t="e">
        <f>IF(G2309+H2309&lt;&gt;0,Transaksi!#REF!,"")</f>
        <v>#REF!</v>
      </c>
    </row>
    <row r="2310" spans="3:10" customFormat="1" ht="16" customHeight="1">
      <c r="C2310" s="59" t="e">
        <f>IF(G2310+H2310&lt;&gt;0,Transaksi!#REF!,"")</f>
        <v>#REF!</v>
      </c>
      <c r="D2310" s="60" t="e">
        <f>IF(G2310+H2310&lt;&gt;0,Transaksi!#REF!,"")</f>
        <v>#REF!</v>
      </c>
      <c r="E2310" s="213" t="e">
        <f>IF(G2310+H2310&lt;&gt;0,Transaksi!#REF!,"")</f>
        <v>#REF!</v>
      </c>
      <c r="F2310" s="48" t="e">
        <f>IF(G2310+H2310&lt;&gt;0,Transaksi!#REF!,"")</f>
        <v>#REF!</v>
      </c>
      <c r="G2310" s="61" t="e">
        <f>IF(Transaksi!#REF!=$F$11,Transaksi!#REF!,0)</f>
        <v>#REF!</v>
      </c>
      <c r="H2310" s="61" t="e">
        <f>IF(Transaksi!#REF!=$F$11,Transaksi!#REF!,0)</f>
        <v>#REF!</v>
      </c>
      <c r="I2310" s="127" t="e">
        <f t="shared" si="35"/>
        <v>#REF!</v>
      </c>
      <c r="J2310" s="127" t="e">
        <f>IF(G2310+H2310&lt;&gt;0,Transaksi!#REF!,"")</f>
        <v>#REF!</v>
      </c>
    </row>
    <row r="2311" spans="3:10" customFormat="1" ht="16" customHeight="1">
      <c r="C2311" s="59" t="e">
        <f>IF(G2311+H2311&lt;&gt;0,Transaksi!#REF!,"")</f>
        <v>#REF!</v>
      </c>
      <c r="D2311" s="60" t="e">
        <f>IF(G2311+H2311&lt;&gt;0,Transaksi!#REF!,"")</f>
        <v>#REF!</v>
      </c>
      <c r="E2311" s="213" t="e">
        <f>IF(G2311+H2311&lt;&gt;0,Transaksi!#REF!,"")</f>
        <v>#REF!</v>
      </c>
      <c r="F2311" s="48" t="e">
        <f>IF(G2311+H2311&lt;&gt;0,Transaksi!#REF!,"")</f>
        <v>#REF!</v>
      </c>
      <c r="G2311" s="61" t="e">
        <f>IF(Transaksi!#REF!=$F$11,Transaksi!#REF!,0)</f>
        <v>#REF!</v>
      </c>
      <c r="H2311" s="61" t="e">
        <f>IF(Transaksi!#REF!=$F$11,Transaksi!#REF!,0)</f>
        <v>#REF!</v>
      </c>
      <c r="I2311" s="127" t="e">
        <f t="shared" si="35"/>
        <v>#REF!</v>
      </c>
      <c r="J2311" s="127" t="e">
        <f>IF(G2311+H2311&lt;&gt;0,Transaksi!#REF!,"")</f>
        <v>#REF!</v>
      </c>
    </row>
    <row r="2312" spans="3:10" customFormat="1" ht="16" customHeight="1">
      <c r="C2312" s="59" t="e">
        <f>IF(G2312+H2312&lt;&gt;0,Transaksi!#REF!,"")</f>
        <v>#REF!</v>
      </c>
      <c r="D2312" s="60" t="e">
        <f>IF(G2312+H2312&lt;&gt;0,Transaksi!#REF!,"")</f>
        <v>#REF!</v>
      </c>
      <c r="E2312" s="213" t="e">
        <f>IF(G2312+H2312&lt;&gt;0,Transaksi!#REF!,"")</f>
        <v>#REF!</v>
      </c>
      <c r="F2312" s="48" t="e">
        <f>IF(G2312+H2312&lt;&gt;0,Transaksi!#REF!,"")</f>
        <v>#REF!</v>
      </c>
      <c r="G2312" s="61" t="e">
        <f>IF(Transaksi!#REF!=$F$11,Transaksi!#REF!,0)</f>
        <v>#REF!</v>
      </c>
      <c r="H2312" s="61" t="e">
        <f>IF(Transaksi!#REF!=$F$11,Transaksi!#REF!,0)</f>
        <v>#REF!</v>
      </c>
      <c r="I2312" s="127" t="e">
        <f t="shared" si="35"/>
        <v>#REF!</v>
      </c>
      <c r="J2312" s="127" t="e">
        <f>IF(G2312+H2312&lt;&gt;0,Transaksi!#REF!,"")</f>
        <v>#REF!</v>
      </c>
    </row>
    <row r="2313" spans="3:10" customFormat="1" ht="16" customHeight="1">
      <c r="C2313" s="59" t="e">
        <f>IF(G2313+H2313&lt;&gt;0,Transaksi!#REF!,"")</f>
        <v>#REF!</v>
      </c>
      <c r="D2313" s="60" t="e">
        <f>IF(G2313+H2313&lt;&gt;0,Transaksi!#REF!,"")</f>
        <v>#REF!</v>
      </c>
      <c r="E2313" s="213" t="e">
        <f>IF(G2313+H2313&lt;&gt;0,Transaksi!#REF!,"")</f>
        <v>#REF!</v>
      </c>
      <c r="F2313" s="48" t="e">
        <f>IF(G2313+H2313&lt;&gt;0,Transaksi!#REF!,"")</f>
        <v>#REF!</v>
      </c>
      <c r="G2313" s="61" t="e">
        <f>IF(Transaksi!#REF!=$F$11,Transaksi!#REF!,0)</f>
        <v>#REF!</v>
      </c>
      <c r="H2313" s="61" t="e">
        <f>IF(Transaksi!#REF!=$F$11,Transaksi!#REF!,0)</f>
        <v>#REF!</v>
      </c>
      <c r="I2313" s="127" t="e">
        <f t="shared" si="35"/>
        <v>#REF!</v>
      </c>
      <c r="J2313" s="127" t="e">
        <f>IF(G2313+H2313&lt;&gt;0,Transaksi!#REF!,"")</f>
        <v>#REF!</v>
      </c>
    </row>
    <row r="2314" spans="3:10" customFormat="1" ht="16" customHeight="1">
      <c r="C2314" s="59" t="e">
        <f>IF(G2314+H2314&lt;&gt;0,Transaksi!#REF!,"")</f>
        <v>#REF!</v>
      </c>
      <c r="D2314" s="60" t="e">
        <f>IF(G2314+H2314&lt;&gt;0,Transaksi!#REF!,"")</f>
        <v>#REF!</v>
      </c>
      <c r="E2314" s="213" t="e">
        <f>IF(G2314+H2314&lt;&gt;0,Transaksi!#REF!,"")</f>
        <v>#REF!</v>
      </c>
      <c r="F2314" s="48" t="e">
        <f>IF(G2314+H2314&lt;&gt;0,Transaksi!#REF!,"")</f>
        <v>#REF!</v>
      </c>
      <c r="G2314" s="61" t="e">
        <f>IF(Transaksi!#REF!=$F$11,Transaksi!#REF!,0)</f>
        <v>#REF!</v>
      </c>
      <c r="H2314" s="61" t="e">
        <f>IF(Transaksi!#REF!=$F$11,Transaksi!#REF!,0)</f>
        <v>#REF!</v>
      </c>
      <c r="I2314" s="127" t="e">
        <f t="shared" si="35"/>
        <v>#REF!</v>
      </c>
      <c r="J2314" s="127" t="e">
        <f>IF(G2314+H2314&lt;&gt;0,Transaksi!#REF!,"")</f>
        <v>#REF!</v>
      </c>
    </row>
    <row r="2315" spans="3:10" customFormat="1" ht="16" customHeight="1">
      <c r="C2315" s="59" t="e">
        <f>IF(G2315+H2315&lt;&gt;0,Transaksi!#REF!,"")</f>
        <v>#REF!</v>
      </c>
      <c r="D2315" s="60" t="e">
        <f>IF(G2315+H2315&lt;&gt;0,Transaksi!#REF!,"")</f>
        <v>#REF!</v>
      </c>
      <c r="E2315" s="213" t="e">
        <f>IF(G2315+H2315&lt;&gt;0,Transaksi!#REF!,"")</f>
        <v>#REF!</v>
      </c>
      <c r="F2315" s="48" t="e">
        <f>IF(G2315+H2315&lt;&gt;0,Transaksi!#REF!,"")</f>
        <v>#REF!</v>
      </c>
      <c r="G2315" s="61" t="e">
        <f>IF(Transaksi!#REF!=$F$11,Transaksi!#REF!,0)</f>
        <v>#REF!</v>
      </c>
      <c r="H2315" s="61" t="e">
        <f>IF(Transaksi!#REF!=$F$11,Transaksi!#REF!,0)</f>
        <v>#REF!</v>
      </c>
      <c r="I2315" s="127" t="e">
        <f t="shared" si="35"/>
        <v>#REF!</v>
      </c>
      <c r="J2315" s="127" t="e">
        <f>IF(G2315+H2315&lt;&gt;0,Transaksi!#REF!,"")</f>
        <v>#REF!</v>
      </c>
    </row>
    <row r="2316" spans="3:10" customFormat="1" ht="16" customHeight="1">
      <c r="C2316" s="59" t="e">
        <f>IF(G2316+H2316&lt;&gt;0,Transaksi!#REF!,"")</f>
        <v>#REF!</v>
      </c>
      <c r="D2316" s="60" t="e">
        <f>IF(G2316+H2316&lt;&gt;0,Transaksi!#REF!,"")</f>
        <v>#REF!</v>
      </c>
      <c r="E2316" s="213" t="e">
        <f>IF(G2316+H2316&lt;&gt;0,Transaksi!#REF!,"")</f>
        <v>#REF!</v>
      </c>
      <c r="F2316" s="48" t="e">
        <f>IF(G2316+H2316&lt;&gt;0,Transaksi!#REF!,"")</f>
        <v>#REF!</v>
      </c>
      <c r="G2316" s="61" t="e">
        <f>IF(Transaksi!#REF!=$F$11,Transaksi!#REF!,0)</f>
        <v>#REF!</v>
      </c>
      <c r="H2316" s="61" t="e">
        <f>IF(Transaksi!#REF!=$F$11,Transaksi!#REF!,0)</f>
        <v>#REF!</v>
      </c>
      <c r="I2316" s="127" t="e">
        <f t="shared" si="35"/>
        <v>#REF!</v>
      </c>
      <c r="J2316" s="127" t="e">
        <f>IF(G2316+H2316&lt;&gt;0,Transaksi!#REF!,"")</f>
        <v>#REF!</v>
      </c>
    </row>
    <row r="2317" spans="3:10" customFormat="1" ht="16" customHeight="1">
      <c r="C2317" s="59" t="e">
        <f>IF(G2317+H2317&lt;&gt;0,Transaksi!#REF!,"")</f>
        <v>#REF!</v>
      </c>
      <c r="D2317" s="60" t="e">
        <f>IF(G2317+H2317&lt;&gt;0,Transaksi!#REF!,"")</f>
        <v>#REF!</v>
      </c>
      <c r="E2317" s="213" t="e">
        <f>IF(G2317+H2317&lt;&gt;0,Transaksi!#REF!,"")</f>
        <v>#REF!</v>
      </c>
      <c r="F2317" s="48" t="e">
        <f>IF(G2317+H2317&lt;&gt;0,Transaksi!#REF!,"")</f>
        <v>#REF!</v>
      </c>
      <c r="G2317" s="61" t="e">
        <f>IF(Transaksi!#REF!=$F$11,Transaksi!#REF!,0)</f>
        <v>#REF!</v>
      </c>
      <c r="H2317" s="61" t="e">
        <f>IF(Transaksi!#REF!=$F$11,Transaksi!#REF!,0)</f>
        <v>#REF!</v>
      </c>
      <c r="I2317" s="127" t="e">
        <f t="shared" si="35"/>
        <v>#REF!</v>
      </c>
      <c r="J2317" s="127" t="e">
        <f>IF(G2317+H2317&lt;&gt;0,Transaksi!#REF!,"")</f>
        <v>#REF!</v>
      </c>
    </row>
    <row r="2318" spans="3:10" customFormat="1" ht="16" customHeight="1">
      <c r="C2318" s="59" t="e">
        <f>IF(G2318+H2318&lt;&gt;0,Transaksi!#REF!,"")</f>
        <v>#REF!</v>
      </c>
      <c r="D2318" s="60" t="e">
        <f>IF(G2318+H2318&lt;&gt;0,Transaksi!#REF!,"")</f>
        <v>#REF!</v>
      </c>
      <c r="E2318" s="213" t="e">
        <f>IF(G2318+H2318&lt;&gt;0,Transaksi!#REF!,"")</f>
        <v>#REF!</v>
      </c>
      <c r="F2318" s="48" t="e">
        <f>IF(G2318+H2318&lt;&gt;0,Transaksi!#REF!,"")</f>
        <v>#REF!</v>
      </c>
      <c r="G2318" s="61" t="e">
        <f>IF(Transaksi!#REF!=$F$11,Transaksi!#REF!,0)</f>
        <v>#REF!</v>
      </c>
      <c r="H2318" s="61" t="e">
        <f>IF(Transaksi!#REF!=$F$11,Transaksi!#REF!,0)</f>
        <v>#REF!</v>
      </c>
      <c r="I2318" s="127" t="e">
        <f t="shared" si="35"/>
        <v>#REF!</v>
      </c>
      <c r="J2318" s="127" t="e">
        <f>IF(G2318+H2318&lt;&gt;0,Transaksi!#REF!,"")</f>
        <v>#REF!</v>
      </c>
    </row>
    <row r="2319" spans="3:10" customFormat="1" ht="16" customHeight="1">
      <c r="C2319" s="59" t="e">
        <f>IF(G2319+H2319&lt;&gt;0,Transaksi!#REF!,"")</f>
        <v>#REF!</v>
      </c>
      <c r="D2319" s="60" t="e">
        <f>IF(G2319+H2319&lt;&gt;0,Transaksi!#REF!,"")</f>
        <v>#REF!</v>
      </c>
      <c r="E2319" s="213" t="e">
        <f>IF(G2319+H2319&lt;&gt;0,Transaksi!#REF!,"")</f>
        <v>#REF!</v>
      </c>
      <c r="F2319" s="48" t="e">
        <f>IF(G2319+H2319&lt;&gt;0,Transaksi!#REF!,"")</f>
        <v>#REF!</v>
      </c>
      <c r="G2319" s="61" t="e">
        <f>IF(Transaksi!#REF!=$F$11,Transaksi!#REF!,0)</f>
        <v>#REF!</v>
      </c>
      <c r="H2319" s="61" t="e">
        <f>IF(Transaksi!#REF!=$F$11,Transaksi!#REF!,0)</f>
        <v>#REF!</v>
      </c>
      <c r="I2319" s="127" t="e">
        <f t="shared" si="35"/>
        <v>#REF!</v>
      </c>
      <c r="J2319" s="127" t="e">
        <f>IF(G2319+H2319&lt;&gt;0,Transaksi!#REF!,"")</f>
        <v>#REF!</v>
      </c>
    </row>
    <row r="2320" spans="3:10" customFormat="1" ht="16" customHeight="1">
      <c r="C2320" s="59" t="e">
        <f>IF(G2320+H2320&lt;&gt;0,Transaksi!#REF!,"")</f>
        <v>#REF!</v>
      </c>
      <c r="D2320" s="60" t="e">
        <f>IF(G2320+H2320&lt;&gt;0,Transaksi!#REF!,"")</f>
        <v>#REF!</v>
      </c>
      <c r="E2320" s="213" t="e">
        <f>IF(G2320+H2320&lt;&gt;0,Transaksi!#REF!,"")</f>
        <v>#REF!</v>
      </c>
      <c r="F2320" s="48" t="e">
        <f>IF(G2320+H2320&lt;&gt;0,Transaksi!#REF!,"")</f>
        <v>#REF!</v>
      </c>
      <c r="G2320" s="61" t="e">
        <f>IF(Transaksi!#REF!=$F$11,Transaksi!#REF!,0)</f>
        <v>#REF!</v>
      </c>
      <c r="H2320" s="61" t="e">
        <f>IF(Transaksi!#REF!=$F$11,Transaksi!#REF!,0)</f>
        <v>#REF!</v>
      </c>
      <c r="I2320" s="127" t="e">
        <f t="shared" si="35"/>
        <v>#REF!</v>
      </c>
      <c r="J2320" s="127" t="e">
        <f>IF(G2320+H2320&lt;&gt;0,Transaksi!#REF!,"")</f>
        <v>#REF!</v>
      </c>
    </row>
    <row r="2321" spans="3:10" customFormat="1" ht="16" customHeight="1">
      <c r="C2321" s="59" t="e">
        <f>IF(G2321+H2321&lt;&gt;0,Transaksi!#REF!,"")</f>
        <v>#REF!</v>
      </c>
      <c r="D2321" s="60" t="e">
        <f>IF(G2321+H2321&lt;&gt;0,Transaksi!#REF!,"")</f>
        <v>#REF!</v>
      </c>
      <c r="E2321" s="213" t="e">
        <f>IF(G2321+H2321&lt;&gt;0,Transaksi!#REF!,"")</f>
        <v>#REF!</v>
      </c>
      <c r="F2321" s="48" t="e">
        <f>IF(G2321+H2321&lt;&gt;0,Transaksi!#REF!,"")</f>
        <v>#REF!</v>
      </c>
      <c r="G2321" s="61" t="e">
        <f>IF(Transaksi!#REF!=$F$11,Transaksi!#REF!,0)</f>
        <v>#REF!</v>
      </c>
      <c r="H2321" s="61" t="e">
        <f>IF(Transaksi!#REF!=$F$11,Transaksi!#REF!,0)</f>
        <v>#REF!</v>
      </c>
      <c r="I2321" s="127" t="e">
        <f t="shared" ref="I2321:I2384" si="36">I2320+G2321-H2321</f>
        <v>#REF!</v>
      </c>
      <c r="J2321" s="127" t="e">
        <f>IF(G2321+H2321&lt;&gt;0,Transaksi!#REF!,"")</f>
        <v>#REF!</v>
      </c>
    </row>
    <row r="2322" spans="3:10" customFormat="1" ht="16" customHeight="1">
      <c r="C2322" s="59" t="e">
        <f>IF(G2322+H2322&lt;&gt;0,Transaksi!#REF!,"")</f>
        <v>#REF!</v>
      </c>
      <c r="D2322" s="60" t="e">
        <f>IF(G2322+H2322&lt;&gt;0,Transaksi!#REF!,"")</f>
        <v>#REF!</v>
      </c>
      <c r="E2322" s="213" t="e">
        <f>IF(G2322+H2322&lt;&gt;0,Transaksi!#REF!,"")</f>
        <v>#REF!</v>
      </c>
      <c r="F2322" s="48" t="e">
        <f>IF(G2322+H2322&lt;&gt;0,Transaksi!#REF!,"")</f>
        <v>#REF!</v>
      </c>
      <c r="G2322" s="61" t="e">
        <f>IF(Transaksi!#REF!=$F$11,Transaksi!#REF!,0)</f>
        <v>#REF!</v>
      </c>
      <c r="H2322" s="61" t="e">
        <f>IF(Transaksi!#REF!=$F$11,Transaksi!#REF!,0)</f>
        <v>#REF!</v>
      </c>
      <c r="I2322" s="127" t="e">
        <f t="shared" si="36"/>
        <v>#REF!</v>
      </c>
      <c r="J2322" s="127" t="e">
        <f>IF(G2322+H2322&lt;&gt;0,Transaksi!#REF!,"")</f>
        <v>#REF!</v>
      </c>
    </row>
    <row r="2323" spans="3:10" customFormat="1" ht="16" customHeight="1">
      <c r="C2323" s="59" t="e">
        <f>IF(G2323+H2323&lt;&gt;0,Transaksi!#REF!,"")</f>
        <v>#REF!</v>
      </c>
      <c r="D2323" s="60" t="e">
        <f>IF(G2323+H2323&lt;&gt;0,Transaksi!#REF!,"")</f>
        <v>#REF!</v>
      </c>
      <c r="E2323" s="213" t="e">
        <f>IF(G2323+H2323&lt;&gt;0,Transaksi!#REF!,"")</f>
        <v>#REF!</v>
      </c>
      <c r="F2323" s="48" t="e">
        <f>IF(G2323+H2323&lt;&gt;0,Transaksi!#REF!,"")</f>
        <v>#REF!</v>
      </c>
      <c r="G2323" s="61" t="e">
        <f>IF(Transaksi!#REF!=$F$11,Transaksi!#REF!,0)</f>
        <v>#REF!</v>
      </c>
      <c r="H2323" s="61" t="e">
        <f>IF(Transaksi!#REF!=$F$11,Transaksi!#REF!,0)</f>
        <v>#REF!</v>
      </c>
      <c r="I2323" s="127" t="e">
        <f t="shared" si="36"/>
        <v>#REF!</v>
      </c>
      <c r="J2323" s="127" t="e">
        <f>IF(G2323+H2323&lt;&gt;0,Transaksi!#REF!,"")</f>
        <v>#REF!</v>
      </c>
    </row>
    <row r="2324" spans="3:10" customFormat="1" ht="16" customHeight="1">
      <c r="C2324" s="59" t="e">
        <f>IF(G2324+H2324&lt;&gt;0,Transaksi!#REF!,"")</f>
        <v>#REF!</v>
      </c>
      <c r="D2324" s="60" t="e">
        <f>IF(G2324+H2324&lt;&gt;0,Transaksi!#REF!,"")</f>
        <v>#REF!</v>
      </c>
      <c r="E2324" s="213" t="e">
        <f>IF(G2324+H2324&lt;&gt;0,Transaksi!#REF!,"")</f>
        <v>#REF!</v>
      </c>
      <c r="F2324" s="48" t="e">
        <f>IF(G2324+H2324&lt;&gt;0,Transaksi!#REF!,"")</f>
        <v>#REF!</v>
      </c>
      <c r="G2324" s="61" t="e">
        <f>IF(Transaksi!#REF!=$F$11,Transaksi!#REF!,0)</f>
        <v>#REF!</v>
      </c>
      <c r="H2324" s="61" t="e">
        <f>IF(Transaksi!#REF!=$F$11,Transaksi!#REF!,0)</f>
        <v>#REF!</v>
      </c>
      <c r="I2324" s="127" t="e">
        <f t="shared" si="36"/>
        <v>#REF!</v>
      </c>
      <c r="J2324" s="127" t="e">
        <f>IF(G2324+H2324&lt;&gt;0,Transaksi!#REF!,"")</f>
        <v>#REF!</v>
      </c>
    </row>
    <row r="2325" spans="3:10" customFormat="1" ht="16" customHeight="1">
      <c r="C2325" s="59" t="e">
        <f>IF(G2325+H2325&lt;&gt;0,Transaksi!#REF!,"")</f>
        <v>#REF!</v>
      </c>
      <c r="D2325" s="60" t="e">
        <f>IF(G2325+H2325&lt;&gt;0,Transaksi!#REF!,"")</f>
        <v>#REF!</v>
      </c>
      <c r="E2325" s="213" t="e">
        <f>IF(G2325+H2325&lt;&gt;0,Transaksi!#REF!,"")</f>
        <v>#REF!</v>
      </c>
      <c r="F2325" s="48" t="e">
        <f>IF(G2325+H2325&lt;&gt;0,Transaksi!#REF!,"")</f>
        <v>#REF!</v>
      </c>
      <c r="G2325" s="61" t="e">
        <f>IF(Transaksi!#REF!=$F$11,Transaksi!#REF!,0)</f>
        <v>#REF!</v>
      </c>
      <c r="H2325" s="61" t="e">
        <f>IF(Transaksi!#REF!=$F$11,Transaksi!#REF!,0)</f>
        <v>#REF!</v>
      </c>
      <c r="I2325" s="127" t="e">
        <f t="shared" si="36"/>
        <v>#REF!</v>
      </c>
      <c r="J2325" s="127" t="e">
        <f>IF(G2325+H2325&lt;&gt;0,Transaksi!#REF!,"")</f>
        <v>#REF!</v>
      </c>
    </row>
    <row r="2326" spans="3:10" customFormat="1" ht="16" customHeight="1">
      <c r="C2326" s="59" t="e">
        <f>IF(G2326+H2326&lt;&gt;0,Transaksi!#REF!,"")</f>
        <v>#REF!</v>
      </c>
      <c r="D2326" s="60" t="e">
        <f>IF(G2326+H2326&lt;&gt;0,Transaksi!#REF!,"")</f>
        <v>#REF!</v>
      </c>
      <c r="E2326" s="213" t="e">
        <f>IF(G2326+H2326&lt;&gt;0,Transaksi!#REF!,"")</f>
        <v>#REF!</v>
      </c>
      <c r="F2326" s="48" t="e">
        <f>IF(G2326+H2326&lt;&gt;0,Transaksi!#REF!,"")</f>
        <v>#REF!</v>
      </c>
      <c r="G2326" s="61" t="e">
        <f>IF(Transaksi!#REF!=$F$11,Transaksi!#REF!,0)</f>
        <v>#REF!</v>
      </c>
      <c r="H2326" s="61" t="e">
        <f>IF(Transaksi!#REF!=$F$11,Transaksi!#REF!,0)</f>
        <v>#REF!</v>
      </c>
      <c r="I2326" s="127" t="e">
        <f t="shared" si="36"/>
        <v>#REF!</v>
      </c>
      <c r="J2326" s="127" t="e">
        <f>IF(G2326+H2326&lt;&gt;0,Transaksi!#REF!,"")</f>
        <v>#REF!</v>
      </c>
    </row>
    <row r="2327" spans="3:10" customFormat="1" ht="16" customHeight="1">
      <c r="C2327" s="59" t="e">
        <f>IF(G2327+H2327&lt;&gt;0,Transaksi!#REF!,"")</f>
        <v>#REF!</v>
      </c>
      <c r="D2327" s="60" t="e">
        <f>IF(G2327+H2327&lt;&gt;0,Transaksi!#REF!,"")</f>
        <v>#REF!</v>
      </c>
      <c r="E2327" s="213" t="e">
        <f>IF(G2327+H2327&lt;&gt;0,Transaksi!#REF!,"")</f>
        <v>#REF!</v>
      </c>
      <c r="F2327" s="48" t="e">
        <f>IF(G2327+H2327&lt;&gt;0,Transaksi!#REF!,"")</f>
        <v>#REF!</v>
      </c>
      <c r="G2327" s="61" t="e">
        <f>IF(Transaksi!#REF!=$F$11,Transaksi!#REF!,0)</f>
        <v>#REF!</v>
      </c>
      <c r="H2327" s="61" t="e">
        <f>IF(Transaksi!#REF!=$F$11,Transaksi!#REF!,0)</f>
        <v>#REF!</v>
      </c>
      <c r="I2327" s="127" t="e">
        <f t="shared" si="36"/>
        <v>#REF!</v>
      </c>
      <c r="J2327" s="127" t="e">
        <f>IF(G2327+H2327&lt;&gt;0,Transaksi!#REF!,"")</f>
        <v>#REF!</v>
      </c>
    </row>
    <row r="2328" spans="3:10" customFormat="1" ht="16" customHeight="1">
      <c r="C2328" s="59" t="e">
        <f>IF(G2328+H2328&lt;&gt;0,Transaksi!#REF!,"")</f>
        <v>#REF!</v>
      </c>
      <c r="D2328" s="60" t="e">
        <f>IF(G2328+H2328&lt;&gt;0,Transaksi!#REF!,"")</f>
        <v>#REF!</v>
      </c>
      <c r="E2328" s="213" t="e">
        <f>IF(G2328+H2328&lt;&gt;0,Transaksi!#REF!,"")</f>
        <v>#REF!</v>
      </c>
      <c r="F2328" s="48" t="e">
        <f>IF(G2328+H2328&lt;&gt;0,Transaksi!#REF!,"")</f>
        <v>#REF!</v>
      </c>
      <c r="G2328" s="61" t="e">
        <f>IF(Transaksi!#REF!=$F$11,Transaksi!#REF!,0)</f>
        <v>#REF!</v>
      </c>
      <c r="H2328" s="61" t="e">
        <f>IF(Transaksi!#REF!=$F$11,Transaksi!#REF!,0)</f>
        <v>#REF!</v>
      </c>
      <c r="I2328" s="127" t="e">
        <f t="shared" si="36"/>
        <v>#REF!</v>
      </c>
      <c r="J2328" s="127" t="e">
        <f>IF(G2328+H2328&lt;&gt;0,Transaksi!#REF!,"")</f>
        <v>#REF!</v>
      </c>
    </row>
    <row r="2329" spans="3:10" customFormat="1" ht="16" customHeight="1">
      <c r="C2329" s="59" t="e">
        <f>IF(G2329+H2329&lt;&gt;0,Transaksi!#REF!,"")</f>
        <v>#REF!</v>
      </c>
      <c r="D2329" s="60" t="e">
        <f>IF(G2329+H2329&lt;&gt;0,Transaksi!#REF!,"")</f>
        <v>#REF!</v>
      </c>
      <c r="E2329" s="213" t="e">
        <f>IF(G2329+H2329&lt;&gt;0,Transaksi!#REF!,"")</f>
        <v>#REF!</v>
      </c>
      <c r="F2329" s="48" t="e">
        <f>IF(G2329+H2329&lt;&gt;0,Transaksi!#REF!,"")</f>
        <v>#REF!</v>
      </c>
      <c r="G2329" s="61" t="e">
        <f>IF(Transaksi!#REF!=$F$11,Transaksi!#REF!,0)</f>
        <v>#REF!</v>
      </c>
      <c r="H2329" s="61" t="e">
        <f>IF(Transaksi!#REF!=$F$11,Transaksi!#REF!,0)</f>
        <v>#REF!</v>
      </c>
      <c r="I2329" s="127" t="e">
        <f t="shared" si="36"/>
        <v>#REF!</v>
      </c>
      <c r="J2329" s="127" t="e">
        <f>IF(G2329+H2329&lt;&gt;0,Transaksi!#REF!,"")</f>
        <v>#REF!</v>
      </c>
    </row>
    <row r="2330" spans="3:10" customFormat="1" ht="16" customHeight="1">
      <c r="C2330" s="59" t="e">
        <f>IF(G2330+H2330&lt;&gt;0,Transaksi!#REF!,"")</f>
        <v>#REF!</v>
      </c>
      <c r="D2330" s="60" t="e">
        <f>IF(G2330+H2330&lt;&gt;0,Transaksi!#REF!,"")</f>
        <v>#REF!</v>
      </c>
      <c r="E2330" s="213" t="e">
        <f>IF(G2330+H2330&lt;&gt;0,Transaksi!#REF!,"")</f>
        <v>#REF!</v>
      </c>
      <c r="F2330" s="48" t="e">
        <f>IF(G2330+H2330&lt;&gt;0,Transaksi!#REF!,"")</f>
        <v>#REF!</v>
      </c>
      <c r="G2330" s="61" t="e">
        <f>IF(Transaksi!#REF!=$F$11,Transaksi!#REF!,0)</f>
        <v>#REF!</v>
      </c>
      <c r="H2330" s="61" t="e">
        <f>IF(Transaksi!#REF!=$F$11,Transaksi!#REF!,0)</f>
        <v>#REF!</v>
      </c>
      <c r="I2330" s="127" t="e">
        <f t="shared" si="36"/>
        <v>#REF!</v>
      </c>
      <c r="J2330" s="127" t="e">
        <f>IF(G2330+H2330&lt;&gt;0,Transaksi!#REF!,"")</f>
        <v>#REF!</v>
      </c>
    </row>
    <row r="2331" spans="3:10" customFormat="1" ht="16" customHeight="1">
      <c r="C2331" s="59" t="e">
        <f>IF(G2331+H2331&lt;&gt;0,Transaksi!#REF!,"")</f>
        <v>#REF!</v>
      </c>
      <c r="D2331" s="60" t="e">
        <f>IF(G2331+H2331&lt;&gt;0,Transaksi!#REF!,"")</f>
        <v>#REF!</v>
      </c>
      <c r="E2331" s="213" t="e">
        <f>IF(G2331+H2331&lt;&gt;0,Transaksi!#REF!,"")</f>
        <v>#REF!</v>
      </c>
      <c r="F2331" s="48" t="e">
        <f>IF(G2331+H2331&lt;&gt;0,Transaksi!#REF!,"")</f>
        <v>#REF!</v>
      </c>
      <c r="G2331" s="61" t="e">
        <f>IF(Transaksi!#REF!=$F$11,Transaksi!#REF!,0)</f>
        <v>#REF!</v>
      </c>
      <c r="H2331" s="61" t="e">
        <f>IF(Transaksi!#REF!=$F$11,Transaksi!#REF!,0)</f>
        <v>#REF!</v>
      </c>
      <c r="I2331" s="127" t="e">
        <f t="shared" si="36"/>
        <v>#REF!</v>
      </c>
      <c r="J2331" s="127" t="e">
        <f>IF(G2331+H2331&lt;&gt;0,Transaksi!#REF!,"")</f>
        <v>#REF!</v>
      </c>
    </row>
    <row r="2332" spans="3:10" customFormat="1" ht="16" customHeight="1">
      <c r="C2332" s="59" t="e">
        <f>IF(G2332+H2332&lt;&gt;0,Transaksi!#REF!,"")</f>
        <v>#REF!</v>
      </c>
      <c r="D2332" s="60" t="e">
        <f>IF(G2332+H2332&lt;&gt;0,Transaksi!#REF!,"")</f>
        <v>#REF!</v>
      </c>
      <c r="E2332" s="213" t="e">
        <f>IF(G2332+H2332&lt;&gt;0,Transaksi!#REF!,"")</f>
        <v>#REF!</v>
      </c>
      <c r="F2332" s="48" t="e">
        <f>IF(G2332+H2332&lt;&gt;0,Transaksi!#REF!,"")</f>
        <v>#REF!</v>
      </c>
      <c r="G2332" s="61" t="e">
        <f>IF(Transaksi!#REF!=$F$11,Transaksi!#REF!,0)</f>
        <v>#REF!</v>
      </c>
      <c r="H2332" s="61" t="e">
        <f>IF(Transaksi!#REF!=$F$11,Transaksi!#REF!,0)</f>
        <v>#REF!</v>
      </c>
      <c r="I2332" s="127" t="e">
        <f t="shared" si="36"/>
        <v>#REF!</v>
      </c>
      <c r="J2332" s="127" t="e">
        <f>IF(G2332+H2332&lt;&gt;0,Transaksi!#REF!,"")</f>
        <v>#REF!</v>
      </c>
    </row>
    <row r="2333" spans="3:10" customFormat="1" ht="16" customHeight="1">
      <c r="C2333" s="59" t="e">
        <f>IF(G2333+H2333&lt;&gt;0,Transaksi!#REF!,"")</f>
        <v>#REF!</v>
      </c>
      <c r="D2333" s="60" t="e">
        <f>IF(G2333+H2333&lt;&gt;0,Transaksi!#REF!,"")</f>
        <v>#REF!</v>
      </c>
      <c r="E2333" s="213" t="e">
        <f>IF(G2333+H2333&lt;&gt;0,Transaksi!#REF!,"")</f>
        <v>#REF!</v>
      </c>
      <c r="F2333" s="48" t="e">
        <f>IF(G2333+H2333&lt;&gt;0,Transaksi!#REF!,"")</f>
        <v>#REF!</v>
      </c>
      <c r="G2333" s="61" t="e">
        <f>IF(Transaksi!#REF!=$F$11,Transaksi!#REF!,0)</f>
        <v>#REF!</v>
      </c>
      <c r="H2333" s="61" t="e">
        <f>IF(Transaksi!#REF!=$F$11,Transaksi!#REF!,0)</f>
        <v>#REF!</v>
      </c>
      <c r="I2333" s="127" t="e">
        <f t="shared" si="36"/>
        <v>#REF!</v>
      </c>
      <c r="J2333" s="127" t="e">
        <f>IF(G2333+H2333&lt;&gt;0,Transaksi!#REF!,"")</f>
        <v>#REF!</v>
      </c>
    </row>
    <row r="2334" spans="3:10" customFormat="1" ht="16" customHeight="1">
      <c r="C2334" s="59" t="e">
        <f>IF(G2334+H2334&lt;&gt;0,Transaksi!#REF!,"")</f>
        <v>#REF!</v>
      </c>
      <c r="D2334" s="60" t="e">
        <f>IF(G2334+H2334&lt;&gt;0,Transaksi!#REF!,"")</f>
        <v>#REF!</v>
      </c>
      <c r="E2334" s="213" t="e">
        <f>IF(G2334+H2334&lt;&gt;0,Transaksi!#REF!,"")</f>
        <v>#REF!</v>
      </c>
      <c r="F2334" s="48" t="e">
        <f>IF(G2334+H2334&lt;&gt;0,Transaksi!#REF!,"")</f>
        <v>#REF!</v>
      </c>
      <c r="G2334" s="61" t="e">
        <f>IF(Transaksi!#REF!=$F$11,Transaksi!#REF!,0)</f>
        <v>#REF!</v>
      </c>
      <c r="H2334" s="61" t="e">
        <f>IF(Transaksi!#REF!=$F$11,Transaksi!#REF!,0)</f>
        <v>#REF!</v>
      </c>
      <c r="I2334" s="127" t="e">
        <f t="shared" si="36"/>
        <v>#REF!</v>
      </c>
      <c r="J2334" s="127" t="e">
        <f>IF(G2334+H2334&lt;&gt;0,Transaksi!#REF!,"")</f>
        <v>#REF!</v>
      </c>
    </row>
    <row r="2335" spans="3:10" customFormat="1" ht="16" customHeight="1">
      <c r="C2335" s="59" t="e">
        <f>IF(G2335+H2335&lt;&gt;0,Transaksi!#REF!,"")</f>
        <v>#REF!</v>
      </c>
      <c r="D2335" s="60" t="e">
        <f>IF(G2335+H2335&lt;&gt;0,Transaksi!#REF!,"")</f>
        <v>#REF!</v>
      </c>
      <c r="E2335" s="213" t="e">
        <f>IF(G2335+H2335&lt;&gt;0,Transaksi!#REF!,"")</f>
        <v>#REF!</v>
      </c>
      <c r="F2335" s="48" t="e">
        <f>IF(G2335+H2335&lt;&gt;0,Transaksi!#REF!,"")</f>
        <v>#REF!</v>
      </c>
      <c r="G2335" s="61" t="e">
        <f>IF(Transaksi!#REF!=$F$11,Transaksi!#REF!,0)</f>
        <v>#REF!</v>
      </c>
      <c r="H2335" s="61" t="e">
        <f>IF(Transaksi!#REF!=$F$11,Transaksi!#REF!,0)</f>
        <v>#REF!</v>
      </c>
      <c r="I2335" s="127" t="e">
        <f t="shared" si="36"/>
        <v>#REF!</v>
      </c>
      <c r="J2335" s="127" t="e">
        <f>IF(G2335+H2335&lt;&gt;0,Transaksi!#REF!,"")</f>
        <v>#REF!</v>
      </c>
    </row>
    <row r="2336" spans="3:10" customFormat="1" ht="16" customHeight="1">
      <c r="C2336" s="59" t="e">
        <f>IF(G2336+H2336&lt;&gt;0,Transaksi!#REF!,"")</f>
        <v>#REF!</v>
      </c>
      <c r="D2336" s="60" t="e">
        <f>IF(G2336+H2336&lt;&gt;0,Transaksi!#REF!,"")</f>
        <v>#REF!</v>
      </c>
      <c r="E2336" s="213" t="e">
        <f>IF(G2336+H2336&lt;&gt;0,Transaksi!#REF!,"")</f>
        <v>#REF!</v>
      </c>
      <c r="F2336" s="48" t="e">
        <f>IF(G2336+H2336&lt;&gt;0,Transaksi!#REF!,"")</f>
        <v>#REF!</v>
      </c>
      <c r="G2336" s="61" t="e">
        <f>IF(Transaksi!#REF!=$F$11,Transaksi!#REF!,0)</f>
        <v>#REF!</v>
      </c>
      <c r="H2336" s="61" t="e">
        <f>IF(Transaksi!#REF!=$F$11,Transaksi!#REF!,0)</f>
        <v>#REF!</v>
      </c>
      <c r="I2336" s="127" t="e">
        <f t="shared" si="36"/>
        <v>#REF!</v>
      </c>
      <c r="J2336" s="127" t="e">
        <f>IF(G2336+H2336&lt;&gt;0,Transaksi!#REF!,"")</f>
        <v>#REF!</v>
      </c>
    </row>
    <row r="2337" spans="3:10" customFormat="1" ht="16" customHeight="1">
      <c r="C2337" s="59" t="e">
        <f>IF(G2337+H2337&lt;&gt;0,Transaksi!#REF!,"")</f>
        <v>#REF!</v>
      </c>
      <c r="D2337" s="60" t="e">
        <f>IF(G2337+H2337&lt;&gt;0,Transaksi!#REF!,"")</f>
        <v>#REF!</v>
      </c>
      <c r="E2337" s="213" t="e">
        <f>IF(G2337+H2337&lt;&gt;0,Transaksi!#REF!,"")</f>
        <v>#REF!</v>
      </c>
      <c r="F2337" s="48" t="e">
        <f>IF(G2337+H2337&lt;&gt;0,Transaksi!#REF!,"")</f>
        <v>#REF!</v>
      </c>
      <c r="G2337" s="61" t="e">
        <f>IF(Transaksi!#REF!=$F$11,Transaksi!#REF!,0)</f>
        <v>#REF!</v>
      </c>
      <c r="H2337" s="61" t="e">
        <f>IF(Transaksi!#REF!=$F$11,Transaksi!#REF!,0)</f>
        <v>#REF!</v>
      </c>
      <c r="I2337" s="127" t="e">
        <f t="shared" si="36"/>
        <v>#REF!</v>
      </c>
      <c r="J2337" s="127" t="e">
        <f>IF(G2337+H2337&lt;&gt;0,Transaksi!#REF!,"")</f>
        <v>#REF!</v>
      </c>
    </row>
    <row r="2338" spans="3:10" customFormat="1" ht="16" customHeight="1">
      <c r="C2338" s="59" t="e">
        <f>IF(G2338+H2338&lt;&gt;0,Transaksi!#REF!,"")</f>
        <v>#REF!</v>
      </c>
      <c r="D2338" s="60" t="e">
        <f>IF(G2338+H2338&lt;&gt;0,Transaksi!#REF!,"")</f>
        <v>#REF!</v>
      </c>
      <c r="E2338" s="213" t="e">
        <f>IF(G2338+H2338&lt;&gt;0,Transaksi!#REF!,"")</f>
        <v>#REF!</v>
      </c>
      <c r="F2338" s="48" t="e">
        <f>IF(G2338+H2338&lt;&gt;0,Transaksi!#REF!,"")</f>
        <v>#REF!</v>
      </c>
      <c r="G2338" s="61" t="e">
        <f>IF(Transaksi!#REF!=$F$11,Transaksi!#REF!,0)</f>
        <v>#REF!</v>
      </c>
      <c r="H2338" s="61" t="e">
        <f>IF(Transaksi!#REF!=$F$11,Transaksi!#REF!,0)</f>
        <v>#REF!</v>
      </c>
      <c r="I2338" s="127" t="e">
        <f t="shared" si="36"/>
        <v>#REF!</v>
      </c>
      <c r="J2338" s="127" t="e">
        <f>IF(G2338+H2338&lt;&gt;0,Transaksi!#REF!,"")</f>
        <v>#REF!</v>
      </c>
    </row>
    <row r="2339" spans="3:10" customFormat="1" ht="16" customHeight="1">
      <c r="C2339" s="59" t="e">
        <f>IF(G2339+H2339&lt;&gt;0,Transaksi!#REF!,"")</f>
        <v>#REF!</v>
      </c>
      <c r="D2339" s="60" t="e">
        <f>IF(G2339+H2339&lt;&gt;0,Transaksi!#REF!,"")</f>
        <v>#REF!</v>
      </c>
      <c r="E2339" s="213" t="e">
        <f>IF(G2339+H2339&lt;&gt;0,Transaksi!#REF!,"")</f>
        <v>#REF!</v>
      </c>
      <c r="F2339" s="48" t="e">
        <f>IF(G2339+H2339&lt;&gt;0,Transaksi!#REF!,"")</f>
        <v>#REF!</v>
      </c>
      <c r="G2339" s="61" t="e">
        <f>IF(Transaksi!#REF!=$F$11,Transaksi!#REF!,0)</f>
        <v>#REF!</v>
      </c>
      <c r="H2339" s="61" t="e">
        <f>IF(Transaksi!#REF!=$F$11,Transaksi!#REF!,0)</f>
        <v>#REF!</v>
      </c>
      <c r="I2339" s="127" t="e">
        <f t="shared" si="36"/>
        <v>#REF!</v>
      </c>
      <c r="J2339" s="127" t="e">
        <f>IF(G2339+H2339&lt;&gt;0,Transaksi!#REF!,"")</f>
        <v>#REF!</v>
      </c>
    </row>
    <row r="2340" spans="3:10" customFormat="1" ht="16" customHeight="1">
      <c r="C2340" s="59" t="e">
        <f>IF(G2340+H2340&lt;&gt;0,Transaksi!#REF!,"")</f>
        <v>#REF!</v>
      </c>
      <c r="D2340" s="60" t="e">
        <f>IF(G2340+H2340&lt;&gt;0,Transaksi!#REF!,"")</f>
        <v>#REF!</v>
      </c>
      <c r="E2340" s="213" t="e">
        <f>IF(G2340+H2340&lt;&gt;0,Transaksi!#REF!,"")</f>
        <v>#REF!</v>
      </c>
      <c r="F2340" s="48" t="e">
        <f>IF(G2340+H2340&lt;&gt;0,Transaksi!#REF!,"")</f>
        <v>#REF!</v>
      </c>
      <c r="G2340" s="61" t="e">
        <f>IF(Transaksi!#REF!=$F$11,Transaksi!#REF!,0)</f>
        <v>#REF!</v>
      </c>
      <c r="H2340" s="61" t="e">
        <f>IF(Transaksi!#REF!=$F$11,Transaksi!#REF!,0)</f>
        <v>#REF!</v>
      </c>
      <c r="I2340" s="127" t="e">
        <f t="shared" si="36"/>
        <v>#REF!</v>
      </c>
      <c r="J2340" s="127" t="e">
        <f>IF(G2340+H2340&lt;&gt;0,Transaksi!#REF!,"")</f>
        <v>#REF!</v>
      </c>
    </row>
    <row r="2341" spans="3:10" customFormat="1" ht="16" customHeight="1">
      <c r="C2341" s="59" t="e">
        <f>IF(G2341+H2341&lt;&gt;0,Transaksi!#REF!,"")</f>
        <v>#REF!</v>
      </c>
      <c r="D2341" s="60" t="e">
        <f>IF(G2341+H2341&lt;&gt;0,Transaksi!#REF!,"")</f>
        <v>#REF!</v>
      </c>
      <c r="E2341" s="213" t="e">
        <f>IF(G2341+H2341&lt;&gt;0,Transaksi!#REF!,"")</f>
        <v>#REF!</v>
      </c>
      <c r="F2341" s="48" t="e">
        <f>IF(G2341+H2341&lt;&gt;0,Transaksi!#REF!,"")</f>
        <v>#REF!</v>
      </c>
      <c r="G2341" s="61" t="e">
        <f>IF(Transaksi!#REF!=$F$11,Transaksi!#REF!,0)</f>
        <v>#REF!</v>
      </c>
      <c r="H2341" s="61" t="e">
        <f>IF(Transaksi!#REF!=$F$11,Transaksi!#REF!,0)</f>
        <v>#REF!</v>
      </c>
      <c r="I2341" s="127" t="e">
        <f t="shared" si="36"/>
        <v>#REF!</v>
      </c>
      <c r="J2341" s="127" t="e">
        <f>IF(G2341+H2341&lt;&gt;0,Transaksi!#REF!,"")</f>
        <v>#REF!</v>
      </c>
    </row>
    <row r="2342" spans="3:10" customFormat="1" ht="16" customHeight="1">
      <c r="C2342" s="59" t="e">
        <f>IF(G2342+H2342&lt;&gt;0,Transaksi!#REF!,"")</f>
        <v>#REF!</v>
      </c>
      <c r="D2342" s="60" t="e">
        <f>IF(G2342+H2342&lt;&gt;0,Transaksi!#REF!,"")</f>
        <v>#REF!</v>
      </c>
      <c r="E2342" s="213" t="e">
        <f>IF(G2342+H2342&lt;&gt;0,Transaksi!#REF!,"")</f>
        <v>#REF!</v>
      </c>
      <c r="F2342" s="48" t="e">
        <f>IF(G2342+H2342&lt;&gt;0,Transaksi!#REF!,"")</f>
        <v>#REF!</v>
      </c>
      <c r="G2342" s="61" t="e">
        <f>IF(Transaksi!#REF!=$F$11,Transaksi!#REF!,0)</f>
        <v>#REF!</v>
      </c>
      <c r="H2342" s="61" t="e">
        <f>IF(Transaksi!#REF!=$F$11,Transaksi!#REF!,0)</f>
        <v>#REF!</v>
      </c>
      <c r="I2342" s="127" t="e">
        <f t="shared" si="36"/>
        <v>#REF!</v>
      </c>
      <c r="J2342" s="127" t="e">
        <f>IF(G2342+H2342&lt;&gt;0,Transaksi!#REF!,"")</f>
        <v>#REF!</v>
      </c>
    </row>
    <row r="2343" spans="3:10" customFormat="1" ht="16" customHeight="1">
      <c r="C2343" s="59" t="e">
        <f>IF(G2343+H2343&lt;&gt;0,Transaksi!#REF!,"")</f>
        <v>#REF!</v>
      </c>
      <c r="D2343" s="60" t="e">
        <f>IF(G2343+H2343&lt;&gt;0,Transaksi!#REF!,"")</f>
        <v>#REF!</v>
      </c>
      <c r="E2343" s="213" t="e">
        <f>IF(G2343+H2343&lt;&gt;0,Transaksi!#REF!,"")</f>
        <v>#REF!</v>
      </c>
      <c r="F2343" s="48" t="e">
        <f>IF(G2343+H2343&lt;&gt;0,Transaksi!#REF!,"")</f>
        <v>#REF!</v>
      </c>
      <c r="G2343" s="61" t="e">
        <f>IF(Transaksi!#REF!=$F$11,Transaksi!#REF!,0)</f>
        <v>#REF!</v>
      </c>
      <c r="H2343" s="61" t="e">
        <f>IF(Transaksi!#REF!=$F$11,Transaksi!#REF!,0)</f>
        <v>#REF!</v>
      </c>
      <c r="I2343" s="127" t="e">
        <f t="shared" si="36"/>
        <v>#REF!</v>
      </c>
      <c r="J2343" s="127" t="e">
        <f>IF(G2343+H2343&lt;&gt;0,Transaksi!#REF!,"")</f>
        <v>#REF!</v>
      </c>
    </row>
    <row r="2344" spans="3:10" customFormat="1" ht="16" customHeight="1">
      <c r="C2344" s="59" t="e">
        <f>IF(G2344+H2344&lt;&gt;0,Transaksi!#REF!,"")</f>
        <v>#REF!</v>
      </c>
      <c r="D2344" s="60" t="e">
        <f>IF(G2344+H2344&lt;&gt;0,Transaksi!#REF!,"")</f>
        <v>#REF!</v>
      </c>
      <c r="E2344" s="213" t="e">
        <f>IF(G2344+H2344&lt;&gt;0,Transaksi!#REF!,"")</f>
        <v>#REF!</v>
      </c>
      <c r="F2344" s="48" t="e">
        <f>IF(G2344+H2344&lt;&gt;0,Transaksi!#REF!,"")</f>
        <v>#REF!</v>
      </c>
      <c r="G2344" s="61" t="e">
        <f>IF(Transaksi!#REF!=$F$11,Transaksi!#REF!,0)</f>
        <v>#REF!</v>
      </c>
      <c r="H2344" s="61" t="e">
        <f>IF(Transaksi!#REF!=$F$11,Transaksi!#REF!,0)</f>
        <v>#REF!</v>
      </c>
      <c r="I2344" s="127" t="e">
        <f t="shared" si="36"/>
        <v>#REF!</v>
      </c>
      <c r="J2344" s="127" t="e">
        <f>IF(G2344+H2344&lt;&gt;0,Transaksi!#REF!,"")</f>
        <v>#REF!</v>
      </c>
    </row>
    <row r="2345" spans="3:10" customFormat="1" ht="16" customHeight="1">
      <c r="C2345" s="59" t="e">
        <f>IF(G2345+H2345&lt;&gt;0,Transaksi!#REF!,"")</f>
        <v>#REF!</v>
      </c>
      <c r="D2345" s="60" t="e">
        <f>IF(G2345+H2345&lt;&gt;0,Transaksi!#REF!,"")</f>
        <v>#REF!</v>
      </c>
      <c r="E2345" s="213" t="e">
        <f>IF(G2345+H2345&lt;&gt;0,Transaksi!#REF!,"")</f>
        <v>#REF!</v>
      </c>
      <c r="F2345" s="48" t="e">
        <f>IF(G2345+H2345&lt;&gt;0,Transaksi!#REF!,"")</f>
        <v>#REF!</v>
      </c>
      <c r="G2345" s="61" t="e">
        <f>IF(Transaksi!#REF!=$F$11,Transaksi!#REF!,0)</f>
        <v>#REF!</v>
      </c>
      <c r="H2345" s="61" t="e">
        <f>IF(Transaksi!#REF!=$F$11,Transaksi!#REF!,0)</f>
        <v>#REF!</v>
      </c>
      <c r="I2345" s="127" t="e">
        <f t="shared" si="36"/>
        <v>#REF!</v>
      </c>
      <c r="J2345" s="127" t="e">
        <f>IF(G2345+H2345&lt;&gt;0,Transaksi!#REF!,"")</f>
        <v>#REF!</v>
      </c>
    </row>
    <row r="2346" spans="3:10" customFormat="1" ht="16" customHeight="1">
      <c r="C2346" s="59" t="e">
        <f>IF(G2346+H2346&lt;&gt;0,Transaksi!#REF!,"")</f>
        <v>#REF!</v>
      </c>
      <c r="D2346" s="60" t="e">
        <f>IF(G2346+H2346&lt;&gt;0,Transaksi!#REF!,"")</f>
        <v>#REF!</v>
      </c>
      <c r="E2346" s="213" t="e">
        <f>IF(G2346+H2346&lt;&gt;0,Transaksi!#REF!,"")</f>
        <v>#REF!</v>
      </c>
      <c r="F2346" s="48" t="e">
        <f>IF(G2346+H2346&lt;&gt;0,Transaksi!#REF!,"")</f>
        <v>#REF!</v>
      </c>
      <c r="G2346" s="61" t="e">
        <f>IF(Transaksi!#REF!=$F$11,Transaksi!#REF!,0)</f>
        <v>#REF!</v>
      </c>
      <c r="H2346" s="61" t="e">
        <f>IF(Transaksi!#REF!=$F$11,Transaksi!#REF!,0)</f>
        <v>#REF!</v>
      </c>
      <c r="I2346" s="127" t="e">
        <f t="shared" si="36"/>
        <v>#REF!</v>
      </c>
      <c r="J2346" s="127" t="e">
        <f>IF(G2346+H2346&lt;&gt;0,Transaksi!#REF!,"")</f>
        <v>#REF!</v>
      </c>
    </row>
    <row r="2347" spans="3:10" customFormat="1" ht="16" customHeight="1">
      <c r="C2347" s="59" t="e">
        <f>IF(G2347+H2347&lt;&gt;0,Transaksi!#REF!,"")</f>
        <v>#REF!</v>
      </c>
      <c r="D2347" s="60" t="e">
        <f>IF(G2347+H2347&lt;&gt;0,Transaksi!#REF!,"")</f>
        <v>#REF!</v>
      </c>
      <c r="E2347" s="213" t="e">
        <f>IF(G2347+H2347&lt;&gt;0,Transaksi!#REF!,"")</f>
        <v>#REF!</v>
      </c>
      <c r="F2347" s="48" t="e">
        <f>IF(G2347+H2347&lt;&gt;0,Transaksi!#REF!,"")</f>
        <v>#REF!</v>
      </c>
      <c r="G2347" s="61" t="e">
        <f>IF(Transaksi!#REF!=$F$11,Transaksi!#REF!,0)</f>
        <v>#REF!</v>
      </c>
      <c r="H2347" s="61" t="e">
        <f>IF(Transaksi!#REF!=$F$11,Transaksi!#REF!,0)</f>
        <v>#REF!</v>
      </c>
      <c r="I2347" s="127" t="e">
        <f t="shared" si="36"/>
        <v>#REF!</v>
      </c>
      <c r="J2347" s="127" t="e">
        <f>IF(G2347+H2347&lt;&gt;0,Transaksi!#REF!,"")</f>
        <v>#REF!</v>
      </c>
    </row>
    <row r="2348" spans="3:10" customFormat="1" ht="16" customHeight="1">
      <c r="C2348" s="59" t="e">
        <f>IF(G2348+H2348&lt;&gt;0,Transaksi!#REF!,"")</f>
        <v>#REF!</v>
      </c>
      <c r="D2348" s="60" t="e">
        <f>IF(G2348+H2348&lt;&gt;0,Transaksi!#REF!,"")</f>
        <v>#REF!</v>
      </c>
      <c r="E2348" s="213" t="e">
        <f>IF(G2348+H2348&lt;&gt;0,Transaksi!#REF!,"")</f>
        <v>#REF!</v>
      </c>
      <c r="F2348" s="48" t="e">
        <f>IF(G2348+H2348&lt;&gt;0,Transaksi!#REF!,"")</f>
        <v>#REF!</v>
      </c>
      <c r="G2348" s="61" t="e">
        <f>IF(Transaksi!#REF!=$F$11,Transaksi!#REF!,0)</f>
        <v>#REF!</v>
      </c>
      <c r="H2348" s="61" t="e">
        <f>IF(Transaksi!#REF!=$F$11,Transaksi!#REF!,0)</f>
        <v>#REF!</v>
      </c>
      <c r="I2348" s="127" t="e">
        <f t="shared" si="36"/>
        <v>#REF!</v>
      </c>
      <c r="J2348" s="127" t="e">
        <f>IF(G2348+H2348&lt;&gt;0,Transaksi!#REF!,"")</f>
        <v>#REF!</v>
      </c>
    </row>
    <row r="2349" spans="3:10" customFormat="1" ht="16" customHeight="1">
      <c r="C2349" s="59" t="e">
        <f>IF(G2349+H2349&lt;&gt;0,Transaksi!#REF!,"")</f>
        <v>#REF!</v>
      </c>
      <c r="D2349" s="60" t="e">
        <f>IF(G2349+H2349&lt;&gt;0,Transaksi!#REF!,"")</f>
        <v>#REF!</v>
      </c>
      <c r="E2349" s="213" t="e">
        <f>IF(G2349+H2349&lt;&gt;0,Transaksi!#REF!,"")</f>
        <v>#REF!</v>
      </c>
      <c r="F2349" s="48" t="e">
        <f>IF(G2349+H2349&lt;&gt;0,Transaksi!#REF!,"")</f>
        <v>#REF!</v>
      </c>
      <c r="G2349" s="61" t="e">
        <f>IF(Transaksi!#REF!=$F$11,Transaksi!#REF!,0)</f>
        <v>#REF!</v>
      </c>
      <c r="H2349" s="61" t="e">
        <f>IF(Transaksi!#REF!=$F$11,Transaksi!#REF!,0)</f>
        <v>#REF!</v>
      </c>
      <c r="I2349" s="127" t="e">
        <f t="shared" si="36"/>
        <v>#REF!</v>
      </c>
      <c r="J2349" s="127" t="e">
        <f>IF(G2349+H2349&lt;&gt;0,Transaksi!#REF!,"")</f>
        <v>#REF!</v>
      </c>
    </row>
    <row r="2350" spans="3:10" customFormat="1" ht="16" customHeight="1">
      <c r="C2350" s="59" t="e">
        <f>IF(G2350+H2350&lt;&gt;0,Transaksi!#REF!,"")</f>
        <v>#REF!</v>
      </c>
      <c r="D2350" s="60" t="e">
        <f>IF(G2350+H2350&lt;&gt;0,Transaksi!#REF!,"")</f>
        <v>#REF!</v>
      </c>
      <c r="E2350" s="213" t="e">
        <f>IF(G2350+H2350&lt;&gt;0,Transaksi!#REF!,"")</f>
        <v>#REF!</v>
      </c>
      <c r="F2350" s="48" t="e">
        <f>IF(G2350+H2350&lt;&gt;0,Transaksi!#REF!,"")</f>
        <v>#REF!</v>
      </c>
      <c r="G2350" s="61" t="e">
        <f>IF(Transaksi!#REF!=$F$11,Transaksi!#REF!,0)</f>
        <v>#REF!</v>
      </c>
      <c r="H2350" s="61" t="e">
        <f>IF(Transaksi!#REF!=$F$11,Transaksi!#REF!,0)</f>
        <v>#REF!</v>
      </c>
      <c r="I2350" s="127" t="e">
        <f t="shared" si="36"/>
        <v>#REF!</v>
      </c>
      <c r="J2350" s="127" t="e">
        <f>IF(G2350+H2350&lt;&gt;0,Transaksi!#REF!,"")</f>
        <v>#REF!</v>
      </c>
    </row>
    <row r="2351" spans="3:10" customFormat="1" ht="16" customHeight="1">
      <c r="C2351" s="59" t="e">
        <f>IF(G2351+H2351&lt;&gt;0,Transaksi!#REF!,"")</f>
        <v>#REF!</v>
      </c>
      <c r="D2351" s="60" t="e">
        <f>IF(G2351+H2351&lt;&gt;0,Transaksi!#REF!,"")</f>
        <v>#REF!</v>
      </c>
      <c r="E2351" s="213" t="e">
        <f>IF(G2351+H2351&lt;&gt;0,Transaksi!#REF!,"")</f>
        <v>#REF!</v>
      </c>
      <c r="F2351" s="48" t="e">
        <f>IF(G2351+H2351&lt;&gt;0,Transaksi!#REF!,"")</f>
        <v>#REF!</v>
      </c>
      <c r="G2351" s="61" t="e">
        <f>IF(Transaksi!#REF!=$F$11,Transaksi!#REF!,0)</f>
        <v>#REF!</v>
      </c>
      <c r="H2351" s="61" t="e">
        <f>IF(Transaksi!#REF!=$F$11,Transaksi!#REF!,0)</f>
        <v>#REF!</v>
      </c>
      <c r="I2351" s="127" t="e">
        <f t="shared" si="36"/>
        <v>#REF!</v>
      </c>
      <c r="J2351" s="127" t="e">
        <f>IF(G2351+H2351&lt;&gt;0,Transaksi!#REF!,"")</f>
        <v>#REF!</v>
      </c>
    </row>
    <row r="2352" spans="3:10" customFormat="1" ht="16" customHeight="1">
      <c r="C2352" s="59" t="e">
        <f>IF(G2352+H2352&lt;&gt;0,Transaksi!#REF!,"")</f>
        <v>#REF!</v>
      </c>
      <c r="D2352" s="60" t="e">
        <f>IF(G2352+H2352&lt;&gt;0,Transaksi!#REF!,"")</f>
        <v>#REF!</v>
      </c>
      <c r="E2352" s="213" t="e">
        <f>IF(G2352+H2352&lt;&gt;0,Transaksi!#REF!,"")</f>
        <v>#REF!</v>
      </c>
      <c r="F2352" s="48" t="e">
        <f>IF(G2352+H2352&lt;&gt;0,Transaksi!#REF!,"")</f>
        <v>#REF!</v>
      </c>
      <c r="G2352" s="61" t="e">
        <f>IF(Transaksi!#REF!=$F$11,Transaksi!#REF!,0)</f>
        <v>#REF!</v>
      </c>
      <c r="H2352" s="61" t="e">
        <f>IF(Transaksi!#REF!=$F$11,Transaksi!#REF!,0)</f>
        <v>#REF!</v>
      </c>
      <c r="I2352" s="127" t="e">
        <f t="shared" si="36"/>
        <v>#REF!</v>
      </c>
      <c r="J2352" s="127" t="e">
        <f>IF(G2352+H2352&lt;&gt;0,Transaksi!#REF!,"")</f>
        <v>#REF!</v>
      </c>
    </row>
    <row r="2353" spans="3:10" customFormat="1" ht="16" customHeight="1">
      <c r="C2353" s="59" t="e">
        <f>IF(G2353+H2353&lt;&gt;0,Transaksi!#REF!,"")</f>
        <v>#REF!</v>
      </c>
      <c r="D2353" s="60" t="e">
        <f>IF(G2353+H2353&lt;&gt;0,Transaksi!#REF!,"")</f>
        <v>#REF!</v>
      </c>
      <c r="E2353" s="213" t="e">
        <f>IF(G2353+H2353&lt;&gt;0,Transaksi!#REF!,"")</f>
        <v>#REF!</v>
      </c>
      <c r="F2353" s="48" t="e">
        <f>IF(G2353+H2353&lt;&gt;0,Transaksi!#REF!,"")</f>
        <v>#REF!</v>
      </c>
      <c r="G2353" s="61" t="e">
        <f>IF(Transaksi!#REF!=$F$11,Transaksi!#REF!,0)</f>
        <v>#REF!</v>
      </c>
      <c r="H2353" s="61" t="e">
        <f>IF(Transaksi!#REF!=$F$11,Transaksi!#REF!,0)</f>
        <v>#REF!</v>
      </c>
      <c r="I2353" s="127" t="e">
        <f t="shared" si="36"/>
        <v>#REF!</v>
      </c>
      <c r="J2353" s="127" t="e">
        <f>IF(G2353+H2353&lt;&gt;0,Transaksi!#REF!,"")</f>
        <v>#REF!</v>
      </c>
    </row>
    <row r="2354" spans="3:10" customFormat="1" ht="16" customHeight="1">
      <c r="C2354" s="59" t="e">
        <f>IF(G2354+H2354&lt;&gt;0,Transaksi!#REF!,"")</f>
        <v>#REF!</v>
      </c>
      <c r="D2354" s="60" t="e">
        <f>IF(G2354+H2354&lt;&gt;0,Transaksi!#REF!,"")</f>
        <v>#REF!</v>
      </c>
      <c r="E2354" s="213" t="e">
        <f>IF(G2354+H2354&lt;&gt;0,Transaksi!#REF!,"")</f>
        <v>#REF!</v>
      </c>
      <c r="F2354" s="48" t="e">
        <f>IF(G2354+H2354&lt;&gt;0,Transaksi!#REF!,"")</f>
        <v>#REF!</v>
      </c>
      <c r="G2354" s="61" t="e">
        <f>IF(Transaksi!#REF!=$F$11,Transaksi!#REF!,0)</f>
        <v>#REF!</v>
      </c>
      <c r="H2354" s="61" t="e">
        <f>IF(Transaksi!#REF!=$F$11,Transaksi!#REF!,0)</f>
        <v>#REF!</v>
      </c>
      <c r="I2354" s="127" t="e">
        <f t="shared" si="36"/>
        <v>#REF!</v>
      </c>
      <c r="J2354" s="127" t="e">
        <f>IF(G2354+H2354&lt;&gt;0,Transaksi!#REF!,"")</f>
        <v>#REF!</v>
      </c>
    </row>
    <row r="2355" spans="3:10" customFormat="1" ht="16" customHeight="1">
      <c r="C2355" s="59" t="e">
        <f>IF(G2355+H2355&lt;&gt;0,Transaksi!#REF!,"")</f>
        <v>#REF!</v>
      </c>
      <c r="D2355" s="60" t="e">
        <f>IF(G2355+H2355&lt;&gt;0,Transaksi!#REF!,"")</f>
        <v>#REF!</v>
      </c>
      <c r="E2355" s="213" t="e">
        <f>IF(G2355+H2355&lt;&gt;0,Transaksi!#REF!,"")</f>
        <v>#REF!</v>
      </c>
      <c r="F2355" s="48" t="e">
        <f>IF(G2355+H2355&lt;&gt;0,Transaksi!#REF!,"")</f>
        <v>#REF!</v>
      </c>
      <c r="G2355" s="61" t="e">
        <f>IF(Transaksi!#REF!=$F$11,Transaksi!#REF!,0)</f>
        <v>#REF!</v>
      </c>
      <c r="H2355" s="61" t="e">
        <f>IF(Transaksi!#REF!=$F$11,Transaksi!#REF!,0)</f>
        <v>#REF!</v>
      </c>
      <c r="I2355" s="127" t="e">
        <f t="shared" si="36"/>
        <v>#REF!</v>
      </c>
      <c r="J2355" s="127" t="e">
        <f>IF(G2355+H2355&lt;&gt;0,Transaksi!#REF!,"")</f>
        <v>#REF!</v>
      </c>
    </row>
    <row r="2356" spans="3:10" customFormat="1" ht="16" customHeight="1">
      <c r="C2356" s="59" t="e">
        <f>IF(G2356+H2356&lt;&gt;0,Transaksi!#REF!,"")</f>
        <v>#REF!</v>
      </c>
      <c r="D2356" s="60" t="e">
        <f>IF(G2356+H2356&lt;&gt;0,Transaksi!#REF!,"")</f>
        <v>#REF!</v>
      </c>
      <c r="E2356" s="213" t="e">
        <f>IF(G2356+H2356&lt;&gt;0,Transaksi!#REF!,"")</f>
        <v>#REF!</v>
      </c>
      <c r="F2356" s="48" t="e">
        <f>IF(G2356+H2356&lt;&gt;0,Transaksi!#REF!,"")</f>
        <v>#REF!</v>
      </c>
      <c r="G2356" s="61" t="e">
        <f>IF(Transaksi!#REF!=$F$11,Transaksi!#REF!,0)</f>
        <v>#REF!</v>
      </c>
      <c r="H2356" s="61" t="e">
        <f>IF(Transaksi!#REF!=$F$11,Transaksi!#REF!,0)</f>
        <v>#REF!</v>
      </c>
      <c r="I2356" s="127" t="e">
        <f t="shared" si="36"/>
        <v>#REF!</v>
      </c>
      <c r="J2356" s="127" t="e">
        <f>IF(G2356+H2356&lt;&gt;0,Transaksi!#REF!,"")</f>
        <v>#REF!</v>
      </c>
    </row>
    <row r="2357" spans="3:10" customFormat="1" ht="16" customHeight="1">
      <c r="C2357" s="59" t="e">
        <f>IF(G2357+H2357&lt;&gt;0,Transaksi!#REF!,"")</f>
        <v>#REF!</v>
      </c>
      <c r="D2357" s="60" t="e">
        <f>IF(G2357+H2357&lt;&gt;0,Transaksi!#REF!,"")</f>
        <v>#REF!</v>
      </c>
      <c r="E2357" s="213" t="e">
        <f>IF(G2357+H2357&lt;&gt;0,Transaksi!#REF!,"")</f>
        <v>#REF!</v>
      </c>
      <c r="F2357" s="48" t="e">
        <f>IF(G2357+H2357&lt;&gt;0,Transaksi!#REF!,"")</f>
        <v>#REF!</v>
      </c>
      <c r="G2357" s="61" t="e">
        <f>IF(Transaksi!#REF!=$F$11,Transaksi!#REF!,0)</f>
        <v>#REF!</v>
      </c>
      <c r="H2357" s="61" t="e">
        <f>IF(Transaksi!#REF!=$F$11,Transaksi!#REF!,0)</f>
        <v>#REF!</v>
      </c>
      <c r="I2357" s="127" t="e">
        <f t="shared" si="36"/>
        <v>#REF!</v>
      </c>
      <c r="J2357" s="127" t="e">
        <f>IF(G2357+H2357&lt;&gt;0,Transaksi!#REF!,"")</f>
        <v>#REF!</v>
      </c>
    </row>
    <row r="2358" spans="3:10" customFormat="1" ht="16" customHeight="1">
      <c r="C2358" s="59" t="e">
        <f>IF(G2358+H2358&lt;&gt;0,Transaksi!#REF!,"")</f>
        <v>#REF!</v>
      </c>
      <c r="D2358" s="60" t="e">
        <f>IF(G2358+H2358&lt;&gt;0,Transaksi!#REF!,"")</f>
        <v>#REF!</v>
      </c>
      <c r="E2358" s="213" t="e">
        <f>IF(G2358+H2358&lt;&gt;0,Transaksi!#REF!,"")</f>
        <v>#REF!</v>
      </c>
      <c r="F2358" s="48" t="e">
        <f>IF(G2358+H2358&lt;&gt;0,Transaksi!#REF!,"")</f>
        <v>#REF!</v>
      </c>
      <c r="G2358" s="61" t="e">
        <f>IF(Transaksi!#REF!=$F$11,Transaksi!#REF!,0)</f>
        <v>#REF!</v>
      </c>
      <c r="H2358" s="61" t="e">
        <f>IF(Transaksi!#REF!=$F$11,Transaksi!#REF!,0)</f>
        <v>#REF!</v>
      </c>
      <c r="I2358" s="127" t="e">
        <f t="shared" si="36"/>
        <v>#REF!</v>
      </c>
      <c r="J2358" s="127" t="e">
        <f>IF(G2358+H2358&lt;&gt;0,Transaksi!#REF!,"")</f>
        <v>#REF!</v>
      </c>
    </row>
    <row r="2359" spans="3:10" customFormat="1" ht="16" customHeight="1">
      <c r="C2359" s="59" t="e">
        <f>IF(G2359+H2359&lt;&gt;0,Transaksi!#REF!,"")</f>
        <v>#REF!</v>
      </c>
      <c r="D2359" s="60" t="e">
        <f>IF(G2359+H2359&lt;&gt;0,Transaksi!#REF!,"")</f>
        <v>#REF!</v>
      </c>
      <c r="E2359" s="213" t="e">
        <f>IF(G2359+H2359&lt;&gt;0,Transaksi!#REF!,"")</f>
        <v>#REF!</v>
      </c>
      <c r="F2359" s="48" t="e">
        <f>IF(G2359+H2359&lt;&gt;0,Transaksi!#REF!,"")</f>
        <v>#REF!</v>
      </c>
      <c r="G2359" s="61" t="e">
        <f>IF(Transaksi!#REF!=$F$11,Transaksi!#REF!,0)</f>
        <v>#REF!</v>
      </c>
      <c r="H2359" s="61" t="e">
        <f>IF(Transaksi!#REF!=$F$11,Transaksi!#REF!,0)</f>
        <v>#REF!</v>
      </c>
      <c r="I2359" s="127" t="e">
        <f t="shared" si="36"/>
        <v>#REF!</v>
      </c>
      <c r="J2359" s="127" t="e">
        <f>IF(G2359+H2359&lt;&gt;0,Transaksi!#REF!,"")</f>
        <v>#REF!</v>
      </c>
    </row>
    <row r="2360" spans="3:10" customFormat="1" ht="16" customHeight="1">
      <c r="C2360" s="59" t="e">
        <f>IF(G2360+H2360&lt;&gt;0,Transaksi!#REF!,"")</f>
        <v>#REF!</v>
      </c>
      <c r="D2360" s="60" t="e">
        <f>IF(G2360+H2360&lt;&gt;0,Transaksi!#REF!,"")</f>
        <v>#REF!</v>
      </c>
      <c r="E2360" s="213" t="e">
        <f>IF(G2360+H2360&lt;&gt;0,Transaksi!#REF!,"")</f>
        <v>#REF!</v>
      </c>
      <c r="F2360" s="48" t="e">
        <f>IF(G2360+H2360&lt;&gt;0,Transaksi!#REF!,"")</f>
        <v>#REF!</v>
      </c>
      <c r="G2360" s="61" t="e">
        <f>IF(Transaksi!#REF!=$F$11,Transaksi!#REF!,0)</f>
        <v>#REF!</v>
      </c>
      <c r="H2360" s="61" t="e">
        <f>IF(Transaksi!#REF!=$F$11,Transaksi!#REF!,0)</f>
        <v>#REF!</v>
      </c>
      <c r="I2360" s="127" t="e">
        <f t="shared" si="36"/>
        <v>#REF!</v>
      </c>
      <c r="J2360" s="127" t="e">
        <f>IF(G2360+H2360&lt;&gt;0,Transaksi!#REF!,"")</f>
        <v>#REF!</v>
      </c>
    </row>
    <row r="2361" spans="3:10" customFormat="1" ht="16" customHeight="1">
      <c r="C2361" s="59" t="e">
        <f>IF(G2361+H2361&lt;&gt;0,Transaksi!#REF!,"")</f>
        <v>#REF!</v>
      </c>
      <c r="D2361" s="60" t="e">
        <f>IF(G2361+H2361&lt;&gt;0,Transaksi!#REF!,"")</f>
        <v>#REF!</v>
      </c>
      <c r="E2361" s="213" t="e">
        <f>IF(G2361+H2361&lt;&gt;0,Transaksi!#REF!,"")</f>
        <v>#REF!</v>
      </c>
      <c r="F2361" s="48" t="e">
        <f>IF(G2361+H2361&lt;&gt;0,Transaksi!#REF!,"")</f>
        <v>#REF!</v>
      </c>
      <c r="G2361" s="61" t="e">
        <f>IF(Transaksi!#REF!=$F$11,Transaksi!#REF!,0)</f>
        <v>#REF!</v>
      </c>
      <c r="H2361" s="61" t="e">
        <f>IF(Transaksi!#REF!=$F$11,Transaksi!#REF!,0)</f>
        <v>#REF!</v>
      </c>
      <c r="I2361" s="127" t="e">
        <f t="shared" si="36"/>
        <v>#REF!</v>
      </c>
      <c r="J2361" s="127" t="e">
        <f>IF(G2361+H2361&lt;&gt;0,Transaksi!#REF!,"")</f>
        <v>#REF!</v>
      </c>
    </row>
    <row r="2362" spans="3:10" customFormat="1" ht="16" customHeight="1">
      <c r="C2362" s="59" t="e">
        <f>IF(G2362+H2362&lt;&gt;0,Transaksi!#REF!,"")</f>
        <v>#REF!</v>
      </c>
      <c r="D2362" s="60" t="e">
        <f>IF(G2362+H2362&lt;&gt;0,Transaksi!#REF!,"")</f>
        <v>#REF!</v>
      </c>
      <c r="E2362" s="213" t="e">
        <f>IF(G2362+H2362&lt;&gt;0,Transaksi!#REF!,"")</f>
        <v>#REF!</v>
      </c>
      <c r="F2362" s="48" t="e">
        <f>IF(G2362+H2362&lt;&gt;0,Transaksi!#REF!,"")</f>
        <v>#REF!</v>
      </c>
      <c r="G2362" s="61" t="e">
        <f>IF(Transaksi!#REF!=$F$11,Transaksi!#REF!,0)</f>
        <v>#REF!</v>
      </c>
      <c r="H2362" s="61" t="e">
        <f>IF(Transaksi!#REF!=$F$11,Transaksi!#REF!,0)</f>
        <v>#REF!</v>
      </c>
      <c r="I2362" s="127" t="e">
        <f t="shared" si="36"/>
        <v>#REF!</v>
      </c>
      <c r="J2362" s="127" t="e">
        <f>IF(G2362+H2362&lt;&gt;0,Transaksi!#REF!,"")</f>
        <v>#REF!</v>
      </c>
    </row>
    <row r="2363" spans="3:10" customFormat="1" ht="16" customHeight="1">
      <c r="C2363" s="59" t="e">
        <f>IF(G2363+H2363&lt;&gt;0,Transaksi!#REF!,"")</f>
        <v>#REF!</v>
      </c>
      <c r="D2363" s="60" t="e">
        <f>IF(G2363+H2363&lt;&gt;0,Transaksi!#REF!,"")</f>
        <v>#REF!</v>
      </c>
      <c r="E2363" s="213" t="e">
        <f>IF(G2363+H2363&lt;&gt;0,Transaksi!#REF!,"")</f>
        <v>#REF!</v>
      </c>
      <c r="F2363" s="48" t="e">
        <f>IF(G2363+H2363&lt;&gt;0,Transaksi!#REF!,"")</f>
        <v>#REF!</v>
      </c>
      <c r="G2363" s="61" t="e">
        <f>IF(Transaksi!#REF!=$F$11,Transaksi!#REF!,0)</f>
        <v>#REF!</v>
      </c>
      <c r="H2363" s="61" t="e">
        <f>IF(Transaksi!#REF!=$F$11,Transaksi!#REF!,0)</f>
        <v>#REF!</v>
      </c>
      <c r="I2363" s="127" t="e">
        <f t="shared" si="36"/>
        <v>#REF!</v>
      </c>
      <c r="J2363" s="127" t="e">
        <f>IF(G2363+H2363&lt;&gt;0,Transaksi!#REF!,"")</f>
        <v>#REF!</v>
      </c>
    </row>
    <row r="2364" spans="3:10" customFormat="1" ht="16" customHeight="1">
      <c r="C2364" s="59" t="e">
        <f>IF(G2364+H2364&lt;&gt;0,Transaksi!#REF!,"")</f>
        <v>#REF!</v>
      </c>
      <c r="D2364" s="60" t="e">
        <f>IF(G2364+H2364&lt;&gt;0,Transaksi!#REF!,"")</f>
        <v>#REF!</v>
      </c>
      <c r="E2364" s="213" t="e">
        <f>IF(G2364+H2364&lt;&gt;0,Transaksi!#REF!,"")</f>
        <v>#REF!</v>
      </c>
      <c r="F2364" s="48" t="e">
        <f>IF(G2364+H2364&lt;&gt;0,Transaksi!#REF!,"")</f>
        <v>#REF!</v>
      </c>
      <c r="G2364" s="61" t="e">
        <f>IF(Transaksi!#REF!=$F$11,Transaksi!#REF!,0)</f>
        <v>#REF!</v>
      </c>
      <c r="H2364" s="61" t="e">
        <f>IF(Transaksi!#REF!=$F$11,Transaksi!#REF!,0)</f>
        <v>#REF!</v>
      </c>
      <c r="I2364" s="127" t="e">
        <f t="shared" si="36"/>
        <v>#REF!</v>
      </c>
      <c r="J2364" s="127" t="e">
        <f>IF(G2364+H2364&lt;&gt;0,Transaksi!#REF!,"")</f>
        <v>#REF!</v>
      </c>
    </row>
    <row r="2365" spans="3:10" customFormat="1" ht="16" customHeight="1">
      <c r="C2365" s="59" t="e">
        <f>IF(G2365+H2365&lt;&gt;0,Transaksi!#REF!,"")</f>
        <v>#REF!</v>
      </c>
      <c r="D2365" s="60" t="e">
        <f>IF(G2365+H2365&lt;&gt;0,Transaksi!#REF!,"")</f>
        <v>#REF!</v>
      </c>
      <c r="E2365" s="213" t="e">
        <f>IF(G2365+H2365&lt;&gt;0,Transaksi!#REF!,"")</f>
        <v>#REF!</v>
      </c>
      <c r="F2365" s="48" t="e">
        <f>IF(G2365+H2365&lt;&gt;0,Transaksi!#REF!,"")</f>
        <v>#REF!</v>
      </c>
      <c r="G2365" s="61" t="e">
        <f>IF(Transaksi!#REF!=$F$11,Transaksi!#REF!,0)</f>
        <v>#REF!</v>
      </c>
      <c r="H2365" s="61" t="e">
        <f>IF(Transaksi!#REF!=$F$11,Transaksi!#REF!,0)</f>
        <v>#REF!</v>
      </c>
      <c r="I2365" s="127" t="e">
        <f t="shared" si="36"/>
        <v>#REF!</v>
      </c>
      <c r="J2365" s="127" t="e">
        <f>IF(G2365+H2365&lt;&gt;0,Transaksi!#REF!,"")</f>
        <v>#REF!</v>
      </c>
    </row>
    <row r="2366" spans="3:10" customFormat="1" ht="16" customHeight="1">
      <c r="C2366" s="59" t="e">
        <f>IF(G2366+H2366&lt;&gt;0,Transaksi!#REF!,"")</f>
        <v>#REF!</v>
      </c>
      <c r="D2366" s="60" t="e">
        <f>IF(G2366+H2366&lt;&gt;0,Transaksi!#REF!,"")</f>
        <v>#REF!</v>
      </c>
      <c r="E2366" s="213" t="e">
        <f>IF(G2366+H2366&lt;&gt;0,Transaksi!#REF!,"")</f>
        <v>#REF!</v>
      </c>
      <c r="F2366" s="48" t="e">
        <f>IF(G2366+H2366&lt;&gt;0,Transaksi!#REF!,"")</f>
        <v>#REF!</v>
      </c>
      <c r="G2366" s="61" t="e">
        <f>IF(Transaksi!#REF!=$F$11,Transaksi!#REF!,0)</f>
        <v>#REF!</v>
      </c>
      <c r="H2366" s="61" t="e">
        <f>IF(Transaksi!#REF!=$F$11,Transaksi!#REF!,0)</f>
        <v>#REF!</v>
      </c>
      <c r="I2366" s="127" t="e">
        <f t="shared" si="36"/>
        <v>#REF!</v>
      </c>
      <c r="J2366" s="127" t="e">
        <f>IF(G2366+H2366&lt;&gt;0,Transaksi!#REF!,"")</f>
        <v>#REF!</v>
      </c>
    </row>
    <row r="2367" spans="3:10" customFormat="1" ht="16" customHeight="1">
      <c r="C2367" s="59" t="e">
        <f>IF(G2367+H2367&lt;&gt;0,Transaksi!#REF!,"")</f>
        <v>#REF!</v>
      </c>
      <c r="D2367" s="60" t="e">
        <f>IF(G2367+H2367&lt;&gt;0,Transaksi!#REF!,"")</f>
        <v>#REF!</v>
      </c>
      <c r="E2367" s="213" t="e">
        <f>IF(G2367+H2367&lt;&gt;0,Transaksi!#REF!,"")</f>
        <v>#REF!</v>
      </c>
      <c r="F2367" s="48" t="e">
        <f>IF(G2367+H2367&lt;&gt;0,Transaksi!#REF!,"")</f>
        <v>#REF!</v>
      </c>
      <c r="G2367" s="61" t="e">
        <f>IF(Transaksi!#REF!=$F$11,Transaksi!#REF!,0)</f>
        <v>#REF!</v>
      </c>
      <c r="H2367" s="61" t="e">
        <f>IF(Transaksi!#REF!=$F$11,Transaksi!#REF!,0)</f>
        <v>#REF!</v>
      </c>
      <c r="I2367" s="127" t="e">
        <f t="shared" si="36"/>
        <v>#REF!</v>
      </c>
      <c r="J2367" s="127" t="e">
        <f>IF(G2367+H2367&lt;&gt;0,Transaksi!#REF!,"")</f>
        <v>#REF!</v>
      </c>
    </row>
    <row r="2368" spans="3:10" customFormat="1" ht="16" customHeight="1">
      <c r="C2368" s="59" t="e">
        <f>IF(G2368+H2368&lt;&gt;0,Transaksi!#REF!,"")</f>
        <v>#REF!</v>
      </c>
      <c r="D2368" s="60" t="e">
        <f>IF(G2368+H2368&lt;&gt;0,Transaksi!#REF!,"")</f>
        <v>#REF!</v>
      </c>
      <c r="E2368" s="213" t="e">
        <f>IF(G2368+H2368&lt;&gt;0,Transaksi!#REF!,"")</f>
        <v>#REF!</v>
      </c>
      <c r="F2368" s="48" t="e">
        <f>IF(G2368+H2368&lt;&gt;0,Transaksi!#REF!,"")</f>
        <v>#REF!</v>
      </c>
      <c r="G2368" s="61" t="e">
        <f>IF(Transaksi!#REF!=$F$11,Transaksi!#REF!,0)</f>
        <v>#REF!</v>
      </c>
      <c r="H2368" s="61" t="e">
        <f>IF(Transaksi!#REF!=$F$11,Transaksi!#REF!,0)</f>
        <v>#REF!</v>
      </c>
      <c r="I2368" s="127" t="e">
        <f t="shared" si="36"/>
        <v>#REF!</v>
      </c>
      <c r="J2368" s="127" t="e">
        <f>IF(G2368+H2368&lt;&gt;0,Transaksi!#REF!,"")</f>
        <v>#REF!</v>
      </c>
    </row>
    <row r="2369" spans="3:10" customFormat="1" ht="16" customHeight="1">
      <c r="C2369" s="59" t="e">
        <f>IF(G2369+H2369&lt;&gt;0,Transaksi!#REF!,"")</f>
        <v>#REF!</v>
      </c>
      <c r="D2369" s="60" t="e">
        <f>IF(G2369+H2369&lt;&gt;0,Transaksi!#REF!,"")</f>
        <v>#REF!</v>
      </c>
      <c r="E2369" s="213" t="e">
        <f>IF(G2369+H2369&lt;&gt;0,Transaksi!#REF!,"")</f>
        <v>#REF!</v>
      </c>
      <c r="F2369" s="48" t="e">
        <f>IF(G2369+H2369&lt;&gt;0,Transaksi!#REF!,"")</f>
        <v>#REF!</v>
      </c>
      <c r="G2369" s="61" t="e">
        <f>IF(Transaksi!#REF!=$F$11,Transaksi!#REF!,0)</f>
        <v>#REF!</v>
      </c>
      <c r="H2369" s="61" t="e">
        <f>IF(Transaksi!#REF!=$F$11,Transaksi!#REF!,0)</f>
        <v>#REF!</v>
      </c>
      <c r="I2369" s="127" t="e">
        <f t="shared" si="36"/>
        <v>#REF!</v>
      </c>
      <c r="J2369" s="127" t="e">
        <f>IF(G2369+H2369&lt;&gt;0,Transaksi!#REF!,"")</f>
        <v>#REF!</v>
      </c>
    </row>
    <row r="2370" spans="3:10" customFormat="1" ht="16" customHeight="1">
      <c r="C2370" s="59" t="e">
        <f>IF(G2370+H2370&lt;&gt;0,Transaksi!#REF!,"")</f>
        <v>#REF!</v>
      </c>
      <c r="D2370" s="60" t="e">
        <f>IF(G2370+H2370&lt;&gt;0,Transaksi!#REF!,"")</f>
        <v>#REF!</v>
      </c>
      <c r="E2370" s="213" t="e">
        <f>IF(G2370+H2370&lt;&gt;0,Transaksi!#REF!,"")</f>
        <v>#REF!</v>
      </c>
      <c r="F2370" s="48" t="e">
        <f>IF(G2370+H2370&lt;&gt;0,Transaksi!#REF!,"")</f>
        <v>#REF!</v>
      </c>
      <c r="G2370" s="61" t="e">
        <f>IF(Transaksi!#REF!=$F$11,Transaksi!#REF!,0)</f>
        <v>#REF!</v>
      </c>
      <c r="H2370" s="61" t="e">
        <f>IF(Transaksi!#REF!=$F$11,Transaksi!#REF!,0)</f>
        <v>#REF!</v>
      </c>
      <c r="I2370" s="127" t="e">
        <f t="shared" si="36"/>
        <v>#REF!</v>
      </c>
      <c r="J2370" s="127" t="e">
        <f>IF(G2370+H2370&lt;&gt;0,Transaksi!#REF!,"")</f>
        <v>#REF!</v>
      </c>
    </row>
    <row r="2371" spans="3:10" customFormat="1" ht="16" customHeight="1">
      <c r="C2371" s="59" t="e">
        <f>IF(G2371+H2371&lt;&gt;0,Transaksi!#REF!,"")</f>
        <v>#REF!</v>
      </c>
      <c r="D2371" s="60" t="e">
        <f>IF(G2371+H2371&lt;&gt;0,Transaksi!#REF!,"")</f>
        <v>#REF!</v>
      </c>
      <c r="E2371" s="213" t="e">
        <f>IF(G2371+H2371&lt;&gt;0,Transaksi!#REF!,"")</f>
        <v>#REF!</v>
      </c>
      <c r="F2371" s="48" t="e">
        <f>IF(G2371+H2371&lt;&gt;0,Transaksi!#REF!,"")</f>
        <v>#REF!</v>
      </c>
      <c r="G2371" s="61" t="e">
        <f>IF(Transaksi!#REF!=$F$11,Transaksi!#REF!,0)</f>
        <v>#REF!</v>
      </c>
      <c r="H2371" s="61" t="e">
        <f>IF(Transaksi!#REF!=$F$11,Transaksi!#REF!,0)</f>
        <v>#REF!</v>
      </c>
      <c r="I2371" s="127" t="e">
        <f t="shared" si="36"/>
        <v>#REF!</v>
      </c>
      <c r="J2371" s="127" t="e">
        <f>IF(G2371+H2371&lt;&gt;0,Transaksi!#REF!,"")</f>
        <v>#REF!</v>
      </c>
    </row>
    <row r="2372" spans="3:10" customFormat="1" ht="16" customHeight="1">
      <c r="C2372" s="59" t="e">
        <f>IF(G2372+H2372&lt;&gt;0,Transaksi!#REF!,"")</f>
        <v>#REF!</v>
      </c>
      <c r="D2372" s="60" t="e">
        <f>IF(G2372+H2372&lt;&gt;0,Transaksi!#REF!,"")</f>
        <v>#REF!</v>
      </c>
      <c r="E2372" s="213" t="e">
        <f>IF(G2372+H2372&lt;&gt;0,Transaksi!#REF!,"")</f>
        <v>#REF!</v>
      </c>
      <c r="F2372" s="48" t="e">
        <f>IF(G2372+H2372&lt;&gt;0,Transaksi!#REF!,"")</f>
        <v>#REF!</v>
      </c>
      <c r="G2372" s="61" t="e">
        <f>IF(Transaksi!#REF!=$F$11,Transaksi!#REF!,0)</f>
        <v>#REF!</v>
      </c>
      <c r="H2372" s="61" t="e">
        <f>IF(Transaksi!#REF!=$F$11,Transaksi!#REF!,0)</f>
        <v>#REF!</v>
      </c>
      <c r="I2372" s="127" t="e">
        <f t="shared" si="36"/>
        <v>#REF!</v>
      </c>
      <c r="J2372" s="127" t="e">
        <f>IF(G2372+H2372&lt;&gt;0,Transaksi!#REF!,"")</f>
        <v>#REF!</v>
      </c>
    </row>
    <row r="2373" spans="3:10" customFormat="1" ht="16" customHeight="1">
      <c r="C2373" s="59" t="e">
        <f>IF(G2373+H2373&lt;&gt;0,Transaksi!#REF!,"")</f>
        <v>#REF!</v>
      </c>
      <c r="D2373" s="60" t="e">
        <f>IF(G2373+H2373&lt;&gt;0,Transaksi!#REF!,"")</f>
        <v>#REF!</v>
      </c>
      <c r="E2373" s="213" t="e">
        <f>IF(G2373+H2373&lt;&gt;0,Transaksi!#REF!,"")</f>
        <v>#REF!</v>
      </c>
      <c r="F2373" s="48" t="e">
        <f>IF(G2373+H2373&lt;&gt;0,Transaksi!#REF!,"")</f>
        <v>#REF!</v>
      </c>
      <c r="G2373" s="61" t="e">
        <f>IF(Transaksi!#REF!=$F$11,Transaksi!#REF!,0)</f>
        <v>#REF!</v>
      </c>
      <c r="H2373" s="61" t="e">
        <f>IF(Transaksi!#REF!=$F$11,Transaksi!#REF!,0)</f>
        <v>#REF!</v>
      </c>
      <c r="I2373" s="127" t="e">
        <f t="shared" si="36"/>
        <v>#REF!</v>
      </c>
      <c r="J2373" s="127" t="e">
        <f>IF(G2373+H2373&lt;&gt;0,Transaksi!#REF!,"")</f>
        <v>#REF!</v>
      </c>
    </row>
    <row r="2374" spans="3:10" customFormat="1" ht="16" customHeight="1">
      <c r="C2374" s="59" t="e">
        <f>IF(G2374+H2374&lt;&gt;0,Transaksi!#REF!,"")</f>
        <v>#REF!</v>
      </c>
      <c r="D2374" s="60" t="e">
        <f>IF(G2374+H2374&lt;&gt;0,Transaksi!#REF!,"")</f>
        <v>#REF!</v>
      </c>
      <c r="E2374" s="213" t="e">
        <f>IF(G2374+H2374&lt;&gt;0,Transaksi!#REF!,"")</f>
        <v>#REF!</v>
      </c>
      <c r="F2374" s="48" t="e">
        <f>IF(G2374+H2374&lt;&gt;0,Transaksi!#REF!,"")</f>
        <v>#REF!</v>
      </c>
      <c r="G2374" s="61" t="e">
        <f>IF(Transaksi!#REF!=$F$11,Transaksi!#REF!,0)</f>
        <v>#REF!</v>
      </c>
      <c r="H2374" s="61" t="e">
        <f>IF(Transaksi!#REF!=$F$11,Transaksi!#REF!,0)</f>
        <v>#REF!</v>
      </c>
      <c r="I2374" s="127" t="e">
        <f t="shared" si="36"/>
        <v>#REF!</v>
      </c>
      <c r="J2374" s="127" t="e">
        <f>IF(G2374+H2374&lt;&gt;0,Transaksi!#REF!,"")</f>
        <v>#REF!</v>
      </c>
    </row>
    <row r="2375" spans="3:10" customFormat="1" ht="16" customHeight="1">
      <c r="C2375" s="59" t="e">
        <f>IF(G2375+H2375&lt;&gt;0,Transaksi!#REF!,"")</f>
        <v>#REF!</v>
      </c>
      <c r="D2375" s="60" t="e">
        <f>IF(G2375+H2375&lt;&gt;0,Transaksi!#REF!,"")</f>
        <v>#REF!</v>
      </c>
      <c r="E2375" s="213" t="e">
        <f>IF(G2375+H2375&lt;&gt;0,Transaksi!#REF!,"")</f>
        <v>#REF!</v>
      </c>
      <c r="F2375" s="48" t="e">
        <f>IF(G2375+H2375&lt;&gt;0,Transaksi!#REF!,"")</f>
        <v>#REF!</v>
      </c>
      <c r="G2375" s="61" t="e">
        <f>IF(Transaksi!#REF!=$F$11,Transaksi!#REF!,0)</f>
        <v>#REF!</v>
      </c>
      <c r="H2375" s="61" t="e">
        <f>IF(Transaksi!#REF!=$F$11,Transaksi!#REF!,0)</f>
        <v>#REF!</v>
      </c>
      <c r="I2375" s="127" t="e">
        <f t="shared" si="36"/>
        <v>#REF!</v>
      </c>
      <c r="J2375" s="127" t="e">
        <f>IF(G2375+H2375&lt;&gt;0,Transaksi!#REF!,"")</f>
        <v>#REF!</v>
      </c>
    </row>
    <row r="2376" spans="3:10" customFormat="1" ht="16" customHeight="1">
      <c r="C2376" s="59" t="e">
        <f>IF(G2376+H2376&lt;&gt;0,Transaksi!#REF!,"")</f>
        <v>#REF!</v>
      </c>
      <c r="D2376" s="60" t="e">
        <f>IF(G2376+H2376&lt;&gt;0,Transaksi!#REF!,"")</f>
        <v>#REF!</v>
      </c>
      <c r="E2376" s="213" t="e">
        <f>IF(G2376+H2376&lt;&gt;0,Transaksi!#REF!,"")</f>
        <v>#REF!</v>
      </c>
      <c r="F2376" s="48" t="e">
        <f>IF(G2376+H2376&lt;&gt;0,Transaksi!#REF!,"")</f>
        <v>#REF!</v>
      </c>
      <c r="G2376" s="61" t="e">
        <f>IF(Transaksi!#REF!=$F$11,Transaksi!#REF!,0)</f>
        <v>#REF!</v>
      </c>
      <c r="H2376" s="61" t="e">
        <f>IF(Transaksi!#REF!=$F$11,Transaksi!#REF!,0)</f>
        <v>#REF!</v>
      </c>
      <c r="I2376" s="127" t="e">
        <f t="shared" si="36"/>
        <v>#REF!</v>
      </c>
      <c r="J2376" s="127" t="e">
        <f>IF(G2376+H2376&lt;&gt;0,Transaksi!#REF!,"")</f>
        <v>#REF!</v>
      </c>
    </row>
    <row r="2377" spans="3:10" customFormat="1" ht="16" customHeight="1">
      <c r="C2377" s="59" t="e">
        <f>IF(G2377+H2377&lt;&gt;0,Transaksi!#REF!,"")</f>
        <v>#REF!</v>
      </c>
      <c r="D2377" s="60" t="e">
        <f>IF(G2377+H2377&lt;&gt;0,Transaksi!#REF!,"")</f>
        <v>#REF!</v>
      </c>
      <c r="E2377" s="213" t="e">
        <f>IF(G2377+H2377&lt;&gt;0,Transaksi!#REF!,"")</f>
        <v>#REF!</v>
      </c>
      <c r="F2377" s="48" t="e">
        <f>IF(G2377+H2377&lt;&gt;0,Transaksi!#REF!,"")</f>
        <v>#REF!</v>
      </c>
      <c r="G2377" s="61" t="e">
        <f>IF(Transaksi!#REF!=$F$11,Transaksi!#REF!,0)</f>
        <v>#REF!</v>
      </c>
      <c r="H2377" s="61" t="e">
        <f>IF(Transaksi!#REF!=$F$11,Transaksi!#REF!,0)</f>
        <v>#REF!</v>
      </c>
      <c r="I2377" s="127" t="e">
        <f t="shared" si="36"/>
        <v>#REF!</v>
      </c>
      <c r="J2377" s="127" t="e">
        <f>IF(G2377+H2377&lt;&gt;0,Transaksi!#REF!,"")</f>
        <v>#REF!</v>
      </c>
    </row>
    <row r="2378" spans="3:10" customFormat="1" ht="16" customHeight="1">
      <c r="C2378" s="59" t="e">
        <f>IF(G2378+H2378&lt;&gt;0,Transaksi!#REF!,"")</f>
        <v>#REF!</v>
      </c>
      <c r="D2378" s="60" t="e">
        <f>IF(G2378+H2378&lt;&gt;0,Transaksi!#REF!,"")</f>
        <v>#REF!</v>
      </c>
      <c r="E2378" s="213" t="e">
        <f>IF(G2378+H2378&lt;&gt;0,Transaksi!#REF!,"")</f>
        <v>#REF!</v>
      </c>
      <c r="F2378" s="48" t="e">
        <f>IF(G2378+H2378&lt;&gt;0,Transaksi!#REF!,"")</f>
        <v>#REF!</v>
      </c>
      <c r="G2378" s="61" t="e">
        <f>IF(Transaksi!#REF!=$F$11,Transaksi!#REF!,0)</f>
        <v>#REF!</v>
      </c>
      <c r="H2378" s="61" t="e">
        <f>IF(Transaksi!#REF!=$F$11,Transaksi!#REF!,0)</f>
        <v>#REF!</v>
      </c>
      <c r="I2378" s="127" t="e">
        <f t="shared" si="36"/>
        <v>#REF!</v>
      </c>
      <c r="J2378" s="127" t="e">
        <f>IF(G2378+H2378&lt;&gt;0,Transaksi!#REF!,"")</f>
        <v>#REF!</v>
      </c>
    </row>
    <row r="2379" spans="3:10" customFormat="1" ht="16" customHeight="1">
      <c r="C2379" s="59" t="e">
        <f>IF(G2379+H2379&lt;&gt;0,Transaksi!#REF!,"")</f>
        <v>#REF!</v>
      </c>
      <c r="D2379" s="60" t="e">
        <f>IF(G2379+H2379&lt;&gt;0,Transaksi!#REF!,"")</f>
        <v>#REF!</v>
      </c>
      <c r="E2379" s="213" t="e">
        <f>IF(G2379+H2379&lt;&gt;0,Transaksi!#REF!,"")</f>
        <v>#REF!</v>
      </c>
      <c r="F2379" s="48" t="e">
        <f>IF(G2379+H2379&lt;&gt;0,Transaksi!#REF!,"")</f>
        <v>#REF!</v>
      </c>
      <c r="G2379" s="61" t="e">
        <f>IF(Transaksi!#REF!=$F$11,Transaksi!#REF!,0)</f>
        <v>#REF!</v>
      </c>
      <c r="H2379" s="61" t="e">
        <f>IF(Transaksi!#REF!=$F$11,Transaksi!#REF!,0)</f>
        <v>#REF!</v>
      </c>
      <c r="I2379" s="127" t="e">
        <f t="shared" si="36"/>
        <v>#REF!</v>
      </c>
      <c r="J2379" s="127" t="e">
        <f>IF(G2379+H2379&lt;&gt;0,Transaksi!#REF!,"")</f>
        <v>#REF!</v>
      </c>
    </row>
    <row r="2380" spans="3:10" customFormat="1" ht="16" customHeight="1">
      <c r="C2380" s="59" t="e">
        <f>IF(G2380+H2380&lt;&gt;0,Transaksi!#REF!,"")</f>
        <v>#REF!</v>
      </c>
      <c r="D2380" s="60" t="e">
        <f>IF(G2380+H2380&lt;&gt;0,Transaksi!#REF!,"")</f>
        <v>#REF!</v>
      </c>
      <c r="E2380" s="213" t="e">
        <f>IF(G2380+H2380&lt;&gt;0,Transaksi!#REF!,"")</f>
        <v>#REF!</v>
      </c>
      <c r="F2380" s="48" t="e">
        <f>IF(G2380+H2380&lt;&gt;0,Transaksi!#REF!,"")</f>
        <v>#REF!</v>
      </c>
      <c r="G2380" s="61" t="e">
        <f>IF(Transaksi!#REF!=$F$11,Transaksi!#REF!,0)</f>
        <v>#REF!</v>
      </c>
      <c r="H2380" s="61" t="e">
        <f>IF(Transaksi!#REF!=$F$11,Transaksi!#REF!,0)</f>
        <v>#REF!</v>
      </c>
      <c r="I2380" s="127" t="e">
        <f t="shared" si="36"/>
        <v>#REF!</v>
      </c>
      <c r="J2380" s="127" t="e">
        <f>IF(G2380+H2380&lt;&gt;0,Transaksi!#REF!,"")</f>
        <v>#REF!</v>
      </c>
    </row>
    <row r="2381" spans="3:10" customFormat="1" ht="16" customHeight="1">
      <c r="C2381" s="59" t="e">
        <f>IF(G2381+H2381&lt;&gt;0,Transaksi!#REF!,"")</f>
        <v>#REF!</v>
      </c>
      <c r="D2381" s="60" t="e">
        <f>IF(G2381+H2381&lt;&gt;0,Transaksi!#REF!,"")</f>
        <v>#REF!</v>
      </c>
      <c r="E2381" s="213" t="e">
        <f>IF(G2381+H2381&lt;&gt;0,Transaksi!#REF!,"")</f>
        <v>#REF!</v>
      </c>
      <c r="F2381" s="48" t="e">
        <f>IF(G2381+H2381&lt;&gt;0,Transaksi!#REF!,"")</f>
        <v>#REF!</v>
      </c>
      <c r="G2381" s="61" t="e">
        <f>IF(Transaksi!#REF!=$F$11,Transaksi!#REF!,0)</f>
        <v>#REF!</v>
      </c>
      <c r="H2381" s="61" t="e">
        <f>IF(Transaksi!#REF!=$F$11,Transaksi!#REF!,0)</f>
        <v>#REF!</v>
      </c>
      <c r="I2381" s="127" t="e">
        <f t="shared" si="36"/>
        <v>#REF!</v>
      </c>
      <c r="J2381" s="127" t="e">
        <f>IF(G2381+H2381&lt;&gt;0,Transaksi!#REF!,"")</f>
        <v>#REF!</v>
      </c>
    </row>
    <row r="2382" spans="3:10" customFormat="1" ht="16" customHeight="1">
      <c r="C2382" s="59" t="e">
        <f>IF(G2382+H2382&lt;&gt;0,Transaksi!#REF!,"")</f>
        <v>#REF!</v>
      </c>
      <c r="D2382" s="60" t="e">
        <f>IF(G2382+H2382&lt;&gt;0,Transaksi!#REF!,"")</f>
        <v>#REF!</v>
      </c>
      <c r="E2382" s="213" t="e">
        <f>IF(G2382+H2382&lt;&gt;0,Transaksi!#REF!,"")</f>
        <v>#REF!</v>
      </c>
      <c r="F2382" s="48" t="e">
        <f>IF(G2382+H2382&lt;&gt;0,Transaksi!#REF!,"")</f>
        <v>#REF!</v>
      </c>
      <c r="G2382" s="61" t="e">
        <f>IF(Transaksi!#REF!=$F$11,Transaksi!#REF!,0)</f>
        <v>#REF!</v>
      </c>
      <c r="H2382" s="61" t="e">
        <f>IF(Transaksi!#REF!=$F$11,Transaksi!#REF!,0)</f>
        <v>#REF!</v>
      </c>
      <c r="I2382" s="127" t="e">
        <f t="shared" si="36"/>
        <v>#REF!</v>
      </c>
      <c r="J2382" s="127" t="e">
        <f>IF(G2382+H2382&lt;&gt;0,Transaksi!#REF!,"")</f>
        <v>#REF!</v>
      </c>
    </row>
    <row r="2383" spans="3:10" customFormat="1" ht="16" customHeight="1">
      <c r="C2383" s="59" t="e">
        <f>IF(G2383+H2383&lt;&gt;0,Transaksi!#REF!,"")</f>
        <v>#REF!</v>
      </c>
      <c r="D2383" s="60" t="e">
        <f>IF(G2383+H2383&lt;&gt;0,Transaksi!#REF!,"")</f>
        <v>#REF!</v>
      </c>
      <c r="E2383" s="213" t="e">
        <f>IF(G2383+H2383&lt;&gt;0,Transaksi!#REF!,"")</f>
        <v>#REF!</v>
      </c>
      <c r="F2383" s="48" t="e">
        <f>IF(G2383+H2383&lt;&gt;0,Transaksi!#REF!,"")</f>
        <v>#REF!</v>
      </c>
      <c r="G2383" s="61" t="e">
        <f>IF(Transaksi!#REF!=$F$11,Transaksi!#REF!,0)</f>
        <v>#REF!</v>
      </c>
      <c r="H2383" s="61" t="e">
        <f>IF(Transaksi!#REF!=$F$11,Transaksi!#REF!,0)</f>
        <v>#REF!</v>
      </c>
      <c r="I2383" s="127" t="e">
        <f t="shared" si="36"/>
        <v>#REF!</v>
      </c>
      <c r="J2383" s="127" t="e">
        <f>IF(G2383+H2383&lt;&gt;0,Transaksi!#REF!,"")</f>
        <v>#REF!</v>
      </c>
    </row>
    <row r="2384" spans="3:10" customFormat="1" ht="16" customHeight="1">
      <c r="C2384" s="59" t="e">
        <f>IF(G2384+H2384&lt;&gt;0,Transaksi!#REF!,"")</f>
        <v>#REF!</v>
      </c>
      <c r="D2384" s="60" t="e">
        <f>IF(G2384+H2384&lt;&gt;0,Transaksi!#REF!,"")</f>
        <v>#REF!</v>
      </c>
      <c r="E2384" s="213" t="e">
        <f>IF(G2384+H2384&lt;&gt;0,Transaksi!#REF!,"")</f>
        <v>#REF!</v>
      </c>
      <c r="F2384" s="48" t="e">
        <f>IF(G2384+H2384&lt;&gt;0,Transaksi!#REF!,"")</f>
        <v>#REF!</v>
      </c>
      <c r="G2384" s="61" t="e">
        <f>IF(Transaksi!#REF!=$F$11,Transaksi!#REF!,0)</f>
        <v>#REF!</v>
      </c>
      <c r="H2384" s="61" t="e">
        <f>IF(Transaksi!#REF!=$F$11,Transaksi!#REF!,0)</f>
        <v>#REF!</v>
      </c>
      <c r="I2384" s="127" t="e">
        <f t="shared" si="36"/>
        <v>#REF!</v>
      </c>
      <c r="J2384" s="127" t="e">
        <f>IF(G2384+H2384&lt;&gt;0,Transaksi!#REF!,"")</f>
        <v>#REF!</v>
      </c>
    </row>
    <row r="2385" spans="3:10" customFormat="1" ht="16" customHeight="1">
      <c r="C2385" s="59" t="e">
        <f>IF(G2385+H2385&lt;&gt;0,Transaksi!#REF!,"")</f>
        <v>#REF!</v>
      </c>
      <c r="D2385" s="60" t="e">
        <f>IF(G2385+H2385&lt;&gt;0,Transaksi!#REF!,"")</f>
        <v>#REF!</v>
      </c>
      <c r="E2385" s="213" t="e">
        <f>IF(G2385+H2385&lt;&gt;0,Transaksi!#REF!,"")</f>
        <v>#REF!</v>
      </c>
      <c r="F2385" s="48" t="e">
        <f>IF(G2385+H2385&lt;&gt;0,Transaksi!#REF!,"")</f>
        <v>#REF!</v>
      </c>
      <c r="G2385" s="61" t="e">
        <f>IF(Transaksi!#REF!=$F$11,Transaksi!#REF!,0)</f>
        <v>#REF!</v>
      </c>
      <c r="H2385" s="61" t="e">
        <f>IF(Transaksi!#REF!=$F$11,Transaksi!#REF!,0)</f>
        <v>#REF!</v>
      </c>
      <c r="I2385" s="127" t="e">
        <f t="shared" ref="I2385:I2448" si="37">I2384+G2385-H2385</f>
        <v>#REF!</v>
      </c>
      <c r="J2385" s="127" t="e">
        <f>IF(G2385+H2385&lt;&gt;0,Transaksi!#REF!,"")</f>
        <v>#REF!</v>
      </c>
    </row>
    <row r="2386" spans="3:10" customFormat="1" ht="16" customHeight="1">
      <c r="C2386" s="59" t="e">
        <f>IF(G2386+H2386&lt;&gt;0,Transaksi!#REF!,"")</f>
        <v>#REF!</v>
      </c>
      <c r="D2386" s="60" t="e">
        <f>IF(G2386+H2386&lt;&gt;0,Transaksi!#REF!,"")</f>
        <v>#REF!</v>
      </c>
      <c r="E2386" s="213" t="e">
        <f>IF(G2386+H2386&lt;&gt;0,Transaksi!#REF!,"")</f>
        <v>#REF!</v>
      </c>
      <c r="F2386" s="48" t="e">
        <f>IF(G2386+H2386&lt;&gt;0,Transaksi!#REF!,"")</f>
        <v>#REF!</v>
      </c>
      <c r="G2386" s="61" t="e">
        <f>IF(Transaksi!#REF!=$F$11,Transaksi!#REF!,0)</f>
        <v>#REF!</v>
      </c>
      <c r="H2386" s="61" t="e">
        <f>IF(Transaksi!#REF!=$F$11,Transaksi!#REF!,0)</f>
        <v>#REF!</v>
      </c>
      <c r="I2386" s="127" t="e">
        <f t="shared" si="37"/>
        <v>#REF!</v>
      </c>
      <c r="J2386" s="127" t="e">
        <f>IF(G2386+H2386&lt;&gt;0,Transaksi!#REF!,"")</f>
        <v>#REF!</v>
      </c>
    </row>
    <row r="2387" spans="3:10" customFormat="1" ht="16" customHeight="1">
      <c r="C2387" s="59" t="e">
        <f>IF(G2387+H2387&lt;&gt;0,Transaksi!#REF!,"")</f>
        <v>#REF!</v>
      </c>
      <c r="D2387" s="60" t="e">
        <f>IF(G2387+H2387&lt;&gt;0,Transaksi!#REF!,"")</f>
        <v>#REF!</v>
      </c>
      <c r="E2387" s="213" t="e">
        <f>IF(G2387+H2387&lt;&gt;0,Transaksi!#REF!,"")</f>
        <v>#REF!</v>
      </c>
      <c r="F2387" s="48" t="e">
        <f>IF(G2387+H2387&lt;&gt;0,Transaksi!#REF!,"")</f>
        <v>#REF!</v>
      </c>
      <c r="G2387" s="61" t="e">
        <f>IF(Transaksi!#REF!=$F$11,Transaksi!#REF!,0)</f>
        <v>#REF!</v>
      </c>
      <c r="H2387" s="61" t="e">
        <f>IF(Transaksi!#REF!=$F$11,Transaksi!#REF!,0)</f>
        <v>#REF!</v>
      </c>
      <c r="I2387" s="127" t="e">
        <f t="shared" si="37"/>
        <v>#REF!</v>
      </c>
      <c r="J2387" s="127" t="e">
        <f>IF(G2387+H2387&lt;&gt;0,Transaksi!#REF!,"")</f>
        <v>#REF!</v>
      </c>
    </row>
    <row r="2388" spans="3:10" customFormat="1" ht="16" customHeight="1">
      <c r="C2388" s="59" t="e">
        <f>IF(G2388+H2388&lt;&gt;0,Transaksi!#REF!,"")</f>
        <v>#REF!</v>
      </c>
      <c r="D2388" s="60" t="e">
        <f>IF(G2388+H2388&lt;&gt;0,Transaksi!#REF!,"")</f>
        <v>#REF!</v>
      </c>
      <c r="E2388" s="213" t="e">
        <f>IF(G2388+H2388&lt;&gt;0,Transaksi!#REF!,"")</f>
        <v>#REF!</v>
      </c>
      <c r="F2388" s="48" t="e">
        <f>IF(G2388+H2388&lt;&gt;0,Transaksi!#REF!,"")</f>
        <v>#REF!</v>
      </c>
      <c r="G2388" s="61" t="e">
        <f>IF(Transaksi!#REF!=$F$11,Transaksi!#REF!,0)</f>
        <v>#REF!</v>
      </c>
      <c r="H2388" s="61" t="e">
        <f>IF(Transaksi!#REF!=$F$11,Transaksi!#REF!,0)</f>
        <v>#REF!</v>
      </c>
      <c r="I2388" s="127" t="e">
        <f t="shared" si="37"/>
        <v>#REF!</v>
      </c>
      <c r="J2388" s="127" t="e">
        <f>IF(G2388+H2388&lt;&gt;0,Transaksi!#REF!,"")</f>
        <v>#REF!</v>
      </c>
    </row>
    <row r="2389" spans="3:10" customFormat="1" ht="16" customHeight="1">
      <c r="C2389" s="59" t="e">
        <f>IF(G2389+H2389&lt;&gt;0,Transaksi!#REF!,"")</f>
        <v>#REF!</v>
      </c>
      <c r="D2389" s="60" t="e">
        <f>IF(G2389+H2389&lt;&gt;0,Transaksi!#REF!,"")</f>
        <v>#REF!</v>
      </c>
      <c r="E2389" s="213" t="e">
        <f>IF(G2389+H2389&lt;&gt;0,Transaksi!#REF!,"")</f>
        <v>#REF!</v>
      </c>
      <c r="F2389" s="48" t="e">
        <f>IF(G2389+H2389&lt;&gt;0,Transaksi!#REF!,"")</f>
        <v>#REF!</v>
      </c>
      <c r="G2389" s="61" t="e">
        <f>IF(Transaksi!#REF!=$F$11,Transaksi!#REF!,0)</f>
        <v>#REF!</v>
      </c>
      <c r="H2389" s="61" t="e">
        <f>IF(Transaksi!#REF!=$F$11,Transaksi!#REF!,0)</f>
        <v>#REF!</v>
      </c>
      <c r="I2389" s="127" t="e">
        <f t="shared" si="37"/>
        <v>#REF!</v>
      </c>
      <c r="J2389" s="127" t="e">
        <f>IF(G2389+H2389&lt;&gt;0,Transaksi!#REF!,"")</f>
        <v>#REF!</v>
      </c>
    </row>
    <row r="2390" spans="3:10" customFormat="1" ht="16" customHeight="1">
      <c r="C2390" s="59" t="e">
        <f>IF(G2390+H2390&lt;&gt;0,Transaksi!#REF!,"")</f>
        <v>#REF!</v>
      </c>
      <c r="D2390" s="60" t="e">
        <f>IF(G2390+H2390&lt;&gt;0,Transaksi!#REF!,"")</f>
        <v>#REF!</v>
      </c>
      <c r="E2390" s="213" t="e">
        <f>IF(G2390+H2390&lt;&gt;0,Transaksi!#REF!,"")</f>
        <v>#REF!</v>
      </c>
      <c r="F2390" s="48" t="e">
        <f>IF(G2390+H2390&lt;&gt;0,Transaksi!#REF!,"")</f>
        <v>#REF!</v>
      </c>
      <c r="G2390" s="61" t="e">
        <f>IF(Transaksi!#REF!=$F$11,Transaksi!#REF!,0)</f>
        <v>#REF!</v>
      </c>
      <c r="H2390" s="61" t="e">
        <f>IF(Transaksi!#REF!=$F$11,Transaksi!#REF!,0)</f>
        <v>#REF!</v>
      </c>
      <c r="I2390" s="127" t="e">
        <f t="shared" si="37"/>
        <v>#REF!</v>
      </c>
      <c r="J2390" s="127" t="e">
        <f>IF(G2390+H2390&lt;&gt;0,Transaksi!#REF!,"")</f>
        <v>#REF!</v>
      </c>
    </row>
    <row r="2391" spans="3:10" customFormat="1" ht="16" customHeight="1">
      <c r="C2391" s="59" t="e">
        <f>IF(G2391+H2391&lt;&gt;0,Transaksi!#REF!,"")</f>
        <v>#REF!</v>
      </c>
      <c r="D2391" s="60" t="e">
        <f>IF(G2391+H2391&lt;&gt;0,Transaksi!#REF!,"")</f>
        <v>#REF!</v>
      </c>
      <c r="E2391" s="213" t="e">
        <f>IF(G2391+H2391&lt;&gt;0,Transaksi!#REF!,"")</f>
        <v>#REF!</v>
      </c>
      <c r="F2391" s="48" t="e">
        <f>IF(G2391+H2391&lt;&gt;0,Transaksi!#REF!,"")</f>
        <v>#REF!</v>
      </c>
      <c r="G2391" s="61" t="e">
        <f>IF(Transaksi!#REF!=$F$11,Transaksi!#REF!,0)</f>
        <v>#REF!</v>
      </c>
      <c r="H2391" s="61" t="e">
        <f>IF(Transaksi!#REF!=$F$11,Transaksi!#REF!,0)</f>
        <v>#REF!</v>
      </c>
      <c r="I2391" s="127" t="e">
        <f t="shared" si="37"/>
        <v>#REF!</v>
      </c>
      <c r="J2391" s="127" t="e">
        <f>IF(G2391+H2391&lt;&gt;0,Transaksi!#REF!,"")</f>
        <v>#REF!</v>
      </c>
    </row>
    <row r="2392" spans="3:10" customFormat="1" ht="16" customHeight="1">
      <c r="C2392" s="59" t="e">
        <f>IF(G2392+H2392&lt;&gt;0,Transaksi!#REF!,"")</f>
        <v>#REF!</v>
      </c>
      <c r="D2392" s="60" t="e">
        <f>IF(G2392+H2392&lt;&gt;0,Transaksi!#REF!,"")</f>
        <v>#REF!</v>
      </c>
      <c r="E2392" s="213" t="e">
        <f>IF(G2392+H2392&lt;&gt;0,Transaksi!#REF!,"")</f>
        <v>#REF!</v>
      </c>
      <c r="F2392" s="48" t="e">
        <f>IF(G2392+H2392&lt;&gt;0,Transaksi!#REF!,"")</f>
        <v>#REF!</v>
      </c>
      <c r="G2392" s="61" t="e">
        <f>IF(Transaksi!#REF!=$F$11,Transaksi!#REF!,0)</f>
        <v>#REF!</v>
      </c>
      <c r="H2392" s="61" t="e">
        <f>IF(Transaksi!#REF!=$F$11,Transaksi!#REF!,0)</f>
        <v>#REF!</v>
      </c>
      <c r="I2392" s="127" t="e">
        <f t="shared" si="37"/>
        <v>#REF!</v>
      </c>
      <c r="J2392" s="127" t="e">
        <f>IF(G2392+H2392&lt;&gt;0,Transaksi!#REF!,"")</f>
        <v>#REF!</v>
      </c>
    </row>
    <row r="2393" spans="3:10" customFormat="1" ht="16" customHeight="1">
      <c r="C2393" s="59" t="e">
        <f>IF(G2393+H2393&lt;&gt;0,Transaksi!#REF!,"")</f>
        <v>#REF!</v>
      </c>
      <c r="D2393" s="60" t="e">
        <f>IF(G2393+H2393&lt;&gt;0,Transaksi!#REF!,"")</f>
        <v>#REF!</v>
      </c>
      <c r="E2393" s="213" t="e">
        <f>IF(G2393+H2393&lt;&gt;0,Transaksi!#REF!,"")</f>
        <v>#REF!</v>
      </c>
      <c r="F2393" s="48" t="e">
        <f>IF(G2393+H2393&lt;&gt;0,Transaksi!#REF!,"")</f>
        <v>#REF!</v>
      </c>
      <c r="G2393" s="61" t="e">
        <f>IF(Transaksi!#REF!=$F$11,Transaksi!#REF!,0)</f>
        <v>#REF!</v>
      </c>
      <c r="H2393" s="61" t="e">
        <f>IF(Transaksi!#REF!=$F$11,Transaksi!#REF!,0)</f>
        <v>#REF!</v>
      </c>
      <c r="I2393" s="127" t="e">
        <f t="shared" si="37"/>
        <v>#REF!</v>
      </c>
      <c r="J2393" s="127" t="e">
        <f>IF(G2393+H2393&lt;&gt;0,Transaksi!#REF!,"")</f>
        <v>#REF!</v>
      </c>
    </row>
    <row r="2394" spans="3:10" customFormat="1" ht="16" customHeight="1">
      <c r="C2394" s="59" t="e">
        <f>IF(G2394+H2394&lt;&gt;0,Transaksi!#REF!,"")</f>
        <v>#REF!</v>
      </c>
      <c r="D2394" s="60" t="e">
        <f>IF(G2394+H2394&lt;&gt;0,Transaksi!#REF!,"")</f>
        <v>#REF!</v>
      </c>
      <c r="E2394" s="213" t="e">
        <f>IF(G2394+H2394&lt;&gt;0,Transaksi!#REF!,"")</f>
        <v>#REF!</v>
      </c>
      <c r="F2394" s="48" t="e">
        <f>IF(G2394+H2394&lt;&gt;0,Transaksi!#REF!,"")</f>
        <v>#REF!</v>
      </c>
      <c r="G2394" s="61" t="e">
        <f>IF(Transaksi!#REF!=$F$11,Transaksi!#REF!,0)</f>
        <v>#REF!</v>
      </c>
      <c r="H2394" s="61" t="e">
        <f>IF(Transaksi!#REF!=$F$11,Transaksi!#REF!,0)</f>
        <v>#REF!</v>
      </c>
      <c r="I2394" s="127" t="e">
        <f t="shared" si="37"/>
        <v>#REF!</v>
      </c>
      <c r="J2394" s="127" t="e">
        <f>IF(G2394+H2394&lt;&gt;0,Transaksi!#REF!,"")</f>
        <v>#REF!</v>
      </c>
    </row>
    <row r="2395" spans="3:10" customFormat="1" ht="16" customHeight="1">
      <c r="C2395" s="59" t="e">
        <f>IF(G2395+H2395&lt;&gt;0,Transaksi!#REF!,"")</f>
        <v>#REF!</v>
      </c>
      <c r="D2395" s="60" t="e">
        <f>IF(G2395+H2395&lt;&gt;0,Transaksi!#REF!,"")</f>
        <v>#REF!</v>
      </c>
      <c r="E2395" s="213" t="e">
        <f>IF(G2395+H2395&lt;&gt;0,Transaksi!#REF!,"")</f>
        <v>#REF!</v>
      </c>
      <c r="F2395" s="48" t="e">
        <f>IF(G2395+H2395&lt;&gt;0,Transaksi!#REF!,"")</f>
        <v>#REF!</v>
      </c>
      <c r="G2395" s="61" t="e">
        <f>IF(Transaksi!#REF!=$F$11,Transaksi!#REF!,0)</f>
        <v>#REF!</v>
      </c>
      <c r="H2395" s="61" t="e">
        <f>IF(Transaksi!#REF!=$F$11,Transaksi!#REF!,0)</f>
        <v>#REF!</v>
      </c>
      <c r="I2395" s="127" t="e">
        <f t="shared" si="37"/>
        <v>#REF!</v>
      </c>
      <c r="J2395" s="127" t="e">
        <f>IF(G2395+H2395&lt;&gt;0,Transaksi!#REF!,"")</f>
        <v>#REF!</v>
      </c>
    </row>
    <row r="2396" spans="3:10" customFormat="1" ht="16" customHeight="1">
      <c r="C2396" s="59" t="e">
        <f>IF(G2396+H2396&lt;&gt;0,Transaksi!#REF!,"")</f>
        <v>#REF!</v>
      </c>
      <c r="D2396" s="60" t="e">
        <f>IF(G2396+H2396&lt;&gt;0,Transaksi!#REF!,"")</f>
        <v>#REF!</v>
      </c>
      <c r="E2396" s="213" t="e">
        <f>IF(G2396+H2396&lt;&gt;0,Transaksi!#REF!,"")</f>
        <v>#REF!</v>
      </c>
      <c r="F2396" s="48" t="e">
        <f>IF(G2396+H2396&lt;&gt;0,Transaksi!#REF!,"")</f>
        <v>#REF!</v>
      </c>
      <c r="G2396" s="61" t="e">
        <f>IF(Transaksi!#REF!=$F$11,Transaksi!#REF!,0)</f>
        <v>#REF!</v>
      </c>
      <c r="H2396" s="61" t="e">
        <f>IF(Transaksi!#REF!=$F$11,Transaksi!#REF!,0)</f>
        <v>#REF!</v>
      </c>
      <c r="I2396" s="127" t="e">
        <f t="shared" si="37"/>
        <v>#REF!</v>
      </c>
      <c r="J2396" s="127" t="e">
        <f>IF(G2396+H2396&lt;&gt;0,Transaksi!#REF!,"")</f>
        <v>#REF!</v>
      </c>
    </row>
    <row r="2397" spans="3:10" customFormat="1" ht="16" customHeight="1">
      <c r="C2397" s="59" t="e">
        <f>IF(G2397+H2397&lt;&gt;0,Transaksi!#REF!,"")</f>
        <v>#REF!</v>
      </c>
      <c r="D2397" s="60" t="e">
        <f>IF(G2397+H2397&lt;&gt;0,Transaksi!#REF!,"")</f>
        <v>#REF!</v>
      </c>
      <c r="E2397" s="213" t="e">
        <f>IF(G2397+H2397&lt;&gt;0,Transaksi!#REF!,"")</f>
        <v>#REF!</v>
      </c>
      <c r="F2397" s="48" t="e">
        <f>IF(G2397+H2397&lt;&gt;0,Transaksi!#REF!,"")</f>
        <v>#REF!</v>
      </c>
      <c r="G2397" s="61" t="e">
        <f>IF(Transaksi!#REF!=$F$11,Transaksi!#REF!,0)</f>
        <v>#REF!</v>
      </c>
      <c r="H2397" s="61" t="e">
        <f>IF(Transaksi!#REF!=$F$11,Transaksi!#REF!,0)</f>
        <v>#REF!</v>
      </c>
      <c r="I2397" s="127" t="e">
        <f t="shared" si="37"/>
        <v>#REF!</v>
      </c>
      <c r="J2397" s="127" t="e">
        <f>IF(G2397+H2397&lt;&gt;0,Transaksi!#REF!,"")</f>
        <v>#REF!</v>
      </c>
    </row>
    <row r="2398" spans="3:10" customFormat="1" ht="16" customHeight="1">
      <c r="C2398" s="59" t="e">
        <f>IF(G2398+H2398&lt;&gt;0,Transaksi!#REF!,"")</f>
        <v>#REF!</v>
      </c>
      <c r="D2398" s="60" t="e">
        <f>IF(G2398+H2398&lt;&gt;0,Transaksi!#REF!,"")</f>
        <v>#REF!</v>
      </c>
      <c r="E2398" s="213" t="e">
        <f>IF(G2398+H2398&lt;&gt;0,Transaksi!#REF!,"")</f>
        <v>#REF!</v>
      </c>
      <c r="F2398" s="48" t="e">
        <f>IF(G2398+H2398&lt;&gt;0,Transaksi!#REF!,"")</f>
        <v>#REF!</v>
      </c>
      <c r="G2398" s="61" t="e">
        <f>IF(Transaksi!#REF!=$F$11,Transaksi!#REF!,0)</f>
        <v>#REF!</v>
      </c>
      <c r="H2398" s="61" t="e">
        <f>IF(Transaksi!#REF!=$F$11,Transaksi!#REF!,0)</f>
        <v>#REF!</v>
      </c>
      <c r="I2398" s="127" t="e">
        <f t="shared" si="37"/>
        <v>#REF!</v>
      </c>
      <c r="J2398" s="127" t="e">
        <f>IF(G2398+H2398&lt;&gt;0,Transaksi!#REF!,"")</f>
        <v>#REF!</v>
      </c>
    </row>
    <row r="2399" spans="3:10" customFormat="1" ht="16" customHeight="1">
      <c r="C2399" s="59" t="e">
        <f>IF(G2399+H2399&lt;&gt;0,Transaksi!#REF!,"")</f>
        <v>#REF!</v>
      </c>
      <c r="D2399" s="60" t="e">
        <f>IF(G2399+H2399&lt;&gt;0,Transaksi!#REF!,"")</f>
        <v>#REF!</v>
      </c>
      <c r="E2399" s="213" t="e">
        <f>IF(G2399+H2399&lt;&gt;0,Transaksi!#REF!,"")</f>
        <v>#REF!</v>
      </c>
      <c r="F2399" s="48" t="e">
        <f>IF(G2399+H2399&lt;&gt;0,Transaksi!#REF!,"")</f>
        <v>#REF!</v>
      </c>
      <c r="G2399" s="61" t="e">
        <f>IF(Transaksi!#REF!=$F$11,Transaksi!#REF!,0)</f>
        <v>#REF!</v>
      </c>
      <c r="H2399" s="61" t="e">
        <f>IF(Transaksi!#REF!=$F$11,Transaksi!#REF!,0)</f>
        <v>#REF!</v>
      </c>
      <c r="I2399" s="127" t="e">
        <f t="shared" si="37"/>
        <v>#REF!</v>
      </c>
      <c r="J2399" s="127" t="e">
        <f>IF(G2399+H2399&lt;&gt;0,Transaksi!#REF!,"")</f>
        <v>#REF!</v>
      </c>
    </row>
    <row r="2400" spans="3:10" customFormat="1" ht="16" customHeight="1">
      <c r="C2400" s="59" t="e">
        <f>IF(G2400+H2400&lt;&gt;0,Transaksi!#REF!,"")</f>
        <v>#REF!</v>
      </c>
      <c r="D2400" s="60" t="e">
        <f>IF(G2400+H2400&lt;&gt;0,Transaksi!#REF!,"")</f>
        <v>#REF!</v>
      </c>
      <c r="E2400" s="213" t="e">
        <f>IF(G2400+H2400&lt;&gt;0,Transaksi!#REF!,"")</f>
        <v>#REF!</v>
      </c>
      <c r="F2400" s="48" t="e">
        <f>IF(G2400+H2400&lt;&gt;0,Transaksi!#REF!,"")</f>
        <v>#REF!</v>
      </c>
      <c r="G2400" s="61" t="e">
        <f>IF(Transaksi!#REF!=$F$11,Transaksi!#REF!,0)</f>
        <v>#REF!</v>
      </c>
      <c r="H2400" s="61" t="e">
        <f>IF(Transaksi!#REF!=$F$11,Transaksi!#REF!,0)</f>
        <v>#REF!</v>
      </c>
      <c r="I2400" s="127" t="e">
        <f t="shared" si="37"/>
        <v>#REF!</v>
      </c>
      <c r="J2400" s="127" t="e">
        <f>IF(G2400+H2400&lt;&gt;0,Transaksi!#REF!,"")</f>
        <v>#REF!</v>
      </c>
    </row>
    <row r="2401" spans="3:10" customFormat="1" ht="16" customHeight="1">
      <c r="C2401" s="59" t="e">
        <f>IF(G2401+H2401&lt;&gt;0,Transaksi!#REF!,"")</f>
        <v>#REF!</v>
      </c>
      <c r="D2401" s="60" t="e">
        <f>IF(G2401+H2401&lt;&gt;0,Transaksi!#REF!,"")</f>
        <v>#REF!</v>
      </c>
      <c r="E2401" s="213" t="e">
        <f>IF(G2401+H2401&lt;&gt;0,Transaksi!#REF!,"")</f>
        <v>#REF!</v>
      </c>
      <c r="F2401" s="48" t="e">
        <f>IF(G2401+H2401&lt;&gt;0,Transaksi!#REF!,"")</f>
        <v>#REF!</v>
      </c>
      <c r="G2401" s="61" t="e">
        <f>IF(Transaksi!#REF!=$F$11,Transaksi!#REF!,0)</f>
        <v>#REF!</v>
      </c>
      <c r="H2401" s="61" t="e">
        <f>IF(Transaksi!#REF!=$F$11,Transaksi!#REF!,0)</f>
        <v>#REF!</v>
      </c>
      <c r="I2401" s="127" t="e">
        <f t="shared" si="37"/>
        <v>#REF!</v>
      </c>
      <c r="J2401" s="127" t="e">
        <f>IF(G2401+H2401&lt;&gt;0,Transaksi!#REF!,"")</f>
        <v>#REF!</v>
      </c>
    </row>
    <row r="2402" spans="3:10" customFormat="1" ht="16" customHeight="1">
      <c r="C2402" s="59" t="e">
        <f>IF(G2402+H2402&lt;&gt;0,Transaksi!#REF!,"")</f>
        <v>#REF!</v>
      </c>
      <c r="D2402" s="60" t="e">
        <f>IF(G2402+H2402&lt;&gt;0,Transaksi!#REF!,"")</f>
        <v>#REF!</v>
      </c>
      <c r="E2402" s="213" t="e">
        <f>IF(G2402+H2402&lt;&gt;0,Transaksi!#REF!,"")</f>
        <v>#REF!</v>
      </c>
      <c r="F2402" s="48" t="e">
        <f>IF(G2402+H2402&lt;&gt;0,Transaksi!#REF!,"")</f>
        <v>#REF!</v>
      </c>
      <c r="G2402" s="61" t="e">
        <f>IF(Transaksi!#REF!=$F$11,Transaksi!#REF!,0)</f>
        <v>#REF!</v>
      </c>
      <c r="H2402" s="61" t="e">
        <f>IF(Transaksi!#REF!=$F$11,Transaksi!#REF!,0)</f>
        <v>#REF!</v>
      </c>
      <c r="I2402" s="127" t="e">
        <f t="shared" si="37"/>
        <v>#REF!</v>
      </c>
      <c r="J2402" s="127" t="e">
        <f>IF(G2402+H2402&lt;&gt;0,Transaksi!#REF!,"")</f>
        <v>#REF!</v>
      </c>
    </row>
    <row r="2403" spans="3:10" customFormat="1" ht="16" customHeight="1">
      <c r="C2403" s="59" t="e">
        <f>IF(G2403+H2403&lt;&gt;0,Transaksi!#REF!,"")</f>
        <v>#REF!</v>
      </c>
      <c r="D2403" s="60" t="e">
        <f>IF(G2403+H2403&lt;&gt;0,Transaksi!#REF!,"")</f>
        <v>#REF!</v>
      </c>
      <c r="E2403" s="213" t="e">
        <f>IF(G2403+H2403&lt;&gt;0,Transaksi!#REF!,"")</f>
        <v>#REF!</v>
      </c>
      <c r="F2403" s="48" t="e">
        <f>IF(G2403+H2403&lt;&gt;0,Transaksi!#REF!,"")</f>
        <v>#REF!</v>
      </c>
      <c r="G2403" s="61" t="e">
        <f>IF(Transaksi!#REF!=$F$11,Transaksi!#REF!,0)</f>
        <v>#REF!</v>
      </c>
      <c r="H2403" s="61" t="e">
        <f>IF(Transaksi!#REF!=$F$11,Transaksi!#REF!,0)</f>
        <v>#REF!</v>
      </c>
      <c r="I2403" s="127" t="e">
        <f t="shared" si="37"/>
        <v>#REF!</v>
      </c>
      <c r="J2403" s="127" t="e">
        <f>IF(G2403+H2403&lt;&gt;0,Transaksi!#REF!,"")</f>
        <v>#REF!</v>
      </c>
    </row>
    <row r="2404" spans="3:10" customFormat="1" ht="16" customHeight="1">
      <c r="C2404" s="59" t="e">
        <f>IF(G2404+H2404&lt;&gt;0,Transaksi!#REF!,"")</f>
        <v>#REF!</v>
      </c>
      <c r="D2404" s="60" t="e">
        <f>IF(G2404+H2404&lt;&gt;0,Transaksi!#REF!,"")</f>
        <v>#REF!</v>
      </c>
      <c r="E2404" s="213" t="e">
        <f>IF(G2404+H2404&lt;&gt;0,Transaksi!#REF!,"")</f>
        <v>#REF!</v>
      </c>
      <c r="F2404" s="48" t="e">
        <f>IF(G2404+H2404&lt;&gt;0,Transaksi!#REF!,"")</f>
        <v>#REF!</v>
      </c>
      <c r="G2404" s="61" t="e">
        <f>IF(Transaksi!#REF!=$F$11,Transaksi!#REF!,0)</f>
        <v>#REF!</v>
      </c>
      <c r="H2404" s="61" t="e">
        <f>IF(Transaksi!#REF!=$F$11,Transaksi!#REF!,0)</f>
        <v>#REF!</v>
      </c>
      <c r="I2404" s="127" t="e">
        <f t="shared" si="37"/>
        <v>#REF!</v>
      </c>
      <c r="J2404" s="127" t="e">
        <f>IF(G2404+H2404&lt;&gt;0,Transaksi!#REF!,"")</f>
        <v>#REF!</v>
      </c>
    </row>
    <row r="2405" spans="3:10" customFormat="1" ht="16" customHeight="1">
      <c r="C2405" s="59" t="e">
        <f>IF(G2405+H2405&lt;&gt;0,Transaksi!#REF!,"")</f>
        <v>#REF!</v>
      </c>
      <c r="D2405" s="60" t="e">
        <f>IF(G2405+H2405&lt;&gt;0,Transaksi!#REF!,"")</f>
        <v>#REF!</v>
      </c>
      <c r="E2405" s="213" t="e">
        <f>IF(G2405+H2405&lt;&gt;0,Transaksi!#REF!,"")</f>
        <v>#REF!</v>
      </c>
      <c r="F2405" s="48" t="e">
        <f>IF(G2405+H2405&lt;&gt;0,Transaksi!#REF!,"")</f>
        <v>#REF!</v>
      </c>
      <c r="G2405" s="61" t="e">
        <f>IF(Transaksi!#REF!=$F$11,Transaksi!#REF!,0)</f>
        <v>#REF!</v>
      </c>
      <c r="H2405" s="61" t="e">
        <f>IF(Transaksi!#REF!=$F$11,Transaksi!#REF!,0)</f>
        <v>#REF!</v>
      </c>
      <c r="I2405" s="127" t="e">
        <f t="shared" si="37"/>
        <v>#REF!</v>
      </c>
      <c r="J2405" s="127" t="e">
        <f>IF(G2405+H2405&lt;&gt;0,Transaksi!#REF!,"")</f>
        <v>#REF!</v>
      </c>
    </row>
    <row r="2406" spans="3:10" customFormat="1" ht="16" customHeight="1">
      <c r="C2406" s="59" t="e">
        <f>IF(G2406+H2406&lt;&gt;0,Transaksi!#REF!,"")</f>
        <v>#REF!</v>
      </c>
      <c r="D2406" s="60" t="e">
        <f>IF(G2406+H2406&lt;&gt;0,Transaksi!#REF!,"")</f>
        <v>#REF!</v>
      </c>
      <c r="E2406" s="213" t="e">
        <f>IF(G2406+H2406&lt;&gt;0,Transaksi!#REF!,"")</f>
        <v>#REF!</v>
      </c>
      <c r="F2406" s="48" t="e">
        <f>IF(G2406+H2406&lt;&gt;0,Transaksi!#REF!,"")</f>
        <v>#REF!</v>
      </c>
      <c r="G2406" s="61" t="e">
        <f>IF(Transaksi!#REF!=$F$11,Transaksi!#REF!,0)</f>
        <v>#REF!</v>
      </c>
      <c r="H2406" s="61" t="e">
        <f>IF(Transaksi!#REF!=$F$11,Transaksi!#REF!,0)</f>
        <v>#REF!</v>
      </c>
      <c r="I2406" s="127" t="e">
        <f t="shared" si="37"/>
        <v>#REF!</v>
      </c>
      <c r="J2406" s="127" t="e">
        <f>IF(G2406+H2406&lt;&gt;0,Transaksi!#REF!,"")</f>
        <v>#REF!</v>
      </c>
    </row>
    <row r="2407" spans="3:10" customFormat="1" ht="16" customHeight="1">
      <c r="C2407" s="59" t="e">
        <f>IF(G2407+H2407&lt;&gt;0,Transaksi!#REF!,"")</f>
        <v>#REF!</v>
      </c>
      <c r="D2407" s="60" t="e">
        <f>IF(G2407+H2407&lt;&gt;0,Transaksi!#REF!,"")</f>
        <v>#REF!</v>
      </c>
      <c r="E2407" s="213" t="e">
        <f>IF(G2407+H2407&lt;&gt;0,Transaksi!#REF!,"")</f>
        <v>#REF!</v>
      </c>
      <c r="F2407" s="48" t="e">
        <f>IF(G2407+H2407&lt;&gt;0,Transaksi!#REF!,"")</f>
        <v>#REF!</v>
      </c>
      <c r="G2407" s="61" t="e">
        <f>IF(Transaksi!#REF!=$F$11,Transaksi!#REF!,0)</f>
        <v>#REF!</v>
      </c>
      <c r="H2407" s="61" t="e">
        <f>IF(Transaksi!#REF!=$F$11,Transaksi!#REF!,0)</f>
        <v>#REF!</v>
      </c>
      <c r="I2407" s="127" t="e">
        <f t="shared" si="37"/>
        <v>#REF!</v>
      </c>
      <c r="J2407" s="127" t="e">
        <f>IF(G2407+H2407&lt;&gt;0,Transaksi!#REF!,"")</f>
        <v>#REF!</v>
      </c>
    </row>
    <row r="2408" spans="3:10" customFormat="1" ht="16" customHeight="1">
      <c r="C2408" s="59" t="e">
        <f>IF(G2408+H2408&lt;&gt;0,Transaksi!#REF!,"")</f>
        <v>#REF!</v>
      </c>
      <c r="D2408" s="60" t="e">
        <f>IF(G2408+H2408&lt;&gt;0,Transaksi!#REF!,"")</f>
        <v>#REF!</v>
      </c>
      <c r="E2408" s="213" t="e">
        <f>IF(G2408+H2408&lt;&gt;0,Transaksi!#REF!,"")</f>
        <v>#REF!</v>
      </c>
      <c r="F2408" s="48" t="e">
        <f>IF(G2408+H2408&lt;&gt;0,Transaksi!#REF!,"")</f>
        <v>#REF!</v>
      </c>
      <c r="G2408" s="61" t="e">
        <f>IF(Transaksi!#REF!=$F$11,Transaksi!#REF!,0)</f>
        <v>#REF!</v>
      </c>
      <c r="H2408" s="61" t="e">
        <f>IF(Transaksi!#REF!=$F$11,Transaksi!#REF!,0)</f>
        <v>#REF!</v>
      </c>
      <c r="I2408" s="127" t="e">
        <f t="shared" si="37"/>
        <v>#REF!</v>
      </c>
      <c r="J2408" s="127" t="e">
        <f>IF(G2408+H2408&lt;&gt;0,Transaksi!#REF!,"")</f>
        <v>#REF!</v>
      </c>
    </row>
    <row r="2409" spans="3:10" customFormat="1" ht="16" customHeight="1">
      <c r="C2409" s="59" t="e">
        <f>IF(G2409+H2409&lt;&gt;0,Transaksi!#REF!,"")</f>
        <v>#REF!</v>
      </c>
      <c r="D2409" s="60" t="e">
        <f>IF(G2409+H2409&lt;&gt;0,Transaksi!#REF!,"")</f>
        <v>#REF!</v>
      </c>
      <c r="E2409" s="213" t="e">
        <f>IF(G2409+H2409&lt;&gt;0,Transaksi!#REF!,"")</f>
        <v>#REF!</v>
      </c>
      <c r="F2409" s="48" t="e">
        <f>IF(G2409+H2409&lt;&gt;0,Transaksi!#REF!,"")</f>
        <v>#REF!</v>
      </c>
      <c r="G2409" s="61" t="e">
        <f>IF(Transaksi!#REF!=$F$11,Transaksi!#REF!,0)</f>
        <v>#REF!</v>
      </c>
      <c r="H2409" s="61" t="e">
        <f>IF(Transaksi!#REF!=$F$11,Transaksi!#REF!,0)</f>
        <v>#REF!</v>
      </c>
      <c r="I2409" s="127" t="e">
        <f t="shared" si="37"/>
        <v>#REF!</v>
      </c>
      <c r="J2409" s="127" t="e">
        <f>IF(G2409+H2409&lt;&gt;0,Transaksi!#REF!,"")</f>
        <v>#REF!</v>
      </c>
    </row>
    <row r="2410" spans="3:10" customFormat="1" ht="16" customHeight="1">
      <c r="C2410" s="59" t="e">
        <f>IF(G2410+H2410&lt;&gt;0,Transaksi!#REF!,"")</f>
        <v>#REF!</v>
      </c>
      <c r="D2410" s="60" t="e">
        <f>IF(G2410+H2410&lt;&gt;0,Transaksi!#REF!,"")</f>
        <v>#REF!</v>
      </c>
      <c r="E2410" s="213" t="e">
        <f>IF(G2410+H2410&lt;&gt;0,Transaksi!#REF!,"")</f>
        <v>#REF!</v>
      </c>
      <c r="F2410" s="48" t="e">
        <f>IF(G2410+H2410&lt;&gt;0,Transaksi!#REF!,"")</f>
        <v>#REF!</v>
      </c>
      <c r="G2410" s="61" t="e">
        <f>IF(Transaksi!#REF!=$F$11,Transaksi!#REF!,0)</f>
        <v>#REF!</v>
      </c>
      <c r="H2410" s="61" t="e">
        <f>IF(Transaksi!#REF!=$F$11,Transaksi!#REF!,0)</f>
        <v>#REF!</v>
      </c>
      <c r="I2410" s="127" t="e">
        <f t="shared" si="37"/>
        <v>#REF!</v>
      </c>
      <c r="J2410" s="127" t="e">
        <f>IF(G2410+H2410&lt;&gt;0,Transaksi!#REF!,"")</f>
        <v>#REF!</v>
      </c>
    </row>
    <row r="2411" spans="3:10" customFormat="1" ht="16" customHeight="1">
      <c r="C2411" s="59" t="e">
        <f>IF(G2411+H2411&lt;&gt;0,Transaksi!#REF!,"")</f>
        <v>#REF!</v>
      </c>
      <c r="D2411" s="60" t="e">
        <f>IF(G2411+H2411&lt;&gt;0,Transaksi!#REF!,"")</f>
        <v>#REF!</v>
      </c>
      <c r="E2411" s="213" t="e">
        <f>IF(G2411+H2411&lt;&gt;0,Transaksi!#REF!,"")</f>
        <v>#REF!</v>
      </c>
      <c r="F2411" s="48" t="e">
        <f>IF(G2411+H2411&lt;&gt;0,Transaksi!#REF!,"")</f>
        <v>#REF!</v>
      </c>
      <c r="G2411" s="61" t="e">
        <f>IF(Transaksi!#REF!=$F$11,Transaksi!#REF!,0)</f>
        <v>#REF!</v>
      </c>
      <c r="H2411" s="61" t="e">
        <f>IF(Transaksi!#REF!=$F$11,Transaksi!#REF!,0)</f>
        <v>#REF!</v>
      </c>
      <c r="I2411" s="127" t="e">
        <f t="shared" si="37"/>
        <v>#REF!</v>
      </c>
      <c r="J2411" s="127" t="e">
        <f>IF(G2411+H2411&lt;&gt;0,Transaksi!#REF!,"")</f>
        <v>#REF!</v>
      </c>
    </row>
    <row r="2412" spans="3:10" customFormat="1" ht="16" customHeight="1">
      <c r="C2412" s="59" t="e">
        <f>IF(G2412+H2412&lt;&gt;0,Transaksi!#REF!,"")</f>
        <v>#REF!</v>
      </c>
      <c r="D2412" s="60" t="e">
        <f>IF(G2412+H2412&lt;&gt;0,Transaksi!#REF!,"")</f>
        <v>#REF!</v>
      </c>
      <c r="E2412" s="213" t="e">
        <f>IF(G2412+H2412&lt;&gt;0,Transaksi!#REF!,"")</f>
        <v>#REF!</v>
      </c>
      <c r="F2412" s="48" t="e">
        <f>IF(G2412+H2412&lt;&gt;0,Transaksi!#REF!,"")</f>
        <v>#REF!</v>
      </c>
      <c r="G2412" s="61" t="e">
        <f>IF(Transaksi!#REF!=$F$11,Transaksi!#REF!,0)</f>
        <v>#REF!</v>
      </c>
      <c r="H2412" s="61" t="e">
        <f>IF(Transaksi!#REF!=$F$11,Transaksi!#REF!,0)</f>
        <v>#REF!</v>
      </c>
      <c r="I2412" s="127" t="e">
        <f t="shared" si="37"/>
        <v>#REF!</v>
      </c>
      <c r="J2412" s="127" t="e">
        <f>IF(G2412+H2412&lt;&gt;0,Transaksi!#REF!,"")</f>
        <v>#REF!</v>
      </c>
    </row>
    <row r="2413" spans="3:10" customFormat="1" ht="16" customHeight="1">
      <c r="C2413" s="59" t="e">
        <f>IF(G2413+H2413&lt;&gt;0,Transaksi!#REF!,"")</f>
        <v>#REF!</v>
      </c>
      <c r="D2413" s="60" t="e">
        <f>IF(G2413+H2413&lt;&gt;0,Transaksi!#REF!,"")</f>
        <v>#REF!</v>
      </c>
      <c r="E2413" s="213" t="e">
        <f>IF(G2413+H2413&lt;&gt;0,Transaksi!#REF!,"")</f>
        <v>#REF!</v>
      </c>
      <c r="F2413" s="48" t="e">
        <f>IF(G2413+H2413&lt;&gt;0,Transaksi!#REF!,"")</f>
        <v>#REF!</v>
      </c>
      <c r="G2413" s="61" t="e">
        <f>IF(Transaksi!#REF!=$F$11,Transaksi!#REF!,0)</f>
        <v>#REF!</v>
      </c>
      <c r="H2413" s="61" t="e">
        <f>IF(Transaksi!#REF!=$F$11,Transaksi!#REF!,0)</f>
        <v>#REF!</v>
      </c>
      <c r="I2413" s="127" t="e">
        <f t="shared" si="37"/>
        <v>#REF!</v>
      </c>
      <c r="J2413" s="127" t="e">
        <f>IF(G2413+H2413&lt;&gt;0,Transaksi!#REF!,"")</f>
        <v>#REF!</v>
      </c>
    </row>
    <row r="2414" spans="3:10" customFormat="1" ht="16" customHeight="1">
      <c r="C2414" s="59" t="e">
        <f>IF(G2414+H2414&lt;&gt;0,Transaksi!#REF!,"")</f>
        <v>#REF!</v>
      </c>
      <c r="D2414" s="60" t="e">
        <f>IF(G2414+H2414&lt;&gt;0,Transaksi!#REF!,"")</f>
        <v>#REF!</v>
      </c>
      <c r="E2414" s="213" t="e">
        <f>IF(G2414+H2414&lt;&gt;0,Transaksi!#REF!,"")</f>
        <v>#REF!</v>
      </c>
      <c r="F2414" s="48" t="e">
        <f>IF(G2414+H2414&lt;&gt;0,Transaksi!#REF!,"")</f>
        <v>#REF!</v>
      </c>
      <c r="G2414" s="61" t="e">
        <f>IF(Transaksi!#REF!=$F$11,Transaksi!#REF!,0)</f>
        <v>#REF!</v>
      </c>
      <c r="H2414" s="61" t="e">
        <f>IF(Transaksi!#REF!=$F$11,Transaksi!#REF!,0)</f>
        <v>#REF!</v>
      </c>
      <c r="I2414" s="127" t="e">
        <f t="shared" si="37"/>
        <v>#REF!</v>
      </c>
      <c r="J2414" s="127" t="e">
        <f>IF(G2414+H2414&lt;&gt;0,Transaksi!#REF!,"")</f>
        <v>#REF!</v>
      </c>
    </row>
    <row r="2415" spans="3:10" customFormat="1" ht="16" customHeight="1">
      <c r="C2415" s="59" t="e">
        <f>IF(G2415+H2415&lt;&gt;0,Transaksi!#REF!,"")</f>
        <v>#REF!</v>
      </c>
      <c r="D2415" s="60" t="e">
        <f>IF(G2415+H2415&lt;&gt;0,Transaksi!#REF!,"")</f>
        <v>#REF!</v>
      </c>
      <c r="E2415" s="213" t="e">
        <f>IF(G2415+H2415&lt;&gt;0,Transaksi!#REF!,"")</f>
        <v>#REF!</v>
      </c>
      <c r="F2415" s="48" t="e">
        <f>IF(G2415+H2415&lt;&gt;0,Transaksi!#REF!,"")</f>
        <v>#REF!</v>
      </c>
      <c r="G2415" s="61" t="e">
        <f>IF(Transaksi!#REF!=$F$11,Transaksi!#REF!,0)</f>
        <v>#REF!</v>
      </c>
      <c r="H2415" s="61" t="e">
        <f>IF(Transaksi!#REF!=$F$11,Transaksi!#REF!,0)</f>
        <v>#REF!</v>
      </c>
      <c r="I2415" s="127" t="e">
        <f t="shared" si="37"/>
        <v>#REF!</v>
      </c>
      <c r="J2415" s="127" t="e">
        <f>IF(G2415+H2415&lt;&gt;0,Transaksi!#REF!,"")</f>
        <v>#REF!</v>
      </c>
    </row>
    <row r="2416" spans="3:10" customFormat="1" ht="16" customHeight="1">
      <c r="C2416" s="59" t="e">
        <f>IF(G2416+H2416&lt;&gt;0,Transaksi!#REF!,"")</f>
        <v>#REF!</v>
      </c>
      <c r="D2416" s="60" t="e">
        <f>IF(G2416+H2416&lt;&gt;0,Transaksi!#REF!,"")</f>
        <v>#REF!</v>
      </c>
      <c r="E2416" s="213" t="e">
        <f>IF(G2416+H2416&lt;&gt;0,Transaksi!#REF!,"")</f>
        <v>#REF!</v>
      </c>
      <c r="F2416" s="48" t="e">
        <f>IF(G2416+H2416&lt;&gt;0,Transaksi!#REF!,"")</f>
        <v>#REF!</v>
      </c>
      <c r="G2416" s="61" t="e">
        <f>IF(Transaksi!#REF!=$F$11,Transaksi!#REF!,0)</f>
        <v>#REF!</v>
      </c>
      <c r="H2416" s="61" t="e">
        <f>IF(Transaksi!#REF!=$F$11,Transaksi!#REF!,0)</f>
        <v>#REF!</v>
      </c>
      <c r="I2416" s="127" t="e">
        <f t="shared" si="37"/>
        <v>#REF!</v>
      </c>
      <c r="J2416" s="127" t="e">
        <f>IF(G2416+H2416&lt;&gt;0,Transaksi!#REF!,"")</f>
        <v>#REF!</v>
      </c>
    </row>
    <row r="2417" spans="3:10" customFormat="1" ht="16" customHeight="1">
      <c r="C2417" s="59" t="e">
        <f>IF(G2417+H2417&lt;&gt;0,Transaksi!#REF!,"")</f>
        <v>#REF!</v>
      </c>
      <c r="D2417" s="60" t="e">
        <f>IF(G2417+H2417&lt;&gt;0,Transaksi!#REF!,"")</f>
        <v>#REF!</v>
      </c>
      <c r="E2417" s="213" t="e">
        <f>IF(G2417+H2417&lt;&gt;0,Transaksi!#REF!,"")</f>
        <v>#REF!</v>
      </c>
      <c r="F2417" s="48" t="e">
        <f>IF(G2417+H2417&lt;&gt;0,Transaksi!#REF!,"")</f>
        <v>#REF!</v>
      </c>
      <c r="G2417" s="61" t="e">
        <f>IF(Transaksi!#REF!=$F$11,Transaksi!#REF!,0)</f>
        <v>#REF!</v>
      </c>
      <c r="H2417" s="61" t="e">
        <f>IF(Transaksi!#REF!=$F$11,Transaksi!#REF!,0)</f>
        <v>#REF!</v>
      </c>
      <c r="I2417" s="127" t="e">
        <f t="shared" si="37"/>
        <v>#REF!</v>
      </c>
      <c r="J2417" s="127" t="e">
        <f>IF(G2417+H2417&lt;&gt;0,Transaksi!#REF!,"")</f>
        <v>#REF!</v>
      </c>
    </row>
    <row r="2418" spans="3:10" customFormat="1" ht="16" customHeight="1">
      <c r="C2418" s="59" t="e">
        <f>IF(G2418+H2418&lt;&gt;0,Transaksi!#REF!,"")</f>
        <v>#REF!</v>
      </c>
      <c r="D2418" s="60" t="e">
        <f>IF(G2418+H2418&lt;&gt;0,Transaksi!#REF!,"")</f>
        <v>#REF!</v>
      </c>
      <c r="E2418" s="213" t="e">
        <f>IF(G2418+H2418&lt;&gt;0,Transaksi!#REF!,"")</f>
        <v>#REF!</v>
      </c>
      <c r="F2418" s="48" t="e">
        <f>IF(G2418+H2418&lt;&gt;0,Transaksi!#REF!,"")</f>
        <v>#REF!</v>
      </c>
      <c r="G2418" s="61" t="e">
        <f>IF(Transaksi!#REF!=$F$11,Transaksi!#REF!,0)</f>
        <v>#REF!</v>
      </c>
      <c r="H2418" s="61" t="e">
        <f>IF(Transaksi!#REF!=$F$11,Transaksi!#REF!,0)</f>
        <v>#REF!</v>
      </c>
      <c r="I2418" s="127" t="e">
        <f t="shared" si="37"/>
        <v>#REF!</v>
      </c>
      <c r="J2418" s="127" t="e">
        <f>IF(G2418+H2418&lt;&gt;0,Transaksi!#REF!,"")</f>
        <v>#REF!</v>
      </c>
    </row>
    <row r="2419" spans="3:10" customFormat="1" ht="16" customHeight="1">
      <c r="C2419" s="59" t="e">
        <f>IF(G2419+H2419&lt;&gt;0,Transaksi!#REF!,"")</f>
        <v>#REF!</v>
      </c>
      <c r="D2419" s="60" t="e">
        <f>IF(G2419+H2419&lt;&gt;0,Transaksi!#REF!,"")</f>
        <v>#REF!</v>
      </c>
      <c r="E2419" s="213" t="e">
        <f>IF(G2419+H2419&lt;&gt;0,Transaksi!#REF!,"")</f>
        <v>#REF!</v>
      </c>
      <c r="F2419" s="48" t="e">
        <f>IF(G2419+H2419&lt;&gt;0,Transaksi!#REF!,"")</f>
        <v>#REF!</v>
      </c>
      <c r="G2419" s="61" t="e">
        <f>IF(Transaksi!#REF!=$F$11,Transaksi!#REF!,0)</f>
        <v>#REF!</v>
      </c>
      <c r="H2419" s="61" t="e">
        <f>IF(Transaksi!#REF!=$F$11,Transaksi!#REF!,0)</f>
        <v>#REF!</v>
      </c>
      <c r="I2419" s="127" t="e">
        <f t="shared" si="37"/>
        <v>#REF!</v>
      </c>
      <c r="J2419" s="127" t="e">
        <f>IF(G2419+H2419&lt;&gt;0,Transaksi!#REF!,"")</f>
        <v>#REF!</v>
      </c>
    </row>
    <row r="2420" spans="3:10" customFormat="1" ht="16" customHeight="1">
      <c r="C2420" s="59" t="e">
        <f>IF(G2420+H2420&lt;&gt;0,Transaksi!#REF!,"")</f>
        <v>#REF!</v>
      </c>
      <c r="D2420" s="60" t="e">
        <f>IF(G2420+H2420&lt;&gt;0,Transaksi!#REF!,"")</f>
        <v>#REF!</v>
      </c>
      <c r="E2420" s="213" t="e">
        <f>IF(G2420+H2420&lt;&gt;0,Transaksi!#REF!,"")</f>
        <v>#REF!</v>
      </c>
      <c r="F2420" s="48" t="e">
        <f>IF(G2420+H2420&lt;&gt;0,Transaksi!#REF!,"")</f>
        <v>#REF!</v>
      </c>
      <c r="G2420" s="61" t="e">
        <f>IF(Transaksi!#REF!=$F$11,Transaksi!#REF!,0)</f>
        <v>#REF!</v>
      </c>
      <c r="H2420" s="61" t="e">
        <f>IF(Transaksi!#REF!=$F$11,Transaksi!#REF!,0)</f>
        <v>#REF!</v>
      </c>
      <c r="I2420" s="127" t="e">
        <f t="shared" si="37"/>
        <v>#REF!</v>
      </c>
      <c r="J2420" s="127" t="e">
        <f>IF(G2420+H2420&lt;&gt;0,Transaksi!#REF!,"")</f>
        <v>#REF!</v>
      </c>
    </row>
    <row r="2421" spans="3:10" customFormat="1" ht="16" customHeight="1">
      <c r="C2421" s="59" t="e">
        <f>IF(G2421+H2421&lt;&gt;0,Transaksi!#REF!,"")</f>
        <v>#REF!</v>
      </c>
      <c r="D2421" s="60" t="e">
        <f>IF(G2421+H2421&lt;&gt;0,Transaksi!#REF!,"")</f>
        <v>#REF!</v>
      </c>
      <c r="E2421" s="213" t="e">
        <f>IF(G2421+H2421&lt;&gt;0,Transaksi!#REF!,"")</f>
        <v>#REF!</v>
      </c>
      <c r="F2421" s="48" t="e">
        <f>IF(G2421+H2421&lt;&gt;0,Transaksi!#REF!,"")</f>
        <v>#REF!</v>
      </c>
      <c r="G2421" s="61" t="e">
        <f>IF(Transaksi!#REF!=$F$11,Transaksi!#REF!,0)</f>
        <v>#REF!</v>
      </c>
      <c r="H2421" s="61" t="e">
        <f>IF(Transaksi!#REF!=$F$11,Transaksi!#REF!,0)</f>
        <v>#REF!</v>
      </c>
      <c r="I2421" s="127" t="e">
        <f t="shared" si="37"/>
        <v>#REF!</v>
      </c>
      <c r="J2421" s="127" t="e">
        <f>IF(G2421+H2421&lt;&gt;0,Transaksi!#REF!,"")</f>
        <v>#REF!</v>
      </c>
    </row>
    <row r="2422" spans="3:10" customFormat="1" ht="16" customHeight="1">
      <c r="C2422" s="59" t="e">
        <f>IF(G2422+H2422&lt;&gt;0,Transaksi!#REF!,"")</f>
        <v>#REF!</v>
      </c>
      <c r="D2422" s="60" t="e">
        <f>IF(G2422+H2422&lt;&gt;0,Transaksi!#REF!,"")</f>
        <v>#REF!</v>
      </c>
      <c r="E2422" s="213" t="e">
        <f>IF(G2422+H2422&lt;&gt;0,Transaksi!#REF!,"")</f>
        <v>#REF!</v>
      </c>
      <c r="F2422" s="48" t="e">
        <f>IF(G2422+H2422&lt;&gt;0,Transaksi!#REF!,"")</f>
        <v>#REF!</v>
      </c>
      <c r="G2422" s="61" t="e">
        <f>IF(Transaksi!#REF!=$F$11,Transaksi!#REF!,0)</f>
        <v>#REF!</v>
      </c>
      <c r="H2422" s="61" t="e">
        <f>IF(Transaksi!#REF!=$F$11,Transaksi!#REF!,0)</f>
        <v>#REF!</v>
      </c>
      <c r="I2422" s="127" t="e">
        <f t="shared" si="37"/>
        <v>#REF!</v>
      </c>
      <c r="J2422" s="127" t="e">
        <f>IF(G2422+H2422&lt;&gt;0,Transaksi!#REF!,"")</f>
        <v>#REF!</v>
      </c>
    </row>
    <row r="2423" spans="3:10" customFormat="1" ht="16" customHeight="1">
      <c r="C2423" s="59" t="e">
        <f>IF(G2423+H2423&lt;&gt;0,Transaksi!#REF!,"")</f>
        <v>#REF!</v>
      </c>
      <c r="D2423" s="60" t="e">
        <f>IF(G2423+H2423&lt;&gt;0,Transaksi!#REF!,"")</f>
        <v>#REF!</v>
      </c>
      <c r="E2423" s="213" t="e">
        <f>IF(G2423+H2423&lt;&gt;0,Transaksi!#REF!,"")</f>
        <v>#REF!</v>
      </c>
      <c r="F2423" s="48" t="e">
        <f>IF(G2423+H2423&lt;&gt;0,Transaksi!#REF!,"")</f>
        <v>#REF!</v>
      </c>
      <c r="G2423" s="61" t="e">
        <f>IF(Transaksi!#REF!=$F$11,Transaksi!#REF!,0)</f>
        <v>#REF!</v>
      </c>
      <c r="H2423" s="61" t="e">
        <f>IF(Transaksi!#REF!=$F$11,Transaksi!#REF!,0)</f>
        <v>#REF!</v>
      </c>
      <c r="I2423" s="127" t="e">
        <f t="shared" si="37"/>
        <v>#REF!</v>
      </c>
      <c r="J2423" s="127" t="e">
        <f>IF(G2423+H2423&lt;&gt;0,Transaksi!#REF!,"")</f>
        <v>#REF!</v>
      </c>
    </row>
    <row r="2424" spans="3:10" customFormat="1" ht="16" customHeight="1">
      <c r="C2424" s="59" t="e">
        <f>IF(G2424+H2424&lt;&gt;0,Transaksi!#REF!,"")</f>
        <v>#REF!</v>
      </c>
      <c r="D2424" s="60" t="e">
        <f>IF(G2424+H2424&lt;&gt;0,Transaksi!#REF!,"")</f>
        <v>#REF!</v>
      </c>
      <c r="E2424" s="213" t="e">
        <f>IF(G2424+H2424&lt;&gt;0,Transaksi!#REF!,"")</f>
        <v>#REF!</v>
      </c>
      <c r="F2424" s="48" t="e">
        <f>IF(G2424+H2424&lt;&gt;0,Transaksi!#REF!,"")</f>
        <v>#REF!</v>
      </c>
      <c r="G2424" s="61" t="e">
        <f>IF(Transaksi!#REF!=$F$11,Transaksi!#REF!,0)</f>
        <v>#REF!</v>
      </c>
      <c r="H2424" s="61" t="e">
        <f>IF(Transaksi!#REF!=$F$11,Transaksi!#REF!,0)</f>
        <v>#REF!</v>
      </c>
      <c r="I2424" s="127" t="e">
        <f t="shared" si="37"/>
        <v>#REF!</v>
      </c>
      <c r="J2424" s="127" t="e">
        <f>IF(G2424+H2424&lt;&gt;0,Transaksi!#REF!,"")</f>
        <v>#REF!</v>
      </c>
    </row>
    <row r="2425" spans="3:10" customFormat="1" ht="16" customHeight="1">
      <c r="C2425" s="59" t="e">
        <f>IF(G2425+H2425&lt;&gt;0,Transaksi!#REF!,"")</f>
        <v>#REF!</v>
      </c>
      <c r="D2425" s="60" t="e">
        <f>IF(G2425+H2425&lt;&gt;0,Transaksi!#REF!,"")</f>
        <v>#REF!</v>
      </c>
      <c r="E2425" s="213" t="e">
        <f>IF(G2425+H2425&lt;&gt;0,Transaksi!#REF!,"")</f>
        <v>#REF!</v>
      </c>
      <c r="F2425" s="48" t="e">
        <f>IF(G2425+H2425&lt;&gt;0,Transaksi!#REF!,"")</f>
        <v>#REF!</v>
      </c>
      <c r="G2425" s="61" t="e">
        <f>IF(Transaksi!#REF!=$F$11,Transaksi!#REF!,0)</f>
        <v>#REF!</v>
      </c>
      <c r="H2425" s="61" t="e">
        <f>IF(Transaksi!#REF!=$F$11,Transaksi!#REF!,0)</f>
        <v>#REF!</v>
      </c>
      <c r="I2425" s="127" t="e">
        <f t="shared" si="37"/>
        <v>#REF!</v>
      </c>
      <c r="J2425" s="127" t="e">
        <f>IF(G2425+H2425&lt;&gt;0,Transaksi!#REF!,"")</f>
        <v>#REF!</v>
      </c>
    </row>
    <row r="2426" spans="3:10" customFormat="1" ht="16" customHeight="1">
      <c r="C2426" s="59" t="e">
        <f>IF(G2426+H2426&lt;&gt;0,Transaksi!#REF!,"")</f>
        <v>#REF!</v>
      </c>
      <c r="D2426" s="60" t="e">
        <f>IF(G2426+H2426&lt;&gt;0,Transaksi!#REF!,"")</f>
        <v>#REF!</v>
      </c>
      <c r="E2426" s="213" t="e">
        <f>IF(G2426+H2426&lt;&gt;0,Transaksi!#REF!,"")</f>
        <v>#REF!</v>
      </c>
      <c r="F2426" s="48" t="e">
        <f>IF(G2426+H2426&lt;&gt;0,Transaksi!#REF!,"")</f>
        <v>#REF!</v>
      </c>
      <c r="G2426" s="61" t="e">
        <f>IF(Transaksi!#REF!=$F$11,Transaksi!#REF!,0)</f>
        <v>#REF!</v>
      </c>
      <c r="H2426" s="61" t="e">
        <f>IF(Transaksi!#REF!=$F$11,Transaksi!#REF!,0)</f>
        <v>#REF!</v>
      </c>
      <c r="I2426" s="127" t="e">
        <f t="shared" si="37"/>
        <v>#REF!</v>
      </c>
      <c r="J2426" s="127" t="e">
        <f>IF(G2426+H2426&lt;&gt;0,Transaksi!#REF!,"")</f>
        <v>#REF!</v>
      </c>
    </row>
    <row r="2427" spans="3:10" customFormat="1" ht="16" customHeight="1">
      <c r="C2427" s="59" t="e">
        <f>IF(G2427+H2427&lt;&gt;0,Transaksi!#REF!,"")</f>
        <v>#REF!</v>
      </c>
      <c r="D2427" s="60" t="e">
        <f>IF(G2427+H2427&lt;&gt;0,Transaksi!#REF!,"")</f>
        <v>#REF!</v>
      </c>
      <c r="E2427" s="213" t="e">
        <f>IF(G2427+H2427&lt;&gt;0,Transaksi!#REF!,"")</f>
        <v>#REF!</v>
      </c>
      <c r="F2427" s="48" t="e">
        <f>IF(G2427+H2427&lt;&gt;0,Transaksi!#REF!,"")</f>
        <v>#REF!</v>
      </c>
      <c r="G2427" s="61" t="e">
        <f>IF(Transaksi!#REF!=$F$11,Transaksi!#REF!,0)</f>
        <v>#REF!</v>
      </c>
      <c r="H2427" s="61" t="e">
        <f>IF(Transaksi!#REF!=$F$11,Transaksi!#REF!,0)</f>
        <v>#REF!</v>
      </c>
      <c r="I2427" s="127" t="e">
        <f t="shared" si="37"/>
        <v>#REF!</v>
      </c>
      <c r="J2427" s="127" t="e">
        <f>IF(G2427+H2427&lt;&gt;0,Transaksi!#REF!,"")</f>
        <v>#REF!</v>
      </c>
    </row>
    <row r="2428" spans="3:10" customFormat="1" ht="16" customHeight="1">
      <c r="C2428" s="59" t="e">
        <f>IF(G2428+H2428&lt;&gt;0,Transaksi!#REF!,"")</f>
        <v>#REF!</v>
      </c>
      <c r="D2428" s="60" t="e">
        <f>IF(G2428+H2428&lt;&gt;0,Transaksi!#REF!,"")</f>
        <v>#REF!</v>
      </c>
      <c r="E2428" s="213" t="e">
        <f>IF(G2428+H2428&lt;&gt;0,Transaksi!#REF!,"")</f>
        <v>#REF!</v>
      </c>
      <c r="F2428" s="48" t="e">
        <f>IF(G2428+H2428&lt;&gt;0,Transaksi!#REF!,"")</f>
        <v>#REF!</v>
      </c>
      <c r="G2428" s="61" t="e">
        <f>IF(Transaksi!#REF!=$F$11,Transaksi!#REF!,0)</f>
        <v>#REF!</v>
      </c>
      <c r="H2428" s="61" t="e">
        <f>IF(Transaksi!#REF!=$F$11,Transaksi!#REF!,0)</f>
        <v>#REF!</v>
      </c>
      <c r="I2428" s="127" t="e">
        <f t="shared" si="37"/>
        <v>#REF!</v>
      </c>
      <c r="J2428" s="127" t="e">
        <f>IF(G2428+H2428&lt;&gt;0,Transaksi!#REF!,"")</f>
        <v>#REF!</v>
      </c>
    </row>
    <row r="2429" spans="3:10" customFormat="1" ht="16" customHeight="1">
      <c r="C2429" s="59" t="e">
        <f>IF(G2429+H2429&lt;&gt;0,Transaksi!#REF!,"")</f>
        <v>#REF!</v>
      </c>
      <c r="D2429" s="60" t="e">
        <f>IF(G2429+H2429&lt;&gt;0,Transaksi!#REF!,"")</f>
        <v>#REF!</v>
      </c>
      <c r="E2429" s="213" t="e">
        <f>IF(G2429+H2429&lt;&gt;0,Transaksi!#REF!,"")</f>
        <v>#REF!</v>
      </c>
      <c r="F2429" s="48" t="e">
        <f>IF(G2429+H2429&lt;&gt;0,Transaksi!#REF!,"")</f>
        <v>#REF!</v>
      </c>
      <c r="G2429" s="61" t="e">
        <f>IF(Transaksi!#REF!=$F$11,Transaksi!#REF!,0)</f>
        <v>#REF!</v>
      </c>
      <c r="H2429" s="61" t="e">
        <f>IF(Transaksi!#REF!=$F$11,Transaksi!#REF!,0)</f>
        <v>#REF!</v>
      </c>
      <c r="I2429" s="127" t="e">
        <f t="shared" si="37"/>
        <v>#REF!</v>
      </c>
      <c r="J2429" s="127" t="e">
        <f>IF(G2429+H2429&lt;&gt;0,Transaksi!#REF!,"")</f>
        <v>#REF!</v>
      </c>
    </row>
    <row r="2430" spans="3:10" customFormat="1" ht="16" customHeight="1">
      <c r="C2430" s="59" t="e">
        <f>IF(G2430+H2430&lt;&gt;0,Transaksi!#REF!,"")</f>
        <v>#REF!</v>
      </c>
      <c r="D2430" s="60" t="e">
        <f>IF(G2430+H2430&lt;&gt;0,Transaksi!#REF!,"")</f>
        <v>#REF!</v>
      </c>
      <c r="E2430" s="213" t="e">
        <f>IF(G2430+H2430&lt;&gt;0,Transaksi!#REF!,"")</f>
        <v>#REF!</v>
      </c>
      <c r="F2430" s="48" t="e">
        <f>IF(G2430+H2430&lt;&gt;0,Transaksi!#REF!,"")</f>
        <v>#REF!</v>
      </c>
      <c r="G2430" s="61" t="e">
        <f>IF(Transaksi!#REF!=$F$11,Transaksi!#REF!,0)</f>
        <v>#REF!</v>
      </c>
      <c r="H2430" s="61" t="e">
        <f>IF(Transaksi!#REF!=$F$11,Transaksi!#REF!,0)</f>
        <v>#REF!</v>
      </c>
      <c r="I2430" s="127" t="e">
        <f t="shared" si="37"/>
        <v>#REF!</v>
      </c>
      <c r="J2430" s="127" t="e">
        <f>IF(G2430+H2430&lt;&gt;0,Transaksi!#REF!,"")</f>
        <v>#REF!</v>
      </c>
    </row>
    <row r="2431" spans="3:10" customFormat="1" ht="16" customHeight="1">
      <c r="C2431" s="59" t="e">
        <f>IF(G2431+H2431&lt;&gt;0,Transaksi!#REF!,"")</f>
        <v>#REF!</v>
      </c>
      <c r="D2431" s="60" t="e">
        <f>IF(G2431+H2431&lt;&gt;0,Transaksi!#REF!,"")</f>
        <v>#REF!</v>
      </c>
      <c r="E2431" s="213" t="e">
        <f>IF(G2431+H2431&lt;&gt;0,Transaksi!#REF!,"")</f>
        <v>#REF!</v>
      </c>
      <c r="F2431" s="48" t="e">
        <f>IF(G2431+H2431&lt;&gt;0,Transaksi!#REF!,"")</f>
        <v>#REF!</v>
      </c>
      <c r="G2431" s="61" t="e">
        <f>IF(Transaksi!#REF!=$F$11,Transaksi!#REF!,0)</f>
        <v>#REF!</v>
      </c>
      <c r="H2431" s="61" t="e">
        <f>IF(Transaksi!#REF!=$F$11,Transaksi!#REF!,0)</f>
        <v>#REF!</v>
      </c>
      <c r="I2431" s="127" t="e">
        <f t="shared" si="37"/>
        <v>#REF!</v>
      </c>
      <c r="J2431" s="127" t="e">
        <f>IF(G2431+H2431&lt;&gt;0,Transaksi!#REF!,"")</f>
        <v>#REF!</v>
      </c>
    </row>
    <row r="2432" spans="3:10" customFormat="1" ht="16" customHeight="1">
      <c r="C2432" s="59" t="e">
        <f>IF(G2432+H2432&lt;&gt;0,Transaksi!#REF!,"")</f>
        <v>#REF!</v>
      </c>
      <c r="D2432" s="60" t="e">
        <f>IF(G2432+H2432&lt;&gt;0,Transaksi!#REF!,"")</f>
        <v>#REF!</v>
      </c>
      <c r="E2432" s="213" t="e">
        <f>IF(G2432+H2432&lt;&gt;0,Transaksi!#REF!,"")</f>
        <v>#REF!</v>
      </c>
      <c r="F2432" s="48" t="e">
        <f>IF(G2432+H2432&lt;&gt;0,Transaksi!#REF!,"")</f>
        <v>#REF!</v>
      </c>
      <c r="G2432" s="61" t="e">
        <f>IF(Transaksi!#REF!=$F$11,Transaksi!#REF!,0)</f>
        <v>#REF!</v>
      </c>
      <c r="H2432" s="61" t="e">
        <f>IF(Transaksi!#REF!=$F$11,Transaksi!#REF!,0)</f>
        <v>#REF!</v>
      </c>
      <c r="I2432" s="127" t="e">
        <f t="shared" si="37"/>
        <v>#REF!</v>
      </c>
      <c r="J2432" s="127" t="e">
        <f>IF(G2432+H2432&lt;&gt;0,Transaksi!#REF!,"")</f>
        <v>#REF!</v>
      </c>
    </row>
    <row r="2433" spans="3:10" customFormat="1" ht="16" customHeight="1">
      <c r="C2433" s="59" t="e">
        <f>IF(G2433+H2433&lt;&gt;0,Transaksi!#REF!,"")</f>
        <v>#REF!</v>
      </c>
      <c r="D2433" s="60" t="e">
        <f>IF(G2433+H2433&lt;&gt;0,Transaksi!#REF!,"")</f>
        <v>#REF!</v>
      </c>
      <c r="E2433" s="213" t="e">
        <f>IF(G2433+H2433&lt;&gt;0,Transaksi!#REF!,"")</f>
        <v>#REF!</v>
      </c>
      <c r="F2433" s="48" t="e">
        <f>IF(G2433+H2433&lt;&gt;0,Transaksi!#REF!,"")</f>
        <v>#REF!</v>
      </c>
      <c r="G2433" s="61" t="e">
        <f>IF(Transaksi!#REF!=$F$11,Transaksi!#REF!,0)</f>
        <v>#REF!</v>
      </c>
      <c r="H2433" s="61" t="e">
        <f>IF(Transaksi!#REF!=$F$11,Transaksi!#REF!,0)</f>
        <v>#REF!</v>
      </c>
      <c r="I2433" s="127" t="e">
        <f t="shared" si="37"/>
        <v>#REF!</v>
      </c>
      <c r="J2433" s="127" t="e">
        <f>IF(G2433+H2433&lt;&gt;0,Transaksi!#REF!,"")</f>
        <v>#REF!</v>
      </c>
    </row>
    <row r="2434" spans="3:10" customFormat="1" ht="16" customHeight="1">
      <c r="C2434" s="59" t="e">
        <f>IF(G2434+H2434&lt;&gt;0,Transaksi!#REF!,"")</f>
        <v>#REF!</v>
      </c>
      <c r="D2434" s="60" t="e">
        <f>IF(G2434+H2434&lt;&gt;0,Transaksi!#REF!,"")</f>
        <v>#REF!</v>
      </c>
      <c r="E2434" s="213" t="e">
        <f>IF(G2434+H2434&lt;&gt;0,Transaksi!#REF!,"")</f>
        <v>#REF!</v>
      </c>
      <c r="F2434" s="48" t="e">
        <f>IF(G2434+H2434&lt;&gt;0,Transaksi!#REF!,"")</f>
        <v>#REF!</v>
      </c>
      <c r="G2434" s="61" t="e">
        <f>IF(Transaksi!#REF!=$F$11,Transaksi!#REF!,0)</f>
        <v>#REF!</v>
      </c>
      <c r="H2434" s="61" t="e">
        <f>IF(Transaksi!#REF!=$F$11,Transaksi!#REF!,0)</f>
        <v>#REF!</v>
      </c>
      <c r="I2434" s="127" t="e">
        <f t="shared" si="37"/>
        <v>#REF!</v>
      </c>
      <c r="J2434" s="127" t="e">
        <f>IF(G2434+H2434&lt;&gt;0,Transaksi!#REF!,"")</f>
        <v>#REF!</v>
      </c>
    </row>
    <row r="2435" spans="3:10" customFormat="1" ht="16" customHeight="1">
      <c r="C2435" s="59" t="e">
        <f>IF(G2435+H2435&lt;&gt;0,Transaksi!#REF!,"")</f>
        <v>#REF!</v>
      </c>
      <c r="D2435" s="60" t="e">
        <f>IF(G2435+H2435&lt;&gt;0,Transaksi!#REF!,"")</f>
        <v>#REF!</v>
      </c>
      <c r="E2435" s="213" t="e">
        <f>IF(G2435+H2435&lt;&gt;0,Transaksi!#REF!,"")</f>
        <v>#REF!</v>
      </c>
      <c r="F2435" s="48" t="e">
        <f>IF(G2435+H2435&lt;&gt;0,Transaksi!#REF!,"")</f>
        <v>#REF!</v>
      </c>
      <c r="G2435" s="61" t="e">
        <f>IF(Transaksi!#REF!=$F$11,Transaksi!#REF!,0)</f>
        <v>#REF!</v>
      </c>
      <c r="H2435" s="61" t="e">
        <f>IF(Transaksi!#REF!=$F$11,Transaksi!#REF!,0)</f>
        <v>#REF!</v>
      </c>
      <c r="I2435" s="127" t="e">
        <f t="shared" si="37"/>
        <v>#REF!</v>
      </c>
      <c r="J2435" s="127" t="e">
        <f>IF(G2435+H2435&lt;&gt;0,Transaksi!#REF!,"")</f>
        <v>#REF!</v>
      </c>
    </row>
    <row r="2436" spans="3:10" customFormat="1" ht="16" customHeight="1">
      <c r="C2436" s="59" t="e">
        <f>IF(G2436+H2436&lt;&gt;0,Transaksi!#REF!,"")</f>
        <v>#REF!</v>
      </c>
      <c r="D2436" s="60" t="e">
        <f>IF(G2436+H2436&lt;&gt;0,Transaksi!#REF!,"")</f>
        <v>#REF!</v>
      </c>
      <c r="E2436" s="213" t="e">
        <f>IF(G2436+H2436&lt;&gt;0,Transaksi!#REF!,"")</f>
        <v>#REF!</v>
      </c>
      <c r="F2436" s="48" t="e">
        <f>IF(G2436+H2436&lt;&gt;0,Transaksi!#REF!,"")</f>
        <v>#REF!</v>
      </c>
      <c r="G2436" s="61" t="e">
        <f>IF(Transaksi!#REF!=$F$11,Transaksi!#REF!,0)</f>
        <v>#REF!</v>
      </c>
      <c r="H2436" s="61" t="e">
        <f>IF(Transaksi!#REF!=$F$11,Transaksi!#REF!,0)</f>
        <v>#REF!</v>
      </c>
      <c r="I2436" s="127" t="e">
        <f t="shared" si="37"/>
        <v>#REF!</v>
      </c>
      <c r="J2436" s="127" t="e">
        <f>IF(G2436+H2436&lt;&gt;0,Transaksi!#REF!,"")</f>
        <v>#REF!</v>
      </c>
    </row>
    <row r="2437" spans="3:10" customFormat="1" ht="16" customHeight="1">
      <c r="C2437" s="59" t="e">
        <f>IF(G2437+H2437&lt;&gt;0,Transaksi!#REF!,"")</f>
        <v>#REF!</v>
      </c>
      <c r="D2437" s="60" t="e">
        <f>IF(G2437+H2437&lt;&gt;0,Transaksi!#REF!,"")</f>
        <v>#REF!</v>
      </c>
      <c r="E2437" s="213" t="e">
        <f>IF(G2437+H2437&lt;&gt;0,Transaksi!#REF!,"")</f>
        <v>#REF!</v>
      </c>
      <c r="F2437" s="48" t="e">
        <f>IF(G2437+H2437&lt;&gt;0,Transaksi!#REF!,"")</f>
        <v>#REF!</v>
      </c>
      <c r="G2437" s="61" t="e">
        <f>IF(Transaksi!#REF!=$F$11,Transaksi!#REF!,0)</f>
        <v>#REF!</v>
      </c>
      <c r="H2437" s="61" t="e">
        <f>IF(Transaksi!#REF!=$F$11,Transaksi!#REF!,0)</f>
        <v>#REF!</v>
      </c>
      <c r="I2437" s="127" t="e">
        <f t="shared" si="37"/>
        <v>#REF!</v>
      </c>
      <c r="J2437" s="127" t="e">
        <f>IF(G2437+H2437&lt;&gt;0,Transaksi!#REF!,"")</f>
        <v>#REF!</v>
      </c>
    </row>
    <row r="2438" spans="3:10" customFormat="1" ht="16" customHeight="1">
      <c r="C2438" s="59" t="e">
        <f>IF(G2438+H2438&lt;&gt;0,Transaksi!#REF!,"")</f>
        <v>#REF!</v>
      </c>
      <c r="D2438" s="60" t="e">
        <f>IF(G2438+H2438&lt;&gt;0,Transaksi!#REF!,"")</f>
        <v>#REF!</v>
      </c>
      <c r="E2438" s="213" t="e">
        <f>IF(G2438+H2438&lt;&gt;0,Transaksi!#REF!,"")</f>
        <v>#REF!</v>
      </c>
      <c r="F2438" s="48" t="e">
        <f>IF(G2438+H2438&lt;&gt;0,Transaksi!#REF!,"")</f>
        <v>#REF!</v>
      </c>
      <c r="G2438" s="61" t="e">
        <f>IF(Transaksi!#REF!=$F$11,Transaksi!#REF!,0)</f>
        <v>#REF!</v>
      </c>
      <c r="H2438" s="61" t="e">
        <f>IF(Transaksi!#REF!=$F$11,Transaksi!#REF!,0)</f>
        <v>#REF!</v>
      </c>
      <c r="I2438" s="127" t="e">
        <f t="shared" si="37"/>
        <v>#REF!</v>
      </c>
      <c r="J2438" s="127" t="e">
        <f>IF(G2438+H2438&lt;&gt;0,Transaksi!#REF!,"")</f>
        <v>#REF!</v>
      </c>
    </row>
    <row r="2439" spans="3:10" customFormat="1" ht="16" customHeight="1">
      <c r="C2439" s="59" t="e">
        <f>IF(G2439+H2439&lt;&gt;0,Transaksi!#REF!,"")</f>
        <v>#REF!</v>
      </c>
      <c r="D2439" s="60" t="e">
        <f>IF(G2439+H2439&lt;&gt;0,Transaksi!#REF!,"")</f>
        <v>#REF!</v>
      </c>
      <c r="E2439" s="213" t="e">
        <f>IF(G2439+H2439&lt;&gt;0,Transaksi!#REF!,"")</f>
        <v>#REF!</v>
      </c>
      <c r="F2439" s="48" t="e">
        <f>IF(G2439+H2439&lt;&gt;0,Transaksi!#REF!,"")</f>
        <v>#REF!</v>
      </c>
      <c r="G2439" s="61" t="e">
        <f>IF(Transaksi!#REF!=$F$11,Transaksi!#REF!,0)</f>
        <v>#REF!</v>
      </c>
      <c r="H2439" s="61" t="e">
        <f>IF(Transaksi!#REF!=$F$11,Transaksi!#REF!,0)</f>
        <v>#REF!</v>
      </c>
      <c r="I2439" s="127" t="e">
        <f t="shared" si="37"/>
        <v>#REF!</v>
      </c>
      <c r="J2439" s="127" t="e">
        <f>IF(G2439+H2439&lt;&gt;0,Transaksi!#REF!,"")</f>
        <v>#REF!</v>
      </c>
    </row>
    <row r="2440" spans="3:10" customFormat="1" ht="16" customHeight="1">
      <c r="C2440" s="59" t="e">
        <f>IF(G2440+H2440&lt;&gt;0,Transaksi!#REF!,"")</f>
        <v>#REF!</v>
      </c>
      <c r="D2440" s="60" t="e">
        <f>IF(G2440+H2440&lt;&gt;0,Transaksi!#REF!,"")</f>
        <v>#REF!</v>
      </c>
      <c r="E2440" s="213" t="e">
        <f>IF(G2440+H2440&lt;&gt;0,Transaksi!#REF!,"")</f>
        <v>#REF!</v>
      </c>
      <c r="F2440" s="48" t="e">
        <f>IF(G2440+H2440&lt;&gt;0,Transaksi!#REF!,"")</f>
        <v>#REF!</v>
      </c>
      <c r="G2440" s="61" t="e">
        <f>IF(Transaksi!#REF!=$F$11,Transaksi!#REF!,0)</f>
        <v>#REF!</v>
      </c>
      <c r="H2440" s="61" t="e">
        <f>IF(Transaksi!#REF!=$F$11,Transaksi!#REF!,0)</f>
        <v>#REF!</v>
      </c>
      <c r="I2440" s="127" t="e">
        <f t="shared" si="37"/>
        <v>#REF!</v>
      </c>
      <c r="J2440" s="127" t="e">
        <f>IF(G2440+H2440&lt;&gt;0,Transaksi!#REF!,"")</f>
        <v>#REF!</v>
      </c>
    </row>
    <row r="2441" spans="3:10" customFormat="1" ht="16" customHeight="1">
      <c r="C2441" s="59" t="e">
        <f>IF(G2441+H2441&lt;&gt;0,Transaksi!#REF!,"")</f>
        <v>#REF!</v>
      </c>
      <c r="D2441" s="60" t="e">
        <f>IF(G2441+H2441&lt;&gt;0,Transaksi!#REF!,"")</f>
        <v>#REF!</v>
      </c>
      <c r="E2441" s="213" t="e">
        <f>IF(G2441+H2441&lt;&gt;0,Transaksi!#REF!,"")</f>
        <v>#REF!</v>
      </c>
      <c r="F2441" s="48" t="e">
        <f>IF(G2441+H2441&lt;&gt;0,Transaksi!#REF!,"")</f>
        <v>#REF!</v>
      </c>
      <c r="G2441" s="61" t="e">
        <f>IF(Transaksi!#REF!=$F$11,Transaksi!#REF!,0)</f>
        <v>#REF!</v>
      </c>
      <c r="H2441" s="61" t="e">
        <f>IF(Transaksi!#REF!=$F$11,Transaksi!#REF!,0)</f>
        <v>#REF!</v>
      </c>
      <c r="I2441" s="127" t="e">
        <f t="shared" si="37"/>
        <v>#REF!</v>
      </c>
      <c r="J2441" s="127" t="e">
        <f>IF(G2441+H2441&lt;&gt;0,Transaksi!#REF!,"")</f>
        <v>#REF!</v>
      </c>
    </row>
    <row r="2442" spans="3:10" customFormat="1" ht="16" customHeight="1">
      <c r="C2442" s="59" t="e">
        <f>IF(G2442+H2442&lt;&gt;0,Transaksi!#REF!,"")</f>
        <v>#REF!</v>
      </c>
      <c r="D2442" s="60" t="e">
        <f>IF(G2442+H2442&lt;&gt;0,Transaksi!#REF!,"")</f>
        <v>#REF!</v>
      </c>
      <c r="E2442" s="213" t="e">
        <f>IF(G2442+H2442&lt;&gt;0,Transaksi!#REF!,"")</f>
        <v>#REF!</v>
      </c>
      <c r="F2442" s="48" t="e">
        <f>IF(G2442+H2442&lt;&gt;0,Transaksi!#REF!,"")</f>
        <v>#REF!</v>
      </c>
      <c r="G2442" s="61" t="e">
        <f>IF(Transaksi!#REF!=$F$11,Transaksi!#REF!,0)</f>
        <v>#REF!</v>
      </c>
      <c r="H2442" s="61" t="e">
        <f>IF(Transaksi!#REF!=$F$11,Transaksi!#REF!,0)</f>
        <v>#REF!</v>
      </c>
      <c r="I2442" s="127" t="e">
        <f t="shared" si="37"/>
        <v>#REF!</v>
      </c>
      <c r="J2442" s="127" t="e">
        <f>IF(G2442+H2442&lt;&gt;0,Transaksi!#REF!,"")</f>
        <v>#REF!</v>
      </c>
    </row>
    <row r="2443" spans="3:10" customFormat="1" ht="16" customHeight="1">
      <c r="C2443" s="59" t="e">
        <f>IF(G2443+H2443&lt;&gt;0,Transaksi!#REF!,"")</f>
        <v>#REF!</v>
      </c>
      <c r="D2443" s="60" t="e">
        <f>IF(G2443+H2443&lt;&gt;0,Transaksi!#REF!,"")</f>
        <v>#REF!</v>
      </c>
      <c r="E2443" s="213" t="e">
        <f>IF(G2443+H2443&lt;&gt;0,Transaksi!#REF!,"")</f>
        <v>#REF!</v>
      </c>
      <c r="F2443" s="48" t="e">
        <f>IF(G2443+H2443&lt;&gt;0,Transaksi!#REF!,"")</f>
        <v>#REF!</v>
      </c>
      <c r="G2443" s="61" t="e">
        <f>IF(Transaksi!#REF!=$F$11,Transaksi!#REF!,0)</f>
        <v>#REF!</v>
      </c>
      <c r="H2443" s="61" t="e">
        <f>IF(Transaksi!#REF!=$F$11,Transaksi!#REF!,0)</f>
        <v>#REF!</v>
      </c>
      <c r="I2443" s="127" t="e">
        <f t="shared" si="37"/>
        <v>#REF!</v>
      </c>
      <c r="J2443" s="127" t="e">
        <f>IF(G2443+H2443&lt;&gt;0,Transaksi!#REF!,"")</f>
        <v>#REF!</v>
      </c>
    </row>
    <row r="2444" spans="3:10" customFormat="1" ht="16" customHeight="1">
      <c r="C2444" s="59" t="e">
        <f>IF(G2444+H2444&lt;&gt;0,Transaksi!#REF!,"")</f>
        <v>#REF!</v>
      </c>
      <c r="D2444" s="60" t="e">
        <f>IF(G2444+H2444&lt;&gt;0,Transaksi!#REF!,"")</f>
        <v>#REF!</v>
      </c>
      <c r="E2444" s="213" t="e">
        <f>IF(G2444+H2444&lt;&gt;0,Transaksi!#REF!,"")</f>
        <v>#REF!</v>
      </c>
      <c r="F2444" s="48" t="e">
        <f>IF(G2444+H2444&lt;&gt;0,Transaksi!#REF!,"")</f>
        <v>#REF!</v>
      </c>
      <c r="G2444" s="61" t="e">
        <f>IF(Transaksi!#REF!=$F$11,Transaksi!#REF!,0)</f>
        <v>#REF!</v>
      </c>
      <c r="H2444" s="61" t="e">
        <f>IF(Transaksi!#REF!=$F$11,Transaksi!#REF!,0)</f>
        <v>#REF!</v>
      </c>
      <c r="I2444" s="127" t="e">
        <f t="shared" si="37"/>
        <v>#REF!</v>
      </c>
      <c r="J2444" s="127" t="e">
        <f>IF(G2444+H2444&lt;&gt;0,Transaksi!#REF!,"")</f>
        <v>#REF!</v>
      </c>
    </row>
    <row r="2445" spans="3:10" customFormat="1" ht="16" customHeight="1">
      <c r="C2445" s="59" t="e">
        <f>IF(G2445+H2445&lt;&gt;0,Transaksi!#REF!,"")</f>
        <v>#REF!</v>
      </c>
      <c r="D2445" s="60" t="e">
        <f>IF(G2445+H2445&lt;&gt;0,Transaksi!#REF!,"")</f>
        <v>#REF!</v>
      </c>
      <c r="E2445" s="213" t="e">
        <f>IF(G2445+H2445&lt;&gt;0,Transaksi!#REF!,"")</f>
        <v>#REF!</v>
      </c>
      <c r="F2445" s="48" t="e">
        <f>IF(G2445+H2445&lt;&gt;0,Transaksi!#REF!,"")</f>
        <v>#REF!</v>
      </c>
      <c r="G2445" s="61" t="e">
        <f>IF(Transaksi!#REF!=$F$11,Transaksi!#REF!,0)</f>
        <v>#REF!</v>
      </c>
      <c r="H2445" s="61" t="e">
        <f>IF(Transaksi!#REF!=$F$11,Transaksi!#REF!,0)</f>
        <v>#REF!</v>
      </c>
      <c r="I2445" s="127" t="e">
        <f t="shared" si="37"/>
        <v>#REF!</v>
      </c>
      <c r="J2445" s="127" t="e">
        <f>IF(G2445+H2445&lt;&gt;0,Transaksi!#REF!,"")</f>
        <v>#REF!</v>
      </c>
    </row>
    <row r="2446" spans="3:10" customFormat="1" ht="16" customHeight="1">
      <c r="C2446" s="59" t="e">
        <f>IF(G2446+H2446&lt;&gt;0,Transaksi!#REF!,"")</f>
        <v>#REF!</v>
      </c>
      <c r="D2446" s="60" t="e">
        <f>IF(G2446+H2446&lt;&gt;0,Transaksi!#REF!,"")</f>
        <v>#REF!</v>
      </c>
      <c r="E2446" s="213" t="e">
        <f>IF(G2446+H2446&lt;&gt;0,Transaksi!#REF!,"")</f>
        <v>#REF!</v>
      </c>
      <c r="F2446" s="48" t="e">
        <f>IF(G2446+H2446&lt;&gt;0,Transaksi!#REF!,"")</f>
        <v>#REF!</v>
      </c>
      <c r="G2446" s="61" t="e">
        <f>IF(Transaksi!#REF!=$F$11,Transaksi!#REF!,0)</f>
        <v>#REF!</v>
      </c>
      <c r="H2446" s="61" t="e">
        <f>IF(Transaksi!#REF!=$F$11,Transaksi!#REF!,0)</f>
        <v>#REF!</v>
      </c>
      <c r="I2446" s="127" t="e">
        <f t="shared" si="37"/>
        <v>#REF!</v>
      </c>
      <c r="J2446" s="127" t="e">
        <f>IF(G2446+H2446&lt;&gt;0,Transaksi!#REF!,"")</f>
        <v>#REF!</v>
      </c>
    </row>
    <row r="2447" spans="3:10" customFormat="1" ht="16" customHeight="1">
      <c r="C2447" s="59" t="e">
        <f>IF(G2447+H2447&lt;&gt;0,Transaksi!#REF!,"")</f>
        <v>#REF!</v>
      </c>
      <c r="D2447" s="60" t="e">
        <f>IF(G2447+H2447&lt;&gt;0,Transaksi!#REF!,"")</f>
        <v>#REF!</v>
      </c>
      <c r="E2447" s="213" t="e">
        <f>IF(G2447+H2447&lt;&gt;0,Transaksi!#REF!,"")</f>
        <v>#REF!</v>
      </c>
      <c r="F2447" s="48" t="e">
        <f>IF(G2447+H2447&lt;&gt;0,Transaksi!#REF!,"")</f>
        <v>#REF!</v>
      </c>
      <c r="G2447" s="61" t="e">
        <f>IF(Transaksi!#REF!=$F$11,Transaksi!#REF!,0)</f>
        <v>#REF!</v>
      </c>
      <c r="H2447" s="61" t="e">
        <f>IF(Transaksi!#REF!=$F$11,Transaksi!#REF!,0)</f>
        <v>#REF!</v>
      </c>
      <c r="I2447" s="127" t="e">
        <f t="shared" si="37"/>
        <v>#REF!</v>
      </c>
      <c r="J2447" s="127" t="e">
        <f>IF(G2447+H2447&lt;&gt;0,Transaksi!#REF!,"")</f>
        <v>#REF!</v>
      </c>
    </row>
    <row r="2448" spans="3:10" customFormat="1" ht="16" customHeight="1">
      <c r="C2448" s="59" t="e">
        <f>IF(G2448+H2448&lt;&gt;0,Transaksi!#REF!,"")</f>
        <v>#REF!</v>
      </c>
      <c r="D2448" s="60" t="e">
        <f>IF(G2448+H2448&lt;&gt;0,Transaksi!#REF!,"")</f>
        <v>#REF!</v>
      </c>
      <c r="E2448" s="213" t="e">
        <f>IF(G2448+H2448&lt;&gt;0,Transaksi!#REF!,"")</f>
        <v>#REF!</v>
      </c>
      <c r="F2448" s="48" t="e">
        <f>IF(G2448+H2448&lt;&gt;0,Transaksi!#REF!,"")</f>
        <v>#REF!</v>
      </c>
      <c r="G2448" s="61" t="e">
        <f>IF(Transaksi!#REF!=$F$11,Transaksi!#REF!,0)</f>
        <v>#REF!</v>
      </c>
      <c r="H2448" s="61" t="e">
        <f>IF(Transaksi!#REF!=$F$11,Transaksi!#REF!,0)</f>
        <v>#REF!</v>
      </c>
      <c r="I2448" s="127" t="e">
        <f t="shared" si="37"/>
        <v>#REF!</v>
      </c>
      <c r="J2448" s="127" t="e">
        <f>IF(G2448+H2448&lt;&gt;0,Transaksi!#REF!,"")</f>
        <v>#REF!</v>
      </c>
    </row>
    <row r="2449" spans="3:10" customFormat="1" ht="16" customHeight="1">
      <c r="C2449" s="59" t="e">
        <f>IF(G2449+H2449&lt;&gt;0,Transaksi!#REF!,"")</f>
        <v>#REF!</v>
      </c>
      <c r="D2449" s="60" t="e">
        <f>IF(G2449+H2449&lt;&gt;0,Transaksi!#REF!,"")</f>
        <v>#REF!</v>
      </c>
      <c r="E2449" s="213" t="e">
        <f>IF(G2449+H2449&lt;&gt;0,Transaksi!#REF!,"")</f>
        <v>#REF!</v>
      </c>
      <c r="F2449" s="48" t="e">
        <f>IF(G2449+H2449&lt;&gt;0,Transaksi!#REF!,"")</f>
        <v>#REF!</v>
      </c>
      <c r="G2449" s="61" t="e">
        <f>IF(Transaksi!#REF!=$F$11,Transaksi!#REF!,0)</f>
        <v>#REF!</v>
      </c>
      <c r="H2449" s="61" t="e">
        <f>IF(Transaksi!#REF!=$F$11,Transaksi!#REF!,0)</f>
        <v>#REF!</v>
      </c>
      <c r="I2449" s="127" t="e">
        <f t="shared" ref="I2449:I2512" si="38">I2448+G2449-H2449</f>
        <v>#REF!</v>
      </c>
      <c r="J2449" s="127" t="e">
        <f>IF(G2449+H2449&lt;&gt;0,Transaksi!#REF!,"")</f>
        <v>#REF!</v>
      </c>
    </row>
    <row r="2450" spans="3:10" customFormat="1" ht="16" customHeight="1">
      <c r="C2450" s="59" t="e">
        <f>IF(G2450+H2450&lt;&gt;0,Transaksi!#REF!,"")</f>
        <v>#REF!</v>
      </c>
      <c r="D2450" s="60" t="e">
        <f>IF(G2450+H2450&lt;&gt;0,Transaksi!#REF!,"")</f>
        <v>#REF!</v>
      </c>
      <c r="E2450" s="213" t="e">
        <f>IF(G2450+H2450&lt;&gt;0,Transaksi!#REF!,"")</f>
        <v>#REF!</v>
      </c>
      <c r="F2450" s="48" t="e">
        <f>IF(G2450+H2450&lt;&gt;0,Transaksi!#REF!,"")</f>
        <v>#REF!</v>
      </c>
      <c r="G2450" s="61" t="e">
        <f>IF(Transaksi!#REF!=$F$11,Transaksi!#REF!,0)</f>
        <v>#REF!</v>
      </c>
      <c r="H2450" s="61" t="e">
        <f>IF(Transaksi!#REF!=$F$11,Transaksi!#REF!,0)</f>
        <v>#REF!</v>
      </c>
      <c r="I2450" s="127" t="e">
        <f t="shared" si="38"/>
        <v>#REF!</v>
      </c>
      <c r="J2450" s="127" t="e">
        <f>IF(G2450+H2450&lt;&gt;0,Transaksi!#REF!,"")</f>
        <v>#REF!</v>
      </c>
    </row>
    <row r="2451" spans="3:10" customFormat="1" ht="16" customHeight="1">
      <c r="C2451" s="59" t="e">
        <f>IF(G2451+H2451&lt;&gt;0,Transaksi!#REF!,"")</f>
        <v>#REF!</v>
      </c>
      <c r="D2451" s="60" t="e">
        <f>IF(G2451+H2451&lt;&gt;0,Transaksi!#REF!,"")</f>
        <v>#REF!</v>
      </c>
      <c r="E2451" s="213" t="e">
        <f>IF(G2451+H2451&lt;&gt;0,Transaksi!#REF!,"")</f>
        <v>#REF!</v>
      </c>
      <c r="F2451" s="48" t="e">
        <f>IF(G2451+H2451&lt;&gt;0,Transaksi!#REF!,"")</f>
        <v>#REF!</v>
      </c>
      <c r="G2451" s="61" t="e">
        <f>IF(Transaksi!#REF!=$F$11,Transaksi!#REF!,0)</f>
        <v>#REF!</v>
      </c>
      <c r="H2451" s="61" t="e">
        <f>IF(Transaksi!#REF!=$F$11,Transaksi!#REF!,0)</f>
        <v>#REF!</v>
      </c>
      <c r="I2451" s="127" t="e">
        <f t="shared" si="38"/>
        <v>#REF!</v>
      </c>
      <c r="J2451" s="127" t="e">
        <f>IF(G2451+H2451&lt;&gt;0,Transaksi!#REF!,"")</f>
        <v>#REF!</v>
      </c>
    </row>
    <row r="2452" spans="3:10" customFormat="1" ht="16" customHeight="1">
      <c r="C2452" s="59" t="e">
        <f>IF(G2452+H2452&lt;&gt;0,Transaksi!#REF!,"")</f>
        <v>#REF!</v>
      </c>
      <c r="D2452" s="60" t="e">
        <f>IF(G2452+H2452&lt;&gt;0,Transaksi!#REF!,"")</f>
        <v>#REF!</v>
      </c>
      <c r="E2452" s="213" t="e">
        <f>IF(G2452+H2452&lt;&gt;0,Transaksi!#REF!,"")</f>
        <v>#REF!</v>
      </c>
      <c r="F2452" s="48" t="e">
        <f>IF(G2452+H2452&lt;&gt;0,Transaksi!#REF!,"")</f>
        <v>#REF!</v>
      </c>
      <c r="G2452" s="61" t="e">
        <f>IF(Transaksi!#REF!=$F$11,Transaksi!#REF!,0)</f>
        <v>#REF!</v>
      </c>
      <c r="H2452" s="61" t="e">
        <f>IF(Transaksi!#REF!=$F$11,Transaksi!#REF!,0)</f>
        <v>#REF!</v>
      </c>
      <c r="I2452" s="127" t="e">
        <f t="shared" si="38"/>
        <v>#REF!</v>
      </c>
      <c r="J2452" s="127" t="e">
        <f>IF(G2452+H2452&lt;&gt;0,Transaksi!#REF!,"")</f>
        <v>#REF!</v>
      </c>
    </row>
    <row r="2453" spans="3:10" customFormat="1" ht="16" customHeight="1">
      <c r="C2453" s="59" t="e">
        <f>IF(G2453+H2453&lt;&gt;0,Transaksi!#REF!,"")</f>
        <v>#REF!</v>
      </c>
      <c r="D2453" s="60" t="e">
        <f>IF(G2453+H2453&lt;&gt;0,Transaksi!#REF!,"")</f>
        <v>#REF!</v>
      </c>
      <c r="E2453" s="213" t="e">
        <f>IF(G2453+H2453&lt;&gt;0,Transaksi!#REF!,"")</f>
        <v>#REF!</v>
      </c>
      <c r="F2453" s="48" t="e">
        <f>IF(G2453+H2453&lt;&gt;0,Transaksi!#REF!,"")</f>
        <v>#REF!</v>
      </c>
      <c r="G2453" s="61" t="e">
        <f>IF(Transaksi!#REF!=$F$11,Transaksi!#REF!,0)</f>
        <v>#REF!</v>
      </c>
      <c r="H2453" s="61" t="e">
        <f>IF(Transaksi!#REF!=$F$11,Transaksi!#REF!,0)</f>
        <v>#REF!</v>
      </c>
      <c r="I2453" s="127" t="e">
        <f t="shared" si="38"/>
        <v>#REF!</v>
      </c>
      <c r="J2453" s="127" t="e">
        <f>IF(G2453+H2453&lt;&gt;0,Transaksi!#REF!,"")</f>
        <v>#REF!</v>
      </c>
    </row>
    <row r="2454" spans="3:10" customFormat="1" ht="16" customHeight="1">
      <c r="C2454" s="59" t="e">
        <f>IF(G2454+H2454&lt;&gt;0,Transaksi!#REF!,"")</f>
        <v>#REF!</v>
      </c>
      <c r="D2454" s="60" t="e">
        <f>IF(G2454+H2454&lt;&gt;0,Transaksi!#REF!,"")</f>
        <v>#REF!</v>
      </c>
      <c r="E2454" s="213" t="e">
        <f>IF(G2454+H2454&lt;&gt;0,Transaksi!#REF!,"")</f>
        <v>#REF!</v>
      </c>
      <c r="F2454" s="48" t="e">
        <f>IF(G2454+H2454&lt;&gt;0,Transaksi!#REF!,"")</f>
        <v>#REF!</v>
      </c>
      <c r="G2454" s="61" t="e">
        <f>IF(Transaksi!#REF!=$F$11,Transaksi!#REF!,0)</f>
        <v>#REF!</v>
      </c>
      <c r="H2454" s="61" t="e">
        <f>IF(Transaksi!#REF!=$F$11,Transaksi!#REF!,0)</f>
        <v>#REF!</v>
      </c>
      <c r="I2454" s="127" t="e">
        <f t="shared" si="38"/>
        <v>#REF!</v>
      </c>
      <c r="J2454" s="127" t="e">
        <f>IF(G2454+H2454&lt;&gt;0,Transaksi!#REF!,"")</f>
        <v>#REF!</v>
      </c>
    </row>
    <row r="2455" spans="3:10" customFormat="1" ht="16" customHeight="1">
      <c r="C2455" s="59" t="e">
        <f>IF(G2455+H2455&lt;&gt;0,Transaksi!#REF!,"")</f>
        <v>#REF!</v>
      </c>
      <c r="D2455" s="60" t="e">
        <f>IF(G2455+H2455&lt;&gt;0,Transaksi!#REF!,"")</f>
        <v>#REF!</v>
      </c>
      <c r="E2455" s="213" t="e">
        <f>IF(G2455+H2455&lt;&gt;0,Transaksi!#REF!,"")</f>
        <v>#REF!</v>
      </c>
      <c r="F2455" s="48" t="e">
        <f>IF(G2455+H2455&lt;&gt;0,Transaksi!#REF!,"")</f>
        <v>#REF!</v>
      </c>
      <c r="G2455" s="61" t="e">
        <f>IF(Transaksi!#REF!=$F$11,Transaksi!#REF!,0)</f>
        <v>#REF!</v>
      </c>
      <c r="H2455" s="61" t="e">
        <f>IF(Transaksi!#REF!=$F$11,Transaksi!#REF!,0)</f>
        <v>#REF!</v>
      </c>
      <c r="I2455" s="127" t="e">
        <f t="shared" si="38"/>
        <v>#REF!</v>
      </c>
      <c r="J2455" s="127" t="e">
        <f>IF(G2455+H2455&lt;&gt;0,Transaksi!#REF!,"")</f>
        <v>#REF!</v>
      </c>
    </row>
    <row r="2456" spans="3:10" customFormat="1" ht="16" customHeight="1">
      <c r="C2456" s="59" t="e">
        <f>IF(G2456+H2456&lt;&gt;0,Transaksi!#REF!,"")</f>
        <v>#REF!</v>
      </c>
      <c r="D2456" s="60" t="e">
        <f>IF(G2456+H2456&lt;&gt;0,Transaksi!#REF!,"")</f>
        <v>#REF!</v>
      </c>
      <c r="E2456" s="213" t="e">
        <f>IF(G2456+H2456&lt;&gt;0,Transaksi!#REF!,"")</f>
        <v>#REF!</v>
      </c>
      <c r="F2456" s="48" t="e">
        <f>IF(G2456+H2456&lt;&gt;0,Transaksi!#REF!,"")</f>
        <v>#REF!</v>
      </c>
      <c r="G2456" s="61" t="e">
        <f>IF(Transaksi!#REF!=$F$11,Transaksi!#REF!,0)</f>
        <v>#REF!</v>
      </c>
      <c r="H2456" s="61" t="e">
        <f>IF(Transaksi!#REF!=$F$11,Transaksi!#REF!,0)</f>
        <v>#REF!</v>
      </c>
      <c r="I2456" s="127" t="e">
        <f t="shared" si="38"/>
        <v>#REF!</v>
      </c>
      <c r="J2456" s="127" t="e">
        <f>IF(G2456+H2456&lt;&gt;0,Transaksi!#REF!,"")</f>
        <v>#REF!</v>
      </c>
    </row>
    <row r="2457" spans="3:10" customFormat="1" ht="16" customHeight="1">
      <c r="C2457" s="59" t="e">
        <f>IF(G2457+H2457&lt;&gt;0,Transaksi!#REF!,"")</f>
        <v>#REF!</v>
      </c>
      <c r="D2457" s="60" t="e">
        <f>IF(G2457+H2457&lt;&gt;0,Transaksi!#REF!,"")</f>
        <v>#REF!</v>
      </c>
      <c r="E2457" s="213" t="e">
        <f>IF(G2457+H2457&lt;&gt;0,Transaksi!#REF!,"")</f>
        <v>#REF!</v>
      </c>
      <c r="F2457" s="48" t="e">
        <f>IF(G2457+H2457&lt;&gt;0,Transaksi!#REF!,"")</f>
        <v>#REF!</v>
      </c>
      <c r="G2457" s="61" t="e">
        <f>IF(Transaksi!#REF!=$F$11,Transaksi!#REF!,0)</f>
        <v>#REF!</v>
      </c>
      <c r="H2457" s="61" t="e">
        <f>IF(Transaksi!#REF!=$F$11,Transaksi!#REF!,0)</f>
        <v>#REF!</v>
      </c>
      <c r="I2457" s="127" t="e">
        <f t="shared" si="38"/>
        <v>#REF!</v>
      </c>
      <c r="J2457" s="127" t="e">
        <f>IF(G2457+H2457&lt;&gt;0,Transaksi!#REF!,"")</f>
        <v>#REF!</v>
      </c>
    </row>
    <row r="2458" spans="3:10" customFormat="1" ht="16" customHeight="1">
      <c r="C2458" s="59" t="e">
        <f>IF(G2458+H2458&lt;&gt;0,Transaksi!#REF!,"")</f>
        <v>#REF!</v>
      </c>
      <c r="D2458" s="60" t="e">
        <f>IF(G2458+H2458&lt;&gt;0,Transaksi!#REF!,"")</f>
        <v>#REF!</v>
      </c>
      <c r="E2458" s="213" t="e">
        <f>IF(G2458+H2458&lt;&gt;0,Transaksi!#REF!,"")</f>
        <v>#REF!</v>
      </c>
      <c r="F2458" s="48" t="e">
        <f>IF(G2458+H2458&lt;&gt;0,Transaksi!#REF!,"")</f>
        <v>#REF!</v>
      </c>
      <c r="G2458" s="61" t="e">
        <f>IF(Transaksi!#REF!=$F$11,Transaksi!#REF!,0)</f>
        <v>#REF!</v>
      </c>
      <c r="H2458" s="61" t="e">
        <f>IF(Transaksi!#REF!=$F$11,Transaksi!#REF!,0)</f>
        <v>#REF!</v>
      </c>
      <c r="I2458" s="127" t="e">
        <f t="shared" si="38"/>
        <v>#REF!</v>
      </c>
      <c r="J2458" s="127" t="e">
        <f>IF(G2458+H2458&lt;&gt;0,Transaksi!#REF!,"")</f>
        <v>#REF!</v>
      </c>
    </row>
    <row r="2459" spans="3:10" customFormat="1" ht="16" customHeight="1">
      <c r="C2459" s="59" t="e">
        <f>IF(G2459+H2459&lt;&gt;0,Transaksi!#REF!,"")</f>
        <v>#REF!</v>
      </c>
      <c r="D2459" s="60" t="e">
        <f>IF(G2459+H2459&lt;&gt;0,Transaksi!#REF!,"")</f>
        <v>#REF!</v>
      </c>
      <c r="E2459" s="213" t="e">
        <f>IF(G2459+H2459&lt;&gt;0,Transaksi!#REF!,"")</f>
        <v>#REF!</v>
      </c>
      <c r="F2459" s="48" t="e">
        <f>IF(G2459+H2459&lt;&gt;0,Transaksi!#REF!,"")</f>
        <v>#REF!</v>
      </c>
      <c r="G2459" s="61" t="e">
        <f>IF(Transaksi!#REF!=$F$11,Transaksi!#REF!,0)</f>
        <v>#REF!</v>
      </c>
      <c r="H2459" s="61" t="e">
        <f>IF(Transaksi!#REF!=$F$11,Transaksi!#REF!,0)</f>
        <v>#REF!</v>
      </c>
      <c r="I2459" s="127" t="e">
        <f t="shared" si="38"/>
        <v>#REF!</v>
      </c>
      <c r="J2459" s="127" t="e">
        <f>IF(G2459+H2459&lt;&gt;0,Transaksi!#REF!,"")</f>
        <v>#REF!</v>
      </c>
    </row>
    <row r="2460" spans="3:10" customFormat="1" ht="16" customHeight="1">
      <c r="C2460" s="59" t="e">
        <f>IF(G2460+H2460&lt;&gt;0,Transaksi!#REF!,"")</f>
        <v>#REF!</v>
      </c>
      <c r="D2460" s="60" t="e">
        <f>IF(G2460+H2460&lt;&gt;0,Transaksi!#REF!,"")</f>
        <v>#REF!</v>
      </c>
      <c r="E2460" s="213" t="e">
        <f>IF(G2460+H2460&lt;&gt;0,Transaksi!#REF!,"")</f>
        <v>#REF!</v>
      </c>
      <c r="F2460" s="48" t="e">
        <f>IF(G2460+H2460&lt;&gt;0,Transaksi!#REF!,"")</f>
        <v>#REF!</v>
      </c>
      <c r="G2460" s="61" t="e">
        <f>IF(Transaksi!#REF!=$F$11,Transaksi!#REF!,0)</f>
        <v>#REF!</v>
      </c>
      <c r="H2460" s="61" t="e">
        <f>IF(Transaksi!#REF!=$F$11,Transaksi!#REF!,0)</f>
        <v>#REF!</v>
      </c>
      <c r="I2460" s="127" t="e">
        <f t="shared" si="38"/>
        <v>#REF!</v>
      </c>
      <c r="J2460" s="127" t="e">
        <f>IF(G2460+H2460&lt;&gt;0,Transaksi!#REF!,"")</f>
        <v>#REF!</v>
      </c>
    </row>
    <row r="2461" spans="3:10" customFormat="1" ht="16" customHeight="1">
      <c r="C2461" s="59" t="e">
        <f>IF(G2461+H2461&lt;&gt;0,Transaksi!#REF!,"")</f>
        <v>#REF!</v>
      </c>
      <c r="D2461" s="60" t="e">
        <f>IF(G2461+H2461&lt;&gt;0,Transaksi!#REF!,"")</f>
        <v>#REF!</v>
      </c>
      <c r="E2461" s="213" t="e">
        <f>IF(G2461+H2461&lt;&gt;0,Transaksi!#REF!,"")</f>
        <v>#REF!</v>
      </c>
      <c r="F2461" s="48" t="e">
        <f>IF(G2461+H2461&lt;&gt;0,Transaksi!#REF!,"")</f>
        <v>#REF!</v>
      </c>
      <c r="G2461" s="61" t="e">
        <f>IF(Transaksi!#REF!=$F$11,Transaksi!#REF!,0)</f>
        <v>#REF!</v>
      </c>
      <c r="H2461" s="61" t="e">
        <f>IF(Transaksi!#REF!=$F$11,Transaksi!#REF!,0)</f>
        <v>#REF!</v>
      </c>
      <c r="I2461" s="127" t="e">
        <f t="shared" si="38"/>
        <v>#REF!</v>
      </c>
      <c r="J2461" s="127" t="e">
        <f>IF(G2461+H2461&lt;&gt;0,Transaksi!#REF!,"")</f>
        <v>#REF!</v>
      </c>
    </row>
    <row r="2462" spans="3:10" customFormat="1" ht="16" customHeight="1">
      <c r="C2462" s="59" t="e">
        <f>IF(G2462+H2462&lt;&gt;0,Transaksi!#REF!,"")</f>
        <v>#REF!</v>
      </c>
      <c r="D2462" s="60" t="e">
        <f>IF(G2462+H2462&lt;&gt;0,Transaksi!#REF!,"")</f>
        <v>#REF!</v>
      </c>
      <c r="E2462" s="213" t="e">
        <f>IF(G2462+H2462&lt;&gt;0,Transaksi!#REF!,"")</f>
        <v>#REF!</v>
      </c>
      <c r="F2462" s="48" t="e">
        <f>IF(G2462+H2462&lt;&gt;0,Transaksi!#REF!,"")</f>
        <v>#REF!</v>
      </c>
      <c r="G2462" s="61" t="e">
        <f>IF(Transaksi!#REF!=$F$11,Transaksi!#REF!,0)</f>
        <v>#REF!</v>
      </c>
      <c r="H2462" s="61" t="e">
        <f>IF(Transaksi!#REF!=$F$11,Transaksi!#REF!,0)</f>
        <v>#REF!</v>
      </c>
      <c r="I2462" s="127" t="e">
        <f t="shared" si="38"/>
        <v>#REF!</v>
      </c>
      <c r="J2462" s="127" t="e">
        <f>IF(G2462+H2462&lt;&gt;0,Transaksi!#REF!,"")</f>
        <v>#REF!</v>
      </c>
    </row>
    <row r="2463" spans="3:10" customFormat="1" ht="16" customHeight="1">
      <c r="C2463" s="59" t="e">
        <f>IF(G2463+H2463&lt;&gt;0,Transaksi!#REF!,"")</f>
        <v>#REF!</v>
      </c>
      <c r="D2463" s="60" t="e">
        <f>IF(G2463+H2463&lt;&gt;0,Transaksi!#REF!,"")</f>
        <v>#REF!</v>
      </c>
      <c r="E2463" s="213" t="e">
        <f>IF(G2463+H2463&lt;&gt;0,Transaksi!#REF!,"")</f>
        <v>#REF!</v>
      </c>
      <c r="F2463" s="48" t="e">
        <f>IF(G2463+H2463&lt;&gt;0,Transaksi!#REF!,"")</f>
        <v>#REF!</v>
      </c>
      <c r="G2463" s="61" t="e">
        <f>IF(Transaksi!#REF!=$F$11,Transaksi!#REF!,0)</f>
        <v>#REF!</v>
      </c>
      <c r="H2463" s="61" t="e">
        <f>IF(Transaksi!#REF!=$F$11,Transaksi!#REF!,0)</f>
        <v>#REF!</v>
      </c>
      <c r="I2463" s="127" t="e">
        <f t="shared" si="38"/>
        <v>#REF!</v>
      </c>
      <c r="J2463" s="127" t="e">
        <f>IF(G2463+H2463&lt;&gt;0,Transaksi!#REF!,"")</f>
        <v>#REF!</v>
      </c>
    </row>
    <row r="2464" spans="3:10" customFormat="1" ht="16" customHeight="1">
      <c r="C2464" s="59" t="e">
        <f>IF(G2464+H2464&lt;&gt;0,Transaksi!#REF!,"")</f>
        <v>#REF!</v>
      </c>
      <c r="D2464" s="60" t="e">
        <f>IF(G2464+H2464&lt;&gt;0,Transaksi!#REF!,"")</f>
        <v>#REF!</v>
      </c>
      <c r="E2464" s="213" t="e">
        <f>IF(G2464+H2464&lt;&gt;0,Transaksi!#REF!,"")</f>
        <v>#REF!</v>
      </c>
      <c r="F2464" s="48" t="e">
        <f>IF(G2464+H2464&lt;&gt;0,Transaksi!#REF!,"")</f>
        <v>#REF!</v>
      </c>
      <c r="G2464" s="61" t="e">
        <f>IF(Transaksi!#REF!=$F$11,Transaksi!#REF!,0)</f>
        <v>#REF!</v>
      </c>
      <c r="H2464" s="61" t="e">
        <f>IF(Transaksi!#REF!=$F$11,Transaksi!#REF!,0)</f>
        <v>#REF!</v>
      </c>
      <c r="I2464" s="127" t="e">
        <f t="shared" si="38"/>
        <v>#REF!</v>
      </c>
      <c r="J2464" s="127" t="e">
        <f>IF(G2464+H2464&lt;&gt;0,Transaksi!#REF!,"")</f>
        <v>#REF!</v>
      </c>
    </row>
    <row r="2465" spans="3:10" customFormat="1" ht="16" customHeight="1">
      <c r="C2465" s="59" t="e">
        <f>IF(G2465+H2465&lt;&gt;0,Transaksi!#REF!,"")</f>
        <v>#REF!</v>
      </c>
      <c r="D2465" s="60" t="e">
        <f>IF(G2465+H2465&lt;&gt;0,Transaksi!#REF!,"")</f>
        <v>#REF!</v>
      </c>
      <c r="E2465" s="213" t="e">
        <f>IF(G2465+H2465&lt;&gt;0,Transaksi!#REF!,"")</f>
        <v>#REF!</v>
      </c>
      <c r="F2465" s="48" t="e">
        <f>IF(G2465+H2465&lt;&gt;0,Transaksi!#REF!,"")</f>
        <v>#REF!</v>
      </c>
      <c r="G2465" s="61" t="e">
        <f>IF(Transaksi!#REF!=$F$11,Transaksi!#REF!,0)</f>
        <v>#REF!</v>
      </c>
      <c r="H2465" s="61" t="e">
        <f>IF(Transaksi!#REF!=$F$11,Transaksi!#REF!,0)</f>
        <v>#REF!</v>
      </c>
      <c r="I2465" s="127" t="e">
        <f t="shared" si="38"/>
        <v>#REF!</v>
      </c>
      <c r="J2465" s="127" t="e">
        <f>IF(G2465+H2465&lt;&gt;0,Transaksi!#REF!,"")</f>
        <v>#REF!</v>
      </c>
    </row>
    <row r="2466" spans="3:10" customFormat="1" ht="16" customHeight="1">
      <c r="C2466" s="59" t="e">
        <f>IF(G2466+H2466&lt;&gt;0,Transaksi!#REF!,"")</f>
        <v>#REF!</v>
      </c>
      <c r="D2466" s="60" t="e">
        <f>IF(G2466+H2466&lt;&gt;0,Transaksi!#REF!,"")</f>
        <v>#REF!</v>
      </c>
      <c r="E2466" s="213" t="e">
        <f>IF(G2466+H2466&lt;&gt;0,Transaksi!#REF!,"")</f>
        <v>#REF!</v>
      </c>
      <c r="F2466" s="48" t="e">
        <f>IF(G2466+H2466&lt;&gt;0,Transaksi!#REF!,"")</f>
        <v>#REF!</v>
      </c>
      <c r="G2466" s="61" t="e">
        <f>IF(Transaksi!#REF!=$F$11,Transaksi!#REF!,0)</f>
        <v>#REF!</v>
      </c>
      <c r="H2466" s="61" t="e">
        <f>IF(Transaksi!#REF!=$F$11,Transaksi!#REF!,0)</f>
        <v>#REF!</v>
      </c>
      <c r="I2466" s="127" t="e">
        <f t="shared" si="38"/>
        <v>#REF!</v>
      </c>
      <c r="J2466" s="127" t="e">
        <f>IF(G2466+H2466&lt;&gt;0,Transaksi!#REF!,"")</f>
        <v>#REF!</v>
      </c>
    </row>
    <row r="2467" spans="3:10" customFormat="1" ht="16" customHeight="1">
      <c r="C2467" s="59" t="e">
        <f>IF(G2467+H2467&lt;&gt;0,Transaksi!#REF!,"")</f>
        <v>#REF!</v>
      </c>
      <c r="D2467" s="60" t="e">
        <f>IF(G2467+H2467&lt;&gt;0,Transaksi!#REF!,"")</f>
        <v>#REF!</v>
      </c>
      <c r="E2467" s="213" t="e">
        <f>IF(G2467+H2467&lt;&gt;0,Transaksi!#REF!,"")</f>
        <v>#REF!</v>
      </c>
      <c r="F2467" s="48" t="e">
        <f>IF(G2467+H2467&lt;&gt;0,Transaksi!#REF!,"")</f>
        <v>#REF!</v>
      </c>
      <c r="G2467" s="61" t="e">
        <f>IF(Transaksi!#REF!=$F$11,Transaksi!#REF!,0)</f>
        <v>#REF!</v>
      </c>
      <c r="H2467" s="61" t="e">
        <f>IF(Transaksi!#REF!=$F$11,Transaksi!#REF!,0)</f>
        <v>#REF!</v>
      </c>
      <c r="I2467" s="127" t="e">
        <f t="shared" si="38"/>
        <v>#REF!</v>
      </c>
      <c r="J2467" s="127" t="e">
        <f>IF(G2467+H2467&lt;&gt;0,Transaksi!#REF!,"")</f>
        <v>#REF!</v>
      </c>
    </row>
    <row r="2468" spans="3:10" customFormat="1" ht="16" customHeight="1">
      <c r="C2468" s="59" t="e">
        <f>IF(G2468+H2468&lt;&gt;0,Transaksi!#REF!,"")</f>
        <v>#REF!</v>
      </c>
      <c r="D2468" s="60" t="e">
        <f>IF(G2468+H2468&lt;&gt;0,Transaksi!#REF!,"")</f>
        <v>#REF!</v>
      </c>
      <c r="E2468" s="213" t="e">
        <f>IF(G2468+H2468&lt;&gt;0,Transaksi!#REF!,"")</f>
        <v>#REF!</v>
      </c>
      <c r="F2468" s="48" t="e">
        <f>IF(G2468+H2468&lt;&gt;0,Transaksi!#REF!,"")</f>
        <v>#REF!</v>
      </c>
      <c r="G2468" s="61" t="e">
        <f>IF(Transaksi!#REF!=$F$11,Transaksi!#REF!,0)</f>
        <v>#REF!</v>
      </c>
      <c r="H2468" s="61" t="e">
        <f>IF(Transaksi!#REF!=$F$11,Transaksi!#REF!,0)</f>
        <v>#REF!</v>
      </c>
      <c r="I2468" s="127" t="e">
        <f t="shared" si="38"/>
        <v>#REF!</v>
      </c>
      <c r="J2468" s="127" t="e">
        <f>IF(G2468+H2468&lt;&gt;0,Transaksi!#REF!,"")</f>
        <v>#REF!</v>
      </c>
    </row>
    <row r="2469" spans="3:10" customFormat="1" ht="16" customHeight="1">
      <c r="C2469" s="59" t="e">
        <f>IF(G2469+H2469&lt;&gt;0,Transaksi!#REF!,"")</f>
        <v>#REF!</v>
      </c>
      <c r="D2469" s="60" t="e">
        <f>IF(G2469+H2469&lt;&gt;0,Transaksi!#REF!,"")</f>
        <v>#REF!</v>
      </c>
      <c r="E2469" s="213" t="e">
        <f>IF(G2469+H2469&lt;&gt;0,Transaksi!#REF!,"")</f>
        <v>#REF!</v>
      </c>
      <c r="F2469" s="48" t="e">
        <f>IF(G2469+H2469&lt;&gt;0,Transaksi!#REF!,"")</f>
        <v>#REF!</v>
      </c>
      <c r="G2469" s="61" t="e">
        <f>IF(Transaksi!#REF!=$F$11,Transaksi!#REF!,0)</f>
        <v>#REF!</v>
      </c>
      <c r="H2469" s="61" t="e">
        <f>IF(Transaksi!#REF!=$F$11,Transaksi!#REF!,0)</f>
        <v>#REF!</v>
      </c>
      <c r="I2469" s="127" t="e">
        <f t="shared" si="38"/>
        <v>#REF!</v>
      </c>
      <c r="J2469" s="127" t="e">
        <f>IF(G2469+H2469&lt;&gt;0,Transaksi!#REF!,"")</f>
        <v>#REF!</v>
      </c>
    </row>
    <row r="2470" spans="3:10" customFormat="1" ht="16" customHeight="1">
      <c r="C2470" s="59" t="e">
        <f>IF(G2470+H2470&lt;&gt;0,Transaksi!#REF!,"")</f>
        <v>#REF!</v>
      </c>
      <c r="D2470" s="60" t="e">
        <f>IF(G2470+H2470&lt;&gt;0,Transaksi!#REF!,"")</f>
        <v>#REF!</v>
      </c>
      <c r="E2470" s="213" t="e">
        <f>IF(G2470+H2470&lt;&gt;0,Transaksi!#REF!,"")</f>
        <v>#REF!</v>
      </c>
      <c r="F2470" s="48" t="e">
        <f>IF(G2470+H2470&lt;&gt;0,Transaksi!#REF!,"")</f>
        <v>#REF!</v>
      </c>
      <c r="G2470" s="61" t="e">
        <f>IF(Transaksi!#REF!=$F$11,Transaksi!#REF!,0)</f>
        <v>#REF!</v>
      </c>
      <c r="H2470" s="61" t="e">
        <f>IF(Transaksi!#REF!=$F$11,Transaksi!#REF!,0)</f>
        <v>#REF!</v>
      </c>
      <c r="I2470" s="127" t="e">
        <f t="shared" si="38"/>
        <v>#REF!</v>
      </c>
      <c r="J2470" s="127" t="e">
        <f>IF(G2470+H2470&lt;&gt;0,Transaksi!#REF!,"")</f>
        <v>#REF!</v>
      </c>
    </row>
    <row r="2471" spans="3:10" customFormat="1" ht="16" customHeight="1">
      <c r="C2471" s="59" t="e">
        <f>IF(G2471+H2471&lt;&gt;0,Transaksi!#REF!,"")</f>
        <v>#REF!</v>
      </c>
      <c r="D2471" s="60" t="e">
        <f>IF(G2471+H2471&lt;&gt;0,Transaksi!#REF!,"")</f>
        <v>#REF!</v>
      </c>
      <c r="E2471" s="213" t="e">
        <f>IF(G2471+H2471&lt;&gt;0,Transaksi!#REF!,"")</f>
        <v>#REF!</v>
      </c>
      <c r="F2471" s="48" t="e">
        <f>IF(G2471+H2471&lt;&gt;0,Transaksi!#REF!,"")</f>
        <v>#REF!</v>
      </c>
      <c r="G2471" s="61" t="e">
        <f>IF(Transaksi!#REF!=$F$11,Transaksi!#REF!,0)</f>
        <v>#REF!</v>
      </c>
      <c r="H2471" s="61" t="e">
        <f>IF(Transaksi!#REF!=$F$11,Transaksi!#REF!,0)</f>
        <v>#REF!</v>
      </c>
      <c r="I2471" s="127" t="e">
        <f t="shared" si="38"/>
        <v>#REF!</v>
      </c>
      <c r="J2471" s="127" t="e">
        <f>IF(G2471+H2471&lt;&gt;0,Transaksi!#REF!,"")</f>
        <v>#REF!</v>
      </c>
    </row>
    <row r="2472" spans="3:10" customFormat="1" ht="16" customHeight="1">
      <c r="C2472" s="59" t="e">
        <f>IF(G2472+H2472&lt;&gt;0,Transaksi!#REF!,"")</f>
        <v>#REF!</v>
      </c>
      <c r="D2472" s="60" t="e">
        <f>IF(G2472+H2472&lt;&gt;0,Transaksi!#REF!,"")</f>
        <v>#REF!</v>
      </c>
      <c r="E2472" s="213" t="e">
        <f>IF(G2472+H2472&lt;&gt;0,Transaksi!#REF!,"")</f>
        <v>#REF!</v>
      </c>
      <c r="F2472" s="48" t="e">
        <f>IF(G2472+H2472&lt;&gt;0,Transaksi!#REF!,"")</f>
        <v>#REF!</v>
      </c>
      <c r="G2472" s="61" t="e">
        <f>IF(Transaksi!#REF!=$F$11,Transaksi!#REF!,0)</f>
        <v>#REF!</v>
      </c>
      <c r="H2472" s="61" t="e">
        <f>IF(Transaksi!#REF!=$F$11,Transaksi!#REF!,0)</f>
        <v>#REF!</v>
      </c>
      <c r="I2472" s="127" t="e">
        <f t="shared" si="38"/>
        <v>#REF!</v>
      </c>
      <c r="J2472" s="127" t="e">
        <f>IF(G2472+H2472&lt;&gt;0,Transaksi!#REF!,"")</f>
        <v>#REF!</v>
      </c>
    </row>
    <row r="2473" spans="3:10" customFormat="1" ht="16" customHeight="1">
      <c r="C2473" s="59" t="e">
        <f>IF(G2473+H2473&lt;&gt;0,Transaksi!#REF!,"")</f>
        <v>#REF!</v>
      </c>
      <c r="D2473" s="60" t="e">
        <f>IF(G2473+H2473&lt;&gt;0,Transaksi!#REF!,"")</f>
        <v>#REF!</v>
      </c>
      <c r="E2473" s="213" t="e">
        <f>IF(G2473+H2473&lt;&gt;0,Transaksi!#REF!,"")</f>
        <v>#REF!</v>
      </c>
      <c r="F2473" s="48" t="e">
        <f>IF(G2473+H2473&lt;&gt;0,Transaksi!#REF!,"")</f>
        <v>#REF!</v>
      </c>
      <c r="G2473" s="61" t="e">
        <f>IF(Transaksi!#REF!=$F$11,Transaksi!#REF!,0)</f>
        <v>#REF!</v>
      </c>
      <c r="H2473" s="61" t="e">
        <f>IF(Transaksi!#REF!=$F$11,Transaksi!#REF!,0)</f>
        <v>#REF!</v>
      </c>
      <c r="I2473" s="127" t="e">
        <f t="shared" si="38"/>
        <v>#REF!</v>
      </c>
      <c r="J2473" s="127" t="e">
        <f>IF(G2473+H2473&lt;&gt;0,Transaksi!#REF!,"")</f>
        <v>#REF!</v>
      </c>
    </row>
    <row r="2474" spans="3:10" customFormat="1" ht="16" customHeight="1">
      <c r="C2474" s="59" t="e">
        <f>IF(G2474+H2474&lt;&gt;0,Transaksi!#REF!,"")</f>
        <v>#REF!</v>
      </c>
      <c r="D2474" s="60" t="e">
        <f>IF(G2474+H2474&lt;&gt;0,Transaksi!#REF!,"")</f>
        <v>#REF!</v>
      </c>
      <c r="E2474" s="213" t="e">
        <f>IF(G2474+H2474&lt;&gt;0,Transaksi!#REF!,"")</f>
        <v>#REF!</v>
      </c>
      <c r="F2474" s="48" t="e">
        <f>IF(G2474+H2474&lt;&gt;0,Transaksi!#REF!,"")</f>
        <v>#REF!</v>
      </c>
      <c r="G2474" s="61" t="e">
        <f>IF(Transaksi!#REF!=$F$11,Transaksi!#REF!,0)</f>
        <v>#REF!</v>
      </c>
      <c r="H2474" s="61" t="e">
        <f>IF(Transaksi!#REF!=$F$11,Transaksi!#REF!,0)</f>
        <v>#REF!</v>
      </c>
      <c r="I2474" s="127" t="e">
        <f t="shared" si="38"/>
        <v>#REF!</v>
      </c>
      <c r="J2474" s="127" t="e">
        <f>IF(G2474+H2474&lt;&gt;0,Transaksi!#REF!,"")</f>
        <v>#REF!</v>
      </c>
    </row>
    <row r="2475" spans="3:10" customFormat="1" ht="16" customHeight="1">
      <c r="C2475" s="59" t="e">
        <f>IF(G2475+H2475&lt;&gt;0,Transaksi!#REF!,"")</f>
        <v>#REF!</v>
      </c>
      <c r="D2475" s="60" t="e">
        <f>IF(G2475+H2475&lt;&gt;0,Transaksi!#REF!,"")</f>
        <v>#REF!</v>
      </c>
      <c r="E2475" s="213" t="e">
        <f>IF(G2475+H2475&lt;&gt;0,Transaksi!#REF!,"")</f>
        <v>#REF!</v>
      </c>
      <c r="F2475" s="48" t="e">
        <f>IF(G2475+H2475&lt;&gt;0,Transaksi!#REF!,"")</f>
        <v>#REF!</v>
      </c>
      <c r="G2475" s="61" t="e">
        <f>IF(Transaksi!#REF!=$F$11,Transaksi!#REF!,0)</f>
        <v>#REF!</v>
      </c>
      <c r="H2475" s="61" t="e">
        <f>IF(Transaksi!#REF!=$F$11,Transaksi!#REF!,0)</f>
        <v>#REF!</v>
      </c>
      <c r="I2475" s="127" t="e">
        <f t="shared" si="38"/>
        <v>#REF!</v>
      </c>
      <c r="J2475" s="127" t="e">
        <f>IF(G2475+H2475&lt;&gt;0,Transaksi!#REF!,"")</f>
        <v>#REF!</v>
      </c>
    </row>
    <row r="2476" spans="3:10" customFormat="1" ht="16" customHeight="1">
      <c r="C2476" s="59" t="e">
        <f>IF(G2476+H2476&lt;&gt;0,Transaksi!#REF!,"")</f>
        <v>#REF!</v>
      </c>
      <c r="D2476" s="60" t="e">
        <f>IF(G2476+H2476&lt;&gt;0,Transaksi!#REF!,"")</f>
        <v>#REF!</v>
      </c>
      <c r="E2476" s="213" t="e">
        <f>IF(G2476+H2476&lt;&gt;0,Transaksi!#REF!,"")</f>
        <v>#REF!</v>
      </c>
      <c r="F2476" s="48" t="e">
        <f>IF(G2476+H2476&lt;&gt;0,Transaksi!#REF!,"")</f>
        <v>#REF!</v>
      </c>
      <c r="G2476" s="61" t="e">
        <f>IF(Transaksi!#REF!=$F$11,Transaksi!#REF!,0)</f>
        <v>#REF!</v>
      </c>
      <c r="H2476" s="61" t="e">
        <f>IF(Transaksi!#REF!=$F$11,Transaksi!#REF!,0)</f>
        <v>#REF!</v>
      </c>
      <c r="I2476" s="127" t="e">
        <f t="shared" si="38"/>
        <v>#REF!</v>
      </c>
      <c r="J2476" s="127" t="e">
        <f>IF(G2476+H2476&lt;&gt;0,Transaksi!#REF!,"")</f>
        <v>#REF!</v>
      </c>
    </row>
    <row r="2477" spans="3:10" customFormat="1" ht="16" customHeight="1">
      <c r="C2477" s="59" t="e">
        <f>IF(G2477+H2477&lt;&gt;0,Transaksi!#REF!,"")</f>
        <v>#REF!</v>
      </c>
      <c r="D2477" s="60" t="e">
        <f>IF(G2477+H2477&lt;&gt;0,Transaksi!#REF!,"")</f>
        <v>#REF!</v>
      </c>
      <c r="E2477" s="213" t="e">
        <f>IF(G2477+H2477&lt;&gt;0,Transaksi!#REF!,"")</f>
        <v>#REF!</v>
      </c>
      <c r="F2477" s="48" t="e">
        <f>IF(G2477+H2477&lt;&gt;0,Transaksi!#REF!,"")</f>
        <v>#REF!</v>
      </c>
      <c r="G2477" s="61" t="e">
        <f>IF(Transaksi!#REF!=$F$11,Transaksi!#REF!,0)</f>
        <v>#REF!</v>
      </c>
      <c r="H2477" s="61" t="e">
        <f>IF(Transaksi!#REF!=$F$11,Transaksi!#REF!,0)</f>
        <v>#REF!</v>
      </c>
      <c r="I2477" s="127" t="e">
        <f t="shared" si="38"/>
        <v>#REF!</v>
      </c>
      <c r="J2477" s="127" t="e">
        <f>IF(G2477+H2477&lt;&gt;0,Transaksi!#REF!,"")</f>
        <v>#REF!</v>
      </c>
    </row>
    <row r="2478" spans="3:10" customFormat="1" ht="16" customHeight="1">
      <c r="C2478" s="59" t="e">
        <f>IF(G2478+H2478&lt;&gt;0,Transaksi!#REF!,"")</f>
        <v>#REF!</v>
      </c>
      <c r="D2478" s="60" t="e">
        <f>IF(G2478+H2478&lt;&gt;0,Transaksi!#REF!,"")</f>
        <v>#REF!</v>
      </c>
      <c r="E2478" s="213" t="e">
        <f>IF(G2478+H2478&lt;&gt;0,Transaksi!#REF!,"")</f>
        <v>#REF!</v>
      </c>
      <c r="F2478" s="48" t="e">
        <f>IF(G2478+H2478&lt;&gt;0,Transaksi!#REF!,"")</f>
        <v>#REF!</v>
      </c>
      <c r="G2478" s="61" t="e">
        <f>IF(Transaksi!#REF!=$F$11,Transaksi!#REF!,0)</f>
        <v>#REF!</v>
      </c>
      <c r="H2478" s="61" t="e">
        <f>IF(Transaksi!#REF!=$F$11,Transaksi!#REF!,0)</f>
        <v>#REF!</v>
      </c>
      <c r="I2478" s="127" t="e">
        <f t="shared" si="38"/>
        <v>#REF!</v>
      </c>
      <c r="J2478" s="127" t="e">
        <f>IF(G2478+H2478&lt;&gt;0,Transaksi!#REF!,"")</f>
        <v>#REF!</v>
      </c>
    </row>
    <row r="2479" spans="3:10" customFormat="1" ht="16" customHeight="1">
      <c r="C2479" s="59" t="e">
        <f>IF(G2479+H2479&lt;&gt;0,Transaksi!#REF!,"")</f>
        <v>#REF!</v>
      </c>
      <c r="D2479" s="60" t="e">
        <f>IF(G2479+H2479&lt;&gt;0,Transaksi!#REF!,"")</f>
        <v>#REF!</v>
      </c>
      <c r="E2479" s="213" t="e">
        <f>IF(G2479+H2479&lt;&gt;0,Transaksi!#REF!,"")</f>
        <v>#REF!</v>
      </c>
      <c r="F2479" s="48" t="e">
        <f>IF(G2479+H2479&lt;&gt;0,Transaksi!#REF!,"")</f>
        <v>#REF!</v>
      </c>
      <c r="G2479" s="61" t="e">
        <f>IF(Transaksi!#REF!=$F$11,Transaksi!#REF!,0)</f>
        <v>#REF!</v>
      </c>
      <c r="H2479" s="61" t="e">
        <f>IF(Transaksi!#REF!=$F$11,Transaksi!#REF!,0)</f>
        <v>#REF!</v>
      </c>
      <c r="I2479" s="127" t="e">
        <f t="shared" si="38"/>
        <v>#REF!</v>
      </c>
      <c r="J2479" s="127" t="e">
        <f>IF(G2479+H2479&lt;&gt;0,Transaksi!#REF!,"")</f>
        <v>#REF!</v>
      </c>
    </row>
    <row r="2480" spans="3:10" customFormat="1" ht="16" customHeight="1">
      <c r="C2480" s="59" t="e">
        <f>IF(G2480+H2480&lt;&gt;0,Transaksi!#REF!,"")</f>
        <v>#REF!</v>
      </c>
      <c r="D2480" s="60" t="e">
        <f>IF(G2480+H2480&lt;&gt;0,Transaksi!#REF!,"")</f>
        <v>#REF!</v>
      </c>
      <c r="E2480" s="213" t="e">
        <f>IF(G2480+H2480&lt;&gt;0,Transaksi!#REF!,"")</f>
        <v>#REF!</v>
      </c>
      <c r="F2480" s="48" t="e">
        <f>IF(G2480+H2480&lt;&gt;0,Transaksi!#REF!,"")</f>
        <v>#REF!</v>
      </c>
      <c r="G2480" s="61" t="e">
        <f>IF(Transaksi!#REF!=$F$11,Transaksi!#REF!,0)</f>
        <v>#REF!</v>
      </c>
      <c r="H2480" s="61" t="e">
        <f>IF(Transaksi!#REF!=$F$11,Transaksi!#REF!,0)</f>
        <v>#REF!</v>
      </c>
      <c r="I2480" s="127" t="e">
        <f t="shared" si="38"/>
        <v>#REF!</v>
      </c>
      <c r="J2480" s="127" t="e">
        <f>IF(G2480+H2480&lt;&gt;0,Transaksi!#REF!,"")</f>
        <v>#REF!</v>
      </c>
    </row>
    <row r="2481" spans="3:10" customFormat="1" ht="16" customHeight="1">
      <c r="C2481" s="59" t="e">
        <f>IF(G2481+H2481&lt;&gt;0,Transaksi!#REF!,"")</f>
        <v>#REF!</v>
      </c>
      <c r="D2481" s="60" t="e">
        <f>IF(G2481+H2481&lt;&gt;0,Transaksi!#REF!,"")</f>
        <v>#REF!</v>
      </c>
      <c r="E2481" s="213" t="e">
        <f>IF(G2481+H2481&lt;&gt;0,Transaksi!#REF!,"")</f>
        <v>#REF!</v>
      </c>
      <c r="F2481" s="48" t="e">
        <f>IF(G2481+H2481&lt;&gt;0,Transaksi!#REF!,"")</f>
        <v>#REF!</v>
      </c>
      <c r="G2481" s="61" t="e">
        <f>IF(Transaksi!#REF!=$F$11,Transaksi!#REF!,0)</f>
        <v>#REF!</v>
      </c>
      <c r="H2481" s="61" t="e">
        <f>IF(Transaksi!#REF!=$F$11,Transaksi!#REF!,0)</f>
        <v>#REF!</v>
      </c>
      <c r="I2481" s="127" t="e">
        <f t="shared" si="38"/>
        <v>#REF!</v>
      </c>
      <c r="J2481" s="127" t="e">
        <f>IF(G2481+H2481&lt;&gt;0,Transaksi!#REF!,"")</f>
        <v>#REF!</v>
      </c>
    </row>
    <row r="2482" spans="3:10" customFormat="1" ht="16" customHeight="1">
      <c r="C2482" s="59" t="e">
        <f>IF(G2482+H2482&lt;&gt;0,Transaksi!#REF!,"")</f>
        <v>#REF!</v>
      </c>
      <c r="D2482" s="60" t="e">
        <f>IF(G2482+H2482&lt;&gt;0,Transaksi!#REF!,"")</f>
        <v>#REF!</v>
      </c>
      <c r="E2482" s="213" t="e">
        <f>IF(G2482+H2482&lt;&gt;0,Transaksi!#REF!,"")</f>
        <v>#REF!</v>
      </c>
      <c r="F2482" s="48" t="e">
        <f>IF(G2482+H2482&lt;&gt;0,Transaksi!#REF!,"")</f>
        <v>#REF!</v>
      </c>
      <c r="G2482" s="61" t="e">
        <f>IF(Transaksi!#REF!=$F$11,Transaksi!#REF!,0)</f>
        <v>#REF!</v>
      </c>
      <c r="H2482" s="61" t="e">
        <f>IF(Transaksi!#REF!=$F$11,Transaksi!#REF!,0)</f>
        <v>#REF!</v>
      </c>
      <c r="I2482" s="127" t="e">
        <f t="shared" si="38"/>
        <v>#REF!</v>
      </c>
      <c r="J2482" s="127" t="e">
        <f>IF(G2482+H2482&lt;&gt;0,Transaksi!#REF!,"")</f>
        <v>#REF!</v>
      </c>
    </row>
    <row r="2483" spans="3:10" customFormat="1" ht="16" customHeight="1">
      <c r="C2483" s="59" t="e">
        <f>IF(G2483+H2483&lt;&gt;0,Transaksi!#REF!,"")</f>
        <v>#REF!</v>
      </c>
      <c r="D2483" s="60" t="e">
        <f>IF(G2483+H2483&lt;&gt;0,Transaksi!#REF!,"")</f>
        <v>#REF!</v>
      </c>
      <c r="E2483" s="213" t="e">
        <f>IF(G2483+H2483&lt;&gt;0,Transaksi!#REF!,"")</f>
        <v>#REF!</v>
      </c>
      <c r="F2483" s="48" t="e">
        <f>IF(G2483+H2483&lt;&gt;0,Transaksi!#REF!,"")</f>
        <v>#REF!</v>
      </c>
      <c r="G2483" s="61" t="e">
        <f>IF(Transaksi!#REF!=$F$11,Transaksi!#REF!,0)</f>
        <v>#REF!</v>
      </c>
      <c r="H2483" s="61" t="e">
        <f>IF(Transaksi!#REF!=$F$11,Transaksi!#REF!,0)</f>
        <v>#REF!</v>
      </c>
      <c r="I2483" s="127" t="e">
        <f t="shared" si="38"/>
        <v>#REF!</v>
      </c>
      <c r="J2483" s="127" t="e">
        <f>IF(G2483+H2483&lt;&gt;0,Transaksi!#REF!,"")</f>
        <v>#REF!</v>
      </c>
    </row>
    <row r="2484" spans="3:10" customFormat="1" ht="16" customHeight="1">
      <c r="C2484" s="59" t="e">
        <f>IF(G2484+H2484&lt;&gt;0,Transaksi!#REF!,"")</f>
        <v>#REF!</v>
      </c>
      <c r="D2484" s="60" t="e">
        <f>IF(G2484+H2484&lt;&gt;0,Transaksi!#REF!,"")</f>
        <v>#REF!</v>
      </c>
      <c r="E2484" s="213" t="e">
        <f>IF(G2484+H2484&lt;&gt;0,Transaksi!#REF!,"")</f>
        <v>#REF!</v>
      </c>
      <c r="F2484" s="48" t="e">
        <f>IF(G2484+H2484&lt;&gt;0,Transaksi!#REF!,"")</f>
        <v>#REF!</v>
      </c>
      <c r="G2484" s="61" t="e">
        <f>IF(Transaksi!#REF!=$F$11,Transaksi!#REF!,0)</f>
        <v>#REF!</v>
      </c>
      <c r="H2484" s="61" t="e">
        <f>IF(Transaksi!#REF!=$F$11,Transaksi!#REF!,0)</f>
        <v>#REF!</v>
      </c>
      <c r="I2484" s="127" t="e">
        <f t="shared" si="38"/>
        <v>#REF!</v>
      </c>
      <c r="J2484" s="127" t="e">
        <f>IF(G2484+H2484&lt;&gt;0,Transaksi!#REF!,"")</f>
        <v>#REF!</v>
      </c>
    </row>
    <row r="2485" spans="3:10" customFormat="1" ht="16" customHeight="1">
      <c r="C2485" s="59" t="e">
        <f>IF(G2485+H2485&lt;&gt;0,Transaksi!#REF!,"")</f>
        <v>#REF!</v>
      </c>
      <c r="D2485" s="60" t="e">
        <f>IF(G2485+H2485&lt;&gt;0,Transaksi!#REF!,"")</f>
        <v>#REF!</v>
      </c>
      <c r="E2485" s="213" t="e">
        <f>IF(G2485+H2485&lt;&gt;0,Transaksi!#REF!,"")</f>
        <v>#REF!</v>
      </c>
      <c r="F2485" s="48" t="e">
        <f>IF(G2485+H2485&lt;&gt;0,Transaksi!#REF!,"")</f>
        <v>#REF!</v>
      </c>
      <c r="G2485" s="61" t="e">
        <f>IF(Transaksi!#REF!=$F$11,Transaksi!#REF!,0)</f>
        <v>#REF!</v>
      </c>
      <c r="H2485" s="61" t="e">
        <f>IF(Transaksi!#REF!=$F$11,Transaksi!#REF!,0)</f>
        <v>#REF!</v>
      </c>
      <c r="I2485" s="127" t="e">
        <f t="shared" si="38"/>
        <v>#REF!</v>
      </c>
      <c r="J2485" s="127" t="e">
        <f>IF(G2485+H2485&lt;&gt;0,Transaksi!#REF!,"")</f>
        <v>#REF!</v>
      </c>
    </row>
    <row r="2486" spans="3:10" customFormat="1" ht="16" customHeight="1">
      <c r="C2486" s="59" t="e">
        <f>IF(G2486+H2486&lt;&gt;0,Transaksi!#REF!,"")</f>
        <v>#REF!</v>
      </c>
      <c r="D2486" s="60" t="e">
        <f>IF(G2486+H2486&lt;&gt;0,Transaksi!#REF!,"")</f>
        <v>#REF!</v>
      </c>
      <c r="E2486" s="213" t="e">
        <f>IF(G2486+H2486&lt;&gt;0,Transaksi!#REF!,"")</f>
        <v>#REF!</v>
      </c>
      <c r="F2486" s="48" t="e">
        <f>IF(G2486+H2486&lt;&gt;0,Transaksi!#REF!,"")</f>
        <v>#REF!</v>
      </c>
      <c r="G2486" s="61" t="e">
        <f>IF(Transaksi!#REF!=$F$11,Transaksi!#REF!,0)</f>
        <v>#REF!</v>
      </c>
      <c r="H2486" s="61" t="e">
        <f>IF(Transaksi!#REF!=$F$11,Transaksi!#REF!,0)</f>
        <v>#REF!</v>
      </c>
      <c r="I2486" s="127" t="e">
        <f t="shared" si="38"/>
        <v>#REF!</v>
      </c>
      <c r="J2486" s="127" t="e">
        <f>IF(G2486+H2486&lt;&gt;0,Transaksi!#REF!,"")</f>
        <v>#REF!</v>
      </c>
    </row>
    <row r="2487" spans="3:10" customFormat="1" ht="16" customHeight="1">
      <c r="C2487" s="59" t="e">
        <f>IF(G2487+H2487&lt;&gt;0,Transaksi!#REF!,"")</f>
        <v>#REF!</v>
      </c>
      <c r="D2487" s="60" t="e">
        <f>IF(G2487+H2487&lt;&gt;0,Transaksi!#REF!,"")</f>
        <v>#REF!</v>
      </c>
      <c r="E2487" s="213" t="e">
        <f>IF(G2487+H2487&lt;&gt;0,Transaksi!#REF!,"")</f>
        <v>#REF!</v>
      </c>
      <c r="F2487" s="48" t="e">
        <f>IF(G2487+H2487&lt;&gt;0,Transaksi!#REF!,"")</f>
        <v>#REF!</v>
      </c>
      <c r="G2487" s="61" t="e">
        <f>IF(Transaksi!#REF!=$F$11,Transaksi!#REF!,0)</f>
        <v>#REF!</v>
      </c>
      <c r="H2487" s="61" t="e">
        <f>IF(Transaksi!#REF!=$F$11,Transaksi!#REF!,0)</f>
        <v>#REF!</v>
      </c>
      <c r="I2487" s="127" t="e">
        <f t="shared" si="38"/>
        <v>#REF!</v>
      </c>
      <c r="J2487" s="127" t="e">
        <f>IF(G2487+H2487&lt;&gt;0,Transaksi!#REF!,"")</f>
        <v>#REF!</v>
      </c>
    </row>
    <row r="2488" spans="3:10" customFormat="1" ht="16" customHeight="1">
      <c r="C2488" s="59" t="e">
        <f>IF(G2488+H2488&lt;&gt;0,Transaksi!#REF!,"")</f>
        <v>#REF!</v>
      </c>
      <c r="D2488" s="60" t="e">
        <f>IF(G2488+H2488&lt;&gt;0,Transaksi!#REF!,"")</f>
        <v>#REF!</v>
      </c>
      <c r="E2488" s="213" t="e">
        <f>IF(G2488+H2488&lt;&gt;0,Transaksi!#REF!,"")</f>
        <v>#REF!</v>
      </c>
      <c r="F2488" s="48" t="e">
        <f>IF(G2488+H2488&lt;&gt;0,Transaksi!#REF!,"")</f>
        <v>#REF!</v>
      </c>
      <c r="G2488" s="61" t="e">
        <f>IF(Transaksi!#REF!=$F$11,Transaksi!#REF!,0)</f>
        <v>#REF!</v>
      </c>
      <c r="H2488" s="61" t="e">
        <f>IF(Transaksi!#REF!=$F$11,Transaksi!#REF!,0)</f>
        <v>#REF!</v>
      </c>
      <c r="I2488" s="127" t="e">
        <f t="shared" si="38"/>
        <v>#REF!</v>
      </c>
      <c r="J2488" s="127" t="e">
        <f>IF(G2488+H2488&lt;&gt;0,Transaksi!#REF!,"")</f>
        <v>#REF!</v>
      </c>
    </row>
    <row r="2489" spans="3:10" customFormat="1" ht="16" customHeight="1">
      <c r="C2489" s="59" t="e">
        <f>IF(G2489+H2489&lt;&gt;0,Transaksi!#REF!,"")</f>
        <v>#REF!</v>
      </c>
      <c r="D2489" s="60" t="e">
        <f>IF(G2489+H2489&lt;&gt;0,Transaksi!#REF!,"")</f>
        <v>#REF!</v>
      </c>
      <c r="E2489" s="213" t="e">
        <f>IF(G2489+H2489&lt;&gt;0,Transaksi!#REF!,"")</f>
        <v>#REF!</v>
      </c>
      <c r="F2489" s="48" t="e">
        <f>IF(G2489+H2489&lt;&gt;0,Transaksi!#REF!,"")</f>
        <v>#REF!</v>
      </c>
      <c r="G2489" s="61" t="e">
        <f>IF(Transaksi!#REF!=$F$11,Transaksi!#REF!,0)</f>
        <v>#REF!</v>
      </c>
      <c r="H2489" s="61" t="e">
        <f>IF(Transaksi!#REF!=$F$11,Transaksi!#REF!,0)</f>
        <v>#REF!</v>
      </c>
      <c r="I2489" s="127" t="e">
        <f t="shared" si="38"/>
        <v>#REF!</v>
      </c>
      <c r="J2489" s="127" t="e">
        <f>IF(G2489+H2489&lt;&gt;0,Transaksi!#REF!,"")</f>
        <v>#REF!</v>
      </c>
    </row>
    <row r="2490" spans="3:10" customFormat="1" ht="16" customHeight="1">
      <c r="C2490" s="59" t="e">
        <f>IF(G2490+H2490&lt;&gt;0,Transaksi!#REF!,"")</f>
        <v>#REF!</v>
      </c>
      <c r="D2490" s="60" t="e">
        <f>IF(G2490+H2490&lt;&gt;0,Transaksi!#REF!,"")</f>
        <v>#REF!</v>
      </c>
      <c r="E2490" s="213" t="e">
        <f>IF(G2490+H2490&lt;&gt;0,Transaksi!#REF!,"")</f>
        <v>#REF!</v>
      </c>
      <c r="F2490" s="48" t="e">
        <f>IF(G2490+H2490&lt;&gt;0,Transaksi!#REF!,"")</f>
        <v>#REF!</v>
      </c>
      <c r="G2490" s="61" t="e">
        <f>IF(Transaksi!#REF!=$F$11,Transaksi!#REF!,0)</f>
        <v>#REF!</v>
      </c>
      <c r="H2490" s="61" t="e">
        <f>IF(Transaksi!#REF!=$F$11,Transaksi!#REF!,0)</f>
        <v>#REF!</v>
      </c>
      <c r="I2490" s="127" t="e">
        <f t="shared" si="38"/>
        <v>#REF!</v>
      </c>
      <c r="J2490" s="127" t="e">
        <f>IF(G2490+H2490&lt;&gt;0,Transaksi!#REF!,"")</f>
        <v>#REF!</v>
      </c>
    </row>
    <row r="2491" spans="3:10" customFormat="1" ht="16" customHeight="1">
      <c r="C2491" s="59" t="e">
        <f>IF(G2491+H2491&lt;&gt;0,Transaksi!#REF!,"")</f>
        <v>#REF!</v>
      </c>
      <c r="D2491" s="60" t="e">
        <f>IF(G2491+H2491&lt;&gt;0,Transaksi!#REF!,"")</f>
        <v>#REF!</v>
      </c>
      <c r="E2491" s="213" t="e">
        <f>IF(G2491+H2491&lt;&gt;0,Transaksi!#REF!,"")</f>
        <v>#REF!</v>
      </c>
      <c r="F2491" s="48" t="e">
        <f>IF(G2491+H2491&lt;&gt;0,Transaksi!#REF!,"")</f>
        <v>#REF!</v>
      </c>
      <c r="G2491" s="61" t="e">
        <f>IF(Transaksi!#REF!=$F$11,Transaksi!#REF!,0)</f>
        <v>#REF!</v>
      </c>
      <c r="H2491" s="61" t="e">
        <f>IF(Transaksi!#REF!=$F$11,Transaksi!#REF!,0)</f>
        <v>#REF!</v>
      </c>
      <c r="I2491" s="127" t="e">
        <f t="shared" si="38"/>
        <v>#REF!</v>
      </c>
      <c r="J2491" s="127" t="e">
        <f>IF(G2491+H2491&lt;&gt;0,Transaksi!#REF!,"")</f>
        <v>#REF!</v>
      </c>
    </row>
    <row r="2492" spans="3:10" customFormat="1" ht="16" customHeight="1">
      <c r="C2492" s="59" t="e">
        <f>IF(G2492+H2492&lt;&gt;0,Transaksi!#REF!,"")</f>
        <v>#REF!</v>
      </c>
      <c r="D2492" s="60" t="e">
        <f>IF(G2492+H2492&lt;&gt;0,Transaksi!#REF!,"")</f>
        <v>#REF!</v>
      </c>
      <c r="E2492" s="213" t="e">
        <f>IF(G2492+H2492&lt;&gt;0,Transaksi!#REF!,"")</f>
        <v>#REF!</v>
      </c>
      <c r="F2492" s="48" t="e">
        <f>IF(G2492+H2492&lt;&gt;0,Transaksi!#REF!,"")</f>
        <v>#REF!</v>
      </c>
      <c r="G2492" s="61" t="e">
        <f>IF(Transaksi!#REF!=$F$11,Transaksi!#REF!,0)</f>
        <v>#REF!</v>
      </c>
      <c r="H2492" s="61" t="e">
        <f>IF(Transaksi!#REF!=$F$11,Transaksi!#REF!,0)</f>
        <v>#REF!</v>
      </c>
      <c r="I2492" s="127" t="e">
        <f t="shared" si="38"/>
        <v>#REF!</v>
      </c>
      <c r="J2492" s="127" t="e">
        <f>IF(G2492+H2492&lt;&gt;0,Transaksi!#REF!,"")</f>
        <v>#REF!</v>
      </c>
    </row>
    <row r="2493" spans="3:10" customFormat="1" ht="16" customHeight="1">
      <c r="C2493" s="59" t="e">
        <f>IF(G2493+H2493&lt;&gt;0,Transaksi!#REF!,"")</f>
        <v>#REF!</v>
      </c>
      <c r="D2493" s="60" t="e">
        <f>IF(G2493+H2493&lt;&gt;0,Transaksi!#REF!,"")</f>
        <v>#REF!</v>
      </c>
      <c r="E2493" s="213" t="e">
        <f>IF(G2493+H2493&lt;&gt;0,Transaksi!#REF!,"")</f>
        <v>#REF!</v>
      </c>
      <c r="F2493" s="48" t="e">
        <f>IF(G2493+H2493&lt;&gt;0,Transaksi!#REF!,"")</f>
        <v>#REF!</v>
      </c>
      <c r="G2493" s="61" t="e">
        <f>IF(Transaksi!#REF!=$F$11,Transaksi!#REF!,0)</f>
        <v>#REF!</v>
      </c>
      <c r="H2493" s="61" t="e">
        <f>IF(Transaksi!#REF!=$F$11,Transaksi!#REF!,0)</f>
        <v>#REF!</v>
      </c>
      <c r="I2493" s="127" t="e">
        <f t="shared" si="38"/>
        <v>#REF!</v>
      </c>
      <c r="J2493" s="127" t="e">
        <f>IF(G2493+H2493&lt;&gt;0,Transaksi!#REF!,"")</f>
        <v>#REF!</v>
      </c>
    </row>
    <row r="2494" spans="3:10" customFormat="1" ht="16" customHeight="1">
      <c r="C2494" s="59" t="e">
        <f>IF(G2494+H2494&lt;&gt;0,Transaksi!#REF!,"")</f>
        <v>#REF!</v>
      </c>
      <c r="D2494" s="60" t="e">
        <f>IF(G2494+H2494&lt;&gt;0,Transaksi!#REF!,"")</f>
        <v>#REF!</v>
      </c>
      <c r="E2494" s="213" t="e">
        <f>IF(G2494+H2494&lt;&gt;0,Transaksi!#REF!,"")</f>
        <v>#REF!</v>
      </c>
      <c r="F2494" s="48" t="e">
        <f>IF(G2494+H2494&lt;&gt;0,Transaksi!#REF!,"")</f>
        <v>#REF!</v>
      </c>
      <c r="G2494" s="61" t="e">
        <f>IF(Transaksi!#REF!=$F$11,Transaksi!#REF!,0)</f>
        <v>#REF!</v>
      </c>
      <c r="H2494" s="61" t="e">
        <f>IF(Transaksi!#REF!=$F$11,Transaksi!#REF!,0)</f>
        <v>#REF!</v>
      </c>
      <c r="I2494" s="127" t="e">
        <f t="shared" si="38"/>
        <v>#REF!</v>
      </c>
      <c r="J2494" s="127" t="e">
        <f>IF(G2494+H2494&lt;&gt;0,Transaksi!#REF!,"")</f>
        <v>#REF!</v>
      </c>
    </row>
    <row r="2495" spans="3:10" customFormat="1" ht="16" customHeight="1">
      <c r="C2495" s="59" t="e">
        <f>IF(G2495+H2495&lt;&gt;0,Transaksi!#REF!,"")</f>
        <v>#REF!</v>
      </c>
      <c r="D2495" s="60" t="e">
        <f>IF(G2495+H2495&lt;&gt;0,Transaksi!#REF!,"")</f>
        <v>#REF!</v>
      </c>
      <c r="E2495" s="213" t="e">
        <f>IF(G2495+H2495&lt;&gt;0,Transaksi!#REF!,"")</f>
        <v>#REF!</v>
      </c>
      <c r="F2495" s="48" t="e">
        <f>IF(G2495+H2495&lt;&gt;0,Transaksi!#REF!,"")</f>
        <v>#REF!</v>
      </c>
      <c r="G2495" s="61" t="e">
        <f>IF(Transaksi!#REF!=$F$11,Transaksi!#REF!,0)</f>
        <v>#REF!</v>
      </c>
      <c r="H2495" s="61" t="e">
        <f>IF(Transaksi!#REF!=$F$11,Transaksi!#REF!,0)</f>
        <v>#REF!</v>
      </c>
      <c r="I2495" s="127" t="e">
        <f t="shared" si="38"/>
        <v>#REF!</v>
      </c>
      <c r="J2495" s="127" t="e">
        <f>IF(G2495+H2495&lt;&gt;0,Transaksi!#REF!,"")</f>
        <v>#REF!</v>
      </c>
    </row>
    <row r="2496" spans="3:10" customFormat="1" ht="16" customHeight="1">
      <c r="C2496" s="59" t="e">
        <f>IF(G2496+H2496&lt;&gt;0,Transaksi!#REF!,"")</f>
        <v>#REF!</v>
      </c>
      <c r="D2496" s="60" t="e">
        <f>IF(G2496+H2496&lt;&gt;0,Transaksi!#REF!,"")</f>
        <v>#REF!</v>
      </c>
      <c r="E2496" s="213" t="e">
        <f>IF(G2496+H2496&lt;&gt;0,Transaksi!#REF!,"")</f>
        <v>#REF!</v>
      </c>
      <c r="F2496" s="48" t="e">
        <f>IF(G2496+H2496&lt;&gt;0,Transaksi!#REF!,"")</f>
        <v>#REF!</v>
      </c>
      <c r="G2496" s="61" t="e">
        <f>IF(Transaksi!#REF!=$F$11,Transaksi!#REF!,0)</f>
        <v>#REF!</v>
      </c>
      <c r="H2496" s="61" t="e">
        <f>IF(Transaksi!#REF!=$F$11,Transaksi!#REF!,0)</f>
        <v>#REF!</v>
      </c>
      <c r="I2496" s="127" t="e">
        <f t="shared" si="38"/>
        <v>#REF!</v>
      </c>
      <c r="J2496" s="127" t="e">
        <f>IF(G2496+H2496&lt;&gt;0,Transaksi!#REF!,"")</f>
        <v>#REF!</v>
      </c>
    </row>
    <row r="2497" spans="3:10" customFormat="1" ht="16" customHeight="1">
      <c r="C2497" s="59" t="e">
        <f>IF(G2497+H2497&lt;&gt;0,Transaksi!#REF!,"")</f>
        <v>#REF!</v>
      </c>
      <c r="D2497" s="60" t="e">
        <f>IF(G2497+H2497&lt;&gt;0,Transaksi!#REF!,"")</f>
        <v>#REF!</v>
      </c>
      <c r="E2497" s="213" t="e">
        <f>IF(G2497+H2497&lt;&gt;0,Transaksi!#REF!,"")</f>
        <v>#REF!</v>
      </c>
      <c r="F2497" s="48" t="e">
        <f>IF(G2497+H2497&lt;&gt;0,Transaksi!#REF!,"")</f>
        <v>#REF!</v>
      </c>
      <c r="G2497" s="61" t="e">
        <f>IF(Transaksi!#REF!=$F$11,Transaksi!#REF!,0)</f>
        <v>#REF!</v>
      </c>
      <c r="H2497" s="61" t="e">
        <f>IF(Transaksi!#REF!=$F$11,Transaksi!#REF!,0)</f>
        <v>#REF!</v>
      </c>
      <c r="I2497" s="127" t="e">
        <f t="shared" si="38"/>
        <v>#REF!</v>
      </c>
      <c r="J2497" s="127" t="e">
        <f>IF(G2497+H2497&lt;&gt;0,Transaksi!#REF!,"")</f>
        <v>#REF!</v>
      </c>
    </row>
    <row r="2498" spans="3:10" customFormat="1" ht="16" customHeight="1">
      <c r="C2498" s="59" t="e">
        <f>IF(G2498+H2498&lt;&gt;0,Transaksi!#REF!,"")</f>
        <v>#REF!</v>
      </c>
      <c r="D2498" s="60" t="e">
        <f>IF(G2498+H2498&lt;&gt;0,Transaksi!#REF!,"")</f>
        <v>#REF!</v>
      </c>
      <c r="E2498" s="213" t="e">
        <f>IF(G2498+H2498&lt;&gt;0,Transaksi!#REF!,"")</f>
        <v>#REF!</v>
      </c>
      <c r="F2498" s="48" t="e">
        <f>IF(G2498+H2498&lt;&gt;0,Transaksi!#REF!,"")</f>
        <v>#REF!</v>
      </c>
      <c r="G2498" s="61" t="e">
        <f>IF(Transaksi!#REF!=$F$11,Transaksi!#REF!,0)</f>
        <v>#REF!</v>
      </c>
      <c r="H2498" s="61" t="e">
        <f>IF(Transaksi!#REF!=$F$11,Transaksi!#REF!,0)</f>
        <v>#REF!</v>
      </c>
      <c r="I2498" s="127" t="e">
        <f t="shared" si="38"/>
        <v>#REF!</v>
      </c>
      <c r="J2498" s="127" t="e">
        <f>IF(G2498+H2498&lt;&gt;0,Transaksi!#REF!,"")</f>
        <v>#REF!</v>
      </c>
    </row>
    <row r="2499" spans="3:10" customFormat="1" ht="16" customHeight="1">
      <c r="C2499" s="59" t="e">
        <f>IF(G2499+H2499&lt;&gt;0,Transaksi!#REF!,"")</f>
        <v>#REF!</v>
      </c>
      <c r="D2499" s="60" t="e">
        <f>IF(G2499+H2499&lt;&gt;0,Transaksi!#REF!,"")</f>
        <v>#REF!</v>
      </c>
      <c r="E2499" s="213" t="e">
        <f>IF(G2499+H2499&lt;&gt;0,Transaksi!#REF!,"")</f>
        <v>#REF!</v>
      </c>
      <c r="F2499" s="48" t="e">
        <f>IF(G2499+H2499&lt;&gt;0,Transaksi!#REF!,"")</f>
        <v>#REF!</v>
      </c>
      <c r="G2499" s="61" t="e">
        <f>IF(Transaksi!#REF!=$F$11,Transaksi!#REF!,0)</f>
        <v>#REF!</v>
      </c>
      <c r="H2499" s="61" t="e">
        <f>IF(Transaksi!#REF!=$F$11,Transaksi!#REF!,0)</f>
        <v>#REF!</v>
      </c>
      <c r="I2499" s="127" t="e">
        <f t="shared" si="38"/>
        <v>#REF!</v>
      </c>
      <c r="J2499" s="127" t="e">
        <f>IF(G2499+H2499&lt;&gt;0,Transaksi!#REF!,"")</f>
        <v>#REF!</v>
      </c>
    </row>
    <row r="2500" spans="3:10" customFormat="1" ht="16" customHeight="1">
      <c r="C2500" s="59" t="e">
        <f>IF(G2500+H2500&lt;&gt;0,Transaksi!#REF!,"")</f>
        <v>#REF!</v>
      </c>
      <c r="D2500" s="60" t="e">
        <f>IF(G2500+H2500&lt;&gt;0,Transaksi!#REF!,"")</f>
        <v>#REF!</v>
      </c>
      <c r="E2500" s="213" t="e">
        <f>IF(G2500+H2500&lt;&gt;0,Transaksi!#REF!,"")</f>
        <v>#REF!</v>
      </c>
      <c r="F2500" s="48" t="e">
        <f>IF(G2500+H2500&lt;&gt;0,Transaksi!#REF!,"")</f>
        <v>#REF!</v>
      </c>
      <c r="G2500" s="61" t="e">
        <f>IF(Transaksi!#REF!=$F$11,Transaksi!#REF!,0)</f>
        <v>#REF!</v>
      </c>
      <c r="H2500" s="61" t="e">
        <f>IF(Transaksi!#REF!=$F$11,Transaksi!#REF!,0)</f>
        <v>#REF!</v>
      </c>
      <c r="I2500" s="127" t="e">
        <f t="shared" si="38"/>
        <v>#REF!</v>
      </c>
      <c r="J2500" s="127" t="e">
        <f>IF(G2500+H2500&lt;&gt;0,Transaksi!#REF!,"")</f>
        <v>#REF!</v>
      </c>
    </row>
    <row r="2501" spans="3:10" customFormat="1" ht="16" customHeight="1">
      <c r="C2501" s="59" t="e">
        <f>IF(G2501+H2501&lt;&gt;0,Transaksi!#REF!,"")</f>
        <v>#REF!</v>
      </c>
      <c r="D2501" s="60" t="e">
        <f>IF(G2501+H2501&lt;&gt;0,Transaksi!#REF!,"")</f>
        <v>#REF!</v>
      </c>
      <c r="E2501" s="213" t="e">
        <f>IF(G2501+H2501&lt;&gt;0,Transaksi!#REF!,"")</f>
        <v>#REF!</v>
      </c>
      <c r="F2501" s="48" t="e">
        <f>IF(G2501+H2501&lt;&gt;0,Transaksi!#REF!,"")</f>
        <v>#REF!</v>
      </c>
      <c r="G2501" s="61" t="e">
        <f>IF(Transaksi!#REF!=$F$11,Transaksi!#REF!,0)</f>
        <v>#REF!</v>
      </c>
      <c r="H2501" s="61" t="e">
        <f>IF(Transaksi!#REF!=$F$11,Transaksi!#REF!,0)</f>
        <v>#REF!</v>
      </c>
      <c r="I2501" s="127" t="e">
        <f t="shared" si="38"/>
        <v>#REF!</v>
      </c>
      <c r="J2501" s="127" t="e">
        <f>IF(G2501+H2501&lt;&gt;0,Transaksi!#REF!,"")</f>
        <v>#REF!</v>
      </c>
    </row>
    <row r="2502" spans="3:10" customFormat="1" ht="16" customHeight="1">
      <c r="C2502" s="59" t="e">
        <f>IF(G2502+H2502&lt;&gt;0,Transaksi!#REF!,"")</f>
        <v>#REF!</v>
      </c>
      <c r="D2502" s="60" t="e">
        <f>IF(G2502+H2502&lt;&gt;0,Transaksi!#REF!,"")</f>
        <v>#REF!</v>
      </c>
      <c r="E2502" s="213" t="e">
        <f>IF(G2502+H2502&lt;&gt;0,Transaksi!#REF!,"")</f>
        <v>#REF!</v>
      </c>
      <c r="F2502" s="48" t="e">
        <f>IF(G2502+H2502&lt;&gt;0,Transaksi!#REF!,"")</f>
        <v>#REF!</v>
      </c>
      <c r="G2502" s="61" t="e">
        <f>IF(Transaksi!#REF!=$F$11,Transaksi!#REF!,0)</f>
        <v>#REF!</v>
      </c>
      <c r="H2502" s="61" t="e">
        <f>IF(Transaksi!#REF!=$F$11,Transaksi!#REF!,0)</f>
        <v>#REF!</v>
      </c>
      <c r="I2502" s="127" t="e">
        <f t="shared" si="38"/>
        <v>#REF!</v>
      </c>
      <c r="J2502" s="127" t="e">
        <f>IF(G2502+H2502&lt;&gt;0,Transaksi!#REF!,"")</f>
        <v>#REF!</v>
      </c>
    </row>
    <row r="2503" spans="3:10" customFormat="1" ht="16" customHeight="1">
      <c r="C2503" s="59" t="e">
        <f>IF(G2503+H2503&lt;&gt;0,Transaksi!#REF!,"")</f>
        <v>#REF!</v>
      </c>
      <c r="D2503" s="60" t="e">
        <f>IF(G2503+H2503&lt;&gt;0,Transaksi!#REF!,"")</f>
        <v>#REF!</v>
      </c>
      <c r="E2503" s="213" t="e">
        <f>IF(G2503+H2503&lt;&gt;0,Transaksi!#REF!,"")</f>
        <v>#REF!</v>
      </c>
      <c r="F2503" s="48" t="e">
        <f>IF(G2503+H2503&lt;&gt;0,Transaksi!#REF!,"")</f>
        <v>#REF!</v>
      </c>
      <c r="G2503" s="61" t="e">
        <f>IF(Transaksi!#REF!=$F$11,Transaksi!#REF!,0)</f>
        <v>#REF!</v>
      </c>
      <c r="H2503" s="61" t="e">
        <f>IF(Transaksi!#REF!=$F$11,Transaksi!#REF!,0)</f>
        <v>#REF!</v>
      </c>
      <c r="I2503" s="127" t="e">
        <f t="shared" si="38"/>
        <v>#REF!</v>
      </c>
      <c r="J2503" s="127" t="e">
        <f>IF(G2503+H2503&lt;&gt;0,Transaksi!#REF!,"")</f>
        <v>#REF!</v>
      </c>
    </row>
    <row r="2504" spans="3:10" customFormat="1" ht="16" customHeight="1">
      <c r="C2504" s="59" t="e">
        <f>IF(G2504+H2504&lt;&gt;0,Transaksi!#REF!,"")</f>
        <v>#REF!</v>
      </c>
      <c r="D2504" s="60" t="e">
        <f>IF(G2504+H2504&lt;&gt;0,Transaksi!#REF!,"")</f>
        <v>#REF!</v>
      </c>
      <c r="E2504" s="213" t="e">
        <f>IF(G2504+H2504&lt;&gt;0,Transaksi!#REF!,"")</f>
        <v>#REF!</v>
      </c>
      <c r="F2504" s="48" t="e">
        <f>IF(G2504+H2504&lt;&gt;0,Transaksi!#REF!,"")</f>
        <v>#REF!</v>
      </c>
      <c r="G2504" s="61" t="e">
        <f>IF(Transaksi!#REF!=$F$11,Transaksi!#REF!,0)</f>
        <v>#REF!</v>
      </c>
      <c r="H2504" s="61" t="e">
        <f>IF(Transaksi!#REF!=$F$11,Transaksi!#REF!,0)</f>
        <v>#REF!</v>
      </c>
      <c r="I2504" s="127" t="e">
        <f t="shared" si="38"/>
        <v>#REF!</v>
      </c>
      <c r="J2504" s="127" t="e">
        <f>IF(G2504+H2504&lt;&gt;0,Transaksi!#REF!,"")</f>
        <v>#REF!</v>
      </c>
    </row>
    <row r="2505" spans="3:10" customFormat="1" ht="16" customHeight="1">
      <c r="C2505" s="59" t="e">
        <f>IF(G2505+H2505&lt;&gt;0,Transaksi!#REF!,"")</f>
        <v>#REF!</v>
      </c>
      <c r="D2505" s="60" t="e">
        <f>IF(G2505+H2505&lt;&gt;0,Transaksi!#REF!,"")</f>
        <v>#REF!</v>
      </c>
      <c r="E2505" s="213" t="e">
        <f>IF(G2505+H2505&lt;&gt;0,Transaksi!#REF!,"")</f>
        <v>#REF!</v>
      </c>
      <c r="F2505" s="48" t="e">
        <f>IF(G2505+H2505&lt;&gt;0,Transaksi!#REF!,"")</f>
        <v>#REF!</v>
      </c>
      <c r="G2505" s="61" t="e">
        <f>IF(Transaksi!#REF!=$F$11,Transaksi!#REF!,0)</f>
        <v>#REF!</v>
      </c>
      <c r="H2505" s="61" t="e">
        <f>IF(Transaksi!#REF!=$F$11,Transaksi!#REF!,0)</f>
        <v>#REF!</v>
      </c>
      <c r="I2505" s="127" t="e">
        <f t="shared" si="38"/>
        <v>#REF!</v>
      </c>
      <c r="J2505" s="127" t="e">
        <f>IF(G2505+H2505&lt;&gt;0,Transaksi!#REF!,"")</f>
        <v>#REF!</v>
      </c>
    </row>
    <row r="2506" spans="3:10" customFormat="1" ht="16" customHeight="1">
      <c r="C2506" s="59" t="e">
        <f>IF(G2506+H2506&lt;&gt;0,Transaksi!#REF!,"")</f>
        <v>#REF!</v>
      </c>
      <c r="D2506" s="60" t="e">
        <f>IF(G2506+H2506&lt;&gt;0,Transaksi!#REF!,"")</f>
        <v>#REF!</v>
      </c>
      <c r="E2506" s="213" t="e">
        <f>IF(G2506+H2506&lt;&gt;0,Transaksi!#REF!,"")</f>
        <v>#REF!</v>
      </c>
      <c r="F2506" s="48" t="e">
        <f>IF(G2506+H2506&lt;&gt;0,Transaksi!#REF!,"")</f>
        <v>#REF!</v>
      </c>
      <c r="G2506" s="61" t="e">
        <f>IF(Transaksi!#REF!=$F$11,Transaksi!#REF!,0)</f>
        <v>#REF!</v>
      </c>
      <c r="H2506" s="61" t="e">
        <f>IF(Transaksi!#REF!=$F$11,Transaksi!#REF!,0)</f>
        <v>#REF!</v>
      </c>
      <c r="I2506" s="127" t="e">
        <f t="shared" si="38"/>
        <v>#REF!</v>
      </c>
      <c r="J2506" s="127" t="e">
        <f>IF(G2506+H2506&lt;&gt;0,Transaksi!#REF!,"")</f>
        <v>#REF!</v>
      </c>
    </row>
    <row r="2507" spans="3:10" customFormat="1" ht="16" customHeight="1">
      <c r="C2507" s="59" t="e">
        <f>IF(G2507+H2507&lt;&gt;0,Transaksi!#REF!,"")</f>
        <v>#REF!</v>
      </c>
      <c r="D2507" s="60" t="e">
        <f>IF(G2507+H2507&lt;&gt;0,Transaksi!#REF!,"")</f>
        <v>#REF!</v>
      </c>
      <c r="E2507" s="213" t="e">
        <f>IF(G2507+H2507&lt;&gt;0,Transaksi!#REF!,"")</f>
        <v>#REF!</v>
      </c>
      <c r="F2507" s="48" t="e">
        <f>IF(G2507+H2507&lt;&gt;0,Transaksi!#REF!,"")</f>
        <v>#REF!</v>
      </c>
      <c r="G2507" s="61" t="e">
        <f>IF(Transaksi!#REF!=$F$11,Transaksi!#REF!,0)</f>
        <v>#REF!</v>
      </c>
      <c r="H2507" s="61" t="e">
        <f>IF(Transaksi!#REF!=$F$11,Transaksi!#REF!,0)</f>
        <v>#REF!</v>
      </c>
      <c r="I2507" s="127" t="e">
        <f t="shared" si="38"/>
        <v>#REF!</v>
      </c>
      <c r="J2507" s="127" t="e">
        <f>IF(G2507+H2507&lt;&gt;0,Transaksi!#REF!,"")</f>
        <v>#REF!</v>
      </c>
    </row>
    <row r="2508" spans="3:10" customFormat="1" ht="16" customHeight="1">
      <c r="C2508" s="59" t="e">
        <f>IF(G2508+H2508&lt;&gt;0,Transaksi!#REF!,"")</f>
        <v>#REF!</v>
      </c>
      <c r="D2508" s="60" t="e">
        <f>IF(G2508+H2508&lt;&gt;0,Transaksi!#REF!,"")</f>
        <v>#REF!</v>
      </c>
      <c r="E2508" s="213" t="e">
        <f>IF(G2508+H2508&lt;&gt;0,Transaksi!#REF!,"")</f>
        <v>#REF!</v>
      </c>
      <c r="F2508" s="48" t="e">
        <f>IF(G2508+H2508&lt;&gt;0,Transaksi!#REF!,"")</f>
        <v>#REF!</v>
      </c>
      <c r="G2508" s="61" t="e">
        <f>IF(Transaksi!#REF!=$F$11,Transaksi!#REF!,0)</f>
        <v>#REF!</v>
      </c>
      <c r="H2508" s="61" t="e">
        <f>IF(Transaksi!#REF!=$F$11,Transaksi!#REF!,0)</f>
        <v>#REF!</v>
      </c>
      <c r="I2508" s="127" t="e">
        <f t="shared" si="38"/>
        <v>#REF!</v>
      </c>
      <c r="J2508" s="127" t="e">
        <f>IF(G2508+H2508&lt;&gt;0,Transaksi!#REF!,"")</f>
        <v>#REF!</v>
      </c>
    </row>
    <row r="2509" spans="3:10" customFormat="1" ht="16" customHeight="1">
      <c r="C2509" s="59" t="e">
        <f>IF(G2509+H2509&lt;&gt;0,Transaksi!#REF!,"")</f>
        <v>#REF!</v>
      </c>
      <c r="D2509" s="60" t="e">
        <f>IF(G2509+H2509&lt;&gt;0,Transaksi!#REF!,"")</f>
        <v>#REF!</v>
      </c>
      <c r="E2509" s="213" t="e">
        <f>IF(G2509+H2509&lt;&gt;0,Transaksi!#REF!,"")</f>
        <v>#REF!</v>
      </c>
      <c r="F2509" s="48" t="e">
        <f>IF(G2509+H2509&lt;&gt;0,Transaksi!#REF!,"")</f>
        <v>#REF!</v>
      </c>
      <c r="G2509" s="61" t="e">
        <f>IF(Transaksi!#REF!=$F$11,Transaksi!#REF!,0)</f>
        <v>#REF!</v>
      </c>
      <c r="H2509" s="61" t="e">
        <f>IF(Transaksi!#REF!=$F$11,Transaksi!#REF!,0)</f>
        <v>#REF!</v>
      </c>
      <c r="I2509" s="127" t="e">
        <f t="shared" si="38"/>
        <v>#REF!</v>
      </c>
      <c r="J2509" s="127" t="e">
        <f>IF(G2509+H2509&lt;&gt;0,Transaksi!#REF!,"")</f>
        <v>#REF!</v>
      </c>
    </row>
    <row r="2510" spans="3:10" customFormat="1" ht="16" customHeight="1">
      <c r="C2510" s="59" t="e">
        <f>IF(G2510+H2510&lt;&gt;0,Transaksi!#REF!,"")</f>
        <v>#REF!</v>
      </c>
      <c r="D2510" s="60" t="e">
        <f>IF(G2510+H2510&lt;&gt;0,Transaksi!#REF!,"")</f>
        <v>#REF!</v>
      </c>
      <c r="E2510" s="213" t="e">
        <f>IF(G2510+H2510&lt;&gt;0,Transaksi!#REF!,"")</f>
        <v>#REF!</v>
      </c>
      <c r="F2510" s="48" t="e">
        <f>IF(G2510+H2510&lt;&gt;0,Transaksi!#REF!,"")</f>
        <v>#REF!</v>
      </c>
      <c r="G2510" s="61" t="e">
        <f>IF(Transaksi!#REF!=$F$11,Transaksi!#REF!,0)</f>
        <v>#REF!</v>
      </c>
      <c r="H2510" s="61" t="e">
        <f>IF(Transaksi!#REF!=$F$11,Transaksi!#REF!,0)</f>
        <v>#REF!</v>
      </c>
      <c r="I2510" s="127" t="e">
        <f t="shared" si="38"/>
        <v>#REF!</v>
      </c>
      <c r="J2510" s="127" t="e">
        <f>IF(G2510+H2510&lt;&gt;0,Transaksi!#REF!,"")</f>
        <v>#REF!</v>
      </c>
    </row>
    <row r="2511" spans="3:10" customFormat="1" ht="16" customHeight="1">
      <c r="C2511" s="59" t="e">
        <f>IF(G2511+H2511&lt;&gt;0,Transaksi!#REF!,"")</f>
        <v>#REF!</v>
      </c>
      <c r="D2511" s="60" t="e">
        <f>IF(G2511+H2511&lt;&gt;0,Transaksi!#REF!,"")</f>
        <v>#REF!</v>
      </c>
      <c r="E2511" s="213" t="e">
        <f>IF(G2511+H2511&lt;&gt;0,Transaksi!#REF!,"")</f>
        <v>#REF!</v>
      </c>
      <c r="F2511" s="48" t="e">
        <f>IF(G2511+H2511&lt;&gt;0,Transaksi!#REF!,"")</f>
        <v>#REF!</v>
      </c>
      <c r="G2511" s="61" t="e">
        <f>IF(Transaksi!#REF!=$F$11,Transaksi!#REF!,0)</f>
        <v>#REF!</v>
      </c>
      <c r="H2511" s="61" t="e">
        <f>IF(Transaksi!#REF!=$F$11,Transaksi!#REF!,0)</f>
        <v>#REF!</v>
      </c>
      <c r="I2511" s="127" t="e">
        <f t="shared" si="38"/>
        <v>#REF!</v>
      </c>
      <c r="J2511" s="127" t="e">
        <f>IF(G2511+H2511&lt;&gt;0,Transaksi!#REF!,"")</f>
        <v>#REF!</v>
      </c>
    </row>
    <row r="2512" spans="3:10" customFormat="1" ht="16" customHeight="1">
      <c r="C2512" s="59" t="e">
        <f>IF(G2512+H2512&lt;&gt;0,Transaksi!#REF!,"")</f>
        <v>#REF!</v>
      </c>
      <c r="D2512" s="60" t="e">
        <f>IF(G2512+H2512&lt;&gt;0,Transaksi!#REF!,"")</f>
        <v>#REF!</v>
      </c>
      <c r="E2512" s="213" t="e">
        <f>IF(G2512+H2512&lt;&gt;0,Transaksi!#REF!,"")</f>
        <v>#REF!</v>
      </c>
      <c r="F2512" s="48" t="e">
        <f>IF(G2512+H2512&lt;&gt;0,Transaksi!#REF!,"")</f>
        <v>#REF!</v>
      </c>
      <c r="G2512" s="61" t="e">
        <f>IF(Transaksi!#REF!=$F$11,Transaksi!#REF!,0)</f>
        <v>#REF!</v>
      </c>
      <c r="H2512" s="61" t="e">
        <f>IF(Transaksi!#REF!=$F$11,Transaksi!#REF!,0)</f>
        <v>#REF!</v>
      </c>
      <c r="I2512" s="127" t="e">
        <f t="shared" si="38"/>
        <v>#REF!</v>
      </c>
      <c r="J2512" s="127" t="e">
        <f>IF(G2512+H2512&lt;&gt;0,Transaksi!#REF!,"")</f>
        <v>#REF!</v>
      </c>
    </row>
    <row r="2513" spans="3:10" customFormat="1" ht="16" customHeight="1">
      <c r="C2513" s="59" t="e">
        <f>IF(G2513+H2513&lt;&gt;0,Transaksi!#REF!,"")</f>
        <v>#REF!</v>
      </c>
      <c r="D2513" s="60" t="e">
        <f>IF(G2513+H2513&lt;&gt;0,Transaksi!#REF!,"")</f>
        <v>#REF!</v>
      </c>
      <c r="E2513" s="213" t="e">
        <f>IF(G2513+H2513&lt;&gt;0,Transaksi!#REF!,"")</f>
        <v>#REF!</v>
      </c>
      <c r="F2513" s="48" t="e">
        <f>IF(G2513+H2513&lt;&gt;0,Transaksi!#REF!,"")</f>
        <v>#REF!</v>
      </c>
      <c r="G2513" s="61" t="e">
        <f>IF(Transaksi!#REF!=$F$11,Transaksi!#REF!,0)</f>
        <v>#REF!</v>
      </c>
      <c r="H2513" s="61" t="e">
        <f>IF(Transaksi!#REF!=$F$11,Transaksi!#REF!,0)</f>
        <v>#REF!</v>
      </c>
      <c r="I2513" s="127" t="e">
        <f t="shared" ref="I2513:I2576" si="39">I2512+G2513-H2513</f>
        <v>#REF!</v>
      </c>
      <c r="J2513" s="127" t="e">
        <f>IF(G2513+H2513&lt;&gt;0,Transaksi!#REF!,"")</f>
        <v>#REF!</v>
      </c>
    </row>
    <row r="2514" spans="3:10" customFormat="1" ht="16" customHeight="1">
      <c r="C2514" s="59" t="e">
        <f>IF(G2514+H2514&lt;&gt;0,Transaksi!#REF!,"")</f>
        <v>#REF!</v>
      </c>
      <c r="D2514" s="60" t="e">
        <f>IF(G2514+H2514&lt;&gt;0,Transaksi!#REF!,"")</f>
        <v>#REF!</v>
      </c>
      <c r="E2514" s="213" t="e">
        <f>IF(G2514+H2514&lt;&gt;0,Transaksi!#REF!,"")</f>
        <v>#REF!</v>
      </c>
      <c r="F2514" s="48" t="e">
        <f>IF(G2514+H2514&lt;&gt;0,Transaksi!#REF!,"")</f>
        <v>#REF!</v>
      </c>
      <c r="G2514" s="61" t="e">
        <f>IF(Transaksi!#REF!=$F$11,Transaksi!#REF!,0)</f>
        <v>#REF!</v>
      </c>
      <c r="H2514" s="61" t="e">
        <f>IF(Transaksi!#REF!=$F$11,Transaksi!#REF!,0)</f>
        <v>#REF!</v>
      </c>
      <c r="I2514" s="127" t="e">
        <f t="shared" si="39"/>
        <v>#REF!</v>
      </c>
      <c r="J2514" s="127" t="e">
        <f>IF(G2514+H2514&lt;&gt;0,Transaksi!#REF!,"")</f>
        <v>#REF!</v>
      </c>
    </row>
    <row r="2515" spans="3:10" customFormat="1" ht="16" customHeight="1">
      <c r="C2515" s="59" t="e">
        <f>IF(G2515+H2515&lt;&gt;0,Transaksi!#REF!,"")</f>
        <v>#REF!</v>
      </c>
      <c r="D2515" s="60" t="e">
        <f>IF(G2515+H2515&lt;&gt;0,Transaksi!#REF!,"")</f>
        <v>#REF!</v>
      </c>
      <c r="E2515" s="213" t="e">
        <f>IF(G2515+H2515&lt;&gt;0,Transaksi!#REF!,"")</f>
        <v>#REF!</v>
      </c>
      <c r="F2515" s="48" t="e">
        <f>IF(G2515+H2515&lt;&gt;0,Transaksi!#REF!,"")</f>
        <v>#REF!</v>
      </c>
      <c r="G2515" s="61" t="e">
        <f>IF(Transaksi!#REF!=$F$11,Transaksi!#REF!,0)</f>
        <v>#REF!</v>
      </c>
      <c r="H2515" s="61" t="e">
        <f>IF(Transaksi!#REF!=$F$11,Transaksi!#REF!,0)</f>
        <v>#REF!</v>
      </c>
      <c r="I2515" s="127" t="e">
        <f t="shared" si="39"/>
        <v>#REF!</v>
      </c>
      <c r="J2515" s="127" t="e">
        <f>IF(G2515+H2515&lt;&gt;0,Transaksi!#REF!,"")</f>
        <v>#REF!</v>
      </c>
    </row>
    <row r="2516" spans="3:10" customFormat="1" ht="16" customHeight="1">
      <c r="C2516" s="59" t="e">
        <f>IF(G2516+H2516&lt;&gt;0,Transaksi!#REF!,"")</f>
        <v>#REF!</v>
      </c>
      <c r="D2516" s="60" t="e">
        <f>IF(G2516+H2516&lt;&gt;0,Transaksi!#REF!,"")</f>
        <v>#REF!</v>
      </c>
      <c r="E2516" s="213" t="e">
        <f>IF(G2516+H2516&lt;&gt;0,Transaksi!#REF!,"")</f>
        <v>#REF!</v>
      </c>
      <c r="F2516" s="48" t="e">
        <f>IF(G2516+H2516&lt;&gt;0,Transaksi!#REF!,"")</f>
        <v>#REF!</v>
      </c>
      <c r="G2516" s="61" t="e">
        <f>IF(Transaksi!#REF!=$F$11,Transaksi!#REF!,0)</f>
        <v>#REF!</v>
      </c>
      <c r="H2516" s="61" t="e">
        <f>IF(Transaksi!#REF!=$F$11,Transaksi!#REF!,0)</f>
        <v>#REF!</v>
      </c>
      <c r="I2516" s="127" t="e">
        <f t="shared" si="39"/>
        <v>#REF!</v>
      </c>
      <c r="J2516" s="127" t="e">
        <f>IF(G2516+H2516&lt;&gt;0,Transaksi!#REF!,"")</f>
        <v>#REF!</v>
      </c>
    </row>
    <row r="2517" spans="3:10" customFormat="1" ht="16" customHeight="1">
      <c r="C2517" s="59" t="e">
        <f>IF(G2517+H2517&lt;&gt;0,Transaksi!#REF!,"")</f>
        <v>#REF!</v>
      </c>
      <c r="D2517" s="60" t="e">
        <f>IF(G2517+H2517&lt;&gt;0,Transaksi!#REF!,"")</f>
        <v>#REF!</v>
      </c>
      <c r="E2517" s="213" t="e">
        <f>IF(G2517+H2517&lt;&gt;0,Transaksi!#REF!,"")</f>
        <v>#REF!</v>
      </c>
      <c r="F2517" s="48" t="e">
        <f>IF(G2517+H2517&lt;&gt;0,Transaksi!#REF!,"")</f>
        <v>#REF!</v>
      </c>
      <c r="G2517" s="61" t="e">
        <f>IF(Transaksi!#REF!=$F$11,Transaksi!#REF!,0)</f>
        <v>#REF!</v>
      </c>
      <c r="H2517" s="61" t="e">
        <f>IF(Transaksi!#REF!=$F$11,Transaksi!#REF!,0)</f>
        <v>#REF!</v>
      </c>
      <c r="I2517" s="127" t="e">
        <f t="shared" si="39"/>
        <v>#REF!</v>
      </c>
      <c r="J2517" s="127" t="e">
        <f>IF(G2517+H2517&lt;&gt;0,Transaksi!#REF!,"")</f>
        <v>#REF!</v>
      </c>
    </row>
    <row r="2518" spans="3:10" customFormat="1" ht="16" customHeight="1">
      <c r="C2518" s="59" t="e">
        <f>IF(G2518+H2518&lt;&gt;0,Transaksi!#REF!,"")</f>
        <v>#REF!</v>
      </c>
      <c r="D2518" s="60" t="e">
        <f>IF(G2518+H2518&lt;&gt;0,Transaksi!#REF!,"")</f>
        <v>#REF!</v>
      </c>
      <c r="E2518" s="213" t="e">
        <f>IF(G2518+H2518&lt;&gt;0,Transaksi!#REF!,"")</f>
        <v>#REF!</v>
      </c>
      <c r="F2518" s="48" t="e">
        <f>IF(G2518+H2518&lt;&gt;0,Transaksi!#REF!,"")</f>
        <v>#REF!</v>
      </c>
      <c r="G2518" s="61" t="e">
        <f>IF(Transaksi!#REF!=$F$11,Transaksi!#REF!,0)</f>
        <v>#REF!</v>
      </c>
      <c r="H2518" s="61" t="e">
        <f>IF(Transaksi!#REF!=$F$11,Transaksi!#REF!,0)</f>
        <v>#REF!</v>
      </c>
      <c r="I2518" s="127" t="e">
        <f t="shared" si="39"/>
        <v>#REF!</v>
      </c>
      <c r="J2518" s="127" t="e">
        <f>IF(G2518+H2518&lt;&gt;0,Transaksi!#REF!,"")</f>
        <v>#REF!</v>
      </c>
    </row>
    <row r="2519" spans="3:10" customFormat="1" ht="16" customHeight="1">
      <c r="C2519" s="59" t="e">
        <f>IF(G2519+H2519&lt;&gt;0,Transaksi!#REF!,"")</f>
        <v>#REF!</v>
      </c>
      <c r="D2519" s="60" t="e">
        <f>IF(G2519+H2519&lt;&gt;0,Transaksi!#REF!,"")</f>
        <v>#REF!</v>
      </c>
      <c r="E2519" s="213" t="e">
        <f>IF(G2519+H2519&lt;&gt;0,Transaksi!#REF!,"")</f>
        <v>#REF!</v>
      </c>
      <c r="F2519" s="48" t="e">
        <f>IF(G2519+H2519&lt;&gt;0,Transaksi!#REF!,"")</f>
        <v>#REF!</v>
      </c>
      <c r="G2519" s="61" t="e">
        <f>IF(Transaksi!#REF!=$F$11,Transaksi!#REF!,0)</f>
        <v>#REF!</v>
      </c>
      <c r="H2519" s="61" t="e">
        <f>IF(Transaksi!#REF!=$F$11,Transaksi!#REF!,0)</f>
        <v>#REF!</v>
      </c>
      <c r="I2519" s="127" t="e">
        <f t="shared" si="39"/>
        <v>#REF!</v>
      </c>
      <c r="J2519" s="127" t="e">
        <f>IF(G2519+H2519&lt;&gt;0,Transaksi!#REF!,"")</f>
        <v>#REF!</v>
      </c>
    </row>
    <row r="2520" spans="3:10" customFormat="1" ht="16" customHeight="1">
      <c r="C2520" s="59" t="e">
        <f>IF(G2520+H2520&lt;&gt;0,Transaksi!#REF!,"")</f>
        <v>#REF!</v>
      </c>
      <c r="D2520" s="60" t="e">
        <f>IF(G2520+H2520&lt;&gt;0,Transaksi!#REF!,"")</f>
        <v>#REF!</v>
      </c>
      <c r="E2520" s="213" t="e">
        <f>IF(G2520+H2520&lt;&gt;0,Transaksi!#REF!,"")</f>
        <v>#REF!</v>
      </c>
      <c r="F2520" s="48" t="e">
        <f>IF(G2520+H2520&lt;&gt;0,Transaksi!#REF!,"")</f>
        <v>#REF!</v>
      </c>
      <c r="G2520" s="61" t="e">
        <f>IF(Transaksi!#REF!=$F$11,Transaksi!#REF!,0)</f>
        <v>#REF!</v>
      </c>
      <c r="H2520" s="61" t="e">
        <f>IF(Transaksi!#REF!=$F$11,Transaksi!#REF!,0)</f>
        <v>#REF!</v>
      </c>
      <c r="I2520" s="127" t="e">
        <f t="shared" si="39"/>
        <v>#REF!</v>
      </c>
      <c r="J2520" s="127" t="e">
        <f>IF(G2520+H2520&lt;&gt;0,Transaksi!#REF!,"")</f>
        <v>#REF!</v>
      </c>
    </row>
    <row r="2521" spans="3:10" customFormat="1" ht="16" customHeight="1">
      <c r="C2521" s="59" t="e">
        <f>IF(G2521+H2521&lt;&gt;0,Transaksi!#REF!,"")</f>
        <v>#REF!</v>
      </c>
      <c r="D2521" s="60" t="e">
        <f>IF(G2521+H2521&lt;&gt;0,Transaksi!#REF!,"")</f>
        <v>#REF!</v>
      </c>
      <c r="E2521" s="213" t="e">
        <f>IF(G2521+H2521&lt;&gt;0,Transaksi!#REF!,"")</f>
        <v>#REF!</v>
      </c>
      <c r="F2521" s="48" t="e">
        <f>IF(G2521+H2521&lt;&gt;0,Transaksi!#REF!,"")</f>
        <v>#REF!</v>
      </c>
      <c r="G2521" s="61" t="e">
        <f>IF(Transaksi!#REF!=$F$11,Transaksi!#REF!,0)</f>
        <v>#REF!</v>
      </c>
      <c r="H2521" s="61" t="e">
        <f>IF(Transaksi!#REF!=$F$11,Transaksi!#REF!,0)</f>
        <v>#REF!</v>
      </c>
      <c r="I2521" s="127" t="e">
        <f t="shared" si="39"/>
        <v>#REF!</v>
      </c>
      <c r="J2521" s="127" t="e">
        <f>IF(G2521+H2521&lt;&gt;0,Transaksi!#REF!,"")</f>
        <v>#REF!</v>
      </c>
    </row>
    <row r="2522" spans="3:10" customFormat="1" ht="16" customHeight="1">
      <c r="C2522" s="59" t="e">
        <f>IF(G2522+H2522&lt;&gt;0,Transaksi!#REF!,"")</f>
        <v>#REF!</v>
      </c>
      <c r="D2522" s="60" t="e">
        <f>IF(G2522+H2522&lt;&gt;0,Transaksi!#REF!,"")</f>
        <v>#REF!</v>
      </c>
      <c r="E2522" s="213" t="e">
        <f>IF(G2522+H2522&lt;&gt;0,Transaksi!#REF!,"")</f>
        <v>#REF!</v>
      </c>
      <c r="F2522" s="48" t="e">
        <f>IF(G2522+H2522&lt;&gt;0,Transaksi!#REF!,"")</f>
        <v>#REF!</v>
      </c>
      <c r="G2522" s="61" t="e">
        <f>IF(Transaksi!#REF!=$F$11,Transaksi!#REF!,0)</f>
        <v>#REF!</v>
      </c>
      <c r="H2522" s="61" t="e">
        <f>IF(Transaksi!#REF!=$F$11,Transaksi!#REF!,0)</f>
        <v>#REF!</v>
      </c>
      <c r="I2522" s="127" t="e">
        <f t="shared" si="39"/>
        <v>#REF!</v>
      </c>
      <c r="J2522" s="127" t="e">
        <f>IF(G2522+H2522&lt;&gt;0,Transaksi!#REF!,"")</f>
        <v>#REF!</v>
      </c>
    </row>
    <row r="2523" spans="3:10" customFormat="1" ht="16" customHeight="1">
      <c r="C2523" s="59" t="e">
        <f>IF(G2523+H2523&lt;&gt;0,Transaksi!#REF!,"")</f>
        <v>#REF!</v>
      </c>
      <c r="D2523" s="60" t="e">
        <f>IF(G2523+H2523&lt;&gt;0,Transaksi!#REF!,"")</f>
        <v>#REF!</v>
      </c>
      <c r="E2523" s="213" t="e">
        <f>IF(G2523+H2523&lt;&gt;0,Transaksi!#REF!,"")</f>
        <v>#REF!</v>
      </c>
      <c r="F2523" s="48" t="e">
        <f>IF(G2523+H2523&lt;&gt;0,Transaksi!#REF!,"")</f>
        <v>#REF!</v>
      </c>
      <c r="G2523" s="61" t="e">
        <f>IF(Transaksi!#REF!=$F$11,Transaksi!#REF!,0)</f>
        <v>#REF!</v>
      </c>
      <c r="H2523" s="61" t="e">
        <f>IF(Transaksi!#REF!=$F$11,Transaksi!#REF!,0)</f>
        <v>#REF!</v>
      </c>
      <c r="I2523" s="127" t="e">
        <f t="shared" si="39"/>
        <v>#REF!</v>
      </c>
      <c r="J2523" s="127" t="e">
        <f>IF(G2523+H2523&lt;&gt;0,Transaksi!#REF!,"")</f>
        <v>#REF!</v>
      </c>
    </row>
    <row r="2524" spans="3:10" customFormat="1" ht="16" customHeight="1">
      <c r="C2524" s="59" t="e">
        <f>IF(G2524+H2524&lt;&gt;0,Transaksi!#REF!,"")</f>
        <v>#REF!</v>
      </c>
      <c r="D2524" s="60" t="e">
        <f>IF(G2524+H2524&lt;&gt;0,Transaksi!#REF!,"")</f>
        <v>#REF!</v>
      </c>
      <c r="E2524" s="213" t="e">
        <f>IF(G2524+H2524&lt;&gt;0,Transaksi!#REF!,"")</f>
        <v>#REF!</v>
      </c>
      <c r="F2524" s="48" t="e">
        <f>IF(G2524+H2524&lt;&gt;0,Transaksi!#REF!,"")</f>
        <v>#REF!</v>
      </c>
      <c r="G2524" s="61" t="e">
        <f>IF(Transaksi!#REF!=$F$11,Transaksi!#REF!,0)</f>
        <v>#REF!</v>
      </c>
      <c r="H2524" s="61" t="e">
        <f>IF(Transaksi!#REF!=$F$11,Transaksi!#REF!,0)</f>
        <v>#REF!</v>
      </c>
      <c r="I2524" s="127" t="e">
        <f t="shared" si="39"/>
        <v>#REF!</v>
      </c>
      <c r="J2524" s="127" t="e">
        <f>IF(G2524+H2524&lt;&gt;0,Transaksi!#REF!,"")</f>
        <v>#REF!</v>
      </c>
    </row>
    <row r="2525" spans="3:10" customFormat="1" ht="16" customHeight="1">
      <c r="C2525" s="59" t="e">
        <f>IF(G2525+H2525&lt;&gt;0,Transaksi!#REF!,"")</f>
        <v>#REF!</v>
      </c>
      <c r="D2525" s="60" t="e">
        <f>IF(G2525+H2525&lt;&gt;0,Transaksi!#REF!,"")</f>
        <v>#REF!</v>
      </c>
      <c r="E2525" s="213" t="e">
        <f>IF(G2525+H2525&lt;&gt;0,Transaksi!#REF!,"")</f>
        <v>#REF!</v>
      </c>
      <c r="F2525" s="48" t="e">
        <f>IF(G2525+H2525&lt;&gt;0,Transaksi!#REF!,"")</f>
        <v>#REF!</v>
      </c>
      <c r="G2525" s="61" t="e">
        <f>IF(Transaksi!#REF!=$F$11,Transaksi!#REF!,0)</f>
        <v>#REF!</v>
      </c>
      <c r="H2525" s="61" t="e">
        <f>IF(Transaksi!#REF!=$F$11,Transaksi!#REF!,0)</f>
        <v>#REF!</v>
      </c>
      <c r="I2525" s="127" t="e">
        <f t="shared" si="39"/>
        <v>#REF!</v>
      </c>
      <c r="J2525" s="127" t="e">
        <f>IF(G2525+H2525&lt;&gt;0,Transaksi!#REF!,"")</f>
        <v>#REF!</v>
      </c>
    </row>
    <row r="2526" spans="3:10" customFormat="1" ht="16" customHeight="1">
      <c r="C2526" s="59" t="e">
        <f>IF(G2526+H2526&lt;&gt;0,Transaksi!#REF!,"")</f>
        <v>#REF!</v>
      </c>
      <c r="D2526" s="60" t="e">
        <f>IF(G2526+H2526&lt;&gt;0,Transaksi!#REF!,"")</f>
        <v>#REF!</v>
      </c>
      <c r="E2526" s="213" t="e">
        <f>IF(G2526+H2526&lt;&gt;0,Transaksi!#REF!,"")</f>
        <v>#REF!</v>
      </c>
      <c r="F2526" s="48" t="e">
        <f>IF(G2526+H2526&lt;&gt;0,Transaksi!#REF!,"")</f>
        <v>#REF!</v>
      </c>
      <c r="G2526" s="61" t="e">
        <f>IF(Transaksi!#REF!=$F$11,Transaksi!#REF!,0)</f>
        <v>#REF!</v>
      </c>
      <c r="H2526" s="61" t="e">
        <f>IF(Transaksi!#REF!=$F$11,Transaksi!#REF!,0)</f>
        <v>#REF!</v>
      </c>
      <c r="I2526" s="127" t="e">
        <f t="shared" si="39"/>
        <v>#REF!</v>
      </c>
      <c r="J2526" s="127" t="e">
        <f>IF(G2526+H2526&lt;&gt;0,Transaksi!#REF!,"")</f>
        <v>#REF!</v>
      </c>
    </row>
    <row r="2527" spans="3:10" customFormat="1" ht="16" customHeight="1">
      <c r="C2527" s="59" t="e">
        <f>IF(G2527+H2527&lt;&gt;0,Transaksi!#REF!,"")</f>
        <v>#REF!</v>
      </c>
      <c r="D2527" s="60" t="e">
        <f>IF(G2527+H2527&lt;&gt;0,Transaksi!#REF!,"")</f>
        <v>#REF!</v>
      </c>
      <c r="E2527" s="213" t="e">
        <f>IF(G2527+H2527&lt;&gt;0,Transaksi!#REF!,"")</f>
        <v>#REF!</v>
      </c>
      <c r="F2527" s="48" t="e">
        <f>IF(G2527+H2527&lt;&gt;0,Transaksi!#REF!,"")</f>
        <v>#REF!</v>
      </c>
      <c r="G2527" s="61" t="e">
        <f>IF(Transaksi!#REF!=$F$11,Transaksi!#REF!,0)</f>
        <v>#REF!</v>
      </c>
      <c r="H2527" s="61" t="e">
        <f>IF(Transaksi!#REF!=$F$11,Transaksi!#REF!,0)</f>
        <v>#REF!</v>
      </c>
      <c r="I2527" s="127" t="e">
        <f t="shared" si="39"/>
        <v>#REF!</v>
      </c>
      <c r="J2527" s="127" t="e">
        <f>IF(G2527+H2527&lt;&gt;0,Transaksi!#REF!,"")</f>
        <v>#REF!</v>
      </c>
    </row>
    <row r="2528" spans="3:10" customFormat="1" ht="16" customHeight="1">
      <c r="C2528" s="59" t="e">
        <f>IF(G2528+H2528&lt;&gt;0,Transaksi!#REF!,"")</f>
        <v>#REF!</v>
      </c>
      <c r="D2528" s="60" t="e">
        <f>IF(G2528+H2528&lt;&gt;0,Transaksi!#REF!,"")</f>
        <v>#REF!</v>
      </c>
      <c r="E2528" s="213" t="e">
        <f>IF(G2528+H2528&lt;&gt;0,Transaksi!#REF!,"")</f>
        <v>#REF!</v>
      </c>
      <c r="F2528" s="48" t="e">
        <f>IF(G2528+H2528&lt;&gt;0,Transaksi!#REF!,"")</f>
        <v>#REF!</v>
      </c>
      <c r="G2528" s="61" t="e">
        <f>IF(Transaksi!#REF!=$F$11,Transaksi!#REF!,0)</f>
        <v>#REF!</v>
      </c>
      <c r="H2528" s="61" t="e">
        <f>IF(Transaksi!#REF!=$F$11,Transaksi!#REF!,0)</f>
        <v>#REF!</v>
      </c>
      <c r="I2528" s="127" t="e">
        <f t="shared" si="39"/>
        <v>#REF!</v>
      </c>
      <c r="J2528" s="127" t="e">
        <f>IF(G2528+H2528&lt;&gt;0,Transaksi!#REF!,"")</f>
        <v>#REF!</v>
      </c>
    </row>
    <row r="2529" spans="3:10" customFormat="1" ht="16" customHeight="1">
      <c r="C2529" s="59" t="e">
        <f>IF(G2529+H2529&lt;&gt;0,Transaksi!#REF!,"")</f>
        <v>#REF!</v>
      </c>
      <c r="D2529" s="60" t="e">
        <f>IF(G2529+H2529&lt;&gt;0,Transaksi!#REF!,"")</f>
        <v>#REF!</v>
      </c>
      <c r="E2529" s="213" t="e">
        <f>IF(G2529+H2529&lt;&gt;0,Transaksi!#REF!,"")</f>
        <v>#REF!</v>
      </c>
      <c r="F2529" s="48" t="e">
        <f>IF(G2529+H2529&lt;&gt;0,Transaksi!#REF!,"")</f>
        <v>#REF!</v>
      </c>
      <c r="G2529" s="61" t="e">
        <f>IF(Transaksi!#REF!=$F$11,Transaksi!#REF!,0)</f>
        <v>#REF!</v>
      </c>
      <c r="H2529" s="61" t="e">
        <f>IF(Transaksi!#REF!=$F$11,Transaksi!#REF!,0)</f>
        <v>#REF!</v>
      </c>
      <c r="I2529" s="127" t="e">
        <f t="shared" si="39"/>
        <v>#REF!</v>
      </c>
      <c r="J2529" s="127" t="e">
        <f>IF(G2529+H2529&lt;&gt;0,Transaksi!#REF!,"")</f>
        <v>#REF!</v>
      </c>
    </row>
    <row r="2530" spans="3:10" customFormat="1" ht="16" customHeight="1">
      <c r="C2530" s="59" t="e">
        <f>IF(G2530+H2530&lt;&gt;0,Transaksi!#REF!,"")</f>
        <v>#REF!</v>
      </c>
      <c r="D2530" s="60" t="e">
        <f>IF(G2530+H2530&lt;&gt;0,Transaksi!#REF!,"")</f>
        <v>#REF!</v>
      </c>
      <c r="E2530" s="213" t="e">
        <f>IF(G2530+H2530&lt;&gt;0,Transaksi!#REF!,"")</f>
        <v>#REF!</v>
      </c>
      <c r="F2530" s="48" t="e">
        <f>IF(G2530+H2530&lt;&gt;0,Transaksi!#REF!,"")</f>
        <v>#REF!</v>
      </c>
      <c r="G2530" s="61" t="e">
        <f>IF(Transaksi!#REF!=$F$11,Transaksi!#REF!,0)</f>
        <v>#REF!</v>
      </c>
      <c r="H2530" s="61" t="e">
        <f>IF(Transaksi!#REF!=$F$11,Transaksi!#REF!,0)</f>
        <v>#REF!</v>
      </c>
      <c r="I2530" s="127" t="e">
        <f t="shared" si="39"/>
        <v>#REF!</v>
      </c>
      <c r="J2530" s="127" t="e">
        <f>IF(G2530+H2530&lt;&gt;0,Transaksi!#REF!,"")</f>
        <v>#REF!</v>
      </c>
    </row>
    <row r="2531" spans="3:10" customFormat="1" ht="16" customHeight="1">
      <c r="C2531" s="59" t="e">
        <f>IF(G2531+H2531&lt;&gt;0,Transaksi!#REF!,"")</f>
        <v>#REF!</v>
      </c>
      <c r="D2531" s="60" t="e">
        <f>IF(G2531+H2531&lt;&gt;0,Transaksi!#REF!,"")</f>
        <v>#REF!</v>
      </c>
      <c r="E2531" s="213" t="e">
        <f>IF(G2531+H2531&lt;&gt;0,Transaksi!#REF!,"")</f>
        <v>#REF!</v>
      </c>
      <c r="F2531" s="48" t="e">
        <f>IF(G2531+H2531&lt;&gt;0,Transaksi!#REF!,"")</f>
        <v>#REF!</v>
      </c>
      <c r="G2531" s="61" t="e">
        <f>IF(Transaksi!#REF!=$F$11,Transaksi!#REF!,0)</f>
        <v>#REF!</v>
      </c>
      <c r="H2531" s="61" t="e">
        <f>IF(Transaksi!#REF!=$F$11,Transaksi!#REF!,0)</f>
        <v>#REF!</v>
      </c>
      <c r="I2531" s="127" t="e">
        <f t="shared" si="39"/>
        <v>#REF!</v>
      </c>
      <c r="J2531" s="127" t="e">
        <f>IF(G2531+H2531&lt;&gt;0,Transaksi!#REF!,"")</f>
        <v>#REF!</v>
      </c>
    </row>
    <row r="2532" spans="3:10" customFormat="1" ht="16" customHeight="1">
      <c r="C2532" s="59" t="e">
        <f>IF(G2532+H2532&lt;&gt;0,Transaksi!#REF!,"")</f>
        <v>#REF!</v>
      </c>
      <c r="D2532" s="60" t="e">
        <f>IF(G2532+H2532&lt;&gt;0,Transaksi!#REF!,"")</f>
        <v>#REF!</v>
      </c>
      <c r="E2532" s="213" t="e">
        <f>IF(G2532+H2532&lt;&gt;0,Transaksi!#REF!,"")</f>
        <v>#REF!</v>
      </c>
      <c r="F2532" s="48" t="e">
        <f>IF(G2532+H2532&lt;&gt;0,Transaksi!#REF!,"")</f>
        <v>#REF!</v>
      </c>
      <c r="G2532" s="61" t="e">
        <f>IF(Transaksi!#REF!=$F$11,Transaksi!#REF!,0)</f>
        <v>#REF!</v>
      </c>
      <c r="H2532" s="61" t="e">
        <f>IF(Transaksi!#REF!=$F$11,Transaksi!#REF!,0)</f>
        <v>#REF!</v>
      </c>
      <c r="I2532" s="127" t="e">
        <f t="shared" si="39"/>
        <v>#REF!</v>
      </c>
      <c r="J2532" s="127" t="e">
        <f>IF(G2532+H2532&lt;&gt;0,Transaksi!#REF!,"")</f>
        <v>#REF!</v>
      </c>
    </row>
    <row r="2533" spans="3:10" customFormat="1" ht="16" customHeight="1">
      <c r="C2533" s="59" t="e">
        <f>IF(G2533+H2533&lt;&gt;0,Transaksi!#REF!,"")</f>
        <v>#REF!</v>
      </c>
      <c r="D2533" s="60" t="e">
        <f>IF(G2533+H2533&lt;&gt;0,Transaksi!#REF!,"")</f>
        <v>#REF!</v>
      </c>
      <c r="E2533" s="213" t="e">
        <f>IF(G2533+H2533&lt;&gt;0,Transaksi!#REF!,"")</f>
        <v>#REF!</v>
      </c>
      <c r="F2533" s="48" t="e">
        <f>IF(G2533+H2533&lt;&gt;0,Transaksi!#REF!,"")</f>
        <v>#REF!</v>
      </c>
      <c r="G2533" s="61" t="e">
        <f>IF(Transaksi!#REF!=$F$11,Transaksi!#REF!,0)</f>
        <v>#REF!</v>
      </c>
      <c r="H2533" s="61" t="e">
        <f>IF(Transaksi!#REF!=$F$11,Transaksi!#REF!,0)</f>
        <v>#REF!</v>
      </c>
      <c r="I2533" s="127" t="e">
        <f t="shared" si="39"/>
        <v>#REF!</v>
      </c>
      <c r="J2533" s="127" t="e">
        <f>IF(G2533+H2533&lt;&gt;0,Transaksi!#REF!,"")</f>
        <v>#REF!</v>
      </c>
    </row>
    <row r="2534" spans="3:10" customFormat="1" ht="16" customHeight="1">
      <c r="C2534" s="59" t="e">
        <f>IF(G2534+H2534&lt;&gt;0,Transaksi!#REF!,"")</f>
        <v>#REF!</v>
      </c>
      <c r="D2534" s="60" t="e">
        <f>IF(G2534+H2534&lt;&gt;0,Transaksi!#REF!,"")</f>
        <v>#REF!</v>
      </c>
      <c r="E2534" s="213" t="e">
        <f>IF(G2534+H2534&lt;&gt;0,Transaksi!#REF!,"")</f>
        <v>#REF!</v>
      </c>
      <c r="F2534" s="48" t="e">
        <f>IF(G2534+H2534&lt;&gt;0,Transaksi!#REF!,"")</f>
        <v>#REF!</v>
      </c>
      <c r="G2534" s="61" t="e">
        <f>IF(Transaksi!#REF!=$F$11,Transaksi!#REF!,0)</f>
        <v>#REF!</v>
      </c>
      <c r="H2534" s="61" t="e">
        <f>IF(Transaksi!#REF!=$F$11,Transaksi!#REF!,0)</f>
        <v>#REF!</v>
      </c>
      <c r="I2534" s="127" t="e">
        <f t="shared" si="39"/>
        <v>#REF!</v>
      </c>
      <c r="J2534" s="127" t="e">
        <f>IF(G2534+H2534&lt;&gt;0,Transaksi!#REF!,"")</f>
        <v>#REF!</v>
      </c>
    </row>
    <row r="2535" spans="3:10" customFormat="1" ht="16" customHeight="1">
      <c r="C2535" s="59" t="e">
        <f>IF(G2535+H2535&lt;&gt;0,Transaksi!#REF!,"")</f>
        <v>#REF!</v>
      </c>
      <c r="D2535" s="60" t="e">
        <f>IF(G2535+H2535&lt;&gt;0,Transaksi!#REF!,"")</f>
        <v>#REF!</v>
      </c>
      <c r="E2535" s="213" t="e">
        <f>IF(G2535+H2535&lt;&gt;0,Transaksi!#REF!,"")</f>
        <v>#REF!</v>
      </c>
      <c r="F2535" s="48" t="e">
        <f>IF(G2535+H2535&lt;&gt;0,Transaksi!#REF!,"")</f>
        <v>#REF!</v>
      </c>
      <c r="G2535" s="61" t="e">
        <f>IF(Transaksi!#REF!=$F$11,Transaksi!#REF!,0)</f>
        <v>#REF!</v>
      </c>
      <c r="H2535" s="61" t="e">
        <f>IF(Transaksi!#REF!=$F$11,Transaksi!#REF!,0)</f>
        <v>#REF!</v>
      </c>
      <c r="I2535" s="127" t="e">
        <f t="shared" si="39"/>
        <v>#REF!</v>
      </c>
      <c r="J2535" s="127" t="e">
        <f>IF(G2535+H2535&lt;&gt;0,Transaksi!#REF!,"")</f>
        <v>#REF!</v>
      </c>
    </row>
    <row r="2536" spans="3:10" customFormat="1" ht="16" customHeight="1">
      <c r="C2536" s="59" t="e">
        <f>IF(G2536+H2536&lt;&gt;0,Transaksi!#REF!,"")</f>
        <v>#REF!</v>
      </c>
      <c r="D2536" s="60" t="e">
        <f>IF(G2536+H2536&lt;&gt;0,Transaksi!#REF!,"")</f>
        <v>#REF!</v>
      </c>
      <c r="E2536" s="213" t="e">
        <f>IF(G2536+H2536&lt;&gt;0,Transaksi!#REF!,"")</f>
        <v>#REF!</v>
      </c>
      <c r="F2536" s="48" t="e">
        <f>IF(G2536+H2536&lt;&gt;0,Transaksi!#REF!,"")</f>
        <v>#REF!</v>
      </c>
      <c r="G2536" s="61" t="e">
        <f>IF(Transaksi!#REF!=$F$11,Transaksi!#REF!,0)</f>
        <v>#REF!</v>
      </c>
      <c r="H2536" s="61" t="e">
        <f>IF(Transaksi!#REF!=$F$11,Transaksi!#REF!,0)</f>
        <v>#REF!</v>
      </c>
      <c r="I2536" s="127" t="e">
        <f t="shared" si="39"/>
        <v>#REF!</v>
      </c>
      <c r="J2536" s="127" t="e">
        <f>IF(G2536+H2536&lt;&gt;0,Transaksi!#REF!,"")</f>
        <v>#REF!</v>
      </c>
    </row>
    <row r="2537" spans="3:10" customFormat="1" ht="16" customHeight="1">
      <c r="C2537" s="59" t="e">
        <f>IF(G2537+H2537&lt;&gt;0,Transaksi!#REF!,"")</f>
        <v>#REF!</v>
      </c>
      <c r="D2537" s="60" t="e">
        <f>IF(G2537+H2537&lt;&gt;0,Transaksi!#REF!,"")</f>
        <v>#REF!</v>
      </c>
      <c r="E2537" s="213" t="e">
        <f>IF(G2537+H2537&lt;&gt;0,Transaksi!#REF!,"")</f>
        <v>#REF!</v>
      </c>
      <c r="F2537" s="48" t="e">
        <f>IF(G2537+H2537&lt;&gt;0,Transaksi!#REF!,"")</f>
        <v>#REF!</v>
      </c>
      <c r="G2537" s="61" t="e">
        <f>IF(Transaksi!#REF!=$F$11,Transaksi!#REF!,0)</f>
        <v>#REF!</v>
      </c>
      <c r="H2537" s="61" t="e">
        <f>IF(Transaksi!#REF!=$F$11,Transaksi!#REF!,0)</f>
        <v>#REF!</v>
      </c>
      <c r="I2537" s="127" t="e">
        <f t="shared" si="39"/>
        <v>#REF!</v>
      </c>
      <c r="J2537" s="127" t="e">
        <f>IF(G2537+H2537&lt;&gt;0,Transaksi!#REF!,"")</f>
        <v>#REF!</v>
      </c>
    </row>
    <row r="2538" spans="3:10" customFormat="1" ht="16" customHeight="1">
      <c r="C2538" s="59" t="e">
        <f>IF(G2538+H2538&lt;&gt;0,Transaksi!#REF!,"")</f>
        <v>#REF!</v>
      </c>
      <c r="D2538" s="60" t="e">
        <f>IF(G2538+H2538&lt;&gt;0,Transaksi!#REF!,"")</f>
        <v>#REF!</v>
      </c>
      <c r="E2538" s="213" t="e">
        <f>IF(G2538+H2538&lt;&gt;0,Transaksi!#REF!,"")</f>
        <v>#REF!</v>
      </c>
      <c r="F2538" s="48" t="e">
        <f>IF(G2538+H2538&lt;&gt;0,Transaksi!#REF!,"")</f>
        <v>#REF!</v>
      </c>
      <c r="G2538" s="61" t="e">
        <f>IF(Transaksi!#REF!=$F$11,Transaksi!#REF!,0)</f>
        <v>#REF!</v>
      </c>
      <c r="H2538" s="61" t="e">
        <f>IF(Transaksi!#REF!=$F$11,Transaksi!#REF!,0)</f>
        <v>#REF!</v>
      </c>
      <c r="I2538" s="127" t="e">
        <f t="shared" si="39"/>
        <v>#REF!</v>
      </c>
      <c r="J2538" s="127" t="e">
        <f>IF(G2538+H2538&lt;&gt;0,Transaksi!#REF!,"")</f>
        <v>#REF!</v>
      </c>
    </row>
    <row r="2539" spans="3:10" customFormat="1" ht="16" customHeight="1">
      <c r="C2539" s="59" t="e">
        <f>IF(G2539+H2539&lt;&gt;0,Transaksi!#REF!,"")</f>
        <v>#REF!</v>
      </c>
      <c r="D2539" s="60" t="e">
        <f>IF(G2539+H2539&lt;&gt;0,Transaksi!#REF!,"")</f>
        <v>#REF!</v>
      </c>
      <c r="E2539" s="213" t="e">
        <f>IF(G2539+H2539&lt;&gt;0,Transaksi!#REF!,"")</f>
        <v>#REF!</v>
      </c>
      <c r="F2539" s="48" t="e">
        <f>IF(G2539+H2539&lt;&gt;0,Transaksi!#REF!,"")</f>
        <v>#REF!</v>
      </c>
      <c r="G2539" s="61" t="e">
        <f>IF(Transaksi!#REF!=$F$11,Transaksi!#REF!,0)</f>
        <v>#REF!</v>
      </c>
      <c r="H2539" s="61" t="e">
        <f>IF(Transaksi!#REF!=$F$11,Transaksi!#REF!,0)</f>
        <v>#REF!</v>
      </c>
      <c r="I2539" s="127" t="e">
        <f t="shared" si="39"/>
        <v>#REF!</v>
      </c>
      <c r="J2539" s="127" t="e">
        <f>IF(G2539+H2539&lt;&gt;0,Transaksi!#REF!,"")</f>
        <v>#REF!</v>
      </c>
    </row>
    <row r="2540" spans="3:10" customFormat="1" ht="16" customHeight="1">
      <c r="C2540" s="59" t="e">
        <f>IF(G2540+H2540&lt;&gt;0,Transaksi!#REF!,"")</f>
        <v>#REF!</v>
      </c>
      <c r="D2540" s="60" t="e">
        <f>IF(G2540+H2540&lt;&gt;0,Transaksi!#REF!,"")</f>
        <v>#REF!</v>
      </c>
      <c r="E2540" s="213" t="e">
        <f>IF(G2540+H2540&lt;&gt;0,Transaksi!#REF!,"")</f>
        <v>#REF!</v>
      </c>
      <c r="F2540" s="48" t="e">
        <f>IF(G2540+H2540&lt;&gt;0,Transaksi!#REF!,"")</f>
        <v>#REF!</v>
      </c>
      <c r="G2540" s="61" t="e">
        <f>IF(Transaksi!#REF!=$F$11,Transaksi!#REF!,0)</f>
        <v>#REF!</v>
      </c>
      <c r="H2540" s="61" t="e">
        <f>IF(Transaksi!#REF!=$F$11,Transaksi!#REF!,0)</f>
        <v>#REF!</v>
      </c>
      <c r="I2540" s="127" t="e">
        <f t="shared" si="39"/>
        <v>#REF!</v>
      </c>
      <c r="J2540" s="127" t="e">
        <f>IF(G2540+H2540&lt;&gt;0,Transaksi!#REF!,"")</f>
        <v>#REF!</v>
      </c>
    </row>
    <row r="2541" spans="3:10" customFormat="1" ht="16" customHeight="1">
      <c r="C2541" s="59" t="e">
        <f>IF(G2541+H2541&lt;&gt;0,Transaksi!#REF!,"")</f>
        <v>#REF!</v>
      </c>
      <c r="D2541" s="60" t="e">
        <f>IF(G2541+H2541&lt;&gt;0,Transaksi!#REF!,"")</f>
        <v>#REF!</v>
      </c>
      <c r="E2541" s="213" t="e">
        <f>IF(G2541+H2541&lt;&gt;0,Transaksi!#REF!,"")</f>
        <v>#REF!</v>
      </c>
      <c r="F2541" s="48" t="e">
        <f>IF(G2541+H2541&lt;&gt;0,Transaksi!#REF!,"")</f>
        <v>#REF!</v>
      </c>
      <c r="G2541" s="61" t="e">
        <f>IF(Transaksi!#REF!=$F$11,Transaksi!#REF!,0)</f>
        <v>#REF!</v>
      </c>
      <c r="H2541" s="61" t="e">
        <f>IF(Transaksi!#REF!=$F$11,Transaksi!#REF!,0)</f>
        <v>#REF!</v>
      </c>
      <c r="I2541" s="127" t="e">
        <f t="shared" si="39"/>
        <v>#REF!</v>
      </c>
      <c r="J2541" s="127" t="e">
        <f>IF(G2541+H2541&lt;&gt;0,Transaksi!#REF!,"")</f>
        <v>#REF!</v>
      </c>
    </row>
    <row r="2542" spans="3:10" customFormat="1" ht="16" customHeight="1">
      <c r="C2542" s="59" t="e">
        <f>IF(G2542+H2542&lt;&gt;0,Transaksi!#REF!,"")</f>
        <v>#REF!</v>
      </c>
      <c r="D2542" s="60" t="e">
        <f>IF(G2542+H2542&lt;&gt;0,Transaksi!#REF!,"")</f>
        <v>#REF!</v>
      </c>
      <c r="E2542" s="213" t="e">
        <f>IF(G2542+H2542&lt;&gt;0,Transaksi!#REF!,"")</f>
        <v>#REF!</v>
      </c>
      <c r="F2542" s="48" t="e">
        <f>IF(G2542+H2542&lt;&gt;0,Transaksi!#REF!,"")</f>
        <v>#REF!</v>
      </c>
      <c r="G2542" s="61" t="e">
        <f>IF(Transaksi!#REF!=$F$11,Transaksi!#REF!,0)</f>
        <v>#REF!</v>
      </c>
      <c r="H2542" s="61" t="e">
        <f>IF(Transaksi!#REF!=$F$11,Transaksi!#REF!,0)</f>
        <v>#REF!</v>
      </c>
      <c r="I2542" s="127" t="e">
        <f t="shared" si="39"/>
        <v>#REF!</v>
      </c>
      <c r="J2542" s="127" t="e">
        <f>IF(G2542+H2542&lt;&gt;0,Transaksi!#REF!,"")</f>
        <v>#REF!</v>
      </c>
    </row>
    <row r="2543" spans="3:10" customFormat="1" ht="16" customHeight="1">
      <c r="C2543" s="59" t="e">
        <f>IF(G2543+H2543&lt;&gt;0,Transaksi!#REF!,"")</f>
        <v>#REF!</v>
      </c>
      <c r="D2543" s="60" t="e">
        <f>IF(G2543+H2543&lt;&gt;0,Transaksi!#REF!,"")</f>
        <v>#REF!</v>
      </c>
      <c r="E2543" s="213" t="e">
        <f>IF(G2543+H2543&lt;&gt;0,Transaksi!#REF!,"")</f>
        <v>#REF!</v>
      </c>
      <c r="F2543" s="48" t="e">
        <f>IF(G2543+H2543&lt;&gt;0,Transaksi!#REF!,"")</f>
        <v>#REF!</v>
      </c>
      <c r="G2543" s="61" t="e">
        <f>IF(Transaksi!#REF!=$F$11,Transaksi!#REF!,0)</f>
        <v>#REF!</v>
      </c>
      <c r="H2543" s="61" t="e">
        <f>IF(Transaksi!#REF!=$F$11,Transaksi!#REF!,0)</f>
        <v>#REF!</v>
      </c>
      <c r="I2543" s="127" t="e">
        <f t="shared" si="39"/>
        <v>#REF!</v>
      </c>
      <c r="J2543" s="127" t="e">
        <f>IF(G2543+H2543&lt;&gt;0,Transaksi!#REF!,"")</f>
        <v>#REF!</v>
      </c>
    </row>
    <row r="2544" spans="3:10" customFormat="1" ht="16" customHeight="1">
      <c r="C2544" s="59" t="e">
        <f>IF(G2544+H2544&lt;&gt;0,Transaksi!#REF!,"")</f>
        <v>#REF!</v>
      </c>
      <c r="D2544" s="60" t="e">
        <f>IF(G2544+H2544&lt;&gt;0,Transaksi!#REF!,"")</f>
        <v>#REF!</v>
      </c>
      <c r="E2544" s="213" t="e">
        <f>IF(G2544+H2544&lt;&gt;0,Transaksi!#REF!,"")</f>
        <v>#REF!</v>
      </c>
      <c r="F2544" s="48" t="e">
        <f>IF(G2544+H2544&lt;&gt;0,Transaksi!#REF!,"")</f>
        <v>#REF!</v>
      </c>
      <c r="G2544" s="61" t="e">
        <f>IF(Transaksi!#REF!=$F$11,Transaksi!#REF!,0)</f>
        <v>#REF!</v>
      </c>
      <c r="H2544" s="61" t="e">
        <f>IF(Transaksi!#REF!=$F$11,Transaksi!#REF!,0)</f>
        <v>#REF!</v>
      </c>
      <c r="I2544" s="127" t="e">
        <f t="shared" si="39"/>
        <v>#REF!</v>
      </c>
      <c r="J2544" s="127" t="e">
        <f>IF(G2544+H2544&lt;&gt;0,Transaksi!#REF!,"")</f>
        <v>#REF!</v>
      </c>
    </row>
    <row r="2545" spans="3:10" customFormat="1" ht="16" customHeight="1">
      <c r="C2545" s="59" t="e">
        <f>IF(G2545+H2545&lt;&gt;0,Transaksi!#REF!,"")</f>
        <v>#REF!</v>
      </c>
      <c r="D2545" s="60" t="e">
        <f>IF(G2545+H2545&lt;&gt;0,Transaksi!#REF!,"")</f>
        <v>#REF!</v>
      </c>
      <c r="E2545" s="213" t="e">
        <f>IF(G2545+H2545&lt;&gt;0,Transaksi!#REF!,"")</f>
        <v>#REF!</v>
      </c>
      <c r="F2545" s="48" t="e">
        <f>IF(G2545+H2545&lt;&gt;0,Transaksi!#REF!,"")</f>
        <v>#REF!</v>
      </c>
      <c r="G2545" s="61" t="e">
        <f>IF(Transaksi!#REF!=$F$11,Transaksi!#REF!,0)</f>
        <v>#REF!</v>
      </c>
      <c r="H2545" s="61" t="e">
        <f>IF(Transaksi!#REF!=$F$11,Transaksi!#REF!,0)</f>
        <v>#REF!</v>
      </c>
      <c r="I2545" s="127" t="e">
        <f t="shared" si="39"/>
        <v>#REF!</v>
      </c>
      <c r="J2545" s="127" t="e">
        <f>IF(G2545+H2545&lt;&gt;0,Transaksi!#REF!,"")</f>
        <v>#REF!</v>
      </c>
    </row>
    <row r="2546" spans="3:10" customFormat="1" ht="16" customHeight="1">
      <c r="C2546" s="59" t="e">
        <f>IF(G2546+H2546&lt;&gt;0,Transaksi!#REF!,"")</f>
        <v>#REF!</v>
      </c>
      <c r="D2546" s="60" t="e">
        <f>IF(G2546+H2546&lt;&gt;0,Transaksi!#REF!,"")</f>
        <v>#REF!</v>
      </c>
      <c r="E2546" s="213" t="e">
        <f>IF(G2546+H2546&lt;&gt;0,Transaksi!#REF!,"")</f>
        <v>#REF!</v>
      </c>
      <c r="F2546" s="48" t="e">
        <f>IF(G2546+H2546&lt;&gt;0,Transaksi!#REF!,"")</f>
        <v>#REF!</v>
      </c>
      <c r="G2546" s="61" t="e">
        <f>IF(Transaksi!#REF!=$F$11,Transaksi!#REF!,0)</f>
        <v>#REF!</v>
      </c>
      <c r="H2546" s="61" t="e">
        <f>IF(Transaksi!#REF!=$F$11,Transaksi!#REF!,0)</f>
        <v>#REF!</v>
      </c>
      <c r="I2546" s="127" t="e">
        <f t="shared" si="39"/>
        <v>#REF!</v>
      </c>
      <c r="J2546" s="127" t="e">
        <f>IF(G2546+H2546&lt;&gt;0,Transaksi!#REF!,"")</f>
        <v>#REF!</v>
      </c>
    </row>
    <row r="2547" spans="3:10" customFormat="1" ht="16" customHeight="1">
      <c r="C2547" s="59" t="e">
        <f>IF(G2547+H2547&lt;&gt;0,Transaksi!#REF!,"")</f>
        <v>#REF!</v>
      </c>
      <c r="D2547" s="60" t="e">
        <f>IF(G2547+H2547&lt;&gt;0,Transaksi!#REF!,"")</f>
        <v>#REF!</v>
      </c>
      <c r="E2547" s="213" t="e">
        <f>IF(G2547+H2547&lt;&gt;0,Transaksi!#REF!,"")</f>
        <v>#REF!</v>
      </c>
      <c r="F2547" s="48" t="e">
        <f>IF(G2547+H2547&lt;&gt;0,Transaksi!#REF!,"")</f>
        <v>#REF!</v>
      </c>
      <c r="G2547" s="61" t="e">
        <f>IF(Transaksi!#REF!=$F$11,Transaksi!#REF!,0)</f>
        <v>#REF!</v>
      </c>
      <c r="H2547" s="61" t="e">
        <f>IF(Transaksi!#REF!=$F$11,Transaksi!#REF!,0)</f>
        <v>#REF!</v>
      </c>
      <c r="I2547" s="127" t="e">
        <f t="shared" si="39"/>
        <v>#REF!</v>
      </c>
      <c r="J2547" s="127" t="e">
        <f>IF(G2547+H2547&lt;&gt;0,Transaksi!#REF!,"")</f>
        <v>#REF!</v>
      </c>
    </row>
    <row r="2548" spans="3:10" customFormat="1" ht="16" customHeight="1">
      <c r="C2548" s="59" t="e">
        <f>IF(G2548+H2548&lt;&gt;0,Transaksi!#REF!,"")</f>
        <v>#REF!</v>
      </c>
      <c r="D2548" s="60" t="e">
        <f>IF(G2548+H2548&lt;&gt;0,Transaksi!#REF!,"")</f>
        <v>#REF!</v>
      </c>
      <c r="E2548" s="213" t="e">
        <f>IF(G2548+H2548&lt;&gt;0,Transaksi!#REF!,"")</f>
        <v>#REF!</v>
      </c>
      <c r="F2548" s="48" t="e">
        <f>IF(G2548+H2548&lt;&gt;0,Transaksi!#REF!,"")</f>
        <v>#REF!</v>
      </c>
      <c r="G2548" s="61" t="e">
        <f>IF(Transaksi!#REF!=$F$11,Transaksi!#REF!,0)</f>
        <v>#REF!</v>
      </c>
      <c r="H2548" s="61" t="e">
        <f>IF(Transaksi!#REF!=$F$11,Transaksi!#REF!,0)</f>
        <v>#REF!</v>
      </c>
      <c r="I2548" s="127" t="e">
        <f t="shared" si="39"/>
        <v>#REF!</v>
      </c>
      <c r="J2548" s="127" t="e">
        <f>IF(G2548+H2548&lt;&gt;0,Transaksi!#REF!,"")</f>
        <v>#REF!</v>
      </c>
    </row>
    <row r="2549" spans="3:10" customFormat="1" ht="16" customHeight="1">
      <c r="C2549" s="59" t="e">
        <f>IF(G2549+H2549&lt;&gt;0,Transaksi!#REF!,"")</f>
        <v>#REF!</v>
      </c>
      <c r="D2549" s="60" t="e">
        <f>IF(G2549+H2549&lt;&gt;0,Transaksi!#REF!,"")</f>
        <v>#REF!</v>
      </c>
      <c r="E2549" s="213" t="e">
        <f>IF(G2549+H2549&lt;&gt;0,Transaksi!#REF!,"")</f>
        <v>#REF!</v>
      </c>
      <c r="F2549" s="48" t="e">
        <f>IF(G2549+H2549&lt;&gt;0,Transaksi!#REF!,"")</f>
        <v>#REF!</v>
      </c>
      <c r="G2549" s="61" t="e">
        <f>IF(Transaksi!#REF!=$F$11,Transaksi!#REF!,0)</f>
        <v>#REF!</v>
      </c>
      <c r="H2549" s="61" t="e">
        <f>IF(Transaksi!#REF!=$F$11,Transaksi!#REF!,0)</f>
        <v>#REF!</v>
      </c>
      <c r="I2549" s="127" t="e">
        <f t="shared" si="39"/>
        <v>#REF!</v>
      </c>
      <c r="J2549" s="127" t="e">
        <f>IF(G2549+H2549&lt;&gt;0,Transaksi!#REF!,"")</f>
        <v>#REF!</v>
      </c>
    </row>
    <row r="2550" spans="3:10" customFormat="1" ht="16" customHeight="1">
      <c r="C2550" s="59" t="e">
        <f>IF(G2550+H2550&lt;&gt;0,Transaksi!#REF!,"")</f>
        <v>#REF!</v>
      </c>
      <c r="D2550" s="60" t="e">
        <f>IF(G2550+H2550&lt;&gt;0,Transaksi!#REF!,"")</f>
        <v>#REF!</v>
      </c>
      <c r="E2550" s="213" t="e">
        <f>IF(G2550+H2550&lt;&gt;0,Transaksi!#REF!,"")</f>
        <v>#REF!</v>
      </c>
      <c r="F2550" s="48" t="e">
        <f>IF(G2550+H2550&lt;&gt;0,Transaksi!#REF!,"")</f>
        <v>#REF!</v>
      </c>
      <c r="G2550" s="61" t="e">
        <f>IF(Transaksi!#REF!=$F$11,Transaksi!#REF!,0)</f>
        <v>#REF!</v>
      </c>
      <c r="H2550" s="61" t="e">
        <f>IF(Transaksi!#REF!=$F$11,Transaksi!#REF!,0)</f>
        <v>#REF!</v>
      </c>
      <c r="I2550" s="127" t="e">
        <f t="shared" si="39"/>
        <v>#REF!</v>
      </c>
      <c r="J2550" s="127" t="e">
        <f>IF(G2550+H2550&lt;&gt;0,Transaksi!#REF!,"")</f>
        <v>#REF!</v>
      </c>
    </row>
    <row r="2551" spans="3:10" customFormat="1" ht="16" customHeight="1">
      <c r="C2551" s="59" t="e">
        <f>IF(G2551+H2551&lt;&gt;0,Transaksi!#REF!,"")</f>
        <v>#REF!</v>
      </c>
      <c r="D2551" s="60" t="e">
        <f>IF(G2551+H2551&lt;&gt;0,Transaksi!#REF!,"")</f>
        <v>#REF!</v>
      </c>
      <c r="E2551" s="213" t="e">
        <f>IF(G2551+H2551&lt;&gt;0,Transaksi!#REF!,"")</f>
        <v>#REF!</v>
      </c>
      <c r="F2551" s="48" t="e">
        <f>IF(G2551+H2551&lt;&gt;0,Transaksi!#REF!,"")</f>
        <v>#REF!</v>
      </c>
      <c r="G2551" s="61" t="e">
        <f>IF(Transaksi!#REF!=$F$11,Transaksi!#REF!,0)</f>
        <v>#REF!</v>
      </c>
      <c r="H2551" s="61" t="e">
        <f>IF(Transaksi!#REF!=$F$11,Transaksi!#REF!,0)</f>
        <v>#REF!</v>
      </c>
      <c r="I2551" s="127" t="e">
        <f t="shared" si="39"/>
        <v>#REF!</v>
      </c>
      <c r="J2551" s="127" t="e">
        <f>IF(G2551+H2551&lt;&gt;0,Transaksi!#REF!,"")</f>
        <v>#REF!</v>
      </c>
    </row>
    <row r="2552" spans="3:10" customFormat="1" ht="16" customHeight="1">
      <c r="C2552" s="59" t="e">
        <f>IF(G2552+H2552&lt;&gt;0,Transaksi!#REF!,"")</f>
        <v>#REF!</v>
      </c>
      <c r="D2552" s="60" t="e">
        <f>IF(G2552+H2552&lt;&gt;0,Transaksi!#REF!,"")</f>
        <v>#REF!</v>
      </c>
      <c r="E2552" s="213" t="e">
        <f>IF(G2552+H2552&lt;&gt;0,Transaksi!#REF!,"")</f>
        <v>#REF!</v>
      </c>
      <c r="F2552" s="48" t="e">
        <f>IF(G2552+H2552&lt;&gt;0,Transaksi!#REF!,"")</f>
        <v>#REF!</v>
      </c>
      <c r="G2552" s="61" t="e">
        <f>IF(Transaksi!#REF!=$F$11,Transaksi!#REF!,0)</f>
        <v>#REF!</v>
      </c>
      <c r="H2552" s="61" t="e">
        <f>IF(Transaksi!#REF!=$F$11,Transaksi!#REF!,0)</f>
        <v>#REF!</v>
      </c>
      <c r="I2552" s="127" t="e">
        <f t="shared" si="39"/>
        <v>#REF!</v>
      </c>
      <c r="J2552" s="127" t="e">
        <f>IF(G2552+H2552&lt;&gt;0,Transaksi!#REF!,"")</f>
        <v>#REF!</v>
      </c>
    </row>
    <row r="2553" spans="3:10" customFormat="1" ht="16" customHeight="1">
      <c r="C2553" s="59" t="e">
        <f>IF(G2553+H2553&lt;&gt;0,Transaksi!#REF!,"")</f>
        <v>#REF!</v>
      </c>
      <c r="D2553" s="60" t="e">
        <f>IF(G2553+H2553&lt;&gt;0,Transaksi!#REF!,"")</f>
        <v>#REF!</v>
      </c>
      <c r="E2553" s="213" t="e">
        <f>IF(G2553+H2553&lt;&gt;0,Transaksi!#REF!,"")</f>
        <v>#REF!</v>
      </c>
      <c r="F2553" s="48" t="e">
        <f>IF(G2553+H2553&lt;&gt;0,Transaksi!#REF!,"")</f>
        <v>#REF!</v>
      </c>
      <c r="G2553" s="61" t="e">
        <f>IF(Transaksi!#REF!=$F$11,Transaksi!#REF!,0)</f>
        <v>#REF!</v>
      </c>
      <c r="H2553" s="61" t="e">
        <f>IF(Transaksi!#REF!=$F$11,Transaksi!#REF!,0)</f>
        <v>#REF!</v>
      </c>
      <c r="I2553" s="127" t="e">
        <f t="shared" si="39"/>
        <v>#REF!</v>
      </c>
      <c r="J2553" s="127" t="e">
        <f>IF(G2553+H2553&lt;&gt;0,Transaksi!#REF!,"")</f>
        <v>#REF!</v>
      </c>
    </row>
    <row r="2554" spans="3:10" customFormat="1" ht="16" customHeight="1">
      <c r="C2554" s="59" t="e">
        <f>IF(G2554+H2554&lt;&gt;0,Transaksi!#REF!,"")</f>
        <v>#REF!</v>
      </c>
      <c r="D2554" s="60" t="e">
        <f>IF(G2554+H2554&lt;&gt;0,Transaksi!#REF!,"")</f>
        <v>#REF!</v>
      </c>
      <c r="E2554" s="213" t="e">
        <f>IF(G2554+H2554&lt;&gt;0,Transaksi!#REF!,"")</f>
        <v>#REF!</v>
      </c>
      <c r="F2554" s="48" t="e">
        <f>IF(G2554+H2554&lt;&gt;0,Transaksi!#REF!,"")</f>
        <v>#REF!</v>
      </c>
      <c r="G2554" s="61" t="e">
        <f>IF(Transaksi!#REF!=$F$11,Transaksi!#REF!,0)</f>
        <v>#REF!</v>
      </c>
      <c r="H2554" s="61" t="e">
        <f>IF(Transaksi!#REF!=$F$11,Transaksi!#REF!,0)</f>
        <v>#REF!</v>
      </c>
      <c r="I2554" s="127" t="e">
        <f t="shared" si="39"/>
        <v>#REF!</v>
      </c>
      <c r="J2554" s="127" t="e">
        <f>IF(G2554+H2554&lt;&gt;0,Transaksi!#REF!,"")</f>
        <v>#REF!</v>
      </c>
    </row>
    <row r="2555" spans="3:10" customFormat="1" ht="16" customHeight="1">
      <c r="C2555" s="59" t="e">
        <f>IF(G2555+H2555&lt;&gt;0,Transaksi!#REF!,"")</f>
        <v>#REF!</v>
      </c>
      <c r="D2555" s="60" t="e">
        <f>IF(G2555+H2555&lt;&gt;0,Transaksi!#REF!,"")</f>
        <v>#REF!</v>
      </c>
      <c r="E2555" s="213" t="e">
        <f>IF(G2555+H2555&lt;&gt;0,Transaksi!#REF!,"")</f>
        <v>#REF!</v>
      </c>
      <c r="F2555" s="48" t="e">
        <f>IF(G2555+H2555&lt;&gt;0,Transaksi!#REF!,"")</f>
        <v>#REF!</v>
      </c>
      <c r="G2555" s="61" t="e">
        <f>IF(Transaksi!#REF!=$F$11,Transaksi!#REF!,0)</f>
        <v>#REF!</v>
      </c>
      <c r="H2555" s="61" t="e">
        <f>IF(Transaksi!#REF!=$F$11,Transaksi!#REF!,0)</f>
        <v>#REF!</v>
      </c>
      <c r="I2555" s="127" t="e">
        <f t="shared" si="39"/>
        <v>#REF!</v>
      </c>
      <c r="J2555" s="127" t="e">
        <f>IF(G2555+H2555&lt;&gt;0,Transaksi!#REF!,"")</f>
        <v>#REF!</v>
      </c>
    </row>
    <row r="2556" spans="3:10" customFormat="1" ht="16" customHeight="1">
      <c r="C2556" s="59" t="e">
        <f>IF(G2556+H2556&lt;&gt;0,Transaksi!#REF!,"")</f>
        <v>#REF!</v>
      </c>
      <c r="D2556" s="60" t="e">
        <f>IF(G2556+H2556&lt;&gt;0,Transaksi!#REF!,"")</f>
        <v>#REF!</v>
      </c>
      <c r="E2556" s="213" t="e">
        <f>IF(G2556+H2556&lt;&gt;0,Transaksi!#REF!,"")</f>
        <v>#REF!</v>
      </c>
      <c r="F2556" s="48" t="e">
        <f>IF(G2556+H2556&lt;&gt;0,Transaksi!#REF!,"")</f>
        <v>#REF!</v>
      </c>
      <c r="G2556" s="61" t="e">
        <f>IF(Transaksi!#REF!=$F$11,Transaksi!#REF!,0)</f>
        <v>#REF!</v>
      </c>
      <c r="H2556" s="61" t="e">
        <f>IF(Transaksi!#REF!=$F$11,Transaksi!#REF!,0)</f>
        <v>#REF!</v>
      </c>
      <c r="I2556" s="127" t="e">
        <f t="shared" si="39"/>
        <v>#REF!</v>
      </c>
      <c r="J2556" s="127" t="e">
        <f>IF(G2556+H2556&lt;&gt;0,Transaksi!#REF!,"")</f>
        <v>#REF!</v>
      </c>
    </row>
    <row r="2557" spans="3:10" customFormat="1" ht="16" customHeight="1">
      <c r="C2557" s="59" t="e">
        <f>IF(G2557+H2557&lt;&gt;0,Transaksi!#REF!,"")</f>
        <v>#REF!</v>
      </c>
      <c r="D2557" s="60" t="e">
        <f>IF(G2557+H2557&lt;&gt;0,Transaksi!#REF!,"")</f>
        <v>#REF!</v>
      </c>
      <c r="E2557" s="213" t="e">
        <f>IF(G2557+H2557&lt;&gt;0,Transaksi!#REF!,"")</f>
        <v>#REF!</v>
      </c>
      <c r="F2557" s="48" t="e">
        <f>IF(G2557+H2557&lt;&gt;0,Transaksi!#REF!,"")</f>
        <v>#REF!</v>
      </c>
      <c r="G2557" s="61" t="e">
        <f>IF(Transaksi!#REF!=$F$11,Transaksi!#REF!,0)</f>
        <v>#REF!</v>
      </c>
      <c r="H2557" s="61" t="e">
        <f>IF(Transaksi!#REF!=$F$11,Transaksi!#REF!,0)</f>
        <v>#REF!</v>
      </c>
      <c r="I2557" s="127" t="e">
        <f t="shared" si="39"/>
        <v>#REF!</v>
      </c>
      <c r="J2557" s="127" t="e">
        <f>IF(G2557+H2557&lt;&gt;0,Transaksi!#REF!,"")</f>
        <v>#REF!</v>
      </c>
    </row>
    <row r="2558" spans="3:10" customFormat="1" ht="16" customHeight="1">
      <c r="C2558" s="59" t="e">
        <f>IF(G2558+H2558&lt;&gt;0,Transaksi!#REF!,"")</f>
        <v>#REF!</v>
      </c>
      <c r="D2558" s="60" t="e">
        <f>IF(G2558+H2558&lt;&gt;0,Transaksi!#REF!,"")</f>
        <v>#REF!</v>
      </c>
      <c r="E2558" s="213" t="e">
        <f>IF(G2558+H2558&lt;&gt;0,Transaksi!#REF!,"")</f>
        <v>#REF!</v>
      </c>
      <c r="F2558" s="48" t="e">
        <f>IF(G2558+H2558&lt;&gt;0,Transaksi!#REF!,"")</f>
        <v>#REF!</v>
      </c>
      <c r="G2558" s="61" t="e">
        <f>IF(Transaksi!#REF!=$F$11,Transaksi!#REF!,0)</f>
        <v>#REF!</v>
      </c>
      <c r="H2558" s="61" t="e">
        <f>IF(Transaksi!#REF!=$F$11,Transaksi!#REF!,0)</f>
        <v>#REF!</v>
      </c>
      <c r="I2558" s="127" t="e">
        <f t="shared" si="39"/>
        <v>#REF!</v>
      </c>
      <c r="J2558" s="127" t="e">
        <f>IF(G2558+H2558&lt;&gt;0,Transaksi!#REF!,"")</f>
        <v>#REF!</v>
      </c>
    </row>
    <row r="2559" spans="3:10" customFormat="1" ht="16" customHeight="1">
      <c r="C2559" s="59" t="e">
        <f>IF(G2559+H2559&lt;&gt;0,Transaksi!#REF!,"")</f>
        <v>#REF!</v>
      </c>
      <c r="D2559" s="60" t="e">
        <f>IF(G2559+H2559&lt;&gt;0,Transaksi!#REF!,"")</f>
        <v>#REF!</v>
      </c>
      <c r="E2559" s="213" t="e">
        <f>IF(G2559+H2559&lt;&gt;0,Transaksi!#REF!,"")</f>
        <v>#REF!</v>
      </c>
      <c r="F2559" s="48" t="e">
        <f>IF(G2559+H2559&lt;&gt;0,Transaksi!#REF!,"")</f>
        <v>#REF!</v>
      </c>
      <c r="G2559" s="61" t="e">
        <f>IF(Transaksi!#REF!=$F$11,Transaksi!#REF!,0)</f>
        <v>#REF!</v>
      </c>
      <c r="H2559" s="61" t="e">
        <f>IF(Transaksi!#REF!=$F$11,Transaksi!#REF!,0)</f>
        <v>#REF!</v>
      </c>
      <c r="I2559" s="127" t="e">
        <f t="shared" si="39"/>
        <v>#REF!</v>
      </c>
      <c r="J2559" s="127" t="e">
        <f>IF(G2559+H2559&lt;&gt;0,Transaksi!#REF!,"")</f>
        <v>#REF!</v>
      </c>
    </row>
    <row r="2560" spans="3:10" customFormat="1" ht="16" customHeight="1">
      <c r="C2560" s="59" t="e">
        <f>IF(G2560+H2560&lt;&gt;0,Transaksi!#REF!,"")</f>
        <v>#REF!</v>
      </c>
      <c r="D2560" s="60" t="e">
        <f>IF(G2560+H2560&lt;&gt;0,Transaksi!#REF!,"")</f>
        <v>#REF!</v>
      </c>
      <c r="E2560" s="213" t="e">
        <f>IF(G2560+H2560&lt;&gt;0,Transaksi!#REF!,"")</f>
        <v>#REF!</v>
      </c>
      <c r="F2560" s="48" t="e">
        <f>IF(G2560+H2560&lt;&gt;0,Transaksi!#REF!,"")</f>
        <v>#REF!</v>
      </c>
      <c r="G2560" s="61" t="e">
        <f>IF(Transaksi!#REF!=$F$11,Transaksi!#REF!,0)</f>
        <v>#REF!</v>
      </c>
      <c r="H2560" s="61" t="e">
        <f>IF(Transaksi!#REF!=$F$11,Transaksi!#REF!,0)</f>
        <v>#REF!</v>
      </c>
      <c r="I2560" s="127" t="e">
        <f t="shared" si="39"/>
        <v>#REF!</v>
      </c>
      <c r="J2560" s="127" t="e">
        <f>IF(G2560+H2560&lt;&gt;0,Transaksi!#REF!,"")</f>
        <v>#REF!</v>
      </c>
    </row>
    <row r="2561" spans="3:10" customFormat="1" ht="16" customHeight="1">
      <c r="C2561" s="59" t="e">
        <f>IF(G2561+H2561&lt;&gt;0,Transaksi!#REF!,"")</f>
        <v>#REF!</v>
      </c>
      <c r="D2561" s="60" t="e">
        <f>IF(G2561+H2561&lt;&gt;0,Transaksi!#REF!,"")</f>
        <v>#REF!</v>
      </c>
      <c r="E2561" s="213" t="e">
        <f>IF(G2561+H2561&lt;&gt;0,Transaksi!#REF!,"")</f>
        <v>#REF!</v>
      </c>
      <c r="F2561" s="48" t="e">
        <f>IF(G2561+H2561&lt;&gt;0,Transaksi!#REF!,"")</f>
        <v>#REF!</v>
      </c>
      <c r="G2561" s="61" t="e">
        <f>IF(Transaksi!#REF!=$F$11,Transaksi!#REF!,0)</f>
        <v>#REF!</v>
      </c>
      <c r="H2561" s="61" t="e">
        <f>IF(Transaksi!#REF!=$F$11,Transaksi!#REF!,0)</f>
        <v>#REF!</v>
      </c>
      <c r="I2561" s="127" t="e">
        <f t="shared" si="39"/>
        <v>#REF!</v>
      </c>
      <c r="J2561" s="127" t="e">
        <f>IF(G2561+H2561&lt;&gt;0,Transaksi!#REF!,"")</f>
        <v>#REF!</v>
      </c>
    </row>
    <row r="2562" spans="3:10" customFormat="1" ht="16" customHeight="1">
      <c r="C2562" s="59" t="e">
        <f>IF(G2562+H2562&lt;&gt;0,Transaksi!#REF!,"")</f>
        <v>#REF!</v>
      </c>
      <c r="D2562" s="60" t="e">
        <f>IF(G2562+H2562&lt;&gt;0,Transaksi!#REF!,"")</f>
        <v>#REF!</v>
      </c>
      <c r="E2562" s="213" t="e">
        <f>IF(G2562+H2562&lt;&gt;0,Transaksi!#REF!,"")</f>
        <v>#REF!</v>
      </c>
      <c r="F2562" s="48" t="e">
        <f>IF(G2562+H2562&lt;&gt;0,Transaksi!#REF!,"")</f>
        <v>#REF!</v>
      </c>
      <c r="G2562" s="61" t="e">
        <f>IF(Transaksi!#REF!=$F$11,Transaksi!#REF!,0)</f>
        <v>#REF!</v>
      </c>
      <c r="H2562" s="61" t="e">
        <f>IF(Transaksi!#REF!=$F$11,Transaksi!#REF!,0)</f>
        <v>#REF!</v>
      </c>
      <c r="I2562" s="127" t="e">
        <f t="shared" si="39"/>
        <v>#REF!</v>
      </c>
      <c r="J2562" s="127" t="e">
        <f>IF(G2562+H2562&lt;&gt;0,Transaksi!#REF!,"")</f>
        <v>#REF!</v>
      </c>
    </row>
    <row r="2563" spans="3:10" customFormat="1" ht="16" customHeight="1">
      <c r="C2563" s="59" t="e">
        <f>IF(G2563+H2563&lt;&gt;0,Transaksi!#REF!,"")</f>
        <v>#REF!</v>
      </c>
      <c r="D2563" s="60" t="e">
        <f>IF(G2563+H2563&lt;&gt;0,Transaksi!#REF!,"")</f>
        <v>#REF!</v>
      </c>
      <c r="E2563" s="213" t="e">
        <f>IF(G2563+H2563&lt;&gt;0,Transaksi!#REF!,"")</f>
        <v>#REF!</v>
      </c>
      <c r="F2563" s="48" t="e">
        <f>IF(G2563+H2563&lt;&gt;0,Transaksi!#REF!,"")</f>
        <v>#REF!</v>
      </c>
      <c r="G2563" s="61" t="e">
        <f>IF(Transaksi!#REF!=$F$11,Transaksi!#REF!,0)</f>
        <v>#REF!</v>
      </c>
      <c r="H2563" s="61" t="e">
        <f>IF(Transaksi!#REF!=$F$11,Transaksi!#REF!,0)</f>
        <v>#REF!</v>
      </c>
      <c r="I2563" s="127" t="e">
        <f t="shared" si="39"/>
        <v>#REF!</v>
      </c>
      <c r="J2563" s="127" t="e">
        <f>IF(G2563+H2563&lt;&gt;0,Transaksi!#REF!,"")</f>
        <v>#REF!</v>
      </c>
    </row>
    <row r="2564" spans="3:10" customFormat="1" ht="16" customHeight="1">
      <c r="C2564" s="59" t="e">
        <f>IF(G2564+H2564&lt;&gt;0,Transaksi!#REF!,"")</f>
        <v>#REF!</v>
      </c>
      <c r="D2564" s="60" t="e">
        <f>IF(G2564+H2564&lt;&gt;0,Transaksi!#REF!,"")</f>
        <v>#REF!</v>
      </c>
      <c r="E2564" s="213" t="e">
        <f>IF(G2564+H2564&lt;&gt;0,Transaksi!#REF!,"")</f>
        <v>#REF!</v>
      </c>
      <c r="F2564" s="48" t="e">
        <f>IF(G2564+H2564&lt;&gt;0,Transaksi!#REF!,"")</f>
        <v>#REF!</v>
      </c>
      <c r="G2564" s="61" t="e">
        <f>IF(Transaksi!#REF!=$F$11,Transaksi!#REF!,0)</f>
        <v>#REF!</v>
      </c>
      <c r="H2564" s="61" t="e">
        <f>IF(Transaksi!#REF!=$F$11,Transaksi!#REF!,0)</f>
        <v>#REF!</v>
      </c>
      <c r="I2564" s="127" t="e">
        <f t="shared" si="39"/>
        <v>#REF!</v>
      </c>
      <c r="J2564" s="127" t="e">
        <f>IF(G2564+H2564&lt;&gt;0,Transaksi!#REF!,"")</f>
        <v>#REF!</v>
      </c>
    </row>
    <row r="2565" spans="3:10" customFormat="1" ht="16" customHeight="1">
      <c r="C2565" s="59" t="e">
        <f>IF(G2565+H2565&lt;&gt;0,Transaksi!#REF!,"")</f>
        <v>#REF!</v>
      </c>
      <c r="D2565" s="60" t="e">
        <f>IF(G2565+H2565&lt;&gt;0,Transaksi!#REF!,"")</f>
        <v>#REF!</v>
      </c>
      <c r="E2565" s="213" t="e">
        <f>IF(G2565+H2565&lt;&gt;0,Transaksi!#REF!,"")</f>
        <v>#REF!</v>
      </c>
      <c r="F2565" s="48" t="e">
        <f>IF(G2565+H2565&lt;&gt;0,Transaksi!#REF!,"")</f>
        <v>#REF!</v>
      </c>
      <c r="G2565" s="61" t="e">
        <f>IF(Transaksi!#REF!=$F$11,Transaksi!#REF!,0)</f>
        <v>#REF!</v>
      </c>
      <c r="H2565" s="61" t="e">
        <f>IF(Transaksi!#REF!=$F$11,Transaksi!#REF!,0)</f>
        <v>#REF!</v>
      </c>
      <c r="I2565" s="127" t="e">
        <f t="shared" si="39"/>
        <v>#REF!</v>
      </c>
      <c r="J2565" s="127" t="e">
        <f>IF(G2565+H2565&lt;&gt;0,Transaksi!#REF!,"")</f>
        <v>#REF!</v>
      </c>
    </row>
    <row r="2566" spans="3:10" customFormat="1" ht="16" customHeight="1">
      <c r="C2566" s="59" t="e">
        <f>IF(G2566+H2566&lt;&gt;0,Transaksi!#REF!,"")</f>
        <v>#REF!</v>
      </c>
      <c r="D2566" s="60" t="e">
        <f>IF(G2566+H2566&lt;&gt;0,Transaksi!#REF!,"")</f>
        <v>#REF!</v>
      </c>
      <c r="E2566" s="213" t="e">
        <f>IF(G2566+H2566&lt;&gt;0,Transaksi!#REF!,"")</f>
        <v>#REF!</v>
      </c>
      <c r="F2566" s="48" t="e">
        <f>IF(G2566+H2566&lt;&gt;0,Transaksi!#REF!,"")</f>
        <v>#REF!</v>
      </c>
      <c r="G2566" s="61" t="e">
        <f>IF(Transaksi!#REF!=$F$11,Transaksi!#REF!,0)</f>
        <v>#REF!</v>
      </c>
      <c r="H2566" s="61" t="e">
        <f>IF(Transaksi!#REF!=$F$11,Transaksi!#REF!,0)</f>
        <v>#REF!</v>
      </c>
      <c r="I2566" s="127" t="e">
        <f t="shared" si="39"/>
        <v>#REF!</v>
      </c>
      <c r="J2566" s="127" t="e">
        <f>IF(G2566+H2566&lt;&gt;0,Transaksi!#REF!,"")</f>
        <v>#REF!</v>
      </c>
    </row>
    <row r="2567" spans="3:10" customFormat="1" ht="16" customHeight="1">
      <c r="C2567" s="59" t="e">
        <f>IF(G2567+H2567&lt;&gt;0,Transaksi!#REF!,"")</f>
        <v>#REF!</v>
      </c>
      <c r="D2567" s="60" t="e">
        <f>IF(G2567+H2567&lt;&gt;0,Transaksi!#REF!,"")</f>
        <v>#REF!</v>
      </c>
      <c r="E2567" s="213" t="e">
        <f>IF(G2567+H2567&lt;&gt;0,Transaksi!#REF!,"")</f>
        <v>#REF!</v>
      </c>
      <c r="F2567" s="48" t="e">
        <f>IF(G2567+H2567&lt;&gt;0,Transaksi!#REF!,"")</f>
        <v>#REF!</v>
      </c>
      <c r="G2567" s="61" t="e">
        <f>IF(Transaksi!#REF!=$F$11,Transaksi!#REF!,0)</f>
        <v>#REF!</v>
      </c>
      <c r="H2567" s="61" t="e">
        <f>IF(Transaksi!#REF!=$F$11,Transaksi!#REF!,0)</f>
        <v>#REF!</v>
      </c>
      <c r="I2567" s="127" t="e">
        <f t="shared" si="39"/>
        <v>#REF!</v>
      </c>
      <c r="J2567" s="127" t="e">
        <f>IF(G2567+H2567&lt;&gt;0,Transaksi!#REF!,"")</f>
        <v>#REF!</v>
      </c>
    </row>
    <row r="2568" spans="3:10" customFormat="1" ht="16" customHeight="1">
      <c r="C2568" s="59" t="e">
        <f>IF(G2568+H2568&lt;&gt;0,Transaksi!#REF!,"")</f>
        <v>#REF!</v>
      </c>
      <c r="D2568" s="60" t="e">
        <f>IF(G2568+H2568&lt;&gt;0,Transaksi!#REF!,"")</f>
        <v>#REF!</v>
      </c>
      <c r="E2568" s="213" t="e">
        <f>IF(G2568+H2568&lt;&gt;0,Transaksi!#REF!,"")</f>
        <v>#REF!</v>
      </c>
      <c r="F2568" s="48" t="e">
        <f>IF(G2568+H2568&lt;&gt;0,Transaksi!#REF!,"")</f>
        <v>#REF!</v>
      </c>
      <c r="G2568" s="61" t="e">
        <f>IF(Transaksi!#REF!=$F$11,Transaksi!#REF!,0)</f>
        <v>#REF!</v>
      </c>
      <c r="H2568" s="61" t="e">
        <f>IF(Transaksi!#REF!=$F$11,Transaksi!#REF!,0)</f>
        <v>#REF!</v>
      </c>
      <c r="I2568" s="127" t="e">
        <f t="shared" si="39"/>
        <v>#REF!</v>
      </c>
      <c r="J2568" s="127" t="e">
        <f>IF(G2568+H2568&lt;&gt;0,Transaksi!#REF!,"")</f>
        <v>#REF!</v>
      </c>
    </row>
    <row r="2569" spans="3:10" customFormat="1" ht="16" customHeight="1">
      <c r="C2569" s="59" t="e">
        <f>IF(G2569+H2569&lt;&gt;0,Transaksi!#REF!,"")</f>
        <v>#REF!</v>
      </c>
      <c r="D2569" s="60" t="e">
        <f>IF(G2569+H2569&lt;&gt;0,Transaksi!#REF!,"")</f>
        <v>#REF!</v>
      </c>
      <c r="E2569" s="213" t="e">
        <f>IF(G2569+H2569&lt;&gt;0,Transaksi!#REF!,"")</f>
        <v>#REF!</v>
      </c>
      <c r="F2569" s="48" t="e">
        <f>IF(G2569+H2569&lt;&gt;0,Transaksi!#REF!,"")</f>
        <v>#REF!</v>
      </c>
      <c r="G2569" s="61" t="e">
        <f>IF(Transaksi!#REF!=$F$11,Transaksi!#REF!,0)</f>
        <v>#REF!</v>
      </c>
      <c r="H2569" s="61" t="e">
        <f>IF(Transaksi!#REF!=$F$11,Transaksi!#REF!,0)</f>
        <v>#REF!</v>
      </c>
      <c r="I2569" s="127" t="e">
        <f t="shared" si="39"/>
        <v>#REF!</v>
      </c>
      <c r="J2569" s="127" t="e">
        <f>IF(G2569+H2569&lt;&gt;0,Transaksi!#REF!,"")</f>
        <v>#REF!</v>
      </c>
    </row>
    <row r="2570" spans="3:10" customFormat="1" ht="16" customHeight="1">
      <c r="C2570" s="59" t="e">
        <f>IF(G2570+H2570&lt;&gt;0,Transaksi!#REF!,"")</f>
        <v>#REF!</v>
      </c>
      <c r="D2570" s="60" t="e">
        <f>IF(G2570+H2570&lt;&gt;0,Transaksi!#REF!,"")</f>
        <v>#REF!</v>
      </c>
      <c r="E2570" s="213" t="e">
        <f>IF(G2570+H2570&lt;&gt;0,Transaksi!#REF!,"")</f>
        <v>#REF!</v>
      </c>
      <c r="F2570" s="48" t="e">
        <f>IF(G2570+H2570&lt;&gt;0,Transaksi!#REF!,"")</f>
        <v>#REF!</v>
      </c>
      <c r="G2570" s="61" t="e">
        <f>IF(Transaksi!#REF!=$F$11,Transaksi!#REF!,0)</f>
        <v>#REF!</v>
      </c>
      <c r="H2570" s="61" t="e">
        <f>IF(Transaksi!#REF!=$F$11,Transaksi!#REF!,0)</f>
        <v>#REF!</v>
      </c>
      <c r="I2570" s="127" t="e">
        <f t="shared" si="39"/>
        <v>#REF!</v>
      </c>
      <c r="J2570" s="127" t="e">
        <f>IF(G2570+H2570&lt;&gt;0,Transaksi!#REF!,"")</f>
        <v>#REF!</v>
      </c>
    </row>
    <row r="2571" spans="3:10" customFormat="1" ht="16" customHeight="1">
      <c r="C2571" s="59" t="e">
        <f>IF(G2571+H2571&lt;&gt;0,Transaksi!#REF!,"")</f>
        <v>#REF!</v>
      </c>
      <c r="D2571" s="60" t="e">
        <f>IF(G2571+H2571&lt;&gt;0,Transaksi!#REF!,"")</f>
        <v>#REF!</v>
      </c>
      <c r="E2571" s="213" t="e">
        <f>IF(G2571+H2571&lt;&gt;0,Transaksi!#REF!,"")</f>
        <v>#REF!</v>
      </c>
      <c r="F2571" s="48" t="e">
        <f>IF(G2571+H2571&lt;&gt;0,Transaksi!#REF!,"")</f>
        <v>#REF!</v>
      </c>
      <c r="G2571" s="61" t="e">
        <f>IF(Transaksi!#REF!=$F$11,Transaksi!#REF!,0)</f>
        <v>#REF!</v>
      </c>
      <c r="H2571" s="61" t="e">
        <f>IF(Transaksi!#REF!=$F$11,Transaksi!#REF!,0)</f>
        <v>#REF!</v>
      </c>
      <c r="I2571" s="127" t="e">
        <f t="shared" si="39"/>
        <v>#REF!</v>
      </c>
      <c r="J2571" s="127" t="e">
        <f>IF(G2571+H2571&lt;&gt;0,Transaksi!#REF!,"")</f>
        <v>#REF!</v>
      </c>
    </row>
    <row r="2572" spans="3:10" customFormat="1" ht="16" customHeight="1">
      <c r="C2572" s="59" t="e">
        <f>IF(G2572+H2572&lt;&gt;0,Transaksi!#REF!,"")</f>
        <v>#REF!</v>
      </c>
      <c r="D2572" s="60" t="e">
        <f>IF(G2572+H2572&lt;&gt;0,Transaksi!#REF!,"")</f>
        <v>#REF!</v>
      </c>
      <c r="E2572" s="213" t="e">
        <f>IF(G2572+H2572&lt;&gt;0,Transaksi!#REF!,"")</f>
        <v>#REF!</v>
      </c>
      <c r="F2572" s="48" t="e">
        <f>IF(G2572+H2572&lt;&gt;0,Transaksi!#REF!,"")</f>
        <v>#REF!</v>
      </c>
      <c r="G2572" s="61" t="e">
        <f>IF(Transaksi!#REF!=$F$11,Transaksi!#REF!,0)</f>
        <v>#REF!</v>
      </c>
      <c r="H2572" s="61" t="e">
        <f>IF(Transaksi!#REF!=$F$11,Transaksi!#REF!,0)</f>
        <v>#REF!</v>
      </c>
      <c r="I2572" s="127" t="e">
        <f t="shared" si="39"/>
        <v>#REF!</v>
      </c>
      <c r="J2572" s="127" t="e">
        <f>IF(G2572+H2572&lt;&gt;0,Transaksi!#REF!,"")</f>
        <v>#REF!</v>
      </c>
    </row>
    <row r="2573" spans="3:10" customFormat="1" ht="16" customHeight="1">
      <c r="C2573" s="59" t="e">
        <f>IF(G2573+H2573&lt;&gt;0,Transaksi!#REF!,"")</f>
        <v>#REF!</v>
      </c>
      <c r="D2573" s="60" t="e">
        <f>IF(G2573+H2573&lt;&gt;0,Transaksi!#REF!,"")</f>
        <v>#REF!</v>
      </c>
      <c r="E2573" s="213" t="e">
        <f>IF(G2573+H2573&lt;&gt;0,Transaksi!#REF!,"")</f>
        <v>#REF!</v>
      </c>
      <c r="F2573" s="48" t="e">
        <f>IF(G2573+H2573&lt;&gt;0,Transaksi!#REF!,"")</f>
        <v>#REF!</v>
      </c>
      <c r="G2573" s="61" t="e">
        <f>IF(Transaksi!#REF!=$F$11,Transaksi!#REF!,0)</f>
        <v>#REF!</v>
      </c>
      <c r="H2573" s="61" t="e">
        <f>IF(Transaksi!#REF!=$F$11,Transaksi!#REF!,0)</f>
        <v>#REF!</v>
      </c>
      <c r="I2573" s="127" t="e">
        <f t="shared" si="39"/>
        <v>#REF!</v>
      </c>
      <c r="J2573" s="127" t="e">
        <f>IF(G2573+H2573&lt;&gt;0,Transaksi!#REF!,"")</f>
        <v>#REF!</v>
      </c>
    </row>
    <row r="2574" spans="3:10" customFormat="1" ht="16" customHeight="1">
      <c r="C2574" s="59" t="e">
        <f>IF(G2574+H2574&lt;&gt;0,Transaksi!#REF!,"")</f>
        <v>#REF!</v>
      </c>
      <c r="D2574" s="60" t="e">
        <f>IF(G2574+H2574&lt;&gt;0,Transaksi!#REF!,"")</f>
        <v>#REF!</v>
      </c>
      <c r="E2574" s="213" t="e">
        <f>IF(G2574+H2574&lt;&gt;0,Transaksi!#REF!,"")</f>
        <v>#REF!</v>
      </c>
      <c r="F2574" s="48" t="e">
        <f>IF(G2574+H2574&lt;&gt;0,Transaksi!#REF!,"")</f>
        <v>#REF!</v>
      </c>
      <c r="G2574" s="61" t="e">
        <f>IF(Transaksi!#REF!=$F$11,Transaksi!#REF!,0)</f>
        <v>#REF!</v>
      </c>
      <c r="H2574" s="61" t="e">
        <f>IF(Transaksi!#REF!=$F$11,Transaksi!#REF!,0)</f>
        <v>#REF!</v>
      </c>
      <c r="I2574" s="127" t="e">
        <f t="shared" si="39"/>
        <v>#REF!</v>
      </c>
      <c r="J2574" s="127" t="e">
        <f>IF(G2574+H2574&lt;&gt;0,Transaksi!#REF!,"")</f>
        <v>#REF!</v>
      </c>
    </row>
    <row r="2575" spans="3:10" customFormat="1" ht="16" customHeight="1">
      <c r="C2575" s="59" t="e">
        <f>IF(G2575+H2575&lt;&gt;0,Transaksi!#REF!,"")</f>
        <v>#REF!</v>
      </c>
      <c r="D2575" s="60" t="e">
        <f>IF(G2575+H2575&lt;&gt;0,Transaksi!#REF!,"")</f>
        <v>#REF!</v>
      </c>
      <c r="E2575" s="213" t="e">
        <f>IF(G2575+H2575&lt;&gt;0,Transaksi!#REF!,"")</f>
        <v>#REF!</v>
      </c>
      <c r="F2575" s="48" t="e">
        <f>IF(G2575+H2575&lt;&gt;0,Transaksi!#REF!,"")</f>
        <v>#REF!</v>
      </c>
      <c r="G2575" s="61" t="e">
        <f>IF(Transaksi!#REF!=$F$11,Transaksi!#REF!,0)</f>
        <v>#REF!</v>
      </c>
      <c r="H2575" s="61" t="e">
        <f>IF(Transaksi!#REF!=$F$11,Transaksi!#REF!,0)</f>
        <v>#REF!</v>
      </c>
      <c r="I2575" s="127" t="e">
        <f t="shared" si="39"/>
        <v>#REF!</v>
      </c>
      <c r="J2575" s="127" t="e">
        <f>IF(G2575+H2575&lt;&gt;0,Transaksi!#REF!,"")</f>
        <v>#REF!</v>
      </c>
    </row>
    <row r="2576" spans="3:10" customFormat="1" ht="16" customHeight="1">
      <c r="C2576" s="59" t="e">
        <f>IF(G2576+H2576&lt;&gt;0,Transaksi!#REF!,"")</f>
        <v>#REF!</v>
      </c>
      <c r="D2576" s="60" t="e">
        <f>IF(G2576+H2576&lt;&gt;0,Transaksi!#REF!,"")</f>
        <v>#REF!</v>
      </c>
      <c r="E2576" s="213" t="e">
        <f>IF(G2576+H2576&lt;&gt;0,Transaksi!#REF!,"")</f>
        <v>#REF!</v>
      </c>
      <c r="F2576" s="48" t="e">
        <f>IF(G2576+H2576&lt;&gt;0,Transaksi!#REF!,"")</f>
        <v>#REF!</v>
      </c>
      <c r="G2576" s="61" t="e">
        <f>IF(Transaksi!#REF!=$F$11,Transaksi!#REF!,0)</f>
        <v>#REF!</v>
      </c>
      <c r="H2576" s="61" t="e">
        <f>IF(Transaksi!#REF!=$F$11,Transaksi!#REF!,0)</f>
        <v>#REF!</v>
      </c>
      <c r="I2576" s="127" t="e">
        <f t="shared" si="39"/>
        <v>#REF!</v>
      </c>
      <c r="J2576" s="127" t="e">
        <f>IF(G2576+H2576&lt;&gt;0,Transaksi!#REF!,"")</f>
        <v>#REF!</v>
      </c>
    </row>
    <row r="2577" spans="3:10" customFormat="1" ht="16" customHeight="1">
      <c r="C2577" s="59" t="e">
        <f>IF(G2577+H2577&lt;&gt;0,Transaksi!#REF!,"")</f>
        <v>#REF!</v>
      </c>
      <c r="D2577" s="60" t="e">
        <f>IF(G2577+H2577&lt;&gt;0,Transaksi!#REF!,"")</f>
        <v>#REF!</v>
      </c>
      <c r="E2577" s="213" t="e">
        <f>IF(G2577+H2577&lt;&gt;0,Transaksi!#REF!,"")</f>
        <v>#REF!</v>
      </c>
      <c r="F2577" s="48" t="e">
        <f>IF(G2577+H2577&lt;&gt;0,Transaksi!#REF!,"")</f>
        <v>#REF!</v>
      </c>
      <c r="G2577" s="61" t="e">
        <f>IF(Transaksi!#REF!=$F$11,Transaksi!#REF!,0)</f>
        <v>#REF!</v>
      </c>
      <c r="H2577" s="61" t="e">
        <f>IF(Transaksi!#REF!=$F$11,Transaksi!#REF!,0)</f>
        <v>#REF!</v>
      </c>
      <c r="I2577" s="127" t="e">
        <f t="shared" ref="I2577:I2640" si="40">I2576+G2577-H2577</f>
        <v>#REF!</v>
      </c>
      <c r="J2577" s="127" t="e">
        <f>IF(G2577+H2577&lt;&gt;0,Transaksi!#REF!,"")</f>
        <v>#REF!</v>
      </c>
    </row>
    <row r="2578" spans="3:10" customFormat="1" ht="16" customHeight="1">
      <c r="C2578" s="59" t="e">
        <f>IF(G2578+H2578&lt;&gt;0,Transaksi!#REF!,"")</f>
        <v>#REF!</v>
      </c>
      <c r="D2578" s="60" t="e">
        <f>IF(G2578+H2578&lt;&gt;0,Transaksi!#REF!,"")</f>
        <v>#REF!</v>
      </c>
      <c r="E2578" s="213" t="e">
        <f>IF(G2578+H2578&lt;&gt;0,Transaksi!#REF!,"")</f>
        <v>#REF!</v>
      </c>
      <c r="F2578" s="48" t="e">
        <f>IF(G2578+H2578&lt;&gt;0,Transaksi!#REF!,"")</f>
        <v>#REF!</v>
      </c>
      <c r="G2578" s="61" t="e">
        <f>IF(Transaksi!#REF!=$F$11,Transaksi!#REF!,0)</f>
        <v>#REF!</v>
      </c>
      <c r="H2578" s="61" t="e">
        <f>IF(Transaksi!#REF!=$F$11,Transaksi!#REF!,0)</f>
        <v>#REF!</v>
      </c>
      <c r="I2578" s="127" t="e">
        <f t="shared" si="40"/>
        <v>#REF!</v>
      </c>
      <c r="J2578" s="127" t="e">
        <f>IF(G2578+H2578&lt;&gt;0,Transaksi!#REF!,"")</f>
        <v>#REF!</v>
      </c>
    </row>
    <row r="2579" spans="3:10" customFormat="1" ht="16" customHeight="1">
      <c r="C2579" s="59" t="e">
        <f>IF(G2579+H2579&lt;&gt;0,Transaksi!#REF!,"")</f>
        <v>#REF!</v>
      </c>
      <c r="D2579" s="60" t="e">
        <f>IF(G2579+H2579&lt;&gt;0,Transaksi!#REF!,"")</f>
        <v>#REF!</v>
      </c>
      <c r="E2579" s="213" t="e">
        <f>IF(G2579+H2579&lt;&gt;0,Transaksi!#REF!,"")</f>
        <v>#REF!</v>
      </c>
      <c r="F2579" s="48" t="e">
        <f>IF(G2579+H2579&lt;&gt;0,Transaksi!#REF!,"")</f>
        <v>#REF!</v>
      </c>
      <c r="G2579" s="61" t="e">
        <f>IF(Transaksi!#REF!=$F$11,Transaksi!#REF!,0)</f>
        <v>#REF!</v>
      </c>
      <c r="H2579" s="61" t="e">
        <f>IF(Transaksi!#REF!=$F$11,Transaksi!#REF!,0)</f>
        <v>#REF!</v>
      </c>
      <c r="I2579" s="127" t="e">
        <f t="shared" si="40"/>
        <v>#REF!</v>
      </c>
      <c r="J2579" s="127" t="e">
        <f>IF(G2579+H2579&lt;&gt;0,Transaksi!#REF!,"")</f>
        <v>#REF!</v>
      </c>
    </row>
    <row r="2580" spans="3:10" customFormat="1" ht="16" customHeight="1">
      <c r="C2580" s="59" t="e">
        <f>IF(G2580+H2580&lt;&gt;0,Transaksi!#REF!,"")</f>
        <v>#REF!</v>
      </c>
      <c r="D2580" s="60" t="e">
        <f>IF(G2580+H2580&lt;&gt;0,Transaksi!#REF!,"")</f>
        <v>#REF!</v>
      </c>
      <c r="E2580" s="213" t="e">
        <f>IF(G2580+H2580&lt;&gt;0,Transaksi!#REF!,"")</f>
        <v>#REF!</v>
      </c>
      <c r="F2580" s="48" t="e">
        <f>IF(G2580+H2580&lt;&gt;0,Transaksi!#REF!,"")</f>
        <v>#REF!</v>
      </c>
      <c r="G2580" s="61" t="e">
        <f>IF(Transaksi!#REF!=$F$11,Transaksi!#REF!,0)</f>
        <v>#REF!</v>
      </c>
      <c r="H2580" s="61" t="e">
        <f>IF(Transaksi!#REF!=$F$11,Transaksi!#REF!,0)</f>
        <v>#REF!</v>
      </c>
      <c r="I2580" s="127" t="e">
        <f t="shared" si="40"/>
        <v>#REF!</v>
      </c>
      <c r="J2580" s="127" t="e">
        <f>IF(G2580+H2580&lt;&gt;0,Transaksi!#REF!,"")</f>
        <v>#REF!</v>
      </c>
    </row>
    <row r="2581" spans="3:10" customFormat="1" ht="16" customHeight="1">
      <c r="C2581" s="59" t="e">
        <f>IF(G2581+H2581&lt;&gt;0,Transaksi!#REF!,"")</f>
        <v>#REF!</v>
      </c>
      <c r="D2581" s="60" t="e">
        <f>IF(G2581+H2581&lt;&gt;0,Transaksi!#REF!,"")</f>
        <v>#REF!</v>
      </c>
      <c r="E2581" s="213" t="e">
        <f>IF(G2581+H2581&lt;&gt;0,Transaksi!#REF!,"")</f>
        <v>#REF!</v>
      </c>
      <c r="F2581" s="48" t="e">
        <f>IF(G2581+H2581&lt;&gt;0,Transaksi!#REF!,"")</f>
        <v>#REF!</v>
      </c>
      <c r="G2581" s="61" t="e">
        <f>IF(Transaksi!#REF!=$F$11,Transaksi!#REF!,0)</f>
        <v>#REF!</v>
      </c>
      <c r="H2581" s="61" t="e">
        <f>IF(Transaksi!#REF!=$F$11,Transaksi!#REF!,0)</f>
        <v>#REF!</v>
      </c>
      <c r="I2581" s="127" t="e">
        <f t="shared" si="40"/>
        <v>#REF!</v>
      </c>
      <c r="J2581" s="127" t="e">
        <f>IF(G2581+H2581&lt;&gt;0,Transaksi!#REF!,"")</f>
        <v>#REF!</v>
      </c>
    </row>
    <row r="2582" spans="3:10" customFormat="1" ht="16" customHeight="1">
      <c r="C2582" s="59" t="e">
        <f>IF(G2582+H2582&lt;&gt;0,Transaksi!#REF!,"")</f>
        <v>#REF!</v>
      </c>
      <c r="D2582" s="60" t="e">
        <f>IF(G2582+H2582&lt;&gt;0,Transaksi!#REF!,"")</f>
        <v>#REF!</v>
      </c>
      <c r="E2582" s="213" t="e">
        <f>IF(G2582+H2582&lt;&gt;0,Transaksi!#REF!,"")</f>
        <v>#REF!</v>
      </c>
      <c r="F2582" s="48" t="e">
        <f>IF(G2582+H2582&lt;&gt;0,Transaksi!#REF!,"")</f>
        <v>#REF!</v>
      </c>
      <c r="G2582" s="61" t="e">
        <f>IF(Transaksi!#REF!=$F$11,Transaksi!#REF!,0)</f>
        <v>#REF!</v>
      </c>
      <c r="H2582" s="61" t="e">
        <f>IF(Transaksi!#REF!=$F$11,Transaksi!#REF!,0)</f>
        <v>#REF!</v>
      </c>
      <c r="I2582" s="127" t="e">
        <f t="shared" si="40"/>
        <v>#REF!</v>
      </c>
      <c r="J2582" s="127" t="e">
        <f>IF(G2582+H2582&lt;&gt;0,Transaksi!#REF!,"")</f>
        <v>#REF!</v>
      </c>
    </row>
    <row r="2583" spans="3:10" customFormat="1" ht="16" customHeight="1">
      <c r="C2583" s="59" t="e">
        <f>IF(G2583+H2583&lt;&gt;0,Transaksi!#REF!,"")</f>
        <v>#REF!</v>
      </c>
      <c r="D2583" s="60" t="e">
        <f>IF(G2583+H2583&lt;&gt;0,Transaksi!#REF!,"")</f>
        <v>#REF!</v>
      </c>
      <c r="E2583" s="213" t="e">
        <f>IF(G2583+H2583&lt;&gt;0,Transaksi!#REF!,"")</f>
        <v>#REF!</v>
      </c>
      <c r="F2583" s="48" t="e">
        <f>IF(G2583+H2583&lt;&gt;0,Transaksi!#REF!,"")</f>
        <v>#REF!</v>
      </c>
      <c r="G2583" s="61" t="e">
        <f>IF(Transaksi!#REF!=$F$11,Transaksi!#REF!,0)</f>
        <v>#REF!</v>
      </c>
      <c r="H2583" s="61" t="e">
        <f>IF(Transaksi!#REF!=$F$11,Transaksi!#REF!,0)</f>
        <v>#REF!</v>
      </c>
      <c r="I2583" s="127" t="e">
        <f t="shared" si="40"/>
        <v>#REF!</v>
      </c>
      <c r="J2583" s="127" t="e">
        <f>IF(G2583+H2583&lt;&gt;0,Transaksi!#REF!,"")</f>
        <v>#REF!</v>
      </c>
    </row>
    <row r="2584" spans="3:10" customFormat="1" ht="16" customHeight="1">
      <c r="C2584" s="59" t="e">
        <f>IF(G2584+H2584&lt;&gt;0,Transaksi!#REF!,"")</f>
        <v>#REF!</v>
      </c>
      <c r="D2584" s="60" t="e">
        <f>IF(G2584+H2584&lt;&gt;0,Transaksi!#REF!,"")</f>
        <v>#REF!</v>
      </c>
      <c r="E2584" s="213" t="e">
        <f>IF(G2584+H2584&lt;&gt;0,Transaksi!#REF!,"")</f>
        <v>#REF!</v>
      </c>
      <c r="F2584" s="48" t="e">
        <f>IF(G2584+H2584&lt;&gt;0,Transaksi!#REF!,"")</f>
        <v>#REF!</v>
      </c>
      <c r="G2584" s="61" t="e">
        <f>IF(Transaksi!#REF!=$F$11,Transaksi!#REF!,0)</f>
        <v>#REF!</v>
      </c>
      <c r="H2584" s="61" t="e">
        <f>IF(Transaksi!#REF!=$F$11,Transaksi!#REF!,0)</f>
        <v>#REF!</v>
      </c>
      <c r="I2584" s="127" t="e">
        <f t="shared" si="40"/>
        <v>#REF!</v>
      </c>
      <c r="J2584" s="127" t="e">
        <f>IF(G2584+H2584&lt;&gt;0,Transaksi!#REF!,"")</f>
        <v>#REF!</v>
      </c>
    </row>
    <row r="2585" spans="3:10" customFormat="1" ht="16" customHeight="1">
      <c r="C2585" s="59" t="e">
        <f>IF(G2585+H2585&lt;&gt;0,Transaksi!#REF!,"")</f>
        <v>#REF!</v>
      </c>
      <c r="D2585" s="60" t="e">
        <f>IF(G2585+H2585&lt;&gt;0,Transaksi!#REF!,"")</f>
        <v>#REF!</v>
      </c>
      <c r="E2585" s="213" t="e">
        <f>IF(G2585+H2585&lt;&gt;0,Transaksi!#REF!,"")</f>
        <v>#REF!</v>
      </c>
      <c r="F2585" s="48" t="e">
        <f>IF(G2585+H2585&lt;&gt;0,Transaksi!#REF!,"")</f>
        <v>#REF!</v>
      </c>
      <c r="G2585" s="61" t="e">
        <f>IF(Transaksi!#REF!=$F$11,Transaksi!#REF!,0)</f>
        <v>#REF!</v>
      </c>
      <c r="H2585" s="61" t="e">
        <f>IF(Transaksi!#REF!=$F$11,Transaksi!#REF!,0)</f>
        <v>#REF!</v>
      </c>
      <c r="I2585" s="127" t="e">
        <f t="shared" si="40"/>
        <v>#REF!</v>
      </c>
      <c r="J2585" s="127" t="e">
        <f>IF(G2585+H2585&lt;&gt;0,Transaksi!#REF!,"")</f>
        <v>#REF!</v>
      </c>
    </row>
    <row r="2586" spans="3:10" customFormat="1" ht="16" customHeight="1">
      <c r="C2586" s="59" t="e">
        <f>IF(G2586+H2586&lt;&gt;0,Transaksi!#REF!,"")</f>
        <v>#REF!</v>
      </c>
      <c r="D2586" s="60" t="e">
        <f>IF(G2586+H2586&lt;&gt;0,Transaksi!#REF!,"")</f>
        <v>#REF!</v>
      </c>
      <c r="E2586" s="213" t="e">
        <f>IF(G2586+H2586&lt;&gt;0,Transaksi!#REF!,"")</f>
        <v>#REF!</v>
      </c>
      <c r="F2586" s="48" t="e">
        <f>IF(G2586+H2586&lt;&gt;0,Transaksi!#REF!,"")</f>
        <v>#REF!</v>
      </c>
      <c r="G2586" s="61" t="e">
        <f>IF(Transaksi!#REF!=$F$11,Transaksi!#REF!,0)</f>
        <v>#REF!</v>
      </c>
      <c r="H2586" s="61" t="e">
        <f>IF(Transaksi!#REF!=$F$11,Transaksi!#REF!,0)</f>
        <v>#REF!</v>
      </c>
      <c r="I2586" s="127" t="e">
        <f t="shared" si="40"/>
        <v>#REF!</v>
      </c>
      <c r="J2586" s="127" t="e">
        <f>IF(G2586+H2586&lt;&gt;0,Transaksi!#REF!,"")</f>
        <v>#REF!</v>
      </c>
    </row>
    <row r="2587" spans="3:10" customFormat="1" ht="16" customHeight="1">
      <c r="C2587" s="59" t="e">
        <f>IF(G2587+H2587&lt;&gt;0,Transaksi!#REF!,"")</f>
        <v>#REF!</v>
      </c>
      <c r="D2587" s="60" t="e">
        <f>IF(G2587+H2587&lt;&gt;0,Transaksi!#REF!,"")</f>
        <v>#REF!</v>
      </c>
      <c r="E2587" s="213" t="e">
        <f>IF(G2587+H2587&lt;&gt;0,Transaksi!#REF!,"")</f>
        <v>#REF!</v>
      </c>
      <c r="F2587" s="48" t="e">
        <f>IF(G2587+H2587&lt;&gt;0,Transaksi!#REF!,"")</f>
        <v>#REF!</v>
      </c>
      <c r="G2587" s="61" t="e">
        <f>IF(Transaksi!#REF!=$F$11,Transaksi!#REF!,0)</f>
        <v>#REF!</v>
      </c>
      <c r="H2587" s="61" t="e">
        <f>IF(Transaksi!#REF!=$F$11,Transaksi!#REF!,0)</f>
        <v>#REF!</v>
      </c>
      <c r="I2587" s="127" t="e">
        <f t="shared" si="40"/>
        <v>#REF!</v>
      </c>
      <c r="J2587" s="127" t="e">
        <f>IF(G2587+H2587&lt;&gt;0,Transaksi!#REF!,"")</f>
        <v>#REF!</v>
      </c>
    </row>
    <row r="2588" spans="3:10" customFormat="1" ht="16" customHeight="1">
      <c r="C2588" s="59" t="e">
        <f>IF(G2588+H2588&lt;&gt;0,Transaksi!#REF!,"")</f>
        <v>#REF!</v>
      </c>
      <c r="D2588" s="60" t="e">
        <f>IF(G2588+H2588&lt;&gt;0,Transaksi!#REF!,"")</f>
        <v>#REF!</v>
      </c>
      <c r="E2588" s="213" t="e">
        <f>IF(G2588+H2588&lt;&gt;0,Transaksi!#REF!,"")</f>
        <v>#REF!</v>
      </c>
      <c r="F2588" s="48" t="e">
        <f>IF(G2588+H2588&lt;&gt;0,Transaksi!#REF!,"")</f>
        <v>#REF!</v>
      </c>
      <c r="G2588" s="61" t="e">
        <f>IF(Transaksi!#REF!=$F$11,Transaksi!#REF!,0)</f>
        <v>#REF!</v>
      </c>
      <c r="H2588" s="61" t="e">
        <f>IF(Transaksi!#REF!=$F$11,Transaksi!#REF!,0)</f>
        <v>#REF!</v>
      </c>
      <c r="I2588" s="127" t="e">
        <f t="shared" si="40"/>
        <v>#REF!</v>
      </c>
      <c r="J2588" s="127" t="e">
        <f>IF(G2588+H2588&lt;&gt;0,Transaksi!#REF!,"")</f>
        <v>#REF!</v>
      </c>
    </row>
    <row r="2589" spans="3:10" customFormat="1" ht="16" customHeight="1">
      <c r="C2589" s="59" t="e">
        <f>IF(G2589+H2589&lt;&gt;0,Transaksi!#REF!,"")</f>
        <v>#REF!</v>
      </c>
      <c r="D2589" s="60" t="e">
        <f>IF(G2589+H2589&lt;&gt;0,Transaksi!#REF!,"")</f>
        <v>#REF!</v>
      </c>
      <c r="E2589" s="213" t="e">
        <f>IF(G2589+H2589&lt;&gt;0,Transaksi!#REF!,"")</f>
        <v>#REF!</v>
      </c>
      <c r="F2589" s="48" t="e">
        <f>IF(G2589+H2589&lt;&gt;0,Transaksi!#REF!,"")</f>
        <v>#REF!</v>
      </c>
      <c r="G2589" s="61" t="e">
        <f>IF(Transaksi!#REF!=$F$11,Transaksi!#REF!,0)</f>
        <v>#REF!</v>
      </c>
      <c r="H2589" s="61" t="e">
        <f>IF(Transaksi!#REF!=$F$11,Transaksi!#REF!,0)</f>
        <v>#REF!</v>
      </c>
      <c r="I2589" s="127" t="e">
        <f t="shared" si="40"/>
        <v>#REF!</v>
      </c>
      <c r="J2589" s="127" t="e">
        <f>IF(G2589+H2589&lt;&gt;0,Transaksi!#REF!,"")</f>
        <v>#REF!</v>
      </c>
    </row>
    <row r="2590" spans="3:10" customFormat="1" ht="16" customHeight="1">
      <c r="C2590" s="59" t="e">
        <f>IF(G2590+H2590&lt;&gt;0,Transaksi!#REF!,"")</f>
        <v>#REF!</v>
      </c>
      <c r="D2590" s="60" t="e">
        <f>IF(G2590+H2590&lt;&gt;0,Transaksi!#REF!,"")</f>
        <v>#REF!</v>
      </c>
      <c r="E2590" s="213" t="e">
        <f>IF(G2590+H2590&lt;&gt;0,Transaksi!#REF!,"")</f>
        <v>#REF!</v>
      </c>
      <c r="F2590" s="48" t="e">
        <f>IF(G2590+H2590&lt;&gt;0,Transaksi!#REF!,"")</f>
        <v>#REF!</v>
      </c>
      <c r="G2590" s="61" t="e">
        <f>IF(Transaksi!#REF!=$F$11,Transaksi!#REF!,0)</f>
        <v>#REF!</v>
      </c>
      <c r="H2590" s="61" t="e">
        <f>IF(Transaksi!#REF!=$F$11,Transaksi!#REF!,0)</f>
        <v>#REF!</v>
      </c>
      <c r="I2590" s="127" t="e">
        <f t="shared" si="40"/>
        <v>#REF!</v>
      </c>
      <c r="J2590" s="127" t="e">
        <f>IF(G2590+H2590&lt;&gt;0,Transaksi!#REF!,"")</f>
        <v>#REF!</v>
      </c>
    </row>
    <row r="2591" spans="3:10" customFormat="1" ht="16" customHeight="1">
      <c r="C2591" s="59" t="e">
        <f>IF(G2591+H2591&lt;&gt;0,Transaksi!#REF!,"")</f>
        <v>#REF!</v>
      </c>
      <c r="D2591" s="60" t="e">
        <f>IF(G2591+H2591&lt;&gt;0,Transaksi!#REF!,"")</f>
        <v>#REF!</v>
      </c>
      <c r="E2591" s="213" t="e">
        <f>IF(G2591+H2591&lt;&gt;0,Transaksi!#REF!,"")</f>
        <v>#REF!</v>
      </c>
      <c r="F2591" s="48" t="e">
        <f>IF(G2591+H2591&lt;&gt;0,Transaksi!#REF!,"")</f>
        <v>#REF!</v>
      </c>
      <c r="G2591" s="61" t="e">
        <f>IF(Transaksi!#REF!=$F$11,Transaksi!#REF!,0)</f>
        <v>#REF!</v>
      </c>
      <c r="H2591" s="61" t="e">
        <f>IF(Transaksi!#REF!=$F$11,Transaksi!#REF!,0)</f>
        <v>#REF!</v>
      </c>
      <c r="I2591" s="127" t="e">
        <f t="shared" si="40"/>
        <v>#REF!</v>
      </c>
      <c r="J2591" s="127" t="e">
        <f>IF(G2591+H2591&lt;&gt;0,Transaksi!#REF!,"")</f>
        <v>#REF!</v>
      </c>
    </row>
    <row r="2592" spans="3:10" customFormat="1" ht="16" customHeight="1">
      <c r="C2592" s="59" t="e">
        <f>IF(G2592+H2592&lt;&gt;0,Transaksi!#REF!,"")</f>
        <v>#REF!</v>
      </c>
      <c r="D2592" s="60" t="e">
        <f>IF(G2592+H2592&lt;&gt;0,Transaksi!#REF!,"")</f>
        <v>#REF!</v>
      </c>
      <c r="E2592" s="213" t="e">
        <f>IF(G2592+H2592&lt;&gt;0,Transaksi!#REF!,"")</f>
        <v>#REF!</v>
      </c>
      <c r="F2592" s="48" t="e">
        <f>IF(G2592+H2592&lt;&gt;0,Transaksi!#REF!,"")</f>
        <v>#REF!</v>
      </c>
      <c r="G2592" s="61" t="e">
        <f>IF(Transaksi!#REF!=$F$11,Transaksi!#REF!,0)</f>
        <v>#REF!</v>
      </c>
      <c r="H2592" s="61" t="e">
        <f>IF(Transaksi!#REF!=$F$11,Transaksi!#REF!,0)</f>
        <v>#REF!</v>
      </c>
      <c r="I2592" s="127" t="e">
        <f t="shared" si="40"/>
        <v>#REF!</v>
      </c>
      <c r="J2592" s="127" t="e">
        <f>IF(G2592+H2592&lt;&gt;0,Transaksi!#REF!,"")</f>
        <v>#REF!</v>
      </c>
    </row>
    <row r="2593" spans="3:10" customFormat="1" ht="16" customHeight="1">
      <c r="C2593" s="59" t="e">
        <f>IF(G2593+H2593&lt;&gt;0,Transaksi!#REF!,"")</f>
        <v>#REF!</v>
      </c>
      <c r="D2593" s="60" t="e">
        <f>IF(G2593+H2593&lt;&gt;0,Transaksi!#REF!,"")</f>
        <v>#REF!</v>
      </c>
      <c r="E2593" s="213" t="e">
        <f>IF(G2593+H2593&lt;&gt;0,Transaksi!#REF!,"")</f>
        <v>#REF!</v>
      </c>
      <c r="F2593" s="48" t="e">
        <f>IF(G2593+H2593&lt;&gt;0,Transaksi!#REF!,"")</f>
        <v>#REF!</v>
      </c>
      <c r="G2593" s="61" t="e">
        <f>IF(Transaksi!#REF!=$F$11,Transaksi!#REF!,0)</f>
        <v>#REF!</v>
      </c>
      <c r="H2593" s="61" t="e">
        <f>IF(Transaksi!#REF!=$F$11,Transaksi!#REF!,0)</f>
        <v>#REF!</v>
      </c>
      <c r="I2593" s="127" t="e">
        <f t="shared" si="40"/>
        <v>#REF!</v>
      </c>
      <c r="J2593" s="127" t="e">
        <f>IF(G2593+H2593&lt;&gt;0,Transaksi!#REF!,"")</f>
        <v>#REF!</v>
      </c>
    </row>
    <row r="2594" spans="3:10" customFormat="1" ht="16" customHeight="1">
      <c r="C2594" s="59" t="e">
        <f>IF(G2594+H2594&lt;&gt;0,Transaksi!#REF!,"")</f>
        <v>#REF!</v>
      </c>
      <c r="D2594" s="60" t="e">
        <f>IF(G2594+H2594&lt;&gt;0,Transaksi!#REF!,"")</f>
        <v>#REF!</v>
      </c>
      <c r="E2594" s="213" t="e">
        <f>IF(G2594+H2594&lt;&gt;0,Transaksi!#REF!,"")</f>
        <v>#REF!</v>
      </c>
      <c r="F2594" s="48" t="e">
        <f>IF(G2594+H2594&lt;&gt;0,Transaksi!#REF!,"")</f>
        <v>#REF!</v>
      </c>
      <c r="G2594" s="61" t="e">
        <f>IF(Transaksi!#REF!=$F$11,Transaksi!#REF!,0)</f>
        <v>#REF!</v>
      </c>
      <c r="H2594" s="61" t="e">
        <f>IF(Transaksi!#REF!=$F$11,Transaksi!#REF!,0)</f>
        <v>#REF!</v>
      </c>
      <c r="I2594" s="127" t="e">
        <f t="shared" si="40"/>
        <v>#REF!</v>
      </c>
      <c r="J2594" s="127" t="e">
        <f>IF(G2594+H2594&lt;&gt;0,Transaksi!#REF!,"")</f>
        <v>#REF!</v>
      </c>
    </row>
    <row r="2595" spans="3:10" customFormat="1" ht="16" customHeight="1">
      <c r="C2595" s="59" t="e">
        <f>IF(G2595+H2595&lt;&gt;0,Transaksi!#REF!,"")</f>
        <v>#REF!</v>
      </c>
      <c r="D2595" s="60" t="e">
        <f>IF(G2595+H2595&lt;&gt;0,Transaksi!#REF!,"")</f>
        <v>#REF!</v>
      </c>
      <c r="E2595" s="213" t="e">
        <f>IF(G2595+H2595&lt;&gt;0,Transaksi!#REF!,"")</f>
        <v>#REF!</v>
      </c>
      <c r="F2595" s="48" t="e">
        <f>IF(G2595+H2595&lt;&gt;0,Transaksi!#REF!,"")</f>
        <v>#REF!</v>
      </c>
      <c r="G2595" s="61" t="e">
        <f>IF(Transaksi!#REF!=$F$11,Transaksi!#REF!,0)</f>
        <v>#REF!</v>
      </c>
      <c r="H2595" s="61" t="e">
        <f>IF(Transaksi!#REF!=$F$11,Transaksi!#REF!,0)</f>
        <v>#REF!</v>
      </c>
      <c r="I2595" s="127" t="e">
        <f t="shared" si="40"/>
        <v>#REF!</v>
      </c>
      <c r="J2595" s="127" t="e">
        <f>IF(G2595+H2595&lt;&gt;0,Transaksi!#REF!,"")</f>
        <v>#REF!</v>
      </c>
    </row>
    <row r="2596" spans="3:10" customFormat="1" ht="16" customHeight="1">
      <c r="C2596" s="59" t="e">
        <f>IF(G2596+H2596&lt;&gt;0,Transaksi!#REF!,"")</f>
        <v>#REF!</v>
      </c>
      <c r="D2596" s="60" t="e">
        <f>IF(G2596+H2596&lt;&gt;0,Transaksi!#REF!,"")</f>
        <v>#REF!</v>
      </c>
      <c r="E2596" s="213" t="e">
        <f>IF(G2596+H2596&lt;&gt;0,Transaksi!#REF!,"")</f>
        <v>#REF!</v>
      </c>
      <c r="F2596" s="48" t="e">
        <f>IF(G2596+H2596&lt;&gt;0,Transaksi!#REF!,"")</f>
        <v>#REF!</v>
      </c>
      <c r="G2596" s="61" t="e">
        <f>IF(Transaksi!#REF!=$F$11,Transaksi!#REF!,0)</f>
        <v>#REF!</v>
      </c>
      <c r="H2596" s="61" t="e">
        <f>IF(Transaksi!#REF!=$F$11,Transaksi!#REF!,0)</f>
        <v>#REF!</v>
      </c>
      <c r="I2596" s="127" t="e">
        <f t="shared" si="40"/>
        <v>#REF!</v>
      </c>
      <c r="J2596" s="127" t="e">
        <f>IF(G2596+H2596&lt;&gt;0,Transaksi!#REF!,"")</f>
        <v>#REF!</v>
      </c>
    </row>
    <row r="2597" spans="3:10" customFormat="1" ht="16" customHeight="1">
      <c r="C2597" s="59" t="e">
        <f>IF(G2597+H2597&lt;&gt;0,Transaksi!#REF!,"")</f>
        <v>#REF!</v>
      </c>
      <c r="D2597" s="60" t="e">
        <f>IF(G2597+H2597&lt;&gt;0,Transaksi!#REF!,"")</f>
        <v>#REF!</v>
      </c>
      <c r="E2597" s="213" t="e">
        <f>IF(G2597+H2597&lt;&gt;0,Transaksi!#REF!,"")</f>
        <v>#REF!</v>
      </c>
      <c r="F2597" s="48" t="e">
        <f>IF(G2597+H2597&lt;&gt;0,Transaksi!#REF!,"")</f>
        <v>#REF!</v>
      </c>
      <c r="G2597" s="61" t="e">
        <f>IF(Transaksi!#REF!=$F$11,Transaksi!#REF!,0)</f>
        <v>#REF!</v>
      </c>
      <c r="H2597" s="61" t="e">
        <f>IF(Transaksi!#REF!=$F$11,Transaksi!#REF!,0)</f>
        <v>#REF!</v>
      </c>
      <c r="I2597" s="127" t="e">
        <f t="shared" si="40"/>
        <v>#REF!</v>
      </c>
      <c r="J2597" s="127" t="e">
        <f>IF(G2597+H2597&lt;&gt;0,Transaksi!#REF!,"")</f>
        <v>#REF!</v>
      </c>
    </row>
    <row r="2598" spans="3:10" customFormat="1" ht="16" customHeight="1">
      <c r="C2598" s="59" t="e">
        <f>IF(G2598+H2598&lt;&gt;0,Transaksi!#REF!,"")</f>
        <v>#REF!</v>
      </c>
      <c r="D2598" s="60" t="e">
        <f>IF(G2598+H2598&lt;&gt;0,Transaksi!#REF!,"")</f>
        <v>#REF!</v>
      </c>
      <c r="E2598" s="213" t="e">
        <f>IF(G2598+H2598&lt;&gt;0,Transaksi!#REF!,"")</f>
        <v>#REF!</v>
      </c>
      <c r="F2598" s="48" t="e">
        <f>IF(G2598+H2598&lt;&gt;0,Transaksi!#REF!,"")</f>
        <v>#REF!</v>
      </c>
      <c r="G2598" s="61" t="e">
        <f>IF(Transaksi!#REF!=$F$11,Transaksi!#REF!,0)</f>
        <v>#REF!</v>
      </c>
      <c r="H2598" s="61" t="e">
        <f>IF(Transaksi!#REF!=$F$11,Transaksi!#REF!,0)</f>
        <v>#REF!</v>
      </c>
      <c r="I2598" s="127" t="e">
        <f t="shared" si="40"/>
        <v>#REF!</v>
      </c>
      <c r="J2598" s="127" t="e">
        <f>IF(G2598+H2598&lt;&gt;0,Transaksi!#REF!,"")</f>
        <v>#REF!</v>
      </c>
    </row>
    <row r="2599" spans="3:10" customFormat="1" ht="16" customHeight="1">
      <c r="C2599" s="59" t="e">
        <f>IF(G2599+H2599&lt;&gt;0,Transaksi!#REF!,"")</f>
        <v>#REF!</v>
      </c>
      <c r="D2599" s="60" t="e">
        <f>IF(G2599+H2599&lt;&gt;0,Transaksi!#REF!,"")</f>
        <v>#REF!</v>
      </c>
      <c r="E2599" s="213" t="e">
        <f>IF(G2599+H2599&lt;&gt;0,Transaksi!#REF!,"")</f>
        <v>#REF!</v>
      </c>
      <c r="F2599" s="48" t="e">
        <f>IF(G2599+H2599&lt;&gt;0,Transaksi!#REF!,"")</f>
        <v>#REF!</v>
      </c>
      <c r="G2599" s="61" t="e">
        <f>IF(Transaksi!#REF!=$F$11,Transaksi!#REF!,0)</f>
        <v>#REF!</v>
      </c>
      <c r="H2599" s="61" t="e">
        <f>IF(Transaksi!#REF!=$F$11,Transaksi!#REF!,0)</f>
        <v>#REF!</v>
      </c>
      <c r="I2599" s="127" t="e">
        <f t="shared" si="40"/>
        <v>#REF!</v>
      </c>
      <c r="J2599" s="127" t="e">
        <f>IF(G2599+H2599&lt;&gt;0,Transaksi!#REF!,"")</f>
        <v>#REF!</v>
      </c>
    </row>
    <row r="2600" spans="3:10" customFormat="1" ht="16" customHeight="1">
      <c r="C2600" s="59" t="e">
        <f>IF(G2600+H2600&lt;&gt;0,Transaksi!#REF!,"")</f>
        <v>#REF!</v>
      </c>
      <c r="D2600" s="60" t="e">
        <f>IF(G2600+H2600&lt;&gt;0,Transaksi!#REF!,"")</f>
        <v>#REF!</v>
      </c>
      <c r="E2600" s="213" t="e">
        <f>IF(G2600+H2600&lt;&gt;0,Transaksi!#REF!,"")</f>
        <v>#REF!</v>
      </c>
      <c r="F2600" s="48" t="e">
        <f>IF(G2600+H2600&lt;&gt;0,Transaksi!#REF!,"")</f>
        <v>#REF!</v>
      </c>
      <c r="G2600" s="61" t="e">
        <f>IF(Transaksi!#REF!=$F$11,Transaksi!#REF!,0)</f>
        <v>#REF!</v>
      </c>
      <c r="H2600" s="61" t="e">
        <f>IF(Transaksi!#REF!=$F$11,Transaksi!#REF!,0)</f>
        <v>#REF!</v>
      </c>
      <c r="I2600" s="127" t="e">
        <f t="shared" si="40"/>
        <v>#REF!</v>
      </c>
      <c r="J2600" s="127" t="e">
        <f>IF(G2600+H2600&lt;&gt;0,Transaksi!#REF!,"")</f>
        <v>#REF!</v>
      </c>
    </row>
    <row r="2601" spans="3:10" customFormat="1" ht="16" customHeight="1">
      <c r="C2601" s="59" t="e">
        <f>IF(G2601+H2601&lt;&gt;0,Transaksi!#REF!,"")</f>
        <v>#REF!</v>
      </c>
      <c r="D2601" s="60" t="e">
        <f>IF(G2601+H2601&lt;&gt;0,Transaksi!#REF!,"")</f>
        <v>#REF!</v>
      </c>
      <c r="E2601" s="213" t="e">
        <f>IF(G2601+H2601&lt;&gt;0,Transaksi!#REF!,"")</f>
        <v>#REF!</v>
      </c>
      <c r="F2601" s="48" t="e">
        <f>IF(G2601+H2601&lt;&gt;0,Transaksi!#REF!,"")</f>
        <v>#REF!</v>
      </c>
      <c r="G2601" s="61" t="e">
        <f>IF(Transaksi!#REF!=$F$11,Transaksi!#REF!,0)</f>
        <v>#REF!</v>
      </c>
      <c r="H2601" s="61" t="e">
        <f>IF(Transaksi!#REF!=$F$11,Transaksi!#REF!,0)</f>
        <v>#REF!</v>
      </c>
      <c r="I2601" s="127" t="e">
        <f t="shared" si="40"/>
        <v>#REF!</v>
      </c>
      <c r="J2601" s="127" t="e">
        <f>IF(G2601+H2601&lt;&gt;0,Transaksi!#REF!,"")</f>
        <v>#REF!</v>
      </c>
    </row>
    <row r="2602" spans="3:10" customFormat="1" ht="16" customHeight="1">
      <c r="C2602" s="59" t="e">
        <f>IF(G2602+H2602&lt;&gt;0,Transaksi!#REF!,"")</f>
        <v>#REF!</v>
      </c>
      <c r="D2602" s="60" t="e">
        <f>IF(G2602+H2602&lt;&gt;0,Transaksi!#REF!,"")</f>
        <v>#REF!</v>
      </c>
      <c r="E2602" s="213" t="e">
        <f>IF(G2602+H2602&lt;&gt;0,Transaksi!#REF!,"")</f>
        <v>#REF!</v>
      </c>
      <c r="F2602" s="48" t="e">
        <f>IF(G2602+H2602&lt;&gt;0,Transaksi!#REF!,"")</f>
        <v>#REF!</v>
      </c>
      <c r="G2602" s="61" t="e">
        <f>IF(Transaksi!#REF!=$F$11,Transaksi!#REF!,0)</f>
        <v>#REF!</v>
      </c>
      <c r="H2602" s="61" t="e">
        <f>IF(Transaksi!#REF!=$F$11,Transaksi!#REF!,0)</f>
        <v>#REF!</v>
      </c>
      <c r="I2602" s="127" t="e">
        <f t="shared" si="40"/>
        <v>#REF!</v>
      </c>
      <c r="J2602" s="127" t="e">
        <f>IF(G2602+H2602&lt;&gt;0,Transaksi!#REF!,"")</f>
        <v>#REF!</v>
      </c>
    </row>
    <row r="2603" spans="3:10" customFormat="1" ht="16" customHeight="1">
      <c r="C2603" s="59" t="e">
        <f>IF(G2603+H2603&lt;&gt;0,Transaksi!#REF!,"")</f>
        <v>#REF!</v>
      </c>
      <c r="D2603" s="60" t="e">
        <f>IF(G2603+H2603&lt;&gt;0,Transaksi!#REF!,"")</f>
        <v>#REF!</v>
      </c>
      <c r="E2603" s="213" t="e">
        <f>IF(G2603+H2603&lt;&gt;0,Transaksi!#REF!,"")</f>
        <v>#REF!</v>
      </c>
      <c r="F2603" s="48" t="e">
        <f>IF(G2603+H2603&lt;&gt;0,Transaksi!#REF!,"")</f>
        <v>#REF!</v>
      </c>
      <c r="G2603" s="61" t="e">
        <f>IF(Transaksi!#REF!=$F$11,Transaksi!#REF!,0)</f>
        <v>#REF!</v>
      </c>
      <c r="H2603" s="61" t="e">
        <f>IF(Transaksi!#REF!=$F$11,Transaksi!#REF!,0)</f>
        <v>#REF!</v>
      </c>
      <c r="I2603" s="127" t="e">
        <f t="shared" si="40"/>
        <v>#REF!</v>
      </c>
      <c r="J2603" s="127" t="e">
        <f>IF(G2603+H2603&lt;&gt;0,Transaksi!#REF!,"")</f>
        <v>#REF!</v>
      </c>
    </row>
    <row r="2604" spans="3:10" customFormat="1" ht="16" customHeight="1">
      <c r="C2604" s="59" t="e">
        <f>IF(G2604+H2604&lt;&gt;0,Transaksi!#REF!,"")</f>
        <v>#REF!</v>
      </c>
      <c r="D2604" s="60" t="e">
        <f>IF(G2604+H2604&lt;&gt;0,Transaksi!#REF!,"")</f>
        <v>#REF!</v>
      </c>
      <c r="E2604" s="213" t="e">
        <f>IF(G2604+H2604&lt;&gt;0,Transaksi!#REF!,"")</f>
        <v>#REF!</v>
      </c>
      <c r="F2604" s="48" t="e">
        <f>IF(G2604+H2604&lt;&gt;0,Transaksi!#REF!,"")</f>
        <v>#REF!</v>
      </c>
      <c r="G2604" s="61" t="e">
        <f>IF(Transaksi!#REF!=$F$11,Transaksi!#REF!,0)</f>
        <v>#REF!</v>
      </c>
      <c r="H2604" s="61" t="e">
        <f>IF(Transaksi!#REF!=$F$11,Transaksi!#REF!,0)</f>
        <v>#REF!</v>
      </c>
      <c r="I2604" s="127" t="e">
        <f t="shared" si="40"/>
        <v>#REF!</v>
      </c>
      <c r="J2604" s="127" t="e">
        <f>IF(G2604+H2604&lt;&gt;0,Transaksi!#REF!,"")</f>
        <v>#REF!</v>
      </c>
    </row>
    <row r="2605" spans="3:10" customFormat="1" ht="16" customHeight="1">
      <c r="C2605" s="59" t="e">
        <f>IF(G2605+H2605&lt;&gt;0,Transaksi!#REF!,"")</f>
        <v>#REF!</v>
      </c>
      <c r="D2605" s="60" t="e">
        <f>IF(G2605+H2605&lt;&gt;0,Transaksi!#REF!,"")</f>
        <v>#REF!</v>
      </c>
      <c r="E2605" s="213" t="e">
        <f>IF(G2605+H2605&lt;&gt;0,Transaksi!#REF!,"")</f>
        <v>#REF!</v>
      </c>
      <c r="F2605" s="48" t="e">
        <f>IF(G2605+H2605&lt;&gt;0,Transaksi!#REF!,"")</f>
        <v>#REF!</v>
      </c>
      <c r="G2605" s="61" t="e">
        <f>IF(Transaksi!#REF!=$F$11,Transaksi!#REF!,0)</f>
        <v>#REF!</v>
      </c>
      <c r="H2605" s="61" t="e">
        <f>IF(Transaksi!#REF!=$F$11,Transaksi!#REF!,0)</f>
        <v>#REF!</v>
      </c>
      <c r="I2605" s="127" t="e">
        <f t="shared" si="40"/>
        <v>#REF!</v>
      </c>
      <c r="J2605" s="127" t="e">
        <f>IF(G2605+H2605&lt;&gt;0,Transaksi!#REF!,"")</f>
        <v>#REF!</v>
      </c>
    </row>
    <row r="2606" spans="3:10" customFormat="1" ht="16" customHeight="1">
      <c r="C2606" s="59" t="e">
        <f>IF(G2606+H2606&lt;&gt;0,Transaksi!#REF!,"")</f>
        <v>#REF!</v>
      </c>
      <c r="D2606" s="60" t="e">
        <f>IF(G2606+H2606&lt;&gt;0,Transaksi!#REF!,"")</f>
        <v>#REF!</v>
      </c>
      <c r="E2606" s="213" t="e">
        <f>IF(G2606+H2606&lt;&gt;0,Transaksi!#REF!,"")</f>
        <v>#REF!</v>
      </c>
      <c r="F2606" s="48" t="e">
        <f>IF(G2606+H2606&lt;&gt;0,Transaksi!#REF!,"")</f>
        <v>#REF!</v>
      </c>
      <c r="G2606" s="61" t="e">
        <f>IF(Transaksi!#REF!=$F$11,Transaksi!#REF!,0)</f>
        <v>#REF!</v>
      </c>
      <c r="H2606" s="61" t="e">
        <f>IF(Transaksi!#REF!=$F$11,Transaksi!#REF!,0)</f>
        <v>#REF!</v>
      </c>
      <c r="I2606" s="127" t="e">
        <f t="shared" si="40"/>
        <v>#REF!</v>
      </c>
      <c r="J2606" s="127" t="e">
        <f>IF(G2606+H2606&lt;&gt;0,Transaksi!#REF!,"")</f>
        <v>#REF!</v>
      </c>
    </row>
    <row r="2607" spans="3:10" customFormat="1" ht="16" customHeight="1">
      <c r="C2607" s="59" t="e">
        <f>IF(G2607+H2607&lt;&gt;0,Transaksi!#REF!,"")</f>
        <v>#REF!</v>
      </c>
      <c r="D2607" s="60" t="e">
        <f>IF(G2607+H2607&lt;&gt;0,Transaksi!#REF!,"")</f>
        <v>#REF!</v>
      </c>
      <c r="E2607" s="213" t="e">
        <f>IF(G2607+H2607&lt;&gt;0,Transaksi!#REF!,"")</f>
        <v>#REF!</v>
      </c>
      <c r="F2607" s="48" t="e">
        <f>IF(G2607+H2607&lt;&gt;0,Transaksi!#REF!,"")</f>
        <v>#REF!</v>
      </c>
      <c r="G2607" s="61" t="e">
        <f>IF(Transaksi!#REF!=$F$11,Transaksi!#REF!,0)</f>
        <v>#REF!</v>
      </c>
      <c r="H2607" s="61" t="e">
        <f>IF(Transaksi!#REF!=$F$11,Transaksi!#REF!,0)</f>
        <v>#REF!</v>
      </c>
      <c r="I2607" s="127" t="e">
        <f t="shared" si="40"/>
        <v>#REF!</v>
      </c>
      <c r="J2607" s="127" t="e">
        <f>IF(G2607+H2607&lt;&gt;0,Transaksi!#REF!,"")</f>
        <v>#REF!</v>
      </c>
    </row>
    <row r="2608" spans="3:10" customFormat="1" ht="16" customHeight="1">
      <c r="C2608" s="59" t="e">
        <f>IF(G2608+H2608&lt;&gt;0,Transaksi!#REF!,"")</f>
        <v>#REF!</v>
      </c>
      <c r="D2608" s="60" t="e">
        <f>IF(G2608+H2608&lt;&gt;0,Transaksi!#REF!,"")</f>
        <v>#REF!</v>
      </c>
      <c r="E2608" s="213" t="e">
        <f>IF(G2608+H2608&lt;&gt;0,Transaksi!#REF!,"")</f>
        <v>#REF!</v>
      </c>
      <c r="F2608" s="48" t="e">
        <f>IF(G2608+H2608&lt;&gt;0,Transaksi!#REF!,"")</f>
        <v>#REF!</v>
      </c>
      <c r="G2608" s="61" t="e">
        <f>IF(Transaksi!#REF!=$F$11,Transaksi!#REF!,0)</f>
        <v>#REF!</v>
      </c>
      <c r="H2608" s="61" t="e">
        <f>IF(Transaksi!#REF!=$F$11,Transaksi!#REF!,0)</f>
        <v>#REF!</v>
      </c>
      <c r="I2608" s="127" t="e">
        <f t="shared" si="40"/>
        <v>#REF!</v>
      </c>
      <c r="J2608" s="127" t="e">
        <f>IF(G2608+H2608&lt;&gt;0,Transaksi!#REF!,"")</f>
        <v>#REF!</v>
      </c>
    </row>
    <row r="2609" spans="3:10" customFormat="1" ht="16" customHeight="1">
      <c r="C2609" s="59" t="e">
        <f>IF(G2609+H2609&lt;&gt;0,Transaksi!#REF!,"")</f>
        <v>#REF!</v>
      </c>
      <c r="D2609" s="60" t="e">
        <f>IF(G2609+H2609&lt;&gt;0,Transaksi!#REF!,"")</f>
        <v>#REF!</v>
      </c>
      <c r="E2609" s="213" t="e">
        <f>IF(G2609+H2609&lt;&gt;0,Transaksi!#REF!,"")</f>
        <v>#REF!</v>
      </c>
      <c r="F2609" s="48" t="e">
        <f>IF(G2609+H2609&lt;&gt;0,Transaksi!#REF!,"")</f>
        <v>#REF!</v>
      </c>
      <c r="G2609" s="61" t="e">
        <f>IF(Transaksi!#REF!=$F$11,Transaksi!#REF!,0)</f>
        <v>#REF!</v>
      </c>
      <c r="H2609" s="61" t="e">
        <f>IF(Transaksi!#REF!=$F$11,Transaksi!#REF!,0)</f>
        <v>#REF!</v>
      </c>
      <c r="I2609" s="127" t="e">
        <f t="shared" si="40"/>
        <v>#REF!</v>
      </c>
      <c r="J2609" s="127" t="e">
        <f>IF(G2609+H2609&lt;&gt;0,Transaksi!#REF!,"")</f>
        <v>#REF!</v>
      </c>
    </row>
    <row r="2610" spans="3:10" customFormat="1" ht="16" customHeight="1">
      <c r="C2610" s="59" t="e">
        <f>IF(G2610+H2610&lt;&gt;0,Transaksi!#REF!,"")</f>
        <v>#REF!</v>
      </c>
      <c r="D2610" s="60" t="e">
        <f>IF(G2610+H2610&lt;&gt;0,Transaksi!#REF!,"")</f>
        <v>#REF!</v>
      </c>
      <c r="E2610" s="213" t="e">
        <f>IF(G2610+H2610&lt;&gt;0,Transaksi!#REF!,"")</f>
        <v>#REF!</v>
      </c>
      <c r="F2610" s="48" t="e">
        <f>IF(G2610+H2610&lt;&gt;0,Transaksi!#REF!,"")</f>
        <v>#REF!</v>
      </c>
      <c r="G2610" s="61" t="e">
        <f>IF(Transaksi!#REF!=$F$11,Transaksi!#REF!,0)</f>
        <v>#REF!</v>
      </c>
      <c r="H2610" s="61" t="e">
        <f>IF(Transaksi!#REF!=$F$11,Transaksi!#REF!,0)</f>
        <v>#REF!</v>
      </c>
      <c r="I2610" s="127" t="e">
        <f t="shared" si="40"/>
        <v>#REF!</v>
      </c>
      <c r="J2610" s="127" t="e">
        <f>IF(G2610+H2610&lt;&gt;0,Transaksi!#REF!,"")</f>
        <v>#REF!</v>
      </c>
    </row>
    <row r="2611" spans="3:10" customFormat="1" ht="16" customHeight="1">
      <c r="C2611" s="59" t="e">
        <f>IF(G2611+H2611&lt;&gt;0,Transaksi!#REF!,"")</f>
        <v>#REF!</v>
      </c>
      <c r="D2611" s="60" t="e">
        <f>IF(G2611+H2611&lt;&gt;0,Transaksi!#REF!,"")</f>
        <v>#REF!</v>
      </c>
      <c r="E2611" s="213" t="e">
        <f>IF(G2611+H2611&lt;&gt;0,Transaksi!#REF!,"")</f>
        <v>#REF!</v>
      </c>
      <c r="F2611" s="48" t="e">
        <f>IF(G2611+H2611&lt;&gt;0,Transaksi!#REF!,"")</f>
        <v>#REF!</v>
      </c>
      <c r="G2611" s="61" t="e">
        <f>IF(Transaksi!#REF!=$F$11,Transaksi!#REF!,0)</f>
        <v>#REF!</v>
      </c>
      <c r="H2611" s="61" t="e">
        <f>IF(Transaksi!#REF!=$F$11,Transaksi!#REF!,0)</f>
        <v>#REF!</v>
      </c>
      <c r="I2611" s="127" t="e">
        <f t="shared" si="40"/>
        <v>#REF!</v>
      </c>
      <c r="J2611" s="127" t="e">
        <f>IF(G2611+H2611&lt;&gt;0,Transaksi!#REF!,"")</f>
        <v>#REF!</v>
      </c>
    </row>
    <row r="2612" spans="3:10" customFormat="1" ht="16" customHeight="1">
      <c r="C2612" s="59" t="e">
        <f>IF(G2612+H2612&lt;&gt;0,Transaksi!#REF!,"")</f>
        <v>#REF!</v>
      </c>
      <c r="D2612" s="60" t="e">
        <f>IF(G2612+H2612&lt;&gt;0,Transaksi!#REF!,"")</f>
        <v>#REF!</v>
      </c>
      <c r="E2612" s="213" t="e">
        <f>IF(G2612+H2612&lt;&gt;0,Transaksi!#REF!,"")</f>
        <v>#REF!</v>
      </c>
      <c r="F2612" s="48" t="e">
        <f>IF(G2612+H2612&lt;&gt;0,Transaksi!#REF!,"")</f>
        <v>#REF!</v>
      </c>
      <c r="G2612" s="61" t="e">
        <f>IF(Transaksi!#REF!=$F$11,Transaksi!#REF!,0)</f>
        <v>#REF!</v>
      </c>
      <c r="H2612" s="61" t="e">
        <f>IF(Transaksi!#REF!=$F$11,Transaksi!#REF!,0)</f>
        <v>#REF!</v>
      </c>
      <c r="I2612" s="127" t="e">
        <f t="shared" si="40"/>
        <v>#REF!</v>
      </c>
      <c r="J2612" s="127" t="e">
        <f>IF(G2612+H2612&lt;&gt;0,Transaksi!#REF!,"")</f>
        <v>#REF!</v>
      </c>
    </row>
    <row r="2613" spans="3:10" customFormat="1" ht="16" customHeight="1">
      <c r="C2613" s="59" t="e">
        <f>IF(G2613+H2613&lt;&gt;0,Transaksi!#REF!,"")</f>
        <v>#REF!</v>
      </c>
      <c r="D2613" s="60" t="e">
        <f>IF(G2613+H2613&lt;&gt;0,Transaksi!#REF!,"")</f>
        <v>#REF!</v>
      </c>
      <c r="E2613" s="213" t="e">
        <f>IF(G2613+H2613&lt;&gt;0,Transaksi!#REF!,"")</f>
        <v>#REF!</v>
      </c>
      <c r="F2613" s="48" t="e">
        <f>IF(G2613+H2613&lt;&gt;0,Transaksi!#REF!,"")</f>
        <v>#REF!</v>
      </c>
      <c r="G2613" s="61" t="e">
        <f>IF(Transaksi!#REF!=$F$11,Transaksi!#REF!,0)</f>
        <v>#REF!</v>
      </c>
      <c r="H2613" s="61" t="e">
        <f>IF(Transaksi!#REF!=$F$11,Transaksi!#REF!,0)</f>
        <v>#REF!</v>
      </c>
      <c r="I2613" s="127" t="e">
        <f t="shared" si="40"/>
        <v>#REF!</v>
      </c>
      <c r="J2613" s="127" t="e">
        <f>IF(G2613+H2613&lt;&gt;0,Transaksi!#REF!,"")</f>
        <v>#REF!</v>
      </c>
    </row>
    <row r="2614" spans="3:10" customFormat="1" ht="16" customHeight="1">
      <c r="C2614" s="59" t="e">
        <f>IF(G2614+H2614&lt;&gt;0,Transaksi!#REF!,"")</f>
        <v>#REF!</v>
      </c>
      <c r="D2614" s="60" t="e">
        <f>IF(G2614+H2614&lt;&gt;0,Transaksi!#REF!,"")</f>
        <v>#REF!</v>
      </c>
      <c r="E2614" s="213" t="e">
        <f>IF(G2614+H2614&lt;&gt;0,Transaksi!#REF!,"")</f>
        <v>#REF!</v>
      </c>
      <c r="F2614" s="48" t="e">
        <f>IF(G2614+H2614&lt;&gt;0,Transaksi!#REF!,"")</f>
        <v>#REF!</v>
      </c>
      <c r="G2614" s="61" t="e">
        <f>IF(Transaksi!#REF!=$F$11,Transaksi!#REF!,0)</f>
        <v>#REF!</v>
      </c>
      <c r="H2614" s="61" t="e">
        <f>IF(Transaksi!#REF!=$F$11,Transaksi!#REF!,0)</f>
        <v>#REF!</v>
      </c>
      <c r="I2614" s="127" t="e">
        <f t="shared" si="40"/>
        <v>#REF!</v>
      </c>
      <c r="J2614" s="127" t="e">
        <f>IF(G2614+H2614&lt;&gt;0,Transaksi!#REF!,"")</f>
        <v>#REF!</v>
      </c>
    </row>
    <row r="2615" spans="3:10" customFormat="1" ht="16" customHeight="1">
      <c r="C2615" s="59" t="e">
        <f>IF(G2615+H2615&lt;&gt;0,Transaksi!#REF!,"")</f>
        <v>#REF!</v>
      </c>
      <c r="D2615" s="60" t="e">
        <f>IF(G2615+H2615&lt;&gt;0,Transaksi!#REF!,"")</f>
        <v>#REF!</v>
      </c>
      <c r="E2615" s="213" t="e">
        <f>IF(G2615+H2615&lt;&gt;0,Transaksi!#REF!,"")</f>
        <v>#REF!</v>
      </c>
      <c r="F2615" s="48" t="e">
        <f>IF(G2615+H2615&lt;&gt;0,Transaksi!#REF!,"")</f>
        <v>#REF!</v>
      </c>
      <c r="G2615" s="61" t="e">
        <f>IF(Transaksi!#REF!=$F$11,Transaksi!#REF!,0)</f>
        <v>#REF!</v>
      </c>
      <c r="H2615" s="61" t="e">
        <f>IF(Transaksi!#REF!=$F$11,Transaksi!#REF!,0)</f>
        <v>#REF!</v>
      </c>
      <c r="I2615" s="127" t="e">
        <f t="shared" si="40"/>
        <v>#REF!</v>
      </c>
      <c r="J2615" s="127" t="e">
        <f>IF(G2615+H2615&lt;&gt;0,Transaksi!#REF!,"")</f>
        <v>#REF!</v>
      </c>
    </row>
    <row r="2616" spans="3:10" customFormat="1" ht="16" customHeight="1">
      <c r="C2616" s="59" t="e">
        <f>IF(G2616+H2616&lt;&gt;0,Transaksi!#REF!,"")</f>
        <v>#REF!</v>
      </c>
      <c r="D2616" s="60" t="e">
        <f>IF(G2616+H2616&lt;&gt;0,Transaksi!#REF!,"")</f>
        <v>#REF!</v>
      </c>
      <c r="E2616" s="213" t="e">
        <f>IF(G2616+H2616&lt;&gt;0,Transaksi!#REF!,"")</f>
        <v>#REF!</v>
      </c>
      <c r="F2616" s="48" t="e">
        <f>IF(G2616+H2616&lt;&gt;0,Transaksi!#REF!,"")</f>
        <v>#REF!</v>
      </c>
      <c r="G2616" s="61" t="e">
        <f>IF(Transaksi!#REF!=$F$11,Transaksi!#REF!,0)</f>
        <v>#REF!</v>
      </c>
      <c r="H2616" s="61" t="e">
        <f>IF(Transaksi!#REF!=$F$11,Transaksi!#REF!,0)</f>
        <v>#REF!</v>
      </c>
      <c r="I2616" s="127" t="e">
        <f t="shared" si="40"/>
        <v>#REF!</v>
      </c>
      <c r="J2616" s="127" t="e">
        <f>IF(G2616+H2616&lt;&gt;0,Transaksi!#REF!,"")</f>
        <v>#REF!</v>
      </c>
    </row>
    <row r="2617" spans="3:10" customFormat="1" ht="16" customHeight="1">
      <c r="C2617" s="59" t="e">
        <f>IF(G2617+H2617&lt;&gt;0,Transaksi!#REF!,"")</f>
        <v>#REF!</v>
      </c>
      <c r="D2617" s="60" t="e">
        <f>IF(G2617+H2617&lt;&gt;0,Transaksi!#REF!,"")</f>
        <v>#REF!</v>
      </c>
      <c r="E2617" s="213" t="e">
        <f>IF(G2617+H2617&lt;&gt;0,Transaksi!#REF!,"")</f>
        <v>#REF!</v>
      </c>
      <c r="F2617" s="48" t="e">
        <f>IF(G2617+H2617&lt;&gt;0,Transaksi!#REF!,"")</f>
        <v>#REF!</v>
      </c>
      <c r="G2617" s="61" t="e">
        <f>IF(Transaksi!#REF!=$F$11,Transaksi!#REF!,0)</f>
        <v>#REF!</v>
      </c>
      <c r="H2617" s="61" t="e">
        <f>IF(Transaksi!#REF!=$F$11,Transaksi!#REF!,0)</f>
        <v>#REF!</v>
      </c>
      <c r="I2617" s="127" t="e">
        <f t="shared" si="40"/>
        <v>#REF!</v>
      </c>
      <c r="J2617" s="127" t="e">
        <f>IF(G2617+H2617&lt;&gt;0,Transaksi!#REF!,"")</f>
        <v>#REF!</v>
      </c>
    </row>
    <row r="2618" spans="3:10" customFormat="1" ht="16" customHeight="1">
      <c r="C2618" s="59" t="e">
        <f>IF(G2618+H2618&lt;&gt;0,Transaksi!#REF!,"")</f>
        <v>#REF!</v>
      </c>
      <c r="D2618" s="60" t="e">
        <f>IF(G2618+H2618&lt;&gt;0,Transaksi!#REF!,"")</f>
        <v>#REF!</v>
      </c>
      <c r="E2618" s="213" t="e">
        <f>IF(G2618+H2618&lt;&gt;0,Transaksi!#REF!,"")</f>
        <v>#REF!</v>
      </c>
      <c r="F2618" s="48" t="e">
        <f>IF(G2618+H2618&lt;&gt;0,Transaksi!#REF!,"")</f>
        <v>#REF!</v>
      </c>
      <c r="G2618" s="61" t="e">
        <f>IF(Transaksi!#REF!=$F$11,Transaksi!#REF!,0)</f>
        <v>#REF!</v>
      </c>
      <c r="H2618" s="61" t="e">
        <f>IF(Transaksi!#REF!=$F$11,Transaksi!#REF!,0)</f>
        <v>#REF!</v>
      </c>
      <c r="I2618" s="127" t="e">
        <f t="shared" si="40"/>
        <v>#REF!</v>
      </c>
      <c r="J2618" s="127" t="e">
        <f>IF(G2618+H2618&lt;&gt;0,Transaksi!#REF!,"")</f>
        <v>#REF!</v>
      </c>
    </row>
    <row r="2619" spans="3:10" customFormat="1" ht="16" customHeight="1">
      <c r="C2619" s="59" t="e">
        <f>IF(G2619+H2619&lt;&gt;0,Transaksi!#REF!,"")</f>
        <v>#REF!</v>
      </c>
      <c r="D2619" s="60" t="e">
        <f>IF(G2619+H2619&lt;&gt;0,Transaksi!#REF!,"")</f>
        <v>#REF!</v>
      </c>
      <c r="E2619" s="213" t="e">
        <f>IF(G2619+H2619&lt;&gt;0,Transaksi!#REF!,"")</f>
        <v>#REF!</v>
      </c>
      <c r="F2619" s="48" t="e">
        <f>IF(G2619+H2619&lt;&gt;0,Transaksi!#REF!,"")</f>
        <v>#REF!</v>
      </c>
      <c r="G2619" s="61" t="e">
        <f>IF(Transaksi!#REF!=$F$11,Transaksi!#REF!,0)</f>
        <v>#REF!</v>
      </c>
      <c r="H2619" s="61" t="e">
        <f>IF(Transaksi!#REF!=$F$11,Transaksi!#REF!,0)</f>
        <v>#REF!</v>
      </c>
      <c r="I2619" s="127" t="e">
        <f t="shared" si="40"/>
        <v>#REF!</v>
      </c>
      <c r="J2619" s="127" t="e">
        <f>IF(G2619+H2619&lt;&gt;0,Transaksi!#REF!,"")</f>
        <v>#REF!</v>
      </c>
    </row>
    <row r="2620" spans="3:10" customFormat="1" ht="16" customHeight="1">
      <c r="C2620" s="59" t="e">
        <f>IF(G2620+H2620&lt;&gt;0,Transaksi!#REF!,"")</f>
        <v>#REF!</v>
      </c>
      <c r="D2620" s="60" t="e">
        <f>IF(G2620+H2620&lt;&gt;0,Transaksi!#REF!,"")</f>
        <v>#REF!</v>
      </c>
      <c r="E2620" s="213" t="e">
        <f>IF(G2620+H2620&lt;&gt;0,Transaksi!#REF!,"")</f>
        <v>#REF!</v>
      </c>
      <c r="F2620" s="48" t="e">
        <f>IF(G2620+H2620&lt;&gt;0,Transaksi!#REF!,"")</f>
        <v>#REF!</v>
      </c>
      <c r="G2620" s="61" t="e">
        <f>IF(Transaksi!#REF!=$F$11,Transaksi!#REF!,0)</f>
        <v>#REF!</v>
      </c>
      <c r="H2620" s="61" t="e">
        <f>IF(Transaksi!#REF!=$F$11,Transaksi!#REF!,0)</f>
        <v>#REF!</v>
      </c>
      <c r="I2620" s="127" t="e">
        <f t="shared" si="40"/>
        <v>#REF!</v>
      </c>
      <c r="J2620" s="127" t="e">
        <f>IF(G2620+H2620&lt;&gt;0,Transaksi!#REF!,"")</f>
        <v>#REF!</v>
      </c>
    </row>
    <row r="2621" spans="3:10" customFormat="1" ht="16" customHeight="1">
      <c r="C2621" s="59" t="e">
        <f>IF(G2621+H2621&lt;&gt;0,Transaksi!#REF!,"")</f>
        <v>#REF!</v>
      </c>
      <c r="D2621" s="60" t="e">
        <f>IF(G2621+H2621&lt;&gt;0,Transaksi!#REF!,"")</f>
        <v>#REF!</v>
      </c>
      <c r="E2621" s="213" t="e">
        <f>IF(G2621+H2621&lt;&gt;0,Transaksi!#REF!,"")</f>
        <v>#REF!</v>
      </c>
      <c r="F2621" s="48" t="e">
        <f>IF(G2621+H2621&lt;&gt;0,Transaksi!#REF!,"")</f>
        <v>#REF!</v>
      </c>
      <c r="G2621" s="61" t="e">
        <f>IF(Transaksi!#REF!=$F$11,Transaksi!#REF!,0)</f>
        <v>#REF!</v>
      </c>
      <c r="H2621" s="61" t="e">
        <f>IF(Transaksi!#REF!=$F$11,Transaksi!#REF!,0)</f>
        <v>#REF!</v>
      </c>
      <c r="I2621" s="127" t="e">
        <f t="shared" si="40"/>
        <v>#REF!</v>
      </c>
      <c r="J2621" s="127" t="e">
        <f>IF(G2621+H2621&lt;&gt;0,Transaksi!#REF!,"")</f>
        <v>#REF!</v>
      </c>
    </row>
    <row r="2622" spans="3:10" customFormat="1" ht="16" customHeight="1">
      <c r="C2622" s="59" t="e">
        <f>IF(G2622+H2622&lt;&gt;0,Transaksi!#REF!,"")</f>
        <v>#REF!</v>
      </c>
      <c r="D2622" s="60" t="e">
        <f>IF(G2622+H2622&lt;&gt;0,Transaksi!#REF!,"")</f>
        <v>#REF!</v>
      </c>
      <c r="E2622" s="213" t="e">
        <f>IF(G2622+H2622&lt;&gt;0,Transaksi!#REF!,"")</f>
        <v>#REF!</v>
      </c>
      <c r="F2622" s="48" t="e">
        <f>IF(G2622+H2622&lt;&gt;0,Transaksi!#REF!,"")</f>
        <v>#REF!</v>
      </c>
      <c r="G2622" s="61" t="e">
        <f>IF(Transaksi!#REF!=$F$11,Transaksi!#REF!,0)</f>
        <v>#REF!</v>
      </c>
      <c r="H2622" s="61" t="e">
        <f>IF(Transaksi!#REF!=$F$11,Transaksi!#REF!,0)</f>
        <v>#REF!</v>
      </c>
      <c r="I2622" s="127" t="e">
        <f t="shared" si="40"/>
        <v>#REF!</v>
      </c>
      <c r="J2622" s="127" t="e">
        <f>IF(G2622+H2622&lt;&gt;0,Transaksi!#REF!,"")</f>
        <v>#REF!</v>
      </c>
    </row>
    <row r="2623" spans="3:10" customFormat="1" ht="16" customHeight="1">
      <c r="C2623" s="59" t="e">
        <f>IF(G2623+H2623&lt;&gt;0,Transaksi!#REF!,"")</f>
        <v>#REF!</v>
      </c>
      <c r="D2623" s="60" t="e">
        <f>IF(G2623+H2623&lt;&gt;0,Transaksi!#REF!,"")</f>
        <v>#REF!</v>
      </c>
      <c r="E2623" s="213" t="e">
        <f>IF(G2623+H2623&lt;&gt;0,Transaksi!#REF!,"")</f>
        <v>#REF!</v>
      </c>
      <c r="F2623" s="48" t="e">
        <f>IF(G2623+H2623&lt;&gt;0,Transaksi!#REF!,"")</f>
        <v>#REF!</v>
      </c>
      <c r="G2623" s="61" t="e">
        <f>IF(Transaksi!#REF!=$F$11,Transaksi!#REF!,0)</f>
        <v>#REF!</v>
      </c>
      <c r="H2623" s="61" t="e">
        <f>IF(Transaksi!#REF!=$F$11,Transaksi!#REF!,0)</f>
        <v>#REF!</v>
      </c>
      <c r="I2623" s="127" t="e">
        <f t="shared" si="40"/>
        <v>#REF!</v>
      </c>
      <c r="J2623" s="127" t="e">
        <f>IF(G2623+H2623&lt;&gt;0,Transaksi!#REF!,"")</f>
        <v>#REF!</v>
      </c>
    </row>
    <row r="2624" spans="3:10" customFormat="1" ht="16" customHeight="1">
      <c r="C2624" s="59" t="e">
        <f>IF(G2624+H2624&lt;&gt;0,Transaksi!#REF!,"")</f>
        <v>#REF!</v>
      </c>
      <c r="D2624" s="60" t="e">
        <f>IF(G2624+H2624&lt;&gt;0,Transaksi!#REF!,"")</f>
        <v>#REF!</v>
      </c>
      <c r="E2624" s="213" t="e">
        <f>IF(G2624+H2624&lt;&gt;0,Transaksi!#REF!,"")</f>
        <v>#REF!</v>
      </c>
      <c r="F2624" s="48" t="e">
        <f>IF(G2624+H2624&lt;&gt;0,Transaksi!#REF!,"")</f>
        <v>#REF!</v>
      </c>
      <c r="G2624" s="61" t="e">
        <f>IF(Transaksi!#REF!=$F$11,Transaksi!#REF!,0)</f>
        <v>#REF!</v>
      </c>
      <c r="H2624" s="61" t="e">
        <f>IF(Transaksi!#REF!=$F$11,Transaksi!#REF!,0)</f>
        <v>#REF!</v>
      </c>
      <c r="I2624" s="127" t="e">
        <f t="shared" si="40"/>
        <v>#REF!</v>
      </c>
      <c r="J2624" s="127" t="e">
        <f>IF(G2624+H2624&lt;&gt;0,Transaksi!#REF!,"")</f>
        <v>#REF!</v>
      </c>
    </row>
    <row r="2625" spans="3:10" customFormat="1" ht="16" customHeight="1">
      <c r="C2625" s="59" t="e">
        <f>IF(G2625+H2625&lt;&gt;0,Transaksi!#REF!,"")</f>
        <v>#REF!</v>
      </c>
      <c r="D2625" s="60" t="e">
        <f>IF(G2625+H2625&lt;&gt;0,Transaksi!#REF!,"")</f>
        <v>#REF!</v>
      </c>
      <c r="E2625" s="213" t="e">
        <f>IF(G2625+H2625&lt;&gt;0,Transaksi!#REF!,"")</f>
        <v>#REF!</v>
      </c>
      <c r="F2625" s="48" t="e">
        <f>IF(G2625+H2625&lt;&gt;0,Transaksi!#REF!,"")</f>
        <v>#REF!</v>
      </c>
      <c r="G2625" s="61" t="e">
        <f>IF(Transaksi!#REF!=$F$11,Transaksi!#REF!,0)</f>
        <v>#REF!</v>
      </c>
      <c r="H2625" s="61" t="e">
        <f>IF(Transaksi!#REF!=$F$11,Transaksi!#REF!,0)</f>
        <v>#REF!</v>
      </c>
      <c r="I2625" s="127" t="e">
        <f t="shared" si="40"/>
        <v>#REF!</v>
      </c>
      <c r="J2625" s="127" t="e">
        <f>IF(G2625+H2625&lt;&gt;0,Transaksi!#REF!,"")</f>
        <v>#REF!</v>
      </c>
    </row>
    <row r="2626" spans="3:10" customFormat="1" ht="16" customHeight="1">
      <c r="C2626" s="59" t="e">
        <f>IF(G2626+H2626&lt;&gt;0,Transaksi!#REF!,"")</f>
        <v>#REF!</v>
      </c>
      <c r="D2626" s="60" t="e">
        <f>IF(G2626+H2626&lt;&gt;0,Transaksi!#REF!,"")</f>
        <v>#REF!</v>
      </c>
      <c r="E2626" s="213" t="e">
        <f>IF(G2626+H2626&lt;&gt;0,Transaksi!#REF!,"")</f>
        <v>#REF!</v>
      </c>
      <c r="F2626" s="48" t="e">
        <f>IF(G2626+H2626&lt;&gt;0,Transaksi!#REF!,"")</f>
        <v>#REF!</v>
      </c>
      <c r="G2626" s="61" t="e">
        <f>IF(Transaksi!#REF!=$F$11,Transaksi!#REF!,0)</f>
        <v>#REF!</v>
      </c>
      <c r="H2626" s="61" t="e">
        <f>IF(Transaksi!#REF!=$F$11,Transaksi!#REF!,0)</f>
        <v>#REF!</v>
      </c>
      <c r="I2626" s="127" t="e">
        <f t="shared" si="40"/>
        <v>#REF!</v>
      </c>
      <c r="J2626" s="127" t="e">
        <f>IF(G2626+H2626&lt;&gt;0,Transaksi!#REF!,"")</f>
        <v>#REF!</v>
      </c>
    </row>
    <row r="2627" spans="3:10" customFormat="1" ht="16" customHeight="1">
      <c r="C2627" s="59" t="e">
        <f>IF(G2627+H2627&lt;&gt;0,Transaksi!#REF!,"")</f>
        <v>#REF!</v>
      </c>
      <c r="D2627" s="60" t="e">
        <f>IF(G2627+H2627&lt;&gt;0,Transaksi!#REF!,"")</f>
        <v>#REF!</v>
      </c>
      <c r="E2627" s="213" t="e">
        <f>IF(G2627+H2627&lt;&gt;0,Transaksi!#REF!,"")</f>
        <v>#REF!</v>
      </c>
      <c r="F2627" s="48" t="e">
        <f>IF(G2627+H2627&lt;&gt;0,Transaksi!#REF!,"")</f>
        <v>#REF!</v>
      </c>
      <c r="G2627" s="61" t="e">
        <f>IF(Transaksi!#REF!=$F$11,Transaksi!#REF!,0)</f>
        <v>#REF!</v>
      </c>
      <c r="H2627" s="61" t="e">
        <f>IF(Transaksi!#REF!=$F$11,Transaksi!#REF!,0)</f>
        <v>#REF!</v>
      </c>
      <c r="I2627" s="127" t="e">
        <f t="shared" si="40"/>
        <v>#REF!</v>
      </c>
      <c r="J2627" s="127" t="e">
        <f>IF(G2627+H2627&lt;&gt;0,Transaksi!#REF!,"")</f>
        <v>#REF!</v>
      </c>
    </row>
    <row r="2628" spans="3:10" customFormat="1" ht="16" customHeight="1">
      <c r="C2628" s="59" t="e">
        <f>IF(G2628+H2628&lt;&gt;0,Transaksi!#REF!,"")</f>
        <v>#REF!</v>
      </c>
      <c r="D2628" s="60" t="e">
        <f>IF(G2628+H2628&lt;&gt;0,Transaksi!#REF!,"")</f>
        <v>#REF!</v>
      </c>
      <c r="E2628" s="213" t="e">
        <f>IF(G2628+H2628&lt;&gt;0,Transaksi!#REF!,"")</f>
        <v>#REF!</v>
      </c>
      <c r="F2628" s="48" t="e">
        <f>IF(G2628+H2628&lt;&gt;0,Transaksi!#REF!,"")</f>
        <v>#REF!</v>
      </c>
      <c r="G2628" s="61" t="e">
        <f>IF(Transaksi!#REF!=$F$11,Transaksi!#REF!,0)</f>
        <v>#REF!</v>
      </c>
      <c r="H2628" s="61" t="e">
        <f>IF(Transaksi!#REF!=$F$11,Transaksi!#REF!,0)</f>
        <v>#REF!</v>
      </c>
      <c r="I2628" s="127" t="e">
        <f t="shared" si="40"/>
        <v>#REF!</v>
      </c>
      <c r="J2628" s="127" t="e">
        <f>IF(G2628+H2628&lt;&gt;0,Transaksi!#REF!,"")</f>
        <v>#REF!</v>
      </c>
    </row>
    <row r="2629" spans="3:10" customFormat="1" ht="16" customHeight="1">
      <c r="C2629" s="59" t="e">
        <f>IF(G2629+H2629&lt;&gt;0,Transaksi!#REF!,"")</f>
        <v>#REF!</v>
      </c>
      <c r="D2629" s="60" t="e">
        <f>IF(G2629+H2629&lt;&gt;0,Transaksi!#REF!,"")</f>
        <v>#REF!</v>
      </c>
      <c r="E2629" s="213" t="e">
        <f>IF(G2629+H2629&lt;&gt;0,Transaksi!#REF!,"")</f>
        <v>#REF!</v>
      </c>
      <c r="F2629" s="48" t="e">
        <f>IF(G2629+H2629&lt;&gt;0,Transaksi!#REF!,"")</f>
        <v>#REF!</v>
      </c>
      <c r="G2629" s="61" t="e">
        <f>IF(Transaksi!#REF!=$F$11,Transaksi!#REF!,0)</f>
        <v>#REF!</v>
      </c>
      <c r="H2629" s="61" t="e">
        <f>IF(Transaksi!#REF!=$F$11,Transaksi!#REF!,0)</f>
        <v>#REF!</v>
      </c>
      <c r="I2629" s="127" t="e">
        <f t="shared" si="40"/>
        <v>#REF!</v>
      </c>
      <c r="J2629" s="127" t="e">
        <f>IF(G2629+H2629&lt;&gt;0,Transaksi!#REF!,"")</f>
        <v>#REF!</v>
      </c>
    </row>
    <row r="2630" spans="3:10" customFormat="1" ht="16" customHeight="1">
      <c r="C2630" s="59" t="e">
        <f>IF(G2630+H2630&lt;&gt;0,Transaksi!#REF!,"")</f>
        <v>#REF!</v>
      </c>
      <c r="D2630" s="60" t="e">
        <f>IF(G2630+H2630&lt;&gt;0,Transaksi!#REF!,"")</f>
        <v>#REF!</v>
      </c>
      <c r="E2630" s="213" t="e">
        <f>IF(G2630+H2630&lt;&gt;0,Transaksi!#REF!,"")</f>
        <v>#REF!</v>
      </c>
      <c r="F2630" s="48" t="e">
        <f>IF(G2630+H2630&lt;&gt;0,Transaksi!#REF!,"")</f>
        <v>#REF!</v>
      </c>
      <c r="G2630" s="61" t="e">
        <f>IF(Transaksi!#REF!=$F$11,Transaksi!#REF!,0)</f>
        <v>#REF!</v>
      </c>
      <c r="H2630" s="61" t="e">
        <f>IF(Transaksi!#REF!=$F$11,Transaksi!#REF!,0)</f>
        <v>#REF!</v>
      </c>
      <c r="I2630" s="127" t="e">
        <f t="shared" si="40"/>
        <v>#REF!</v>
      </c>
      <c r="J2630" s="127" t="e">
        <f>IF(G2630+H2630&lt;&gt;0,Transaksi!#REF!,"")</f>
        <v>#REF!</v>
      </c>
    </row>
    <row r="2631" spans="3:10" customFormat="1" ht="16" customHeight="1">
      <c r="C2631" s="59" t="e">
        <f>IF(G2631+H2631&lt;&gt;0,Transaksi!#REF!,"")</f>
        <v>#REF!</v>
      </c>
      <c r="D2631" s="60" t="e">
        <f>IF(G2631+H2631&lt;&gt;0,Transaksi!#REF!,"")</f>
        <v>#REF!</v>
      </c>
      <c r="E2631" s="213" t="e">
        <f>IF(G2631+H2631&lt;&gt;0,Transaksi!#REF!,"")</f>
        <v>#REF!</v>
      </c>
      <c r="F2631" s="48" t="e">
        <f>IF(G2631+H2631&lt;&gt;0,Transaksi!#REF!,"")</f>
        <v>#REF!</v>
      </c>
      <c r="G2631" s="61" t="e">
        <f>IF(Transaksi!#REF!=$F$11,Transaksi!#REF!,0)</f>
        <v>#REF!</v>
      </c>
      <c r="H2631" s="61" t="e">
        <f>IF(Transaksi!#REF!=$F$11,Transaksi!#REF!,0)</f>
        <v>#REF!</v>
      </c>
      <c r="I2631" s="127" t="e">
        <f t="shared" si="40"/>
        <v>#REF!</v>
      </c>
      <c r="J2631" s="127" t="e">
        <f>IF(G2631+H2631&lt;&gt;0,Transaksi!#REF!,"")</f>
        <v>#REF!</v>
      </c>
    </row>
    <row r="2632" spans="3:10" customFormat="1" ht="16" customHeight="1">
      <c r="C2632" s="59" t="e">
        <f>IF(G2632+H2632&lt;&gt;0,Transaksi!#REF!,"")</f>
        <v>#REF!</v>
      </c>
      <c r="D2632" s="60" t="e">
        <f>IF(G2632+H2632&lt;&gt;0,Transaksi!#REF!,"")</f>
        <v>#REF!</v>
      </c>
      <c r="E2632" s="213" t="e">
        <f>IF(G2632+H2632&lt;&gt;0,Transaksi!#REF!,"")</f>
        <v>#REF!</v>
      </c>
      <c r="F2632" s="48" t="e">
        <f>IF(G2632+H2632&lt;&gt;0,Transaksi!#REF!,"")</f>
        <v>#REF!</v>
      </c>
      <c r="G2632" s="61" t="e">
        <f>IF(Transaksi!#REF!=$F$11,Transaksi!#REF!,0)</f>
        <v>#REF!</v>
      </c>
      <c r="H2632" s="61" t="e">
        <f>IF(Transaksi!#REF!=$F$11,Transaksi!#REF!,0)</f>
        <v>#REF!</v>
      </c>
      <c r="I2632" s="127" t="e">
        <f t="shared" si="40"/>
        <v>#REF!</v>
      </c>
      <c r="J2632" s="127" t="e">
        <f>IF(G2632+H2632&lt;&gt;0,Transaksi!#REF!,"")</f>
        <v>#REF!</v>
      </c>
    </row>
    <row r="2633" spans="3:10" customFormat="1" ht="16" customHeight="1">
      <c r="C2633" s="59" t="e">
        <f>IF(G2633+H2633&lt;&gt;0,Transaksi!#REF!,"")</f>
        <v>#REF!</v>
      </c>
      <c r="D2633" s="60" t="e">
        <f>IF(G2633+H2633&lt;&gt;0,Transaksi!#REF!,"")</f>
        <v>#REF!</v>
      </c>
      <c r="E2633" s="213" t="e">
        <f>IF(G2633+H2633&lt;&gt;0,Transaksi!#REF!,"")</f>
        <v>#REF!</v>
      </c>
      <c r="F2633" s="48" t="e">
        <f>IF(G2633+H2633&lt;&gt;0,Transaksi!#REF!,"")</f>
        <v>#REF!</v>
      </c>
      <c r="G2633" s="61" t="e">
        <f>IF(Transaksi!#REF!=$F$11,Transaksi!#REF!,0)</f>
        <v>#REF!</v>
      </c>
      <c r="H2633" s="61" t="e">
        <f>IF(Transaksi!#REF!=$F$11,Transaksi!#REF!,0)</f>
        <v>#REF!</v>
      </c>
      <c r="I2633" s="127" t="e">
        <f t="shared" si="40"/>
        <v>#REF!</v>
      </c>
      <c r="J2633" s="127" t="e">
        <f>IF(G2633+H2633&lt;&gt;0,Transaksi!#REF!,"")</f>
        <v>#REF!</v>
      </c>
    </row>
    <row r="2634" spans="3:10" customFormat="1" ht="16" customHeight="1">
      <c r="C2634" s="59" t="e">
        <f>IF(G2634+H2634&lt;&gt;0,Transaksi!#REF!,"")</f>
        <v>#REF!</v>
      </c>
      <c r="D2634" s="60" t="e">
        <f>IF(G2634+H2634&lt;&gt;0,Transaksi!#REF!,"")</f>
        <v>#REF!</v>
      </c>
      <c r="E2634" s="213" t="e">
        <f>IF(G2634+H2634&lt;&gt;0,Transaksi!#REF!,"")</f>
        <v>#REF!</v>
      </c>
      <c r="F2634" s="48" t="e">
        <f>IF(G2634+H2634&lt;&gt;0,Transaksi!#REF!,"")</f>
        <v>#REF!</v>
      </c>
      <c r="G2634" s="61" t="e">
        <f>IF(Transaksi!#REF!=$F$11,Transaksi!#REF!,0)</f>
        <v>#REF!</v>
      </c>
      <c r="H2634" s="61" t="e">
        <f>IF(Transaksi!#REF!=$F$11,Transaksi!#REF!,0)</f>
        <v>#REF!</v>
      </c>
      <c r="I2634" s="127" t="e">
        <f t="shared" si="40"/>
        <v>#REF!</v>
      </c>
      <c r="J2634" s="127" t="e">
        <f>IF(G2634+H2634&lt;&gt;0,Transaksi!#REF!,"")</f>
        <v>#REF!</v>
      </c>
    </row>
    <row r="2635" spans="3:10" customFormat="1" ht="16" customHeight="1">
      <c r="C2635" s="59" t="e">
        <f>IF(G2635+H2635&lt;&gt;0,Transaksi!#REF!,"")</f>
        <v>#REF!</v>
      </c>
      <c r="D2635" s="60" t="e">
        <f>IF(G2635+H2635&lt;&gt;0,Transaksi!#REF!,"")</f>
        <v>#REF!</v>
      </c>
      <c r="E2635" s="213" t="e">
        <f>IF(G2635+H2635&lt;&gt;0,Transaksi!#REF!,"")</f>
        <v>#REF!</v>
      </c>
      <c r="F2635" s="48" t="e">
        <f>IF(G2635+H2635&lt;&gt;0,Transaksi!#REF!,"")</f>
        <v>#REF!</v>
      </c>
      <c r="G2635" s="61" t="e">
        <f>IF(Transaksi!#REF!=$F$11,Transaksi!#REF!,0)</f>
        <v>#REF!</v>
      </c>
      <c r="H2635" s="61" t="e">
        <f>IF(Transaksi!#REF!=$F$11,Transaksi!#REF!,0)</f>
        <v>#REF!</v>
      </c>
      <c r="I2635" s="127" t="e">
        <f t="shared" si="40"/>
        <v>#REF!</v>
      </c>
      <c r="J2635" s="127" t="e">
        <f>IF(G2635+H2635&lt;&gt;0,Transaksi!#REF!,"")</f>
        <v>#REF!</v>
      </c>
    </row>
    <row r="2636" spans="3:10" customFormat="1" ht="16" customHeight="1">
      <c r="C2636" s="59" t="e">
        <f>IF(G2636+H2636&lt;&gt;0,Transaksi!#REF!,"")</f>
        <v>#REF!</v>
      </c>
      <c r="D2636" s="60" t="e">
        <f>IF(G2636+H2636&lt;&gt;0,Transaksi!#REF!,"")</f>
        <v>#REF!</v>
      </c>
      <c r="E2636" s="213" t="e">
        <f>IF(G2636+H2636&lt;&gt;0,Transaksi!#REF!,"")</f>
        <v>#REF!</v>
      </c>
      <c r="F2636" s="48" t="e">
        <f>IF(G2636+H2636&lt;&gt;0,Transaksi!#REF!,"")</f>
        <v>#REF!</v>
      </c>
      <c r="G2636" s="61" t="e">
        <f>IF(Transaksi!#REF!=$F$11,Transaksi!#REF!,0)</f>
        <v>#REF!</v>
      </c>
      <c r="H2636" s="61" t="e">
        <f>IF(Transaksi!#REF!=$F$11,Transaksi!#REF!,0)</f>
        <v>#REF!</v>
      </c>
      <c r="I2636" s="127" t="e">
        <f t="shared" si="40"/>
        <v>#REF!</v>
      </c>
      <c r="J2636" s="127" t="e">
        <f>IF(G2636+H2636&lt;&gt;0,Transaksi!#REF!,"")</f>
        <v>#REF!</v>
      </c>
    </row>
    <row r="2637" spans="3:10" customFormat="1" ht="16" customHeight="1">
      <c r="C2637" s="59" t="e">
        <f>IF(G2637+H2637&lt;&gt;0,Transaksi!#REF!,"")</f>
        <v>#REF!</v>
      </c>
      <c r="D2637" s="60" t="e">
        <f>IF(G2637+H2637&lt;&gt;0,Transaksi!#REF!,"")</f>
        <v>#REF!</v>
      </c>
      <c r="E2637" s="213" t="e">
        <f>IF(G2637+H2637&lt;&gt;0,Transaksi!#REF!,"")</f>
        <v>#REF!</v>
      </c>
      <c r="F2637" s="48" t="e">
        <f>IF(G2637+H2637&lt;&gt;0,Transaksi!#REF!,"")</f>
        <v>#REF!</v>
      </c>
      <c r="G2637" s="61" t="e">
        <f>IF(Transaksi!#REF!=$F$11,Transaksi!#REF!,0)</f>
        <v>#REF!</v>
      </c>
      <c r="H2637" s="61" t="e">
        <f>IF(Transaksi!#REF!=$F$11,Transaksi!#REF!,0)</f>
        <v>#REF!</v>
      </c>
      <c r="I2637" s="127" t="e">
        <f t="shared" si="40"/>
        <v>#REF!</v>
      </c>
      <c r="J2637" s="127" t="e">
        <f>IF(G2637+H2637&lt;&gt;0,Transaksi!#REF!,"")</f>
        <v>#REF!</v>
      </c>
    </row>
    <row r="2638" spans="3:10" customFormat="1" ht="16" customHeight="1">
      <c r="C2638" s="59" t="e">
        <f>IF(G2638+H2638&lt;&gt;0,Transaksi!#REF!,"")</f>
        <v>#REF!</v>
      </c>
      <c r="D2638" s="60" t="e">
        <f>IF(G2638+H2638&lt;&gt;0,Transaksi!#REF!,"")</f>
        <v>#REF!</v>
      </c>
      <c r="E2638" s="213" t="e">
        <f>IF(G2638+H2638&lt;&gt;0,Transaksi!#REF!,"")</f>
        <v>#REF!</v>
      </c>
      <c r="F2638" s="48" t="e">
        <f>IF(G2638+H2638&lt;&gt;0,Transaksi!#REF!,"")</f>
        <v>#REF!</v>
      </c>
      <c r="G2638" s="61" t="e">
        <f>IF(Transaksi!#REF!=$F$11,Transaksi!#REF!,0)</f>
        <v>#REF!</v>
      </c>
      <c r="H2638" s="61" t="e">
        <f>IF(Transaksi!#REF!=$F$11,Transaksi!#REF!,0)</f>
        <v>#REF!</v>
      </c>
      <c r="I2638" s="127" t="e">
        <f t="shared" si="40"/>
        <v>#REF!</v>
      </c>
      <c r="J2638" s="127" t="e">
        <f>IF(G2638+H2638&lt;&gt;0,Transaksi!#REF!,"")</f>
        <v>#REF!</v>
      </c>
    </row>
    <row r="2639" spans="3:10" customFormat="1" ht="16" customHeight="1">
      <c r="C2639" s="59" t="e">
        <f>IF(G2639+H2639&lt;&gt;0,Transaksi!#REF!,"")</f>
        <v>#REF!</v>
      </c>
      <c r="D2639" s="60" t="e">
        <f>IF(G2639+H2639&lt;&gt;0,Transaksi!#REF!,"")</f>
        <v>#REF!</v>
      </c>
      <c r="E2639" s="213" t="e">
        <f>IF(G2639+H2639&lt;&gt;0,Transaksi!#REF!,"")</f>
        <v>#REF!</v>
      </c>
      <c r="F2639" s="48" t="e">
        <f>IF(G2639+H2639&lt;&gt;0,Transaksi!#REF!,"")</f>
        <v>#REF!</v>
      </c>
      <c r="G2639" s="61" t="e">
        <f>IF(Transaksi!#REF!=$F$11,Transaksi!#REF!,0)</f>
        <v>#REF!</v>
      </c>
      <c r="H2639" s="61" t="e">
        <f>IF(Transaksi!#REF!=$F$11,Transaksi!#REF!,0)</f>
        <v>#REF!</v>
      </c>
      <c r="I2639" s="127" t="e">
        <f t="shared" si="40"/>
        <v>#REF!</v>
      </c>
      <c r="J2639" s="127" t="e">
        <f>IF(G2639+H2639&lt;&gt;0,Transaksi!#REF!,"")</f>
        <v>#REF!</v>
      </c>
    </row>
    <row r="2640" spans="3:10" customFormat="1" ht="16" customHeight="1">
      <c r="C2640" s="59" t="e">
        <f>IF(G2640+H2640&lt;&gt;0,Transaksi!#REF!,"")</f>
        <v>#REF!</v>
      </c>
      <c r="D2640" s="60" t="e">
        <f>IF(G2640+H2640&lt;&gt;0,Transaksi!#REF!,"")</f>
        <v>#REF!</v>
      </c>
      <c r="E2640" s="213" t="e">
        <f>IF(G2640+H2640&lt;&gt;0,Transaksi!#REF!,"")</f>
        <v>#REF!</v>
      </c>
      <c r="F2640" s="48" t="e">
        <f>IF(G2640+H2640&lt;&gt;0,Transaksi!#REF!,"")</f>
        <v>#REF!</v>
      </c>
      <c r="G2640" s="61" t="e">
        <f>IF(Transaksi!#REF!=$F$11,Transaksi!#REF!,0)</f>
        <v>#REF!</v>
      </c>
      <c r="H2640" s="61" t="e">
        <f>IF(Transaksi!#REF!=$F$11,Transaksi!#REF!,0)</f>
        <v>#REF!</v>
      </c>
      <c r="I2640" s="127" t="e">
        <f t="shared" si="40"/>
        <v>#REF!</v>
      </c>
      <c r="J2640" s="127" t="e">
        <f>IF(G2640+H2640&lt;&gt;0,Transaksi!#REF!,"")</f>
        <v>#REF!</v>
      </c>
    </row>
    <row r="2641" spans="3:10" customFormat="1" ht="16" customHeight="1">
      <c r="C2641" s="59" t="e">
        <f>IF(G2641+H2641&lt;&gt;0,Transaksi!#REF!,"")</f>
        <v>#REF!</v>
      </c>
      <c r="D2641" s="60" t="e">
        <f>IF(G2641+H2641&lt;&gt;0,Transaksi!#REF!,"")</f>
        <v>#REF!</v>
      </c>
      <c r="E2641" s="213" t="e">
        <f>IF(G2641+H2641&lt;&gt;0,Transaksi!#REF!,"")</f>
        <v>#REF!</v>
      </c>
      <c r="F2641" s="48" t="e">
        <f>IF(G2641+H2641&lt;&gt;0,Transaksi!#REF!,"")</f>
        <v>#REF!</v>
      </c>
      <c r="G2641" s="61" t="e">
        <f>IF(Transaksi!#REF!=$F$11,Transaksi!#REF!,0)</f>
        <v>#REF!</v>
      </c>
      <c r="H2641" s="61" t="e">
        <f>IF(Transaksi!#REF!=$F$11,Transaksi!#REF!,0)</f>
        <v>#REF!</v>
      </c>
      <c r="I2641" s="127" t="e">
        <f t="shared" ref="I2641:I2704" si="41">I2640+G2641-H2641</f>
        <v>#REF!</v>
      </c>
      <c r="J2641" s="127" t="e">
        <f>IF(G2641+H2641&lt;&gt;0,Transaksi!#REF!,"")</f>
        <v>#REF!</v>
      </c>
    </row>
    <row r="2642" spans="3:10" customFormat="1" ht="16" customHeight="1">
      <c r="C2642" s="59" t="e">
        <f>IF(G2642+H2642&lt;&gt;0,Transaksi!#REF!,"")</f>
        <v>#REF!</v>
      </c>
      <c r="D2642" s="60" t="e">
        <f>IF(G2642+H2642&lt;&gt;0,Transaksi!#REF!,"")</f>
        <v>#REF!</v>
      </c>
      <c r="E2642" s="213" t="e">
        <f>IF(G2642+H2642&lt;&gt;0,Transaksi!#REF!,"")</f>
        <v>#REF!</v>
      </c>
      <c r="F2642" s="48" t="e">
        <f>IF(G2642+H2642&lt;&gt;0,Transaksi!#REF!,"")</f>
        <v>#REF!</v>
      </c>
      <c r="G2642" s="61" t="e">
        <f>IF(Transaksi!#REF!=$F$11,Transaksi!#REF!,0)</f>
        <v>#REF!</v>
      </c>
      <c r="H2642" s="61" t="e">
        <f>IF(Transaksi!#REF!=$F$11,Transaksi!#REF!,0)</f>
        <v>#REF!</v>
      </c>
      <c r="I2642" s="127" t="e">
        <f t="shared" si="41"/>
        <v>#REF!</v>
      </c>
      <c r="J2642" s="127" t="e">
        <f>IF(G2642+H2642&lt;&gt;0,Transaksi!#REF!,"")</f>
        <v>#REF!</v>
      </c>
    </row>
    <row r="2643" spans="3:10" customFormat="1" ht="16" customHeight="1">
      <c r="C2643" s="59" t="e">
        <f>IF(G2643+H2643&lt;&gt;0,Transaksi!#REF!,"")</f>
        <v>#REF!</v>
      </c>
      <c r="D2643" s="60" t="e">
        <f>IF(G2643+H2643&lt;&gt;0,Transaksi!#REF!,"")</f>
        <v>#REF!</v>
      </c>
      <c r="E2643" s="213" t="e">
        <f>IF(G2643+H2643&lt;&gt;0,Transaksi!#REF!,"")</f>
        <v>#REF!</v>
      </c>
      <c r="F2643" s="48" t="e">
        <f>IF(G2643+H2643&lt;&gt;0,Transaksi!#REF!,"")</f>
        <v>#REF!</v>
      </c>
      <c r="G2643" s="61" t="e">
        <f>IF(Transaksi!#REF!=$F$11,Transaksi!#REF!,0)</f>
        <v>#REF!</v>
      </c>
      <c r="H2643" s="61" t="e">
        <f>IF(Transaksi!#REF!=$F$11,Transaksi!#REF!,0)</f>
        <v>#REF!</v>
      </c>
      <c r="I2643" s="127" t="e">
        <f t="shared" si="41"/>
        <v>#REF!</v>
      </c>
      <c r="J2643" s="127" t="e">
        <f>IF(G2643+H2643&lt;&gt;0,Transaksi!#REF!,"")</f>
        <v>#REF!</v>
      </c>
    </row>
    <row r="2644" spans="3:10" customFormat="1" ht="16" customHeight="1">
      <c r="C2644" s="59" t="e">
        <f>IF(G2644+H2644&lt;&gt;0,Transaksi!#REF!,"")</f>
        <v>#REF!</v>
      </c>
      <c r="D2644" s="60" t="e">
        <f>IF(G2644+H2644&lt;&gt;0,Transaksi!#REF!,"")</f>
        <v>#REF!</v>
      </c>
      <c r="E2644" s="213" t="e">
        <f>IF(G2644+H2644&lt;&gt;0,Transaksi!#REF!,"")</f>
        <v>#REF!</v>
      </c>
      <c r="F2644" s="48" t="e">
        <f>IF(G2644+H2644&lt;&gt;0,Transaksi!#REF!,"")</f>
        <v>#REF!</v>
      </c>
      <c r="G2644" s="61" t="e">
        <f>IF(Transaksi!#REF!=$F$11,Transaksi!#REF!,0)</f>
        <v>#REF!</v>
      </c>
      <c r="H2644" s="61" t="e">
        <f>IF(Transaksi!#REF!=$F$11,Transaksi!#REF!,0)</f>
        <v>#REF!</v>
      </c>
      <c r="I2644" s="127" t="e">
        <f t="shared" si="41"/>
        <v>#REF!</v>
      </c>
      <c r="J2644" s="127" t="e">
        <f>IF(G2644+H2644&lt;&gt;0,Transaksi!#REF!,"")</f>
        <v>#REF!</v>
      </c>
    </row>
    <row r="2645" spans="3:10" customFormat="1" ht="16" customHeight="1">
      <c r="C2645" s="59" t="e">
        <f>IF(G2645+H2645&lt;&gt;0,Transaksi!#REF!,"")</f>
        <v>#REF!</v>
      </c>
      <c r="D2645" s="60" t="e">
        <f>IF(G2645+H2645&lt;&gt;0,Transaksi!#REF!,"")</f>
        <v>#REF!</v>
      </c>
      <c r="E2645" s="213" t="e">
        <f>IF(G2645+H2645&lt;&gt;0,Transaksi!#REF!,"")</f>
        <v>#REF!</v>
      </c>
      <c r="F2645" s="48" t="e">
        <f>IF(G2645+H2645&lt;&gt;0,Transaksi!#REF!,"")</f>
        <v>#REF!</v>
      </c>
      <c r="G2645" s="61" t="e">
        <f>IF(Transaksi!#REF!=$F$11,Transaksi!#REF!,0)</f>
        <v>#REF!</v>
      </c>
      <c r="H2645" s="61" t="e">
        <f>IF(Transaksi!#REF!=$F$11,Transaksi!#REF!,0)</f>
        <v>#REF!</v>
      </c>
      <c r="I2645" s="127" t="e">
        <f t="shared" si="41"/>
        <v>#REF!</v>
      </c>
      <c r="J2645" s="127" t="e">
        <f>IF(G2645+H2645&lt;&gt;0,Transaksi!#REF!,"")</f>
        <v>#REF!</v>
      </c>
    </row>
    <row r="2646" spans="3:10" customFormat="1" ht="16" customHeight="1">
      <c r="C2646" s="59" t="e">
        <f>IF(G2646+H2646&lt;&gt;0,Transaksi!#REF!,"")</f>
        <v>#REF!</v>
      </c>
      <c r="D2646" s="60" t="e">
        <f>IF(G2646+H2646&lt;&gt;0,Transaksi!#REF!,"")</f>
        <v>#REF!</v>
      </c>
      <c r="E2646" s="213" t="e">
        <f>IF(G2646+H2646&lt;&gt;0,Transaksi!#REF!,"")</f>
        <v>#REF!</v>
      </c>
      <c r="F2646" s="48" t="e">
        <f>IF(G2646+H2646&lt;&gt;0,Transaksi!#REF!,"")</f>
        <v>#REF!</v>
      </c>
      <c r="G2646" s="61" t="e">
        <f>IF(Transaksi!#REF!=$F$11,Transaksi!#REF!,0)</f>
        <v>#REF!</v>
      </c>
      <c r="H2646" s="61" t="e">
        <f>IF(Transaksi!#REF!=$F$11,Transaksi!#REF!,0)</f>
        <v>#REF!</v>
      </c>
      <c r="I2646" s="127" t="e">
        <f t="shared" si="41"/>
        <v>#REF!</v>
      </c>
      <c r="J2646" s="127" t="e">
        <f>IF(G2646+H2646&lt;&gt;0,Transaksi!#REF!,"")</f>
        <v>#REF!</v>
      </c>
    </row>
    <row r="2647" spans="3:10" customFormat="1" ht="16" customHeight="1">
      <c r="C2647" s="59" t="e">
        <f>IF(G2647+H2647&lt;&gt;0,Transaksi!#REF!,"")</f>
        <v>#REF!</v>
      </c>
      <c r="D2647" s="60" t="e">
        <f>IF(G2647+H2647&lt;&gt;0,Transaksi!#REF!,"")</f>
        <v>#REF!</v>
      </c>
      <c r="E2647" s="213" t="e">
        <f>IF(G2647+H2647&lt;&gt;0,Transaksi!#REF!,"")</f>
        <v>#REF!</v>
      </c>
      <c r="F2647" s="48" t="e">
        <f>IF(G2647+H2647&lt;&gt;0,Transaksi!#REF!,"")</f>
        <v>#REF!</v>
      </c>
      <c r="G2647" s="61" t="e">
        <f>IF(Transaksi!#REF!=$F$11,Transaksi!#REF!,0)</f>
        <v>#REF!</v>
      </c>
      <c r="H2647" s="61" t="e">
        <f>IF(Transaksi!#REF!=$F$11,Transaksi!#REF!,0)</f>
        <v>#REF!</v>
      </c>
      <c r="I2647" s="127" t="e">
        <f t="shared" si="41"/>
        <v>#REF!</v>
      </c>
      <c r="J2647" s="127" t="e">
        <f>IF(G2647+H2647&lt;&gt;0,Transaksi!#REF!,"")</f>
        <v>#REF!</v>
      </c>
    </row>
    <row r="2648" spans="3:10" customFormat="1" ht="16" customHeight="1">
      <c r="C2648" s="59" t="e">
        <f>IF(G2648+H2648&lt;&gt;0,Transaksi!#REF!,"")</f>
        <v>#REF!</v>
      </c>
      <c r="D2648" s="60" t="e">
        <f>IF(G2648+H2648&lt;&gt;0,Transaksi!#REF!,"")</f>
        <v>#REF!</v>
      </c>
      <c r="E2648" s="213" t="e">
        <f>IF(G2648+H2648&lt;&gt;0,Transaksi!#REF!,"")</f>
        <v>#REF!</v>
      </c>
      <c r="F2648" s="48" t="e">
        <f>IF(G2648+H2648&lt;&gt;0,Transaksi!#REF!,"")</f>
        <v>#REF!</v>
      </c>
      <c r="G2648" s="61" t="e">
        <f>IF(Transaksi!#REF!=$F$11,Transaksi!#REF!,0)</f>
        <v>#REF!</v>
      </c>
      <c r="H2648" s="61" t="e">
        <f>IF(Transaksi!#REF!=$F$11,Transaksi!#REF!,0)</f>
        <v>#REF!</v>
      </c>
      <c r="I2648" s="127" t="e">
        <f t="shared" si="41"/>
        <v>#REF!</v>
      </c>
      <c r="J2648" s="127" t="e">
        <f>IF(G2648+H2648&lt;&gt;0,Transaksi!#REF!,"")</f>
        <v>#REF!</v>
      </c>
    </row>
    <row r="2649" spans="3:10" customFormat="1" ht="16" customHeight="1">
      <c r="C2649" s="59" t="e">
        <f>IF(G2649+H2649&lt;&gt;0,Transaksi!#REF!,"")</f>
        <v>#REF!</v>
      </c>
      <c r="D2649" s="60" t="e">
        <f>IF(G2649+H2649&lt;&gt;0,Transaksi!#REF!,"")</f>
        <v>#REF!</v>
      </c>
      <c r="E2649" s="213" t="e">
        <f>IF(G2649+H2649&lt;&gt;0,Transaksi!#REF!,"")</f>
        <v>#REF!</v>
      </c>
      <c r="F2649" s="48" t="e">
        <f>IF(G2649+H2649&lt;&gt;0,Transaksi!#REF!,"")</f>
        <v>#REF!</v>
      </c>
      <c r="G2649" s="61" t="e">
        <f>IF(Transaksi!#REF!=$F$11,Transaksi!#REF!,0)</f>
        <v>#REF!</v>
      </c>
      <c r="H2649" s="61" t="e">
        <f>IF(Transaksi!#REF!=$F$11,Transaksi!#REF!,0)</f>
        <v>#REF!</v>
      </c>
      <c r="I2649" s="127" t="e">
        <f t="shared" si="41"/>
        <v>#REF!</v>
      </c>
      <c r="J2649" s="127" t="e">
        <f>IF(G2649+H2649&lt;&gt;0,Transaksi!#REF!,"")</f>
        <v>#REF!</v>
      </c>
    </row>
    <row r="2650" spans="3:10" customFormat="1" ht="16" customHeight="1">
      <c r="C2650" s="59" t="e">
        <f>IF(G2650+H2650&lt;&gt;0,Transaksi!#REF!,"")</f>
        <v>#REF!</v>
      </c>
      <c r="D2650" s="60" t="e">
        <f>IF(G2650+H2650&lt;&gt;0,Transaksi!#REF!,"")</f>
        <v>#REF!</v>
      </c>
      <c r="E2650" s="213" t="e">
        <f>IF(G2650+H2650&lt;&gt;0,Transaksi!#REF!,"")</f>
        <v>#REF!</v>
      </c>
      <c r="F2650" s="48" t="e">
        <f>IF(G2650+H2650&lt;&gt;0,Transaksi!#REF!,"")</f>
        <v>#REF!</v>
      </c>
      <c r="G2650" s="61" t="e">
        <f>IF(Transaksi!#REF!=$F$11,Transaksi!#REF!,0)</f>
        <v>#REF!</v>
      </c>
      <c r="H2650" s="61" t="e">
        <f>IF(Transaksi!#REF!=$F$11,Transaksi!#REF!,0)</f>
        <v>#REF!</v>
      </c>
      <c r="I2650" s="127" t="e">
        <f t="shared" si="41"/>
        <v>#REF!</v>
      </c>
      <c r="J2650" s="127" t="e">
        <f>IF(G2650+H2650&lt;&gt;0,Transaksi!#REF!,"")</f>
        <v>#REF!</v>
      </c>
    </row>
    <row r="2651" spans="3:10" customFormat="1" ht="16" customHeight="1">
      <c r="C2651" s="59" t="e">
        <f>IF(G2651+H2651&lt;&gt;0,Transaksi!#REF!,"")</f>
        <v>#REF!</v>
      </c>
      <c r="D2651" s="60" t="e">
        <f>IF(G2651+H2651&lt;&gt;0,Transaksi!#REF!,"")</f>
        <v>#REF!</v>
      </c>
      <c r="E2651" s="213" t="e">
        <f>IF(G2651+H2651&lt;&gt;0,Transaksi!#REF!,"")</f>
        <v>#REF!</v>
      </c>
      <c r="F2651" s="48" t="e">
        <f>IF(G2651+H2651&lt;&gt;0,Transaksi!#REF!,"")</f>
        <v>#REF!</v>
      </c>
      <c r="G2651" s="61" t="e">
        <f>IF(Transaksi!#REF!=$F$11,Transaksi!#REF!,0)</f>
        <v>#REF!</v>
      </c>
      <c r="H2651" s="61" t="e">
        <f>IF(Transaksi!#REF!=$F$11,Transaksi!#REF!,0)</f>
        <v>#REF!</v>
      </c>
      <c r="I2651" s="127" t="e">
        <f t="shared" si="41"/>
        <v>#REF!</v>
      </c>
      <c r="J2651" s="127" t="e">
        <f>IF(G2651+H2651&lt;&gt;0,Transaksi!#REF!,"")</f>
        <v>#REF!</v>
      </c>
    </row>
    <row r="2652" spans="3:10" customFormat="1" ht="16" customHeight="1">
      <c r="C2652" s="59" t="e">
        <f>IF(G2652+H2652&lt;&gt;0,Transaksi!#REF!,"")</f>
        <v>#REF!</v>
      </c>
      <c r="D2652" s="60" t="e">
        <f>IF(G2652+H2652&lt;&gt;0,Transaksi!#REF!,"")</f>
        <v>#REF!</v>
      </c>
      <c r="E2652" s="213" t="e">
        <f>IF(G2652+H2652&lt;&gt;0,Transaksi!#REF!,"")</f>
        <v>#REF!</v>
      </c>
      <c r="F2652" s="48" t="e">
        <f>IF(G2652+H2652&lt;&gt;0,Transaksi!#REF!,"")</f>
        <v>#REF!</v>
      </c>
      <c r="G2652" s="61" t="e">
        <f>IF(Transaksi!#REF!=$F$11,Transaksi!#REF!,0)</f>
        <v>#REF!</v>
      </c>
      <c r="H2652" s="61" t="e">
        <f>IF(Transaksi!#REF!=$F$11,Transaksi!#REF!,0)</f>
        <v>#REF!</v>
      </c>
      <c r="I2652" s="127" t="e">
        <f t="shared" si="41"/>
        <v>#REF!</v>
      </c>
      <c r="J2652" s="127" t="e">
        <f>IF(G2652+H2652&lt;&gt;0,Transaksi!#REF!,"")</f>
        <v>#REF!</v>
      </c>
    </row>
    <row r="2653" spans="3:10" customFormat="1" ht="16" customHeight="1">
      <c r="C2653" s="59" t="e">
        <f>IF(G2653+H2653&lt;&gt;0,Transaksi!#REF!,"")</f>
        <v>#REF!</v>
      </c>
      <c r="D2653" s="60" t="e">
        <f>IF(G2653+H2653&lt;&gt;0,Transaksi!#REF!,"")</f>
        <v>#REF!</v>
      </c>
      <c r="E2653" s="213" t="e">
        <f>IF(G2653+H2653&lt;&gt;0,Transaksi!#REF!,"")</f>
        <v>#REF!</v>
      </c>
      <c r="F2653" s="48" t="e">
        <f>IF(G2653+H2653&lt;&gt;0,Transaksi!#REF!,"")</f>
        <v>#REF!</v>
      </c>
      <c r="G2653" s="61" t="e">
        <f>IF(Transaksi!#REF!=$F$11,Transaksi!#REF!,0)</f>
        <v>#REF!</v>
      </c>
      <c r="H2653" s="61" t="e">
        <f>IF(Transaksi!#REF!=$F$11,Transaksi!#REF!,0)</f>
        <v>#REF!</v>
      </c>
      <c r="I2653" s="127" t="e">
        <f t="shared" si="41"/>
        <v>#REF!</v>
      </c>
      <c r="J2653" s="127" t="e">
        <f>IF(G2653+H2653&lt;&gt;0,Transaksi!#REF!,"")</f>
        <v>#REF!</v>
      </c>
    </row>
    <row r="2654" spans="3:10" customFormat="1" ht="16" customHeight="1">
      <c r="C2654" s="59" t="e">
        <f>IF(G2654+H2654&lt;&gt;0,Transaksi!#REF!,"")</f>
        <v>#REF!</v>
      </c>
      <c r="D2654" s="60" t="e">
        <f>IF(G2654+H2654&lt;&gt;0,Transaksi!#REF!,"")</f>
        <v>#REF!</v>
      </c>
      <c r="E2654" s="213" t="e">
        <f>IF(G2654+H2654&lt;&gt;0,Transaksi!#REF!,"")</f>
        <v>#REF!</v>
      </c>
      <c r="F2654" s="48" t="e">
        <f>IF(G2654+H2654&lt;&gt;0,Transaksi!#REF!,"")</f>
        <v>#REF!</v>
      </c>
      <c r="G2654" s="61" t="e">
        <f>IF(Transaksi!#REF!=$F$11,Transaksi!#REF!,0)</f>
        <v>#REF!</v>
      </c>
      <c r="H2654" s="61" t="e">
        <f>IF(Transaksi!#REF!=$F$11,Transaksi!#REF!,0)</f>
        <v>#REF!</v>
      </c>
      <c r="I2654" s="127" t="e">
        <f t="shared" si="41"/>
        <v>#REF!</v>
      </c>
      <c r="J2654" s="127" t="e">
        <f>IF(G2654+H2654&lt;&gt;0,Transaksi!#REF!,"")</f>
        <v>#REF!</v>
      </c>
    </row>
    <row r="2655" spans="3:10" customFormat="1" ht="16" customHeight="1">
      <c r="C2655" s="59" t="e">
        <f>IF(G2655+H2655&lt;&gt;0,Transaksi!#REF!,"")</f>
        <v>#REF!</v>
      </c>
      <c r="D2655" s="60" t="e">
        <f>IF(G2655+H2655&lt;&gt;0,Transaksi!#REF!,"")</f>
        <v>#REF!</v>
      </c>
      <c r="E2655" s="213" t="e">
        <f>IF(G2655+H2655&lt;&gt;0,Transaksi!#REF!,"")</f>
        <v>#REF!</v>
      </c>
      <c r="F2655" s="48" t="e">
        <f>IF(G2655+H2655&lt;&gt;0,Transaksi!#REF!,"")</f>
        <v>#REF!</v>
      </c>
      <c r="G2655" s="61" t="e">
        <f>IF(Transaksi!#REF!=$F$11,Transaksi!#REF!,0)</f>
        <v>#REF!</v>
      </c>
      <c r="H2655" s="61" t="e">
        <f>IF(Transaksi!#REF!=$F$11,Transaksi!#REF!,0)</f>
        <v>#REF!</v>
      </c>
      <c r="I2655" s="127" t="e">
        <f t="shared" si="41"/>
        <v>#REF!</v>
      </c>
      <c r="J2655" s="127" t="e">
        <f>IF(G2655+H2655&lt;&gt;0,Transaksi!#REF!,"")</f>
        <v>#REF!</v>
      </c>
    </row>
    <row r="2656" spans="3:10" customFormat="1" ht="16" customHeight="1">
      <c r="C2656" s="59" t="e">
        <f>IF(G2656+H2656&lt;&gt;0,Transaksi!#REF!,"")</f>
        <v>#REF!</v>
      </c>
      <c r="D2656" s="60" t="e">
        <f>IF(G2656+H2656&lt;&gt;0,Transaksi!#REF!,"")</f>
        <v>#REF!</v>
      </c>
      <c r="E2656" s="213" t="e">
        <f>IF(G2656+H2656&lt;&gt;0,Transaksi!#REF!,"")</f>
        <v>#REF!</v>
      </c>
      <c r="F2656" s="48" t="e">
        <f>IF(G2656+H2656&lt;&gt;0,Transaksi!#REF!,"")</f>
        <v>#REF!</v>
      </c>
      <c r="G2656" s="61" t="e">
        <f>IF(Transaksi!#REF!=$F$11,Transaksi!#REF!,0)</f>
        <v>#REF!</v>
      </c>
      <c r="H2656" s="61" t="e">
        <f>IF(Transaksi!#REF!=$F$11,Transaksi!#REF!,0)</f>
        <v>#REF!</v>
      </c>
      <c r="I2656" s="127" t="e">
        <f t="shared" si="41"/>
        <v>#REF!</v>
      </c>
      <c r="J2656" s="127" t="e">
        <f>IF(G2656+H2656&lt;&gt;0,Transaksi!#REF!,"")</f>
        <v>#REF!</v>
      </c>
    </row>
    <row r="2657" spans="3:10" customFormat="1" ht="16" customHeight="1">
      <c r="C2657" s="59" t="e">
        <f>IF(G2657+H2657&lt;&gt;0,Transaksi!#REF!,"")</f>
        <v>#REF!</v>
      </c>
      <c r="D2657" s="60" t="e">
        <f>IF(G2657+H2657&lt;&gt;0,Transaksi!#REF!,"")</f>
        <v>#REF!</v>
      </c>
      <c r="E2657" s="213" t="e">
        <f>IF(G2657+H2657&lt;&gt;0,Transaksi!#REF!,"")</f>
        <v>#REF!</v>
      </c>
      <c r="F2657" s="48" t="e">
        <f>IF(G2657+H2657&lt;&gt;0,Transaksi!#REF!,"")</f>
        <v>#REF!</v>
      </c>
      <c r="G2657" s="61" t="e">
        <f>IF(Transaksi!#REF!=$F$11,Transaksi!#REF!,0)</f>
        <v>#REF!</v>
      </c>
      <c r="H2657" s="61" t="e">
        <f>IF(Transaksi!#REF!=$F$11,Transaksi!#REF!,0)</f>
        <v>#REF!</v>
      </c>
      <c r="I2657" s="127" t="e">
        <f t="shared" si="41"/>
        <v>#REF!</v>
      </c>
      <c r="J2657" s="127" t="e">
        <f>IF(G2657+H2657&lt;&gt;0,Transaksi!#REF!,"")</f>
        <v>#REF!</v>
      </c>
    </row>
    <row r="2658" spans="3:10" customFormat="1" ht="16" customHeight="1">
      <c r="C2658" s="59" t="e">
        <f>IF(G2658+H2658&lt;&gt;0,Transaksi!#REF!,"")</f>
        <v>#REF!</v>
      </c>
      <c r="D2658" s="60" t="e">
        <f>IF(G2658+H2658&lt;&gt;0,Transaksi!#REF!,"")</f>
        <v>#REF!</v>
      </c>
      <c r="E2658" s="213" t="e">
        <f>IF(G2658+H2658&lt;&gt;0,Transaksi!#REF!,"")</f>
        <v>#REF!</v>
      </c>
      <c r="F2658" s="48" t="e">
        <f>IF(G2658+H2658&lt;&gt;0,Transaksi!#REF!,"")</f>
        <v>#REF!</v>
      </c>
      <c r="G2658" s="61" t="e">
        <f>IF(Transaksi!#REF!=$F$11,Transaksi!#REF!,0)</f>
        <v>#REF!</v>
      </c>
      <c r="H2658" s="61" t="e">
        <f>IF(Transaksi!#REF!=$F$11,Transaksi!#REF!,0)</f>
        <v>#REF!</v>
      </c>
      <c r="I2658" s="127" t="e">
        <f t="shared" si="41"/>
        <v>#REF!</v>
      </c>
      <c r="J2658" s="127" t="e">
        <f>IF(G2658+H2658&lt;&gt;0,Transaksi!#REF!,"")</f>
        <v>#REF!</v>
      </c>
    </row>
    <row r="2659" spans="3:10" customFormat="1" ht="16" customHeight="1">
      <c r="C2659" s="59" t="e">
        <f>IF(G2659+H2659&lt;&gt;0,Transaksi!#REF!,"")</f>
        <v>#REF!</v>
      </c>
      <c r="D2659" s="60" t="e">
        <f>IF(G2659+H2659&lt;&gt;0,Transaksi!#REF!,"")</f>
        <v>#REF!</v>
      </c>
      <c r="E2659" s="213" t="e">
        <f>IF(G2659+H2659&lt;&gt;0,Transaksi!#REF!,"")</f>
        <v>#REF!</v>
      </c>
      <c r="F2659" s="48" t="e">
        <f>IF(G2659+H2659&lt;&gt;0,Transaksi!#REF!,"")</f>
        <v>#REF!</v>
      </c>
      <c r="G2659" s="61" t="e">
        <f>IF(Transaksi!#REF!=$F$11,Transaksi!#REF!,0)</f>
        <v>#REF!</v>
      </c>
      <c r="H2659" s="61" t="e">
        <f>IF(Transaksi!#REF!=$F$11,Transaksi!#REF!,0)</f>
        <v>#REF!</v>
      </c>
      <c r="I2659" s="127" t="e">
        <f t="shared" si="41"/>
        <v>#REF!</v>
      </c>
      <c r="J2659" s="127" t="e">
        <f>IF(G2659+H2659&lt;&gt;0,Transaksi!#REF!,"")</f>
        <v>#REF!</v>
      </c>
    </row>
    <row r="2660" spans="3:10" customFormat="1" ht="16" customHeight="1">
      <c r="C2660" s="59" t="e">
        <f>IF(G2660+H2660&lt;&gt;0,Transaksi!#REF!,"")</f>
        <v>#REF!</v>
      </c>
      <c r="D2660" s="60" t="e">
        <f>IF(G2660+H2660&lt;&gt;0,Transaksi!#REF!,"")</f>
        <v>#REF!</v>
      </c>
      <c r="E2660" s="213" t="e">
        <f>IF(G2660+H2660&lt;&gt;0,Transaksi!#REF!,"")</f>
        <v>#REF!</v>
      </c>
      <c r="F2660" s="48" t="e">
        <f>IF(G2660+H2660&lt;&gt;0,Transaksi!#REF!,"")</f>
        <v>#REF!</v>
      </c>
      <c r="G2660" s="61" t="e">
        <f>IF(Transaksi!#REF!=$F$11,Transaksi!#REF!,0)</f>
        <v>#REF!</v>
      </c>
      <c r="H2660" s="61" t="e">
        <f>IF(Transaksi!#REF!=$F$11,Transaksi!#REF!,0)</f>
        <v>#REF!</v>
      </c>
      <c r="I2660" s="127" t="e">
        <f t="shared" si="41"/>
        <v>#REF!</v>
      </c>
      <c r="J2660" s="127" t="e">
        <f>IF(G2660+H2660&lt;&gt;0,Transaksi!#REF!,"")</f>
        <v>#REF!</v>
      </c>
    </row>
    <row r="2661" spans="3:10" customFormat="1" ht="16" customHeight="1">
      <c r="C2661" s="59" t="e">
        <f>IF(G2661+H2661&lt;&gt;0,Transaksi!#REF!,"")</f>
        <v>#REF!</v>
      </c>
      <c r="D2661" s="60" t="e">
        <f>IF(G2661+H2661&lt;&gt;0,Transaksi!#REF!,"")</f>
        <v>#REF!</v>
      </c>
      <c r="E2661" s="213" t="e">
        <f>IF(G2661+H2661&lt;&gt;0,Transaksi!#REF!,"")</f>
        <v>#REF!</v>
      </c>
      <c r="F2661" s="48" t="e">
        <f>IF(G2661+H2661&lt;&gt;0,Transaksi!#REF!,"")</f>
        <v>#REF!</v>
      </c>
      <c r="G2661" s="61" t="e">
        <f>IF(Transaksi!#REF!=$F$11,Transaksi!#REF!,0)</f>
        <v>#REF!</v>
      </c>
      <c r="H2661" s="61" t="e">
        <f>IF(Transaksi!#REF!=$F$11,Transaksi!#REF!,0)</f>
        <v>#REF!</v>
      </c>
      <c r="I2661" s="127" t="e">
        <f t="shared" si="41"/>
        <v>#REF!</v>
      </c>
      <c r="J2661" s="127" t="e">
        <f>IF(G2661+H2661&lt;&gt;0,Transaksi!#REF!,"")</f>
        <v>#REF!</v>
      </c>
    </row>
    <row r="2662" spans="3:10" customFormat="1" ht="16" customHeight="1">
      <c r="C2662" s="59" t="e">
        <f>IF(G2662+H2662&lt;&gt;0,Transaksi!#REF!,"")</f>
        <v>#REF!</v>
      </c>
      <c r="D2662" s="60" t="e">
        <f>IF(G2662+H2662&lt;&gt;0,Transaksi!#REF!,"")</f>
        <v>#REF!</v>
      </c>
      <c r="E2662" s="213" t="e">
        <f>IF(G2662+H2662&lt;&gt;0,Transaksi!#REF!,"")</f>
        <v>#REF!</v>
      </c>
      <c r="F2662" s="48" t="e">
        <f>IF(G2662+H2662&lt;&gt;0,Transaksi!#REF!,"")</f>
        <v>#REF!</v>
      </c>
      <c r="G2662" s="61" t="e">
        <f>IF(Transaksi!#REF!=$F$11,Transaksi!#REF!,0)</f>
        <v>#REF!</v>
      </c>
      <c r="H2662" s="61" t="e">
        <f>IF(Transaksi!#REF!=$F$11,Transaksi!#REF!,0)</f>
        <v>#REF!</v>
      </c>
      <c r="I2662" s="127" t="e">
        <f t="shared" si="41"/>
        <v>#REF!</v>
      </c>
      <c r="J2662" s="127" t="e">
        <f>IF(G2662+H2662&lt;&gt;0,Transaksi!#REF!,"")</f>
        <v>#REF!</v>
      </c>
    </row>
    <row r="2663" spans="3:10" customFormat="1" ht="16" customHeight="1">
      <c r="C2663" s="59" t="e">
        <f>IF(G2663+H2663&lt;&gt;0,Transaksi!#REF!,"")</f>
        <v>#REF!</v>
      </c>
      <c r="D2663" s="60" t="e">
        <f>IF(G2663+H2663&lt;&gt;0,Transaksi!#REF!,"")</f>
        <v>#REF!</v>
      </c>
      <c r="E2663" s="213" t="e">
        <f>IF(G2663+H2663&lt;&gt;0,Transaksi!#REF!,"")</f>
        <v>#REF!</v>
      </c>
      <c r="F2663" s="48" t="e">
        <f>IF(G2663+H2663&lt;&gt;0,Transaksi!#REF!,"")</f>
        <v>#REF!</v>
      </c>
      <c r="G2663" s="61" t="e">
        <f>IF(Transaksi!#REF!=$F$11,Transaksi!#REF!,0)</f>
        <v>#REF!</v>
      </c>
      <c r="H2663" s="61" t="e">
        <f>IF(Transaksi!#REF!=$F$11,Transaksi!#REF!,0)</f>
        <v>#REF!</v>
      </c>
      <c r="I2663" s="127" t="e">
        <f t="shared" si="41"/>
        <v>#REF!</v>
      </c>
      <c r="J2663" s="127" t="e">
        <f>IF(G2663+H2663&lt;&gt;0,Transaksi!#REF!,"")</f>
        <v>#REF!</v>
      </c>
    </row>
    <row r="2664" spans="3:10" customFormat="1" ht="16" customHeight="1">
      <c r="C2664" s="59" t="e">
        <f>IF(G2664+H2664&lt;&gt;0,Transaksi!#REF!,"")</f>
        <v>#REF!</v>
      </c>
      <c r="D2664" s="60" t="e">
        <f>IF(G2664+H2664&lt;&gt;0,Transaksi!#REF!,"")</f>
        <v>#REF!</v>
      </c>
      <c r="E2664" s="213" t="e">
        <f>IF(G2664+H2664&lt;&gt;0,Transaksi!#REF!,"")</f>
        <v>#REF!</v>
      </c>
      <c r="F2664" s="48" t="e">
        <f>IF(G2664+H2664&lt;&gt;0,Transaksi!#REF!,"")</f>
        <v>#REF!</v>
      </c>
      <c r="G2664" s="61" t="e">
        <f>IF(Transaksi!#REF!=$F$11,Transaksi!#REF!,0)</f>
        <v>#REF!</v>
      </c>
      <c r="H2664" s="61" t="e">
        <f>IF(Transaksi!#REF!=$F$11,Transaksi!#REF!,0)</f>
        <v>#REF!</v>
      </c>
      <c r="I2664" s="127" t="e">
        <f t="shared" si="41"/>
        <v>#REF!</v>
      </c>
      <c r="J2664" s="127" t="e">
        <f>IF(G2664+H2664&lt;&gt;0,Transaksi!#REF!,"")</f>
        <v>#REF!</v>
      </c>
    </row>
    <row r="2665" spans="3:10" customFormat="1" ht="16" customHeight="1">
      <c r="C2665" s="59" t="e">
        <f>IF(G2665+H2665&lt;&gt;0,Transaksi!#REF!,"")</f>
        <v>#REF!</v>
      </c>
      <c r="D2665" s="60" t="e">
        <f>IF(G2665+H2665&lt;&gt;0,Transaksi!#REF!,"")</f>
        <v>#REF!</v>
      </c>
      <c r="E2665" s="213" t="e">
        <f>IF(G2665+H2665&lt;&gt;0,Transaksi!#REF!,"")</f>
        <v>#REF!</v>
      </c>
      <c r="F2665" s="48" t="e">
        <f>IF(G2665+H2665&lt;&gt;0,Transaksi!#REF!,"")</f>
        <v>#REF!</v>
      </c>
      <c r="G2665" s="61" t="e">
        <f>IF(Transaksi!#REF!=$F$11,Transaksi!#REF!,0)</f>
        <v>#REF!</v>
      </c>
      <c r="H2665" s="61" t="e">
        <f>IF(Transaksi!#REF!=$F$11,Transaksi!#REF!,0)</f>
        <v>#REF!</v>
      </c>
      <c r="I2665" s="127" t="e">
        <f t="shared" si="41"/>
        <v>#REF!</v>
      </c>
      <c r="J2665" s="127" t="e">
        <f>IF(G2665+H2665&lt;&gt;0,Transaksi!#REF!,"")</f>
        <v>#REF!</v>
      </c>
    </row>
    <row r="2666" spans="3:10" customFormat="1" ht="16" customHeight="1">
      <c r="C2666" s="59" t="e">
        <f>IF(G2666+H2666&lt;&gt;0,Transaksi!#REF!,"")</f>
        <v>#REF!</v>
      </c>
      <c r="D2666" s="60" t="e">
        <f>IF(G2666+H2666&lt;&gt;0,Transaksi!#REF!,"")</f>
        <v>#REF!</v>
      </c>
      <c r="E2666" s="213" t="e">
        <f>IF(G2666+H2666&lt;&gt;0,Transaksi!#REF!,"")</f>
        <v>#REF!</v>
      </c>
      <c r="F2666" s="48" t="e">
        <f>IF(G2666+H2666&lt;&gt;0,Transaksi!#REF!,"")</f>
        <v>#REF!</v>
      </c>
      <c r="G2666" s="61" t="e">
        <f>IF(Transaksi!#REF!=$F$11,Transaksi!#REF!,0)</f>
        <v>#REF!</v>
      </c>
      <c r="H2666" s="61" t="e">
        <f>IF(Transaksi!#REF!=$F$11,Transaksi!#REF!,0)</f>
        <v>#REF!</v>
      </c>
      <c r="I2666" s="127" t="e">
        <f t="shared" si="41"/>
        <v>#REF!</v>
      </c>
      <c r="J2666" s="127" t="e">
        <f>IF(G2666+H2666&lt;&gt;0,Transaksi!#REF!,"")</f>
        <v>#REF!</v>
      </c>
    </row>
    <row r="2667" spans="3:10" customFormat="1" ht="16" customHeight="1">
      <c r="C2667" s="59" t="e">
        <f>IF(G2667+H2667&lt;&gt;0,Transaksi!#REF!,"")</f>
        <v>#REF!</v>
      </c>
      <c r="D2667" s="60" t="e">
        <f>IF(G2667+H2667&lt;&gt;0,Transaksi!#REF!,"")</f>
        <v>#REF!</v>
      </c>
      <c r="E2667" s="213" t="e">
        <f>IF(G2667+H2667&lt;&gt;0,Transaksi!#REF!,"")</f>
        <v>#REF!</v>
      </c>
      <c r="F2667" s="48" t="e">
        <f>IF(G2667+H2667&lt;&gt;0,Transaksi!#REF!,"")</f>
        <v>#REF!</v>
      </c>
      <c r="G2667" s="61" t="e">
        <f>IF(Transaksi!#REF!=$F$11,Transaksi!#REF!,0)</f>
        <v>#REF!</v>
      </c>
      <c r="H2667" s="61" t="e">
        <f>IF(Transaksi!#REF!=$F$11,Transaksi!#REF!,0)</f>
        <v>#REF!</v>
      </c>
      <c r="I2667" s="127" t="e">
        <f t="shared" si="41"/>
        <v>#REF!</v>
      </c>
      <c r="J2667" s="127" t="e">
        <f>IF(G2667+H2667&lt;&gt;0,Transaksi!#REF!,"")</f>
        <v>#REF!</v>
      </c>
    </row>
    <row r="2668" spans="3:10" customFormat="1" ht="16" customHeight="1">
      <c r="C2668" s="59" t="e">
        <f>IF(G2668+H2668&lt;&gt;0,Transaksi!#REF!,"")</f>
        <v>#REF!</v>
      </c>
      <c r="D2668" s="60" t="e">
        <f>IF(G2668+H2668&lt;&gt;0,Transaksi!#REF!,"")</f>
        <v>#REF!</v>
      </c>
      <c r="E2668" s="213" t="e">
        <f>IF(G2668+H2668&lt;&gt;0,Transaksi!#REF!,"")</f>
        <v>#REF!</v>
      </c>
      <c r="F2668" s="48" t="e">
        <f>IF(G2668+H2668&lt;&gt;0,Transaksi!#REF!,"")</f>
        <v>#REF!</v>
      </c>
      <c r="G2668" s="61" t="e">
        <f>IF(Transaksi!#REF!=$F$11,Transaksi!#REF!,0)</f>
        <v>#REF!</v>
      </c>
      <c r="H2668" s="61" t="e">
        <f>IF(Transaksi!#REF!=$F$11,Transaksi!#REF!,0)</f>
        <v>#REF!</v>
      </c>
      <c r="I2668" s="127" t="e">
        <f t="shared" si="41"/>
        <v>#REF!</v>
      </c>
      <c r="J2668" s="127" t="e">
        <f>IF(G2668+H2668&lt;&gt;0,Transaksi!#REF!,"")</f>
        <v>#REF!</v>
      </c>
    </row>
    <row r="2669" spans="3:10" customFormat="1" ht="16" customHeight="1">
      <c r="C2669" s="59" t="e">
        <f>IF(G2669+H2669&lt;&gt;0,Transaksi!#REF!,"")</f>
        <v>#REF!</v>
      </c>
      <c r="D2669" s="60" t="e">
        <f>IF(G2669+H2669&lt;&gt;0,Transaksi!#REF!,"")</f>
        <v>#REF!</v>
      </c>
      <c r="E2669" s="213" t="e">
        <f>IF(G2669+H2669&lt;&gt;0,Transaksi!#REF!,"")</f>
        <v>#REF!</v>
      </c>
      <c r="F2669" s="48" t="e">
        <f>IF(G2669+H2669&lt;&gt;0,Transaksi!#REF!,"")</f>
        <v>#REF!</v>
      </c>
      <c r="G2669" s="61" t="e">
        <f>IF(Transaksi!#REF!=$F$11,Transaksi!#REF!,0)</f>
        <v>#REF!</v>
      </c>
      <c r="H2669" s="61" t="e">
        <f>IF(Transaksi!#REF!=$F$11,Transaksi!#REF!,0)</f>
        <v>#REF!</v>
      </c>
      <c r="I2669" s="127" t="e">
        <f t="shared" si="41"/>
        <v>#REF!</v>
      </c>
      <c r="J2669" s="127" t="e">
        <f>IF(G2669+H2669&lt;&gt;0,Transaksi!#REF!,"")</f>
        <v>#REF!</v>
      </c>
    </row>
    <row r="2670" spans="3:10" customFormat="1" ht="16" customHeight="1">
      <c r="C2670" s="59" t="e">
        <f>IF(G2670+H2670&lt;&gt;0,Transaksi!#REF!,"")</f>
        <v>#REF!</v>
      </c>
      <c r="D2670" s="60" t="e">
        <f>IF(G2670+H2670&lt;&gt;0,Transaksi!#REF!,"")</f>
        <v>#REF!</v>
      </c>
      <c r="E2670" s="213" t="e">
        <f>IF(G2670+H2670&lt;&gt;0,Transaksi!#REF!,"")</f>
        <v>#REF!</v>
      </c>
      <c r="F2670" s="48" t="e">
        <f>IF(G2670+H2670&lt;&gt;0,Transaksi!#REF!,"")</f>
        <v>#REF!</v>
      </c>
      <c r="G2670" s="61" t="e">
        <f>IF(Transaksi!#REF!=$F$11,Transaksi!#REF!,0)</f>
        <v>#REF!</v>
      </c>
      <c r="H2670" s="61" t="e">
        <f>IF(Transaksi!#REF!=$F$11,Transaksi!#REF!,0)</f>
        <v>#REF!</v>
      </c>
      <c r="I2670" s="127" t="e">
        <f t="shared" si="41"/>
        <v>#REF!</v>
      </c>
      <c r="J2670" s="127" t="e">
        <f>IF(G2670+H2670&lt;&gt;0,Transaksi!#REF!,"")</f>
        <v>#REF!</v>
      </c>
    </row>
    <row r="2671" spans="3:10" customFormat="1" ht="16" customHeight="1">
      <c r="C2671" s="59" t="e">
        <f>IF(G2671+H2671&lt;&gt;0,Transaksi!#REF!,"")</f>
        <v>#REF!</v>
      </c>
      <c r="D2671" s="60" t="e">
        <f>IF(G2671+H2671&lt;&gt;0,Transaksi!#REF!,"")</f>
        <v>#REF!</v>
      </c>
      <c r="E2671" s="213" t="e">
        <f>IF(G2671+H2671&lt;&gt;0,Transaksi!#REF!,"")</f>
        <v>#REF!</v>
      </c>
      <c r="F2671" s="48" t="e">
        <f>IF(G2671+H2671&lt;&gt;0,Transaksi!#REF!,"")</f>
        <v>#REF!</v>
      </c>
      <c r="G2671" s="61" t="e">
        <f>IF(Transaksi!#REF!=$F$11,Transaksi!#REF!,0)</f>
        <v>#REF!</v>
      </c>
      <c r="H2671" s="61" t="e">
        <f>IF(Transaksi!#REF!=$F$11,Transaksi!#REF!,0)</f>
        <v>#REF!</v>
      </c>
      <c r="I2671" s="127" t="e">
        <f t="shared" si="41"/>
        <v>#REF!</v>
      </c>
      <c r="J2671" s="127" t="e">
        <f>IF(G2671+H2671&lt;&gt;0,Transaksi!#REF!,"")</f>
        <v>#REF!</v>
      </c>
    </row>
    <row r="2672" spans="3:10" customFormat="1" ht="16" customHeight="1">
      <c r="C2672" s="59" t="e">
        <f>IF(G2672+H2672&lt;&gt;0,Transaksi!#REF!,"")</f>
        <v>#REF!</v>
      </c>
      <c r="D2672" s="60" t="e">
        <f>IF(G2672+H2672&lt;&gt;0,Transaksi!#REF!,"")</f>
        <v>#REF!</v>
      </c>
      <c r="E2672" s="213" t="e">
        <f>IF(G2672+H2672&lt;&gt;0,Transaksi!#REF!,"")</f>
        <v>#REF!</v>
      </c>
      <c r="F2672" s="48" t="e">
        <f>IF(G2672+H2672&lt;&gt;0,Transaksi!#REF!,"")</f>
        <v>#REF!</v>
      </c>
      <c r="G2672" s="61" t="e">
        <f>IF(Transaksi!#REF!=$F$11,Transaksi!#REF!,0)</f>
        <v>#REF!</v>
      </c>
      <c r="H2672" s="61" t="e">
        <f>IF(Transaksi!#REF!=$F$11,Transaksi!#REF!,0)</f>
        <v>#REF!</v>
      </c>
      <c r="I2672" s="127" t="e">
        <f t="shared" si="41"/>
        <v>#REF!</v>
      </c>
      <c r="J2672" s="127" t="e">
        <f>IF(G2672+H2672&lt;&gt;0,Transaksi!#REF!,"")</f>
        <v>#REF!</v>
      </c>
    </row>
    <row r="2673" spans="3:10" customFormat="1" ht="16" customHeight="1">
      <c r="C2673" s="59" t="e">
        <f>IF(G2673+H2673&lt;&gt;0,Transaksi!#REF!,"")</f>
        <v>#REF!</v>
      </c>
      <c r="D2673" s="60" t="e">
        <f>IF(G2673+H2673&lt;&gt;0,Transaksi!#REF!,"")</f>
        <v>#REF!</v>
      </c>
      <c r="E2673" s="213" t="e">
        <f>IF(G2673+H2673&lt;&gt;0,Transaksi!#REF!,"")</f>
        <v>#REF!</v>
      </c>
      <c r="F2673" s="48" t="e">
        <f>IF(G2673+H2673&lt;&gt;0,Transaksi!#REF!,"")</f>
        <v>#REF!</v>
      </c>
      <c r="G2673" s="61" t="e">
        <f>IF(Transaksi!#REF!=$F$11,Transaksi!#REF!,0)</f>
        <v>#REF!</v>
      </c>
      <c r="H2673" s="61" t="e">
        <f>IF(Transaksi!#REF!=$F$11,Transaksi!#REF!,0)</f>
        <v>#REF!</v>
      </c>
      <c r="I2673" s="127" t="e">
        <f t="shared" si="41"/>
        <v>#REF!</v>
      </c>
      <c r="J2673" s="127" t="e">
        <f>IF(G2673+H2673&lt;&gt;0,Transaksi!#REF!,"")</f>
        <v>#REF!</v>
      </c>
    </row>
    <row r="2674" spans="3:10" customFormat="1" ht="16" customHeight="1">
      <c r="C2674" s="59" t="e">
        <f>IF(G2674+H2674&lt;&gt;0,Transaksi!#REF!,"")</f>
        <v>#REF!</v>
      </c>
      <c r="D2674" s="60" t="e">
        <f>IF(G2674+H2674&lt;&gt;0,Transaksi!#REF!,"")</f>
        <v>#REF!</v>
      </c>
      <c r="E2674" s="213" t="e">
        <f>IF(G2674+H2674&lt;&gt;0,Transaksi!#REF!,"")</f>
        <v>#REF!</v>
      </c>
      <c r="F2674" s="48" t="e">
        <f>IF(G2674+H2674&lt;&gt;0,Transaksi!#REF!,"")</f>
        <v>#REF!</v>
      </c>
      <c r="G2674" s="61" t="e">
        <f>IF(Transaksi!#REF!=$F$11,Transaksi!#REF!,0)</f>
        <v>#REF!</v>
      </c>
      <c r="H2674" s="61" t="e">
        <f>IF(Transaksi!#REF!=$F$11,Transaksi!#REF!,0)</f>
        <v>#REF!</v>
      </c>
      <c r="I2674" s="127" t="e">
        <f t="shared" si="41"/>
        <v>#REF!</v>
      </c>
      <c r="J2674" s="127" t="e">
        <f>IF(G2674+H2674&lt;&gt;0,Transaksi!#REF!,"")</f>
        <v>#REF!</v>
      </c>
    </row>
    <row r="2675" spans="3:10" customFormat="1" ht="16" customHeight="1">
      <c r="C2675" s="59" t="e">
        <f>IF(G2675+H2675&lt;&gt;0,Transaksi!#REF!,"")</f>
        <v>#REF!</v>
      </c>
      <c r="D2675" s="60" t="e">
        <f>IF(G2675+H2675&lt;&gt;0,Transaksi!#REF!,"")</f>
        <v>#REF!</v>
      </c>
      <c r="E2675" s="213" t="e">
        <f>IF(G2675+H2675&lt;&gt;0,Transaksi!#REF!,"")</f>
        <v>#REF!</v>
      </c>
      <c r="F2675" s="48" t="e">
        <f>IF(G2675+H2675&lt;&gt;0,Transaksi!#REF!,"")</f>
        <v>#REF!</v>
      </c>
      <c r="G2675" s="61" t="e">
        <f>IF(Transaksi!#REF!=$F$11,Transaksi!#REF!,0)</f>
        <v>#REF!</v>
      </c>
      <c r="H2675" s="61" t="e">
        <f>IF(Transaksi!#REF!=$F$11,Transaksi!#REF!,0)</f>
        <v>#REF!</v>
      </c>
      <c r="I2675" s="127" t="e">
        <f t="shared" si="41"/>
        <v>#REF!</v>
      </c>
      <c r="J2675" s="127" t="e">
        <f>IF(G2675+H2675&lt;&gt;0,Transaksi!#REF!,"")</f>
        <v>#REF!</v>
      </c>
    </row>
    <row r="2676" spans="3:10" customFormat="1" ht="16" customHeight="1">
      <c r="C2676" s="59" t="e">
        <f>IF(G2676+H2676&lt;&gt;0,Transaksi!#REF!,"")</f>
        <v>#REF!</v>
      </c>
      <c r="D2676" s="60" t="e">
        <f>IF(G2676+H2676&lt;&gt;0,Transaksi!#REF!,"")</f>
        <v>#REF!</v>
      </c>
      <c r="E2676" s="213" t="e">
        <f>IF(G2676+H2676&lt;&gt;0,Transaksi!#REF!,"")</f>
        <v>#REF!</v>
      </c>
      <c r="F2676" s="48" t="e">
        <f>IF(G2676+H2676&lt;&gt;0,Transaksi!#REF!,"")</f>
        <v>#REF!</v>
      </c>
      <c r="G2676" s="61" t="e">
        <f>IF(Transaksi!#REF!=$F$11,Transaksi!#REF!,0)</f>
        <v>#REF!</v>
      </c>
      <c r="H2676" s="61" t="e">
        <f>IF(Transaksi!#REF!=$F$11,Transaksi!#REF!,0)</f>
        <v>#REF!</v>
      </c>
      <c r="I2676" s="127" t="e">
        <f t="shared" si="41"/>
        <v>#REF!</v>
      </c>
      <c r="J2676" s="127" t="e">
        <f>IF(G2676+H2676&lt;&gt;0,Transaksi!#REF!,"")</f>
        <v>#REF!</v>
      </c>
    </row>
    <row r="2677" spans="3:10" customFormat="1" ht="16" customHeight="1">
      <c r="C2677" s="59" t="e">
        <f>IF(G2677+H2677&lt;&gt;0,Transaksi!#REF!,"")</f>
        <v>#REF!</v>
      </c>
      <c r="D2677" s="60" t="e">
        <f>IF(G2677+H2677&lt;&gt;0,Transaksi!#REF!,"")</f>
        <v>#REF!</v>
      </c>
      <c r="E2677" s="213" t="e">
        <f>IF(G2677+H2677&lt;&gt;0,Transaksi!#REF!,"")</f>
        <v>#REF!</v>
      </c>
      <c r="F2677" s="48" t="e">
        <f>IF(G2677+H2677&lt;&gt;0,Transaksi!#REF!,"")</f>
        <v>#REF!</v>
      </c>
      <c r="G2677" s="61" t="e">
        <f>IF(Transaksi!#REF!=$F$11,Transaksi!#REF!,0)</f>
        <v>#REF!</v>
      </c>
      <c r="H2677" s="61" t="e">
        <f>IF(Transaksi!#REF!=$F$11,Transaksi!#REF!,0)</f>
        <v>#REF!</v>
      </c>
      <c r="I2677" s="127" t="e">
        <f t="shared" si="41"/>
        <v>#REF!</v>
      </c>
      <c r="J2677" s="127" t="e">
        <f>IF(G2677+H2677&lt;&gt;0,Transaksi!#REF!,"")</f>
        <v>#REF!</v>
      </c>
    </row>
    <row r="2678" spans="3:10" customFormat="1" ht="16" customHeight="1">
      <c r="C2678" s="59" t="e">
        <f>IF(G2678+H2678&lt;&gt;0,Transaksi!#REF!,"")</f>
        <v>#REF!</v>
      </c>
      <c r="D2678" s="60" t="e">
        <f>IF(G2678+H2678&lt;&gt;0,Transaksi!#REF!,"")</f>
        <v>#REF!</v>
      </c>
      <c r="E2678" s="213" t="e">
        <f>IF(G2678+H2678&lt;&gt;0,Transaksi!#REF!,"")</f>
        <v>#REF!</v>
      </c>
      <c r="F2678" s="48" t="e">
        <f>IF(G2678+H2678&lt;&gt;0,Transaksi!#REF!,"")</f>
        <v>#REF!</v>
      </c>
      <c r="G2678" s="61" t="e">
        <f>IF(Transaksi!#REF!=$F$11,Transaksi!#REF!,0)</f>
        <v>#REF!</v>
      </c>
      <c r="H2678" s="61" t="e">
        <f>IF(Transaksi!#REF!=$F$11,Transaksi!#REF!,0)</f>
        <v>#REF!</v>
      </c>
      <c r="I2678" s="127" t="e">
        <f t="shared" si="41"/>
        <v>#REF!</v>
      </c>
      <c r="J2678" s="127" t="e">
        <f>IF(G2678+H2678&lt;&gt;0,Transaksi!#REF!,"")</f>
        <v>#REF!</v>
      </c>
    </row>
    <row r="2679" spans="3:10" customFormat="1" ht="16" customHeight="1">
      <c r="C2679" s="59" t="e">
        <f>IF(G2679+H2679&lt;&gt;0,Transaksi!#REF!,"")</f>
        <v>#REF!</v>
      </c>
      <c r="D2679" s="60" t="e">
        <f>IF(G2679+H2679&lt;&gt;0,Transaksi!#REF!,"")</f>
        <v>#REF!</v>
      </c>
      <c r="E2679" s="213" t="e">
        <f>IF(G2679+H2679&lt;&gt;0,Transaksi!#REF!,"")</f>
        <v>#REF!</v>
      </c>
      <c r="F2679" s="48" t="e">
        <f>IF(G2679+H2679&lt;&gt;0,Transaksi!#REF!,"")</f>
        <v>#REF!</v>
      </c>
      <c r="G2679" s="61" t="e">
        <f>IF(Transaksi!#REF!=$F$11,Transaksi!#REF!,0)</f>
        <v>#REF!</v>
      </c>
      <c r="H2679" s="61" t="e">
        <f>IF(Transaksi!#REF!=$F$11,Transaksi!#REF!,0)</f>
        <v>#REF!</v>
      </c>
      <c r="I2679" s="127" t="e">
        <f t="shared" si="41"/>
        <v>#REF!</v>
      </c>
      <c r="J2679" s="127" t="e">
        <f>IF(G2679+H2679&lt;&gt;0,Transaksi!#REF!,"")</f>
        <v>#REF!</v>
      </c>
    </row>
    <row r="2680" spans="3:10" customFormat="1" ht="16" customHeight="1">
      <c r="C2680" s="59" t="e">
        <f>IF(G2680+H2680&lt;&gt;0,Transaksi!#REF!,"")</f>
        <v>#REF!</v>
      </c>
      <c r="D2680" s="60" t="e">
        <f>IF(G2680+H2680&lt;&gt;0,Transaksi!#REF!,"")</f>
        <v>#REF!</v>
      </c>
      <c r="E2680" s="213" t="e">
        <f>IF(G2680+H2680&lt;&gt;0,Transaksi!#REF!,"")</f>
        <v>#REF!</v>
      </c>
      <c r="F2680" s="48" t="e">
        <f>IF(G2680+H2680&lt;&gt;0,Transaksi!#REF!,"")</f>
        <v>#REF!</v>
      </c>
      <c r="G2680" s="61" t="e">
        <f>IF(Transaksi!#REF!=$F$11,Transaksi!#REF!,0)</f>
        <v>#REF!</v>
      </c>
      <c r="H2680" s="61" t="e">
        <f>IF(Transaksi!#REF!=$F$11,Transaksi!#REF!,0)</f>
        <v>#REF!</v>
      </c>
      <c r="I2680" s="127" t="e">
        <f t="shared" si="41"/>
        <v>#REF!</v>
      </c>
      <c r="J2680" s="127" t="e">
        <f>IF(G2680+H2680&lt;&gt;0,Transaksi!#REF!,"")</f>
        <v>#REF!</v>
      </c>
    </row>
    <row r="2681" spans="3:10" customFormat="1" ht="16" customHeight="1">
      <c r="C2681" s="59" t="e">
        <f>IF(G2681+H2681&lt;&gt;0,Transaksi!#REF!,"")</f>
        <v>#REF!</v>
      </c>
      <c r="D2681" s="60" t="e">
        <f>IF(G2681+H2681&lt;&gt;0,Transaksi!#REF!,"")</f>
        <v>#REF!</v>
      </c>
      <c r="E2681" s="213" t="e">
        <f>IF(G2681+H2681&lt;&gt;0,Transaksi!#REF!,"")</f>
        <v>#REF!</v>
      </c>
      <c r="F2681" s="48" t="e">
        <f>IF(G2681+H2681&lt;&gt;0,Transaksi!#REF!,"")</f>
        <v>#REF!</v>
      </c>
      <c r="G2681" s="61" t="e">
        <f>IF(Transaksi!#REF!=$F$11,Transaksi!#REF!,0)</f>
        <v>#REF!</v>
      </c>
      <c r="H2681" s="61" t="e">
        <f>IF(Transaksi!#REF!=$F$11,Transaksi!#REF!,0)</f>
        <v>#REF!</v>
      </c>
      <c r="I2681" s="127" t="e">
        <f t="shared" si="41"/>
        <v>#REF!</v>
      </c>
      <c r="J2681" s="127" t="e">
        <f>IF(G2681+H2681&lt;&gt;0,Transaksi!#REF!,"")</f>
        <v>#REF!</v>
      </c>
    </row>
    <row r="2682" spans="3:10" customFormat="1" ht="16" customHeight="1">
      <c r="C2682" s="59" t="e">
        <f>IF(G2682+H2682&lt;&gt;0,Transaksi!#REF!,"")</f>
        <v>#REF!</v>
      </c>
      <c r="D2682" s="60" t="e">
        <f>IF(G2682+H2682&lt;&gt;0,Transaksi!#REF!,"")</f>
        <v>#REF!</v>
      </c>
      <c r="E2682" s="213" t="e">
        <f>IF(G2682+H2682&lt;&gt;0,Transaksi!#REF!,"")</f>
        <v>#REF!</v>
      </c>
      <c r="F2682" s="48" t="e">
        <f>IF(G2682+H2682&lt;&gt;0,Transaksi!#REF!,"")</f>
        <v>#REF!</v>
      </c>
      <c r="G2682" s="61" t="e">
        <f>IF(Transaksi!#REF!=$F$11,Transaksi!#REF!,0)</f>
        <v>#REF!</v>
      </c>
      <c r="H2682" s="61" t="e">
        <f>IF(Transaksi!#REF!=$F$11,Transaksi!#REF!,0)</f>
        <v>#REF!</v>
      </c>
      <c r="I2682" s="127" t="e">
        <f t="shared" si="41"/>
        <v>#REF!</v>
      </c>
      <c r="J2682" s="127" t="e">
        <f>IF(G2682+H2682&lt;&gt;0,Transaksi!#REF!,"")</f>
        <v>#REF!</v>
      </c>
    </row>
    <row r="2683" spans="3:10" customFormat="1" ht="16" customHeight="1">
      <c r="C2683" s="59" t="e">
        <f>IF(G2683+H2683&lt;&gt;0,Transaksi!#REF!,"")</f>
        <v>#REF!</v>
      </c>
      <c r="D2683" s="60" t="e">
        <f>IF(G2683+H2683&lt;&gt;0,Transaksi!#REF!,"")</f>
        <v>#REF!</v>
      </c>
      <c r="E2683" s="213" t="e">
        <f>IF(G2683+H2683&lt;&gt;0,Transaksi!#REF!,"")</f>
        <v>#REF!</v>
      </c>
      <c r="F2683" s="48" t="e">
        <f>IF(G2683+H2683&lt;&gt;0,Transaksi!#REF!,"")</f>
        <v>#REF!</v>
      </c>
      <c r="G2683" s="61" t="e">
        <f>IF(Transaksi!#REF!=$F$11,Transaksi!#REF!,0)</f>
        <v>#REF!</v>
      </c>
      <c r="H2683" s="61" t="e">
        <f>IF(Transaksi!#REF!=$F$11,Transaksi!#REF!,0)</f>
        <v>#REF!</v>
      </c>
      <c r="I2683" s="127" t="e">
        <f t="shared" si="41"/>
        <v>#REF!</v>
      </c>
      <c r="J2683" s="127" t="e">
        <f>IF(G2683+H2683&lt;&gt;0,Transaksi!#REF!,"")</f>
        <v>#REF!</v>
      </c>
    </row>
    <row r="2684" spans="3:10" customFormat="1" ht="16" customHeight="1">
      <c r="C2684" s="59" t="e">
        <f>IF(G2684+H2684&lt;&gt;0,Transaksi!#REF!,"")</f>
        <v>#REF!</v>
      </c>
      <c r="D2684" s="60" t="e">
        <f>IF(G2684+H2684&lt;&gt;0,Transaksi!#REF!,"")</f>
        <v>#REF!</v>
      </c>
      <c r="E2684" s="213" t="e">
        <f>IF(G2684+H2684&lt;&gt;0,Transaksi!#REF!,"")</f>
        <v>#REF!</v>
      </c>
      <c r="F2684" s="48" t="e">
        <f>IF(G2684+H2684&lt;&gt;0,Transaksi!#REF!,"")</f>
        <v>#REF!</v>
      </c>
      <c r="G2684" s="61" t="e">
        <f>IF(Transaksi!#REF!=$F$11,Transaksi!#REF!,0)</f>
        <v>#REF!</v>
      </c>
      <c r="H2684" s="61" t="e">
        <f>IF(Transaksi!#REF!=$F$11,Transaksi!#REF!,0)</f>
        <v>#REF!</v>
      </c>
      <c r="I2684" s="127" t="e">
        <f t="shared" si="41"/>
        <v>#REF!</v>
      </c>
      <c r="J2684" s="127" t="e">
        <f>IF(G2684+H2684&lt;&gt;0,Transaksi!#REF!,"")</f>
        <v>#REF!</v>
      </c>
    </row>
    <row r="2685" spans="3:10" customFormat="1" ht="16" customHeight="1">
      <c r="C2685" s="59" t="e">
        <f>IF(G2685+H2685&lt;&gt;0,Transaksi!#REF!,"")</f>
        <v>#REF!</v>
      </c>
      <c r="D2685" s="60" t="e">
        <f>IF(G2685+H2685&lt;&gt;0,Transaksi!#REF!,"")</f>
        <v>#REF!</v>
      </c>
      <c r="E2685" s="213" t="e">
        <f>IF(G2685+H2685&lt;&gt;0,Transaksi!#REF!,"")</f>
        <v>#REF!</v>
      </c>
      <c r="F2685" s="48" t="e">
        <f>IF(G2685+H2685&lt;&gt;0,Transaksi!#REF!,"")</f>
        <v>#REF!</v>
      </c>
      <c r="G2685" s="61" t="e">
        <f>IF(Transaksi!#REF!=$F$11,Transaksi!#REF!,0)</f>
        <v>#REF!</v>
      </c>
      <c r="H2685" s="61" t="e">
        <f>IF(Transaksi!#REF!=$F$11,Transaksi!#REF!,0)</f>
        <v>#REF!</v>
      </c>
      <c r="I2685" s="127" t="e">
        <f t="shared" si="41"/>
        <v>#REF!</v>
      </c>
      <c r="J2685" s="127" t="e">
        <f>IF(G2685+H2685&lt;&gt;0,Transaksi!#REF!,"")</f>
        <v>#REF!</v>
      </c>
    </row>
    <row r="2686" spans="3:10" customFormat="1" ht="16" customHeight="1">
      <c r="C2686" s="59" t="e">
        <f>IF(G2686+H2686&lt;&gt;0,Transaksi!#REF!,"")</f>
        <v>#REF!</v>
      </c>
      <c r="D2686" s="60" t="e">
        <f>IF(G2686+H2686&lt;&gt;0,Transaksi!#REF!,"")</f>
        <v>#REF!</v>
      </c>
      <c r="E2686" s="213" t="e">
        <f>IF(G2686+H2686&lt;&gt;0,Transaksi!#REF!,"")</f>
        <v>#REF!</v>
      </c>
      <c r="F2686" s="48" t="e">
        <f>IF(G2686+H2686&lt;&gt;0,Transaksi!#REF!,"")</f>
        <v>#REF!</v>
      </c>
      <c r="G2686" s="61" t="e">
        <f>IF(Transaksi!#REF!=$F$11,Transaksi!#REF!,0)</f>
        <v>#REF!</v>
      </c>
      <c r="H2686" s="61" t="e">
        <f>IF(Transaksi!#REF!=$F$11,Transaksi!#REF!,0)</f>
        <v>#REF!</v>
      </c>
      <c r="I2686" s="127" t="e">
        <f t="shared" si="41"/>
        <v>#REF!</v>
      </c>
      <c r="J2686" s="127" t="e">
        <f>IF(G2686+H2686&lt;&gt;0,Transaksi!#REF!,"")</f>
        <v>#REF!</v>
      </c>
    </row>
    <row r="2687" spans="3:10" customFormat="1" ht="16" customHeight="1">
      <c r="C2687" s="59" t="e">
        <f>IF(G2687+H2687&lt;&gt;0,Transaksi!#REF!,"")</f>
        <v>#REF!</v>
      </c>
      <c r="D2687" s="60" t="e">
        <f>IF(G2687+H2687&lt;&gt;0,Transaksi!#REF!,"")</f>
        <v>#REF!</v>
      </c>
      <c r="E2687" s="213" t="e">
        <f>IF(G2687+H2687&lt;&gt;0,Transaksi!#REF!,"")</f>
        <v>#REF!</v>
      </c>
      <c r="F2687" s="48" t="e">
        <f>IF(G2687+H2687&lt;&gt;0,Transaksi!#REF!,"")</f>
        <v>#REF!</v>
      </c>
      <c r="G2687" s="61" t="e">
        <f>IF(Transaksi!#REF!=$F$11,Transaksi!#REF!,0)</f>
        <v>#REF!</v>
      </c>
      <c r="H2687" s="61" t="e">
        <f>IF(Transaksi!#REF!=$F$11,Transaksi!#REF!,0)</f>
        <v>#REF!</v>
      </c>
      <c r="I2687" s="127" t="e">
        <f t="shared" si="41"/>
        <v>#REF!</v>
      </c>
      <c r="J2687" s="127" t="e">
        <f>IF(G2687+H2687&lt;&gt;0,Transaksi!#REF!,"")</f>
        <v>#REF!</v>
      </c>
    </row>
    <row r="2688" spans="3:10" customFormat="1" ht="16" customHeight="1">
      <c r="C2688" s="59" t="e">
        <f>IF(G2688+H2688&lt;&gt;0,Transaksi!#REF!,"")</f>
        <v>#REF!</v>
      </c>
      <c r="D2688" s="60" t="e">
        <f>IF(G2688+H2688&lt;&gt;0,Transaksi!#REF!,"")</f>
        <v>#REF!</v>
      </c>
      <c r="E2688" s="213" t="e">
        <f>IF(G2688+H2688&lt;&gt;0,Transaksi!#REF!,"")</f>
        <v>#REF!</v>
      </c>
      <c r="F2688" s="48" t="e">
        <f>IF(G2688+H2688&lt;&gt;0,Transaksi!#REF!,"")</f>
        <v>#REF!</v>
      </c>
      <c r="G2688" s="61" t="e">
        <f>IF(Transaksi!#REF!=$F$11,Transaksi!#REF!,0)</f>
        <v>#REF!</v>
      </c>
      <c r="H2688" s="61" t="e">
        <f>IF(Transaksi!#REF!=$F$11,Transaksi!#REF!,0)</f>
        <v>#REF!</v>
      </c>
      <c r="I2688" s="127" t="e">
        <f t="shared" si="41"/>
        <v>#REF!</v>
      </c>
      <c r="J2688" s="127" t="e">
        <f>IF(G2688+H2688&lt;&gt;0,Transaksi!#REF!,"")</f>
        <v>#REF!</v>
      </c>
    </row>
    <row r="2689" spans="3:10" customFormat="1" ht="16" customHeight="1">
      <c r="C2689" s="59" t="e">
        <f>IF(G2689+H2689&lt;&gt;0,Transaksi!#REF!,"")</f>
        <v>#REF!</v>
      </c>
      <c r="D2689" s="60" t="e">
        <f>IF(G2689+H2689&lt;&gt;0,Transaksi!#REF!,"")</f>
        <v>#REF!</v>
      </c>
      <c r="E2689" s="213" t="e">
        <f>IF(G2689+H2689&lt;&gt;0,Transaksi!#REF!,"")</f>
        <v>#REF!</v>
      </c>
      <c r="F2689" s="48" t="e">
        <f>IF(G2689+H2689&lt;&gt;0,Transaksi!#REF!,"")</f>
        <v>#REF!</v>
      </c>
      <c r="G2689" s="61" t="e">
        <f>IF(Transaksi!#REF!=$F$11,Transaksi!#REF!,0)</f>
        <v>#REF!</v>
      </c>
      <c r="H2689" s="61" t="e">
        <f>IF(Transaksi!#REF!=$F$11,Transaksi!#REF!,0)</f>
        <v>#REF!</v>
      </c>
      <c r="I2689" s="127" t="e">
        <f t="shared" si="41"/>
        <v>#REF!</v>
      </c>
      <c r="J2689" s="127" t="e">
        <f>IF(G2689+H2689&lt;&gt;0,Transaksi!#REF!,"")</f>
        <v>#REF!</v>
      </c>
    </row>
    <row r="2690" spans="3:10" customFormat="1" ht="16" customHeight="1">
      <c r="C2690" s="59" t="e">
        <f>IF(G2690+H2690&lt;&gt;0,Transaksi!#REF!,"")</f>
        <v>#REF!</v>
      </c>
      <c r="D2690" s="60" t="e">
        <f>IF(G2690+H2690&lt;&gt;0,Transaksi!#REF!,"")</f>
        <v>#REF!</v>
      </c>
      <c r="E2690" s="213" t="e">
        <f>IF(G2690+H2690&lt;&gt;0,Transaksi!#REF!,"")</f>
        <v>#REF!</v>
      </c>
      <c r="F2690" s="48" t="e">
        <f>IF(G2690+H2690&lt;&gt;0,Transaksi!#REF!,"")</f>
        <v>#REF!</v>
      </c>
      <c r="G2690" s="61" t="e">
        <f>IF(Transaksi!#REF!=$F$11,Transaksi!#REF!,0)</f>
        <v>#REF!</v>
      </c>
      <c r="H2690" s="61" t="e">
        <f>IF(Transaksi!#REF!=$F$11,Transaksi!#REF!,0)</f>
        <v>#REF!</v>
      </c>
      <c r="I2690" s="127" t="e">
        <f t="shared" si="41"/>
        <v>#REF!</v>
      </c>
      <c r="J2690" s="127" t="e">
        <f>IF(G2690+H2690&lt;&gt;0,Transaksi!#REF!,"")</f>
        <v>#REF!</v>
      </c>
    </row>
    <row r="2691" spans="3:10" customFormat="1" ht="16" customHeight="1">
      <c r="C2691" s="59" t="e">
        <f>IF(G2691+H2691&lt;&gt;0,Transaksi!#REF!,"")</f>
        <v>#REF!</v>
      </c>
      <c r="D2691" s="60" t="e">
        <f>IF(G2691+H2691&lt;&gt;0,Transaksi!#REF!,"")</f>
        <v>#REF!</v>
      </c>
      <c r="E2691" s="213" t="e">
        <f>IF(G2691+H2691&lt;&gt;0,Transaksi!#REF!,"")</f>
        <v>#REF!</v>
      </c>
      <c r="F2691" s="48" t="e">
        <f>IF(G2691+H2691&lt;&gt;0,Transaksi!#REF!,"")</f>
        <v>#REF!</v>
      </c>
      <c r="G2691" s="61" t="e">
        <f>IF(Transaksi!#REF!=$F$11,Transaksi!#REF!,0)</f>
        <v>#REF!</v>
      </c>
      <c r="H2691" s="61" t="e">
        <f>IF(Transaksi!#REF!=$F$11,Transaksi!#REF!,0)</f>
        <v>#REF!</v>
      </c>
      <c r="I2691" s="127" t="e">
        <f t="shared" si="41"/>
        <v>#REF!</v>
      </c>
      <c r="J2691" s="127" t="e">
        <f>IF(G2691+H2691&lt;&gt;0,Transaksi!#REF!,"")</f>
        <v>#REF!</v>
      </c>
    </row>
    <row r="2692" spans="3:10" customFormat="1" ht="16" customHeight="1">
      <c r="C2692" s="59" t="e">
        <f>IF(G2692+H2692&lt;&gt;0,Transaksi!#REF!,"")</f>
        <v>#REF!</v>
      </c>
      <c r="D2692" s="60" t="e">
        <f>IF(G2692+H2692&lt;&gt;0,Transaksi!#REF!,"")</f>
        <v>#REF!</v>
      </c>
      <c r="E2692" s="213" t="e">
        <f>IF(G2692+H2692&lt;&gt;0,Transaksi!#REF!,"")</f>
        <v>#REF!</v>
      </c>
      <c r="F2692" s="48" t="e">
        <f>IF(G2692+H2692&lt;&gt;0,Transaksi!#REF!,"")</f>
        <v>#REF!</v>
      </c>
      <c r="G2692" s="61" t="e">
        <f>IF(Transaksi!#REF!=$F$11,Transaksi!#REF!,0)</f>
        <v>#REF!</v>
      </c>
      <c r="H2692" s="61" t="e">
        <f>IF(Transaksi!#REF!=$F$11,Transaksi!#REF!,0)</f>
        <v>#REF!</v>
      </c>
      <c r="I2692" s="127" t="e">
        <f t="shared" si="41"/>
        <v>#REF!</v>
      </c>
      <c r="J2692" s="127" t="e">
        <f>IF(G2692+H2692&lt;&gt;0,Transaksi!#REF!,"")</f>
        <v>#REF!</v>
      </c>
    </row>
    <row r="2693" spans="3:10" customFormat="1" ht="16" customHeight="1">
      <c r="C2693" s="59" t="e">
        <f>IF(G2693+H2693&lt;&gt;0,Transaksi!#REF!,"")</f>
        <v>#REF!</v>
      </c>
      <c r="D2693" s="60" t="e">
        <f>IF(G2693+H2693&lt;&gt;0,Transaksi!#REF!,"")</f>
        <v>#REF!</v>
      </c>
      <c r="E2693" s="213" t="e">
        <f>IF(G2693+H2693&lt;&gt;0,Transaksi!#REF!,"")</f>
        <v>#REF!</v>
      </c>
      <c r="F2693" s="48" t="e">
        <f>IF(G2693+H2693&lt;&gt;0,Transaksi!#REF!,"")</f>
        <v>#REF!</v>
      </c>
      <c r="G2693" s="61" t="e">
        <f>IF(Transaksi!#REF!=$F$11,Transaksi!#REF!,0)</f>
        <v>#REF!</v>
      </c>
      <c r="H2693" s="61" t="e">
        <f>IF(Transaksi!#REF!=$F$11,Transaksi!#REF!,0)</f>
        <v>#REF!</v>
      </c>
      <c r="I2693" s="127" t="e">
        <f t="shared" si="41"/>
        <v>#REF!</v>
      </c>
      <c r="J2693" s="127" t="e">
        <f>IF(G2693+H2693&lt;&gt;0,Transaksi!#REF!,"")</f>
        <v>#REF!</v>
      </c>
    </row>
    <row r="2694" spans="3:10" customFormat="1" ht="16" customHeight="1">
      <c r="C2694" s="59" t="e">
        <f>IF(G2694+H2694&lt;&gt;0,Transaksi!#REF!,"")</f>
        <v>#REF!</v>
      </c>
      <c r="D2694" s="60" t="e">
        <f>IF(G2694+H2694&lt;&gt;0,Transaksi!#REF!,"")</f>
        <v>#REF!</v>
      </c>
      <c r="E2694" s="213" t="e">
        <f>IF(G2694+H2694&lt;&gt;0,Transaksi!#REF!,"")</f>
        <v>#REF!</v>
      </c>
      <c r="F2694" s="48" t="e">
        <f>IF(G2694+H2694&lt;&gt;0,Transaksi!#REF!,"")</f>
        <v>#REF!</v>
      </c>
      <c r="G2694" s="61" t="e">
        <f>IF(Transaksi!#REF!=$F$11,Transaksi!#REF!,0)</f>
        <v>#REF!</v>
      </c>
      <c r="H2694" s="61" t="e">
        <f>IF(Transaksi!#REF!=$F$11,Transaksi!#REF!,0)</f>
        <v>#REF!</v>
      </c>
      <c r="I2694" s="127" t="e">
        <f t="shared" si="41"/>
        <v>#REF!</v>
      </c>
      <c r="J2694" s="127" t="e">
        <f>IF(G2694+H2694&lt;&gt;0,Transaksi!#REF!,"")</f>
        <v>#REF!</v>
      </c>
    </row>
    <row r="2695" spans="3:10" customFormat="1" ht="16" customHeight="1">
      <c r="C2695" s="59" t="e">
        <f>IF(G2695+H2695&lt;&gt;0,Transaksi!#REF!,"")</f>
        <v>#REF!</v>
      </c>
      <c r="D2695" s="60" t="e">
        <f>IF(G2695+H2695&lt;&gt;0,Transaksi!#REF!,"")</f>
        <v>#REF!</v>
      </c>
      <c r="E2695" s="213" t="e">
        <f>IF(G2695+H2695&lt;&gt;0,Transaksi!#REF!,"")</f>
        <v>#REF!</v>
      </c>
      <c r="F2695" s="48" t="e">
        <f>IF(G2695+H2695&lt;&gt;0,Transaksi!#REF!,"")</f>
        <v>#REF!</v>
      </c>
      <c r="G2695" s="61" t="e">
        <f>IF(Transaksi!#REF!=$F$11,Transaksi!#REF!,0)</f>
        <v>#REF!</v>
      </c>
      <c r="H2695" s="61" t="e">
        <f>IF(Transaksi!#REF!=$F$11,Transaksi!#REF!,0)</f>
        <v>#REF!</v>
      </c>
      <c r="I2695" s="127" t="e">
        <f t="shared" si="41"/>
        <v>#REF!</v>
      </c>
      <c r="J2695" s="127" t="e">
        <f>IF(G2695+H2695&lt;&gt;0,Transaksi!#REF!,"")</f>
        <v>#REF!</v>
      </c>
    </row>
    <row r="2696" spans="3:10" customFormat="1" ht="16" customHeight="1">
      <c r="C2696" s="59" t="e">
        <f>IF(G2696+H2696&lt;&gt;0,Transaksi!#REF!,"")</f>
        <v>#REF!</v>
      </c>
      <c r="D2696" s="60" t="e">
        <f>IF(G2696+H2696&lt;&gt;0,Transaksi!#REF!,"")</f>
        <v>#REF!</v>
      </c>
      <c r="E2696" s="213" t="e">
        <f>IF(G2696+H2696&lt;&gt;0,Transaksi!#REF!,"")</f>
        <v>#REF!</v>
      </c>
      <c r="F2696" s="48" t="e">
        <f>IF(G2696+H2696&lt;&gt;0,Transaksi!#REF!,"")</f>
        <v>#REF!</v>
      </c>
      <c r="G2696" s="61" t="e">
        <f>IF(Transaksi!#REF!=$F$11,Transaksi!#REF!,0)</f>
        <v>#REF!</v>
      </c>
      <c r="H2696" s="61" t="e">
        <f>IF(Transaksi!#REF!=$F$11,Transaksi!#REF!,0)</f>
        <v>#REF!</v>
      </c>
      <c r="I2696" s="127" t="e">
        <f t="shared" si="41"/>
        <v>#REF!</v>
      </c>
      <c r="J2696" s="127" t="e">
        <f>IF(G2696+H2696&lt;&gt;0,Transaksi!#REF!,"")</f>
        <v>#REF!</v>
      </c>
    </row>
    <row r="2697" spans="3:10" customFormat="1" ht="16" customHeight="1">
      <c r="C2697" s="59" t="e">
        <f>IF(G2697+H2697&lt;&gt;0,Transaksi!#REF!,"")</f>
        <v>#REF!</v>
      </c>
      <c r="D2697" s="60" t="e">
        <f>IF(G2697+H2697&lt;&gt;0,Transaksi!#REF!,"")</f>
        <v>#REF!</v>
      </c>
      <c r="E2697" s="213" t="e">
        <f>IF(G2697+H2697&lt;&gt;0,Transaksi!#REF!,"")</f>
        <v>#REF!</v>
      </c>
      <c r="F2697" s="48" t="e">
        <f>IF(G2697+H2697&lt;&gt;0,Transaksi!#REF!,"")</f>
        <v>#REF!</v>
      </c>
      <c r="G2697" s="61" t="e">
        <f>IF(Transaksi!#REF!=$F$11,Transaksi!#REF!,0)</f>
        <v>#REF!</v>
      </c>
      <c r="H2697" s="61" t="e">
        <f>IF(Transaksi!#REF!=$F$11,Transaksi!#REF!,0)</f>
        <v>#REF!</v>
      </c>
      <c r="I2697" s="127" t="e">
        <f t="shared" si="41"/>
        <v>#REF!</v>
      </c>
      <c r="J2697" s="127" t="e">
        <f>IF(G2697+H2697&lt;&gt;0,Transaksi!#REF!,"")</f>
        <v>#REF!</v>
      </c>
    </row>
    <row r="2698" spans="3:10" customFormat="1" ht="16" customHeight="1">
      <c r="C2698" s="59" t="e">
        <f>IF(G2698+H2698&lt;&gt;0,Transaksi!#REF!,"")</f>
        <v>#REF!</v>
      </c>
      <c r="D2698" s="60" t="e">
        <f>IF(G2698+H2698&lt;&gt;0,Transaksi!#REF!,"")</f>
        <v>#REF!</v>
      </c>
      <c r="E2698" s="213" t="e">
        <f>IF(G2698+H2698&lt;&gt;0,Transaksi!#REF!,"")</f>
        <v>#REF!</v>
      </c>
      <c r="F2698" s="48" t="e">
        <f>IF(G2698+H2698&lt;&gt;0,Transaksi!#REF!,"")</f>
        <v>#REF!</v>
      </c>
      <c r="G2698" s="61" t="e">
        <f>IF(Transaksi!#REF!=$F$11,Transaksi!#REF!,0)</f>
        <v>#REF!</v>
      </c>
      <c r="H2698" s="61" t="e">
        <f>IF(Transaksi!#REF!=$F$11,Transaksi!#REF!,0)</f>
        <v>#REF!</v>
      </c>
      <c r="I2698" s="127" t="e">
        <f t="shared" si="41"/>
        <v>#REF!</v>
      </c>
      <c r="J2698" s="127" t="e">
        <f>IF(G2698+H2698&lt;&gt;0,Transaksi!#REF!,"")</f>
        <v>#REF!</v>
      </c>
    </row>
    <row r="2699" spans="3:10" customFormat="1" ht="16" customHeight="1">
      <c r="C2699" s="59" t="e">
        <f>IF(G2699+H2699&lt;&gt;0,Transaksi!#REF!,"")</f>
        <v>#REF!</v>
      </c>
      <c r="D2699" s="60" t="e">
        <f>IF(G2699+H2699&lt;&gt;0,Transaksi!#REF!,"")</f>
        <v>#REF!</v>
      </c>
      <c r="E2699" s="213" t="e">
        <f>IF(G2699+H2699&lt;&gt;0,Transaksi!#REF!,"")</f>
        <v>#REF!</v>
      </c>
      <c r="F2699" s="48" t="e">
        <f>IF(G2699+H2699&lt;&gt;0,Transaksi!#REF!,"")</f>
        <v>#REF!</v>
      </c>
      <c r="G2699" s="61" t="e">
        <f>IF(Transaksi!#REF!=$F$11,Transaksi!#REF!,0)</f>
        <v>#REF!</v>
      </c>
      <c r="H2699" s="61" t="e">
        <f>IF(Transaksi!#REF!=$F$11,Transaksi!#REF!,0)</f>
        <v>#REF!</v>
      </c>
      <c r="I2699" s="127" t="e">
        <f t="shared" si="41"/>
        <v>#REF!</v>
      </c>
      <c r="J2699" s="127" t="e">
        <f>IF(G2699+H2699&lt;&gt;0,Transaksi!#REF!,"")</f>
        <v>#REF!</v>
      </c>
    </row>
    <row r="2700" spans="3:10" customFormat="1" ht="16" customHeight="1">
      <c r="C2700" s="59" t="e">
        <f>IF(G2700+H2700&lt;&gt;0,Transaksi!#REF!,"")</f>
        <v>#REF!</v>
      </c>
      <c r="D2700" s="60" t="e">
        <f>IF(G2700+H2700&lt;&gt;0,Transaksi!#REF!,"")</f>
        <v>#REF!</v>
      </c>
      <c r="E2700" s="213" t="e">
        <f>IF(G2700+H2700&lt;&gt;0,Transaksi!#REF!,"")</f>
        <v>#REF!</v>
      </c>
      <c r="F2700" s="48" t="e">
        <f>IF(G2700+H2700&lt;&gt;0,Transaksi!#REF!,"")</f>
        <v>#REF!</v>
      </c>
      <c r="G2700" s="61" t="e">
        <f>IF(Transaksi!#REF!=$F$11,Transaksi!#REF!,0)</f>
        <v>#REF!</v>
      </c>
      <c r="H2700" s="61" t="e">
        <f>IF(Transaksi!#REF!=$F$11,Transaksi!#REF!,0)</f>
        <v>#REF!</v>
      </c>
      <c r="I2700" s="127" t="e">
        <f t="shared" si="41"/>
        <v>#REF!</v>
      </c>
      <c r="J2700" s="127" t="e">
        <f>IF(G2700+H2700&lt;&gt;0,Transaksi!#REF!,"")</f>
        <v>#REF!</v>
      </c>
    </row>
    <row r="2701" spans="3:10" customFormat="1" ht="16" customHeight="1">
      <c r="C2701" s="59" t="e">
        <f>IF(G2701+H2701&lt;&gt;0,Transaksi!#REF!,"")</f>
        <v>#REF!</v>
      </c>
      <c r="D2701" s="60" t="e">
        <f>IF(G2701+H2701&lt;&gt;0,Transaksi!#REF!,"")</f>
        <v>#REF!</v>
      </c>
      <c r="E2701" s="213" t="e">
        <f>IF(G2701+H2701&lt;&gt;0,Transaksi!#REF!,"")</f>
        <v>#REF!</v>
      </c>
      <c r="F2701" s="48" t="e">
        <f>IF(G2701+H2701&lt;&gt;0,Transaksi!#REF!,"")</f>
        <v>#REF!</v>
      </c>
      <c r="G2701" s="61" t="e">
        <f>IF(Transaksi!#REF!=$F$11,Transaksi!#REF!,0)</f>
        <v>#REF!</v>
      </c>
      <c r="H2701" s="61" t="e">
        <f>IF(Transaksi!#REF!=$F$11,Transaksi!#REF!,0)</f>
        <v>#REF!</v>
      </c>
      <c r="I2701" s="127" t="e">
        <f t="shared" si="41"/>
        <v>#REF!</v>
      </c>
      <c r="J2701" s="127" t="e">
        <f>IF(G2701+H2701&lt;&gt;0,Transaksi!#REF!,"")</f>
        <v>#REF!</v>
      </c>
    </row>
    <row r="2702" spans="3:10" customFormat="1" ht="16" customHeight="1">
      <c r="C2702" s="59" t="e">
        <f>IF(G2702+H2702&lt;&gt;0,Transaksi!#REF!,"")</f>
        <v>#REF!</v>
      </c>
      <c r="D2702" s="60" t="e">
        <f>IF(G2702+H2702&lt;&gt;0,Transaksi!#REF!,"")</f>
        <v>#REF!</v>
      </c>
      <c r="E2702" s="213" t="e">
        <f>IF(G2702+H2702&lt;&gt;0,Transaksi!#REF!,"")</f>
        <v>#REF!</v>
      </c>
      <c r="F2702" s="48" t="e">
        <f>IF(G2702+H2702&lt;&gt;0,Transaksi!#REF!,"")</f>
        <v>#REF!</v>
      </c>
      <c r="G2702" s="61" t="e">
        <f>IF(Transaksi!#REF!=$F$11,Transaksi!#REF!,0)</f>
        <v>#REF!</v>
      </c>
      <c r="H2702" s="61" t="e">
        <f>IF(Transaksi!#REF!=$F$11,Transaksi!#REF!,0)</f>
        <v>#REF!</v>
      </c>
      <c r="I2702" s="127" t="e">
        <f t="shared" si="41"/>
        <v>#REF!</v>
      </c>
      <c r="J2702" s="127" t="e">
        <f>IF(G2702+H2702&lt;&gt;0,Transaksi!#REF!,"")</f>
        <v>#REF!</v>
      </c>
    </row>
    <row r="2703" spans="3:10" customFormat="1" ht="16" customHeight="1">
      <c r="C2703" s="59" t="e">
        <f>IF(G2703+H2703&lt;&gt;0,Transaksi!#REF!,"")</f>
        <v>#REF!</v>
      </c>
      <c r="D2703" s="60" t="e">
        <f>IF(G2703+H2703&lt;&gt;0,Transaksi!#REF!,"")</f>
        <v>#REF!</v>
      </c>
      <c r="E2703" s="213" t="e">
        <f>IF(G2703+H2703&lt;&gt;0,Transaksi!#REF!,"")</f>
        <v>#REF!</v>
      </c>
      <c r="F2703" s="48" t="e">
        <f>IF(G2703+H2703&lt;&gt;0,Transaksi!#REF!,"")</f>
        <v>#REF!</v>
      </c>
      <c r="G2703" s="61" t="e">
        <f>IF(Transaksi!#REF!=$F$11,Transaksi!#REF!,0)</f>
        <v>#REF!</v>
      </c>
      <c r="H2703" s="61" t="e">
        <f>IF(Transaksi!#REF!=$F$11,Transaksi!#REF!,0)</f>
        <v>#REF!</v>
      </c>
      <c r="I2703" s="127" t="e">
        <f t="shared" si="41"/>
        <v>#REF!</v>
      </c>
      <c r="J2703" s="127" t="e">
        <f>IF(G2703+H2703&lt;&gt;0,Transaksi!#REF!,"")</f>
        <v>#REF!</v>
      </c>
    </row>
    <row r="2704" spans="3:10" customFormat="1" ht="16" customHeight="1">
      <c r="C2704" s="59" t="e">
        <f>IF(G2704+H2704&lt;&gt;0,Transaksi!#REF!,"")</f>
        <v>#REF!</v>
      </c>
      <c r="D2704" s="60" t="e">
        <f>IF(G2704+H2704&lt;&gt;0,Transaksi!#REF!,"")</f>
        <v>#REF!</v>
      </c>
      <c r="E2704" s="213" t="e">
        <f>IF(G2704+H2704&lt;&gt;0,Transaksi!#REF!,"")</f>
        <v>#REF!</v>
      </c>
      <c r="F2704" s="48" t="e">
        <f>IF(G2704+H2704&lt;&gt;0,Transaksi!#REF!,"")</f>
        <v>#REF!</v>
      </c>
      <c r="G2704" s="61" t="e">
        <f>IF(Transaksi!#REF!=$F$11,Transaksi!#REF!,0)</f>
        <v>#REF!</v>
      </c>
      <c r="H2704" s="61" t="e">
        <f>IF(Transaksi!#REF!=$F$11,Transaksi!#REF!,0)</f>
        <v>#REF!</v>
      </c>
      <c r="I2704" s="127" t="e">
        <f t="shared" si="41"/>
        <v>#REF!</v>
      </c>
      <c r="J2704" s="127" t="e">
        <f>IF(G2704+H2704&lt;&gt;0,Transaksi!#REF!,"")</f>
        <v>#REF!</v>
      </c>
    </row>
    <row r="2705" spans="3:10" customFormat="1" ht="16" customHeight="1">
      <c r="C2705" s="59" t="e">
        <f>IF(G2705+H2705&lt;&gt;0,Transaksi!#REF!,"")</f>
        <v>#REF!</v>
      </c>
      <c r="D2705" s="60" t="e">
        <f>IF(G2705+H2705&lt;&gt;0,Transaksi!#REF!,"")</f>
        <v>#REF!</v>
      </c>
      <c r="E2705" s="213" t="e">
        <f>IF(G2705+H2705&lt;&gt;0,Transaksi!#REF!,"")</f>
        <v>#REF!</v>
      </c>
      <c r="F2705" s="48" t="e">
        <f>IF(G2705+H2705&lt;&gt;0,Transaksi!#REF!,"")</f>
        <v>#REF!</v>
      </c>
      <c r="G2705" s="61" t="e">
        <f>IF(Transaksi!#REF!=$F$11,Transaksi!#REF!,0)</f>
        <v>#REF!</v>
      </c>
      <c r="H2705" s="61" t="e">
        <f>IF(Transaksi!#REF!=$F$11,Transaksi!#REF!,0)</f>
        <v>#REF!</v>
      </c>
      <c r="I2705" s="127" t="e">
        <f t="shared" ref="I2705:I2768" si="42">I2704+G2705-H2705</f>
        <v>#REF!</v>
      </c>
      <c r="J2705" s="127" t="e">
        <f>IF(G2705+H2705&lt;&gt;0,Transaksi!#REF!,"")</f>
        <v>#REF!</v>
      </c>
    </row>
    <row r="2706" spans="3:10" customFormat="1" ht="16" customHeight="1">
      <c r="C2706" s="59" t="e">
        <f>IF(G2706+H2706&lt;&gt;0,Transaksi!#REF!,"")</f>
        <v>#REF!</v>
      </c>
      <c r="D2706" s="60" t="e">
        <f>IF(G2706+H2706&lt;&gt;0,Transaksi!#REF!,"")</f>
        <v>#REF!</v>
      </c>
      <c r="E2706" s="213" t="e">
        <f>IF(G2706+H2706&lt;&gt;0,Transaksi!#REF!,"")</f>
        <v>#REF!</v>
      </c>
      <c r="F2706" s="48" t="e">
        <f>IF(G2706+H2706&lt;&gt;0,Transaksi!#REF!,"")</f>
        <v>#REF!</v>
      </c>
      <c r="G2706" s="61" t="e">
        <f>IF(Transaksi!#REF!=$F$11,Transaksi!#REF!,0)</f>
        <v>#REF!</v>
      </c>
      <c r="H2706" s="61" t="e">
        <f>IF(Transaksi!#REF!=$F$11,Transaksi!#REF!,0)</f>
        <v>#REF!</v>
      </c>
      <c r="I2706" s="127" t="e">
        <f t="shared" si="42"/>
        <v>#REF!</v>
      </c>
      <c r="J2706" s="127" t="e">
        <f>IF(G2706+H2706&lt;&gt;0,Transaksi!#REF!,"")</f>
        <v>#REF!</v>
      </c>
    </row>
    <row r="2707" spans="3:10" customFormat="1" ht="16" customHeight="1">
      <c r="C2707" s="59" t="e">
        <f>IF(G2707+H2707&lt;&gt;0,Transaksi!#REF!,"")</f>
        <v>#REF!</v>
      </c>
      <c r="D2707" s="60" t="e">
        <f>IF(G2707+H2707&lt;&gt;0,Transaksi!#REF!,"")</f>
        <v>#REF!</v>
      </c>
      <c r="E2707" s="213" t="e">
        <f>IF(G2707+H2707&lt;&gt;0,Transaksi!#REF!,"")</f>
        <v>#REF!</v>
      </c>
      <c r="F2707" s="48" t="e">
        <f>IF(G2707+H2707&lt;&gt;0,Transaksi!#REF!,"")</f>
        <v>#REF!</v>
      </c>
      <c r="G2707" s="61" t="e">
        <f>IF(Transaksi!#REF!=$F$11,Transaksi!#REF!,0)</f>
        <v>#REF!</v>
      </c>
      <c r="H2707" s="61" t="e">
        <f>IF(Transaksi!#REF!=$F$11,Transaksi!#REF!,0)</f>
        <v>#REF!</v>
      </c>
      <c r="I2707" s="127" t="e">
        <f t="shared" si="42"/>
        <v>#REF!</v>
      </c>
      <c r="J2707" s="127" t="e">
        <f>IF(G2707+H2707&lt;&gt;0,Transaksi!#REF!,"")</f>
        <v>#REF!</v>
      </c>
    </row>
    <row r="2708" spans="3:10" customFormat="1" ht="16" customHeight="1">
      <c r="C2708" s="59" t="e">
        <f>IF(G2708+H2708&lt;&gt;0,Transaksi!#REF!,"")</f>
        <v>#REF!</v>
      </c>
      <c r="D2708" s="60" t="e">
        <f>IF(G2708+H2708&lt;&gt;0,Transaksi!#REF!,"")</f>
        <v>#REF!</v>
      </c>
      <c r="E2708" s="213" t="e">
        <f>IF(G2708+H2708&lt;&gt;0,Transaksi!#REF!,"")</f>
        <v>#REF!</v>
      </c>
      <c r="F2708" s="48" t="e">
        <f>IF(G2708+H2708&lt;&gt;0,Transaksi!#REF!,"")</f>
        <v>#REF!</v>
      </c>
      <c r="G2708" s="61" t="e">
        <f>IF(Transaksi!#REF!=$F$11,Transaksi!#REF!,0)</f>
        <v>#REF!</v>
      </c>
      <c r="H2708" s="61" t="e">
        <f>IF(Transaksi!#REF!=$F$11,Transaksi!#REF!,0)</f>
        <v>#REF!</v>
      </c>
      <c r="I2708" s="127" t="e">
        <f t="shared" si="42"/>
        <v>#REF!</v>
      </c>
      <c r="J2708" s="127" t="e">
        <f>IF(G2708+H2708&lt;&gt;0,Transaksi!#REF!,"")</f>
        <v>#REF!</v>
      </c>
    </row>
    <row r="2709" spans="3:10" customFormat="1" ht="16" customHeight="1">
      <c r="C2709" s="59" t="e">
        <f>IF(G2709+H2709&lt;&gt;0,Transaksi!#REF!,"")</f>
        <v>#REF!</v>
      </c>
      <c r="D2709" s="60" t="e">
        <f>IF(G2709+H2709&lt;&gt;0,Transaksi!#REF!,"")</f>
        <v>#REF!</v>
      </c>
      <c r="E2709" s="213" t="e">
        <f>IF(G2709+H2709&lt;&gt;0,Transaksi!#REF!,"")</f>
        <v>#REF!</v>
      </c>
      <c r="F2709" s="48" t="e">
        <f>IF(G2709+H2709&lt;&gt;0,Transaksi!#REF!,"")</f>
        <v>#REF!</v>
      </c>
      <c r="G2709" s="61" t="e">
        <f>IF(Transaksi!#REF!=$F$11,Transaksi!#REF!,0)</f>
        <v>#REF!</v>
      </c>
      <c r="H2709" s="61" t="e">
        <f>IF(Transaksi!#REF!=$F$11,Transaksi!#REF!,0)</f>
        <v>#REF!</v>
      </c>
      <c r="I2709" s="127" t="e">
        <f t="shared" si="42"/>
        <v>#REF!</v>
      </c>
      <c r="J2709" s="127" t="e">
        <f>IF(G2709+H2709&lt;&gt;0,Transaksi!#REF!,"")</f>
        <v>#REF!</v>
      </c>
    </row>
    <row r="2710" spans="3:10" customFormat="1" ht="16" customHeight="1">
      <c r="C2710" s="59" t="e">
        <f>IF(G2710+H2710&lt;&gt;0,Transaksi!#REF!,"")</f>
        <v>#REF!</v>
      </c>
      <c r="D2710" s="60" t="e">
        <f>IF(G2710+H2710&lt;&gt;0,Transaksi!#REF!,"")</f>
        <v>#REF!</v>
      </c>
      <c r="E2710" s="213" t="e">
        <f>IF(G2710+H2710&lt;&gt;0,Transaksi!#REF!,"")</f>
        <v>#REF!</v>
      </c>
      <c r="F2710" s="48" t="e">
        <f>IF(G2710+H2710&lt;&gt;0,Transaksi!#REF!,"")</f>
        <v>#REF!</v>
      </c>
      <c r="G2710" s="61" t="e">
        <f>IF(Transaksi!#REF!=$F$11,Transaksi!#REF!,0)</f>
        <v>#REF!</v>
      </c>
      <c r="H2710" s="61" t="e">
        <f>IF(Transaksi!#REF!=$F$11,Transaksi!#REF!,0)</f>
        <v>#REF!</v>
      </c>
      <c r="I2710" s="127" t="e">
        <f t="shared" si="42"/>
        <v>#REF!</v>
      </c>
      <c r="J2710" s="127" t="e">
        <f>IF(G2710+H2710&lt;&gt;0,Transaksi!#REF!,"")</f>
        <v>#REF!</v>
      </c>
    </row>
    <row r="2711" spans="3:10" customFormat="1" ht="16" customHeight="1">
      <c r="C2711" s="59" t="e">
        <f>IF(G2711+H2711&lt;&gt;0,Transaksi!#REF!,"")</f>
        <v>#REF!</v>
      </c>
      <c r="D2711" s="60" t="e">
        <f>IF(G2711+H2711&lt;&gt;0,Transaksi!#REF!,"")</f>
        <v>#REF!</v>
      </c>
      <c r="E2711" s="213" t="e">
        <f>IF(G2711+H2711&lt;&gt;0,Transaksi!#REF!,"")</f>
        <v>#REF!</v>
      </c>
      <c r="F2711" s="48" t="e">
        <f>IF(G2711+H2711&lt;&gt;0,Transaksi!#REF!,"")</f>
        <v>#REF!</v>
      </c>
      <c r="G2711" s="61" t="e">
        <f>IF(Transaksi!#REF!=$F$11,Transaksi!#REF!,0)</f>
        <v>#REF!</v>
      </c>
      <c r="H2711" s="61" t="e">
        <f>IF(Transaksi!#REF!=$F$11,Transaksi!#REF!,0)</f>
        <v>#REF!</v>
      </c>
      <c r="I2711" s="127" t="e">
        <f t="shared" si="42"/>
        <v>#REF!</v>
      </c>
      <c r="J2711" s="127" t="e">
        <f>IF(G2711+H2711&lt;&gt;0,Transaksi!#REF!,"")</f>
        <v>#REF!</v>
      </c>
    </row>
    <row r="2712" spans="3:10" customFormat="1" ht="16" customHeight="1">
      <c r="C2712" s="59" t="e">
        <f>IF(G2712+H2712&lt;&gt;0,Transaksi!#REF!,"")</f>
        <v>#REF!</v>
      </c>
      <c r="D2712" s="60" t="e">
        <f>IF(G2712+H2712&lt;&gt;0,Transaksi!#REF!,"")</f>
        <v>#REF!</v>
      </c>
      <c r="E2712" s="213" t="e">
        <f>IF(G2712+H2712&lt;&gt;0,Transaksi!#REF!,"")</f>
        <v>#REF!</v>
      </c>
      <c r="F2712" s="48" t="e">
        <f>IF(G2712+H2712&lt;&gt;0,Transaksi!#REF!,"")</f>
        <v>#REF!</v>
      </c>
      <c r="G2712" s="61" t="e">
        <f>IF(Transaksi!#REF!=$F$11,Transaksi!#REF!,0)</f>
        <v>#REF!</v>
      </c>
      <c r="H2712" s="61" t="e">
        <f>IF(Transaksi!#REF!=$F$11,Transaksi!#REF!,0)</f>
        <v>#REF!</v>
      </c>
      <c r="I2712" s="127" t="e">
        <f t="shared" si="42"/>
        <v>#REF!</v>
      </c>
      <c r="J2712" s="127" t="e">
        <f>IF(G2712+H2712&lt;&gt;0,Transaksi!#REF!,"")</f>
        <v>#REF!</v>
      </c>
    </row>
    <row r="2713" spans="3:10" customFormat="1" ht="16" customHeight="1">
      <c r="C2713" s="59" t="e">
        <f>IF(G2713+H2713&lt;&gt;0,Transaksi!#REF!,"")</f>
        <v>#REF!</v>
      </c>
      <c r="D2713" s="60" t="e">
        <f>IF(G2713+H2713&lt;&gt;0,Transaksi!#REF!,"")</f>
        <v>#REF!</v>
      </c>
      <c r="E2713" s="213" t="e">
        <f>IF(G2713+H2713&lt;&gt;0,Transaksi!#REF!,"")</f>
        <v>#REF!</v>
      </c>
      <c r="F2713" s="48" t="e">
        <f>IF(G2713+H2713&lt;&gt;0,Transaksi!#REF!,"")</f>
        <v>#REF!</v>
      </c>
      <c r="G2713" s="61" t="e">
        <f>IF(Transaksi!#REF!=$F$11,Transaksi!#REF!,0)</f>
        <v>#REF!</v>
      </c>
      <c r="H2713" s="61" t="e">
        <f>IF(Transaksi!#REF!=$F$11,Transaksi!#REF!,0)</f>
        <v>#REF!</v>
      </c>
      <c r="I2713" s="127" t="e">
        <f t="shared" si="42"/>
        <v>#REF!</v>
      </c>
      <c r="J2713" s="127" t="e">
        <f>IF(G2713+H2713&lt;&gt;0,Transaksi!#REF!,"")</f>
        <v>#REF!</v>
      </c>
    </row>
    <row r="2714" spans="3:10" customFormat="1" ht="16" customHeight="1">
      <c r="C2714" s="59" t="e">
        <f>IF(G2714+H2714&lt;&gt;0,Transaksi!#REF!,"")</f>
        <v>#REF!</v>
      </c>
      <c r="D2714" s="60" t="e">
        <f>IF(G2714+H2714&lt;&gt;0,Transaksi!#REF!,"")</f>
        <v>#REF!</v>
      </c>
      <c r="E2714" s="213" t="e">
        <f>IF(G2714+H2714&lt;&gt;0,Transaksi!#REF!,"")</f>
        <v>#REF!</v>
      </c>
      <c r="F2714" s="48" t="e">
        <f>IF(G2714+H2714&lt;&gt;0,Transaksi!#REF!,"")</f>
        <v>#REF!</v>
      </c>
      <c r="G2714" s="61" t="e">
        <f>IF(Transaksi!#REF!=$F$11,Transaksi!#REF!,0)</f>
        <v>#REF!</v>
      </c>
      <c r="H2714" s="61" t="e">
        <f>IF(Transaksi!#REF!=$F$11,Transaksi!#REF!,0)</f>
        <v>#REF!</v>
      </c>
      <c r="I2714" s="127" t="e">
        <f t="shared" si="42"/>
        <v>#REF!</v>
      </c>
      <c r="J2714" s="127" t="e">
        <f>IF(G2714+H2714&lt;&gt;0,Transaksi!#REF!,"")</f>
        <v>#REF!</v>
      </c>
    </row>
    <row r="2715" spans="3:10" customFormat="1" ht="16" customHeight="1">
      <c r="C2715" s="59" t="e">
        <f>IF(G2715+H2715&lt;&gt;0,Transaksi!#REF!,"")</f>
        <v>#REF!</v>
      </c>
      <c r="D2715" s="60" t="e">
        <f>IF(G2715+H2715&lt;&gt;0,Transaksi!#REF!,"")</f>
        <v>#REF!</v>
      </c>
      <c r="E2715" s="213" t="e">
        <f>IF(G2715+H2715&lt;&gt;0,Transaksi!#REF!,"")</f>
        <v>#REF!</v>
      </c>
      <c r="F2715" s="48" t="e">
        <f>IF(G2715+H2715&lt;&gt;0,Transaksi!#REF!,"")</f>
        <v>#REF!</v>
      </c>
      <c r="G2715" s="61" t="e">
        <f>IF(Transaksi!#REF!=$F$11,Transaksi!#REF!,0)</f>
        <v>#REF!</v>
      </c>
      <c r="H2715" s="61" t="e">
        <f>IF(Transaksi!#REF!=$F$11,Transaksi!#REF!,0)</f>
        <v>#REF!</v>
      </c>
      <c r="I2715" s="127" t="e">
        <f t="shared" si="42"/>
        <v>#REF!</v>
      </c>
      <c r="J2715" s="127" t="e">
        <f>IF(G2715+H2715&lt;&gt;0,Transaksi!#REF!,"")</f>
        <v>#REF!</v>
      </c>
    </row>
    <row r="2716" spans="3:10" customFormat="1" ht="16" customHeight="1">
      <c r="C2716" s="59" t="e">
        <f>IF(G2716+H2716&lt;&gt;0,Transaksi!#REF!,"")</f>
        <v>#REF!</v>
      </c>
      <c r="D2716" s="60" t="e">
        <f>IF(G2716+H2716&lt;&gt;0,Transaksi!#REF!,"")</f>
        <v>#REF!</v>
      </c>
      <c r="E2716" s="213" t="e">
        <f>IF(G2716+H2716&lt;&gt;0,Transaksi!#REF!,"")</f>
        <v>#REF!</v>
      </c>
      <c r="F2716" s="48" t="e">
        <f>IF(G2716+H2716&lt;&gt;0,Transaksi!#REF!,"")</f>
        <v>#REF!</v>
      </c>
      <c r="G2716" s="61" t="e">
        <f>IF(Transaksi!#REF!=$F$11,Transaksi!#REF!,0)</f>
        <v>#REF!</v>
      </c>
      <c r="H2716" s="61" t="e">
        <f>IF(Transaksi!#REF!=$F$11,Transaksi!#REF!,0)</f>
        <v>#REF!</v>
      </c>
      <c r="I2716" s="127" t="e">
        <f t="shared" si="42"/>
        <v>#REF!</v>
      </c>
      <c r="J2716" s="127" t="e">
        <f>IF(G2716+H2716&lt;&gt;0,Transaksi!#REF!,"")</f>
        <v>#REF!</v>
      </c>
    </row>
    <row r="2717" spans="3:10" customFormat="1" ht="16" customHeight="1">
      <c r="C2717" s="59" t="e">
        <f>IF(G2717+H2717&lt;&gt;0,Transaksi!#REF!,"")</f>
        <v>#REF!</v>
      </c>
      <c r="D2717" s="60" t="e">
        <f>IF(G2717+H2717&lt;&gt;0,Transaksi!#REF!,"")</f>
        <v>#REF!</v>
      </c>
      <c r="E2717" s="213" t="e">
        <f>IF(G2717+H2717&lt;&gt;0,Transaksi!#REF!,"")</f>
        <v>#REF!</v>
      </c>
      <c r="F2717" s="48" t="e">
        <f>IF(G2717+H2717&lt;&gt;0,Transaksi!#REF!,"")</f>
        <v>#REF!</v>
      </c>
      <c r="G2717" s="61" t="e">
        <f>IF(Transaksi!#REF!=$F$11,Transaksi!#REF!,0)</f>
        <v>#REF!</v>
      </c>
      <c r="H2717" s="61" t="e">
        <f>IF(Transaksi!#REF!=$F$11,Transaksi!#REF!,0)</f>
        <v>#REF!</v>
      </c>
      <c r="I2717" s="127" t="e">
        <f t="shared" si="42"/>
        <v>#REF!</v>
      </c>
      <c r="J2717" s="127" t="e">
        <f>IF(G2717+H2717&lt;&gt;0,Transaksi!#REF!,"")</f>
        <v>#REF!</v>
      </c>
    </row>
    <row r="2718" spans="3:10" customFormat="1" ht="16" customHeight="1">
      <c r="C2718" s="59" t="e">
        <f>IF(G2718+H2718&lt;&gt;0,Transaksi!#REF!,"")</f>
        <v>#REF!</v>
      </c>
      <c r="D2718" s="60" t="e">
        <f>IF(G2718+H2718&lt;&gt;0,Transaksi!#REF!,"")</f>
        <v>#REF!</v>
      </c>
      <c r="E2718" s="213" t="e">
        <f>IF(G2718+H2718&lt;&gt;0,Transaksi!#REF!,"")</f>
        <v>#REF!</v>
      </c>
      <c r="F2718" s="48" t="e">
        <f>IF(G2718+H2718&lt;&gt;0,Transaksi!#REF!,"")</f>
        <v>#REF!</v>
      </c>
      <c r="G2718" s="61" t="e">
        <f>IF(Transaksi!#REF!=$F$11,Transaksi!#REF!,0)</f>
        <v>#REF!</v>
      </c>
      <c r="H2718" s="61" t="e">
        <f>IF(Transaksi!#REF!=$F$11,Transaksi!#REF!,0)</f>
        <v>#REF!</v>
      </c>
      <c r="I2718" s="127" t="e">
        <f t="shared" si="42"/>
        <v>#REF!</v>
      </c>
      <c r="J2718" s="127" t="e">
        <f>IF(G2718+H2718&lt;&gt;0,Transaksi!#REF!,"")</f>
        <v>#REF!</v>
      </c>
    </row>
    <row r="2719" spans="3:10" customFormat="1" ht="16" customHeight="1">
      <c r="C2719" s="59" t="e">
        <f>IF(G2719+H2719&lt;&gt;0,Transaksi!#REF!,"")</f>
        <v>#REF!</v>
      </c>
      <c r="D2719" s="60" t="e">
        <f>IF(G2719+H2719&lt;&gt;0,Transaksi!#REF!,"")</f>
        <v>#REF!</v>
      </c>
      <c r="E2719" s="213" t="e">
        <f>IF(G2719+H2719&lt;&gt;0,Transaksi!#REF!,"")</f>
        <v>#REF!</v>
      </c>
      <c r="F2719" s="48" t="e">
        <f>IF(G2719+H2719&lt;&gt;0,Transaksi!#REF!,"")</f>
        <v>#REF!</v>
      </c>
      <c r="G2719" s="61" t="e">
        <f>IF(Transaksi!#REF!=$F$11,Transaksi!#REF!,0)</f>
        <v>#REF!</v>
      </c>
      <c r="H2719" s="61" t="e">
        <f>IF(Transaksi!#REF!=$F$11,Transaksi!#REF!,0)</f>
        <v>#REF!</v>
      </c>
      <c r="I2719" s="127" t="e">
        <f t="shared" si="42"/>
        <v>#REF!</v>
      </c>
      <c r="J2719" s="127" t="e">
        <f>IF(G2719+H2719&lt;&gt;0,Transaksi!#REF!,"")</f>
        <v>#REF!</v>
      </c>
    </row>
    <row r="2720" spans="3:10" customFormat="1" ht="16" customHeight="1">
      <c r="C2720" s="59" t="e">
        <f>IF(G2720+H2720&lt;&gt;0,Transaksi!#REF!,"")</f>
        <v>#REF!</v>
      </c>
      <c r="D2720" s="60" t="e">
        <f>IF(G2720+H2720&lt;&gt;0,Transaksi!#REF!,"")</f>
        <v>#REF!</v>
      </c>
      <c r="E2720" s="213" t="e">
        <f>IF(G2720+H2720&lt;&gt;0,Transaksi!#REF!,"")</f>
        <v>#REF!</v>
      </c>
      <c r="F2720" s="48" t="e">
        <f>IF(G2720+H2720&lt;&gt;0,Transaksi!#REF!,"")</f>
        <v>#REF!</v>
      </c>
      <c r="G2720" s="61" t="e">
        <f>IF(Transaksi!#REF!=$F$11,Transaksi!#REF!,0)</f>
        <v>#REF!</v>
      </c>
      <c r="H2720" s="61" t="e">
        <f>IF(Transaksi!#REF!=$F$11,Transaksi!#REF!,0)</f>
        <v>#REF!</v>
      </c>
      <c r="I2720" s="127" t="e">
        <f t="shared" si="42"/>
        <v>#REF!</v>
      </c>
      <c r="J2720" s="127" t="e">
        <f>IF(G2720+H2720&lt;&gt;0,Transaksi!#REF!,"")</f>
        <v>#REF!</v>
      </c>
    </row>
    <row r="2721" spans="3:10" customFormat="1" ht="16" customHeight="1">
      <c r="C2721" s="59" t="e">
        <f>IF(G2721+H2721&lt;&gt;0,Transaksi!#REF!,"")</f>
        <v>#REF!</v>
      </c>
      <c r="D2721" s="60" t="e">
        <f>IF(G2721+H2721&lt;&gt;0,Transaksi!#REF!,"")</f>
        <v>#REF!</v>
      </c>
      <c r="E2721" s="213" t="e">
        <f>IF(G2721+H2721&lt;&gt;0,Transaksi!#REF!,"")</f>
        <v>#REF!</v>
      </c>
      <c r="F2721" s="48" t="e">
        <f>IF(G2721+H2721&lt;&gt;0,Transaksi!#REF!,"")</f>
        <v>#REF!</v>
      </c>
      <c r="G2721" s="61" t="e">
        <f>IF(Transaksi!#REF!=$F$11,Transaksi!#REF!,0)</f>
        <v>#REF!</v>
      </c>
      <c r="H2721" s="61" t="e">
        <f>IF(Transaksi!#REF!=$F$11,Transaksi!#REF!,0)</f>
        <v>#REF!</v>
      </c>
      <c r="I2721" s="127" t="e">
        <f t="shared" si="42"/>
        <v>#REF!</v>
      </c>
      <c r="J2721" s="127" t="e">
        <f>IF(G2721+H2721&lt;&gt;0,Transaksi!#REF!,"")</f>
        <v>#REF!</v>
      </c>
    </row>
    <row r="2722" spans="3:10" customFormat="1" ht="16" customHeight="1">
      <c r="C2722" s="59" t="e">
        <f>IF(G2722+H2722&lt;&gt;0,Transaksi!#REF!,"")</f>
        <v>#REF!</v>
      </c>
      <c r="D2722" s="60" t="e">
        <f>IF(G2722+H2722&lt;&gt;0,Transaksi!#REF!,"")</f>
        <v>#REF!</v>
      </c>
      <c r="E2722" s="213" t="e">
        <f>IF(G2722+H2722&lt;&gt;0,Transaksi!#REF!,"")</f>
        <v>#REF!</v>
      </c>
      <c r="F2722" s="48" t="e">
        <f>IF(G2722+H2722&lt;&gt;0,Transaksi!#REF!,"")</f>
        <v>#REF!</v>
      </c>
      <c r="G2722" s="61" t="e">
        <f>IF(Transaksi!#REF!=$F$11,Transaksi!#REF!,0)</f>
        <v>#REF!</v>
      </c>
      <c r="H2722" s="61" t="e">
        <f>IF(Transaksi!#REF!=$F$11,Transaksi!#REF!,0)</f>
        <v>#REF!</v>
      </c>
      <c r="I2722" s="127" t="e">
        <f t="shared" si="42"/>
        <v>#REF!</v>
      </c>
      <c r="J2722" s="127" t="e">
        <f>IF(G2722+H2722&lt;&gt;0,Transaksi!#REF!,"")</f>
        <v>#REF!</v>
      </c>
    </row>
    <row r="2723" spans="3:10" customFormat="1" ht="16" customHeight="1">
      <c r="C2723" s="59" t="e">
        <f>IF(G2723+H2723&lt;&gt;0,Transaksi!#REF!,"")</f>
        <v>#REF!</v>
      </c>
      <c r="D2723" s="60" t="e">
        <f>IF(G2723+H2723&lt;&gt;0,Transaksi!#REF!,"")</f>
        <v>#REF!</v>
      </c>
      <c r="E2723" s="213" t="e">
        <f>IF(G2723+H2723&lt;&gt;0,Transaksi!#REF!,"")</f>
        <v>#REF!</v>
      </c>
      <c r="F2723" s="48" t="e">
        <f>IF(G2723+H2723&lt;&gt;0,Transaksi!#REF!,"")</f>
        <v>#REF!</v>
      </c>
      <c r="G2723" s="61" t="e">
        <f>IF(Transaksi!#REF!=$F$11,Transaksi!#REF!,0)</f>
        <v>#REF!</v>
      </c>
      <c r="H2723" s="61" t="e">
        <f>IF(Transaksi!#REF!=$F$11,Transaksi!#REF!,0)</f>
        <v>#REF!</v>
      </c>
      <c r="I2723" s="127" t="e">
        <f t="shared" si="42"/>
        <v>#REF!</v>
      </c>
      <c r="J2723" s="127" t="e">
        <f>IF(G2723+H2723&lt;&gt;0,Transaksi!#REF!,"")</f>
        <v>#REF!</v>
      </c>
    </row>
    <row r="2724" spans="3:10" customFormat="1" ht="16" customHeight="1">
      <c r="C2724" s="59" t="e">
        <f>IF(G2724+H2724&lt;&gt;0,Transaksi!#REF!,"")</f>
        <v>#REF!</v>
      </c>
      <c r="D2724" s="60" t="e">
        <f>IF(G2724+H2724&lt;&gt;0,Transaksi!#REF!,"")</f>
        <v>#REF!</v>
      </c>
      <c r="E2724" s="213" t="e">
        <f>IF(G2724+H2724&lt;&gt;0,Transaksi!#REF!,"")</f>
        <v>#REF!</v>
      </c>
      <c r="F2724" s="48" t="e">
        <f>IF(G2724+H2724&lt;&gt;0,Transaksi!#REF!,"")</f>
        <v>#REF!</v>
      </c>
      <c r="G2724" s="61" t="e">
        <f>IF(Transaksi!#REF!=$F$11,Transaksi!#REF!,0)</f>
        <v>#REF!</v>
      </c>
      <c r="H2724" s="61" t="e">
        <f>IF(Transaksi!#REF!=$F$11,Transaksi!#REF!,0)</f>
        <v>#REF!</v>
      </c>
      <c r="I2724" s="127" t="e">
        <f t="shared" si="42"/>
        <v>#REF!</v>
      </c>
      <c r="J2724" s="127" t="e">
        <f>IF(G2724+H2724&lt;&gt;0,Transaksi!#REF!,"")</f>
        <v>#REF!</v>
      </c>
    </row>
    <row r="2725" spans="3:10" customFormat="1" ht="16" customHeight="1">
      <c r="C2725" s="59" t="e">
        <f>IF(G2725+H2725&lt;&gt;0,Transaksi!#REF!,"")</f>
        <v>#REF!</v>
      </c>
      <c r="D2725" s="60" t="e">
        <f>IF(G2725+H2725&lt;&gt;0,Transaksi!#REF!,"")</f>
        <v>#REF!</v>
      </c>
      <c r="E2725" s="213" t="e">
        <f>IF(G2725+H2725&lt;&gt;0,Transaksi!#REF!,"")</f>
        <v>#REF!</v>
      </c>
      <c r="F2725" s="48" t="e">
        <f>IF(G2725+H2725&lt;&gt;0,Transaksi!#REF!,"")</f>
        <v>#REF!</v>
      </c>
      <c r="G2725" s="61" t="e">
        <f>IF(Transaksi!#REF!=$F$11,Transaksi!#REF!,0)</f>
        <v>#REF!</v>
      </c>
      <c r="H2725" s="61" t="e">
        <f>IF(Transaksi!#REF!=$F$11,Transaksi!#REF!,0)</f>
        <v>#REF!</v>
      </c>
      <c r="I2725" s="127" t="e">
        <f t="shared" si="42"/>
        <v>#REF!</v>
      </c>
      <c r="J2725" s="127" t="e">
        <f>IF(G2725+H2725&lt;&gt;0,Transaksi!#REF!,"")</f>
        <v>#REF!</v>
      </c>
    </row>
    <row r="2726" spans="3:10" customFormat="1" ht="16" customHeight="1">
      <c r="C2726" s="59" t="e">
        <f>IF(G2726+H2726&lt;&gt;0,Transaksi!#REF!,"")</f>
        <v>#REF!</v>
      </c>
      <c r="D2726" s="60" t="e">
        <f>IF(G2726+H2726&lt;&gt;0,Transaksi!#REF!,"")</f>
        <v>#REF!</v>
      </c>
      <c r="E2726" s="213" t="e">
        <f>IF(G2726+H2726&lt;&gt;0,Transaksi!#REF!,"")</f>
        <v>#REF!</v>
      </c>
      <c r="F2726" s="48" t="e">
        <f>IF(G2726+H2726&lt;&gt;0,Transaksi!#REF!,"")</f>
        <v>#REF!</v>
      </c>
      <c r="G2726" s="61" t="e">
        <f>IF(Transaksi!#REF!=$F$11,Transaksi!#REF!,0)</f>
        <v>#REF!</v>
      </c>
      <c r="H2726" s="61" t="e">
        <f>IF(Transaksi!#REF!=$F$11,Transaksi!#REF!,0)</f>
        <v>#REF!</v>
      </c>
      <c r="I2726" s="127" t="e">
        <f t="shared" si="42"/>
        <v>#REF!</v>
      </c>
      <c r="J2726" s="127" t="e">
        <f>IF(G2726+H2726&lt;&gt;0,Transaksi!#REF!,"")</f>
        <v>#REF!</v>
      </c>
    </row>
    <row r="2727" spans="3:10" customFormat="1" ht="16" customHeight="1">
      <c r="C2727" s="59" t="e">
        <f>IF(G2727+H2727&lt;&gt;0,Transaksi!#REF!,"")</f>
        <v>#REF!</v>
      </c>
      <c r="D2727" s="60" t="e">
        <f>IF(G2727+H2727&lt;&gt;0,Transaksi!#REF!,"")</f>
        <v>#REF!</v>
      </c>
      <c r="E2727" s="213" t="e">
        <f>IF(G2727+H2727&lt;&gt;0,Transaksi!#REF!,"")</f>
        <v>#REF!</v>
      </c>
      <c r="F2727" s="48" t="e">
        <f>IF(G2727+H2727&lt;&gt;0,Transaksi!#REF!,"")</f>
        <v>#REF!</v>
      </c>
      <c r="G2727" s="61" t="e">
        <f>IF(Transaksi!#REF!=$F$11,Transaksi!#REF!,0)</f>
        <v>#REF!</v>
      </c>
      <c r="H2727" s="61" t="e">
        <f>IF(Transaksi!#REF!=$F$11,Transaksi!#REF!,0)</f>
        <v>#REF!</v>
      </c>
      <c r="I2727" s="127" t="e">
        <f t="shared" si="42"/>
        <v>#REF!</v>
      </c>
      <c r="J2727" s="127" t="e">
        <f>IF(G2727+H2727&lt;&gt;0,Transaksi!#REF!,"")</f>
        <v>#REF!</v>
      </c>
    </row>
    <row r="2728" spans="3:10" customFormat="1" ht="16" customHeight="1">
      <c r="C2728" s="59" t="e">
        <f>IF(G2728+H2728&lt;&gt;0,Transaksi!#REF!,"")</f>
        <v>#REF!</v>
      </c>
      <c r="D2728" s="60" t="e">
        <f>IF(G2728+H2728&lt;&gt;0,Transaksi!#REF!,"")</f>
        <v>#REF!</v>
      </c>
      <c r="E2728" s="213" t="e">
        <f>IF(G2728+H2728&lt;&gt;0,Transaksi!#REF!,"")</f>
        <v>#REF!</v>
      </c>
      <c r="F2728" s="48" t="e">
        <f>IF(G2728+H2728&lt;&gt;0,Transaksi!#REF!,"")</f>
        <v>#REF!</v>
      </c>
      <c r="G2728" s="61" t="e">
        <f>IF(Transaksi!#REF!=$F$11,Transaksi!#REF!,0)</f>
        <v>#REF!</v>
      </c>
      <c r="H2728" s="61" t="e">
        <f>IF(Transaksi!#REF!=$F$11,Transaksi!#REF!,0)</f>
        <v>#REF!</v>
      </c>
      <c r="I2728" s="127" t="e">
        <f t="shared" si="42"/>
        <v>#REF!</v>
      </c>
      <c r="J2728" s="127" t="e">
        <f>IF(G2728+H2728&lt;&gt;0,Transaksi!#REF!,"")</f>
        <v>#REF!</v>
      </c>
    </row>
    <row r="2729" spans="3:10" customFormat="1" ht="16" customHeight="1">
      <c r="C2729" s="59" t="e">
        <f>IF(G2729+H2729&lt;&gt;0,Transaksi!#REF!,"")</f>
        <v>#REF!</v>
      </c>
      <c r="D2729" s="60" t="e">
        <f>IF(G2729+H2729&lt;&gt;0,Transaksi!#REF!,"")</f>
        <v>#REF!</v>
      </c>
      <c r="E2729" s="213" t="e">
        <f>IF(G2729+H2729&lt;&gt;0,Transaksi!#REF!,"")</f>
        <v>#REF!</v>
      </c>
      <c r="F2729" s="48" t="e">
        <f>IF(G2729+H2729&lt;&gt;0,Transaksi!#REF!,"")</f>
        <v>#REF!</v>
      </c>
      <c r="G2729" s="61" t="e">
        <f>IF(Transaksi!#REF!=$F$11,Transaksi!#REF!,0)</f>
        <v>#REF!</v>
      </c>
      <c r="H2729" s="61" t="e">
        <f>IF(Transaksi!#REF!=$F$11,Transaksi!#REF!,0)</f>
        <v>#REF!</v>
      </c>
      <c r="I2729" s="127" t="e">
        <f t="shared" si="42"/>
        <v>#REF!</v>
      </c>
      <c r="J2729" s="127" t="e">
        <f>IF(G2729+H2729&lt;&gt;0,Transaksi!#REF!,"")</f>
        <v>#REF!</v>
      </c>
    </row>
    <row r="2730" spans="3:10" customFormat="1" ht="16" customHeight="1">
      <c r="C2730" s="59" t="e">
        <f>IF(G2730+H2730&lt;&gt;0,Transaksi!#REF!,"")</f>
        <v>#REF!</v>
      </c>
      <c r="D2730" s="60" t="e">
        <f>IF(G2730+H2730&lt;&gt;0,Transaksi!#REF!,"")</f>
        <v>#REF!</v>
      </c>
      <c r="E2730" s="213" t="e">
        <f>IF(G2730+H2730&lt;&gt;0,Transaksi!#REF!,"")</f>
        <v>#REF!</v>
      </c>
      <c r="F2730" s="48" t="e">
        <f>IF(G2730+H2730&lt;&gt;0,Transaksi!#REF!,"")</f>
        <v>#REF!</v>
      </c>
      <c r="G2730" s="61" t="e">
        <f>IF(Transaksi!#REF!=$F$11,Transaksi!#REF!,0)</f>
        <v>#REF!</v>
      </c>
      <c r="H2730" s="61" t="e">
        <f>IF(Transaksi!#REF!=$F$11,Transaksi!#REF!,0)</f>
        <v>#REF!</v>
      </c>
      <c r="I2730" s="127" t="e">
        <f t="shared" si="42"/>
        <v>#REF!</v>
      </c>
      <c r="J2730" s="127" t="e">
        <f>IF(G2730+H2730&lt;&gt;0,Transaksi!#REF!,"")</f>
        <v>#REF!</v>
      </c>
    </row>
    <row r="2731" spans="3:10" customFormat="1" ht="16" customHeight="1">
      <c r="C2731" s="59" t="e">
        <f>IF(G2731+H2731&lt;&gt;0,Transaksi!#REF!,"")</f>
        <v>#REF!</v>
      </c>
      <c r="D2731" s="60" t="e">
        <f>IF(G2731+H2731&lt;&gt;0,Transaksi!#REF!,"")</f>
        <v>#REF!</v>
      </c>
      <c r="E2731" s="213" t="e">
        <f>IF(G2731+H2731&lt;&gt;0,Transaksi!#REF!,"")</f>
        <v>#REF!</v>
      </c>
      <c r="F2731" s="48" t="e">
        <f>IF(G2731+H2731&lt;&gt;0,Transaksi!#REF!,"")</f>
        <v>#REF!</v>
      </c>
      <c r="G2731" s="61" t="e">
        <f>IF(Transaksi!#REF!=$F$11,Transaksi!#REF!,0)</f>
        <v>#REF!</v>
      </c>
      <c r="H2731" s="61" t="e">
        <f>IF(Transaksi!#REF!=$F$11,Transaksi!#REF!,0)</f>
        <v>#REF!</v>
      </c>
      <c r="I2731" s="127" t="e">
        <f t="shared" si="42"/>
        <v>#REF!</v>
      </c>
      <c r="J2731" s="127" t="e">
        <f>IF(G2731+H2731&lt;&gt;0,Transaksi!#REF!,"")</f>
        <v>#REF!</v>
      </c>
    </row>
    <row r="2732" spans="3:10" customFormat="1" ht="16" customHeight="1">
      <c r="C2732" s="59" t="e">
        <f>IF(G2732+H2732&lt;&gt;0,Transaksi!#REF!,"")</f>
        <v>#REF!</v>
      </c>
      <c r="D2732" s="60" t="e">
        <f>IF(G2732+H2732&lt;&gt;0,Transaksi!#REF!,"")</f>
        <v>#REF!</v>
      </c>
      <c r="E2732" s="213" t="e">
        <f>IF(G2732+H2732&lt;&gt;0,Transaksi!#REF!,"")</f>
        <v>#REF!</v>
      </c>
      <c r="F2732" s="48" t="e">
        <f>IF(G2732+H2732&lt;&gt;0,Transaksi!#REF!,"")</f>
        <v>#REF!</v>
      </c>
      <c r="G2732" s="61" t="e">
        <f>IF(Transaksi!#REF!=$F$11,Transaksi!#REF!,0)</f>
        <v>#REF!</v>
      </c>
      <c r="H2732" s="61" t="e">
        <f>IF(Transaksi!#REF!=$F$11,Transaksi!#REF!,0)</f>
        <v>#REF!</v>
      </c>
      <c r="I2732" s="127" t="e">
        <f t="shared" si="42"/>
        <v>#REF!</v>
      </c>
      <c r="J2732" s="127" t="e">
        <f>IF(G2732+H2732&lt;&gt;0,Transaksi!#REF!,"")</f>
        <v>#REF!</v>
      </c>
    </row>
    <row r="2733" spans="3:10" customFormat="1" ht="16" customHeight="1">
      <c r="C2733" s="59" t="e">
        <f>IF(G2733+H2733&lt;&gt;0,Transaksi!#REF!,"")</f>
        <v>#REF!</v>
      </c>
      <c r="D2733" s="60" t="e">
        <f>IF(G2733+H2733&lt;&gt;0,Transaksi!#REF!,"")</f>
        <v>#REF!</v>
      </c>
      <c r="E2733" s="213" t="e">
        <f>IF(G2733+H2733&lt;&gt;0,Transaksi!#REF!,"")</f>
        <v>#REF!</v>
      </c>
      <c r="F2733" s="48" t="e">
        <f>IF(G2733+H2733&lt;&gt;0,Transaksi!#REF!,"")</f>
        <v>#REF!</v>
      </c>
      <c r="G2733" s="61" t="e">
        <f>IF(Transaksi!#REF!=$F$11,Transaksi!#REF!,0)</f>
        <v>#REF!</v>
      </c>
      <c r="H2733" s="61" t="e">
        <f>IF(Transaksi!#REF!=$F$11,Transaksi!#REF!,0)</f>
        <v>#REF!</v>
      </c>
      <c r="I2733" s="127" t="e">
        <f t="shared" si="42"/>
        <v>#REF!</v>
      </c>
      <c r="J2733" s="127" t="e">
        <f>IF(G2733+H2733&lt;&gt;0,Transaksi!#REF!,"")</f>
        <v>#REF!</v>
      </c>
    </row>
    <row r="2734" spans="3:10" customFormat="1" ht="16" customHeight="1">
      <c r="C2734" s="59" t="e">
        <f>IF(G2734+H2734&lt;&gt;0,Transaksi!#REF!,"")</f>
        <v>#REF!</v>
      </c>
      <c r="D2734" s="60" t="e">
        <f>IF(G2734+H2734&lt;&gt;0,Transaksi!#REF!,"")</f>
        <v>#REF!</v>
      </c>
      <c r="E2734" s="213" t="e">
        <f>IF(G2734+H2734&lt;&gt;0,Transaksi!#REF!,"")</f>
        <v>#REF!</v>
      </c>
      <c r="F2734" s="48" t="e">
        <f>IF(G2734+H2734&lt;&gt;0,Transaksi!#REF!,"")</f>
        <v>#REF!</v>
      </c>
      <c r="G2734" s="61" t="e">
        <f>IF(Transaksi!#REF!=$F$11,Transaksi!#REF!,0)</f>
        <v>#REF!</v>
      </c>
      <c r="H2734" s="61" t="e">
        <f>IF(Transaksi!#REF!=$F$11,Transaksi!#REF!,0)</f>
        <v>#REF!</v>
      </c>
      <c r="I2734" s="127" t="e">
        <f t="shared" si="42"/>
        <v>#REF!</v>
      </c>
      <c r="J2734" s="127" t="e">
        <f>IF(G2734+H2734&lt;&gt;0,Transaksi!#REF!,"")</f>
        <v>#REF!</v>
      </c>
    </row>
    <row r="2735" spans="3:10" customFormat="1" ht="16" customHeight="1">
      <c r="C2735" s="59" t="e">
        <f>IF(G2735+H2735&lt;&gt;0,Transaksi!#REF!,"")</f>
        <v>#REF!</v>
      </c>
      <c r="D2735" s="60" t="e">
        <f>IF(G2735+H2735&lt;&gt;0,Transaksi!#REF!,"")</f>
        <v>#REF!</v>
      </c>
      <c r="E2735" s="213" t="e">
        <f>IF(G2735+H2735&lt;&gt;0,Transaksi!#REF!,"")</f>
        <v>#REF!</v>
      </c>
      <c r="F2735" s="48" t="e">
        <f>IF(G2735+H2735&lt;&gt;0,Transaksi!#REF!,"")</f>
        <v>#REF!</v>
      </c>
      <c r="G2735" s="61" t="e">
        <f>IF(Transaksi!#REF!=$F$11,Transaksi!#REF!,0)</f>
        <v>#REF!</v>
      </c>
      <c r="H2735" s="61" t="e">
        <f>IF(Transaksi!#REF!=$F$11,Transaksi!#REF!,0)</f>
        <v>#REF!</v>
      </c>
      <c r="I2735" s="127" t="e">
        <f t="shared" si="42"/>
        <v>#REF!</v>
      </c>
      <c r="J2735" s="127" t="e">
        <f>IF(G2735+H2735&lt;&gt;0,Transaksi!#REF!,"")</f>
        <v>#REF!</v>
      </c>
    </row>
    <row r="2736" spans="3:10" customFormat="1" ht="16" customHeight="1">
      <c r="C2736" s="59" t="e">
        <f>IF(G2736+H2736&lt;&gt;0,Transaksi!#REF!,"")</f>
        <v>#REF!</v>
      </c>
      <c r="D2736" s="60" t="e">
        <f>IF(G2736+H2736&lt;&gt;0,Transaksi!#REF!,"")</f>
        <v>#REF!</v>
      </c>
      <c r="E2736" s="213" t="e">
        <f>IF(G2736+H2736&lt;&gt;0,Transaksi!#REF!,"")</f>
        <v>#REF!</v>
      </c>
      <c r="F2736" s="48" t="e">
        <f>IF(G2736+H2736&lt;&gt;0,Transaksi!#REF!,"")</f>
        <v>#REF!</v>
      </c>
      <c r="G2736" s="61" t="e">
        <f>IF(Transaksi!#REF!=$F$11,Transaksi!#REF!,0)</f>
        <v>#REF!</v>
      </c>
      <c r="H2736" s="61" t="e">
        <f>IF(Transaksi!#REF!=$F$11,Transaksi!#REF!,0)</f>
        <v>#REF!</v>
      </c>
      <c r="I2736" s="127" t="e">
        <f t="shared" si="42"/>
        <v>#REF!</v>
      </c>
      <c r="J2736" s="127" t="e">
        <f>IF(G2736+H2736&lt;&gt;0,Transaksi!#REF!,"")</f>
        <v>#REF!</v>
      </c>
    </row>
    <row r="2737" spans="3:10" customFormat="1" ht="16" customHeight="1">
      <c r="C2737" s="59" t="e">
        <f>IF(G2737+H2737&lt;&gt;0,Transaksi!#REF!,"")</f>
        <v>#REF!</v>
      </c>
      <c r="D2737" s="60" t="e">
        <f>IF(G2737+H2737&lt;&gt;0,Transaksi!#REF!,"")</f>
        <v>#REF!</v>
      </c>
      <c r="E2737" s="213" t="e">
        <f>IF(G2737+H2737&lt;&gt;0,Transaksi!#REF!,"")</f>
        <v>#REF!</v>
      </c>
      <c r="F2737" s="48" t="e">
        <f>IF(G2737+H2737&lt;&gt;0,Transaksi!#REF!,"")</f>
        <v>#REF!</v>
      </c>
      <c r="G2737" s="61" t="e">
        <f>IF(Transaksi!#REF!=$F$11,Transaksi!#REF!,0)</f>
        <v>#REF!</v>
      </c>
      <c r="H2737" s="61" t="e">
        <f>IF(Transaksi!#REF!=$F$11,Transaksi!#REF!,0)</f>
        <v>#REF!</v>
      </c>
      <c r="I2737" s="127" t="e">
        <f t="shared" si="42"/>
        <v>#REF!</v>
      </c>
      <c r="J2737" s="127" t="e">
        <f>IF(G2737+H2737&lt;&gt;0,Transaksi!#REF!,"")</f>
        <v>#REF!</v>
      </c>
    </row>
    <row r="2738" spans="3:10" customFormat="1" ht="16" customHeight="1">
      <c r="C2738" s="59" t="e">
        <f>IF(G2738+H2738&lt;&gt;0,Transaksi!#REF!,"")</f>
        <v>#REF!</v>
      </c>
      <c r="D2738" s="60" t="e">
        <f>IF(G2738+H2738&lt;&gt;0,Transaksi!#REF!,"")</f>
        <v>#REF!</v>
      </c>
      <c r="E2738" s="213" t="e">
        <f>IF(G2738+H2738&lt;&gt;0,Transaksi!#REF!,"")</f>
        <v>#REF!</v>
      </c>
      <c r="F2738" s="48" t="e">
        <f>IF(G2738+H2738&lt;&gt;0,Transaksi!#REF!,"")</f>
        <v>#REF!</v>
      </c>
      <c r="G2738" s="61" t="e">
        <f>IF(Transaksi!#REF!=$F$11,Transaksi!#REF!,0)</f>
        <v>#REF!</v>
      </c>
      <c r="H2738" s="61" t="e">
        <f>IF(Transaksi!#REF!=$F$11,Transaksi!#REF!,0)</f>
        <v>#REF!</v>
      </c>
      <c r="I2738" s="127" t="e">
        <f t="shared" si="42"/>
        <v>#REF!</v>
      </c>
      <c r="J2738" s="127" t="e">
        <f>IF(G2738+H2738&lt;&gt;0,Transaksi!#REF!,"")</f>
        <v>#REF!</v>
      </c>
    </row>
    <row r="2739" spans="3:10" customFormat="1" ht="16" customHeight="1">
      <c r="C2739" s="59" t="e">
        <f>IF(G2739+H2739&lt;&gt;0,Transaksi!#REF!,"")</f>
        <v>#REF!</v>
      </c>
      <c r="D2739" s="60" t="e">
        <f>IF(G2739+H2739&lt;&gt;0,Transaksi!#REF!,"")</f>
        <v>#REF!</v>
      </c>
      <c r="E2739" s="213" t="e">
        <f>IF(G2739+H2739&lt;&gt;0,Transaksi!#REF!,"")</f>
        <v>#REF!</v>
      </c>
      <c r="F2739" s="48" t="e">
        <f>IF(G2739+H2739&lt;&gt;0,Transaksi!#REF!,"")</f>
        <v>#REF!</v>
      </c>
      <c r="G2739" s="61" t="e">
        <f>IF(Transaksi!#REF!=$F$11,Transaksi!#REF!,0)</f>
        <v>#REF!</v>
      </c>
      <c r="H2739" s="61" t="e">
        <f>IF(Transaksi!#REF!=$F$11,Transaksi!#REF!,0)</f>
        <v>#REF!</v>
      </c>
      <c r="I2739" s="127" t="e">
        <f t="shared" si="42"/>
        <v>#REF!</v>
      </c>
      <c r="J2739" s="127" t="e">
        <f>IF(G2739+H2739&lt;&gt;0,Transaksi!#REF!,"")</f>
        <v>#REF!</v>
      </c>
    </row>
    <row r="2740" spans="3:10" customFormat="1" ht="16" customHeight="1">
      <c r="C2740" s="59" t="e">
        <f>IF(G2740+H2740&lt;&gt;0,Transaksi!#REF!,"")</f>
        <v>#REF!</v>
      </c>
      <c r="D2740" s="60" t="e">
        <f>IF(G2740+H2740&lt;&gt;0,Transaksi!#REF!,"")</f>
        <v>#REF!</v>
      </c>
      <c r="E2740" s="213" t="e">
        <f>IF(G2740+H2740&lt;&gt;0,Transaksi!#REF!,"")</f>
        <v>#REF!</v>
      </c>
      <c r="F2740" s="48" t="e">
        <f>IF(G2740+H2740&lt;&gt;0,Transaksi!#REF!,"")</f>
        <v>#REF!</v>
      </c>
      <c r="G2740" s="61" t="e">
        <f>IF(Transaksi!#REF!=$F$11,Transaksi!#REF!,0)</f>
        <v>#REF!</v>
      </c>
      <c r="H2740" s="61" t="e">
        <f>IF(Transaksi!#REF!=$F$11,Transaksi!#REF!,0)</f>
        <v>#REF!</v>
      </c>
      <c r="I2740" s="127" t="e">
        <f t="shared" si="42"/>
        <v>#REF!</v>
      </c>
      <c r="J2740" s="127" t="e">
        <f>IF(G2740+H2740&lt;&gt;0,Transaksi!#REF!,"")</f>
        <v>#REF!</v>
      </c>
    </row>
    <row r="2741" spans="3:10" customFormat="1" ht="16" customHeight="1">
      <c r="C2741" s="59" t="e">
        <f>IF(G2741+H2741&lt;&gt;0,Transaksi!#REF!,"")</f>
        <v>#REF!</v>
      </c>
      <c r="D2741" s="60" t="e">
        <f>IF(G2741+H2741&lt;&gt;0,Transaksi!#REF!,"")</f>
        <v>#REF!</v>
      </c>
      <c r="E2741" s="213" t="e">
        <f>IF(G2741+H2741&lt;&gt;0,Transaksi!#REF!,"")</f>
        <v>#REF!</v>
      </c>
      <c r="F2741" s="48" t="e">
        <f>IF(G2741+H2741&lt;&gt;0,Transaksi!#REF!,"")</f>
        <v>#REF!</v>
      </c>
      <c r="G2741" s="61" t="e">
        <f>IF(Transaksi!#REF!=$F$11,Transaksi!#REF!,0)</f>
        <v>#REF!</v>
      </c>
      <c r="H2741" s="61" t="e">
        <f>IF(Transaksi!#REF!=$F$11,Transaksi!#REF!,0)</f>
        <v>#REF!</v>
      </c>
      <c r="I2741" s="127" t="e">
        <f t="shared" si="42"/>
        <v>#REF!</v>
      </c>
      <c r="J2741" s="127" t="e">
        <f>IF(G2741+H2741&lt;&gt;0,Transaksi!#REF!,"")</f>
        <v>#REF!</v>
      </c>
    </row>
    <row r="2742" spans="3:10" customFormat="1" ht="16" customHeight="1">
      <c r="C2742" s="59" t="e">
        <f>IF(G2742+H2742&lt;&gt;0,Transaksi!#REF!,"")</f>
        <v>#REF!</v>
      </c>
      <c r="D2742" s="60" t="e">
        <f>IF(G2742+H2742&lt;&gt;0,Transaksi!#REF!,"")</f>
        <v>#REF!</v>
      </c>
      <c r="E2742" s="213" t="e">
        <f>IF(G2742+H2742&lt;&gt;0,Transaksi!#REF!,"")</f>
        <v>#REF!</v>
      </c>
      <c r="F2742" s="48" t="e">
        <f>IF(G2742+H2742&lt;&gt;0,Transaksi!#REF!,"")</f>
        <v>#REF!</v>
      </c>
      <c r="G2742" s="61" t="e">
        <f>IF(Transaksi!#REF!=$F$11,Transaksi!#REF!,0)</f>
        <v>#REF!</v>
      </c>
      <c r="H2742" s="61" t="e">
        <f>IF(Transaksi!#REF!=$F$11,Transaksi!#REF!,0)</f>
        <v>#REF!</v>
      </c>
      <c r="I2742" s="127" t="e">
        <f t="shared" si="42"/>
        <v>#REF!</v>
      </c>
      <c r="J2742" s="127" t="e">
        <f>IF(G2742+H2742&lt;&gt;0,Transaksi!#REF!,"")</f>
        <v>#REF!</v>
      </c>
    </row>
    <row r="2743" spans="3:10" customFormat="1" ht="16" customHeight="1">
      <c r="C2743" s="59" t="e">
        <f>IF(G2743+H2743&lt;&gt;0,Transaksi!#REF!,"")</f>
        <v>#REF!</v>
      </c>
      <c r="D2743" s="60" t="e">
        <f>IF(G2743+H2743&lt;&gt;0,Transaksi!#REF!,"")</f>
        <v>#REF!</v>
      </c>
      <c r="E2743" s="213" t="e">
        <f>IF(G2743+H2743&lt;&gt;0,Transaksi!#REF!,"")</f>
        <v>#REF!</v>
      </c>
      <c r="F2743" s="48" t="e">
        <f>IF(G2743+H2743&lt;&gt;0,Transaksi!#REF!,"")</f>
        <v>#REF!</v>
      </c>
      <c r="G2743" s="61" t="e">
        <f>IF(Transaksi!#REF!=$F$11,Transaksi!#REF!,0)</f>
        <v>#REF!</v>
      </c>
      <c r="H2743" s="61" t="e">
        <f>IF(Transaksi!#REF!=$F$11,Transaksi!#REF!,0)</f>
        <v>#REF!</v>
      </c>
      <c r="I2743" s="127" t="e">
        <f t="shared" si="42"/>
        <v>#REF!</v>
      </c>
      <c r="J2743" s="127" t="e">
        <f>IF(G2743+H2743&lt;&gt;0,Transaksi!#REF!,"")</f>
        <v>#REF!</v>
      </c>
    </row>
    <row r="2744" spans="3:10" customFormat="1" ht="16" customHeight="1">
      <c r="C2744" s="59" t="e">
        <f>IF(G2744+H2744&lt;&gt;0,Transaksi!#REF!,"")</f>
        <v>#REF!</v>
      </c>
      <c r="D2744" s="60" t="e">
        <f>IF(G2744+H2744&lt;&gt;0,Transaksi!#REF!,"")</f>
        <v>#REF!</v>
      </c>
      <c r="E2744" s="213" t="e">
        <f>IF(G2744+H2744&lt;&gt;0,Transaksi!#REF!,"")</f>
        <v>#REF!</v>
      </c>
      <c r="F2744" s="48" t="e">
        <f>IF(G2744+H2744&lt;&gt;0,Transaksi!#REF!,"")</f>
        <v>#REF!</v>
      </c>
      <c r="G2744" s="61" t="e">
        <f>IF(Transaksi!#REF!=$F$11,Transaksi!#REF!,0)</f>
        <v>#REF!</v>
      </c>
      <c r="H2744" s="61" t="e">
        <f>IF(Transaksi!#REF!=$F$11,Transaksi!#REF!,0)</f>
        <v>#REF!</v>
      </c>
      <c r="I2744" s="127" t="e">
        <f t="shared" si="42"/>
        <v>#REF!</v>
      </c>
      <c r="J2744" s="127" t="e">
        <f>IF(G2744+H2744&lt;&gt;0,Transaksi!#REF!,"")</f>
        <v>#REF!</v>
      </c>
    </row>
    <row r="2745" spans="3:10" customFormat="1" ht="16" customHeight="1">
      <c r="C2745" s="59" t="e">
        <f>IF(G2745+H2745&lt;&gt;0,Transaksi!#REF!,"")</f>
        <v>#REF!</v>
      </c>
      <c r="D2745" s="60" t="e">
        <f>IF(G2745+H2745&lt;&gt;0,Transaksi!#REF!,"")</f>
        <v>#REF!</v>
      </c>
      <c r="E2745" s="213" t="e">
        <f>IF(G2745+H2745&lt;&gt;0,Transaksi!#REF!,"")</f>
        <v>#REF!</v>
      </c>
      <c r="F2745" s="48" t="e">
        <f>IF(G2745+H2745&lt;&gt;0,Transaksi!#REF!,"")</f>
        <v>#REF!</v>
      </c>
      <c r="G2745" s="61" t="e">
        <f>IF(Transaksi!#REF!=$F$11,Transaksi!#REF!,0)</f>
        <v>#REF!</v>
      </c>
      <c r="H2745" s="61" t="e">
        <f>IF(Transaksi!#REF!=$F$11,Transaksi!#REF!,0)</f>
        <v>#REF!</v>
      </c>
      <c r="I2745" s="127" t="e">
        <f t="shared" si="42"/>
        <v>#REF!</v>
      </c>
      <c r="J2745" s="127" t="e">
        <f>IF(G2745+H2745&lt;&gt;0,Transaksi!#REF!,"")</f>
        <v>#REF!</v>
      </c>
    </row>
    <row r="2746" spans="3:10" customFormat="1" ht="16" customHeight="1">
      <c r="C2746" s="59" t="e">
        <f>IF(G2746+H2746&lt;&gt;0,Transaksi!#REF!,"")</f>
        <v>#REF!</v>
      </c>
      <c r="D2746" s="60" t="e">
        <f>IF(G2746+H2746&lt;&gt;0,Transaksi!#REF!,"")</f>
        <v>#REF!</v>
      </c>
      <c r="E2746" s="213" t="e">
        <f>IF(G2746+H2746&lt;&gt;0,Transaksi!#REF!,"")</f>
        <v>#REF!</v>
      </c>
      <c r="F2746" s="48" t="e">
        <f>IF(G2746+H2746&lt;&gt;0,Transaksi!#REF!,"")</f>
        <v>#REF!</v>
      </c>
      <c r="G2746" s="61" t="e">
        <f>IF(Transaksi!#REF!=$F$11,Transaksi!#REF!,0)</f>
        <v>#REF!</v>
      </c>
      <c r="H2746" s="61" t="e">
        <f>IF(Transaksi!#REF!=$F$11,Transaksi!#REF!,0)</f>
        <v>#REF!</v>
      </c>
      <c r="I2746" s="127" t="e">
        <f t="shared" si="42"/>
        <v>#REF!</v>
      </c>
      <c r="J2746" s="127" t="e">
        <f>IF(G2746+H2746&lt;&gt;0,Transaksi!#REF!,"")</f>
        <v>#REF!</v>
      </c>
    </row>
    <row r="2747" spans="3:10" customFormat="1" ht="16" customHeight="1">
      <c r="C2747" s="59" t="e">
        <f>IF(G2747+H2747&lt;&gt;0,Transaksi!#REF!,"")</f>
        <v>#REF!</v>
      </c>
      <c r="D2747" s="60" t="e">
        <f>IF(G2747+H2747&lt;&gt;0,Transaksi!#REF!,"")</f>
        <v>#REF!</v>
      </c>
      <c r="E2747" s="213" t="e">
        <f>IF(G2747+H2747&lt;&gt;0,Transaksi!#REF!,"")</f>
        <v>#REF!</v>
      </c>
      <c r="F2747" s="48" t="e">
        <f>IF(G2747+H2747&lt;&gt;0,Transaksi!#REF!,"")</f>
        <v>#REF!</v>
      </c>
      <c r="G2747" s="61" t="e">
        <f>IF(Transaksi!#REF!=$F$11,Transaksi!#REF!,0)</f>
        <v>#REF!</v>
      </c>
      <c r="H2747" s="61" t="e">
        <f>IF(Transaksi!#REF!=$F$11,Transaksi!#REF!,0)</f>
        <v>#REF!</v>
      </c>
      <c r="I2747" s="127" t="e">
        <f t="shared" si="42"/>
        <v>#REF!</v>
      </c>
      <c r="J2747" s="127" t="e">
        <f>IF(G2747+H2747&lt;&gt;0,Transaksi!#REF!,"")</f>
        <v>#REF!</v>
      </c>
    </row>
    <row r="2748" spans="3:10" customFormat="1" ht="16" customHeight="1">
      <c r="C2748" s="59" t="e">
        <f>IF(G2748+H2748&lt;&gt;0,Transaksi!#REF!,"")</f>
        <v>#REF!</v>
      </c>
      <c r="D2748" s="60" t="e">
        <f>IF(G2748+H2748&lt;&gt;0,Transaksi!#REF!,"")</f>
        <v>#REF!</v>
      </c>
      <c r="E2748" s="213" t="e">
        <f>IF(G2748+H2748&lt;&gt;0,Transaksi!#REF!,"")</f>
        <v>#REF!</v>
      </c>
      <c r="F2748" s="48" t="e">
        <f>IF(G2748+H2748&lt;&gt;0,Transaksi!#REF!,"")</f>
        <v>#REF!</v>
      </c>
      <c r="G2748" s="61" t="e">
        <f>IF(Transaksi!#REF!=$F$11,Transaksi!#REF!,0)</f>
        <v>#REF!</v>
      </c>
      <c r="H2748" s="61" t="e">
        <f>IF(Transaksi!#REF!=$F$11,Transaksi!#REF!,0)</f>
        <v>#REF!</v>
      </c>
      <c r="I2748" s="127" t="e">
        <f t="shared" si="42"/>
        <v>#REF!</v>
      </c>
      <c r="J2748" s="127" t="e">
        <f>IF(G2748+H2748&lt;&gt;0,Transaksi!#REF!,"")</f>
        <v>#REF!</v>
      </c>
    </row>
    <row r="2749" spans="3:10" customFormat="1" ht="16" customHeight="1">
      <c r="C2749" s="59" t="e">
        <f>IF(G2749+H2749&lt;&gt;0,Transaksi!#REF!,"")</f>
        <v>#REF!</v>
      </c>
      <c r="D2749" s="60" t="e">
        <f>IF(G2749+H2749&lt;&gt;0,Transaksi!#REF!,"")</f>
        <v>#REF!</v>
      </c>
      <c r="E2749" s="213" t="e">
        <f>IF(G2749+H2749&lt;&gt;0,Transaksi!#REF!,"")</f>
        <v>#REF!</v>
      </c>
      <c r="F2749" s="48" t="e">
        <f>IF(G2749+H2749&lt;&gt;0,Transaksi!#REF!,"")</f>
        <v>#REF!</v>
      </c>
      <c r="G2749" s="61" t="e">
        <f>IF(Transaksi!#REF!=$F$11,Transaksi!#REF!,0)</f>
        <v>#REF!</v>
      </c>
      <c r="H2749" s="61" t="e">
        <f>IF(Transaksi!#REF!=$F$11,Transaksi!#REF!,0)</f>
        <v>#REF!</v>
      </c>
      <c r="I2749" s="127" t="e">
        <f t="shared" si="42"/>
        <v>#REF!</v>
      </c>
      <c r="J2749" s="127" t="e">
        <f>IF(G2749+H2749&lt;&gt;0,Transaksi!#REF!,"")</f>
        <v>#REF!</v>
      </c>
    </row>
    <row r="2750" spans="3:10" customFormat="1" ht="16" customHeight="1">
      <c r="C2750" s="59" t="e">
        <f>IF(G2750+H2750&lt;&gt;0,Transaksi!#REF!,"")</f>
        <v>#REF!</v>
      </c>
      <c r="D2750" s="60" t="e">
        <f>IF(G2750+H2750&lt;&gt;0,Transaksi!#REF!,"")</f>
        <v>#REF!</v>
      </c>
      <c r="E2750" s="213" t="e">
        <f>IF(G2750+H2750&lt;&gt;0,Transaksi!#REF!,"")</f>
        <v>#REF!</v>
      </c>
      <c r="F2750" s="48" t="e">
        <f>IF(G2750+H2750&lt;&gt;0,Transaksi!#REF!,"")</f>
        <v>#REF!</v>
      </c>
      <c r="G2750" s="61" t="e">
        <f>IF(Transaksi!#REF!=$F$11,Transaksi!#REF!,0)</f>
        <v>#REF!</v>
      </c>
      <c r="H2750" s="61" t="e">
        <f>IF(Transaksi!#REF!=$F$11,Transaksi!#REF!,0)</f>
        <v>#REF!</v>
      </c>
      <c r="I2750" s="127" t="e">
        <f t="shared" si="42"/>
        <v>#REF!</v>
      </c>
      <c r="J2750" s="127" t="e">
        <f>IF(G2750+H2750&lt;&gt;0,Transaksi!#REF!,"")</f>
        <v>#REF!</v>
      </c>
    </row>
    <row r="2751" spans="3:10" customFormat="1" ht="16" customHeight="1">
      <c r="C2751" s="59" t="e">
        <f>IF(G2751+H2751&lt;&gt;0,Transaksi!#REF!,"")</f>
        <v>#REF!</v>
      </c>
      <c r="D2751" s="60" t="e">
        <f>IF(G2751+H2751&lt;&gt;0,Transaksi!#REF!,"")</f>
        <v>#REF!</v>
      </c>
      <c r="E2751" s="213" t="e">
        <f>IF(G2751+H2751&lt;&gt;0,Transaksi!#REF!,"")</f>
        <v>#REF!</v>
      </c>
      <c r="F2751" s="48" t="e">
        <f>IF(G2751+H2751&lt;&gt;0,Transaksi!#REF!,"")</f>
        <v>#REF!</v>
      </c>
      <c r="G2751" s="61" t="e">
        <f>IF(Transaksi!#REF!=$F$11,Transaksi!#REF!,0)</f>
        <v>#REF!</v>
      </c>
      <c r="H2751" s="61" t="e">
        <f>IF(Transaksi!#REF!=$F$11,Transaksi!#REF!,0)</f>
        <v>#REF!</v>
      </c>
      <c r="I2751" s="127" t="e">
        <f t="shared" si="42"/>
        <v>#REF!</v>
      </c>
      <c r="J2751" s="127" t="e">
        <f>IF(G2751+H2751&lt;&gt;0,Transaksi!#REF!,"")</f>
        <v>#REF!</v>
      </c>
    </row>
    <row r="2752" spans="3:10" customFormat="1" ht="16" customHeight="1">
      <c r="C2752" s="59" t="e">
        <f>IF(G2752+H2752&lt;&gt;0,Transaksi!#REF!,"")</f>
        <v>#REF!</v>
      </c>
      <c r="D2752" s="60" t="e">
        <f>IF(G2752+H2752&lt;&gt;0,Transaksi!#REF!,"")</f>
        <v>#REF!</v>
      </c>
      <c r="E2752" s="213" t="e">
        <f>IF(G2752+H2752&lt;&gt;0,Transaksi!#REF!,"")</f>
        <v>#REF!</v>
      </c>
      <c r="F2752" s="48" t="e">
        <f>IF(G2752+H2752&lt;&gt;0,Transaksi!#REF!,"")</f>
        <v>#REF!</v>
      </c>
      <c r="G2752" s="61" t="e">
        <f>IF(Transaksi!#REF!=$F$11,Transaksi!#REF!,0)</f>
        <v>#REF!</v>
      </c>
      <c r="H2752" s="61" t="e">
        <f>IF(Transaksi!#REF!=$F$11,Transaksi!#REF!,0)</f>
        <v>#REF!</v>
      </c>
      <c r="I2752" s="127" t="e">
        <f t="shared" si="42"/>
        <v>#REF!</v>
      </c>
      <c r="J2752" s="127" t="e">
        <f>IF(G2752+H2752&lt;&gt;0,Transaksi!#REF!,"")</f>
        <v>#REF!</v>
      </c>
    </row>
    <row r="2753" spans="3:10" customFormat="1" ht="16" customHeight="1">
      <c r="C2753" s="59" t="e">
        <f>IF(G2753+H2753&lt;&gt;0,Transaksi!#REF!,"")</f>
        <v>#REF!</v>
      </c>
      <c r="D2753" s="60" t="e">
        <f>IF(G2753+H2753&lt;&gt;0,Transaksi!#REF!,"")</f>
        <v>#REF!</v>
      </c>
      <c r="E2753" s="213" t="e">
        <f>IF(G2753+H2753&lt;&gt;0,Transaksi!#REF!,"")</f>
        <v>#REF!</v>
      </c>
      <c r="F2753" s="48" t="e">
        <f>IF(G2753+H2753&lt;&gt;0,Transaksi!#REF!,"")</f>
        <v>#REF!</v>
      </c>
      <c r="G2753" s="61" t="e">
        <f>IF(Transaksi!#REF!=$F$11,Transaksi!#REF!,0)</f>
        <v>#REF!</v>
      </c>
      <c r="H2753" s="61" t="e">
        <f>IF(Transaksi!#REF!=$F$11,Transaksi!#REF!,0)</f>
        <v>#REF!</v>
      </c>
      <c r="I2753" s="127" t="e">
        <f t="shared" si="42"/>
        <v>#REF!</v>
      </c>
      <c r="J2753" s="127" t="e">
        <f>IF(G2753+H2753&lt;&gt;0,Transaksi!#REF!,"")</f>
        <v>#REF!</v>
      </c>
    </row>
    <row r="2754" spans="3:10" customFormat="1" ht="16" customHeight="1">
      <c r="C2754" s="59" t="e">
        <f>IF(G2754+H2754&lt;&gt;0,Transaksi!#REF!,"")</f>
        <v>#REF!</v>
      </c>
      <c r="D2754" s="60" t="e">
        <f>IF(G2754+H2754&lt;&gt;0,Transaksi!#REF!,"")</f>
        <v>#REF!</v>
      </c>
      <c r="E2754" s="213" t="e">
        <f>IF(G2754+H2754&lt;&gt;0,Transaksi!#REF!,"")</f>
        <v>#REF!</v>
      </c>
      <c r="F2754" s="48" t="e">
        <f>IF(G2754+H2754&lt;&gt;0,Transaksi!#REF!,"")</f>
        <v>#REF!</v>
      </c>
      <c r="G2754" s="61" t="e">
        <f>IF(Transaksi!#REF!=$F$11,Transaksi!#REF!,0)</f>
        <v>#REF!</v>
      </c>
      <c r="H2754" s="61" t="e">
        <f>IF(Transaksi!#REF!=$F$11,Transaksi!#REF!,0)</f>
        <v>#REF!</v>
      </c>
      <c r="I2754" s="127" t="e">
        <f t="shared" si="42"/>
        <v>#REF!</v>
      </c>
      <c r="J2754" s="127" t="e">
        <f>IF(G2754+H2754&lt;&gt;0,Transaksi!#REF!,"")</f>
        <v>#REF!</v>
      </c>
    </row>
    <row r="2755" spans="3:10" customFormat="1" ht="16" customHeight="1">
      <c r="C2755" s="59" t="e">
        <f>IF(G2755+H2755&lt;&gt;0,Transaksi!#REF!,"")</f>
        <v>#REF!</v>
      </c>
      <c r="D2755" s="60" t="e">
        <f>IF(G2755+H2755&lt;&gt;0,Transaksi!#REF!,"")</f>
        <v>#REF!</v>
      </c>
      <c r="E2755" s="213" t="e">
        <f>IF(G2755+H2755&lt;&gt;0,Transaksi!#REF!,"")</f>
        <v>#REF!</v>
      </c>
      <c r="F2755" s="48" t="e">
        <f>IF(G2755+H2755&lt;&gt;0,Transaksi!#REF!,"")</f>
        <v>#REF!</v>
      </c>
      <c r="G2755" s="61" t="e">
        <f>IF(Transaksi!#REF!=$F$11,Transaksi!#REF!,0)</f>
        <v>#REF!</v>
      </c>
      <c r="H2755" s="61" t="e">
        <f>IF(Transaksi!#REF!=$F$11,Transaksi!#REF!,0)</f>
        <v>#REF!</v>
      </c>
      <c r="I2755" s="127" t="e">
        <f t="shared" si="42"/>
        <v>#REF!</v>
      </c>
      <c r="J2755" s="127" t="e">
        <f>IF(G2755+H2755&lt;&gt;0,Transaksi!#REF!,"")</f>
        <v>#REF!</v>
      </c>
    </row>
    <row r="2756" spans="3:10" customFormat="1" ht="16" customHeight="1">
      <c r="C2756" s="59" t="e">
        <f>IF(G2756+H2756&lt;&gt;0,Transaksi!#REF!,"")</f>
        <v>#REF!</v>
      </c>
      <c r="D2756" s="60" t="e">
        <f>IF(G2756+H2756&lt;&gt;0,Transaksi!#REF!,"")</f>
        <v>#REF!</v>
      </c>
      <c r="E2756" s="213" t="e">
        <f>IF(G2756+H2756&lt;&gt;0,Transaksi!#REF!,"")</f>
        <v>#REF!</v>
      </c>
      <c r="F2756" s="48" t="e">
        <f>IF(G2756+H2756&lt;&gt;0,Transaksi!#REF!,"")</f>
        <v>#REF!</v>
      </c>
      <c r="G2756" s="61" t="e">
        <f>IF(Transaksi!#REF!=$F$11,Transaksi!#REF!,0)</f>
        <v>#REF!</v>
      </c>
      <c r="H2756" s="61" t="e">
        <f>IF(Transaksi!#REF!=$F$11,Transaksi!#REF!,0)</f>
        <v>#REF!</v>
      </c>
      <c r="I2756" s="127" t="e">
        <f t="shared" si="42"/>
        <v>#REF!</v>
      </c>
      <c r="J2756" s="127" t="e">
        <f>IF(G2756+H2756&lt;&gt;0,Transaksi!#REF!,"")</f>
        <v>#REF!</v>
      </c>
    </row>
    <row r="2757" spans="3:10" customFormat="1" ht="16" customHeight="1">
      <c r="C2757" s="59" t="e">
        <f>IF(G2757+H2757&lt;&gt;0,Transaksi!#REF!,"")</f>
        <v>#REF!</v>
      </c>
      <c r="D2757" s="60" t="e">
        <f>IF(G2757+H2757&lt;&gt;0,Transaksi!#REF!,"")</f>
        <v>#REF!</v>
      </c>
      <c r="E2757" s="213" t="e">
        <f>IF(G2757+H2757&lt;&gt;0,Transaksi!#REF!,"")</f>
        <v>#REF!</v>
      </c>
      <c r="F2757" s="48" t="e">
        <f>IF(G2757+H2757&lt;&gt;0,Transaksi!#REF!,"")</f>
        <v>#REF!</v>
      </c>
      <c r="G2757" s="61" t="e">
        <f>IF(Transaksi!#REF!=$F$11,Transaksi!#REF!,0)</f>
        <v>#REF!</v>
      </c>
      <c r="H2757" s="61" t="e">
        <f>IF(Transaksi!#REF!=$F$11,Transaksi!#REF!,0)</f>
        <v>#REF!</v>
      </c>
      <c r="I2757" s="127" t="e">
        <f t="shared" si="42"/>
        <v>#REF!</v>
      </c>
      <c r="J2757" s="127" t="e">
        <f>IF(G2757+H2757&lt;&gt;0,Transaksi!#REF!,"")</f>
        <v>#REF!</v>
      </c>
    </row>
    <row r="2758" spans="3:10" customFormat="1" ht="16" customHeight="1">
      <c r="C2758" s="59" t="e">
        <f>IF(G2758+H2758&lt;&gt;0,Transaksi!#REF!,"")</f>
        <v>#REF!</v>
      </c>
      <c r="D2758" s="60" t="e">
        <f>IF(G2758+H2758&lt;&gt;0,Transaksi!#REF!,"")</f>
        <v>#REF!</v>
      </c>
      <c r="E2758" s="213" t="e">
        <f>IF(G2758+H2758&lt;&gt;0,Transaksi!#REF!,"")</f>
        <v>#REF!</v>
      </c>
      <c r="F2758" s="48" t="e">
        <f>IF(G2758+H2758&lt;&gt;0,Transaksi!#REF!,"")</f>
        <v>#REF!</v>
      </c>
      <c r="G2758" s="61" t="e">
        <f>IF(Transaksi!#REF!=$F$11,Transaksi!#REF!,0)</f>
        <v>#REF!</v>
      </c>
      <c r="H2758" s="61" t="e">
        <f>IF(Transaksi!#REF!=$F$11,Transaksi!#REF!,0)</f>
        <v>#REF!</v>
      </c>
      <c r="I2758" s="127" t="e">
        <f t="shared" si="42"/>
        <v>#REF!</v>
      </c>
      <c r="J2758" s="127" t="e">
        <f>IF(G2758+H2758&lt;&gt;0,Transaksi!#REF!,"")</f>
        <v>#REF!</v>
      </c>
    </row>
    <row r="2759" spans="3:10" customFormat="1" ht="16" customHeight="1">
      <c r="C2759" s="59" t="e">
        <f>IF(G2759+H2759&lt;&gt;0,Transaksi!#REF!,"")</f>
        <v>#REF!</v>
      </c>
      <c r="D2759" s="60" t="e">
        <f>IF(G2759+H2759&lt;&gt;0,Transaksi!#REF!,"")</f>
        <v>#REF!</v>
      </c>
      <c r="E2759" s="213" t="e">
        <f>IF(G2759+H2759&lt;&gt;0,Transaksi!#REF!,"")</f>
        <v>#REF!</v>
      </c>
      <c r="F2759" s="48" t="e">
        <f>IF(G2759+H2759&lt;&gt;0,Transaksi!#REF!,"")</f>
        <v>#REF!</v>
      </c>
      <c r="G2759" s="61" t="e">
        <f>IF(Transaksi!#REF!=$F$11,Transaksi!#REF!,0)</f>
        <v>#REF!</v>
      </c>
      <c r="H2759" s="61" t="e">
        <f>IF(Transaksi!#REF!=$F$11,Transaksi!#REF!,0)</f>
        <v>#REF!</v>
      </c>
      <c r="I2759" s="127" t="e">
        <f t="shared" si="42"/>
        <v>#REF!</v>
      </c>
      <c r="J2759" s="127" t="e">
        <f>IF(G2759+H2759&lt;&gt;0,Transaksi!#REF!,"")</f>
        <v>#REF!</v>
      </c>
    </row>
    <row r="2760" spans="3:10" customFormat="1" ht="16" customHeight="1">
      <c r="C2760" s="59" t="e">
        <f>IF(G2760+H2760&lt;&gt;0,Transaksi!#REF!,"")</f>
        <v>#REF!</v>
      </c>
      <c r="D2760" s="60" t="e">
        <f>IF(G2760+H2760&lt;&gt;0,Transaksi!#REF!,"")</f>
        <v>#REF!</v>
      </c>
      <c r="E2760" s="213" t="e">
        <f>IF(G2760+H2760&lt;&gt;0,Transaksi!#REF!,"")</f>
        <v>#REF!</v>
      </c>
      <c r="F2760" s="48" t="e">
        <f>IF(G2760+H2760&lt;&gt;0,Transaksi!#REF!,"")</f>
        <v>#REF!</v>
      </c>
      <c r="G2760" s="61" t="e">
        <f>IF(Transaksi!#REF!=$F$11,Transaksi!#REF!,0)</f>
        <v>#REF!</v>
      </c>
      <c r="H2760" s="61" t="e">
        <f>IF(Transaksi!#REF!=$F$11,Transaksi!#REF!,0)</f>
        <v>#REF!</v>
      </c>
      <c r="I2760" s="127" t="e">
        <f t="shared" si="42"/>
        <v>#REF!</v>
      </c>
      <c r="J2760" s="127" t="e">
        <f>IF(G2760+H2760&lt;&gt;0,Transaksi!#REF!,"")</f>
        <v>#REF!</v>
      </c>
    </row>
    <row r="2761" spans="3:10" customFormat="1" ht="16" customHeight="1">
      <c r="C2761" s="59" t="e">
        <f>IF(G2761+H2761&lt;&gt;0,Transaksi!#REF!,"")</f>
        <v>#REF!</v>
      </c>
      <c r="D2761" s="60" t="e">
        <f>IF(G2761+H2761&lt;&gt;0,Transaksi!#REF!,"")</f>
        <v>#REF!</v>
      </c>
      <c r="E2761" s="213" t="e">
        <f>IF(G2761+H2761&lt;&gt;0,Transaksi!#REF!,"")</f>
        <v>#REF!</v>
      </c>
      <c r="F2761" s="48" t="e">
        <f>IF(G2761+H2761&lt;&gt;0,Transaksi!#REF!,"")</f>
        <v>#REF!</v>
      </c>
      <c r="G2761" s="61" t="e">
        <f>IF(Transaksi!#REF!=$F$11,Transaksi!#REF!,0)</f>
        <v>#REF!</v>
      </c>
      <c r="H2761" s="61" t="e">
        <f>IF(Transaksi!#REF!=$F$11,Transaksi!#REF!,0)</f>
        <v>#REF!</v>
      </c>
      <c r="I2761" s="127" t="e">
        <f t="shared" si="42"/>
        <v>#REF!</v>
      </c>
      <c r="J2761" s="127" t="e">
        <f>IF(G2761+H2761&lt;&gt;0,Transaksi!#REF!,"")</f>
        <v>#REF!</v>
      </c>
    </row>
    <row r="2762" spans="3:10" customFormat="1" ht="16" customHeight="1">
      <c r="C2762" s="59" t="e">
        <f>IF(G2762+H2762&lt;&gt;0,Transaksi!#REF!,"")</f>
        <v>#REF!</v>
      </c>
      <c r="D2762" s="60" t="e">
        <f>IF(G2762+H2762&lt;&gt;0,Transaksi!#REF!,"")</f>
        <v>#REF!</v>
      </c>
      <c r="E2762" s="213" t="e">
        <f>IF(G2762+H2762&lt;&gt;0,Transaksi!#REF!,"")</f>
        <v>#REF!</v>
      </c>
      <c r="F2762" s="48" t="e">
        <f>IF(G2762+H2762&lt;&gt;0,Transaksi!#REF!,"")</f>
        <v>#REF!</v>
      </c>
      <c r="G2762" s="61" t="e">
        <f>IF(Transaksi!#REF!=$F$11,Transaksi!#REF!,0)</f>
        <v>#REF!</v>
      </c>
      <c r="H2762" s="61" t="e">
        <f>IF(Transaksi!#REF!=$F$11,Transaksi!#REF!,0)</f>
        <v>#REF!</v>
      </c>
      <c r="I2762" s="127" t="e">
        <f t="shared" si="42"/>
        <v>#REF!</v>
      </c>
      <c r="J2762" s="127" t="e">
        <f>IF(G2762+H2762&lt;&gt;0,Transaksi!#REF!,"")</f>
        <v>#REF!</v>
      </c>
    </row>
    <row r="2763" spans="3:10" customFormat="1" ht="16" customHeight="1">
      <c r="C2763" s="59" t="e">
        <f>IF(G2763+H2763&lt;&gt;0,Transaksi!#REF!,"")</f>
        <v>#REF!</v>
      </c>
      <c r="D2763" s="60" t="e">
        <f>IF(G2763+H2763&lt;&gt;0,Transaksi!#REF!,"")</f>
        <v>#REF!</v>
      </c>
      <c r="E2763" s="213" t="e">
        <f>IF(G2763+H2763&lt;&gt;0,Transaksi!#REF!,"")</f>
        <v>#REF!</v>
      </c>
      <c r="F2763" s="48" t="e">
        <f>IF(G2763+H2763&lt;&gt;0,Transaksi!#REF!,"")</f>
        <v>#REF!</v>
      </c>
      <c r="G2763" s="61" t="e">
        <f>IF(Transaksi!#REF!=$F$11,Transaksi!#REF!,0)</f>
        <v>#REF!</v>
      </c>
      <c r="H2763" s="61" t="e">
        <f>IF(Transaksi!#REF!=$F$11,Transaksi!#REF!,0)</f>
        <v>#REF!</v>
      </c>
      <c r="I2763" s="127" t="e">
        <f t="shared" si="42"/>
        <v>#REF!</v>
      </c>
      <c r="J2763" s="127" t="e">
        <f>IF(G2763+H2763&lt;&gt;0,Transaksi!#REF!,"")</f>
        <v>#REF!</v>
      </c>
    </row>
    <row r="2764" spans="3:10" customFormat="1" ht="16" customHeight="1">
      <c r="C2764" s="59" t="e">
        <f>IF(G2764+H2764&lt;&gt;0,Transaksi!#REF!,"")</f>
        <v>#REF!</v>
      </c>
      <c r="D2764" s="60" t="e">
        <f>IF(G2764+H2764&lt;&gt;0,Transaksi!#REF!,"")</f>
        <v>#REF!</v>
      </c>
      <c r="E2764" s="213" t="e">
        <f>IF(G2764+H2764&lt;&gt;0,Transaksi!#REF!,"")</f>
        <v>#REF!</v>
      </c>
      <c r="F2764" s="48" t="e">
        <f>IF(G2764+H2764&lt;&gt;0,Transaksi!#REF!,"")</f>
        <v>#REF!</v>
      </c>
      <c r="G2764" s="61" t="e">
        <f>IF(Transaksi!#REF!=$F$11,Transaksi!#REF!,0)</f>
        <v>#REF!</v>
      </c>
      <c r="H2764" s="61" t="e">
        <f>IF(Transaksi!#REF!=$F$11,Transaksi!#REF!,0)</f>
        <v>#REF!</v>
      </c>
      <c r="I2764" s="127" t="e">
        <f t="shared" si="42"/>
        <v>#REF!</v>
      </c>
      <c r="J2764" s="127" t="e">
        <f>IF(G2764+H2764&lt;&gt;0,Transaksi!#REF!,"")</f>
        <v>#REF!</v>
      </c>
    </row>
    <row r="2765" spans="3:10" customFormat="1" ht="16" customHeight="1">
      <c r="C2765" s="59" t="e">
        <f>IF(G2765+H2765&lt;&gt;0,Transaksi!#REF!,"")</f>
        <v>#REF!</v>
      </c>
      <c r="D2765" s="60" t="e">
        <f>IF(G2765+H2765&lt;&gt;0,Transaksi!#REF!,"")</f>
        <v>#REF!</v>
      </c>
      <c r="E2765" s="213" t="e">
        <f>IF(G2765+H2765&lt;&gt;0,Transaksi!#REF!,"")</f>
        <v>#REF!</v>
      </c>
      <c r="F2765" s="48" t="e">
        <f>IF(G2765+H2765&lt;&gt;0,Transaksi!#REF!,"")</f>
        <v>#REF!</v>
      </c>
      <c r="G2765" s="61" t="e">
        <f>IF(Transaksi!#REF!=$F$11,Transaksi!#REF!,0)</f>
        <v>#REF!</v>
      </c>
      <c r="H2765" s="61" t="e">
        <f>IF(Transaksi!#REF!=$F$11,Transaksi!#REF!,0)</f>
        <v>#REF!</v>
      </c>
      <c r="I2765" s="127" t="e">
        <f t="shared" si="42"/>
        <v>#REF!</v>
      </c>
      <c r="J2765" s="127" t="e">
        <f>IF(G2765+H2765&lt;&gt;0,Transaksi!#REF!,"")</f>
        <v>#REF!</v>
      </c>
    </row>
    <row r="2766" spans="3:10" customFormat="1" ht="16" customHeight="1">
      <c r="C2766" s="59" t="e">
        <f>IF(G2766+H2766&lt;&gt;0,Transaksi!#REF!,"")</f>
        <v>#REF!</v>
      </c>
      <c r="D2766" s="60" t="e">
        <f>IF(G2766+H2766&lt;&gt;0,Transaksi!#REF!,"")</f>
        <v>#REF!</v>
      </c>
      <c r="E2766" s="213" t="e">
        <f>IF(G2766+H2766&lt;&gt;0,Transaksi!#REF!,"")</f>
        <v>#REF!</v>
      </c>
      <c r="F2766" s="48" t="e">
        <f>IF(G2766+H2766&lt;&gt;0,Transaksi!#REF!,"")</f>
        <v>#REF!</v>
      </c>
      <c r="G2766" s="61" t="e">
        <f>IF(Transaksi!#REF!=$F$11,Transaksi!#REF!,0)</f>
        <v>#REF!</v>
      </c>
      <c r="H2766" s="61" t="e">
        <f>IF(Transaksi!#REF!=$F$11,Transaksi!#REF!,0)</f>
        <v>#REF!</v>
      </c>
      <c r="I2766" s="127" t="e">
        <f t="shared" si="42"/>
        <v>#REF!</v>
      </c>
      <c r="J2766" s="127" t="e">
        <f>IF(G2766+H2766&lt;&gt;0,Transaksi!#REF!,"")</f>
        <v>#REF!</v>
      </c>
    </row>
    <row r="2767" spans="3:10" customFormat="1" ht="16" customHeight="1">
      <c r="C2767" s="59" t="e">
        <f>IF(G2767+H2767&lt;&gt;0,Transaksi!#REF!,"")</f>
        <v>#REF!</v>
      </c>
      <c r="D2767" s="60" t="e">
        <f>IF(G2767+H2767&lt;&gt;0,Transaksi!#REF!,"")</f>
        <v>#REF!</v>
      </c>
      <c r="E2767" s="213" t="e">
        <f>IF(G2767+H2767&lt;&gt;0,Transaksi!#REF!,"")</f>
        <v>#REF!</v>
      </c>
      <c r="F2767" s="48" t="e">
        <f>IF(G2767+H2767&lt;&gt;0,Transaksi!#REF!,"")</f>
        <v>#REF!</v>
      </c>
      <c r="G2767" s="61" t="e">
        <f>IF(Transaksi!#REF!=$F$11,Transaksi!#REF!,0)</f>
        <v>#REF!</v>
      </c>
      <c r="H2767" s="61" t="e">
        <f>IF(Transaksi!#REF!=$F$11,Transaksi!#REF!,0)</f>
        <v>#REF!</v>
      </c>
      <c r="I2767" s="127" t="e">
        <f t="shared" si="42"/>
        <v>#REF!</v>
      </c>
      <c r="J2767" s="127" t="e">
        <f>IF(G2767+H2767&lt;&gt;0,Transaksi!#REF!,"")</f>
        <v>#REF!</v>
      </c>
    </row>
    <row r="2768" spans="3:10" customFormat="1" ht="16" customHeight="1">
      <c r="C2768" s="59" t="e">
        <f>IF(G2768+H2768&lt;&gt;0,Transaksi!#REF!,"")</f>
        <v>#REF!</v>
      </c>
      <c r="D2768" s="60" t="e">
        <f>IF(G2768+H2768&lt;&gt;0,Transaksi!#REF!,"")</f>
        <v>#REF!</v>
      </c>
      <c r="E2768" s="213" t="e">
        <f>IF(G2768+H2768&lt;&gt;0,Transaksi!#REF!,"")</f>
        <v>#REF!</v>
      </c>
      <c r="F2768" s="48" t="e">
        <f>IF(G2768+H2768&lt;&gt;0,Transaksi!#REF!,"")</f>
        <v>#REF!</v>
      </c>
      <c r="G2768" s="61" t="e">
        <f>IF(Transaksi!#REF!=$F$11,Transaksi!#REF!,0)</f>
        <v>#REF!</v>
      </c>
      <c r="H2768" s="61" t="e">
        <f>IF(Transaksi!#REF!=$F$11,Transaksi!#REF!,0)</f>
        <v>#REF!</v>
      </c>
      <c r="I2768" s="127" t="e">
        <f t="shared" si="42"/>
        <v>#REF!</v>
      </c>
      <c r="J2768" s="127" t="e">
        <f>IF(G2768+H2768&lt;&gt;0,Transaksi!#REF!,"")</f>
        <v>#REF!</v>
      </c>
    </row>
    <row r="2769" spans="3:10" customFormat="1" ht="16" customHeight="1">
      <c r="C2769" s="59" t="e">
        <f>IF(G2769+H2769&lt;&gt;0,Transaksi!#REF!,"")</f>
        <v>#REF!</v>
      </c>
      <c r="D2769" s="60" t="e">
        <f>IF(G2769+H2769&lt;&gt;0,Transaksi!#REF!,"")</f>
        <v>#REF!</v>
      </c>
      <c r="E2769" s="213" t="e">
        <f>IF(G2769+H2769&lt;&gt;0,Transaksi!#REF!,"")</f>
        <v>#REF!</v>
      </c>
      <c r="F2769" s="48" t="e">
        <f>IF(G2769+H2769&lt;&gt;0,Transaksi!#REF!,"")</f>
        <v>#REF!</v>
      </c>
      <c r="G2769" s="61" t="e">
        <f>IF(Transaksi!#REF!=$F$11,Transaksi!#REF!,0)</f>
        <v>#REF!</v>
      </c>
      <c r="H2769" s="61" t="e">
        <f>IF(Transaksi!#REF!=$F$11,Transaksi!#REF!,0)</f>
        <v>#REF!</v>
      </c>
      <c r="I2769" s="127" t="e">
        <f t="shared" ref="I2769:I2793" si="43">I2768+G2769-H2769</f>
        <v>#REF!</v>
      </c>
      <c r="J2769" s="127" t="e">
        <f>IF(G2769+H2769&lt;&gt;0,Transaksi!#REF!,"")</f>
        <v>#REF!</v>
      </c>
    </row>
    <row r="2770" spans="3:10" customFormat="1" ht="16" customHeight="1">
      <c r="C2770" s="59" t="e">
        <f>IF(G2770+H2770&lt;&gt;0,Transaksi!#REF!,"")</f>
        <v>#REF!</v>
      </c>
      <c r="D2770" s="60" t="e">
        <f>IF(G2770+H2770&lt;&gt;0,Transaksi!#REF!,"")</f>
        <v>#REF!</v>
      </c>
      <c r="E2770" s="213" t="e">
        <f>IF(G2770+H2770&lt;&gt;0,Transaksi!#REF!,"")</f>
        <v>#REF!</v>
      </c>
      <c r="F2770" s="48" t="e">
        <f>IF(G2770+H2770&lt;&gt;0,Transaksi!#REF!,"")</f>
        <v>#REF!</v>
      </c>
      <c r="G2770" s="61" t="e">
        <f>IF(Transaksi!#REF!=$F$11,Transaksi!#REF!,0)</f>
        <v>#REF!</v>
      </c>
      <c r="H2770" s="61" t="e">
        <f>IF(Transaksi!#REF!=$F$11,Transaksi!#REF!,0)</f>
        <v>#REF!</v>
      </c>
      <c r="I2770" s="127" t="e">
        <f t="shared" si="43"/>
        <v>#REF!</v>
      </c>
      <c r="J2770" s="127" t="e">
        <f>IF(G2770+H2770&lt;&gt;0,Transaksi!#REF!,"")</f>
        <v>#REF!</v>
      </c>
    </row>
    <row r="2771" spans="3:10" customFormat="1" ht="16" customHeight="1">
      <c r="C2771" s="59" t="e">
        <f>IF(G2771+H2771&lt;&gt;0,Transaksi!#REF!,"")</f>
        <v>#REF!</v>
      </c>
      <c r="D2771" s="60" t="e">
        <f>IF(G2771+H2771&lt;&gt;0,Transaksi!#REF!,"")</f>
        <v>#REF!</v>
      </c>
      <c r="E2771" s="213" t="e">
        <f>IF(G2771+H2771&lt;&gt;0,Transaksi!#REF!,"")</f>
        <v>#REF!</v>
      </c>
      <c r="F2771" s="48" t="e">
        <f>IF(G2771+H2771&lt;&gt;0,Transaksi!#REF!,"")</f>
        <v>#REF!</v>
      </c>
      <c r="G2771" s="61" t="e">
        <f>IF(Transaksi!#REF!=$F$11,Transaksi!#REF!,0)</f>
        <v>#REF!</v>
      </c>
      <c r="H2771" s="61" t="e">
        <f>IF(Transaksi!#REF!=$F$11,Transaksi!#REF!,0)</f>
        <v>#REF!</v>
      </c>
      <c r="I2771" s="127" t="e">
        <f t="shared" si="43"/>
        <v>#REF!</v>
      </c>
      <c r="J2771" s="127" t="e">
        <f>IF(G2771+H2771&lt;&gt;0,Transaksi!#REF!,"")</f>
        <v>#REF!</v>
      </c>
    </row>
    <row r="2772" spans="3:10" customFormat="1" ht="16" customHeight="1">
      <c r="C2772" s="59" t="e">
        <f>IF(G2772+H2772&lt;&gt;0,Transaksi!#REF!,"")</f>
        <v>#REF!</v>
      </c>
      <c r="D2772" s="60" t="e">
        <f>IF(G2772+H2772&lt;&gt;0,Transaksi!#REF!,"")</f>
        <v>#REF!</v>
      </c>
      <c r="E2772" s="213" t="e">
        <f>IF(G2772+H2772&lt;&gt;0,Transaksi!#REF!,"")</f>
        <v>#REF!</v>
      </c>
      <c r="F2772" s="48" t="e">
        <f>IF(G2772+H2772&lt;&gt;0,Transaksi!#REF!,"")</f>
        <v>#REF!</v>
      </c>
      <c r="G2772" s="61" t="e">
        <f>IF(Transaksi!#REF!=$F$11,Transaksi!#REF!,0)</f>
        <v>#REF!</v>
      </c>
      <c r="H2772" s="61" t="e">
        <f>IF(Transaksi!#REF!=$F$11,Transaksi!#REF!,0)</f>
        <v>#REF!</v>
      </c>
      <c r="I2772" s="127" t="e">
        <f t="shared" si="43"/>
        <v>#REF!</v>
      </c>
      <c r="J2772" s="127" t="e">
        <f>IF(G2772+H2772&lt;&gt;0,Transaksi!#REF!,"")</f>
        <v>#REF!</v>
      </c>
    </row>
    <row r="2773" spans="3:10" customFormat="1" ht="16" customHeight="1">
      <c r="C2773" s="59" t="e">
        <f>IF(G2773+H2773&lt;&gt;0,Transaksi!#REF!,"")</f>
        <v>#REF!</v>
      </c>
      <c r="D2773" s="60" t="e">
        <f>IF(G2773+H2773&lt;&gt;0,Transaksi!#REF!,"")</f>
        <v>#REF!</v>
      </c>
      <c r="E2773" s="213" t="e">
        <f>IF(G2773+H2773&lt;&gt;0,Transaksi!#REF!,"")</f>
        <v>#REF!</v>
      </c>
      <c r="F2773" s="48" t="e">
        <f>IF(G2773+H2773&lt;&gt;0,Transaksi!#REF!,"")</f>
        <v>#REF!</v>
      </c>
      <c r="G2773" s="61" t="e">
        <f>IF(Transaksi!#REF!=$F$11,Transaksi!#REF!,0)</f>
        <v>#REF!</v>
      </c>
      <c r="H2773" s="61" t="e">
        <f>IF(Transaksi!#REF!=$F$11,Transaksi!#REF!,0)</f>
        <v>#REF!</v>
      </c>
      <c r="I2773" s="127" t="e">
        <f t="shared" si="43"/>
        <v>#REF!</v>
      </c>
      <c r="J2773" s="127" t="e">
        <f>IF(G2773+H2773&lt;&gt;0,Transaksi!#REF!,"")</f>
        <v>#REF!</v>
      </c>
    </row>
    <row r="2774" spans="3:10" customFormat="1" ht="16" customHeight="1">
      <c r="C2774" s="59" t="e">
        <f>IF(G2774+H2774&lt;&gt;0,Transaksi!#REF!,"")</f>
        <v>#REF!</v>
      </c>
      <c r="D2774" s="60" t="e">
        <f>IF(G2774+H2774&lt;&gt;0,Transaksi!#REF!,"")</f>
        <v>#REF!</v>
      </c>
      <c r="E2774" s="213" t="e">
        <f>IF(G2774+H2774&lt;&gt;0,Transaksi!#REF!,"")</f>
        <v>#REF!</v>
      </c>
      <c r="F2774" s="48" t="e">
        <f>IF(G2774+H2774&lt;&gt;0,Transaksi!#REF!,"")</f>
        <v>#REF!</v>
      </c>
      <c r="G2774" s="61" t="e">
        <f>IF(Transaksi!#REF!=$F$11,Transaksi!#REF!,0)</f>
        <v>#REF!</v>
      </c>
      <c r="H2774" s="61" t="e">
        <f>IF(Transaksi!#REF!=$F$11,Transaksi!#REF!,0)</f>
        <v>#REF!</v>
      </c>
      <c r="I2774" s="127" t="e">
        <f t="shared" si="43"/>
        <v>#REF!</v>
      </c>
      <c r="J2774" s="127" t="e">
        <f>IF(G2774+H2774&lt;&gt;0,Transaksi!#REF!,"")</f>
        <v>#REF!</v>
      </c>
    </row>
    <row r="2775" spans="3:10" customFormat="1" ht="16" customHeight="1">
      <c r="C2775" s="59" t="e">
        <f>IF(G2775+H2775&lt;&gt;0,Transaksi!#REF!,"")</f>
        <v>#REF!</v>
      </c>
      <c r="D2775" s="60" t="e">
        <f>IF(G2775+H2775&lt;&gt;0,Transaksi!#REF!,"")</f>
        <v>#REF!</v>
      </c>
      <c r="E2775" s="213" t="e">
        <f>IF(G2775+H2775&lt;&gt;0,Transaksi!#REF!,"")</f>
        <v>#REF!</v>
      </c>
      <c r="F2775" s="48" t="e">
        <f>IF(G2775+H2775&lt;&gt;0,Transaksi!#REF!,"")</f>
        <v>#REF!</v>
      </c>
      <c r="G2775" s="61" t="e">
        <f>IF(Transaksi!#REF!=$F$11,Transaksi!#REF!,0)</f>
        <v>#REF!</v>
      </c>
      <c r="H2775" s="61" t="e">
        <f>IF(Transaksi!#REF!=$F$11,Transaksi!#REF!,0)</f>
        <v>#REF!</v>
      </c>
      <c r="I2775" s="127" t="e">
        <f t="shared" si="43"/>
        <v>#REF!</v>
      </c>
      <c r="J2775" s="127" t="e">
        <f>IF(G2775+H2775&lt;&gt;0,Transaksi!#REF!,"")</f>
        <v>#REF!</v>
      </c>
    </row>
    <row r="2776" spans="3:10" customFormat="1" ht="16" customHeight="1">
      <c r="C2776" s="59" t="e">
        <f>IF(G2776+H2776&lt;&gt;0,Transaksi!#REF!,"")</f>
        <v>#REF!</v>
      </c>
      <c r="D2776" s="60" t="e">
        <f>IF(G2776+H2776&lt;&gt;0,Transaksi!#REF!,"")</f>
        <v>#REF!</v>
      </c>
      <c r="E2776" s="213" t="e">
        <f>IF(G2776+H2776&lt;&gt;0,Transaksi!#REF!,"")</f>
        <v>#REF!</v>
      </c>
      <c r="F2776" s="48" t="e">
        <f>IF(G2776+H2776&lt;&gt;0,Transaksi!#REF!,"")</f>
        <v>#REF!</v>
      </c>
      <c r="G2776" s="61" t="e">
        <f>IF(Transaksi!#REF!=$F$11,Transaksi!#REF!,0)</f>
        <v>#REF!</v>
      </c>
      <c r="H2776" s="61" t="e">
        <f>IF(Transaksi!#REF!=$F$11,Transaksi!#REF!,0)</f>
        <v>#REF!</v>
      </c>
      <c r="I2776" s="127" t="e">
        <f t="shared" si="43"/>
        <v>#REF!</v>
      </c>
      <c r="J2776" s="127" t="e">
        <f>IF(G2776+H2776&lt;&gt;0,Transaksi!#REF!,"")</f>
        <v>#REF!</v>
      </c>
    </row>
    <row r="2777" spans="3:10" customFormat="1" ht="16" customHeight="1">
      <c r="C2777" s="59" t="e">
        <f>IF(G2777+H2777&lt;&gt;0,Transaksi!#REF!,"")</f>
        <v>#REF!</v>
      </c>
      <c r="D2777" s="60" t="e">
        <f>IF(G2777+H2777&lt;&gt;0,Transaksi!#REF!,"")</f>
        <v>#REF!</v>
      </c>
      <c r="E2777" s="213" t="e">
        <f>IF(G2777+H2777&lt;&gt;0,Transaksi!#REF!,"")</f>
        <v>#REF!</v>
      </c>
      <c r="F2777" s="48" t="e">
        <f>IF(G2777+H2777&lt;&gt;0,Transaksi!#REF!,"")</f>
        <v>#REF!</v>
      </c>
      <c r="G2777" s="61" t="e">
        <f>IF(Transaksi!#REF!=$F$11,Transaksi!#REF!,0)</f>
        <v>#REF!</v>
      </c>
      <c r="H2777" s="61" t="e">
        <f>IF(Transaksi!#REF!=$F$11,Transaksi!#REF!,0)</f>
        <v>#REF!</v>
      </c>
      <c r="I2777" s="127" t="e">
        <f t="shared" si="43"/>
        <v>#REF!</v>
      </c>
      <c r="J2777" s="127" t="e">
        <f>IF(G2777+H2777&lt;&gt;0,Transaksi!#REF!,"")</f>
        <v>#REF!</v>
      </c>
    </row>
    <row r="2778" spans="3:10" customFormat="1" ht="16" customHeight="1">
      <c r="C2778" s="59" t="e">
        <f>IF(G2778+H2778&lt;&gt;0,Transaksi!#REF!,"")</f>
        <v>#REF!</v>
      </c>
      <c r="D2778" s="60" t="e">
        <f>IF(G2778+H2778&lt;&gt;0,Transaksi!#REF!,"")</f>
        <v>#REF!</v>
      </c>
      <c r="E2778" s="213" t="e">
        <f>IF(G2778+H2778&lt;&gt;0,Transaksi!#REF!,"")</f>
        <v>#REF!</v>
      </c>
      <c r="F2778" s="48" t="e">
        <f>IF(G2778+H2778&lt;&gt;0,Transaksi!#REF!,"")</f>
        <v>#REF!</v>
      </c>
      <c r="G2778" s="61" t="e">
        <f>IF(Transaksi!#REF!=$F$11,Transaksi!#REF!,0)</f>
        <v>#REF!</v>
      </c>
      <c r="H2778" s="61" t="e">
        <f>IF(Transaksi!#REF!=$F$11,Transaksi!#REF!,0)</f>
        <v>#REF!</v>
      </c>
      <c r="I2778" s="127" t="e">
        <f t="shared" si="43"/>
        <v>#REF!</v>
      </c>
      <c r="J2778" s="127" t="e">
        <f>IF(G2778+H2778&lt;&gt;0,Transaksi!#REF!,"")</f>
        <v>#REF!</v>
      </c>
    </row>
    <row r="2779" spans="3:10" customFormat="1" ht="16" customHeight="1">
      <c r="C2779" s="59" t="e">
        <f>IF(G2779+H2779&lt;&gt;0,Transaksi!#REF!,"")</f>
        <v>#REF!</v>
      </c>
      <c r="D2779" s="60" t="e">
        <f>IF(G2779+H2779&lt;&gt;0,Transaksi!#REF!,"")</f>
        <v>#REF!</v>
      </c>
      <c r="E2779" s="213" t="e">
        <f>IF(G2779+H2779&lt;&gt;0,Transaksi!#REF!,"")</f>
        <v>#REF!</v>
      </c>
      <c r="F2779" s="48" t="e">
        <f>IF(G2779+H2779&lt;&gt;0,Transaksi!#REF!,"")</f>
        <v>#REF!</v>
      </c>
      <c r="G2779" s="61" t="e">
        <f>IF(Transaksi!#REF!=$F$11,Transaksi!#REF!,0)</f>
        <v>#REF!</v>
      </c>
      <c r="H2779" s="61" t="e">
        <f>IF(Transaksi!#REF!=$F$11,Transaksi!#REF!,0)</f>
        <v>#REF!</v>
      </c>
      <c r="I2779" s="127" t="e">
        <f t="shared" si="43"/>
        <v>#REF!</v>
      </c>
      <c r="J2779" s="127" t="e">
        <f>IF(G2779+H2779&lt;&gt;0,Transaksi!#REF!,"")</f>
        <v>#REF!</v>
      </c>
    </row>
    <row r="2780" spans="3:10" customFormat="1" ht="16" customHeight="1">
      <c r="C2780" s="59" t="e">
        <f>IF(G2780+H2780&lt;&gt;0,Transaksi!#REF!,"")</f>
        <v>#REF!</v>
      </c>
      <c r="D2780" s="60" t="e">
        <f>IF(G2780+H2780&lt;&gt;0,Transaksi!#REF!,"")</f>
        <v>#REF!</v>
      </c>
      <c r="E2780" s="213" t="e">
        <f>IF(G2780+H2780&lt;&gt;0,Transaksi!#REF!,"")</f>
        <v>#REF!</v>
      </c>
      <c r="F2780" s="48" t="e">
        <f>IF(G2780+H2780&lt;&gt;0,Transaksi!#REF!,"")</f>
        <v>#REF!</v>
      </c>
      <c r="G2780" s="61" t="e">
        <f>IF(Transaksi!#REF!=$F$11,Transaksi!#REF!,0)</f>
        <v>#REF!</v>
      </c>
      <c r="H2780" s="61" t="e">
        <f>IF(Transaksi!#REF!=$F$11,Transaksi!#REF!,0)</f>
        <v>#REF!</v>
      </c>
      <c r="I2780" s="127" t="e">
        <f t="shared" si="43"/>
        <v>#REF!</v>
      </c>
      <c r="J2780" s="127" t="e">
        <f>IF(G2780+H2780&lt;&gt;0,Transaksi!#REF!,"")</f>
        <v>#REF!</v>
      </c>
    </row>
    <row r="2781" spans="3:10" customFormat="1" ht="16" customHeight="1">
      <c r="C2781" s="59" t="e">
        <f>IF(G2781+H2781&lt;&gt;0,Transaksi!#REF!,"")</f>
        <v>#REF!</v>
      </c>
      <c r="D2781" s="60" t="e">
        <f>IF(G2781+H2781&lt;&gt;0,Transaksi!#REF!,"")</f>
        <v>#REF!</v>
      </c>
      <c r="E2781" s="213" t="e">
        <f>IF(G2781+H2781&lt;&gt;0,Transaksi!#REF!,"")</f>
        <v>#REF!</v>
      </c>
      <c r="F2781" s="48" t="e">
        <f>IF(G2781+H2781&lt;&gt;0,Transaksi!#REF!,"")</f>
        <v>#REF!</v>
      </c>
      <c r="G2781" s="61" t="e">
        <f>IF(Transaksi!#REF!=$F$11,Transaksi!#REF!,0)</f>
        <v>#REF!</v>
      </c>
      <c r="H2781" s="61" t="e">
        <f>IF(Transaksi!#REF!=$F$11,Transaksi!#REF!,0)</f>
        <v>#REF!</v>
      </c>
      <c r="I2781" s="127" t="e">
        <f t="shared" si="43"/>
        <v>#REF!</v>
      </c>
      <c r="J2781" s="127" t="e">
        <f>IF(G2781+H2781&lt;&gt;0,Transaksi!#REF!,"")</f>
        <v>#REF!</v>
      </c>
    </row>
    <row r="2782" spans="3:10" customFormat="1" ht="16" customHeight="1">
      <c r="C2782" s="59" t="e">
        <f>IF(G2782+H2782&lt;&gt;0,Transaksi!#REF!,"")</f>
        <v>#REF!</v>
      </c>
      <c r="D2782" s="60" t="e">
        <f>IF(G2782+H2782&lt;&gt;0,Transaksi!#REF!,"")</f>
        <v>#REF!</v>
      </c>
      <c r="E2782" s="213" t="e">
        <f>IF(G2782+H2782&lt;&gt;0,Transaksi!#REF!,"")</f>
        <v>#REF!</v>
      </c>
      <c r="F2782" s="48" t="e">
        <f>IF(G2782+H2782&lt;&gt;0,Transaksi!#REF!,"")</f>
        <v>#REF!</v>
      </c>
      <c r="G2782" s="61" t="e">
        <f>IF(Transaksi!#REF!=$F$11,Transaksi!#REF!,0)</f>
        <v>#REF!</v>
      </c>
      <c r="H2782" s="61" t="e">
        <f>IF(Transaksi!#REF!=$F$11,Transaksi!#REF!,0)</f>
        <v>#REF!</v>
      </c>
      <c r="I2782" s="127" t="e">
        <f t="shared" si="43"/>
        <v>#REF!</v>
      </c>
      <c r="J2782" s="127" t="e">
        <f>IF(G2782+H2782&lt;&gt;0,Transaksi!#REF!,"")</f>
        <v>#REF!</v>
      </c>
    </row>
    <row r="2783" spans="3:10" customFormat="1" ht="16" customHeight="1">
      <c r="C2783" s="59" t="e">
        <f>IF(G2783+H2783&lt;&gt;0,Transaksi!#REF!,"")</f>
        <v>#REF!</v>
      </c>
      <c r="D2783" s="60" t="e">
        <f>IF(G2783+H2783&lt;&gt;0,Transaksi!#REF!,"")</f>
        <v>#REF!</v>
      </c>
      <c r="E2783" s="213" t="e">
        <f>IF(G2783+H2783&lt;&gt;0,Transaksi!#REF!,"")</f>
        <v>#REF!</v>
      </c>
      <c r="F2783" s="48" t="e">
        <f>IF(G2783+H2783&lt;&gt;0,Transaksi!#REF!,"")</f>
        <v>#REF!</v>
      </c>
      <c r="G2783" s="61" t="e">
        <f>IF(Transaksi!#REF!=$F$11,Transaksi!#REF!,0)</f>
        <v>#REF!</v>
      </c>
      <c r="H2783" s="61" t="e">
        <f>IF(Transaksi!#REF!=$F$11,Transaksi!#REF!,0)</f>
        <v>#REF!</v>
      </c>
      <c r="I2783" s="127" t="e">
        <f t="shared" si="43"/>
        <v>#REF!</v>
      </c>
      <c r="J2783" s="127" t="e">
        <f>IF(G2783+H2783&lt;&gt;0,Transaksi!#REF!,"")</f>
        <v>#REF!</v>
      </c>
    </row>
    <row r="2784" spans="3:10" customFormat="1" ht="16" customHeight="1">
      <c r="C2784" s="59" t="e">
        <f>IF(G2784+H2784&lt;&gt;0,Transaksi!#REF!,"")</f>
        <v>#REF!</v>
      </c>
      <c r="D2784" s="60" t="e">
        <f>IF(G2784+H2784&lt;&gt;0,Transaksi!#REF!,"")</f>
        <v>#REF!</v>
      </c>
      <c r="E2784" s="213" t="e">
        <f>IF(G2784+H2784&lt;&gt;0,Transaksi!#REF!,"")</f>
        <v>#REF!</v>
      </c>
      <c r="F2784" s="48" t="e">
        <f>IF(G2784+H2784&lt;&gt;0,Transaksi!#REF!,"")</f>
        <v>#REF!</v>
      </c>
      <c r="G2784" s="61" t="e">
        <f>IF(Transaksi!#REF!=$F$11,Transaksi!#REF!,0)</f>
        <v>#REF!</v>
      </c>
      <c r="H2784" s="61" t="e">
        <f>IF(Transaksi!#REF!=$F$11,Transaksi!#REF!,0)</f>
        <v>#REF!</v>
      </c>
      <c r="I2784" s="127" t="e">
        <f t="shared" si="43"/>
        <v>#REF!</v>
      </c>
      <c r="J2784" s="127" t="e">
        <f>IF(G2784+H2784&lt;&gt;0,Transaksi!#REF!,"")</f>
        <v>#REF!</v>
      </c>
    </row>
    <row r="2785" spans="1:12" customFormat="1" ht="16" customHeight="1">
      <c r="C2785" s="59" t="e">
        <f>IF(G2785+H2785&lt;&gt;0,Transaksi!#REF!,"")</f>
        <v>#REF!</v>
      </c>
      <c r="D2785" s="60" t="e">
        <f>IF(G2785+H2785&lt;&gt;0,Transaksi!#REF!,"")</f>
        <v>#REF!</v>
      </c>
      <c r="E2785" s="213" t="e">
        <f>IF(G2785+H2785&lt;&gt;0,Transaksi!#REF!,"")</f>
        <v>#REF!</v>
      </c>
      <c r="F2785" s="48" t="e">
        <f>IF(G2785+H2785&lt;&gt;0,Transaksi!#REF!,"")</f>
        <v>#REF!</v>
      </c>
      <c r="G2785" s="61" t="e">
        <f>IF(Transaksi!#REF!=$F$11,Transaksi!#REF!,0)</f>
        <v>#REF!</v>
      </c>
      <c r="H2785" s="61" t="e">
        <f>IF(Transaksi!#REF!=$F$11,Transaksi!#REF!,0)</f>
        <v>#REF!</v>
      </c>
      <c r="I2785" s="127" t="e">
        <f t="shared" si="43"/>
        <v>#REF!</v>
      </c>
      <c r="J2785" s="127" t="e">
        <f>IF(G2785+H2785&lt;&gt;0,Transaksi!#REF!,"")</f>
        <v>#REF!</v>
      </c>
    </row>
    <row r="2786" spans="1:12" customFormat="1" ht="16" customHeight="1">
      <c r="C2786" s="59" t="e">
        <f>IF(G2786+H2786&lt;&gt;0,Transaksi!#REF!,"")</f>
        <v>#REF!</v>
      </c>
      <c r="D2786" s="60" t="e">
        <f>IF(G2786+H2786&lt;&gt;0,Transaksi!#REF!,"")</f>
        <v>#REF!</v>
      </c>
      <c r="E2786" s="213" t="e">
        <f>IF(G2786+H2786&lt;&gt;0,Transaksi!#REF!,"")</f>
        <v>#REF!</v>
      </c>
      <c r="F2786" s="48" t="e">
        <f>IF(G2786+H2786&lt;&gt;0,Transaksi!#REF!,"")</f>
        <v>#REF!</v>
      </c>
      <c r="G2786" s="61" t="e">
        <f>IF(Transaksi!#REF!=$F$11,Transaksi!#REF!,0)</f>
        <v>#REF!</v>
      </c>
      <c r="H2786" s="61" t="e">
        <f>IF(Transaksi!#REF!=$F$11,Transaksi!#REF!,0)</f>
        <v>#REF!</v>
      </c>
      <c r="I2786" s="127" t="e">
        <f t="shared" si="43"/>
        <v>#REF!</v>
      </c>
      <c r="J2786" s="127" t="e">
        <f>IF(G2786+H2786&lt;&gt;0,Transaksi!#REF!,"")</f>
        <v>#REF!</v>
      </c>
    </row>
    <row r="2787" spans="1:12" customFormat="1" ht="16" customHeight="1">
      <c r="C2787" s="59" t="e">
        <f>IF(G2787+H2787&lt;&gt;0,Transaksi!#REF!,"")</f>
        <v>#REF!</v>
      </c>
      <c r="D2787" s="60" t="e">
        <f>IF(G2787+H2787&lt;&gt;0,Transaksi!#REF!,"")</f>
        <v>#REF!</v>
      </c>
      <c r="E2787" s="213" t="e">
        <f>IF(G2787+H2787&lt;&gt;0,Transaksi!#REF!,"")</f>
        <v>#REF!</v>
      </c>
      <c r="F2787" s="48" t="e">
        <f>IF(G2787+H2787&lt;&gt;0,Transaksi!#REF!,"")</f>
        <v>#REF!</v>
      </c>
      <c r="G2787" s="61" t="e">
        <f>IF(Transaksi!#REF!=$F$11,Transaksi!#REF!,0)</f>
        <v>#REF!</v>
      </c>
      <c r="H2787" s="61" t="e">
        <f>IF(Transaksi!#REF!=$F$11,Transaksi!#REF!,0)</f>
        <v>#REF!</v>
      </c>
      <c r="I2787" s="127" t="e">
        <f t="shared" si="43"/>
        <v>#REF!</v>
      </c>
      <c r="J2787" s="127" t="e">
        <f>IF(G2787+H2787&lt;&gt;0,Transaksi!#REF!,"")</f>
        <v>#REF!</v>
      </c>
    </row>
    <row r="2788" spans="1:12" customFormat="1" ht="16" customHeight="1">
      <c r="C2788" s="59" t="e">
        <f>IF(G2788+H2788&lt;&gt;0,Transaksi!#REF!,"")</f>
        <v>#REF!</v>
      </c>
      <c r="D2788" s="60" t="e">
        <f>IF(G2788+H2788&lt;&gt;0,Transaksi!#REF!,"")</f>
        <v>#REF!</v>
      </c>
      <c r="E2788" s="213" t="e">
        <f>IF(G2788+H2788&lt;&gt;0,Transaksi!#REF!,"")</f>
        <v>#REF!</v>
      </c>
      <c r="F2788" s="48" t="e">
        <f>IF(G2788+H2788&lt;&gt;0,Transaksi!#REF!,"")</f>
        <v>#REF!</v>
      </c>
      <c r="G2788" s="61" t="e">
        <f>IF(Transaksi!#REF!=$F$11,Transaksi!#REF!,0)</f>
        <v>#REF!</v>
      </c>
      <c r="H2788" s="61" t="e">
        <f>IF(Transaksi!#REF!=$F$11,Transaksi!#REF!,0)</f>
        <v>#REF!</v>
      </c>
      <c r="I2788" s="127" t="e">
        <f t="shared" si="43"/>
        <v>#REF!</v>
      </c>
      <c r="J2788" s="127" t="e">
        <f>IF(G2788+H2788&lt;&gt;0,Transaksi!#REF!,"")</f>
        <v>#REF!</v>
      </c>
    </row>
    <row r="2789" spans="1:12" customFormat="1" ht="16" customHeight="1">
      <c r="C2789" s="59" t="e">
        <f>IF(G2789+H2789&lt;&gt;0,Transaksi!#REF!,"")</f>
        <v>#REF!</v>
      </c>
      <c r="D2789" s="60" t="e">
        <f>IF(G2789+H2789&lt;&gt;0,Transaksi!#REF!,"")</f>
        <v>#REF!</v>
      </c>
      <c r="E2789" s="213" t="e">
        <f>IF(G2789+H2789&lt;&gt;0,Transaksi!#REF!,"")</f>
        <v>#REF!</v>
      </c>
      <c r="F2789" s="48" t="e">
        <f>IF(G2789+H2789&lt;&gt;0,Transaksi!#REF!,"")</f>
        <v>#REF!</v>
      </c>
      <c r="G2789" s="61" t="e">
        <f>IF(Transaksi!#REF!=$F$11,Transaksi!#REF!,0)</f>
        <v>#REF!</v>
      </c>
      <c r="H2789" s="61" t="e">
        <f>IF(Transaksi!#REF!=$F$11,Transaksi!#REF!,0)</f>
        <v>#REF!</v>
      </c>
      <c r="I2789" s="127" t="e">
        <f t="shared" si="43"/>
        <v>#REF!</v>
      </c>
      <c r="J2789" s="127" t="e">
        <f>IF(G2789+H2789&lt;&gt;0,Transaksi!#REF!,"")</f>
        <v>#REF!</v>
      </c>
    </row>
    <row r="2790" spans="1:12" customFormat="1" ht="16" customHeight="1">
      <c r="C2790" s="59" t="e">
        <f>IF(G2790+H2790&lt;&gt;0,Transaksi!#REF!,"")</f>
        <v>#REF!</v>
      </c>
      <c r="D2790" s="60" t="e">
        <f>IF(G2790+H2790&lt;&gt;0,Transaksi!#REF!,"")</f>
        <v>#REF!</v>
      </c>
      <c r="E2790" s="213" t="e">
        <f>IF(G2790+H2790&lt;&gt;0,Transaksi!#REF!,"")</f>
        <v>#REF!</v>
      </c>
      <c r="F2790" s="48" t="e">
        <f>IF(G2790+H2790&lt;&gt;0,Transaksi!#REF!,"")</f>
        <v>#REF!</v>
      </c>
      <c r="G2790" s="61" t="e">
        <f>IF(Transaksi!#REF!=$F$11,Transaksi!#REF!,0)</f>
        <v>#REF!</v>
      </c>
      <c r="H2790" s="61" t="e">
        <f>IF(Transaksi!#REF!=$F$11,Transaksi!#REF!,0)</f>
        <v>#REF!</v>
      </c>
      <c r="I2790" s="127" t="e">
        <f t="shared" si="43"/>
        <v>#REF!</v>
      </c>
      <c r="J2790" s="127" t="e">
        <f>IF(G2790+H2790&lt;&gt;0,Transaksi!#REF!,"")</f>
        <v>#REF!</v>
      </c>
    </row>
    <row r="2791" spans="1:12" customFormat="1" ht="16" customHeight="1">
      <c r="C2791" s="59" t="e">
        <f>IF(G2791+H2791&lt;&gt;0,Transaksi!#REF!,"")</f>
        <v>#REF!</v>
      </c>
      <c r="D2791" s="60" t="e">
        <f>IF(G2791+H2791&lt;&gt;0,Transaksi!#REF!,"")</f>
        <v>#REF!</v>
      </c>
      <c r="E2791" s="213" t="e">
        <f>IF(G2791+H2791&lt;&gt;0,Transaksi!#REF!,"")</f>
        <v>#REF!</v>
      </c>
      <c r="F2791" s="48" t="e">
        <f>IF(G2791+H2791&lt;&gt;0,Transaksi!#REF!,"")</f>
        <v>#REF!</v>
      </c>
      <c r="G2791" s="61" t="e">
        <f>IF(Transaksi!#REF!=$F$11,Transaksi!#REF!,0)</f>
        <v>#REF!</v>
      </c>
      <c r="H2791" s="61" t="e">
        <f>IF(Transaksi!#REF!=$F$11,Transaksi!#REF!,0)</f>
        <v>#REF!</v>
      </c>
      <c r="I2791" s="127" t="e">
        <f t="shared" si="43"/>
        <v>#REF!</v>
      </c>
      <c r="J2791" s="127" t="e">
        <f>IF(G2791+H2791&lt;&gt;0,Transaksi!#REF!,"")</f>
        <v>#REF!</v>
      </c>
    </row>
    <row r="2792" spans="1:12" customFormat="1" ht="16" customHeight="1">
      <c r="C2792" s="59" t="e">
        <f>IF(G2792+H2792&lt;&gt;0,Transaksi!#REF!,"")</f>
        <v>#REF!</v>
      </c>
      <c r="D2792" s="60" t="e">
        <f>IF(G2792+H2792&lt;&gt;0,Transaksi!#REF!,"")</f>
        <v>#REF!</v>
      </c>
      <c r="E2792" s="213" t="e">
        <f>IF(G2792+H2792&lt;&gt;0,Transaksi!#REF!,"")</f>
        <v>#REF!</v>
      </c>
      <c r="F2792" s="48" t="e">
        <f>IF(G2792+H2792&lt;&gt;0,Transaksi!#REF!,"")</f>
        <v>#REF!</v>
      </c>
      <c r="G2792" s="61" t="e">
        <f>IF(Transaksi!#REF!=$F$11,Transaksi!#REF!,0)</f>
        <v>#REF!</v>
      </c>
      <c r="H2792" s="61" t="e">
        <f>IF(Transaksi!#REF!=$F$11,Transaksi!#REF!,0)</f>
        <v>#REF!</v>
      </c>
      <c r="I2792" s="127" t="e">
        <f t="shared" si="43"/>
        <v>#REF!</v>
      </c>
      <c r="J2792" s="127" t="e">
        <f>IF(G2792+H2792&lt;&gt;0,Transaksi!#REF!,"")</f>
        <v>#REF!</v>
      </c>
    </row>
    <row r="2793" spans="1:12" customFormat="1" ht="16" customHeight="1">
      <c r="C2793" s="59" t="e">
        <f>IF(G2793+H2793&lt;&gt;0,Transaksi!#REF!,"")</f>
        <v>#REF!</v>
      </c>
      <c r="D2793" s="60" t="e">
        <f>IF(G2793+H2793&lt;&gt;0,Transaksi!#REF!,"")</f>
        <v>#REF!</v>
      </c>
      <c r="E2793" s="213" t="e">
        <f>IF(G2793+H2793&lt;&gt;0,Transaksi!#REF!,"")</f>
        <v>#REF!</v>
      </c>
      <c r="F2793" s="48" t="e">
        <f>IF(G2793+H2793&lt;&gt;0,Transaksi!#REF!,"")</f>
        <v>#REF!</v>
      </c>
      <c r="G2793" s="61" t="e">
        <f>IF(Transaksi!#REF!=$F$11,Transaksi!#REF!,0)</f>
        <v>#REF!</v>
      </c>
      <c r="H2793" s="61" t="e">
        <f>IF(Transaksi!#REF!=$F$11,Transaksi!#REF!,0)</f>
        <v>#REF!</v>
      </c>
      <c r="I2793" s="127" t="e">
        <f t="shared" si="43"/>
        <v>#REF!</v>
      </c>
      <c r="J2793" s="127" t="e">
        <f>IF(G2793+H2793&lt;&gt;0,Transaksi!#REF!,"")</f>
        <v>#REF!</v>
      </c>
    </row>
    <row r="2794" spans="1:12" ht="8.15" customHeight="1">
      <c r="C2794" s="16"/>
      <c r="D2794" s="16"/>
      <c r="E2794" s="16"/>
      <c r="F2794" s="16"/>
      <c r="G2794" s="16"/>
      <c r="H2794" s="16"/>
      <c r="I2794" s="16"/>
    </row>
    <row r="2795" spans="1:12" s="9" customFormat="1" ht="16" customHeight="1">
      <c r="A2795" s="7"/>
      <c r="B2795" s="7"/>
      <c r="C2795" s="62"/>
      <c r="D2795" s="62"/>
      <c r="E2795" s="62"/>
      <c r="F2795" s="63" t="s">
        <v>155</v>
      </c>
      <c r="G2795" s="64" t="e">
        <f>SUM(G15:G2793)</f>
        <v>#REF!</v>
      </c>
      <c r="H2795" s="64" t="e">
        <f>SUM(H15:H2793)</f>
        <v>#REF!</v>
      </c>
      <c r="I2795" s="65" t="e">
        <f>I2793</f>
        <v>#REF!</v>
      </c>
      <c r="J2795" s="7"/>
      <c r="K2795" s="8"/>
      <c r="L2795" s="167" t="e">
        <f>SUM(L237:L2793)</f>
        <v>#REF!</v>
      </c>
    </row>
    <row r="2796" spans="1:12" s="9" customFormat="1" ht="8.15" customHeight="1">
      <c r="A2796" s="7"/>
      <c r="B2796" s="7"/>
      <c r="C2796" s="62"/>
      <c r="D2796" s="62"/>
      <c r="E2796" s="62"/>
      <c r="F2796" s="63"/>
      <c r="G2796" s="66"/>
      <c r="H2796" s="66"/>
      <c r="I2796" s="66"/>
      <c r="J2796" s="7"/>
      <c r="K2796" s="8"/>
    </row>
    <row r="2797" spans="1:12" s="9" customFormat="1" ht="16" customHeight="1">
      <c r="A2797" s="7"/>
      <c r="B2797" s="7"/>
      <c r="C2797" s="62"/>
      <c r="D2797" s="62"/>
      <c r="E2797" s="62"/>
      <c r="F2797" s="63"/>
      <c r="G2797" s="66" t="str">
        <f>Setup!C19&amp;",   "&amp;Setup!C18</f>
        <v xml:space="preserve">,   </v>
      </c>
      <c r="H2797" s="66"/>
      <c r="I2797" s="66"/>
      <c r="J2797" s="7"/>
      <c r="K2797" s="8"/>
    </row>
    <row r="2798" spans="1:12" s="9" customFormat="1" ht="16" customHeight="1">
      <c r="A2798" s="7"/>
      <c r="B2798" s="7"/>
      <c r="C2798" s="62"/>
      <c r="D2798" s="62"/>
      <c r="E2798" s="62"/>
      <c r="F2798" s="63"/>
      <c r="G2798" s="66" t="str">
        <f>"Akuntan "&amp;Setup!C6</f>
        <v>Akuntan Input Nama SPPG di sini</v>
      </c>
      <c r="H2798" s="66"/>
      <c r="I2798" s="66"/>
      <c r="J2798" s="7"/>
      <c r="K2798" s="8"/>
    </row>
    <row r="2799" spans="1:12" s="9" customFormat="1" ht="16" customHeight="1">
      <c r="A2799" s="7"/>
      <c r="B2799" s="7"/>
      <c r="C2799" s="62"/>
      <c r="D2799" s="62"/>
      <c r="E2799" s="62"/>
      <c r="F2799" s="63"/>
      <c r="G2799" s="66"/>
      <c r="H2799" s="66"/>
      <c r="I2799" s="66"/>
      <c r="J2799" s="7"/>
      <c r="K2799" s="8"/>
    </row>
    <row r="2800" spans="1:12" s="9" customFormat="1" ht="16" customHeight="1">
      <c r="A2800" s="7"/>
      <c r="B2800" s="7"/>
      <c r="C2800" s="62"/>
      <c r="D2800" s="62"/>
      <c r="E2800" s="62"/>
      <c r="F2800" s="63"/>
      <c r="G2800" s="66"/>
      <c r="H2800" s="66"/>
      <c r="I2800" s="66"/>
      <c r="J2800" s="7"/>
      <c r="K2800" s="8"/>
    </row>
    <row r="2801" spans="1:11" s="9" customFormat="1" ht="16" customHeight="1">
      <c r="A2801" s="7"/>
      <c r="B2801" s="7"/>
      <c r="C2801" s="62"/>
      <c r="D2801" s="62"/>
      <c r="E2801" s="62"/>
      <c r="F2801" s="63"/>
      <c r="G2801" s="66"/>
      <c r="H2801" s="66"/>
      <c r="I2801" s="66"/>
      <c r="J2801" s="7"/>
      <c r="K2801" s="8"/>
    </row>
    <row r="2802" spans="1:11" s="9" customFormat="1" ht="16" customHeight="1">
      <c r="A2802" s="7"/>
      <c r="B2802" s="7"/>
      <c r="C2802" s="62"/>
      <c r="D2802" s="62"/>
      <c r="E2802" s="62"/>
      <c r="F2802" s="63"/>
      <c r="G2802" s="152"/>
      <c r="H2802" s="66"/>
      <c r="I2802" s="66"/>
      <c r="J2802" s="7"/>
      <c r="K2802" s="8"/>
    </row>
    <row r="2803" spans="1:11" s="9" customFormat="1" ht="16" customHeight="1">
      <c r="A2803" s="7"/>
      <c r="B2803" s="7"/>
      <c r="C2803" s="62"/>
      <c r="D2803" s="62"/>
      <c r="E2803" s="62"/>
      <c r="F2803" s="63"/>
      <c r="G2803" s="66">
        <f>Setup!C10</f>
        <v>0</v>
      </c>
      <c r="H2803" s="66"/>
      <c r="I2803" s="66"/>
      <c r="J2803" s="7"/>
      <c r="K2803" s="8"/>
    </row>
    <row r="2804" spans="1:11" s="9" customFormat="1" ht="10.5">
      <c r="A2804" s="7"/>
      <c r="B2804" s="7"/>
      <c r="C2804" s="7"/>
      <c r="D2804" s="7"/>
      <c r="E2804" s="7"/>
      <c r="F2804" s="28"/>
      <c r="G2804" s="29"/>
      <c r="H2804" s="29"/>
      <c r="I2804" s="29"/>
      <c r="J2804" s="7"/>
      <c r="K2804" s="8"/>
    </row>
    <row r="2805" spans="1:11" ht="15.75" customHeight="1">
      <c r="B2805" s="43"/>
      <c r="C2805" s="43"/>
    </row>
    <row r="2806" spans="1:11">
      <c r="G2806" s="2"/>
    </row>
    <row r="2808" spans="1:11">
      <c r="G2808" s="2"/>
    </row>
    <row r="2811" spans="1:11">
      <c r="I2811" s="2"/>
    </row>
  </sheetData>
  <sheetProtection selectLockedCells="1" autoFilter="0" selectUnlockedCells="1"/>
  <autoFilter ref="C14:C2793" xr:uid="{F7067E30-3F8C-48AB-BD66-129C45C46FC0}"/>
  <mergeCells count="4">
    <mergeCell ref="C4:I4"/>
    <mergeCell ref="C5:I5"/>
    <mergeCell ref="C6:I6"/>
    <mergeCell ref="C7:I7"/>
  </mergeCells>
  <printOptions horizontalCentered="1"/>
  <pageMargins left="0.15748031496063" right="0.11" top="0.511811023622047" bottom="0.98425196850393704" header="0.511811023622047" footer="0.511811023622047"/>
  <pageSetup paperSize="9" scale="95" orientation="portrait" horizont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FE6AEA-843F-47F0-A808-81072D142AA3}">
          <x14:formula1>
            <xm:f>Setup!$AA$11:$AA$28</xm:f>
          </x14:formula1>
          <xm:sqref>F11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S41"/>
  <sheetViews>
    <sheetView showGridLines="0" zoomScale="110" zoomScaleNormal="110" workbookViewId="0">
      <selection activeCell="C8" sqref="C8"/>
    </sheetView>
  </sheetViews>
  <sheetFormatPr defaultColWidth="9.33203125" defaultRowHeight="14"/>
  <cols>
    <col min="1" max="1" width="1.109375" customWidth="1"/>
    <col min="2" max="6" width="12.77734375" style="31" customWidth="1"/>
    <col min="7" max="8" width="18.77734375" style="32" hidden="1" customWidth="1"/>
    <col min="9" max="9" width="18.77734375" style="31" hidden="1" customWidth="1"/>
    <col min="10" max="10" width="18.77734375" style="31" customWidth="1"/>
    <col min="11" max="11" width="18.77734375" style="32" customWidth="1"/>
    <col min="12" max="12" width="1.77734375" style="32" customWidth="1"/>
    <col min="13" max="13" width="18.33203125" style="31" bestFit="1" customWidth="1"/>
    <col min="14" max="14" width="19.33203125" style="31" customWidth="1"/>
    <col min="15" max="18" width="9.33203125" style="31"/>
    <col min="19" max="19" width="11.6640625" style="32" bestFit="1" customWidth="1"/>
    <col min="20" max="20" width="10" style="31" bestFit="1" customWidth="1"/>
    <col min="21" max="16384" width="9.33203125" style="31"/>
  </cols>
  <sheetData>
    <row r="1" spans="1:19" ht="18">
      <c r="B1" s="341" t="s">
        <v>156</v>
      </c>
      <c r="C1" s="35"/>
      <c r="D1" s="35"/>
      <c r="E1" s="35"/>
      <c r="F1" s="35"/>
      <c r="G1" s="36"/>
      <c r="H1" s="36"/>
      <c r="I1" s="35"/>
      <c r="J1" s="35"/>
      <c r="K1" s="36"/>
      <c r="L1" s="36"/>
    </row>
    <row r="2" spans="1:19">
      <c r="B2" s="37" t="str">
        <f>"Periode : "&amp;Setup!C15&amp;" "&amp;Setup!C14</f>
        <v xml:space="preserve">Periode : 05-01-2026 </v>
      </c>
      <c r="C2" s="35"/>
      <c r="D2" s="35"/>
      <c r="E2" s="35"/>
      <c r="F2" s="35"/>
      <c r="G2" s="36"/>
      <c r="H2" s="36"/>
      <c r="I2" s="35"/>
      <c r="J2" s="35"/>
      <c r="K2" s="36"/>
      <c r="L2" s="36"/>
    </row>
    <row r="4" spans="1:19" ht="16" customHeight="1">
      <c r="B4" s="16" t="s">
        <v>19</v>
      </c>
      <c r="C4" s="16"/>
      <c r="D4" s="148" t="str">
        <f>":  "&amp;Setup!C6</f>
        <v>:  Input Nama SPPG di sini</v>
      </c>
      <c r="E4" s="27"/>
      <c r="F4" s="16"/>
      <c r="G4" s="70"/>
      <c r="H4" s="70"/>
      <c r="I4" s="16"/>
      <c r="J4" s="16"/>
      <c r="K4" s="70"/>
      <c r="L4" s="70"/>
    </row>
    <row r="5" spans="1:19">
      <c r="B5" s="16" t="s">
        <v>23</v>
      </c>
      <c r="C5" s="16"/>
      <c r="D5" s="27" t="str">
        <f>":  "&amp;Setup!C8</f>
        <v xml:space="preserve">:  </v>
      </c>
      <c r="E5" s="27"/>
      <c r="F5" s="16"/>
      <c r="G5" s="70"/>
      <c r="H5" s="70"/>
      <c r="I5" s="16"/>
      <c r="J5" s="16"/>
      <c r="K5" s="70"/>
      <c r="L5" s="70"/>
    </row>
    <row r="6" spans="1:19" ht="8.15" customHeight="1" thickBot="1"/>
    <row r="7" spans="1:19" ht="20.149999999999999" customHeight="1" thickBot="1">
      <c r="B7" s="161" t="s">
        <v>18</v>
      </c>
      <c r="C7" s="82"/>
      <c r="D7" s="82"/>
      <c r="E7" s="82"/>
      <c r="F7" s="82"/>
      <c r="G7" s="83" t="s">
        <v>157</v>
      </c>
      <c r="H7" s="83"/>
      <c r="I7" s="84" t="s">
        <v>158</v>
      </c>
      <c r="J7" s="83" t="s">
        <v>159</v>
      </c>
      <c r="K7" s="85"/>
    </row>
    <row r="8" spans="1:19" s="19" customFormat="1" ht="16" customHeight="1" thickTop="1">
      <c r="A8"/>
      <c r="B8" s="170" t="s">
        <v>160</v>
      </c>
      <c r="C8" s="133"/>
      <c r="D8" s="133"/>
      <c r="E8" s="133"/>
      <c r="F8" s="134"/>
      <c r="G8" s="87"/>
      <c r="H8" s="87"/>
      <c r="I8" s="128"/>
      <c r="J8" s="111"/>
      <c r="K8" s="112"/>
      <c r="L8" s="16"/>
      <c r="S8" s="33"/>
    </row>
    <row r="9" spans="1:19" s="20" customFormat="1" ht="16" customHeight="1">
      <c r="A9" s="338"/>
      <c r="B9" s="340" t="str">
        <f>IF('Saldo Buku'!C13="","",'Saldo Buku'!C13)</f>
        <v>Dana Bantuan Pemerintah</v>
      </c>
      <c r="C9" s="135"/>
      <c r="D9" s="135"/>
      <c r="E9" s="135"/>
      <c r="F9" s="136"/>
      <c r="G9" s="88">
        <f>'Saldo Buku'!D13</f>
        <v>0</v>
      </c>
      <c r="H9" s="88"/>
      <c r="I9" s="129">
        <f>SUMIF(Transaksi!$K$11:$K$1020,LR!B9,Transaksi!$M$11:$M$1020)-SUMIF(Transaksi!$K$11:$K$1020,LR!B9,Transaksi!$L$11:$L$1020)</f>
        <v>0</v>
      </c>
      <c r="J9" s="88">
        <f>G9+I9</f>
        <v>0</v>
      </c>
      <c r="K9" s="113"/>
      <c r="L9" s="17"/>
      <c r="S9" s="339"/>
    </row>
    <row r="10" spans="1:19" s="20" customFormat="1" ht="16" customHeight="1">
      <c r="A10" s="338"/>
      <c r="B10" s="340" t="str">
        <f>IF('Saldo Buku'!C14="","",'Saldo Buku'!C14)</f>
        <v>Pungutan/Setoran PPN</v>
      </c>
      <c r="C10" s="135"/>
      <c r="D10" s="135"/>
      <c r="E10" s="135"/>
      <c r="F10" s="136"/>
      <c r="G10" s="88">
        <f>'Saldo Buku'!D14</f>
        <v>0</v>
      </c>
      <c r="H10" s="88"/>
      <c r="I10" s="129">
        <f>SUMIF(Transaksi!$K$11:$K$1020,LR!B10,Transaksi!$M$11:$M$1020)-SUMIF(Transaksi!$K$11:$K$1020,LR!B10,Transaksi!$L$11:$L$1020)</f>
        <v>0</v>
      </c>
      <c r="J10" s="88">
        <f t="shared" ref="J10:J14" si="0">G10+I10</f>
        <v>0</v>
      </c>
      <c r="K10" s="113"/>
      <c r="L10" s="17"/>
      <c r="S10" s="339"/>
    </row>
    <row r="11" spans="1:19" s="20" customFormat="1" ht="16" customHeight="1">
      <c r="A11" s="338"/>
      <c r="B11" s="340" t="str">
        <f>IF('Saldo Buku'!C15="","",'Saldo Buku'!C15)</f>
        <v>Pungutan/Setoran PPh 21</v>
      </c>
      <c r="C11" s="135"/>
      <c r="D11" s="135"/>
      <c r="E11" s="135"/>
      <c r="F11" s="136"/>
      <c r="G11" s="88">
        <f>'Saldo Buku'!D15</f>
        <v>0</v>
      </c>
      <c r="H11" s="88"/>
      <c r="I11" s="129">
        <f>SUMIF(Transaksi!$K$11:$K$1020,LR!B11,Transaksi!$M$11:$M$1020)-SUMIF(Transaksi!$K$11:$K$1020,LR!B11,Transaksi!$L$11:$L$1020)</f>
        <v>0</v>
      </c>
      <c r="J11" s="88">
        <f t="shared" si="0"/>
        <v>0</v>
      </c>
      <c r="K11" s="113"/>
      <c r="L11" s="17"/>
      <c r="S11" s="339"/>
    </row>
    <row r="12" spans="1:19" s="20" customFormat="1" ht="16" customHeight="1">
      <c r="A12" s="338"/>
      <c r="B12" s="340" t="str">
        <f>IF('Saldo Buku'!C16="","",'Saldo Buku'!C16)</f>
        <v>Pungutan/Setoran PPh 22</v>
      </c>
      <c r="C12" s="135"/>
      <c r="D12" s="135"/>
      <c r="E12" s="135"/>
      <c r="F12" s="136"/>
      <c r="G12" s="88">
        <f>'Saldo Buku'!D16</f>
        <v>0</v>
      </c>
      <c r="H12" s="147"/>
      <c r="I12" s="129">
        <f>SUMIF(Transaksi!$K$11:$K$1020,LR!B12,Transaksi!$M$11:$M$1020)-SUMIF(Transaksi!$K$11:$K$1020,LR!B12,Transaksi!$L$11:$L$1020)</f>
        <v>0</v>
      </c>
      <c r="J12" s="88">
        <f t="shared" si="0"/>
        <v>0</v>
      </c>
      <c r="K12" s="113"/>
      <c r="L12" s="17"/>
      <c r="S12" s="339"/>
    </row>
    <row r="13" spans="1:19" s="20" customFormat="1" ht="16" customHeight="1">
      <c r="A13" s="338"/>
      <c r="B13" s="340" t="str">
        <f>IF('Saldo Buku'!C17="","",'Saldo Buku'!C17)</f>
        <v>Pungutan/Setoran PPh 23</v>
      </c>
      <c r="C13" s="135"/>
      <c r="D13" s="135"/>
      <c r="E13" s="135"/>
      <c r="F13" s="136"/>
      <c r="G13" s="88">
        <f>'Saldo Buku'!D17</f>
        <v>0</v>
      </c>
      <c r="H13" s="88"/>
      <c r="I13" s="129">
        <f>SUMIF(Transaksi!$K$11:$K$1020,LR!B13,Transaksi!$M$11:$M$1020)-SUMIF(Transaksi!$K$11:$K$1020,LR!B13,Transaksi!$L$11:$L$1020)</f>
        <v>0</v>
      </c>
      <c r="J13" s="88">
        <f t="shared" si="0"/>
        <v>0</v>
      </c>
      <c r="K13" s="113"/>
      <c r="L13" s="17"/>
      <c r="M13" s="153"/>
      <c r="N13" s="153"/>
      <c r="S13" s="339"/>
    </row>
    <row r="14" spans="1:19" s="20" customFormat="1" ht="16" customHeight="1">
      <c r="A14" s="338"/>
      <c r="B14" s="340" t="str">
        <f>IF('Saldo Buku'!C18="","",'Saldo Buku'!C18)</f>
        <v>Pungutan/Setoran PPh pasal 4 ayat (2)</v>
      </c>
      <c r="C14" s="135"/>
      <c r="D14" s="135"/>
      <c r="E14" s="135"/>
      <c r="F14" s="136"/>
      <c r="G14" s="88">
        <f>'Saldo Buku'!D18</f>
        <v>0</v>
      </c>
      <c r="H14" s="88"/>
      <c r="I14" s="129">
        <f>SUMIF(Transaksi!$K$11:$K$1020,LR!B14,Transaksi!$M$11:$M$1020)-SUMIF(Transaksi!$K$11:$K$1020,LR!B14,Transaksi!$L$11:$L$1020)</f>
        <v>0</v>
      </c>
      <c r="J14" s="88">
        <f t="shared" si="0"/>
        <v>0</v>
      </c>
      <c r="K14" s="113"/>
      <c r="L14" s="17"/>
      <c r="M14" s="153"/>
      <c r="N14" s="153"/>
      <c r="S14" s="339"/>
    </row>
    <row r="15" spans="1:19" s="20" customFormat="1" ht="16" customHeight="1" thickBot="1">
      <c r="A15" s="338"/>
      <c r="B15" s="137"/>
      <c r="C15" s="89" t="s">
        <v>161</v>
      </c>
      <c r="D15" s="135"/>
      <c r="E15" s="135"/>
      <c r="F15" s="136"/>
      <c r="G15" s="88"/>
      <c r="H15" s="125">
        <f>SUM(G9:G14)</f>
        <v>0</v>
      </c>
      <c r="I15" s="129"/>
      <c r="J15" s="90"/>
      <c r="K15" s="115">
        <f>SUM(J9:J14)</f>
        <v>0</v>
      </c>
      <c r="L15" s="17"/>
      <c r="N15" s="153"/>
      <c r="S15" s="339"/>
    </row>
    <row r="16" spans="1:19" s="19" customFormat="1" ht="16" customHeight="1">
      <c r="A16"/>
      <c r="B16" s="137"/>
      <c r="C16" s="135"/>
      <c r="D16" s="135"/>
      <c r="E16" s="135"/>
      <c r="F16" s="136"/>
      <c r="G16" s="88"/>
      <c r="H16" s="124"/>
      <c r="I16" s="129"/>
      <c r="J16" s="88"/>
      <c r="K16" s="116"/>
      <c r="L16" s="16"/>
      <c r="S16" s="33"/>
    </row>
    <row r="17" spans="1:19" s="19" customFormat="1" ht="16" customHeight="1">
      <c r="A17"/>
      <c r="B17" s="162" t="s">
        <v>162</v>
      </c>
      <c r="C17" s="135"/>
      <c r="D17" s="135"/>
      <c r="E17" s="135"/>
      <c r="F17" s="136"/>
      <c r="G17" s="88"/>
      <c r="H17" s="88"/>
      <c r="I17" s="129"/>
      <c r="J17" s="90"/>
      <c r="K17" s="113"/>
      <c r="L17" s="16"/>
      <c r="S17" s="33"/>
    </row>
    <row r="18" spans="1:19" s="19" customFormat="1" ht="16" customHeight="1">
      <c r="A18"/>
      <c r="B18" s="86" t="str">
        <f>IF('Saldo Buku'!C19="","",'Saldo Buku'!C19)</f>
        <v>Biaya Bahan Baku</v>
      </c>
      <c r="C18" s="135"/>
      <c r="D18" s="135"/>
      <c r="E18" s="135"/>
      <c r="F18" s="136"/>
      <c r="G18" s="88"/>
      <c r="H18" s="88"/>
      <c r="I18" s="129">
        <f>SUMIF(Transaksi!$K$11:$K$1020,LR!B18,Transaksi!$L$11:$L$1020)-SUMIF(Transaksi!$K$11:$K$1020,LR!B18,Transaksi!$M$11:$M$1020)</f>
        <v>0</v>
      </c>
      <c r="J18" s="88">
        <f>G18+I18</f>
        <v>0</v>
      </c>
      <c r="K18" s="113"/>
      <c r="L18" s="16"/>
      <c r="S18" s="33"/>
    </row>
    <row r="19" spans="1:19" s="19" customFormat="1" ht="16" customHeight="1">
      <c r="A19"/>
      <c r="B19" s="86" t="str">
        <f>IF('Saldo Buku'!C20="","",'Saldo Buku'!C20)</f>
        <v>Biaya Operasional</v>
      </c>
      <c r="C19" s="135"/>
      <c r="D19" s="135"/>
      <c r="E19" s="135"/>
      <c r="F19" s="136"/>
      <c r="G19" s="88"/>
      <c r="H19" s="88"/>
      <c r="I19" s="129">
        <f>SUMIF(Transaksi!$K$11:$K$1020,LR!B19,Transaksi!$L$11:$L$1020)-SUMIF(Transaksi!$K$11:$K$1020,LR!B19,Transaksi!$M$11:$M$1020)</f>
        <v>0</v>
      </c>
      <c r="J19" s="88">
        <f t="shared" ref="J19:J20" si="1">G19+I19</f>
        <v>0</v>
      </c>
      <c r="K19" s="113"/>
      <c r="L19" s="16"/>
      <c r="S19" s="33"/>
    </row>
    <row r="20" spans="1:19" s="19" customFormat="1" ht="16" customHeight="1">
      <c r="A20"/>
      <c r="B20" s="86" t="str">
        <f>IF('Saldo Buku'!C21="","",'Saldo Buku'!C21)</f>
        <v>Biaya Insentif Fasilitas</v>
      </c>
      <c r="C20" s="135"/>
      <c r="D20" s="135"/>
      <c r="E20" s="135"/>
      <c r="F20" s="136"/>
      <c r="G20" s="88"/>
      <c r="H20" s="88"/>
      <c r="I20" s="129">
        <f>SUMIF(Transaksi!$K$11:$K$1020,LR!B20,Transaksi!$L$11:$L$1020)-SUMIF(Transaksi!$K$11:$K$1020,LR!B20,Transaksi!$M$11:$M$1020)</f>
        <v>0</v>
      </c>
      <c r="J20" s="88">
        <f t="shared" si="1"/>
        <v>0</v>
      </c>
      <c r="K20" s="113"/>
      <c r="L20" s="16"/>
      <c r="S20" s="33"/>
    </row>
    <row r="21" spans="1:19" s="19" customFormat="1" ht="16" hidden="1" customHeight="1">
      <c r="A21"/>
      <c r="B21" s="86" t="e">
        <f>IF(#REF!="","",#REF!)</f>
        <v>#REF!</v>
      </c>
      <c r="C21" s="135"/>
      <c r="D21" s="135"/>
      <c r="E21" s="135"/>
      <c r="F21" s="136"/>
      <c r="G21" s="88" t="e">
        <f>#REF!</f>
        <v>#REF!</v>
      </c>
      <c r="H21" s="88"/>
      <c r="I21" s="129">
        <f>SUMIF(Transaksi!$K$11:$K$1020,LR!B21,Transaksi!$L$11:$L$1020)-SUMIF(Transaksi!$K$11:$K$1020,LR!B21,Transaksi!$M$11:$M$1020)</f>
        <v>0</v>
      </c>
      <c r="J21" s="88">
        <f t="shared" ref="J21" si="2">I21</f>
        <v>0</v>
      </c>
      <c r="K21" s="113"/>
      <c r="L21" s="16"/>
      <c r="S21" s="33"/>
    </row>
    <row r="22" spans="1:19" s="19" customFormat="1" ht="16" hidden="1" customHeight="1">
      <c r="A22"/>
      <c r="B22" s="86" t="e">
        <f>IF(#REF!="","",#REF!)</f>
        <v>#REF!</v>
      </c>
      <c r="C22" s="135"/>
      <c r="D22" s="135"/>
      <c r="E22" s="135"/>
      <c r="F22" s="136"/>
      <c r="G22" s="88"/>
      <c r="H22" s="88"/>
      <c r="I22" s="129">
        <f>SUMIF(Transaksi!$K$11:$K$1020,LR!B22,Transaksi!$L$11:$L$1020)-SUMIF(Transaksi!$K$11:$K$1020,LR!B22,Transaksi!$M$11:$M$1020)</f>
        <v>0</v>
      </c>
      <c r="J22" s="88">
        <f t="shared" ref="J22" si="3">I22</f>
        <v>0</v>
      </c>
      <c r="K22" s="113"/>
      <c r="L22" s="16"/>
      <c r="S22" s="33"/>
    </row>
    <row r="23" spans="1:19" s="19" customFormat="1" ht="16" hidden="1" customHeight="1">
      <c r="A23"/>
      <c r="B23" s="86" t="e">
        <f>IF(#REF!="","",#REF!)</f>
        <v>#REF!</v>
      </c>
      <c r="C23" s="135"/>
      <c r="D23" s="135"/>
      <c r="E23" s="135"/>
      <c r="F23" s="136"/>
      <c r="G23" s="88"/>
      <c r="H23" s="117"/>
      <c r="I23" s="129">
        <f>SUMIF(Transaksi!$K$11:$K$1010,LR!B23,Transaksi!$L$11:$L$1010)-SUMIF(Transaksi!$K$11:$K$1010,LR!B23,Transaksi!$M$11:$M$1010)</f>
        <v>0</v>
      </c>
      <c r="J23" s="88">
        <f t="shared" ref="J23" si="4">G23+I23</f>
        <v>0</v>
      </c>
      <c r="K23" s="114"/>
      <c r="L23" s="16"/>
      <c r="S23" s="33"/>
    </row>
    <row r="24" spans="1:19" s="19" customFormat="1" ht="16" customHeight="1" thickBot="1">
      <c r="A24"/>
      <c r="B24" s="137"/>
      <c r="C24" s="89" t="s">
        <v>163</v>
      </c>
      <c r="D24" s="135"/>
      <c r="E24" s="135"/>
      <c r="F24" s="136"/>
      <c r="G24" s="88"/>
      <c r="H24" s="125"/>
      <c r="I24" s="129"/>
      <c r="J24" s="90"/>
      <c r="K24" s="115">
        <f>SUM(J18:J23)</f>
        <v>0</v>
      </c>
      <c r="L24" s="16"/>
      <c r="S24" s="33"/>
    </row>
    <row r="25" spans="1:19" s="19" customFormat="1" ht="16" customHeight="1" thickTop="1" thickBot="1">
      <c r="A25"/>
      <c r="B25" s="138"/>
      <c r="C25" s="119"/>
      <c r="D25" s="120"/>
      <c r="E25" s="120"/>
      <c r="F25" s="121"/>
      <c r="G25" s="117"/>
      <c r="H25" s="165"/>
      <c r="I25" s="130"/>
      <c r="J25" s="118"/>
      <c r="K25" s="166"/>
      <c r="L25" s="16"/>
      <c r="S25" s="33"/>
    </row>
    <row r="26" spans="1:19" s="19" customFormat="1" ht="16" customHeight="1" thickBot="1">
      <c r="A26"/>
      <c r="B26" s="123" t="s">
        <v>81</v>
      </c>
      <c r="C26" s="120"/>
      <c r="D26" s="120"/>
      <c r="E26" s="120"/>
      <c r="F26" s="121"/>
      <c r="G26" s="117"/>
      <c r="H26" s="192">
        <f>H15-H24</f>
        <v>0</v>
      </c>
      <c r="I26" s="130"/>
      <c r="J26" s="118"/>
      <c r="K26" s="149">
        <f>K15-K24</f>
        <v>0</v>
      </c>
      <c r="L26" s="16"/>
      <c r="M26" s="132"/>
      <c r="S26" s="33"/>
    </row>
    <row r="27" spans="1:19" s="19" customFormat="1" ht="16" customHeight="1" thickTop="1">
      <c r="A27"/>
      <c r="B27" s="86" t="str">
        <f>'Saldo Buku'!C10</f>
        <v>Petty Cash</v>
      </c>
      <c r="C27" s="135"/>
      <c r="D27" s="135"/>
      <c r="E27" s="135"/>
      <c r="F27" s="136"/>
      <c r="G27" s="88">
        <f>'Saldo Buku'!D10</f>
        <v>0</v>
      </c>
      <c r="H27" s="88"/>
      <c r="I27" s="129">
        <f>SUMIF(Transaksi!$N$11:$N$1020,B27,Transaksi!$O$11:$O$1020)-SUMIF(Transaksi!$N$11:$N$1020,B27,Transaksi!$P$11:$P$1020)</f>
        <v>0</v>
      </c>
      <c r="J27" s="88">
        <f>G27+I27</f>
        <v>0</v>
      </c>
      <c r="K27" s="116"/>
      <c r="L27" s="16"/>
      <c r="M27" s="132"/>
      <c r="S27" s="33"/>
    </row>
    <row r="28" spans="1:19" s="19" customFormat="1" ht="16" customHeight="1" thickBot="1">
      <c r="A28"/>
      <c r="B28" s="193" t="str">
        <f>'Saldo Buku'!C11</f>
        <v>Kas di Bank</v>
      </c>
      <c r="C28" s="91"/>
      <c r="D28" s="91"/>
      <c r="E28" s="91"/>
      <c r="F28" s="122"/>
      <c r="G28" s="92">
        <f>'Saldo Buku'!D11</f>
        <v>0</v>
      </c>
      <c r="H28" s="92"/>
      <c r="I28" s="131">
        <f>SUMIF(Transaksi!$N$11:$N$1020,B28,Transaksi!$O$11:$O$1020)-SUMIF(Transaksi!$N$11:$N$1020,B28,Transaksi!$P$11:$P$1020)</f>
        <v>0</v>
      </c>
      <c r="J28" s="92">
        <f>G28+I28</f>
        <v>0</v>
      </c>
      <c r="K28" s="194">
        <f>J28+J27</f>
        <v>0</v>
      </c>
      <c r="L28" s="16"/>
      <c r="M28" s="132"/>
      <c r="S28" s="33"/>
    </row>
    <row r="29" spans="1:19" s="19" customFormat="1" ht="12.5">
      <c r="A29"/>
      <c r="B29" s="16"/>
      <c r="C29" s="16"/>
      <c r="D29" s="16"/>
      <c r="E29" s="16"/>
      <c r="F29" s="16"/>
      <c r="G29" s="70"/>
      <c r="H29" s="70">
        <f>H26-G27-G28</f>
        <v>0</v>
      </c>
      <c r="I29" s="16"/>
      <c r="J29" s="16"/>
      <c r="K29" s="70">
        <f>K26-K28</f>
        <v>0</v>
      </c>
      <c r="L29" s="70"/>
      <c r="M29" s="367" t="str">
        <f>IF(K29=0,"Oke, Cocok","Tidak Cocok")</f>
        <v>Oke, Cocok</v>
      </c>
      <c r="S29" s="33"/>
    </row>
    <row r="30" spans="1:19" s="19" customFormat="1" ht="16" customHeight="1">
      <c r="A30"/>
      <c r="B30" s="16"/>
      <c r="C30" s="16" t="s">
        <v>164</v>
      </c>
      <c r="D30" s="16"/>
      <c r="E30" s="16"/>
      <c r="F30" s="16"/>
      <c r="G30" s="70"/>
      <c r="H30" s="70"/>
      <c r="I30" s="16"/>
      <c r="J30" s="16" t="str">
        <f>Setup!C19&amp;", "&amp;Setup!C18</f>
        <v xml:space="preserve">, </v>
      </c>
      <c r="K30" s="70"/>
      <c r="L30" s="70"/>
      <c r="S30" s="33"/>
    </row>
    <row r="31" spans="1:19" s="19" customFormat="1" ht="16" customHeight="1">
      <c r="A31"/>
      <c r="B31" s="16"/>
      <c r="C31" s="16" t="str">
        <f>"Kepala "&amp;Setup!C6</f>
        <v>Kepala Input Nama SPPG di sini</v>
      </c>
      <c r="D31" s="16"/>
      <c r="E31" s="16"/>
      <c r="F31" s="16"/>
      <c r="G31" s="70"/>
      <c r="H31" s="70"/>
      <c r="I31" s="16"/>
      <c r="J31" s="16" t="s">
        <v>907</v>
      </c>
      <c r="K31" s="70"/>
      <c r="L31" s="70"/>
      <c r="S31" s="33"/>
    </row>
    <row r="32" spans="1:19" s="19" customFormat="1" ht="16" customHeight="1">
      <c r="A32"/>
      <c r="B32" s="16"/>
      <c r="C32" s="16"/>
      <c r="D32" s="16"/>
      <c r="E32" s="16"/>
      <c r="F32" s="16"/>
      <c r="G32" s="70"/>
      <c r="H32" s="70"/>
      <c r="I32" s="16"/>
      <c r="J32" s="18"/>
      <c r="K32" s="150"/>
      <c r="L32" s="70"/>
      <c r="S32" s="33"/>
    </row>
    <row r="33" spans="1:19" s="19" customFormat="1" ht="16" customHeight="1">
      <c r="A33"/>
      <c r="B33" s="16"/>
      <c r="C33" s="16"/>
      <c r="D33" s="16"/>
      <c r="E33" s="16"/>
      <c r="F33" s="16"/>
      <c r="G33" s="70"/>
      <c r="H33" s="70"/>
      <c r="I33" s="16"/>
      <c r="J33" s="140"/>
      <c r="K33" s="70"/>
      <c r="L33" s="70"/>
      <c r="S33" s="33"/>
    </row>
    <row r="34" spans="1:19" s="19" customFormat="1" ht="16" customHeight="1">
      <c r="A34"/>
      <c r="B34" s="16"/>
      <c r="C34" s="16"/>
      <c r="D34" s="16"/>
      <c r="E34" s="16"/>
      <c r="F34" s="16"/>
      <c r="G34" s="70"/>
      <c r="H34" s="70"/>
      <c r="I34" s="16"/>
      <c r="J34" s="18"/>
      <c r="K34" s="70"/>
      <c r="L34" s="70"/>
      <c r="S34" s="33"/>
    </row>
    <row r="35" spans="1:19" s="19" customFormat="1" ht="16" customHeight="1">
      <c r="A35"/>
      <c r="B35" s="16"/>
      <c r="C35" s="18">
        <f>Setup!C9</f>
        <v>0</v>
      </c>
      <c r="D35" s="16"/>
      <c r="E35" s="16"/>
      <c r="F35" s="16"/>
      <c r="G35" s="70"/>
      <c r="H35" s="70"/>
      <c r="I35" s="16"/>
      <c r="J35" s="18">
        <f>Setup!C10</f>
        <v>0</v>
      </c>
      <c r="K35" s="70"/>
      <c r="L35" s="70"/>
      <c r="S35" s="33"/>
    </row>
    <row r="36" spans="1:19" s="19" customFormat="1" ht="11.5">
      <c r="A36"/>
      <c r="G36" s="33"/>
      <c r="H36" s="33"/>
      <c r="K36" s="33"/>
      <c r="L36" s="33"/>
      <c r="S36" s="33"/>
    </row>
    <row r="37" spans="1:19" s="19" customFormat="1" ht="11.5">
      <c r="A37"/>
      <c r="B37" s="23"/>
      <c r="G37" s="33"/>
      <c r="H37" s="33"/>
      <c r="K37" s="33"/>
      <c r="L37" s="33"/>
      <c r="S37" s="33"/>
    </row>
    <row r="41" spans="1:19">
      <c r="G41" s="154"/>
    </row>
  </sheetData>
  <conditionalFormatting sqref="M29">
    <cfRule type="containsText" dxfId="401" priority="1" operator="containsText" text="Tidak Cocok">
      <formula>NOT(ISERROR(SEARCH("Tidak Cocok",M29)))</formula>
    </cfRule>
  </conditionalFormatting>
  <printOptions horizontalCentered="1"/>
  <pageMargins left="0.35" right="0.37" top="0.28999999999999998" bottom="0.27559055118110237" header="0.31496062992125984" footer="0.31496062992125984"/>
  <pageSetup paperSize="9"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ADDC-9734-4F07-B862-A81DDF9620B4}">
  <sheetPr codeName="Sheet5">
    <tabColor rgb="FF00B050"/>
  </sheetPr>
  <dimension ref="B1:AB54"/>
  <sheetViews>
    <sheetView showGridLines="0" zoomScaleNormal="100" workbookViewId="0">
      <selection activeCell="B9" sqref="B9"/>
    </sheetView>
  </sheetViews>
  <sheetFormatPr defaultColWidth="8.77734375" defaultRowHeight="12.5"/>
  <cols>
    <col min="1" max="1" width="1.77734375" style="16" customWidth="1"/>
    <col min="2" max="2" width="10.77734375" style="16" customWidth="1"/>
    <col min="3" max="3" width="8.77734375" style="16" customWidth="1"/>
    <col min="4" max="4" width="14.109375" style="16" customWidth="1"/>
    <col min="5" max="5" width="4.109375" style="16" customWidth="1"/>
    <col min="6" max="6" width="16.77734375" style="16" customWidth="1"/>
    <col min="7" max="7" width="8.77734375" style="16" hidden="1" customWidth="1"/>
    <col min="8" max="8" width="8.77734375" style="16" customWidth="1"/>
    <col min="9" max="9" width="16.77734375" style="16" customWidth="1"/>
    <col min="10" max="10" width="8.77734375" style="16" hidden="1" customWidth="1"/>
    <col min="11" max="11" width="8.77734375" style="16" customWidth="1"/>
    <col min="12" max="12" width="16.77734375" style="16" customWidth="1"/>
    <col min="13" max="13" width="1.77734375" style="16" customWidth="1"/>
    <col min="14" max="17" width="8.77734375" style="16" customWidth="1"/>
    <col min="18" max="26" width="8.77734375" style="16"/>
    <col min="27" max="27" width="16.44140625" style="16" customWidth="1"/>
    <col min="28" max="28" width="36.88671875" style="16" customWidth="1"/>
    <col min="29" max="16384" width="8.77734375" style="16"/>
  </cols>
  <sheetData>
    <row r="1" spans="2:13" ht="30" customHeight="1">
      <c r="B1" s="637" t="s">
        <v>165</v>
      </c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93"/>
    </row>
    <row r="2" spans="2:13" ht="30" customHeight="1" thickBot="1"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201"/>
    </row>
    <row r="5" spans="2:13" ht="18">
      <c r="B5" s="341" t="s">
        <v>944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</row>
    <row r="6" spans="2:13" ht="15.5">
      <c r="B6" s="34" t="str">
        <f>IF(Setup!C20="","","Nomor: "&amp;Setup!C20)</f>
        <v/>
      </c>
      <c r="C6" s="197"/>
      <c r="D6" s="93"/>
      <c r="E6" s="93"/>
      <c r="F6" s="93"/>
      <c r="G6" s="93"/>
      <c r="H6" s="93"/>
      <c r="I6" s="93"/>
      <c r="J6" s="93"/>
      <c r="K6" s="93"/>
      <c r="L6" s="93"/>
      <c r="M6" s="93"/>
    </row>
    <row r="7" spans="2:13">
      <c r="B7" s="93" t="str">
        <f>Transaksi!C5</f>
        <v>Periode : 05-01-2026 s.d. 17-01-2026</v>
      </c>
      <c r="C7" s="93"/>
      <c r="D7" s="93"/>
      <c r="E7" s="93"/>
      <c r="F7" s="93"/>
      <c r="G7" s="93"/>
      <c r="H7" s="93"/>
      <c r="I7" s="93"/>
      <c r="J7" s="93"/>
      <c r="K7" s="93"/>
      <c r="L7" s="93"/>
    </row>
    <row r="9" spans="2:13">
      <c r="B9" s="16" t="s">
        <v>166</v>
      </c>
    </row>
    <row r="10" spans="2:13" ht="8" customHeight="1"/>
    <row r="11" spans="2:13" s="17" customFormat="1" ht="15" customHeight="1">
      <c r="B11" s="17" t="s">
        <v>167</v>
      </c>
      <c r="D11" s="359" t="s">
        <v>168</v>
      </c>
      <c r="E11" s="17" t="str">
        <f>IF(Setup!C9="","….............",Setup!C9)</f>
        <v>….............</v>
      </c>
    </row>
    <row r="12" spans="2:13" s="17" customFormat="1" ht="15" customHeight="1">
      <c r="B12" s="17" t="s">
        <v>169</v>
      </c>
      <c r="D12" s="359" t="s">
        <v>168</v>
      </c>
      <c r="E12" s="17" t="s">
        <v>901</v>
      </c>
    </row>
    <row r="13" spans="2:13" s="17" customFormat="1" ht="15" customHeight="1">
      <c r="B13" s="17" t="s">
        <v>899</v>
      </c>
      <c r="D13" s="359" t="s">
        <v>168</v>
      </c>
      <c r="E13" s="17" t="str">
        <f>IF(Setup!C11="","….............",Setup!C11)</f>
        <v>….............</v>
      </c>
    </row>
    <row r="14" spans="2:13" s="17" customFormat="1" ht="15" customHeight="1">
      <c r="B14" s="17" t="s">
        <v>170</v>
      </c>
      <c r="D14" s="359" t="s">
        <v>168</v>
      </c>
      <c r="E14" s="17" t="str">
        <f>IF(Setup!C6="","….............",Setup!C6)</f>
        <v>Input Nama SPPG di sini</v>
      </c>
    </row>
    <row r="15" spans="2:13" s="17" customFormat="1" ht="15" customHeight="1">
      <c r="B15" s="17" t="s">
        <v>900</v>
      </c>
      <c r="D15" s="359" t="s">
        <v>168</v>
      </c>
      <c r="E15" s="17" t="str">
        <f>IF(Setup!C7="","….............",Setup!C7)</f>
        <v>….............</v>
      </c>
    </row>
    <row r="16" spans="2:13" ht="8" customHeight="1"/>
    <row r="17" spans="2:28">
      <c r="B17" s="16" t="s">
        <v>171</v>
      </c>
      <c r="AA17" s="721" t="s">
        <v>905</v>
      </c>
      <c r="AB17" s="722">
        <f>F25</f>
        <v>0</v>
      </c>
    </row>
    <row r="18" spans="2:28" ht="13">
      <c r="B18" s="18" t="s">
        <v>902</v>
      </c>
      <c r="F18" s="18"/>
      <c r="I18" s="18"/>
      <c r="L18" s="18"/>
      <c r="AA18" s="716">
        <f>LEN(AB18)</f>
        <v>1</v>
      </c>
      <c r="AB18" s="717" t="str">
        <f>RIGHT(AB17,3)</f>
        <v>0</v>
      </c>
    </row>
    <row r="19" spans="2:28" ht="13">
      <c r="B19" s="590" t="s">
        <v>903</v>
      </c>
      <c r="F19" s="592">
        <f>LR!K15</f>
        <v>0</v>
      </c>
      <c r="G19" s="150"/>
      <c r="H19" s="27" t="s">
        <v>912</v>
      </c>
      <c r="I19"/>
      <c r="J19"/>
      <c r="K19"/>
      <c r="L19"/>
      <c r="M19"/>
      <c r="N19"/>
      <c r="AA19" s="716">
        <f>LEN(AB19)</f>
        <v>1</v>
      </c>
      <c r="AB19" s="717" t="str">
        <f>RIGHT(AB17,6)</f>
        <v>0</v>
      </c>
    </row>
    <row r="20" spans="2:28" ht="13">
      <c r="B20" s="590" t="s">
        <v>904</v>
      </c>
      <c r="F20" s="362"/>
      <c r="G20" s="150"/>
      <c r="H20"/>
      <c r="I20"/>
      <c r="J20"/>
      <c r="K20"/>
      <c r="L20"/>
      <c r="M20"/>
      <c r="N20"/>
      <c r="AA20" s="716">
        <f t="shared" ref="AA20:AA21" si="0">LEN(AB20)</f>
        <v>1</v>
      </c>
      <c r="AB20" s="717" t="str">
        <f>RIGHT(AB17,9)</f>
        <v>0</v>
      </c>
    </row>
    <row r="21" spans="2:28">
      <c r="B21" s="591" t="s">
        <v>48</v>
      </c>
      <c r="F21" s="362">
        <f>LR!J18</f>
        <v>0</v>
      </c>
      <c r="G21" s="150"/>
      <c r="H21"/>
      <c r="I21"/>
      <c r="J21"/>
      <c r="K21"/>
      <c r="L21"/>
      <c r="M21"/>
      <c r="N21"/>
      <c r="AA21" s="716">
        <f t="shared" si="0"/>
        <v>1</v>
      </c>
      <c r="AB21" s="717" t="str">
        <f>RIGHT(AB17,12)</f>
        <v>0</v>
      </c>
    </row>
    <row r="22" spans="2:28">
      <c r="B22" s="591" t="s">
        <v>51</v>
      </c>
      <c r="F22" s="362">
        <f>LR!J19</f>
        <v>0</v>
      </c>
      <c r="G22" s="150"/>
      <c r="H22"/>
      <c r="I22"/>
      <c r="J22"/>
      <c r="K22"/>
      <c r="L22"/>
      <c r="M22"/>
      <c r="N22"/>
      <c r="AA22" s="718"/>
      <c r="AB22" s="717" t="str">
        <f>AB18&amp;",-"</f>
        <v>0,-</v>
      </c>
    </row>
    <row r="23" spans="2:28">
      <c r="B23" s="591" t="s">
        <v>152</v>
      </c>
      <c r="F23" s="594">
        <f>LR!J20</f>
        <v>0</v>
      </c>
      <c r="G23" s="150"/>
      <c r="H23"/>
      <c r="I23"/>
      <c r="J23"/>
      <c r="K23"/>
      <c r="L23"/>
      <c r="M23"/>
      <c r="N23"/>
      <c r="AA23" s="718"/>
      <c r="AB23" s="717" t="str">
        <f>LEFT(AB19,3)&amp;"."</f>
        <v>0.</v>
      </c>
    </row>
    <row r="24" spans="2:28" ht="13.5" thickBot="1">
      <c r="B24" s="151" t="s">
        <v>910</v>
      </c>
      <c r="F24" s="593">
        <f>SUM(F21:F23)</f>
        <v>0</v>
      </c>
      <c r="G24" s="198"/>
      <c r="H24"/>
      <c r="I24"/>
      <c r="J24"/>
      <c r="K24"/>
      <c r="L24"/>
      <c r="M24"/>
      <c r="N24"/>
      <c r="AA24" s="718"/>
      <c r="AB24" s="717" t="e">
        <f>LEFT(AB20,3-(9-AA20))&amp;"."</f>
        <v>#VALUE!</v>
      </c>
    </row>
    <row r="25" spans="2:28" ht="13.5" thickBot="1">
      <c r="B25" s="590" t="s">
        <v>905</v>
      </c>
      <c r="F25" s="198">
        <f>F19-F24</f>
        <v>0</v>
      </c>
      <c r="G25" s="593"/>
      <c r="H25"/>
      <c r="I25"/>
      <c r="J25"/>
      <c r="K25"/>
      <c r="L25"/>
      <c r="M25"/>
      <c r="N25"/>
      <c r="AA25" s="718"/>
      <c r="AB25" s="717" t="str">
        <f>IF(AA21&lt;=9,"",LEFT(AB21,3-(12-AA21)))&amp;" "</f>
        <v xml:space="preserve"> </v>
      </c>
    </row>
    <row r="26" spans="2:28" ht="13">
      <c r="AA26" s="719"/>
      <c r="AB26" s="720" t="e">
        <f>AB25&amp;AB24&amp;AB23&amp;AB22</f>
        <v>#VALUE!</v>
      </c>
    </row>
    <row r="27" spans="2:28" ht="13">
      <c r="B27" s="18" t="s">
        <v>172</v>
      </c>
    </row>
    <row r="28" spans="2:28">
      <c r="B28" s="16" t="s">
        <v>173</v>
      </c>
    </row>
    <row r="29" spans="2:28">
      <c r="B29" s="16" t="s">
        <v>174</v>
      </c>
    </row>
    <row r="30" spans="2:28">
      <c r="B30" s="151" t="s">
        <v>48</v>
      </c>
      <c r="E30" s="196" t="s">
        <v>168</v>
      </c>
      <c r="F30" s="16" t="s">
        <v>175</v>
      </c>
    </row>
    <row r="31" spans="2:28">
      <c r="B31" s="151" t="s">
        <v>51</v>
      </c>
      <c r="E31" s="196" t="s">
        <v>168</v>
      </c>
      <c r="F31" s="16" t="s">
        <v>917</v>
      </c>
    </row>
    <row r="32" spans="2:28">
      <c r="B32" s="151" t="s">
        <v>152</v>
      </c>
      <c r="E32" s="196" t="s">
        <v>168</v>
      </c>
      <c r="F32" s="16" t="s">
        <v>906</v>
      </c>
    </row>
    <row r="33" spans="2:11">
      <c r="B33" s="16" t="s">
        <v>176</v>
      </c>
      <c r="E33" s="196" t="s">
        <v>168</v>
      </c>
      <c r="F33" s="370" t="str">
        <f>IF(Setup!C13="","….............",Setup!C13)</f>
        <v>….............</v>
      </c>
    </row>
    <row r="34" spans="2:11" ht="8" customHeight="1"/>
    <row r="35" spans="2:11">
      <c r="B35" s="16" t="e">
        <f>"Sisa dana sebesar Rp"&amp;AB26&amp;" akan dialihkan ke periode selanjutnya."</f>
        <v>#VALUE!</v>
      </c>
    </row>
    <row r="36" spans="2:11">
      <c r="B36" s="16" t="s">
        <v>177</v>
      </c>
    </row>
    <row r="38" spans="2:11">
      <c r="I38" s="16" t="str">
        <f>Setup!C19&amp;","</f>
        <v>,</v>
      </c>
      <c r="J38" s="27"/>
      <c r="K38" s="16" t="str">
        <f>IF(Setup!C18="","",Setup!C18)</f>
        <v/>
      </c>
    </row>
    <row r="39" spans="2:11">
      <c r="C39" s="16" t="s">
        <v>178</v>
      </c>
      <c r="I39" s="16" t="s">
        <v>179</v>
      </c>
    </row>
    <row r="40" spans="2:11">
      <c r="C40" s="27" t="str">
        <f>IF(Setup!C11="","….............",Setup!C11)</f>
        <v>….............</v>
      </c>
      <c r="I40" s="16" t="s">
        <v>907</v>
      </c>
    </row>
    <row r="41" spans="2:11">
      <c r="I41" s="27" t="str">
        <f>Setup!C6</f>
        <v>Input Nama SPPG di sini</v>
      </c>
    </row>
    <row r="46" spans="2:11" ht="13">
      <c r="C46" s="148" t="str">
        <f>IF(Setup!C12="","….............",Setup!C12)</f>
        <v>….............</v>
      </c>
      <c r="I46" s="18" t="str">
        <f>IF(Setup!C10="","…..................",Setup!C10)</f>
        <v>…..................</v>
      </c>
    </row>
    <row r="47" spans="2:11">
      <c r="C47" s="16" t="s">
        <v>180</v>
      </c>
    </row>
    <row r="48" spans="2:11">
      <c r="F48" s="16" t="s">
        <v>181</v>
      </c>
    </row>
    <row r="49" spans="6:6">
      <c r="F49" s="16" t="str">
        <f>"Kepala "&amp;Setup!C6</f>
        <v>Kepala Input Nama SPPG di sini</v>
      </c>
    </row>
    <row r="54" spans="6:6" ht="13">
      <c r="F54" s="148" t="str">
        <f>IF(Setup!C9="","…..................",Setup!C9)</f>
        <v>…..................</v>
      </c>
    </row>
  </sheetData>
  <sheetProtection algorithmName="SHA-512" hashValue="1ylchxpIkTGobpuVHsk8H8zvVNyZMbxl9+oYGaLCEueK6EKZqPN5siqKZB/zQb6nue3poCWWbFp7q38s7UDaHQ==" saltValue="i88MRZ/6UB+jMmChbZSiYA==" spinCount="100000" sheet="1" objects="1" scenarios="1"/>
  <printOptions horizontalCentered="1"/>
  <pageMargins left="0.70866141732283472" right="0.70866141732283472" top="0.33" bottom="0.3" header="0.31496062992125984" footer="0.31496062992125984"/>
  <pageSetup paperSize="9" orientation="portrait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964E-6955-405D-BDFF-09903D7183F2}">
  <sheetPr codeName="Sheet7">
    <tabColor rgb="FF00B050"/>
  </sheetPr>
  <dimension ref="A1:O35"/>
  <sheetViews>
    <sheetView showGridLines="0" zoomScaleNormal="100" workbookViewId="0"/>
  </sheetViews>
  <sheetFormatPr defaultColWidth="8.77734375" defaultRowHeight="12.5"/>
  <cols>
    <col min="1" max="4" width="8.77734375" style="16"/>
    <col min="5" max="5" width="16.77734375" style="16" customWidth="1"/>
    <col min="6" max="6" width="0" style="16" hidden="1" customWidth="1"/>
    <col min="7" max="16384" width="8.77734375" style="16"/>
  </cols>
  <sheetData>
    <row r="1" spans="1:15" ht="30" customHeight="1">
      <c r="A1" s="93" t="s">
        <v>918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5" ht="30" customHeight="1" thickBot="1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5" spans="1:15" ht="18">
      <c r="A5" s="341" t="s">
        <v>182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O5" s="18"/>
    </row>
    <row r="8" spans="1:15">
      <c r="A8" s="16" t="s">
        <v>183</v>
      </c>
    </row>
    <row r="10" spans="1:15">
      <c r="A10" s="16" t="s">
        <v>167</v>
      </c>
      <c r="C10" s="196" t="s">
        <v>168</v>
      </c>
      <c r="D10" s="16" t="str">
        <f>IF(Setup!C12="","….............",Setup!C12)</f>
        <v>….............</v>
      </c>
    </row>
    <row r="11" spans="1:15" ht="6" customHeight="1">
      <c r="C11" s="199"/>
    </row>
    <row r="12" spans="1:15">
      <c r="A12" s="16" t="s">
        <v>169</v>
      </c>
      <c r="C12" s="196" t="s">
        <v>168</v>
      </c>
      <c r="D12" s="16" t="str">
        <f>"Perwakilan "&amp;IF(Setup!C11="","….............",Setup!C11)</f>
        <v>Perwakilan ….............</v>
      </c>
    </row>
    <row r="14" spans="1:15">
      <c r="A14" s="16" t="s">
        <v>184</v>
      </c>
    </row>
    <row r="15" spans="1:15">
      <c r="A15" s="16" t="str">
        <f>"dilaksanakan dengan menggunakan dana APBN TA "&amp;Setup!C14&amp;" melalui DIPA Badan Gizi Nasional TA "&amp;Setup!C14&amp;","</f>
        <v>dilaksanakan dengan menggunakan dana APBN TA  melalui DIPA Badan Gizi Nasional TA ,</v>
      </c>
    </row>
    <row r="16" spans="1:15">
      <c r="A16" s="16" t="s">
        <v>185</v>
      </c>
    </row>
    <row r="17" spans="1:10" ht="13">
      <c r="A17" s="16" t="s">
        <v>913</v>
      </c>
    </row>
    <row r="18" spans="1:10">
      <c r="A18" s="16" t="s">
        <v>186</v>
      </c>
    </row>
    <row r="20" spans="1:10">
      <c r="A20" s="16" t="s">
        <v>187</v>
      </c>
      <c r="D20" s="27" t="s">
        <v>168</v>
      </c>
      <c r="E20" s="150">
        <f>LPA!F19</f>
        <v>0</v>
      </c>
    </row>
    <row r="21" spans="1:10" ht="6" customHeight="1">
      <c r="E21" s="150"/>
    </row>
    <row r="22" spans="1:10">
      <c r="A22" s="16" t="s">
        <v>188</v>
      </c>
      <c r="D22" s="27" t="s">
        <v>168</v>
      </c>
      <c r="E22" s="150">
        <f>LPA!F24</f>
        <v>0</v>
      </c>
    </row>
    <row r="23" spans="1:10" ht="6" customHeight="1">
      <c r="E23" s="150"/>
    </row>
    <row r="24" spans="1:10" ht="13.5" thickBot="1">
      <c r="A24" s="16" t="s">
        <v>189</v>
      </c>
      <c r="D24" s="27" t="s">
        <v>168</v>
      </c>
      <c r="E24" s="372">
        <f>E20-E22</f>
        <v>0</v>
      </c>
    </row>
    <row r="26" spans="1:10">
      <c r="A26" s="16" t="s">
        <v>190</v>
      </c>
    </row>
    <row r="27" spans="1:10">
      <c r="A27" s="16" t="s">
        <v>191</v>
      </c>
    </row>
    <row r="29" spans="1:10">
      <c r="H29" s="16" t="str">
        <f>Setup!C19&amp;","</f>
        <v>,</v>
      </c>
      <c r="J29" s="16" t="str">
        <f>IF(Setup!C18="","",Setup!C18)</f>
        <v/>
      </c>
    </row>
    <row r="30" spans="1:10">
      <c r="H30" s="27" t="str">
        <f>"Perwakilan "&amp;Setup!C11</f>
        <v xml:space="preserve">Perwakilan </v>
      </c>
    </row>
    <row r="35" spans="8:8" ht="13">
      <c r="H35" s="18" t="str">
        <f>IF(Setup!C12="","….............",Setup!C12)</f>
        <v>….............</v>
      </c>
    </row>
  </sheetData>
  <sheetProtection algorithmName="SHA-512" hashValue="NqhG0+axWzBslezkyo7471pKVsJ7AQiKxohL6hnNUHWcagNTmsQD5djde/9+Po/atsmsqrY8vF23z8VFBHMwcw==" saltValue="96e0/zehFDFlVzyoxcwe7g==" spinCount="100000" sheet="1" objects="1" scenarios="1"/>
  <printOptions horizontalCentered="1"/>
  <pageMargins left="0.70866141732283472" right="0.70866141732283472" top="0.32" bottom="0.74803149606299213" header="0.31496062992125984" footer="0.31496062992125984"/>
  <pageSetup paperSize="9" orientation="portrait" horizontalDpi="4294967293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7158-D5C2-4846-8C25-E7F3B370F8AA}">
  <sheetPr codeName="Sheet13">
    <tabColor rgb="FF00B050"/>
  </sheetPr>
  <dimension ref="A1:N33"/>
  <sheetViews>
    <sheetView showGridLines="0" zoomScaleNormal="100" workbookViewId="0">
      <selection activeCell="A3" sqref="A3"/>
    </sheetView>
  </sheetViews>
  <sheetFormatPr defaultColWidth="8.77734375" defaultRowHeight="12.5"/>
  <cols>
    <col min="1" max="15" width="8.77734375" style="16" customWidth="1"/>
    <col min="16" max="16384" width="8.77734375" style="16"/>
  </cols>
  <sheetData>
    <row r="1" spans="1:14" ht="30" customHeight="1">
      <c r="A1" s="93" t="s">
        <v>165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4" ht="30" customHeight="1" thickBot="1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5" spans="1:14" ht="18">
      <c r="A5" s="341" t="s">
        <v>192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4" ht="15.5">
      <c r="A6" s="34" t="str">
        <f>IF(Setup!C21="","","Nomor: "&amp;Setup!C21)</f>
        <v/>
      </c>
      <c r="B6" s="93"/>
      <c r="C6" s="93"/>
      <c r="D6" s="93"/>
      <c r="E6" s="292"/>
      <c r="F6" s="292"/>
      <c r="G6" s="292"/>
      <c r="H6" s="292"/>
      <c r="I6" s="93"/>
      <c r="J6" s="93"/>
      <c r="K6" s="93"/>
      <c r="L6" s="93"/>
      <c r="N6" s="27"/>
    </row>
    <row r="9" spans="1:14" ht="14" customHeight="1">
      <c r="A9" s="17" t="str">
        <f>"Sehubungan dengan telah berakhirnya periode "&amp;Setup!C15&amp;", sisa dana sebesar"</f>
        <v>Sehubungan dengan telah berakhirnya periode 05-01-2026, sisa dana sebesar</v>
      </c>
    </row>
    <row r="10" spans="1:14" ht="14" customHeight="1">
      <c r="A10" s="17" t="e">
        <f>"Rp"&amp;LPA!AB26&amp;" akan dialihkan ke periode selanjutnya yang dimulai pada tanggal "&amp;Setup!C17</f>
        <v>#VALUE!</v>
      </c>
    </row>
    <row r="11" spans="1:14" ht="14" customHeight="1">
      <c r="A11" s="17" t="s">
        <v>193</v>
      </c>
    </row>
    <row r="15" spans="1:14">
      <c r="H15" s="27" t="str">
        <f>Setup!C19&amp;","</f>
        <v>,</v>
      </c>
      <c r="I15" s="27"/>
      <c r="J15" s="16" t="str">
        <f>IF(Setup!C18="","",Setup!C18)</f>
        <v/>
      </c>
    </row>
    <row r="16" spans="1:14">
      <c r="B16" s="16" t="s">
        <v>178</v>
      </c>
      <c r="H16" s="16" t="s">
        <v>179</v>
      </c>
    </row>
    <row r="17" spans="2:9">
      <c r="B17" s="27" t="str">
        <f>IF(Setup!C11="","….............",Setup!C11)</f>
        <v>….............</v>
      </c>
      <c r="H17" s="16" t="s">
        <v>907</v>
      </c>
    </row>
    <row r="18" spans="2:9">
      <c r="H18" s="16" t="str">
        <f>Setup!C6</f>
        <v>Input Nama SPPG di sini</v>
      </c>
    </row>
    <row r="20" spans="2:9">
      <c r="H20" s="27"/>
    </row>
    <row r="24" spans="2:9" ht="13">
      <c r="B24" s="148" t="str">
        <f>IF(Setup!C12="","….............",Setup!C12)</f>
        <v>….............</v>
      </c>
      <c r="H24" s="18" t="str">
        <f>IF(Setup!C10="","…................",Setup!C10)</f>
        <v>…................</v>
      </c>
      <c r="I24" s="18"/>
    </row>
    <row r="25" spans="2:9">
      <c r="B25" s="16" t="s">
        <v>180</v>
      </c>
    </row>
    <row r="26" spans="2:9">
      <c r="F26" s="16" t="s">
        <v>181</v>
      </c>
    </row>
    <row r="27" spans="2:9">
      <c r="F27" s="16" t="str">
        <f>"Kepala "&amp;Setup!C6</f>
        <v>Kepala Input Nama SPPG di sini</v>
      </c>
    </row>
    <row r="33" spans="5:6" ht="13">
      <c r="E33" s="18"/>
      <c r="F33" s="18" t="str">
        <f>IF(Setup!C9="","…................",Setup!C9)</f>
        <v>…................</v>
      </c>
    </row>
  </sheetData>
  <sheetProtection algorithmName="SHA-512" hashValue="gD4GCEfdFhRkgKa+PPyw8/EYhKaYxitjz735Bh1oPkJuWfkyKcFGGRBPjM5mS21l1sCQqlDIl2k4g/U2sINtgA==" saltValue="sLGBgPpZYd2xG98Kw/ZiZQ==" spinCount="100000" sheet="1" objects="1" scenarios="1"/>
  <printOptions horizontalCentered="1"/>
  <pageMargins left="0.51181102362204722" right="0.70866141732283472" top="0.28999999999999998" bottom="0.74803149606299213" header="0.31496062992125984" footer="0.31496062992125984"/>
  <pageSetup paperSize="9" orientation="portrait" horizontalDpi="4294967293" verticalDpi="0" r:id="rId1"/>
  <ignoredErrors>
    <ignoredError sqref="A10" evalError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00F3-BD2E-4032-889A-E1E98ABE84C1}">
  <sheetPr codeName="Sheet111">
    <tabColor rgb="FF00B050"/>
  </sheetPr>
  <dimension ref="A1:AA44"/>
  <sheetViews>
    <sheetView showGridLines="0" topLeftCell="B13" zoomScaleNormal="100" workbookViewId="0">
      <selection activeCell="C24" sqref="C24"/>
    </sheetView>
  </sheetViews>
  <sheetFormatPr defaultColWidth="9.33203125" defaultRowHeight="15" customHeight="1"/>
  <cols>
    <col min="1" max="1" width="3.77734375" style="1" hidden="1" customWidth="1"/>
    <col min="2" max="2" width="3.77734375" style="497" customWidth="1"/>
    <col min="3" max="3" width="17.44140625" style="1" bestFit="1" customWidth="1"/>
    <col min="4" max="4" width="60.77734375" style="1" customWidth="1"/>
    <col min="5" max="5" width="18.77734375" style="1" customWidth="1"/>
    <col min="6" max="6" width="3.77734375" style="1" customWidth="1"/>
    <col min="7" max="7" width="9.33203125" style="1"/>
    <col min="8" max="8" width="13.33203125" style="1" bestFit="1" customWidth="1"/>
    <col min="9" max="26" width="9.33203125" style="1"/>
    <col min="27" max="27" width="14.5546875" style="1" bestFit="1" customWidth="1"/>
    <col min="28" max="16384" width="9.33203125" style="1"/>
  </cols>
  <sheetData>
    <row r="1" spans="2:6" ht="10" hidden="1"/>
    <row r="2" spans="2:6" ht="10" hidden="1"/>
    <row r="3" spans="2:6" ht="9" customHeight="1">
      <c r="B3" s="498"/>
      <c r="C3" s="9"/>
      <c r="D3" s="9"/>
      <c r="E3" s="38"/>
      <c r="F3" s="9"/>
    </row>
    <row r="4" spans="2:6" ht="17" customHeight="1">
      <c r="B4" s="499"/>
      <c r="C4"/>
      <c r="D4"/>
      <c r="E4"/>
      <c r="F4" s="39"/>
    </row>
    <row r="5" spans="2:6" ht="15.5">
      <c r="B5" s="498"/>
      <c r="C5" s="507" t="s">
        <v>945</v>
      </c>
      <c r="D5" s="507"/>
      <c r="E5" s="507"/>
      <c r="F5" s="9"/>
    </row>
    <row r="6" spans="2:6" ht="14">
      <c r="B6" s="498"/>
      <c r="C6" s="473" t="str">
        <f>Transaksi!C5</f>
        <v>Periode : 05-01-2026 s.d. 17-01-2026</v>
      </c>
      <c r="D6" s="473"/>
      <c r="E6" s="473"/>
      <c r="F6" s="9"/>
    </row>
    <row r="7" spans="2:6" ht="8.15" customHeight="1">
      <c r="B7" s="498"/>
      <c r="C7" s="11"/>
      <c r="D7" s="11"/>
      <c r="E7" s="11"/>
      <c r="F7" s="9"/>
    </row>
    <row r="8" spans="2:6" ht="12.5">
      <c r="B8" s="500" t="s">
        <v>143</v>
      </c>
      <c r="C8" s="45" t="s">
        <v>908</v>
      </c>
      <c r="D8" s="47" t="str">
        <f>":  "&amp;Setup!C6</f>
        <v>:  Input Nama SPPG di sini</v>
      </c>
      <c r="E8" s="30"/>
      <c r="F8" s="9"/>
    </row>
    <row r="9" spans="2:6" ht="13" customHeight="1">
      <c r="B9" s="500" t="s">
        <v>194</v>
      </c>
      <c r="C9" s="45" t="s">
        <v>900</v>
      </c>
      <c r="D9" s="47" t="str">
        <f>":  "&amp;Setup!C7</f>
        <v xml:space="preserve">:  </v>
      </c>
      <c r="E9" s="30"/>
      <c r="F9" s="9"/>
    </row>
    <row r="10" spans="2:6" ht="13" customHeight="1">
      <c r="B10" s="500"/>
      <c r="C10" s="45" t="s">
        <v>23</v>
      </c>
      <c r="D10" s="47" t="str">
        <f>":  "&amp;Setup!C8</f>
        <v xml:space="preserve">:  </v>
      </c>
      <c r="E10" s="30"/>
      <c r="F10" s="9"/>
    </row>
    <row r="11" spans="2:6" s="21" customFormat="1" ht="13" customHeight="1">
      <c r="B11" s="500" t="s">
        <v>145</v>
      </c>
      <c r="C11" s="3"/>
      <c r="D11" s="5"/>
      <c r="E11" s="22"/>
      <c r="F11" s="40"/>
    </row>
    <row r="12" spans="2:6" s="21" customFormat="1" ht="13" customHeight="1">
      <c r="B12" s="513" t="s">
        <v>195</v>
      </c>
      <c r="C12" s="699" t="s">
        <v>196</v>
      </c>
      <c r="D12" s="206"/>
      <c r="E12" s="511">
        <f>'Saldo Buku'!D8</f>
        <v>0</v>
      </c>
      <c r="F12" s="40"/>
    </row>
    <row r="13" spans="2:6" s="21" customFormat="1" ht="13" customHeight="1">
      <c r="B13" s="513"/>
      <c r="C13" s="699" t="s">
        <v>197</v>
      </c>
      <c r="D13" s="206"/>
      <c r="E13" s="511">
        <f>SUM(LR!I9:I11)</f>
        <v>0</v>
      </c>
      <c r="F13" s="40"/>
    </row>
    <row r="14" spans="2:6" s="21" customFormat="1" ht="13" customHeight="1">
      <c r="B14" s="513"/>
      <c r="C14" s="700" t="s">
        <v>198</v>
      </c>
      <c r="D14" s="207"/>
      <c r="E14" s="512">
        <f>E12+E13</f>
        <v>0</v>
      </c>
      <c r="F14" s="40"/>
    </row>
    <row r="15" spans="2:6" s="21" customFormat="1" ht="13" customHeight="1">
      <c r="B15" s="513"/>
      <c r="C15" s="701" t="s">
        <v>199</v>
      </c>
      <c r="D15" s="208"/>
      <c r="E15" s="511">
        <f>LR!I18</f>
        <v>0</v>
      </c>
      <c r="F15" s="40"/>
    </row>
    <row r="16" spans="2:6" s="21" customFormat="1" ht="13" customHeight="1">
      <c r="B16" s="513"/>
      <c r="C16" s="701" t="s">
        <v>200</v>
      </c>
      <c r="D16" s="208"/>
      <c r="E16" s="511">
        <f>LR!I19</f>
        <v>0</v>
      </c>
      <c r="F16" s="40"/>
    </row>
    <row r="17" spans="1:27" s="21" customFormat="1" ht="13" customHeight="1">
      <c r="B17" s="513"/>
      <c r="C17" s="701" t="s">
        <v>201</v>
      </c>
      <c r="D17" s="208"/>
      <c r="E17" s="511">
        <f>LR!I20</f>
        <v>0</v>
      </c>
      <c r="F17" s="40"/>
    </row>
    <row r="18" spans="1:27" s="21" customFormat="1" ht="13" customHeight="1">
      <c r="B18" s="513"/>
      <c r="C18" s="700" t="s">
        <v>202</v>
      </c>
      <c r="D18" s="207"/>
      <c r="E18" s="512">
        <f>E15+E16+E17</f>
        <v>0</v>
      </c>
      <c r="F18" s="40"/>
    </row>
    <row r="19" spans="1:27" s="21" customFormat="1" ht="13" customHeight="1">
      <c r="B19" s="513"/>
      <c r="C19" s="700" t="s">
        <v>203</v>
      </c>
      <c r="D19" s="207"/>
      <c r="E19" s="512">
        <f>E14-E18</f>
        <v>0</v>
      </c>
      <c r="F19" s="40"/>
    </row>
    <row r="20" spans="1:27" s="21" customFormat="1" ht="6" customHeight="1">
      <c r="B20" s="513"/>
      <c r="C20" s="3"/>
      <c r="D20" s="5"/>
      <c r="E20" s="22"/>
      <c r="F20" s="40"/>
    </row>
    <row r="21" spans="1:27" ht="20.25" customHeight="1">
      <c r="C21" s="51" t="s">
        <v>243</v>
      </c>
      <c r="D21" s="52" t="s">
        <v>119</v>
      </c>
      <c r="E21" s="54" t="s">
        <v>159</v>
      </c>
      <c r="F21" s="41"/>
      <c r="G21" s="723" t="s">
        <v>932</v>
      </c>
      <c r="H21" s="471"/>
      <c r="I21" s="471"/>
      <c r="J21" s="471"/>
      <c r="K21" s="471"/>
    </row>
    <row r="22" spans="1:27" ht="15" customHeight="1">
      <c r="A22" s="1" t="s">
        <v>140</v>
      </c>
      <c r="B22" s="498"/>
      <c r="C22" s="508">
        <v>1</v>
      </c>
      <c r="D22" s="509" t="s">
        <v>911</v>
      </c>
      <c r="E22" s="510" t="s">
        <v>136</v>
      </c>
      <c r="F22" s="9"/>
      <c r="G22" s="724" t="s">
        <v>958</v>
      </c>
      <c r="H22" s="471"/>
      <c r="I22" s="471"/>
      <c r="J22" s="471"/>
      <c r="K22" s="471"/>
      <c r="AA22" s="727" t="s">
        <v>130</v>
      </c>
    </row>
    <row r="23" spans="1:27" ht="15" customHeight="1">
      <c r="A23" s="21" t="str">
        <f>IFERROR(VLOOKUP(B12,Transaksi!V11:W1000,2,FALSE),"")</f>
        <v/>
      </c>
      <c r="B23" s="505" t="str">
        <f>IF(A23="","",A23+1)</f>
        <v/>
      </c>
      <c r="C23" s="715" t="str">
        <f>Setup!C15</f>
        <v>05-01-2026</v>
      </c>
      <c r="D23" s="696" t="str">
        <f>IF(E23&lt;&gt;0,"Pengeluaran harian","")</f>
        <v/>
      </c>
      <c r="E23" s="702">
        <f>SUMIF(Transaksi!$C$11:$C$1010,C23,Transaksi!$Q$11:$Q$1010)</f>
        <v>0</v>
      </c>
      <c r="F23" s="9"/>
      <c r="G23" s="724" t="s">
        <v>959</v>
      </c>
      <c r="H23" s="471"/>
      <c r="I23" s="471"/>
      <c r="J23" s="471"/>
      <c r="K23" s="471"/>
      <c r="AA23" s="726">
        <f>SUMIF(Transaksi!$C$11:$C$1010,C23,Transaksi!$R$11:$R$1010)</f>
        <v>0</v>
      </c>
    </row>
    <row r="24" spans="1:27" ht="15" customHeight="1">
      <c r="A24" s="494" t="str">
        <f t="shared" ref="A24:A35" ca="1" si="0">IFERROR(VLOOKUP($B$12,INDIRECT($B$8&amp;$B$9&amp;B23&amp;":"&amp;$B$11),2,FALSE),"")</f>
        <v/>
      </c>
      <c r="B24" s="505" t="str">
        <f ca="1">IF(A24="","",A24+1)</f>
        <v/>
      </c>
      <c r="C24" s="709">
        <f>C23+1</f>
        <v>46144</v>
      </c>
      <c r="D24" s="696" t="str">
        <f t="shared" ref="D24:D34" si="1">IF(E24&lt;&gt;0,"Pengeluaran harian","")</f>
        <v/>
      </c>
      <c r="E24" s="702">
        <f>SUMIF(Transaksi!$C$11:$C$1010,C24,Transaksi!$Q$11:$Q$1010)</f>
        <v>0</v>
      </c>
      <c r="F24" s="9"/>
      <c r="AA24" s="726">
        <f>SUMIF(Transaksi!$C$11:$C$1010,C24,Transaksi!$R$11:$R$1010)</f>
        <v>0</v>
      </c>
    </row>
    <row r="25" spans="1:27" customFormat="1" ht="15" customHeight="1">
      <c r="A25" s="494" t="str">
        <f t="shared" ca="1" si="0"/>
        <v/>
      </c>
      <c r="B25" s="505" t="str">
        <f t="shared" ref="B25:B35" ca="1" si="2">IF(A25="","",A25+1)</f>
        <v/>
      </c>
      <c r="C25" s="709">
        <f t="shared" ref="C25:C28" si="3">C24+1</f>
        <v>46145</v>
      </c>
      <c r="D25" s="696" t="str">
        <f t="shared" si="1"/>
        <v/>
      </c>
      <c r="E25" s="702">
        <f>SUMIF(Transaksi!$C$11:$C$1010,C25,Transaksi!$Q$11:$Q$1010)</f>
        <v>0</v>
      </c>
      <c r="F25" s="42"/>
      <c r="AA25" s="726">
        <f>SUMIF(Transaksi!$C$11:$C$1010,C25,Transaksi!$R$11:$R$1010)</f>
        <v>0</v>
      </c>
    </row>
    <row r="26" spans="1:27" customFormat="1" ht="15" customHeight="1">
      <c r="A26" s="494" t="str">
        <f t="shared" ca="1" si="0"/>
        <v/>
      </c>
      <c r="B26" s="505" t="str">
        <f t="shared" ca="1" si="2"/>
        <v/>
      </c>
      <c r="C26" s="709">
        <f t="shared" si="3"/>
        <v>46146</v>
      </c>
      <c r="D26" s="696" t="str">
        <f t="shared" si="1"/>
        <v/>
      </c>
      <c r="E26" s="702">
        <f>SUMIF(Transaksi!$C$11:$C$1010,C26,Transaksi!$Q$11:$Q$1010)</f>
        <v>0</v>
      </c>
      <c r="F26" s="42"/>
      <c r="AA26" s="726">
        <f>SUMIF(Transaksi!$C$11:$C$1010,C26,Transaksi!$R$11:$R$1010)</f>
        <v>0</v>
      </c>
    </row>
    <row r="27" spans="1:27" customFormat="1" ht="15" customHeight="1">
      <c r="A27" s="494" t="str">
        <f t="shared" ca="1" si="0"/>
        <v/>
      </c>
      <c r="B27" s="505" t="str">
        <f t="shared" ca="1" si="2"/>
        <v/>
      </c>
      <c r="C27" s="709">
        <f t="shared" si="3"/>
        <v>46147</v>
      </c>
      <c r="D27" s="696" t="str">
        <f t="shared" si="1"/>
        <v/>
      </c>
      <c r="E27" s="702">
        <f>SUMIF(Transaksi!$C$11:$C$1010,C27,Transaksi!$Q$11:$Q$1010)</f>
        <v>0</v>
      </c>
      <c r="F27" s="42"/>
      <c r="AA27" s="726">
        <f>SUMIF(Transaksi!$C$11:$C$1010,C27,Transaksi!$R$11:$R$1010)</f>
        <v>0</v>
      </c>
    </row>
    <row r="28" spans="1:27" customFormat="1" ht="15" customHeight="1">
      <c r="A28" s="494" t="str">
        <f t="shared" ca="1" si="0"/>
        <v/>
      </c>
      <c r="B28" s="505" t="str">
        <f t="shared" ca="1" si="2"/>
        <v/>
      </c>
      <c r="C28" s="709">
        <f t="shared" si="3"/>
        <v>46148</v>
      </c>
      <c r="D28" s="696" t="str">
        <f t="shared" si="1"/>
        <v/>
      </c>
      <c r="E28" s="702">
        <f>SUMIF(Transaksi!$C$11:$C$1010,C28,Transaksi!$Q$11:$Q$1010)</f>
        <v>0</v>
      </c>
      <c r="F28" s="42"/>
      <c r="AA28" s="726">
        <f>SUMIF(Transaksi!$C$11:$C$1010,C28,Transaksi!$R$11:$R$1010)</f>
        <v>0</v>
      </c>
    </row>
    <row r="29" spans="1:27" customFormat="1" ht="15" customHeight="1">
      <c r="A29" s="494" t="str">
        <f t="shared" ca="1" si="0"/>
        <v/>
      </c>
      <c r="B29" s="505" t="str">
        <f t="shared" ca="1" si="2"/>
        <v/>
      </c>
      <c r="C29" s="709">
        <f>C28+2</f>
        <v>46150</v>
      </c>
      <c r="D29" s="696" t="str">
        <f t="shared" si="1"/>
        <v/>
      </c>
      <c r="E29" s="702">
        <f>SUMIF(Transaksi!$C$11:$C$1010,C29,Transaksi!$Q$11:$Q$1010)</f>
        <v>0</v>
      </c>
      <c r="F29" s="42"/>
      <c r="AA29" s="726">
        <f>SUMIF(Transaksi!$C$11:$C$1010,C29,Transaksi!$R$11:$R$1010)</f>
        <v>0</v>
      </c>
    </row>
    <row r="30" spans="1:27" customFormat="1" ht="15" customHeight="1">
      <c r="A30" s="494" t="str">
        <f t="shared" ca="1" si="0"/>
        <v/>
      </c>
      <c r="B30" s="505" t="str">
        <f t="shared" ca="1" si="2"/>
        <v/>
      </c>
      <c r="C30" s="709">
        <f>C29+1</f>
        <v>46151</v>
      </c>
      <c r="D30" s="696" t="str">
        <f t="shared" si="1"/>
        <v/>
      </c>
      <c r="E30" s="702">
        <f>SUMIF(Transaksi!$C$11:$C$1010,C30,Transaksi!$Q$11:$Q$1010)</f>
        <v>0</v>
      </c>
      <c r="F30" s="42"/>
      <c r="AA30" s="726">
        <f>SUMIF(Transaksi!$C$11:$C$1010,C30,Transaksi!$R$11:$R$1010)</f>
        <v>0</v>
      </c>
    </row>
    <row r="31" spans="1:27" customFormat="1" ht="15" customHeight="1">
      <c r="A31" s="494" t="str">
        <f t="shared" ca="1" si="0"/>
        <v/>
      </c>
      <c r="B31" s="505" t="str">
        <f t="shared" ca="1" si="2"/>
        <v/>
      </c>
      <c r="C31" s="709">
        <f t="shared" ref="C31:C34" si="4">C30+1</f>
        <v>46152</v>
      </c>
      <c r="D31" s="696" t="str">
        <f t="shared" si="1"/>
        <v/>
      </c>
      <c r="E31" s="702">
        <f>SUMIF(Transaksi!$C$11:$C$1010,C31,Transaksi!$Q$11:$Q$1010)</f>
        <v>0</v>
      </c>
      <c r="F31" s="42"/>
      <c r="AA31" s="726">
        <f>SUMIF(Transaksi!$C$11:$C$1010,C31,Transaksi!$R$11:$R$1010)</f>
        <v>0</v>
      </c>
    </row>
    <row r="32" spans="1:27" customFormat="1" ht="15" customHeight="1">
      <c r="A32" s="494" t="str">
        <f t="shared" ca="1" si="0"/>
        <v/>
      </c>
      <c r="B32" s="505" t="str">
        <f t="shared" ca="1" si="2"/>
        <v/>
      </c>
      <c r="C32" s="709">
        <f t="shared" si="4"/>
        <v>46153</v>
      </c>
      <c r="D32" s="696" t="str">
        <f t="shared" si="1"/>
        <v/>
      </c>
      <c r="E32" s="702">
        <f>SUMIF(Transaksi!$C$11:$C$1010,C32,Transaksi!$Q$11:$Q$1010)</f>
        <v>0</v>
      </c>
      <c r="F32" s="42"/>
      <c r="AA32" s="726">
        <f>SUMIF(Transaksi!$C$11:$C$1010,C32,Transaksi!$R$11:$R$1010)</f>
        <v>0</v>
      </c>
    </row>
    <row r="33" spans="1:27" customFormat="1" ht="15" customHeight="1">
      <c r="A33" s="494" t="str">
        <f t="shared" ca="1" si="0"/>
        <v/>
      </c>
      <c r="B33" s="505" t="str">
        <f t="shared" ca="1" si="2"/>
        <v/>
      </c>
      <c r="C33" s="709">
        <f t="shared" si="4"/>
        <v>46154</v>
      </c>
      <c r="D33" s="696" t="str">
        <f t="shared" si="1"/>
        <v/>
      </c>
      <c r="E33" s="702">
        <f>SUMIF(Transaksi!$C$11:$C$1010,C33,Transaksi!$Q$11:$Q$1010)</f>
        <v>0</v>
      </c>
      <c r="F33" s="42"/>
      <c r="AA33" s="726">
        <f>SUMIF(Transaksi!$C$11:$C$1010,C33,Transaksi!$R$11:$R$1010)</f>
        <v>0</v>
      </c>
    </row>
    <row r="34" spans="1:27" customFormat="1" ht="15" customHeight="1">
      <c r="A34" s="494" t="str">
        <f t="shared" ca="1" si="0"/>
        <v/>
      </c>
      <c r="B34" s="505" t="str">
        <f t="shared" ca="1" si="2"/>
        <v/>
      </c>
      <c r="C34" s="709">
        <f t="shared" si="4"/>
        <v>46155</v>
      </c>
      <c r="D34" s="696" t="str">
        <f t="shared" si="1"/>
        <v/>
      </c>
      <c r="E34" s="702">
        <f>SUMIF(Transaksi!$C$11:$C$1010,C34,Transaksi!$Q$11:$Q$1010)</f>
        <v>0</v>
      </c>
      <c r="F34" s="42"/>
      <c r="AA34" s="726">
        <f>SUMIF(Transaksi!$C$11:$C$1010,C34,Transaksi!$R$11:$R$1010)</f>
        <v>0</v>
      </c>
    </row>
    <row r="35" spans="1:27" customFormat="1" ht="17" customHeight="1">
      <c r="A35" s="494" t="str">
        <f t="shared" ca="1" si="0"/>
        <v/>
      </c>
      <c r="B35" s="505" t="str">
        <f t="shared" ca="1" si="2"/>
        <v/>
      </c>
      <c r="C35" s="697" t="str">
        <f ca="1">IFERROR(VLOOKUP(A35,Transaksi!$A$11:$C$1000,3,FALSE),"")</f>
        <v/>
      </c>
      <c r="D35" s="698" t="s">
        <v>946</v>
      </c>
      <c r="E35" s="703">
        <f>SUM(E23:E34)</f>
        <v>0</v>
      </c>
      <c r="F35" s="42"/>
      <c r="AA35" s="725"/>
    </row>
    <row r="36" spans="1:27" ht="15" customHeight="1">
      <c r="AA36" s="725"/>
    </row>
    <row r="37" spans="1:27" ht="15" customHeight="1">
      <c r="AA37" s="725"/>
    </row>
    <row r="38" spans="1:27" ht="15" customHeight="1">
      <c r="AA38" s="725"/>
    </row>
    <row r="39" spans="1:27" ht="15" customHeight="1">
      <c r="AA39" s="725"/>
    </row>
    <row r="40" spans="1:27" ht="15" customHeight="1">
      <c r="AA40" s="725"/>
    </row>
    <row r="41" spans="1:27" ht="15" customHeight="1">
      <c r="AA41" s="725"/>
    </row>
    <row r="42" spans="1:27" ht="15" customHeight="1">
      <c r="AA42" s="725"/>
    </row>
    <row r="43" spans="1:27" ht="15" customHeight="1">
      <c r="AA43" s="725"/>
    </row>
    <row r="44" spans="1:27" ht="15" customHeight="1">
      <c r="AA44" s="725"/>
    </row>
  </sheetData>
  <sheetProtection algorithmName="SHA-512" hashValue="kO+04qe9Rm30kQYgeltYTaT0H1llpNs4eF9LI4xI1CyRU7pvipyDKA5ROIsLHSsi4Zf3BsBTOD0+dX83fn/JOA==" saltValue="V9ojIukZJ8uTcatndZ8f7Q==" spinCount="100000" sheet="1" selectLockedCells="1" autoFilter="0"/>
  <conditionalFormatting sqref="D23:E23 D24:D34 C35:D35">
    <cfRule type="containsText" dxfId="400" priority="9" operator="containsText" text="**">
      <formula>NOT(ISERROR(SEARCH("**",C23)))</formula>
    </cfRule>
  </conditionalFormatting>
  <conditionalFormatting sqref="C23">
    <cfRule type="containsText" dxfId="399" priority="6" operator="containsText" text="**">
      <formula>NOT(ISERROR(SEARCH("**",C23)))</formula>
    </cfRule>
  </conditionalFormatting>
  <conditionalFormatting sqref="E35">
    <cfRule type="containsText" dxfId="398" priority="4" operator="containsText" text="**">
      <formula>NOT(ISERROR(SEARCH("**",E35)))</formula>
    </cfRule>
  </conditionalFormatting>
  <conditionalFormatting sqref="C24:C34">
    <cfRule type="containsText" dxfId="397" priority="3" operator="containsText" text="**">
      <formula>NOT(ISERROR(SEARCH("**",C24)))</formula>
    </cfRule>
  </conditionalFormatting>
  <conditionalFormatting sqref="E24:E34">
    <cfRule type="containsText" dxfId="396" priority="1" operator="containsText" text="**">
      <formula>NOT(ISERROR(SEARCH("**",E24)))</formula>
    </cfRule>
  </conditionalFormatting>
  <printOptions horizontalCentered="1"/>
  <pageMargins left="0.15748031496062992" right="0.11811023622047245" top="0.19685039370078741" bottom="0.59055118110236227" header="0.23622047244094491" footer="0.51181102362204722"/>
  <pageSetup paperSize="9" orientation="portrait" horizontalDpi="4294967293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D8DC-4E50-419D-AA65-952992EC06B7}">
  <sheetPr codeName="Sheet14">
    <tabColor rgb="FF00B050"/>
  </sheetPr>
  <dimension ref="B1:S58"/>
  <sheetViews>
    <sheetView showGridLines="0" topLeftCell="B46" zoomScale="85" zoomScaleNormal="85" workbookViewId="0">
      <selection activeCell="O64" sqref="O64"/>
    </sheetView>
  </sheetViews>
  <sheetFormatPr defaultColWidth="8.77734375" defaultRowHeight="12.5"/>
  <cols>
    <col min="1" max="1" width="2.77734375" style="16" customWidth="1"/>
    <col min="2" max="2" width="4.77734375" style="16" customWidth="1"/>
    <col min="3" max="3" width="21.109375" style="16" customWidth="1"/>
    <col min="4" max="4" width="20.77734375" style="16" customWidth="1"/>
    <col min="5" max="14" width="11.77734375" style="16" customWidth="1"/>
    <col min="15" max="15" width="18.109375" style="16" bestFit="1" customWidth="1"/>
    <col min="16" max="16" width="14.44140625" style="16" bestFit="1" customWidth="1"/>
    <col min="17" max="18" width="13.77734375" style="16" customWidth="1"/>
    <col min="19" max="19" width="15.77734375" style="16" customWidth="1"/>
    <col min="20" max="16384" width="8.77734375" style="16"/>
  </cols>
  <sheetData>
    <row r="1" spans="2:19" ht="15.5">
      <c r="B1" s="34" t="s">
        <v>11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spans="2:19" ht="13">
      <c r="B2" s="292" t="s">
        <v>898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2:19" ht="13">
      <c r="B3" s="292" t="s">
        <v>204</v>
      </c>
      <c r="C3" s="93"/>
      <c r="D3" s="93"/>
      <c r="E3" s="93"/>
      <c r="F3" s="93"/>
      <c r="G3" s="93"/>
      <c r="H3" s="349"/>
      <c r="I3" s="349"/>
      <c r="J3" s="349"/>
      <c r="K3" s="349"/>
      <c r="L3" s="349"/>
      <c r="M3" s="349"/>
      <c r="N3" s="349"/>
      <c r="O3" s="93"/>
      <c r="P3" s="93"/>
      <c r="Q3" s="93"/>
      <c r="R3" s="93"/>
      <c r="S3" s="93"/>
    </row>
    <row r="5" spans="2:19" s="286" customFormat="1" ht="13">
      <c r="B5" s="287" t="s">
        <v>205</v>
      </c>
      <c r="C5" s="287" t="s">
        <v>206</v>
      </c>
      <c r="D5" s="287" t="s">
        <v>207</v>
      </c>
      <c r="E5" s="356" t="s">
        <v>58</v>
      </c>
      <c r="F5" s="357"/>
      <c r="G5" s="357"/>
      <c r="H5" s="357"/>
      <c r="I5" s="357"/>
      <c r="J5" s="357"/>
      <c r="K5" s="357"/>
      <c r="L5" s="357"/>
      <c r="M5" s="357"/>
      <c r="N5" s="358"/>
      <c r="O5" s="287" t="s">
        <v>208</v>
      </c>
      <c r="P5" s="287" t="s">
        <v>209</v>
      </c>
      <c r="Q5" s="287" t="s">
        <v>210</v>
      </c>
      <c r="R5" s="287" t="s">
        <v>211</v>
      </c>
      <c r="S5" s="287" t="s">
        <v>155</v>
      </c>
    </row>
    <row r="6" spans="2:19" s="286" customFormat="1" ht="13.5" thickBot="1">
      <c r="B6" s="307"/>
      <c r="C6" s="307" t="s">
        <v>212</v>
      </c>
      <c r="D6" s="307"/>
      <c r="E6" s="355"/>
      <c r="F6" s="345" t="str">
        <f>IF(E6="","",E6+1)</f>
        <v/>
      </c>
      <c r="G6" s="345" t="str">
        <f>IF(E6="","",E6+2)</f>
        <v/>
      </c>
      <c r="H6" s="345" t="str">
        <f>IF(E6="","",E6+3)</f>
        <v/>
      </c>
      <c r="I6" s="345" t="str">
        <f>IF(E6="","",E6+4)</f>
        <v/>
      </c>
      <c r="J6" s="355"/>
      <c r="K6" s="345" t="str">
        <f>IF(J6="","",J6+1)</f>
        <v/>
      </c>
      <c r="L6" s="345" t="str">
        <f>IF(J6="","",J6+2)</f>
        <v/>
      </c>
      <c r="M6" s="345" t="str">
        <f>IF(J6="","",J6+3)</f>
        <v/>
      </c>
      <c r="N6" s="345" t="str">
        <f>IF(J6="","",J6+4)</f>
        <v/>
      </c>
      <c r="O6" s="307" t="s">
        <v>213</v>
      </c>
      <c r="P6" s="307" t="s">
        <v>214</v>
      </c>
      <c r="Q6" s="307"/>
      <c r="R6" s="307"/>
      <c r="S6" s="307" t="s">
        <v>215</v>
      </c>
    </row>
    <row r="7" spans="2:19" ht="13" thickTop="1">
      <c r="B7" s="283">
        <v>1</v>
      </c>
      <c r="C7" s="288" t="s">
        <v>216</v>
      </c>
      <c r="D7" s="283"/>
      <c r="E7" s="296">
        <v>200000</v>
      </c>
      <c r="F7" s="296">
        <v>200000</v>
      </c>
      <c r="G7" s="296">
        <v>200000</v>
      </c>
      <c r="H7" s="296">
        <v>200000</v>
      </c>
      <c r="I7" s="296">
        <v>200000</v>
      </c>
      <c r="J7" s="296">
        <v>200000</v>
      </c>
      <c r="K7" s="296">
        <v>200000</v>
      </c>
      <c r="L7" s="296">
        <v>200000</v>
      </c>
      <c r="M7" s="296">
        <v>200000</v>
      </c>
      <c r="N7" s="296">
        <v>200000</v>
      </c>
      <c r="O7" s="296">
        <f>SUM(E7:N7)</f>
        <v>2000000</v>
      </c>
      <c r="P7" s="296">
        <v>68000</v>
      </c>
      <c r="Q7" s="296"/>
      <c r="R7" s="296"/>
      <c r="S7" s="296">
        <f>O7+P7+Q7+R7</f>
        <v>2068000</v>
      </c>
    </row>
    <row r="8" spans="2:19">
      <c r="B8" s="301">
        <v>2</v>
      </c>
      <c r="C8" s="302"/>
      <c r="D8" s="301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4"/>
      <c r="S8" s="303"/>
    </row>
    <row r="9" spans="2:19">
      <c r="B9" s="284">
        <v>3</v>
      </c>
      <c r="C9" s="770" t="s">
        <v>217</v>
      </c>
      <c r="D9" s="284"/>
      <c r="E9" s="291">
        <v>100000</v>
      </c>
      <c r="F9" s="291">
        <v>100000</v>
      </c>
      <c r="G9" s="291">
        <v>100000</v>
      </c>
      <c r="H9" s="291">
        <v>100000</v>
      </c>
      <c r="I9" s="291">
        <v>100000</v>
      </c>
      <c r="J9" s="291">
        <v>100000</v>
      </c>
      <c r="K9" s="291">
        <v>100000</v>
      </c>
      <c r="L9" s="291">
        <v>100000</v>
      </c>
      <c r="M9" s="291">
        <v>100000</v>
      </c>
      <c r="N9" s="291">
        <v>100000</v>
      </c>
      <c r="O9" s="291">
        <f>SUM(E9:N9)</f>
        <v>1000000</v>
      </c>
      <c r="P9" s="291">
        <v>68000</v>
      </c>
      <c r="Q9" s="293"/>
      <c r="R9" s="295">
        <v>125000</v>
      </c>
      <c r="S9" s="294">
        <f>O9+P9+Q9+R9</f>
        <v>1193000</v>
      </c>
    </row>
    <row r="10" spans="2:19">
      <c r="B10" s="284">
        <v>4</v>
      </c>
      <c r="C10" s="771"/>
      <c r="D10" s="284"/>
      <c r="E10" s="291">
        <v>100000</v>
      </c>
      <c r="F10" s="291">
        <v>100000</v>
      </c>
      <c r="G10" s="291">
        <v>100000</v>
      </c>
      <c r="H10" s="291">
        <v>100000</v>
      </c>
      <c r="I10" s="291">
        <v>100000</v>
      </c>
      <c r="J10" s="291">
        <v>100000</v>
      </c>
      <c r="K10" s="291">
        <v>100000</v>
      </c>
      <c r="L10" s="291">
        <v>100000</v>
      </c>
      <c r="M10" s="291">
        <v>100000</v>
      </c>
      <c r="N10" s="291">
        <v>100000</v>
      </c>
      <c r="O10" s="291">
        <f t="shared" ref="O10:O16" si="0">SUM(E10:N10)</f>
        <v>1000000</v>
      </c>
      <c r="P10" s="291">
        <v>68000</v>
      </c>
      <c r="Q10" s="293"/>
      <c r="R10" s="297"/>
      <c r="S10" s="294">
        <f t="shared" ref="S10:S16" si="1">O10+P10+Q10+R10</f>
        <v>1068000</v>
      </c>
    </row>
    <row r="11" spans="2:19">
      <c r="B11" s="284">
        <v>5</v>
      </c>
      <c r="C11" s="771"/>
      <c r="D11" s="284"/>
      <c r="E11" s="291">
        <v>100000</v>
      </c>
      <c r="F11" s="291">
        <v>100000</v>
      </c>
      <c r="G11" s="291">
        <v>100000</v>
      </c>
      <c r="H11" s="291">
        <v>100000</v>
      </c>
      <c r="I11" s="291">
        <v>100000</v>
      </c>
      <c r="J11" s="291">
        <v>100000</v>
      </c>
      <c r="K11" s="291">
        <v>100000</v>
      </c>
      <c r="L11" s="291">
        <v>100000</v>
      </c>
      <c r="M11" s="291">
        <v>100000</v>
      </c>
      <c r="N11" s="291">
        <v>100000</v>
      </c>
      <c r="O11" s="291">
        <f t="shared" si="0"/>
        <v>1000000</v>
      </c>
      <c r="P11" s="291">
        <v>68000</v>
      </c>
      <c r="Q11" s="293"/>
      <c r="R11" s="297"/>
      <c r="S11" s="294">
        <f t="shared" si="1"/>
        <v>1068000</v>
      </c>
    </row>
    <row r="12" spans="2:19">
      <c r="B12" s="284">
        <v>6</v>
      </c>
      <c r="C12" s="771"/>
      <c r="D12" s="284"/>
      <c r="E12" s="291">
        <v>100000</v>
      </c>
      <c r="F12" s="291">
        <v>100000</v>
      </c>
      <c r="G12" s="291">
        <v>100000</v>
      </c>
      <c r="H12" s="291">
        <v>100000</v>
      </c>
      <c r="I12" s="291">
        <v>100000</v>
      </c>
      <c r="J12" s="291">
        <v>100000</v>
      </c>
      <c r="K12" s="291">
        <v>100000</v>
      </c>
      <c r="L12" s="291">
        <v>100000</v>
      </c>
      <c r="M12" s="291">
        <v>100000</v>
      </c>
      <c r="N12" s="291">
        <v>100000</v>
      </c>
      <c r="O12" s="291">
        <f t="shared" si="0"/>
        <v>1000000</v>
      </c>
      <c r="P12" s="291">
        <v>68000</v>
      </c>
      <c r="Q12" s="293"/>
      <c r="R12" s="297"/>
      <c r="S12" s="294">
        <f t="shared" si="1"/>
        <v>1068000</v>
      </c>
    </row>
    <row r="13" spans="2:19">
      <c r="B13" s="284">
        <v>7</v>
      </c>
      <c r="C13" s="771"/>
      <c r="D13" s="284"/>
      <c r="E13" s="291">
        <v>100000</v>
      </c>
      <c r="F13" s="291">
        <v>100000</v>
      </c>
      <c r="G13" s="291">
        <v>100000</v>
      </c>
      <c r="H13" s="291">
        <v>100000</v>
      </c>
      <c r="I13" s="291">
        <v>100000</v>
      </c>
      <c r="J13" s="291">
        <v>100000</v>
      </c>
      <c r="K13" s="291">
        <v>100000</v>
      </c>
      <c r="L13" s="291">
        <v>100000</v>
      </c>
      <c r="M13" s="291">
        <v>100000</v>
      </c>
      <c r="N13" s="291">
        <v>100000</v>
      </c>
      <c r="O13" s="291">
        <f t="shared" si="0"/>
        <v>1000000</v>
      </c>
      <c r="P13" s="291">
        <v>68000</v>
      </c>
      <c r="Q13" s="293"/>
      <c r="R13" s="297"/>
      <c r="S13" s="294">
        <f t="shared" si="1"/>
        <v>1068000</v>
      </c>
    </row>
    <row r="14" spans="2:19">
      <c r="B14" s="284">
        <v>8</v>
      </c>
      <c r="C14" s="771"/>
      <c r="D14" s="284"/>
      <c r="E14" s="291">
        <v>100000</v>
      </c>
      <c r="F14" s="291">
        <v>100000</v>
      </c>
      <c r="G14" s="291">
        <v>100000</v>
      </c>
      <c r="H14" s="291">
        <v>100000</v>
      </c>
      <c r="I14" s="291">
        <v>100000</v>
      </c>
      <c r="J14" s="291">
        <v>100000</v>
      </c>
      <c r="K14" s="291">
        <v>100000</v>
      </c>
      <c r="L14" s="291">
        <v>100000</v>
      </c>
      <c r="M14" s="291">
        <v>100000</v>
      </c>
      <c r="N14" s="291">
        <v>100000</v>
      </c>
      <c r="O14" s="291">
        <f t="shared" si="0"/>
        <v>1000000</v>
      </c>
      <c r="P14" s="291">
        <v>68000</v>
      </c>
      <c r="Q14" s="293"/>
      <c r="R14" s="297"/>
      <c r="S14" s="294">
        <f t="shared" si="1"/>
        <v>1068000</v>
      </c>
    </row>
    <row r="15" spans="2:19">
      <c r="B15" s="284">
        <v>9</v>
      </c>
      <c r="C15" s="771"/>
      <c r="D15" s="284"/>
      <c r="E15" s="291">
        <v>100000</v>
      </c>
      <c r="F15" s="291">
        <v>100000</v>
      </c>
      <c r="G15" s="291">
        <v>100000</v>
      </c>
      <c r="H15" s="291">
        <v>100000</v>
      </c>
      <c r="I15" s="291">
        <v>100000</v>
      </c>
      <c r="J15" s="291">
        <v>100000</v>
      </c>
      <c r="K15" s="291">
        <v>100000</v>
      </c>
      <c r="L15" s="291">
        <v>100000</v>
      </c>
      <c r="M15" s="291">
        <v>100000</v>
      </c>
      <c r="N15" s="291">
        <v>100000</v>
      </c>
      <c r="O15" s="291">
        <f t="shared" si="0"/>
        <v>1000000</v>
      </c>
      <c r="P15" s="291">
        <v>68000</v>
      </c>
      <c r="Q15" s="293"/>
      <c r="R15" s="297"/>
      <c r="S15" s="294">
        <f t="shared" si="1"/>
        <v>1068000</v>
      </c>
    </row>
    <row r="16" spans="2:19">
      <c r="B16" s="284">
        <v>10</v>
      </c>
      <c r="C16" s="772"/>
      <c r="D16" s="284"/>
      <c r="E16" s="291">
        <v>100000</v>
      </c>
      <c r="F16" s="291">
        <v>100000</v>
      </c>
      <c r="G16" s="291">
        <v>100000</v>
      </c>
      <c r="H16" s="291">
        <v>100000</v>
      </c>
      <c r="I16" s="291">
        <v>100000</v>
      </c>
      <c r="J16" s="291">
        <v>100000</v>
      </c>
      <c r="K16" s="291">
        <v>100000</v>
      </c>
      <c r="L16" s="291">
        <v>100000</v>
      </c>
      <c r="M16" s="291">
        <v>100000</v>
      </c>
      <c r="N16" s="291">
        <v>100000</v>
      </c>
      <c r="O16" s="291">
        <f t="shared" si="0"/>
        <v>1000000</v>
      </c>
      <c r="P16" s="291">
        <v>68000</v>
      </c>
      <c r="Q16" s="293"/>
      <c r="R16" s="296"/>
      <c r="S16" s="294">
        <f t="shared" si="1"/>
        <v>1068000</v>
      </c>
    </row>
    <row r="17" spans="2:19">
      <c r="B17" s="301">
        <v>11</v>
      </c>
      <c r="C17" s="301"/>
      <c r="D17" s="301"/>
      <c r="E17" s="303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3"/>
      <c r="R17" s="305"/>
      <c r="S17" s="303"/>
    </row>
    <row r="18" spans="2:19">
      <c r="B18" s="284">
        <v>12</v>
      </c>
      <c r="C18" s="770" t="s">
        <v>218</v>
      </c>
      <c r="D18" s="284"/>
      <c r="E18" s="291">
        <v>120000</v>
      </c>
      <c r="F18" s="291">
        <v>120000</v>
      </c>
      <c r="G18" s="291">
        <v>120000</v>
      </c>
      <c r="H18" s="291">
        <v>120000</v>
      </c>
      <c r="I18" s="291">
        <v>120000</v>
      </c>
      <c r="J18" s="291">
        <v>120000</v>
      </c>
      <c r="K18" s="291">
        <v>120000</v>
      </c>
      <c r="L18" s="291">
        <v>120000</v>
      </c>
      <c r="M18" s="291">
        <v>120000</v>
      </c>
      <c r="N18" s="291">
        <v>120000</v>
      </c>
      <c r="O18" s="291">
        <f t="shared" ref="O18:O22" si="2">SUM(E18:N18)</f>
        <v>1200000</v>
      </c>
      <c r="P18" s="291">
        <v>68000</v>
      </c>
      <c r="Q18" s="293"/>
      <c r="R18" s="295">
        <v>125000</v>
      </c>
      <c r="S18" s="294">
        <f t="shared" ref="S18:S22" si="3">O18+P18+Q18+R18</f>
        <v>1393000</v>
      </c>
    </row>
    <row r="19" spans="2:19">
      <c r="B19" s="284">
        <v>13</v>
      </c>
      <c r="C19" s="771"/>
      <c r="D19" s="284"/>
      <c r="E19" s="291">
        <v>120000</v>
      </c>
      <c r="F19" s="291">
        <v>120000</v>
      </c>
      <c r="G19" s="291">
        <v>120000</v>
      </c>
      <c r="H19" s="291">
        <v>120000</v>
      </c>
      <c r="I19" s="291">
        <v>120000</v>
      </c>
      <c r="J19" s="291">
        <v>120000</v>
      </c>
      <c r="K19" s="291">
        <v>120000</v>
      </c>
      <c r="L19" s="291">
        <v>120000</v>
      </c>
      <c r="M19" s="291">
        <v>120000</v>
      </c>
      <c r="N19" s="291">
        <v>120000</v>
      </c>
      <c r="O19" s="291">
        <f t="shared" si="2"/>
        <v>1200000</v>
      </c>
      <c r="P19" s="291">
        <v>68000</v>
      </c>
      <c r="Q19" s="293"/>
      <c r="R19" s="297"/>
      <c r="S19" s="294">
        <f t="shared" si="3"/>
        <v>1268000</v>
      </c>
    </row>
    <row r="20" spans="2:19">
      <c r="B20" s="284">
        <v>14</v>
      </c>
      <c r="C20" s="771"/>
      <c r="D20" s="284"/>
      <c r="E20" s="291">
        <v>120000</v>
      </c>
      <c r="F20" s="291">
        <v>120000</v>
      </c>
      <c r="G20" s="291">
        <v>120000</v>
      </c>
      <c r="H20" s="291">
        <v>120000</v>
      </c>
      <c r="I20" s="291">
        <v>120000</v>
      </c>
      <c r="J20" s="291">
        <v>120000</v>
      </c>
      <c r="K20" s="291">
        <v>120000</v>
      </c>
      <c r="L20" s="291">
        <v>120000</v>
      </c>
      <c r="M20" s="291">
        <v>120000</v>
      </c>
      <c r="N20" s="291">
        <v>120000</v>
      </c>
      <c r="O20" s="291">
        <f t="shared" si="2"/>
        <v>1200000</v>
      </c>
      <c r="P20" s="291">
        <v>68000</v>
      </c>
      <c r="Q20" s="293"/>
      <c r="R20" s="297"/>
      <c r="S20" s="294">
        <f t="shared" si="3"/>
        <v>1268000</v>
      </c>
    </row>
    <row r="21" spans="2:19">
      <c r="B21" s="284">
        <v>15</v>
      </c>
      <c r="C21" s="771"/>
      <c r="D21" s="284"/>
      <c r="E21" s="291">
        <v>120000</v>
      </c>
      <c r="F21" s="291">
        <v>120000</v>
      </c>
      <c r="G21" s="291">
        <v>120000</v>
      </c>
      <c r="H21" s="291">
        <v>120000</v>
      </c>
      <c r="I21" s="291">
        <v>120000</v>
      </c>
      <c r="J21" s="291">
        <v>120000</v>
      </c>
      <c r="K21" s="291">
        <v>120000</v>
      </c>
      <c r="L21" s="291">
        <v>120000</v>
      </c>
      <c r="M21" s="291">
        <v>120000</v>
      </c>
      <c r="N21" s="291">
        <v>120000</v>
      </c>
      <c r="O21" s="291">
        <f t="shared" si="2"/>
        <v>1200000</v>
      </c>
      <c r="P21" s="291">
        <v>68000</v>
      </c>
      <c r="Q21" s="293"/>
      <c r="R21" s="297"/>
      <c r="S21" s="294">
        <f t="shared" si="3"/>
        <v>1268000</v>
      </c>
    </row>
    <row r="22" spans="2:19">
      <c r="B22" s="284">
        <v>16</v>
      </c>
      <c r="C22" s="771"/>
      <c r="D22" s="284"/>
      <c r="E22" s="291">
        <v>120000</v>
      </c>
      <c r="F22" s="291">
        <v>120000</v>
      </c>
      <c r="G22" s="291">
        <v>120000</v>
      </c>
      <c r="H22" s="291">
        <v>120000</v>
      </c>
      <c r="I22" s="291">
        <v>120000</v>
      </c>
      <c r="J22" s="291">
        <v>120000</v>
      </c>
      <c r="K22" s="291">
        <v>120000</v>
      </c>
      <c r="L22" s="291">
        <v>120000</v>
      </c>
      <c r="M22" s="291">
        <v>120000</v>
      </c>
      <c r="N22" s="291">
        <v>120000</v>
      </c>
      <c r="O22" s="291">
        <f t="shared" si="2"/>
        <v>1200000</v>
      </c>
      <c r="P22" s="291">
        <v>68000</v>
      </c>
      <c r="Q22" s="293"/>
      <c r="R22" s="296"/>
      <c r="S22" s="294">
        <f t="shared" si="3"/>
        <v>1268000</v>
      </c>
    </row>
    <row r="23" spans="2:19">
      <c r="B23" s="301">
        <v>17</v>
      </c>
      <c r="C23" s="301"/>
      <c r="D23" s="301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5"/>
      <c r="S23" s="303"/>
    </row>
    <row r="24" spans="2:19">
      <c r="B24" s="284">
        <v>18</v>
      </c>
      <c r="C24" s="289" t="s">
        <v>219</v>
      </c>
      <c r="D24" s="284"/>
      <c r="E24" s="291">
        <v>100000</v>
      </c>
      <c r="F24" s="291">
        <v>100000</v>
      </c>
      <c r="G24" s="291">
        <v>100000</v>
      </c>
      <c r="H24" s="291">
        <v>100000</v>
      </c>
      <c r="I24" s="291">
        <v>100000</v>
      </c>
      <c r="J24" s="291">
        <v>100000</v>
      </c>
      <c r="K24" s="291">
        <v>100000</v>
      </c>
      <c r="L24" s="291">
        <v>100000</v>
      </c>
      <c r="M24" s="291">
        <v>100000</v>
      </c>
      <c r="N24" s="291">
        <v>100000</v>
      </c>
      <c r="O24" s="291">
        <f t="shared" ref="O24:O30" si="4">SUM(E24:N24)</f>
        <v>1000000</v>
      </c>
      <c r="P24" s="291">
        <v>68000</v>
      </c>
      <c r="Q24" s="293"/>
      <c r="R24" s="295">
        <v>125000</v>
      </c>
      <c r="S24" s="294">
        <f t="shared" ref="S24:S30" si="5">O24+P24+Q24+R24</f>
        <v>1193000</v>
      </c>
    </row>
    <row r="25" spans="2:19">
      <c r="B25" s="284">
        <v>19</v>
      </c>
      <c r="C25" s="290"/>
      <c r="D25" s="284"/>
      <c r="E25" s="291">
        <v>100000</v>
      </c>
      <c r="F25" s="291">
        <v>100000</v>
      </c>
      <c r="G25" s="291">
        <v>100000</v>
      </c>
      <c r="H25" s="291">
        <v>100000</v>
      </c>
      <c r="I25" s="291">
        <v>100000</v>
      </c>
      <c r="J25" s="291">
        <v>100000</v>
      </c>
      <c r="K25" s="291">
        <v>100000</v>
      </c>
      <c r="L25" s="291">
        <v>100000</v>
      </c>
      <c r="M25" s="291">
        <v>100000</v>
      </c>
      <c r="N25" s="291">
        <v>100000</v>
      </c>
      <c r="O25" s="291">
        <f t="shared" si="4"/>
        <v>1000000</v>
      </c>
      <c r="P25" s="291">
        <v>68000</v>
      </c>
      <c r="Q25" s="293"/>
      <c r="R25" s="297"/>
      <c r="S25" s="294">
        <f t="shared" si="5"/>
        <v>1068000</v>
      </c>
    </row>
    <row r="26" spans="2:19">
      <c r="B26" s="284">
        <v>20</v>
      </c>
      <c r="C26" s="290"/>
      <c r="D26" s="284"/>
      <c r="E26" s="291">
        <v>100000</v>
      </c>
      <c r="F26" s="291">
        <v>100000</v>
      </c>
      <c r="G26" s="291">
        <v>100000</v>
      </c>
      <c r="H26" s="291">
        <v>100000</v>
      </c>
      <c r="I26" s="291">
        <v>100000</v>
      </c>
      <c r="J26" s="291">
        <v>100000</v>
      </c>
      <c r="K26" s="291">
        <v>100000</v>
      </c>
      <c r="L26" s="291">
        <v>100000</v>
      </c>
      <c r="M26" s="291">
        <v>100000</v>
      </c>
      <c r="N26" s="291">
        <v>100000</v>
      </c>
      <c r="O26" s="291">
        <f t="shared" si="4"/>
        <v>1000000</v>
      </c>
      <c r="P26" s="291">
        <v>68000</v>
      </c>
      <c r="Q26" s="293"/>
      <c r="R26" s="297"/>
      <c r="S26" s="294">
        <f t="shared" si="5"/>
        <v>1068000</v>
      </c>
    </row>
    <row r="27" spans="2:19">
      <c r="B27" s="284">
        <v>21</v>
      </c>
      <c r="C27" s="290"/>
      <c r="D27" s="284"/>
      <c r="E27" s="291">
        <v>100000</v>
      </c>
      <c r="F27" s="291">
        <v>100000</v>
      </c>
      <c r="G27" s="291">
        <v>100000</v>
      </c>
      <c r="H27" s="291">
        <v>100000</v>
      </c>
      <c r="I27" s="291">
        <v>100000</v>
      </c>
      <c r="J27" s="291">
        <v>100000</v>
      </c>
      <c r="K27" s="291">
        <v>100000</v>
      </c>
      <c r="L27" s="291">
        <v>100000</v>
      </c>
      <c r="M27" s="291">
        <v>100000</v>
      </c>
      <c r="N27" s="291">
        <v>100000</v>
      </c>
      <c r="O27" s="291">
        <f t="shared" si="4"/>
        <v>1000000</v>
      </c>
      <c r="P27" s="291">
        <v>68000</v>
      </c>
      <c r="Q27" s="293"/>
      <c r="R27" s="297"/>
      <c r="S27" s="294">
        <f t="shared" si="5"/>
        <v>1068000</v>
      </c>
    </row>
    <row r="28" spans="2:19">
      <c r="B28" s="284">
        <v>22</v>
      </c>
      <c r="C28" s="290"/>
      <c r="D28" s="284"/>
      <c r="E28" s="291">
        <v>100000</v>
      </c>
      <c r="F28" s="291">
        <v>100000</v>
      </c>
      <c r="G28" s="291">
        <v>100000</v>
      </c>
      <c r="H28" s="291">
        <v>100000</v>
      </c>
      <c r="I28" s="291">
        <v>100000</v>
      </c>
      <c r="J28" s="291">
        <v>100000</v>
      </c>
      <c r="K28" s="291">
        <v>100000</v>
      </c>
      <c r="L28" s="291">
        <v>100000</v>
      </c>
      <c r="M28" s="291">
        <v>100000</v>
      </c>
      <c r="N28" s="291">
        <v>100000</v>
      </c>
      <c r="O28" s="291">
        <f t="shared" si="4"/>
        <v>1000000</v>
      </c>
      <c r="P28" s="291">
        <v>68000</v>
      </c>
      <c r="Q28" s="293"/>
      <c r="R28" s="297"/>
      <c r="S28" s="294">
        <f t="shared" si="5"/>
        <v>1068000</v>
      </c>
    </row>
    <row r="29" spans="2:19">
      <c r="B29" s="284">
        <v>23</v>
      </c>
      <c r="C29" s="290"/>
      <c r="D29" s="284"/>
      <c r="E29" s="291">
        <v>100000</v>
      </c>
      <c r="F29" s="291">
        <v>100000</v>
      </c>
      <c r="G29" s="291">
        <v>100000</v>
      </c>
      <c r="H29" s="291">
        <v>100000</v>
      </c>
      <c r="I29" s="291">
        <v>100000</v>
      </c>
      <c r="J29" s="291">
        <v>100000</v>
      </c>
      <c r="K29" s="291">
        <v>100000</v>
      </c>
      <c r="L29" s="291">
        <v>100000</v>
      </c>
      <c r="M29" s="291">
        <v>100000</v>
      </c>
      <c r="N29" s="291">
        <v>100000</v>
      </c>
      <c r="O29" s="291">
        <f t="shared" si="4"/>
        <v>1000000</v>
      </c>
      <c r="P29" s="291">
        <v>68000</v>
      </c>
      <c r="Q29" s="293"/>
      <c r="R29" s="297"/>
      <c r="S29" s="294">
        <f t="shared" si="5"/>
        <v>1068000</v>
      </c>
    </row>
    <row r="30" spans="2:19">
      <c r="B30" s="284">
        <v>24</v>
      </c>
      <c r="C30" s="283"/>
      <c r="D30" s="284"/>
      <c r="E30" s="291">
        <v>100000</v>
      </c>
      <c r="F30" s="291">
        <v>100000</v>
      </c>
      <c r="G30" s="291">
        <v>100000</v>
      </c>
      <c r="H30" s="291">
        <v>100000</v>
      </c>
      <c r="I30" s="291">
        <v>100000</v>
      </c>
      <c r="J30" s="291">
        <v>100000</v>
      </c>
      <c r="K30" s="291">
        <v>100000</v>
      </c>
      <c r="L30" s="291">
        <v>100000</v>
      </c>
      <c r="M30" s="291">
        <v>100000</v>
      </c>
      <c r="N30" s="291">
        <v>100000</v>
      </c>
      <c r="O30" s="291">
        <f t="shared" si="4"/>
        <v>1000000</v>
      </c>
      <c r="P30" s="291">
        <v>68000</v>
      </c>
      <c r="Q30" s="293"/>
      <c r="R30" s="296"/>
      <c r="S30" s="294">
        <f t="shared" si="5"/>
        <v>1068000</v>
      </c>
    </row>
    <row r="31" spans="2:19">
      <c r="B31" s="301">
        <v>25</v>
      </c>
      <c r="C31" s="301"/>
      <c r="D31" s="301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6"/>
      <c r="S31" s="303"/>
    </row>
    <row r="32" spans="2:19">
      <c r="B32" s="284">
        <v>26</v>
      </c>
      <c r="C32" s="288" t="s">
        <v>220</v>
      </c>
      <c r="D32" s="284"/>
      <c r="E32" s="291">
        <v>100000</v>
      </c>
      <c r="F32" s="291">
        <v>100000</v>
      </c>
      <c r="G32" s="291">
        <v>100000</v>
      </c>
      <c r="H32" s="291">
        <v>100000</v>
      </c>
      <c r="I32" s="291">
        <v>100000</v>
      </c>
      <c r="J32" s="291">
        <v>100000</v>
      </c>
      <c r="K32" s="291">
        <v>100000</v>
      </c>
      <c r="L32" s="291">
        <v>100000</v>
      </c>
      <c r="M32" s="291">
        <v>100000</v>
      </c>
      <c r="N32" s="291">
        <v>100000</v>
      </c>
      <c r="O32" s="291">
        <f t="shared" ref="O32:O34" si="6">SUM(E32:N32)</f>
        <v>1000000</v>
      </c>
      <c r="P32" s="291">
        <v>68000</v>
      </c>
      <c r="Q32" s="293"/>
      <c r="R32" s="295">
        <v>125000</v>
      </c>
      <c r="S32" s="294">
        <f t="shared" ref="S32:S34" si="7">O32+P32+Q32+R32</f>
        <v>1193000</v>
      </c>
    </row>
    <row r="33" spans="2:19">
      <c r="B33" s="284">
        <v>27</v>
      </c>
      <c r="C33" s="288"/>
      <c r="D33" s="284"/>
      <c r="E33" s="291">
        <v>100000</v>
      </c>
      <c r="F33" s="291">
        <v>100000</v>
      </c>
      <c r="G33" s="291">
        <v>100000</v>
      </c>
      <c r="H33" s="291">
        <v>100000</v>
      </c>
      <c r="I33" s="291">
        <v>100000</v>
      </c>
      <c r="J33" s="291">
        <v>100000</v>
      </c>
      <c r="K33" s="291">
        <v>100000</v>
      </c>
      <c r="L33" s="291">
        <v>100000</v>
      </c>
      <c r="M33" s="291">
        <v>100000</v>
      </c>
      <c r="N33" s="291">
        <v>100000</v>
      </c>
      <c r="O33" s="291">
        <f t="shared" si="6"/>
        <v>1000000</v>
      </c>
      <c r="P33" s="291">
        <v>68000</v>
      </c>
      <c r="Q33" s="293"/>
      <c r="R33" s="297"/>
      <c r="S33" s="294">
        <f t="shared" si="7"/>
        <v>1068000</v>
      </c>
    </row>
    <row r="34" spans="2:19">
      <c r="B34" s="284">
        <v>28</v>
      </c>
      <c r="C34" s="288"/>
      <c r="D34" s="284"/>
      <c r="E34" s="291">
        <v>100000</v>
      </c>
      <c r="F34" s="291">
        <v>100000</v>
      </c>
      <c r="G34" s="291">
        <v>100000</v>
      </c>
      <c r="H34" s="291">
        <v>100000</v>
      </c>
      <c r="I34" s="291">
        <v>100000</v>
      </c>
      <c r="J34" s="291">
        <v>100000</v>
      </c>
      <c r="K34" s="291">
        <v>100000</v>
      </c>
      <c r="L34" s="291">
        <v>100000</v>
      </c>
      <c r="M34" s="291">
        <v>100000</v>
      </c>
      <c r="N34" s="291">
        <v>100000</v>
      </c>
      <c r="O34" s="291">
        <f t="shared" si="6"/>
        <v>1000000</v>
      </c>
      <c r="P34" s="291">
        <v>68000</v>
      </c>
      <c r="Q34" s="293"/>
      <c r="R34" s="297"/>
      <c r="S34" s="294">
        <f t="shared" si="7"/>
        <v>1068000</v>
      </c>
    </row>
    <row r="35" spans="2:19">
      <c r="B35" s="301">
        <v>29</v>
      </c>
      <c r="C35" s="301"/>
      <c r="D35" s="301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</row>
    <row r="36" spans="2:19">
      <c r="B36" s="284">
        <v>30</v>
      </c>
      <c r="C36" s="288" t="s">
        <v>221</v>
      </c>
      <c r="D36" s="284"/>
      <c r="E36" s="291">
        <v>50000</v>
      </c>
      <c r="F36" s="291">
        <v>50000</v>
      </c>
      <c r="G36" s="291">
        <v>50000</v>
      </c>
      <c r="H36" s="291">
        <v>50000</v>
      </c>
      <c r="I36" s="291">
        <v>50000</v>
      </c>
      <c r="J36" s="291">
        <v>50000</v>
      </c>
      <c r="K36" s="291">
        <v>50000</v>
      </c>
      <c r="L36" s="291">
        <v>50000</v>
      </c>
      <c r="M36" s="291">
        <v>50000</v>
      </c>
      <c r="N36" s="291">
        <v>50000</v>
      </c>
      <c r="O36" s="291">
        <f t="shared" ref="O36:O40" si="8">SUM(E36:N36)</f>
        <v>500000</v>
      </c>
      <c r="P36" s="291"/>
      <c r="Q36" s="293"/>
      <c r="R36" s="291"/>
      <c r="S36" s="294">
        <f t="shared" ref="S36:S40" si="9">O36+P36+Q36+R36</f>
        <v>500000</v>
      </c>
    </row>
    <row r="37" spans="2:19">
      <c r="B37" s="284">
        <v>31</v>
      </c>
      <c r="D37" s="284"/>
      <c r="E37" s="291">
        <v>50000</v>
      </c>
      <c r="F37" s="291">
        <v>50000</v>
      </c>
      <c r="G37" s="291">
        <v>50000</v>
      </c>
      <c r="H37" s="291">
        <v>50000</v>
      </c>
      <c r="I37" s="291">
        <v>50000</v>
      </c>
      <c r="J37" s="291">
        <v>50000</v>
      </c>
      <c r="K37" s="291">
        <v>50000</v>
      </c>
      <c r="L37" s="291">
        <v>50000</v>
      </c>
      <c r="M37" s="291">
        <v>50000</v>
      </c>
      <c r="N37" s="291">
        <v>50000</v>
      </c>
      <c r="O37" s="291">
        <f t="shared" si="8"/>
        <v>500000</v>
      </c>
      <c r="P37" s="291"/>
      <c r="Q37" s="293"/>
      <c r="R37" s="291"/>
      <c r="S37" s="294">
        <f t="shared" si="9"/>
        <v>500000</v>
      </c>
    </row>
    <row r="38" spans="2:19">
      <c r="B38" s="284">
        <v>32</v>
      </c>
      <c r="D38" s="284"/>
      <c r="E38" s="291">
        <v>50000</v>
      </c>
      <c r="F38" s="291">
        <v>50000</v>
      </c>
      <c r="G38" s="291">
        <v>50000</v>
      </c>
      <c r="H38" s="291">
        <v>50000</v>
      </c>
      <c r="I38" s="291">
        <v>50000</v>
      </c>
      <c r="J38" s="291">
        <v>50000</v>
      </c>
      <c r="K38" s="291">
        <v>50000</v>
      </c>
      <c r="L38" s="291">
        <v>50000</v>
      </c>
      <c r="M38" s="291">
        <v>50000</v>
      </c>
      <c r="N38" s="291">
        <v>50000</v>
      </c>
      <c r="O38" s="291">
        <f t="shared" si="8"/>
        <v>500000</v>
      </c>
      <c r="P38" s="291"/>
      <c r="Q38" s="293"/>
      <c r="R38" s="291"/>
      <c r="S38" s="294">
        <f t="shared" si="9"/>
        <v>500000</v>
      </c>
    </row>
    <row r="39" spans="2:19">
      <c r="B39" s="284">
        <v>33</v>
      </c>
      <c r="D39" s="284"/>
      <c r="E39" s="291">
        <v>50000</v>
      </c>
      <c r="F39" s="291">
        <v>50000</v>
      </c>
      <c r="G39" s="291">
        <v>50000</v>
      </c>
      <c r="H39" s="291">
        <v>50000</v>
      </c>
      <c r="I39" s="291">
        <v>50000</v>
      </c>
      <c r="J39" s="291">
        <v>50000</v>
      </c>
      <c r="K39" s="291">
        <v>50000</v>
      </c>
      <c r="L39" s="291">
        <v>50000</v>
      </c>
      <c r="M39" s="291">
        <v>50000</v>
      </c>
      <c r="N39" s="291">
        <v>50000</v>
      </c>
      <c r="O39" s="291">
        <f t="shared" si="8"/>
        <v>500000</v>
      </c>
      <c r="P39" s="291"/>
      <c r="Q39" s="293"/>
      <c r="R39" s="291"/>
      <c r="S39" s="294">
        <f t="shared" si="9"/>
        <v>500000</v>
      </c>
    </row>
    <row r="40" spans="2:19">
      <c r="B40" s="284">
        <v>34</v>
      </c>
      <c r="D40" s="284"/>
      <c r="E40" s="291">
        <v>50000</v>
      </c>
      <c r="F40" s="291">
        <v>50000</v>
      </c>
      <c r="G40" s="291">
        <v>50000</v>
      </c>
      <c r="H40" s="291">
        <v>50000</v>
      </c>
      <c r="I40" s="291">
        <v>50000</v>
      </c>
      <c r="J40" s="291">
        <v>50000</v>
      </c>
      <c r="K40" s="291">
        <v>50000</v>
      </c>
      <c r="L40" s="291">
        <v>50000</v>
      </c>
      <c r="M40" s="291">
        <v>50000</v>
      </c>
      <c r="N40" s="291">
        <v>50000</v>
      </c>
      <c r="O40" s="291">
        <f t="shared" si="8"/>
        <v>500000</v>
      </c>
      <c r="P40" s="291"/>
      <c r="Q40" s="293"/>
      <c r="R40" s="291"/>
      <c r="S40" s="294">
        <f t="shared" si="9"/>
        <v>500000</v>
      </c>
    </row>
    <row r="41" spans="2:19">
      <c r="B41" s="301">
        <v>35</v>
      </c>
      <c r="C41" s="301"/>
      <c r="D41" s="301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</row>
    <row r="42" spans="2:19">
      <c r="B42" s="284">
        <v>36</v>
      </c>
      <c r="C42" s="16" t="s">
        <v>222</v>
      </c>
      <c r="D42" s="284"/>
      <c r="E42" s="291">
        <v>100000</v>
      </c>
      <c r="F42" s="291">
        <v>100000</v>
      </c>
      <c r="G42" s="291">
        <v>100000</v>
      </c>
      <c r="H42" s="291">
        <v>100000</v>
      </c>
      <c r="I42" s="291">
        <v>100000</v>
      </c>
      <c r="J42" s="291">
        <v>100000</v>
      </c>
      <c r="K42" s="291">
        <v>100000</v>
      </c>
      <c r="L42" s="291">
        <v>100000</v>
      </c>
      <c r="M42" s="291">
        <v>100000</v>
      </c>
      <c r="N42" s="291">
        <v>100000</v>
      </c>
      <c r="O42" s="291">
        <f t="shared" ref="O42:O45" si="10">SUM(E42:N42)</f>
        <v>1000000</v>
      </c>
      <c r="P42" s="291">
        <v>68000</v>
      </c>
      <c r="Q42" s="293">
        <v>150000</v>
      </c>
      <c r="R42" s="295">
        <v>125000</v>
      </c>
      <c r="S42" s="294">
        <f t="shared" ref="S42:S45" si="11">O42+P42+Q42+R42</f>
        <v>1343000</v>
      </c>
    </row>
    <row r="43" spans="2:19">
      <c r="B43" s="284">
        <v>37</v>
      </c>
      <c r="D43" s="284"/>
      <c r="E43" s="291">
        <v>100000</v>
      </c>
      <c r="F43" s="291">
        <v>100000</v>
      </c>
      <c r="G43" s="291">
        <v>100000</v>
      </c>
      <c r="H43" s="291">
        <v>100000</v>
      </c>
      <c r="I43" s="291">
        <v>100000</v>
      </c>
      <c r="J43" s="291">
        <v>100000</v>
      </c>
      <c r="K43" s="291">
        <v>100000</v>
      </c>
      <c r="L43" s="291">
        <v>100000</v>
      </c>
      <c r="M43" s="291">
        <v>100000</v>
      </c>
      <c r="N43" s="291">
        <v>100000</v>
      </c>
      <c r="O43" s="291">
        <f t="shared" si="10"/>
        <v>1000000</v>
      </c>
      <c r="P43" s="291">
        <v>68000</v>
      </c>
      <c r="Q43" s="293">
        <v>150000</v>
      </c>
      <c r="R43" s="297"/>
      <c r="S43" s="294">
        <f t="shared" si="11"/>
        <v>1218000</v>
      </c>
    </row>
    <row r="44" spans="2:19">
      <c r="B44" s="284">
        <v>38</v>
      </c>
      <c r="D44" s="284"/>
      <c r="E44" s="291">
        <v>100000</v>
      </c>
      <c r="F44" s="291">
        <v>100000</v>
      </c>
      <c r="G44" s="291">
        <v>100000</v>
      </c>
      <c r="H44" s="291">
        <v>100000</v>
      </c>
      <c r="I44" s="291">
        <v>100000</v>
      </c>
      <c r="J44" s="291">
        <v>100000</v>
      </c>
      <c r="K44" s="291">
        <v>100000</v>
      </c>
      <c r="L44" s="291">
        <v>100000</v>
      </c>
      <c r="M44" s="291">
        <v>100000</v>
      </c>
      <c r="N44" s="291">
        <v>100000</v>
      </c>
      <c r="O44" s="291">
        <f t="shared" si="10"/>
        <v>1000000</v>
      </c>
      <c r="P44" s="291">
        <v>68000</v>
      </c>
      <c r="Q44" s="293">
        <v>150000</v>
      </c>
      <c r="R44" s="297"/>
      <c r="S44" s="294">
        <f t="shared" si="11"/>
        <v>1218000</v>
      </c>
    </row>
    <row r="45" spans="2:19">
      <c r="B45" s="284">
        <v>39</v>
      </c>
      <c r="D45" s="284"/>
      <c r="E45" s="291">
        <v>100000</v>
      </c>
      <c r="F45" s="291">
        <v>100000</v>
      </c>
      <c r="G45" s="291">
        <v>100000</v>
      </c>
      <c r="H45" s="291">
        <v>100000</v>
      </c>
      <c r="I45" s="291">
        <v>100000</v>
      </c>
      <c r="J45" s="291">
        <v>100000</v>
      </c>
      <c r="K45" s="291">
        <v>100000</v>
      </c>
      <c r="L45" s="291">
        <v>100000</v>
      </c>
      <c r="M45" s="291">
        <v>100000</v>
      </c>
      <c r="N45" s="291">
        <v>100000</v>
      </c>
      <c r="O45" s="291">
        <f t="shared" si="10"/>
        <v>1000000</v>
      </c>
      <c r="P45" s="291">
        <v>68000</v>
      </c>
      <c r="Q45" s="293">
        <v>150000</v>
      </c>
      <c r="R45" s="297"/>
      <c r="S45" s="294">
        <f t="shared" si="11"/>
        <v>1218000</v>
      </c>
    </row>
    <row r="46" spans="2:19">
      <c r="B46" s="301">
        <v>40</v>
      </c>
      <c r="C46" s="301"/>
      <c r="D46" s="301"/>
      <c r="E46" s="303"/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</row>
    <row r="47" spans="2:19">
      <c r="B47" s="284">
        <v>41</v>
      </c>
      <c r="C47" s="16" t="s">
        <v>223</v>
      </c>
      <c r="D47" s="284"/>
      <c r="E47" s="291">
        <v>100000</v>
      </c>
      <c r="F47" s="291">
        <v>100000</v>
      </c>
      <c r="G47" s="291">
        <v>100000</v>
      </c>
      <c r="H47" s="291">
        <v>100000</v>
      </c>
      <c r="I47" s="291">
        <v>100000</v>
      </c>
      <c r="J47" s="291">
        <v>100000</v>
      </c>
      <c r="K47" s="291">
        <v>100000</v>
      </c>
      <c r="L47" s="291">
        <v>100000</v>
      </c>
      <c r="M47" s="291">
        <v>100000</v>
      </c>
      <c r="N47" s="291">
        <v>100000</v>
      </c>
      <c r="O47" s="291">
        <f t="shared" ref="O47:O48" si="12">SUM(E47:N47)</f>
        <v>1000000</v>
      </c>
      <c r="P47" s="291">
        <v>68000</v>
      </c>
      <c r="Q47" s="293">
        <v>150000</v>
      </c>
      <c r="R47" s="291"/>
      <c r="S47" s="294">
        <f>O47+P47+Q47+R47</f>
        <v>1218000</v>
      </c>
    </row>
    <row r="48" spans="2:19">
      <c r="B48" s="284">
        <v>42</v>
      </c>
      <c r="D48" s="284"/>
      <c r="E48" s="291">
        <v>100000</v>
      </c>
      <c r="F48" s="291">
        <v>100000</v>
      </c>
      <c r="G48" s="291">
        <v>100000</v>
      </c>
      <c r="H48" s="291">
        <v>100000</v>
      </c>
      <c r="I48" s="291">
        <v>100000</v>
      </c>
      <c r="J48" s="291">
        <v>100000</v>
      </c>
      <c r="K48" s="291">
        <v>100000</v>
      </c>
      <c r="L48" s="291">
        <v>100000</v>
      </c>
      <c r="M48" s="291">
        <v>100000</v>
      </c>
      <c r="N48" s="291">
        <v>100000</v>
      </c>
      <c r="O48" s="291">
        <f t="shared" si="12"/>
        <v>1000000</v>
      </c>
      <c r="P48" s="291">
        <v>68000</v>
      </c>
      <c r="Q48" s="293"/>
      <c r="R48" s="291">
        <v>125000</v>
      </c>
      <c r="S48" s="294">
        <f>O48+P48+Q48+R48</f>
        <v>1193000</v>
      </c>
    </row>
    <row r="49" spans="2:19">
      <c r="B49" s="284">
        <v>43</v>
      </c>
      <c r="D49" s="284"/>
      <c r="E49" s="291">
        <v>100000</v>
      </c>
      <c r="F49" s="291">
        <v>100000</v>
      </c>
      <c r="G49" s="291">
        <v>100000</v>
      </c>
      <c r="H49" s="291">
        <v>100000</v>
      </c>
      <c r="I49" s="291">
        <v>100000</v>
      </c>
      <c r="J49" s="291">
        <v>100000</v>
      </c>
      <c r="K49" s="291">
        <v>100000</v>
      </c>
      <c r="L49" s="291">
        <v>100000</v>
      </c>
      <c r="M49" s="291">
        <v>100000</v>
      </c>
      <c r="N49" s="291">
        <v>100000</v>
      </c>
      <c r="O49" s="291"/>
      <c r="P49" s="291">
        <v>68000</v>
      </c>
      <c r="Q49" s="293"/>
      <c r="R49" s="291"/>
      <c r="S49" s="294">
        <f t="shared" ref="S49:S56" si="13">O49+P49+Q49+R49</f>
        <v>68000</v>
      </c>
    </row>
    <row r="50" spans="2:19">
      <c r="B50" s="284">
        <v>44</v>
      </c>
      <c r="D50" s="284"/>
      <c r="E50" s="291">
        <v>100000</v>
      </c>
      <c r="F50" s="291">
        <v>100000</v>
      </c>
      <c r="G50" s="291">
        <v>100000</v>
      </c>
      <c r="H50" s="291">
        <v>100000</v>
      </c>
      <c r="I50" s="291">
        <v>100000</v>
      </c>
      <c r="J50" s="291">
        <v>100000</v>
      </c>
      <c r="K50" s="291">
        <v>100000</v>
      </c>
      <c r="L50" s="291">
        <v>100000</v>
      </c>
      <c r="M50" s="291">
        <v>100000</v>
      </c>
      <c r="N50" s="291">
        <v>100000</v>
      </c>
      <c r="O50" s="291"/>
      <c r="P50" s="291">
        <v>68000</v>
      </c>
      <c r="Q50" s="293">
        <v>50000</v>
      </c>
      <c r="R50" s="291"/>
      <c r="S50" s="294">
        <f t="shared" si="13"/>
        <v>118000</v>
      </c>
    </row>
    <row r="51" spans="2:19">
      <c r="B51" s="284">
        <v>45</v>
      </c>
      <c r="D51" s="284"/>
      <c r="E51" s="291">
        <v>100000</v>
      </c>
      <c r="F51" s="291">
        <v>100000</v>
      </c>
      <c r="G51" s="291">
        <v>100000</v>
      </c>
      <c r="H51" s="291">
        <v>100000</v>
      </c>
      <c r="I51" s="291">
        <v>100000</v>
      </c>
      <c r="J51" s="291">
        <v>100000</v>
      </c>
      <c r="K51" s="291">
        <v>100000</v>
      </c>
      <c r="L51" s="291">
        <v>100000</v>
      </c>
      <c r="M51" s="291">
        <v>100000</v>
      </c>
      <c r="N51" s="291">
        <v>100000</v>
      </c>
      <c r="O51" s="291"/>
      <c r="P51" s="291">
        <v>68000</v>
      </c>
      <c r="Q51" s="293"/>
      <c r="R51" s="291"/>
      <c r="S51" s="294">
        <f t="shared" si="13"/>
        <v>68000</v>
      </c>
    </row>
    <row r="52" spans="2:19">
      <c r="B52" s="284">
        <v>46</v>
      </c>
      <c r="D52" s="284"/>
      <c r="E52" s="291">
        <v>100000</v>
      </c>
      <c r="F52" s="291">
        <v>100000</v>
      </c>
      <c r="G52" s="291">
        <v>100000</v>
      </c>
      <c r="H52" s="291">
        <v>100000</v>
      </c>
      <c r="I52" s="291">
        <v>100000</v>
      </c>
      <c r="J52" s="291">
        <v>100000</v>
      </c>
      <c r="K52" s="291">
        <v>100000</v>
      </c>
      <c r="L52" s="291">
        <v>100000</v>
      </c>
      <c r="M52" s="291">
        <v>100000</v>
      </c>
      <c r="N52" s="291">
        <v>100000</v>
      </c>
      <c r="O52" s="291"/>
      <c r="P52" s="291">
        <v>68000</v>
      </c>
      <c r="Q52" s="293"/>
      <c r="R52" s="291"/>
      <c r="S52" s="294">
        <f t="shared" si="13"/>
        <v>68000</v>
      </c>
    </row>
    <row r="53" spans="2:19">
      <c r="B53" s="284">
        <v>47</v>
      </c>
      <c r="D53" s="284"/>
      <c r="E53" s="291">
        <v>100000</v>
      </c>
      <c r="F53" s="291">
        <v>100000</v>
      </c>
      <c r="G53" s="291">
        <v>100000</v>
      </c>
      <c r="H53" s="291">
        <v>100000</v>
      </c>
      <c r="I53" s="291">
        <v>100000</v>
      </c>
      <c r="J53" s="291">
        <v>100000</v>
      </c>
      <c r="K53" s="291">
        <v>100000</v>
      </c>
      <c r="L53" s="291">
        <v>100000</v>
      </c>
      <c r="M53" s="291">
        <v>100000</v>
      </c>
      <c r="N53" s="291">
        <v>100000</v>
      </c>
      <c r="O53" s="291"/>
      <c r="P53" s="291">
        <v>68000</v>
      </c>
      <c r="Q53" s="293"/>
      <c r="R53" s="291"/>
      <c r="S53" s="294">
        <f t="shared" si="13"/>
        <v>68000</v>
      </c>
    </row>
    <row r="54" spans="2:19">
      <c r="B54" s="284">
        <v>48</v>
      </c>
      <c r="D54" s="284"/>
      <c r="E54" s="291">
        <v>100000</v>
      </c>
      <c r="F54" s="291">
        <v>100000</v>
      </c>
      <c r="G54" s="291">
        <v>100000</v>
      </c>
      <c r="H54" s="291">
        <v>100000</v>
      </c>
      <c r="I54" s="291">
        <v>100000</v>
      </c>
      <c r="J54" s="291">
        <v>100000</v>
      </c>
      <c r="K54" s="291">
        <v>100000</v>
      </c>
      <c r="L54" s="291">
        <v>100000</v>
      </c>
      <c r="M54" s="291">
        <v>100000</v>
      </c>
      <c r="N54" s="291">
        <v>100000</v>
      </c>
      <c r="O54" s="291"/>
      <c r="P54" s="291">
        <v>68000</v>
      </c>
      <c r="Q54" s="293">
        <v>50000</v>
      </c>
      <c r="R54" s="291"/>
      <c r="S54" s="294">
        <f t="shared" si="13"/>
        <v>118000</v>
      </c>
    </row>
    <row r="55" spans="2:19">
      <c r="B55" s="284">
        <v>49</v>
      </c>
      <c r="D55" s="284"/>
      <c r="E55" s="291">
        <v>100000</v>
      </c>
      <c r="F55" s="291">
        <v>100000</v>
      </c>
      <c r="G55" s="291">
        <v>100000</v>
      </c>
      <c r="H55" s="291">
        <v>100000</v>
      </c>
      <c r="I55" s="291">
        <v>100000</v>
      </c>
      <c r="J55" s="291">
        <v>100000</v>
      </c>
      <c r="K55" s="291">
        <v>100000</v>
      </c>
      <c r="L55" s="291">
        <v>100000</v>
      </c>
      <c r="M55" s="291">
        <v>100000</v>
      </c>
      <c r="N55" s="291">
        <v>100000</v>
      </c>
      <c r="O55" s="291"/>
      <c r="P55" s="291">
        <v>68000</v>
      </c>
      <c r="Q55" s="293"/>
      <c r="R55" s="291"/>
      <c r="S55" s="294">
        <f t="shared" si="13"/>
        <v>68000</v>
      </c>
    </row>
    <row r="56" spans="2:19">
      <c r="B56" s="282">
        <v>50</v>
      </c>
      <c r="D56" s="282"/>
      <c r="E56" s="291">
        <v>100000</v>
      </c>
      <c r="F56" s="291">
        <v>100000</v>
      </c>
      <c r="G56" s="291">
        <v>100000</v>
      </c>
      <c r="H56" s="291">
        <v>100000</v>
      </c>
      <c r="I56" s="291">
        <v>100000</v>
      </c>
      <c r="J56" s="291">
        <v>100000</v>
      </c>
      <c r="K56" s="291">
        <v>100000</v>
      </c>
      <c r="L56" s="291">
        <v>100000</v>
      </c>
      <c r="M56" s="291">
        <v>100000</v>
      </c>
      <c r="N56" s="291">
        <v>100000</v>
      </c>
      <c r="O56" s="291"/>
      <c r="P56" s="291">
        <v>68000</v>
      </c>
      <c r="Q56" s="293"/>
      <c r="R56" s="291"/>
      <c r="S56" s="294">
        <f t="shared" si="13"/>
        <v>68000</v>
      </c>
    </row>
    <row r="57" spans="2:19" s="17" customFormat="1" ht="20.149999999999999" customHeight="1">
      <c r="B57" s="298"/>
      <c r="C57" s="299" t="s">
        <v>155</v>
      </c>
      <c r="D57" s="285"/>
      <c r="E57" s="300">
        <f>SUM(E7:E56)</f>
        <v>4250000</v>
      </c>
      <c r="F57" s="300">
        <f t="shared" ref="F57:R57" si="14">SUM(F7:F56)</f>
        <v>4250000</v>
      </c>
      <c r="G57" s="300">
        <f t="shared" si="14"/>
        <v>4250000</v>
      </c>
      <c r="H57" s="300">
        <f t="shared" si="14"/>
        <v>4250000</v>
      </c>
      <c r="I57" s="300">
        <f t="shared" si="14"/>
        <v>4250000</v>
      </c>
      <c r="J57" s="300">
        <f t="shared" si="14"/>
        <v>4250000</v>
      </c>
      <c r="K57" s="300">
        <f t="shared" si="14"/>
        <v>4250000</v>
      </c>
      <c r="L57" s="300">
        <f t="shared" si="14"/>
        <v>4250000</v>
      </c>
      <c r="M57" s="300">
        <f t="shared" si="14"/>
        <v>4250000</v>
      </c>
      <c r="N57" s="300">
        <f t="shared" si="14"/>
        <v>4250000</v>
      </c>
      <c r="O57" s="300">
        <f t="shared" si="14"/>
        <v>34500000</v>
      </c>
      <c r="P57" s="300">
        <f t="shared" si="14"/>
        <v>2584000</v>
      </c>
      <c r="Q57" s="300">
        <f t="shared" si="14"/>
        <v>850000</v>
      </c>
      <c r="R57" s="300">
        <f t="shared" si="14"/>
        <v>750000</v>
      </c>
      <c r="S57" s="300">
        <f>SUM(E57:R57)</f>
        <v>81184000</v>
      </c>
    </row>
    <row r="58" spans="2:19">
      <c r="S58" s="350"/>
    </row>
  </sheetData>
  <mergeCells count="2">
    <mergeCell ref="C18:C22"/>
    <mergeCell ref="C9:C16"/>
  </mergeCells>
  <phoneticPr fontId="4" type="noConversion"/>
  <printOptions horizontalCentered="1"/>
  <pageMargins left="0.31496062992125984" right="0.31496062992125984" top="0.55118110236220474" bottom="0.39370078740157483" header="0.31496062992125984" footer="0.31496062992125984"/>
  <pageSetup paperSize="9" scale="73" orientation="landscape" horizontalDpi="4294967293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43D6-A8D7-43CE-88DF-3778FA9F0623}">
  <sheetPr codeName="Sheet18">
    <tabColor rgb="FFFFFF00"/>
  </sheetPr>
  <dimension ref="A1:U599"/>
  <sheetViews>
    <sheetView showGridLines="0" topLeftCell="A2" zoomScale="110" zoomScaleNormal="110" workbookViewId="0">
      <selection activeCell="B12" sqref="B12"/>
    </sheetView>
  </sheetViews>
  <sheetFormatPr defaultColWidth="15.44140625" defaultRowHeight="15" customHeight="1"/>
  <cols>
    <col min="1" max="1" width="12.77734375" style="379" customWidth="1"/>
    <col min="2" max="2" width="60.77734375" style="379" customWidth="1"/>
    <col min="3" max="3" width="10.77734375" style="379" customWidth="1"/>
    <col min="4" max="4" width="4.77734375" style="379" customWidth="1"/>
    <col min="5" max="8" width="10.77734375" style="379" customWidth="1"/>
    <col min="9" max="13" width="8.77734375" style="379" customWidth="1"/>
    <col min="14" max="17" width="11.109375" style="379" customWidth="1"/>
    <col min="18" max="43" width="10.77734375" style="379" customWidth="1"/>
    <col min="44" max="16384" width="15.44140625" style="379"/>
  </cols>
  <sheetData>
    <row r="1" spans="1:21" ht="12.5" hidden="1">
      <c r="A1"/>
      <c r="B1"/>
      <c r="C1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</row>
    <row r="2" spans="1:21" ht="12.5">
      <c r="A2"/>
      <c r="B2"/>
      <c r="C2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</row>
    <row r="3" spans="1:21" ht="18">
      <c r="A3" s="380" t="str">
        <f>IF(Setup!C6="","Nama SPPG.....",Setup!C6)</f>
        <v>Input Nama SPPG di sini</v>
      </c>
      <c r="B3" s="382"/>
      <c r="C3" s="382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</row>
    <row r="4" spans="1:21" ht="14">
      <c r="A4" s="436" t="s">
        <v>266</v>
      </c>
      <c r="B4" s="381"/>
      <c r="C4" s="381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</row>
    <row r="5" spans="1:21" ht="14">
      <c r="A5" s="436" t="str">
        <f>Transaksi!C5</f>
        <v>Periode : 05-01-2026 s.d. 17-01-2026</v>
      </c>
      <c r="B5" s="381"/>
      <c r="C5" s="381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376"/>
      <c r="O5" s="376"/>
      <c r="P5" s="376"/>
      <c r="Q5" s="376"/>
      <c r="R5" s="376"/>
      <c r="S5" s="376"/>
      <c r="T5" s="376"/>
      <c r="U5" s="376"/>
    </row>
    <row r="6" spans="1:21" ht="12" customHeight="1">
      <c r="A6" s="376"/>
      <c r="B6" s="378"/>
      <c r="C6" s="377"/>
      <c r="D6" s="376"/>
      <c r="E6" s="376"/>
      <c r="F6" s="376"/>
      <c r="G6" s="376"/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</row>
    <row r="7" spans="1:21" ht="25" customHeight="1" thickBot="1">
      <c r="A7" s="553" t="s">
        <v>267</v>
      </c>
      <c r="B7" s="554" t="s">
        <v>224</v>
      </c>
      <c r="C7" s="555" t="s">
        <v>225</v>
      </c>
      <c r="D7" s="376"/>
      <c r="E7" s="376"/>
      <c r="F7" s="376"/>
      <c r="G7" s="376"/>
      <c r="H7" s="376"/>
      <c r="I7" s="376"/>
      <c r="J7" s="376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5"/>
    </row>
    <row r="8" spans="1:21" s="571" customFormat="1" ht="13.5" customHeight="1" thickTop="1">
      <c r="A8" s="639" t="s">
        <v>268</v>
      </c>
      <c r="B8" s="640" t="s">
        <v>269</v>
      </c>
      <c r="C8" s="588"/>
      <c r="D8" s="570"/>
      <c r="E8" s="514" t="s">
        <v>932</v>
      </c>
      <c r="F8" s="471"/>
      <c r="G8" s="471"/>
      <c r="H8" s="471"/>
      <c r="I8" s="570"/>
      <c r="J8" s="570"/>
      <c r="K8" s="570"/>
      <c r="L8" s="570"/>
      <c r="M8" s="570"/>
      <c r="N8" s="570"/>
      <c r="O8" s="570"/>
      <c r="P8" s="570"/>
      <c r="Q8" s="570"/>
      <c r="R8" s="570"/>
      <c r="S8" s="570"/>
      <c r="T8" s="570"/>
      <c r="U8" s="570"/>
    </row>
    <row r="9" spans="1:21" s="571" customFormat="1" ht="13.5" customHeight="1">
      <c r="A9" s="641" t="s">
        <v>270</v>
      </c>
      <c r="B9" s="640" t="s">
        <v>853</v>
      </c>
      <c r="C9" s="588"/>
      <c r="D9" s="570"/>
      <c r="E9" s="514" t="s">
        <v>934</v>
      </c>
      <c r="F9" s="471"/>
      <c r="G9" s="471"/>
      <c r="H9" s="471"/>
      <c r="I9" s="570"/>
      <c r="J9" s="570"/>
      <c r="K9" s="570"/>
      <c r="L9" s="570"/>
      <c r="M9" s="570"/>
      <c r="N9" s="570"/>
      <c r="O9" s="570"/>
      <c r="P9" s="570"/>
      <c r="Q9" s="570"/>
      <c r="R9" s="570"/>
      <c r="S9" s="570"/>
      <c r="T9" s="570"/>
      <c r="U9" s="570"/>
    </row>
    <row r="10" spans="1:21" s="571" customFormat="1" ht="13.5" customHeight="1">
      <c r="A10" s="642" t="s">
        <v>579</v>
      </c>
      <c r="B10" s="643" t="s">
        <v>275</v>
      </c>
      <c r="C10" s="569" t="s">
        <v>227</v>
      </c>
      <c r="D10" s="570"/>
      <c r="E10" s="514" t="s">
        <v>935</v>
      </c>
      <c r="F10" s="471"/>
      <c r="G10" s="471"/>
      <c r="H10" s="471"/>
      <c r="I10" s="570"/>
      <c r="J10" s="570"/>
      <c r="K10" s="570"/>
      <c r="L10" s="570"/>
      <c r="M10" s="570"/>
      <c r="N10" s="570"/>
      <c r="O10" s="570"/>
      <c r="P10" s="570"/>
      <c r="Q10" s="570"/>
      <c r="R10" s="570"/>
      <c r="S10" s="570"/>
      <c r="T10" s="570"/>
      <c r="U10" s="570"/>
    </row>
    <row r="11" spans="1:21" s="571" customFormat="1" ht="13.5" customHeight="1">
      <c r="A11" s="642" t="s">
        <v>580</v>
      </c>
      <c r="B11" s="643" t="s">
        <v>274</v>
      </c>
      <c r="C11" s="569" t="s">
        <v>227</v>
      </c>
      <c r="D11" s="570"/>
      <c r="E11" s="514" t="s">
        <v>936</v>
      </c>
      <c r="F11" s="471"/>
      <c r="G11" s="471"/>
      <c r="H11" s="471"/>
      <c r="I11" s="570"/>
      <c r="J11" s="570"/>
      <c r="K11" s="570"/>
      <c r="L11" s="570"/>
      <c r="M11" s="570"/>
      <c r="N11" s="570"/>
      <c r="O11" s="570"/>
      <c r="P11" s="570"/>
      <c r="Q11" s="570"/>
      <c r="R11" s="570"/>
      <c r="S11" s="570"/>
      <c r="T11" s="570"/>
      <c r="U11" s="570"/>
    </row>
    <row r="12" spans="1:21" s="571" customFormat="1" ht="13.5" customHeight="1">
      <c r="A12" s="642" t="s">
        <v>581</v>
      </c>
      <c r="B12" s="643" t="s">
        <v>276</v>
      </c>
      <c r="C12" s="569" t="s">
        <v>227</v>
      </c>
      <c r="D12" s="570"/>
      <c r="E12" s="514" t="s">
        <v>933</v>
      </c>
      <c r="F12" s="471"/>
      <c r="G12" s="471"/>
      <c r="H12" s="471"/>
      <c r="I12" s="570"/>
      <c r="J12" s="570"/>
      <c r="K12" s="570"/>
      <c r="L12" s="570"/>
      <c r="M12" s="570"/>
      <c r="N12" s="570"/>
      <c r="O12" s="570"/>
      <c r="P12" s="570"/>
      <c r="Q12" s="570"/>
      <c r="R12" s="570"/>
      <c r="S12" s="570"/>
      <c r="T12" s="570"/>
      <c r="U12" s="570"/>
    </row>
    <row r="13" spans="1:21" s="571" customFormat="1" ht="13.5" customHeight="1">
      <c r="A13" s="642" t="s">
        <v>582</v>
      </c>
      <c r="B13" s="643" t="s">
        <v>277</v>
      </c>
      <c r="C13" s="569" t="s">
        <v>227</v>
      </c>
      <c r="D13" s="570"/>
      <c r="E13" s="514" t="s">
        <v>938</v>
      </c>
      <c r="F13" s="471"/>
      <c r="G13" s="471"/>
      <c r="H13" s="471"/>
      <c r="I13" s="570"/>
      <c r="J13" s="570"/>
      <c r="K13" s="570"/>
      <c r="L13" s="570"/>
      <c r="M13" s="570"/>
      <c r="N13" s="570"/>
      <c r="O13" s="570"/>
      <c r="P13" s="570"/>
      <c r="Q13" s="570"/>
      <c r="R13" s="570"/>
      <c r="S13" s="570"/>
      <c r="T13" s="570"/>
      <c r="U13" s="570"/>
    </row>
    <row r="14" spans="1:21" s="571" customFormat="1" ht="13.5" customHeight="1">
      <c r="A14" s="642" t="s">
        <v>583</v>
      </c>
      <c r="B14" s="643" t="s">
        <v>278</v>
      </c>
      <c r="C14" s="569" t="s">
        <v>227</v>
      </c>
      <c r="D14" s="570"/>
      <c r="E14" s="661" t="s">
        <v>937</v>
      </c>
      <c r="F14" s="471"/>
      <c r="G14" s="471"/>
      <c r="H14" s="471"/>
      <c r="I14" s="570"/>
      <c r="J14" s="570"/>
      <c r="K14" s="570"/>
      <c r="L14" s="570"/>
      <c r="M14" s="570"/>
      <c r="N14" s="570"/>
      <c r="O14" s="570"/>
      <c r="P14" s="570"/>
      <c r="Q14" s="570"/>
      <c r="R14" s="570"/>
      <c r="S14" s="570"/>
      <c r="T14" s="570"/>
      <c r="U14" s="570"/>
    </row>
    <row r="15" spans="1:21" s="571" customFormat="1" ht="13.5" customHeight="1">
      <c r="A15" s="642" t="s">
        <v>584</v>
      </c>
      <c r="B15" s="643" t="s">
        <v>279</v>
      </c>
      <c r="C15" s="569" t="s">
        <v>227</v>
      </c>
      <c r="D15" s="570"/>
      <c r="E15" s="74"/>
      <c r="F15" s="570"/>
      <c r="G15" s="570"/>
      <c r="H15" s="570"/>
      <c r="I15" s="570"/>
      <c r="J15" s="570"/>
      <c r="K15" s="570"/>
      <c r="L15" s="570"/>
      <c r="M15" s="570"/>
      <c r="N15" s="570"/>
      <c r="O15" s="570"/>
      <c r="P15" s="570"/>
      <c r="Q15" s="570"/>
      <c r="R15" s="570"/>
      <c r="S15" s="570"/>
      <c r="T15" s="570"/>
      <c r="U15" s="570"/>
    </row>
    <row r="16" spans="1:21" s="571" customFormat="1" ht="13.5" customHeight="1">
      <c r="A16" s="642" t="s">
        <v>585</v>
      </c>
      <c r="B16" s="643" t="s">
        <v>280</v>
      </c>
      <c r="C16" s="569" t="s">
        <v>227</v>
      </c>
      <c r="D16" s="570"/>
      <c r="E16" s="74"/>
      <c r="F16" s="570"/>
      <c r="G16" s="570"/>
      <c r="H16" s="570"/>
      <c r="I16" s="570"/>
      <c r="J16" s="570"/>
      <c r="K16" s="570"/>
      <c r="L16" s="570"/>
      <c r="M16" s="570"/>
      <c r="N16" s="570"/>
      <c r="O16" s="570"/>
      <c r="P16" s="570"/>
      <c r="Q16" s="570"/>
      <c r="R16" s="570"/>
      <c r="S16" s="570"/>
      <c r="T16" s="570"/>
      <c r="U16" s="570"/>
    </row>
    <row r="17" spans="1:21" s="571" customFormat="1" ht="13.5" customHeight="1">
      <c r="A17" s="642" t="s">
        <v>586</v>
      </c>
      <c r="B17" s="643" t="s">
        <v>281</v>
      </c>
      <c r="C17" s="569" t="s">
        <v>227</v>
      </c>
      <c r="D17" s="570"/>
      <c r="E17" s="74"/>
      <c r="F17" s="570"/>
      <c r="G17" s="570"/>
      <c r="H17" s="570"/>
      <c r="I17" s="570"/>
      <c r="J17" s="570"/>
      <c r="K17" s="570"/>
      <c r="L17" s="570"/>
      <c r="M17" s="570"/>
      <c r="N17" s="570"/>
      <c r="O17" s="570"/>
      <c r="P17" s="570"/>
      <c r="Q17" s="570"/>
      <c r="R17" s="570"/>
      <c r="S17" s="570"/>
      <c r="T17" s="570"/>
      <c r="U17" s="570"/>
    </row>
    <row r="18" spans="1:21" s="571" customFormat="1" ht="13.5" customHeight="1">
      <c r="A18" s="642" t="s">
        <v>587</v>
      </c>
      <c r="B18" s="643" t="s">
        <v>464</v>
      </c>
      <c r="C18" s="569" t="s">
        <v>227</v>
      </c>
      <c r="D18" s="570"/>
      <c r="E18" s="74"/>
      <c r="F18" s="570"/>
      <c r="G18" s="570"/>
      <c r="H18" s="570"/>
      <c r="I18" s="570"/>
      <c r="J18" s="570"/>
      <c r="K18" s="570"/>
      <c r="L18" s="570"/>
      <c r="M18" s="570"/>
      <c r="N18" s="570"/>
      <c r="O18" s="570"/>
      <c r="P18" s="570"/>
      <c r="Q18" s="570"/>
      <c r="R18" s="570"/>
      <c r="S18" s="570"/>
      <c r="T18" s="570"/>
      <c r="U18" s="570"/>
    </row>
    <row r="19" spans="1:21" s="571" customFormat="1" ht="13.5" customHeight="1">
      <c r="A19" s="642" t="s">
        <v>588</v>
      </c>
      <c r="B19" s="643" t="s">
        <v>596</v>
      </c>
      <c r="C19" s="569" t="s">
        <v>227</v>
      </c>
      <c r="D19" s="570"/>
      <c r="E19" s="74"/>
      <c r="F19" s="570"/>
      <c r="G19" s="570"/>
      <c r="H19" s="570"/>
      <c r="I19" s="570"/>
      <c r="J19" s="570"/>
      <c r="K19" s="570"/>
      <c r="L19" s="570"/>
      <c r="M19" s="570"/>
      <c r="N19" s="570"/>
      <c r="O19" s="570"/>
      <c r="P19" s="570"/>
      <c r="Q19" s="570"/>
      <c r="R19" s="570"/>
      <c r="S19" s="570"/>
      <c r="T19" s="570"/>
      <c r="U19" s="570"/>
    </row>
    <row r="20" spans="1:21" s="571" customFormat="1" ht="13.5" customHeight="1">
      <c r="A20" s="641" t="s">
        <v>465</v>
      </c>
      <c r="B20" s="640" t="s">
        <v>854</v>
      </c>
      <c r="C20" s="588"/>
      <c r="D20" s="570"/>
      <c r="E20" s="17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</row>
    <row r="21" spans="1:21" s="571" customFormat="1" ht="13.5" customHeight="1">
      <c r="A21" s="642" t="s">
        <v>589</v>
      </c>
      <c r="B21" s="643" t="s">
        <v>282</v>
      </c>
      <c r="C21" s="569" t="s">
        <v>227</v>
      </c>
      <c r="D21" s="570"/>
      <c r="E21" s="74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</row>
    <row r="22" spans="1:21" s="571" customFormat="1" ht="13.5" customHeight="1">
      <c r="A22" s="642" t="s">
        <v>590</v>
      </c>
      <c r="B22" s="643" t="s">
        <v>283</v>
      </c>
      <c r="C22" s="569" t="s">
        <v>227</v>
      </c>
      <c r="D22" s="570"/>
      <c r="E22" s="74"/>
      <c r="F22" s="570"/>
      <c r="G22" s="570"/>
      <c r="H22" s="570"/>
      <c r="I22" s="570"/>
      <c r="J22" s="570"/>
      <c r="K22" s="570"/>
      <c r="L22" s="570"/>
      <c r="M22" s="570"/>
      <c r="N22" s="570"/>
      <c r="O22" s="570"/>
      <c r="P22" s="570"/>
      <c r="Q22" s="570"/>
      <c r="R22" s="570"/>
      <c r="S22" s="570"/>
      <c r="T22" s="570"/>
      <c r="U22" s="570"/>
    </row>
    <row r="23" spans="1:21" s="571" customFormat="1" ht="13.5" customHeight="1">
      <c r="A23" s="642" t="s">
        <v>591</v>
      </c>
      <c r="B23" s="643" t="s">
        <v>284</v>
      </c>
      <c r="C23" s="569" t="s">
        <v>227</v>
      </c>
      <c r="D23" s="570"/>
      <c r="E23" s="74"/>
      <c r="F23" s="570"/>
      <c r="G23" s="570"/>
      <c r="H23" s="570"/>
      <c r="I23" s="570"/>
      <c r="J23" s="570"/>
      <c r="K23" s="570"/>
      <c r="L23" s="570"/>
      <c r="M23" s="570"/>
      <c r="N23" s="570"/>
      <c r="O23" s="570"/>
      <c r="P23" s="570"/>
      <c r="Q23" s="570"/>
      <c r="R23" s="570"/>
      <c r="S23" s="570"/>
      <c r="T23" s="570"/>
      <c r="U23" s="570"/>
    </row>
    <row r="24" spans="1:21" s="571" customFormat="1" ht="13.5" customHeight="1">
      <c r="A24" s="642" t="s">
        <v>592</v>
      </c>
      <c r="B24" s="643" t="s">
        <v>228</v>
      </c>
      <c r="C24" s="569" t="s">
        <v>227</v>
      </c>
      <c r="D24" s="570"/>
      <c r="E24" s="74"/>
      <c r="F24" s="570"/>
      <c r="G24" s="570"/>
      <c r="H24" s="570"/>
      <c r="I24" s="570"/>
      <c r="J24" s="570"/>
      <c r="K24" s="570"/>
      <c r="L24" s="570"/>
      <c r="M24" s="570"/>
      <c r="N24" s="570"/>
      <c r="O24" s="570"/>
      <c r="P24" s="570"/>
      <c r="Q24" s="570"/>
      <c r="R24" s="570"/>
      <c r="S24" s="570"/>
      <c r="T24" s="570"/>
      <c r="U24" s="570"/>
    </row>
    <row r="25" spans="1:21" s="571" customFormat="1" ht="13.5" customHeight="1">
      <c r="A25" s="642" t="s">
        <v>593</v>
      </c>
      <c r="B25" s="643" t="s">
        <v>467</v>
      </c>
      <c r="C25" s="569" t="s">
        <v>227</v>
      </c>
      <c r="D25" s="570"/>
      <c r="E25" s="74"/>
      <c r="F25" s="570"/>
      <c r="G25" s="570"/>
      <c r="H25" s="570"/>
      <c r="I25" s="570"/>
      <c r="J25" s="570"/>
      <c r="K25" s="570"/>
      <c r="L25" s="570"/>
      <c r="M25" s="570"/>
      <c r="N25" s="570"/>
      <c r="O25" s="570"/>
      <c r="P25" s="570"/>
      <c r="Q25" s="570"/>
      <c r="R25" s="570"/>
      <c r="S25" s="570"/>
      <c r="T25" s="570"/>
      <c r="U25" s="570"/>
    </row>
    <row r="26" spans="1:21" s="571" customFormat="1" ht="13.5" customHeight="1">
      <c r="A26" s="642" t="s">
        <v>594</v>
      </c>
      <c r="B26" s="643" t="s">
        <v>285</v>
      </c>
      <c r="C26" s="569" t="s">
        <v>227</v>
      </c>
      <c r="D26" s="570"/>
      <c r="E26" s="74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</row>
    <row r="27" spans="1:21" s="571" customFormat="1" ht="13.5" customHeight="1">
      <c r="A27" s="642" t="s">
        <v>595</v>
      </c>
      <c r="B27" s="643" t="s">
        <v>286</v>
      </c>
      <c r="C27" s="569" t="s">
        <v>227</v>
      </c>
      <c r="D27" s="570"/>
      <c r="E27" s="74"/>
      <c r="F27" s="570"/>
      <c r="G27" s="570"/>
      <c r="H27" s="570"/>
      <c r="I27" s="570"/>
      <c r="J27" s="570"/>
      <c r="K27" s="570"/>
      <c r="L27" s="570"/>
      <c r="M27" s="570"/>
      <c r="N27" s="570"/>
      <c r="O27" s="570"/>
      <c r="P27" s="570"/>
      <c r="Q27" s="570"/>
      <c r="R27" s="570"/>
      <c r="S27" s="570"/>
      <c r="T27" s="570"/>
      <c r="U27" s="570"/>
    </row>
    <row r="28" spans="1:21" s="571" customFormat="1" ht="13.5" customHeight="1">
      <c r="A28" s="642" t="s">
        <v>598</v>
      </c>
      <c r="B28" s="643" t="s">
        <v>597</v>
      </c>
      <c r="C28" s="569" t="s">
        <v>227</v>
      </c>
      <c r="D28" s="570"/>
      <c r="E28" s="74"/>
      <c r="F28" s="570"/>
      <c r="G28" s="570"/>
      <c r="H28" s="570"/>
      <c r="I28" s="570"/>
      <c r="J28" s="570"/>
      <c r="K28" s="570"/>
      <c r="L28" s="570"/>
      <c r="M28" s="570"/>
      <c r="N28" s="570"/>
      <c r="O28" s="570"/>
      <c r="P28" s="570"/>
      <c r="Q28" s="570"/>
      <c r="R28" s="570"/>
      <c r="S28" s="570"/>
      <c r="T28" s="570"/>
      <c r="U28" s="570"/>
    </row>
    <row r="29" spans="1:21" s="571" customFormat="1" ht="13.5" customHeight="1">
      <c r="A29" s="641" t="s">
        <v>468</v>
      </c>
      <c r="B29" s="640" t="s">
        <v>855</v>
      </c>
      <c r="C29" s="588"/>
      <c r="D29" s="570"/>
      <c r="E29" s="17"/>
      <c r="F29" s="570"/>
      <c r="G29" s="570"/>
      <c r="H29" s="570"/>
      <c r="I29" s="570"/>
      <c r="J29" s="570"/>
      <c r="K29" s="570"/>
      <c r="L29" s="570"/>
      <c r="M29" s="570"/>
      <c r="N29" s="570"/>
      <c r="O29" s="570"/>
      <c r="P29" s="570"/>
      <c r="Q29" s="570"/>
      <c r="R29" s="570"/>
      <c r="S29" s="570"/>
      <c r="T29" s="570"/>
      <c r="U29" s="570"/>
    </row>
    <row r="30" spans="1:21" s="571" customFormat="1" ht="13.5" customHeight="1">
      <c r="A30" s="642" t="s">
        <v>599</v>
      </c>
      <c r="B30" s="643" t="s">
        <v>287</v>
      </c>
      <c r="C30" s="569" t="s">
        <v>227</v>
      </c>
      <c r="D30" s="570"/>
      <c r="E30" s="74"/>
      <c r="F30" s="570"/>
      <c r="G30" s="570"/>
      <c r="H30" s="570"/>
      <c r="I30" s="570"/>
      <c r="J30" s="570"/>
      <c r="K30" s="570"/>
      <c r="L30" s="570"/>
      <c r="M30" s="570"/>
      <c r="N30" s="570"/>
      <c r="O30" s="570"/>
      <c r="P30" s="570"/>
      <c r="Q30" s="570"/>
      <c r="R30" s="570"/>
      <c r="S30" s="570"/>
      <c r="T30" s="570"/>
      <c r="U30" s="570"/>
    </row>
    <row r="31" spans="1:21" s="571" customFormat="1" ht="13.5" customHeight="1">
      <c r="A31" s="642" t="s">
        <v>600</v>
      </c>
      <c r="B31" s="643" t="s">
        <v>545</v>
      </c>
      <c r="C31" s="569" t="s">
        <v>227</v>
      </c>
      <c r="D31" s="570"/>
      <c r="E31" s="74"/>
      <c r="F31" s="570"/>
      <c r="G31" s="570"/>
      <c r="H31" s="570"/>
      <c r="I31" s="570"/>
      <c r="J31" s="570"/>
      <c r="K31" s="570"/>
      <c r="L31" s="570"/>
      <c r="M31" s="570"/>
      <c r="N31" s="570"/>
      <c r="O31" s="570"/>
      <c r="P31" s="570"/>
      <c r="Q31" s="570"/>
      <c r="R31" s="570"/>
      <c r="S31" s="570"/>
      <c r="T31" s="570"/>
      <c r="U31" s="570"/>
    </row>
    <row r="32" spans="1:21" s="571" customFormat="1" ht="13.5" customHeight="1">
      <c r="A32" s="642" t="s">
        <v>601</v>
      </c>
      <c r="B32" s="643" t="s">
        <v>575</v>
      </c>
      <c r="C32" s="569" t="s">
        <v>227</v>
      </c>
      <c r="D32" s="570"/>
      <c r="E32" s="74"/>
      <c r="F32" s="570"/>
      <c r="G32" s="570"/>
      <c r="H32" s="570"/>
      <c r="I32" s="570"/>
      <c r="J32" s="570"/>
      <c r="K32" s="572"/>
      <c r="L32" s="572"/>
      <c r="M32" s="572"/>
      <c r="N32" s="572"/>
      <c r="O32" s="572"/>
      <c r="P32" s="572"/>
      <c r="Q32" s="572"/>
      <c r="R32" s="572"/>
      <c r="S32" s="572"/>
      <c r="T32" s="572"/>
      <c r="U32" s="572"/>
    </row>
    <row r="33" spans="1:21" s="571" customFormat="1" ht="13.5" customHeight="1">
      <c r="A33" s="642" t="s">
        <v>602</v>
      </c>
      <c r="B33" s="643" t="s">
        <v>288</v>
      </c>
      <c r="C33" s="569" t="s">
        <v>227</v>
      </c>
      <c r="D33" s="570"/>
      <c r="E33" s="74"/>
      <c r="F33" s="570"/>
      <c r="G33" s="570"/>
      <c r="H33" s="570"/>
      <c r="I33" s="570"/>
      <c r="J33" s="570"/>
      <c r="K33" s="570"/>
      <c r="L33" s="570"/>
      <c r="M33" s="570"/>
      <c r="N33" s="570"/>
      <c r="O33" s="570"/>
      <c r="P33" s="570"/>
      <c r="Q33" s="570"/>
      <c r="R33" s="570"/>
      <c r="S33" s="570"/>
      <c r="T33" s="570"/>
      <c r="U33" s="570"/>
    </row>
    <row r="34" spans="1:21" s="571" customFormat="1" ht="13.5" customHeight="1">
      <c r="A34" s="642" t="s">
        <v>603</v>
      </c>
      <c r="B34" s="643" t="s">
        <v>289</v>
      </c>
      <c r="C34" s="569" t="s">
        <v>227</v>
      </c>
      <c r="D34" s="570"/>
      <c r="E34" s="74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</row>
    <row r="35" spans="1:21" s="571" customFormat="1" ht="13.5" customHeight="1">
      <c r="A35" s="642" t="s">
        <v>604</v>
      </c>
      <c r="B35" s="643" t="s">
        <v>290</v>
      </c>
      <c r="C35" s="569" t="s">
        <v>227</v>
      </c>
      <c r="D35" s="570"/>
      <c r="E35" s="74"/>
      <c r="F35" s="570"/>
      <c r="G35" s="570"/>
      <c r="H35" s="570"/>
      <c r="I35" s="570"/>
      <c r="J35" s="570"/>
      <c r="K35" s="570"/>
      <c r="L35" s="570"/>
      <c r="M35" s="570"/>
      <c r="N35" s="570"/>
      <c r="O35" s="570"/>
      <c r="P35" s="570"/>
      <c r="Q35" s="570"/>
      <c r="R35" s="570"/>
      <c r="S35" s="570"/>
      <c r="T35" s="570"/>
      <c r="U35" s="570"/>
    </row>
    <row r="36" spans="1:21" s="571" customFormat="1" ht="13.5" customHeight="1">
      <c r="A36" s="642" t="s">
        <v>605</v>
      </c>
      <c r="B36" s="643" t="s">
        <v>291</v>
      </c>
      <c r="C36" s="569" t="s">
        <v>227</v>
      </c>
      <c r="D36" s="570"/>
      <c r="E36" s="74"/>
      <c r="F36" s="570"/>
      <c r="G36" s="570"/>
      <c r="H36" s="570"/>
      <c r="I36" s="570"/>
      <c r="J36" s="570"/>
      <c r="K36" s="570"/>
      <c r="L36" s="570"/>
      <c r="M36" s="570"/>
      <c r="N36" s="570"/>
      <c r="O36" s="570"/>
      <c r="P36" s="570"/>
      <c r="Q36" s="570"/>
      <c r="R36" s="570"/>
      <c r="S36" s="570"/>
      <c r="T36" s="570"/>
      <c r="U36" s="570"/>
    </row>
    <row r="37" spans="1:21" s="571" customFormat="1" ht="13.5" customHeight="1">
      <c r="A37" s="642" t="s">
        <v>606</v>
      </c>
      <c r="B37" s="643" t="s">
        <v>233</v>
      </c>
      <c r="C37" s="569" t="s">
        <v>227</v>
      </c>
      <c r="D37" s="570"/>
      <c r="E37" s="74"/>
      <c r="F37" s="570"/>
      <c r="G37" s="570"/>
      <c r="H37" s="570"/>
      <c r="I37" s="570"/>
      <c r="J37" s="570"/>
      <c r="K37" s="570"/>
      <c r="L37" s="570"/>
      <c r="M37" s="570"/>
      <c r="N37" s="570"/>
      <c r="O37" s="570"/>
      <c r="P37" s="570"/>
      <c r="Q37" s="570"/>
      <c r="R37" s="570"/>
      <c r="S37" s="570"/>
      <c r="T37" s="570"/>
      <c r="U37" s="570"/>
    </row>
    <row r="38" spans="1:21" s="571" customFormat="1" ht="13.5" customHeight="1">
      <c r="A38" s="642" t="s">
        <v>607</v>
      </c>
      <c r="B38" s="643" t="s">
        <v>292</v>
      </c>
      <c r="C38" s="569" t="s">
        <v>227</v>
      </c>
      <c r="D38" s="570"/>
      <c r="E38" s="74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</row>
    <row r="39" spans="1:21" s="571" customFormat="1" ht="13.5" customHeight="1">
      <c r="A39" s="642" t="s">
        <v>608</v>
      </c>
      <c r="B39" s="643" t="s">
        <v>293</v>
      </c>
      <c r="C39" s="569" t="s">
        <v>227</v>
      </c>
      <c r="D39" s="570"/>
      <c r="E39" s="74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</row>
    <row r="40" spans="1:21" s="571" customFormat="1" ht="13.5" customHeight="1">
      <c r="A40" s="642" t="s">
        <v>609</v>
      </c>
      <c r="B40" s="643" t="s">
        <v>294</v>
      </c>
      <c r="C40" s="569" t="s">
        <v>227</v>
      </c>
      <c r="D40" s="570"/>
      <c r="E40" s="74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</row>
    <row r="41" spans="1:21" s="571" customFormat="1" ht="13.5" customHeight="1">
      <c r="A41" s="642" t="s">
        <v>610</v>
      </c>
      <c r="B41" s="643" t="s">
        <v>295</v>
      </c>
      <c r="C41" s="569" t="s">
        <v>227</v>
      </c>
      <c r="D41" s="570"/>
      <c r="E41" s="74"/>
      <c r="F41" s="570"/>
      <c r="G41" s="570"/>
      <c r="H41" s="570"/>
      <c r="I41" s="570"/>
      <c r="J41" s="570"/>
      <c r="K41" s="570"/>
      <c r="L41" s="570"/>
      <c r="M41" s="570"/>
      <c r="N41" s="570"/>
      <c r="O41" s="570"/>
      <c r="P41" s="570"/>
      <c r="Q41" s="570"/>
      <c r="R41" s="570"/>
      <c r="S41" s="570"/>
      <c r="T41" s="570"/>
      <c r="U41" s="570"/>
    </row>
    <row r="42" spans="1:21" s="571" customFormat="1" ht="13.5" customHeight="1">
      <c r="A42" s="642" t="s">
        <v>611</v>
      </c>
      <c r="B42" s="643" t="s">
        <v>844</v>
      </c>
      <c r="C42" s="569" t="s">
        <v>227</v>
      </c>
      <c r="D42" s="570"/>
      <c r="E42" s="74"/>
      <c r="F42" s="570"/>
      <c r="G42" s="570"/>
      <c r="H42" s="570"/>
      <c r="I42" s="570"/>
      <c r="J42" s="570"/>
      <c r="K42" s="570"/>
      <c r="L42" s="570"/>
      <c r="M42" s="570"/>
      <c r="N42" s="570"/>
      <c r="O42" s="570"/>
      <c r="P42" s="570"/>
      <c r="Q42" s="570"/>
      <c r="R42" s="570"/>
      <c r="S42" s="570"/>
      <c r="T42" s="570"/>
      <c r="U42" s="570"/>
    </row>
    <row r="43" spans="1:21" s="571" customFormat="1" ht="13.5" customHeight="1">
      <c r="A43" s="641" t="s">
        <v>470</v>
      </c>
      <c r="B43" s="640" t="s">
        <v>856</v>
      </c>
      <c r="C43" s="588"/>
      <c r="D43" s="570"/>
      <c r="E43" s="74"/>
      <c r="F43" s="570"/>
      <c r="G43" s="570"/>
      <c r="H43" s="570"/>
      <c r="I43" s="570"/>
      <c r="J43" s="570"/>
      <c r="K43" s="570"/>
      <c r="L43" s="570"/>
      <c r="M43" s="570"/>
      <c r="N43" s="570"/>
      <c r="O43" s="570"/>
      <c r="P43" s="570"/>
      <c r="Q43" s="570"/>
      <c r="R43" s="570"/>
      <c r="S43" s="570"/>
      <c r="T43" s="570"/>
      <c r="U43" s="570"/>
    </row>
    <row r="44" spans="1:21" s="571" customFormat="1" ht="13.5" customHeight="1">
      <c r="A44" s="642" t="s">
        <v>612</v>
      </c>
      <c r="B44" s="643" t="s">
        <v>296</v>
      </c>
      <c r="C44" s="569" t="s">
        <v>227</v>
      </c>
      <c r="D44" s="570"/>
      <c r="E44" s="17"/>
      <c r="F44" s="570"/>
      <c r="G44" s="570"/>
      <c r="H44" s="570"/>
      <c r="I44" s="570"/>
      <c r="J44" s="570"/>
      <c r="K44" s="570"/>
      <c r="L44" s="570"/>
      <c r="M44" s="570"/>
      <c r="N44" s="570"/>
      <c r="O44" s="570"/>
      <c r="P44" s="570"/>
      <c r="Q44" s="570"/>
      <c r="R44" s="570"/>
      <c r="S44" s="570"/>
      <c r="T44" s="570"/>
      <c r="U44" s="570"/>
    </row>
    <row r="45" spans="1:21" s="571" customFormat="1" ht="13.5" customHeight="1">
      <c r="A45" s="642" t="s">
        <v>613</v>
      </c>
      <c r="B45" s="643" t="s">
        <v>297</v>
      </c>
      <c r="C45" s="569" t="s">
        <v>227</v>
      </c>
      <c r="D45" s="570"/>
      <c r="E45" s="74"/>
      <c r="F45" s="570"/>
      <c r="G45" s="570"/>
      <c r="H45" s="570"/>
      <c r="I45" s="570"/>
      <c r="J45" s="570"/>
      <c r="K45" s="570"/>
      <c r="L45" s="570"/>
      <c r="M45" s="570"/>
      <c r="N45" s="570"/>
      <c r="O45" s="570"/>
      <c r="P45" s="570"/>
      <c r="Q45" s="570"/>
      <c r="R45" s="570"/>
      <c r="S45" s="570"/>
      <c r="T45" s="570"/>
      <c r="U45" s="570"/>
    </row>
    <row r="46" spans="1:21" s="571" customFormat="1" ht="13.5" customHeight="1">
      <c r="A46" s="642" t="s">
        <v>614</v>
      </c>
      <c r="B46" s="643" t="s">
        <v>298</v>
      </c>
      <c r="C46" s="569" t="s">
        <v>227</v>
      </c>
      <c r="D46" s="570"/>
      <c r="E46" s="74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</row>
    <row r="47" spans="1:21" s="571" customFormat="1" ht="13.5" customHeight="1">
      <c r="A47" s="642" t="s">
        <v>615</v>
      </c>
      <c r="B47" s="643" t="s">
        <v>881</v>
      </c>
      <c r="C47" s="569" t="s">
        <v>227</v>
      </c>
      <c r="D47" s="570"/>
      <c r="E47" s="74"/>
      <c r="F47" s="570"/>
      <c r="G47" s="570"/>
      <c r="H47" s="570"/>
      <c r="I47" s="570"/>
      <c r="J47" s="570"/>
      <c r="K47" s="570"/>
      <c r="L47" s="570"/>
      <c r="M47" s="570"/>
      <c r="N47" s="570"/>
      <c r="O47" s="570"/>
      <c r="P47" s="570"/>
      <c r="Q47" s="570"/>
      <c r="R47" s="570"/>
      <c r="S47" s="570"/>
      <c r="T47" s="570"/>
      <c r="U47" s="570"/>
    </row>
    <row r="48" spans="1:21" s="571" customFormat="1" ht="13.5" customHeight="1">
      <c r="A48" s="642" t="s">
        <v>616</v>
      </c>
      <c r="B48" s="643" t="s">
        <v>299</v>
      </c>
      <c r="C48" s="569" t="s">
        <v>235</v>
      </c>
      <c r="D48" s="570"/>
      <c r="E48" s="74"/>
      <c r="F48" s="570"/>
      <c r="G48" s="570"/>
      <c r="H48" s="570"/>
      <c r="I48" s="570"/>
      <c r="J48" s="570"/>
      <c r="K48" s="570"/>
      <c r="L48" s="570"/>
      <c r="M48" s="570"/>
      <c r="N48" s="570"/>
      <c r="O48" s="570"/>
      <c r="P48" s="570"/>
      <c r="Q48" s="570"/>
      <c r="R48" s="570"/>
      <c r="S48" s="570"/>
      <c r="T48" s="570"/>
      <c r="U48" s="570"/>
    </row>
    <row r="49" spans="1:21" s="571" customFormat="1" ht="13.5" customHeight="1">
      <c r="A49" s="642" t="s">
        <v>617</v>
      </c>
      <c r="B49" s="643" t="s">
        <v>473</v>
      </c>
      <c r="C49" s="569" t="s">
        <v>235</v>
      </c>
      <c r="D49" s="570"/>
      <c r="E49" s="74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</row>
    <row r="50" spans="1:21" s="571" customFormat="1" ht="13.5" customHeight="1">
      <c r="A50" s="642" t="s">
        <v>618</v>
      </c>
      <c r="B50" s="643" t="s">
        <v>474</v>
      </c>
      <c r="C50" s="569" t="s">
        <v>235</v>
      </c>
      <c r="D50" s="570"/>
      <c r="E50" s="74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</row>
    <row r="51" spans="1:21" s="571" customFormat="1" ht="13.5" customHeight="1">
      <c r="A51" s="642" t="s">
        <v>619</v>
      </c>
      <c r="B51" s="643" t="s">
        <v>300</v>
      </c>
      <c r="C51" s="569" t="s">
        <v>235</v>
      </c>
      <c r="D51" s="570"/>
      <c r="E51" s="74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</row>
    <row r="52" spans="1:21" s="571" customFormat="1" ht="13.5" customHeight="1">
      <c r="A52" s="642" t="s">
        <v>620</v>
      </c>
      <c r="B52" s="643" t="s">
        <v>229</v>
      </c>
      <c r="C52" s="569" t="s">
        <v>235</v>
      </c>
      <c r="D52" s="570"/>
      <c r="E52" s="74"/>
      <c r="F52" s="570"/>
      <c r="G52" s="570"/>
      <c r="H52" s="570"/>
      <c r="I52" s="570"/>
      <c r="J52" s="570"/>
      <c r="K52" s="570"/>
      <c r="L52" s="570"/>
      <c r="M52" s="570"/>
      <c r="N52" s="570"/>
      <c r="O52" s="570"/>
      <c r="P52" s="570"/>
      <c r="Q52" s="570"/>
      <c r="R52" s="570"/>
      <c r="S52" s="570"/>
      <c r="T52" s="570"/>
      <c r="U52" s="570"/>
    </row>
    <row r="53" spans="1:21" s="571" customFormat="1" ht="13.5" customHeight="1">
      <c r="A53" s="642" t="s">
        <v>621</v>
      </c>
      <c r="B53" s="643" t="s">
        <v>472</v>
      </c>
      <c r="C53" s="569" t="s">
        <v>235</v>
      </c>
      <c r="D53" s="570"/>
      <c r="E53" s="74"/>
      <c r="F53" s="570"/>
      <c r="G53" s="570"/>
      <c r="H53" s="570"/>
      <c r="I53" s="570"/>
      <c r="J53" s="570"/>
      <c r="K53" s="570"/>
      <c r="L53" s="570"/>
      <c r="M53" s="570"/>
      <c r="N53" s="570"/>
      <c r="O53" s="570"/>
      <c r="P53" s="570"/>
      <c r="Q53" s="570"/>
      <c r="R53" s="570"/>
      <c r="S53" s="570"/>
      <c r="T53" s="570"/>
      <c r="U53" s="570"/>
    </row>
    <row r="54" spans="1:21" s="571" customFormat="1" ht="13.5" customHeight="1">
      <c r="A54" s="642" t="s">
        <v>622</v>
      </c>
      <c r="B54" s="643" t="s">
        <v>230</v>
      </c>
      <c r="C54" s="569" t="s">
        <v>235</v>
      </c>
      <c r="D54" s="570"/>
      <c r="E54" s="74"/>
      <c r="F54" s="570"/>
      <c r="G54" s="570"/>
      <c r="H54" s="570"/>
      <c r="I54" s="570"/>
      <c r="J54" s="570"/>
      <c r="K54" s="570"/>
      <c r="L54" s="570"/>
      <c r="M54" s="570"/>
      <c r="N54" s="570"/>
      <c r="O54" s="570"/>
      <c r="P54" s="570"/>
      <c r="Q54" s="570"/>
      <c r="R54" s="570"/>
      <c r="S54" s="570"/>
      <c r="T54" s="570"/>
      <c r="U54" s="570"/>
    </row>
    <row r="55" spans="1:21" s="571" customFormat="1" ht="13.5" customHeight="1">
      <c r="A55" s="642" t="s">
        <v>880</v>
      </c>
      <c r="B55" s="643" t="s">
        <v>232</v>
      </c>
      <c r="C55" s="569" t="s">
        <v>235</v>
      </c>
      <c r="D55" s="570"/>
      <c r="E55" s="74"/>
      <c r="F55" s="570"/>
      <c r="G55" s="570"/>
      <c r="H55" s="570"/>
      <c r="I55" s="570"/>
      <c r="J55" s="570"/>
      <c r="K55" s="570"/>
      <c r="L55" s="570"/>
      <c r="M55" s="570"/>
      <c r="N55" s="570"/>
      <c r="O55" s="570"/>
      <c r="P55" s="570"/>
      <c r="Q55" s="570"/>
      <c r="R55" s="570"/>
      <c r="S55" s="570"/>
      <c r="T55" s="570"/>
      <c r="U55" s="570"/>
    </row>
    <row r="56" spans="1:21" s="571" customFormat="1" ht="13.5" customHeight="1">
      <c r="A56" s="642" t="s">
        <v>623</v>
      </c>
      <c r="B56" s="643" t="s">
        <v>624</v>
      </c>
      <c r="C56" s="569" t="s">
        <v>235</v>
      </c>
      <c r="D56" s="570"/>
      <c r="E56" s="74"/>
      <c r="F56" s="570"/>
      <c r="G56" s="570"/>
      <c r="H56" s="570"/>
      <c r="I56" s="570"/>
      <c r="J56" s="570"/>
      <c r="K56" s="570"/>
      <c r="L56" s="570"/>
      <c r="M56" s="570"/>
      <c r="N56" s="570"/>
      <c r="O56" s="570"/>
      <c r="P56" s="570"/>
      <c r="Q56" s="570"/>
      <c r="R56" s="570"/>
      <c r="S56" s="570"/>
      <c r="T56" s="570"/>
      <c r="U56" s="570"/>
    </row>
    <row r="57" spans="1:21" s="571" customFormat="1" ht="13.5" customHeight="1">
      <c r="A57" s="641" t="s">
        <v>475</v>
      </c>
      <c r="B57" s="640" t="s">
        <v>857</v>
      </c>
      <c r="C57" s="588"/>
      <c r="D57" s="570"/>
      <c r="E57" s="17"/>
      <c r="F57" s="570"/>
      <c r="G57" s="570"/>
      <c r="H57" s="570"/>
      <c r="I57" s="570"/>
      <c r="J57" s="570"/>
      <c r="K57" s="570"/>
      <c r="L57" s="570"/>
      <c r="M57" s="570"/>
      <c r="N57" s="570"/>
      <c r="O57" s="570"/>
      <c r="P57" s="570"/>
      <c r="Q57" s="570"/>
      <c r="R57" s="570"/>
      <c r="S57" s="570"/>
      <c r="T57" s="570"/>
      <c r="U57" s="570"/>
    </row>
    <row r="58" spans="1:21" s="571" customFormat="1" ht="13.5" customHeight="1">
      <c r="A58" s="642" t="s">
        <v>625</v>
      </c>
      <c r="B58" s="643" t="s">
        <v>301</v>
      </c>
      <c r="C58" s="569" t="s">
        <v>227</v>
      </c>
      <c r="D58" s="570"/>
      <c r="E58" s="74"/>
      <c r="F58" s="570"/>
      <c r="G58" s="570"/>
      <c r="H58" s="570"/>
      <c r="I58" s="570"/>
      <c r="J58" s="570"/>
      <c r="K58" s="570"/>
      <c r="L58" s="570"/>
      <c r="M58" s="570"/>
      <c r="N58" s="570"/>
      <c r="O58" s="570"/>
      <c r="P58" s="570"/>
      <c r="Q58" s="570"/>
      <c r="R58" s="570"/>
      <c r="S58" s="570"/>
      <c r="T58" s="570"/>
      <c r="U58" s="570"/>
    </row>
    <row r="59" spans="1:21" s="571" customFormat="1" ht="13.5" customHeight="1">
      <c r="A59" s="642" t="s">
        <v>626</v>
      </c>
      <c r="B59" s="643" t="s">
        <v>302</v>
      </c>
      <c r="C59" s="569" t="s">
        <v>227</v>
      </c>
      <c r="D59" s="570"/>
      <c r="E59" s="74"/>
      <c r="F59" s="570"/>
      <c r="G59" s="570"/>
      <c r="H59" s="570"/>
      <c r="I59" s="570"/>
      <c r="J59" s="570"/>
      <c r="K59" s="570"/>
      <c r="L59" s="570"/>
      <c r="M59" s="570"/>
      <c r="N59" s="570"/>
      <c r="O59" s="570"/>
      <c r="P59" s="570"/>
      <c r="Q59" s="570"/>
      <c r="R59" s="570"/>
      <c r="S59" s="570"/>
      <c r="T59" s="570"/>
      <c r="U59" s="570"/>
    </row>
    <row r="60" spans="1:21" s="571" customFormat="1" ht="13.5" customHeight="1">
      <c r="A60" s="642" t="s">
        <v>627</v>
      </c>
      <c r="B60" s="643" t="s">
        <v>303</v>
      </c>
      <c r="C60" s="569" t="s">
        <v>227</v>
      </c>
      <c r="D60" s="570"/>
      <c r="E60" s="74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</row>
    <row r="61" spans="1:21" s="571" customFormat="1" ht="13.5" customHeight="1">
      <c r="A61" s="642" t="s">
        <v>628</v>
      </c>
      <c r="B61" s="643" t="s">
        <v>304</v>
      </c>
      <c r="C61" s="569" t="s">
        <v>227</v>
      </c>
      <c r="D61" s="570"/>
      <c r="E61" s="74"/>
      <c r="F61" s="570"/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/>
      <c r="R61" s="570"/>
      <c r="S61" s="570"/>
      <c r="T61" s="570"/>
      <c r="U61" s="570"/>
    </row>
    <row r="62" spans="1:21" s="571" customFormat="1" ht="13.5" customHeight="1">
      <c r="A62" s="642" t="s">
        <v>629</v>
      </c>
      <c r="B62" s="643" t="s">
        <v>305</v>
      </c>
      <c r="C62" s="569" t="s">
        <v>227</v>
      </c>
      <c r="D62" s="570"/>
      <c r="E62" s="74"/>
      <c r="F62" s="570"/>
      <c r="G62" s="570"/>
      <c r="H62" s="570"/>
      <c r="I62" s="570"/>
      <c r="J62" s="570"/>
      <c r="K62" s="570"/>
      <c r="L62" s="570"/>
      <c r="M62" s="570"/>
      <c r="N62" s="570"/>
      <c r="O62" s="570"/>
      <c r="P62" s="570"/>
      <c r="Q62" s="570"/>
      <c r="R62" s="570"/>
      <c r="S62" s="570"/>
      <c r="T62" s="570"/>
      <c r="U62" s="570"/>
    </row>
    <row r="63" spans="1:21" s="571" customFormat="1" ht="13.5" customHeight="1">
      <c r="A63" s="642" t="s">
        <v>630</v>
      </c>
      <c r="B63" s="643" t="s">
        <v>306</v>
      </c>
      <c r="C63" s="569" t="s">
        <v>227</v>
      </c>
      <c r="D63" s="570"/>
      <c r="E63" s="74"/>
      <c r="F63" s="570"/>
      <c r="G63" s="570"/>
      <c r="H63" s="570"/>
      <c r="I63" s="570"/>
      <c r="J63" s="570"/>
      <c r="K63" s="570"/>
      <c r="L63" s="570"/>
      <c r="M63" s="570"/>
      <c r="N63" s="570"/>
      <c r="O63" s="570"/>
      <c r="P63" s="570"/>
      <c r="Q63" s="570"/>
      <c r="R63" s="570"/>
      <c r="S63" s="570"/>
      <c r="T63" s="570"/>
      <c r="U63" s="570"/>
    </row>
    <row r="64" spans="1:21" s="571" customFormat="1" ht="13.5" customHeight="1">
      <c r="A64" s="642" t="s">
        <v>631</v>
      </c>
      <c r="B64" s="643" t="s">
        <v>632</v>
      </c>
      <c r="C64" s="569" t="s">
        <v>227</v>
      </c>
      <c r="D64" s="570"/>
      <c r="E64" s="74"/>
      <c r="F64" s="570"/>
      <c r="G64" s="570"/>
      <c r="H64" s="570"/>
      <c r="I64" s="570"/>
      <c r="J64" s="570"/>
      <c r="K64" s="570"/>
      <c r="L64" s="570"/>
      <c r="M64" s="570"/>
      <c r="N64" s="570"/>
      <c r="O64" s="570"/>
      <c r="P64" s="570"/>
      <c r="Q64" s="570"/>
      <c r="R64" s="570"/>
      <c r="S64" s="570"/>
      <c r="T64" s="570"/>
      <c r="U64" s="570"/>
    </row>
    <row r="65" spans="1:21" s="571" customFormat="1" ht="13.5" customHeight="1">
      <c r="A65" s="641" t="s">
        <v>271</v>
      </c>
      <c r="B65" s="640" t="s">
        <v>272</v>
      </c>
      <c r="C65" s="588"/>
      <c r="D65" s="570"/>
      <c r="E65" s="17"/>
      <c r="F65" s="570"/>
      <c r="G65" s="570"/>
      <c r="H65" s="570"/>
      <c r="I65" s="570"/>
      <c r="J65" s="570"/>
      <c r="K65" s="570"/>
      <c r="L65" s="570"/>
      <c r="M65" s="570"/>
      <c r="N65" s="570"/>
      <c r="O65" s="570"/>
      <c r="P65" s="570"/>
      <c r="Q65" s="570"/>
      <c r="R65" s="570"/>
      <c r="S65" s="570"/>
      <c r="T65" s="570"/>
      <c r="U65" s="570"/>
    </row>
    <row r="66" spans="1:21" s="571" customFormat="1" ht="13.5" customHeight="1">
      <c r="A66" s="641" t="s">
        <v>273</v>
      </c>
      <c r="B66" s="640" t="s">
        <v>877</v>
      </c>
      <c r="C66" s="588"/>
      <c r="D66" s="570"/>
      <c r="E66" s="17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</row>
    <row r="67" spans="1:21" s="571" customFormat="1" ht="13.5" customHeight="1">
      <c r="A67" s="642" t="s">
        <v>633</v>
      </c>
      <c r="B67" s="643" t="s">
        <v>307</v>
      </c>
      <c r="C67" s="569" t="s">
        <v>227</v>
      </c>
      <c r="D67" s="570"/>
      <c r="E67" s="74"/>
      <c r="F67" s="570"/>
      <c r="G67" s="570"/>
      <c r="H67" s="570"/>
      <c r="I67" s="570"/>
      <c r="J67" s="570"/>
      <c r="K67" s="570"/>
      <c r="L67" s="570"/>
      <c r="M67" s="570"/>
      <c r="N67" s="570"/>
      <c r="O67" s="570"/>
      <c r="P67" s="570"/>
      <c r="Q67" s="570"/>
      <c r="R67" s="570"/>
      <c r="S67" s="570"/>
      <c r="T67" s="570"/>
      <c r="U67" s="570"/>
    </row>
    <row r="68" spans="1:21" s="571" customFormat="1" ht="13.5" customHeight="1">
      <c r="A68" s="642" t="s">
        <v>634</v>
      </c>
      <c r="B68" s="643" t="s">
        <v>242</v>
      </c>
      <c r="C68" s="569" t="s">
        <v>227</v>
      </c>
      <c r="D68" s="570"/>
      <c r="E68" s="74"/>
      <c r="F68" s="570"/>
      <c r="G68" s="570"/>
      <c r="H68" s="570"/>
      <c r="I68" s="570"/>
      <c r="J68" s="570"/>
      <c r="K68" s="570"/>
      <c r="L68" s="570"/>
      <c r="M68" s="570"/>
      <c r="N68" s="570"/>
      <c r="O68" s="570"/>
      <c r="P68" s="570"/>
      <c r="Q68" s="570"/>
      <c r="R68" s="570"/>
      <c r="S68" s="570"/>
      <c r="T68" s="570"/>
      <c r="U68" s="570"/>
    </row>
    <row r="69" spans="1:21" s="571" customFormat="1" ht="13.5" customHeight="1">
      <c r="A69" s="642" t="s">
        <v>635</v>
      </c>
      <c r="B69" s="643" t="s">
        <v>308</v>
      </c>
      <c r="C69" s="569" t="s">
        <v>227</v>
      </c>
      <c r="D69" s="570"/>
      <c r="E69" s="74"/>
      <c r="F69" s="570"/>
      <c r="G69" s="570"/>
      <c r="H69" s="570"/>
      <c r="I69" s="570"/>
      <c r="J69" s="570"/>
      <c r="K69" s="570"/>
      <c r="L69" s="570"/>
      <c r="M69" s="570"/>
      <c r="N69" s="570"/>
      <c r="O69" s="570"/>
      <c r="P69" s="570"/>
      <c r="Q69" s="570"/>
      <c r="R69" s="570"/>
      <c r="S69" s="570"/>
      <c r="T69" s="570"/>
      <c r="U69" s="570"/>
    </row>
    <row r="70" spans="1:21" s="571" customFormat="1" ht="13.5" customHeight="1">
      <c r="A70" s="642" t="s">
        <v>636</v>
      </c>
      <c r="B70" s="643" t="s">
        <v>845</v>
      </c>
      <c r="C70" s="575" t="s">
        <v>227</v>
      </c>
      <c r="D70" s="570"/>
      <c r="E70" s="74"/>
      <c r="F70" s="570"/>
      <c r="G70" s="570"/>
      <c r="H70" s="570"/>
      <c r="I70" s="570"/>
      <c r="J70" s="570"/>
      <c r="K70" s="570"/>
      <c r="L70" s="570"/>
      <c r="M70" s="570"/>
      <c r="N70" s="570"/>
      <c r="O70" s="570"/>
      <c r="P70" s="570"/>
      <c r="Q70" s="570"/>
      <c r="R70" s="570"/>
      <c r="S70" s="570"/>
      <c r="T70" s="570"/>
      <c r="U70" s="570"/>
    </row>
    <row r="71" spans="1:21" s="571" customFormat="1" ht="13.5" customHeight="1">
      <c r="A71" s="642" t="s">
        <v>637</v>
      </c>
      <c r="B71" s="643" t="s">
        <v>309</v>
      </c>
      <c r="C71" s="575" t="s">
        <v>227</v>
      </c>
      <c r="D71" s="570"/>
      <c r="E71" s="74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</row>
    <row r="72" spans="1:21" s="571" customFormat="1" ht="13.5" customHeight="1">
      <c r="A72" s="642" t="s">
        <v>638</v>
      </c>
      <c r="B72" s="643" t="s">
        <v>310</v>
      </c>
      <c r="C72" s="575" t="s">
        <v>227</v>
      </c>
      <c r="D72" s="570"/>
      <c r="E72" s="74"/>
      <c r="F72" s="570"/>
      <c r="G72" s="570"/>
      <c r="H72" s="570"/>
      <c r="I72" s="570"/>
      <c r="J72" s="570"/>
      <c r="K72" s="570"/>
      <c r="L72" s="570"/>
      <c r="M72" s="570"/>
      <c r="N72" s="570"/>
      <c r="O72" s="570"/>
      <c r="P72" s="570"/>
      <c r="Q72" s="570"/>
      <c r="R72" s="570"/>
      <c r="S72" s="570"/>
      <c r="T72" s="570"/>
      <c r="U72" s="570"/>
    </row>
    <row r="73" spans="1:21" s="571" customFormat="1" ht="13.5" customHeight="1">
      <c r="A73" s="642" t="s">
        <v>639</v>
      </c>
      <c r="B73" s="643" t="s">
        <v>311</v>
      </c>
      <c r="C73" s="575" t="s">
        <v>227</v>
      </c>
      <c r="D73" s="570"/>
      <c r="E73" s="74"/>
      <c r="F73" s="570"/>
      <c r="G73" s="570"/>
      <c r="H73" s="570"/>
      <c r="I73" s="570"/>
      <c r="J73" s="570"/>
      <c r="K73" s="570"/>
      <c r="L73" s="570"/>
      <c r="M73" s="570"/>
      <c r="N73" s="570"/>
      <c r="O73" s="570"/>
      <c r="P73" s="570"/>
      <c r="Q73" s="570"/>
      <c r="R73" s="570"/>
      <c r="S73" s="570"/>
      <c r="T73" s="570"/>
      <c r="U73" s="570"/>
    </row>
    <row r="74" spans="1:21" s="571" customFormat="1" ht="13.5" customHeight="1">
      <c r="A74" s="642" t="s">
        <v>640</v>
      </c>
      <c r="B74" s="643" t="s">
        <v>878</v>
      </c>
      <c r="C74" s="575" t="s">
        <v>227</v>
      </c>
      <c r="D74" s="570"/>
      <c r="E74" s="74"/>
      <c r="F74" s="570"/>
      <c r="G74" s="570"/>
      <c r="H74" s="570"/>
      <c r="I74" s="570"/>
      <c r="J74" s="570"/>
      <c r="K74" s="570"/>
      <c r="L74" s="570"/>
      <c r="M74" s="570"/>
      <c r="N74" s="570"/>
      <c r="O74" s="570"/>
      <c r="P74" s="570"/>
      <c r="Q74" s="570"/>
      <c r="R74" s="570"/>
      <c r="S74" s="570"/>
      <c r="T74" s="570"/>
      <c r="U74" s="570"/>
    </row>
    <row r="75" spans="1:21" s="571" customFormat="1" ht="13.5" customHeight="1">
      <c r="A75" s="642" t="s">
        <v>641</v>
      </c>
      <c r="B75" s="643" t="s">
        <v>312</v>
      </c>
      <c r="C75" s="575" t="s">
        <v>227</v>
      </c>
      <c r="D75" s="570"/>
      <c r="E75" s="74"/>
      <c r="F75" s="570"/>
      <c r="G75" s="570"/>
      <c r="H75" s="570"/>
      <c r="I75" s="570"/>
      <c r="J75" s="570"/>
      <c r="K75" s="570"/>
      <c r="L75" s="570"/>
      <c r="M75" s="570"/>
      <c r="N75" s="570"/>
      <c r="O75" s="570"/>
      <c r="P75" s="570"/>
      <c r="Q75" s="570"/>
      <c r="R75" s="570"/>
      <c r="S75" s="570"/>
      <c r="T75" s="570"/>
      <c r="U75" s="570"/>
    </row>
    <row r="76" spans="1:21" s="571" customFormat="1" ht="13.5" customHeight="1">
      <c r="A76" s="642" t="s">
        <v>642</v>
      </c>
      <c r="B76" s="643" t="s">
        <v>240</v>
      </c>
      <c r="C76" s="575" t="s">
        <v>227</v>
      </c>
      <c r="D76" s="570"/>
      <c r="E76" s="74"/>
      <c r="F76" s="570"/>
      <c r="G76" s="570"/>
      <c r="H76" s="570"/>
      <c r="I76" s="570"/>
      <c r="J76" s="570"/>
      <c r="K76" s="570"/>
      <c r="L76" s="570"/>
      <c r="M76" s="570"/>
      <c r="N76" s="570"/>
      <c r="O76" s="570"/>
      <c r="P76" s="570"/>
      <c r="Q76" s="570"/>
      <c r="R76" s="570"/>
      <c r="S76" s="570"/>
      <c r="T76" s="570"/>
      <c r="U76" s="570"/>
    </row>
    <row r="77" spans="1:21" s="571" customFormat="1" ht="13.5" customHeight="1">
      <c r="A77" s="642" t="s">
        <v>643</v>
      </c>
      <c r="B77" s="643" t="s">
        <v>236</v>
      </c>
      <c r="C77" s="575" t="s">
        <v>235</v>
      </c>
      <c r="D77" s="570"/>
      <c r="E77" s="74"/>
      <c r="F77" s="570"/>
      <c r="G77" s="570"/>
      <c r="H77" s="570"/>
      <c r="I77" s="570"/>
      <c r="J77" s="570"/>
      <c r="K77" s="570"/>
      <c r="L77" s="570"/>
      <c r="M77" s="570"/>
      <c r="N77" s="570"/>
      <c r="O77" s="570"/>
      <c r="P77" s="570"/>
      <c r="Q77" s="570"/>
      <c r="R77" s="570"/>
      <c r="S77" s="570"/>
      <c r="T77" s="570"/>
      <c r="U77" s="570"/>
    </row>
    <row r="78" spans="1:21" s="571" customFormat="1" ht="13.5" customHeight="1">
      <c r="A78" s="642" t="s">
        <v>644</v>
      </c>
      <c r="B78" s="643" t="s">
        <v>858</v>
      </c>
      <c r="C78" s="575" t="s">
        <v>227</v>
      </c>
      <c r="D78" s="570"/>
      <c r="E78" s="74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</row>
    <row r="79" spans="1:21" s="571" customFormat="1" ht="13.5" customHeight="1">
      <c r="A79" s="641" t="s">
        <v>476</v>
      </c>
      <c r="B79" s="640" t="s">
        <v>925</v>
      </c>
      <c r="C79" s="589"/>
      <c r="D79" s="570"/>
      <c r="E79" s="17"/>
      <c r="F79" s="570"/>
      <c r="G79" s="570"/>
      <c r="H79" s="570"/>
      <c r="I79" s="570"/>
      <c r="J79" s="570"/>
      <c r="K79" s="570"/>
      <c r="L79" s="570"/>
      <c r="M79" s="570"/>
      <c r="N79" s="570"/>
      <c r="O79" s="570"/>
      <c r="P79" s="570"/>
      <c r="Q79" s="570"/>
      <c r="R79" s="570"/>
      <c r="S79" s="570"/>
      <c r="T79" s="570"/>
      <c r="U79" s="570"/>
    </row>
    <row r="80" spans="1:21" s="571" customFormat="1" ht="13.5" customHeight="1">
      <c r="A80" s="642" t="s">
        <v>645</v>
      </c>
      <c r="B80" s="643" t="s">
        <v>313</v>
      </c>
      <c r="C80" s="575" t="s">
        <v>227</v>
      </c>
      <c r="D80" s="570"/>
      <c r="E80" s="74"/>
      <c r="F80" s="570"/>
      <c r="G80" s="570"/>
      <c r="H80" s="570"/>
      <c r="I80" s="570"/>
      <c r="J80" s="570"/>
      <c r="K80" s="570"/>
      <c r="L80" s="570"/>
      <c r="M80" s="570"/>
      <c r="N80" s="570"/>
      <c r="O80" s="570"/>
      <c r="P80" s="570"/>
      <c r="Q80" s="570"/>
      <c r="R80" s="570"/>
      <c r="S80" s="570"/>
      <c r="T80" s="570"/>
      <c r="U80" s="570"/>
    </row>
    <row r="81" spans="1:21" s="571" customFormat="1" ht="13.5" customHeight="1">
      <c r="A81" s="642" t="s">
        <v>646</v>
      </c>
      <c r="B81" s="643" t="s">
        <v>314</v>
      </c>
      <c r="C81" s="575" t="s">
        <v>227</v>
      </c>
      <c r="D81" s="570"/>
      <c r="E81" s="74"/>
      <c r="F81" s="570"/>
      <c r="G81" s="570"/>
      <c r="H81" s="570"/>
      <c r="I81" s="570"/>
      <c r="J81" s="570"/>
      <c r="K81" s="570"/>
      <c r="L81" s="570"/>
      <c r="M81" s="570"/>
      <c r="N81" s="570"/>
      <c r="O81" s="570"/>
      <c r="P81" s="570"/>
      <c r="Q81" s="570"/>
      <c r="R81" s="570"/>
      <c r="S81" s="570"/>
      <c r="T81" s="570"/>
      <c r="U81" s="570"/>
    </row>
    <row r="82" spans="1:21" s="571" customFormat="1" ht="13.5" customHeight="1">
      <c r="A82" s="642" t="s">
        <v>647</v>
      </c>
      <c r="B82" s="643" t="s">
        <v>315</v>
      </c>
      <c r="C82" s="575" t="s">
        <v>227</v>
      </c>
      <c r="D82" s="570"/>
      <c r="E82" s="74"/>
      <c r="F82" s="570"/>
      <c r="G82" s="570"/>
      <c r="H82" s="570"/>
      <c r="I82" s="570"/>
      <c r="J82" s="570"/>
      <c r="K82" s="570"/>
      <c r="L82" s="570"/>
      <c r="M82" s="570"/>
      <c r="N82" s="570"/>
      <c r="O82" s="570"/>
      <c r="P82" s="570"/>
      <c r="Q82" s="570"/>
      <c r="R82" s="570"/>
      <c r="S82" s="570"/>
      <c r="T82" s="570"/>
      <c r="U82" s="570"/>
    </row>
    <row r="83" spans="1:21" s="571" customFormat="1" ht="13.5" customHeight="1">
      <c r="A83" s="642" t="s">
        <v>648</v>
      </c>
      <c r="B83" s="643" t="s">
        <v>316</v>
      </c>
      <c r="C83" s="575" t="s">
        <v>227</v>
      </c>
      <c r="D83" s="570"/>
      <c r="E83" s="74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</row>
    <row r="84" spans="1:21" s="571" customFormat="1" ht="13.5" customHeight="1">
      <c r="A84" s="642" t="s">
        <v>649</v>
      </c>
      <c r="B84" s="643" t="s">
        <v>317</v>
      </c>
      <c r="C84" s="575" t="s">
        <v>227</v>
      </c>
      <c r="D84" s="570"/>
      <c r="E84" s="74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</row>
    <row r="85" spans="1:21" s="571" customFormat="1" ht="13.5" customHeight="1">
      <c r="A85" s="642" t="s">
        <v>650</v>
      </c>
      <c r="B85" s="643" t="s">
        <v>318</v>
      </c>
      <c r="C85" s="575" t="s">
        <v>227</v>
      </c>
      <c r="D85" s="570"/>
      <c r="E85" s="74"/>
      <c r="F85" s="570"/>
      <c r="G85" s="570"/>
      <c r="H85" s="570"/>
      <c r="I85" s="570"/>
      <c r="J85" s="570"/>
      <c r="K85" s="570"/>
      <c r="L85" s="570"/>
      <c r="M85" s="570"/>
      <c r="N85" s="570"/>
      <c r="O85" s="570"/>
      <c r="P85" s="570"/>
      <c r="Q85" s="570"/>
      <c r="R85" s="570"/>
      <c r="S85" s="570"/>
      <c r="T85" s="570"/>
      <c r="U85" s="570"/>
    </row>
    <row r="86" spans="1:21" s="571" customFormat="1" ht="13.5" customHeight="1">
      <c r="A86" s="642" t="s">
        <v>651</v>
      </c>
      <c r="B86" s="643" t="s">
        <v>319</v>
      </c>
      <c r="C86" s="575" t="s">
        <v>227</v>
      </c>
      <c r="D86" s="570"/>
      <c r="E86" s="74"/>
      <c r="F86" s="570"/>
      <c r="G86" s="570"/>
      <c r="H86" s="570"/>
      <c r="I86" s="570"/>
      <c r="J86" s="570"/>
      <c r="K86" s="570"/>
      <c r="L86" s="570"/>
      <c r="M86" s="570"/>
      <c r="N86" s="570"/>
      <c r="O86" s="570"/>
      <c r="P86" s="570"/>
      <c r="Q86" s="570"/>
      <c r="R86" s="570"/>
      <c r="S86" s="570"/>
      <c r="T86" s="570"/>
      <c r="U86" s="570"/>
    </row>
    <row r="87" spans="1:21" s="571" customFormat="1" ht="13.5" customHeight="1">
      <c r="A87" s="642" t="s">
        <v>652</v>
      </c>
      <c r="B87" s="643" t="s">
        <v>320</v>
      </c>
      <c r="C87" s="575" t="s">
        <v>227</v>
      </c>
      <c r="D87" s="570"/>
      <c r="E87" s="74"/>
      <c r="F87" s="570"/>
      <c r="G87" s="570"/>
      <c r="H87" s="570"/>
      <c r="I87" s="570"/>
      <c r="J87" s="570"/>
      <c r="K87" s="570"/>
      <c r="L87" s="570"/>
      <c r="M87" s="570"/>
      <c r="N87" s="570"/>
      <c r="O87" s="570"/>
      <c r="P87" s="570"/>
      <c r="Q87" s="570"/>
      <c r="R87" s="570"/>
      <c r="S87" s="570"/>
      <c r="T87" s="570"/>
      <c r="U87" s="570"/>
    </row>
    <row r="88" spans="1:21" s="571" customFormat="1" ht="13.5" customHeight="1">
      <c r="A88" s="642" t="s">
        <v>653</v>
      </c>
      <c r="B88" s="643" t="s">
        <v>321</v>
      </c>
      <c r="C88" s="575" t="s">
        <v>227</v>
      </c>
      <c r="D88" s="570"/>
      <c r="E88" s="74"/>
      <c r="F88" s="570"/>
      <c r="G88" s="570"/>
      <c r="H88" s="570"/>
      <c r="I88" s="570"/>
      <c r="J88" s="570"/>
      <c r="K88" s="570"/>
      <c r="L88" s="570"/>
      <c r="M88" s="570"/>
      <c r="N88" s="570"/>
      <c r="O88" s="570"/>
      <c r="P88" s="570"/>
      <c r="Q88" s="570"/>
      <c r="R88" s="570"/>
      <c r="S88" s="570"/>
      <c r="T88" s="570"/>
      <c r="U88" s="570"/>
    </row>
    <row r="89" spans="1:21" s="571" customFormat="1" ht="13.5" customHeight="1">
      <c r="A89" s="642" t="s">
        <v>654</v>
      </c>
      <c r="B89" s="643" t="s">
        <v>322</v>
      </c>
      <c r="C89" s="575" t="s">
        <v>227</v>
      </c>
      <c r="D89" s="570"/>
      <c r="E89" s="74"/>
      <c r="F89" s="570"/>
      <c r="G89" s="570"/>
      <c r="H89" s="570"/>
      <c r="I89" s="570"/>
      <c r="J89" s="570"/>
      <c r="K89" s="570"/>
      <c r="L89" s="570"/>
      <c r="M89" s="570"/>
      <c r="N89" s="570"/>
      <c r="O89" s="570"/>
      <c r="P89" s="570"/>
      <c r="Q89" s="570"/>
      <c r="R89" s="570"/>
      <c r="S89" s="570"/>
      <c r="T89" s="570"/>
      <c r="U89" s="570"/>
    </row>
    <row r="90" spans="1:21" s="571" customFormat="1" ht="13.5" customHeight="1">
      <c r="A90" s="642" t="s">
        <v>655</v>
      </c>
      <c r="B90" s="643" t="s">
        <v>323</v>
      </c>
      <c r="C90" s="575" t="s">
        <v>227</v>
      </c>
      <c r="D90" s="570"/>
      <c r="E90" s="74"/>
      <c r="F90" s="570"/>
      <c r="G90" s="570"/>
      <c r="H90" s="570"/>
      <c r="I90" s="570"/>
      <c r="J90" s="570"/>
      <c r="K90" s="570"/>
      <c r="L90" s="570"/>
      <c r="M90" s="570"/>
      <c r="N90" s="570"/>
      <c r="O90" s="570"/>
      <c r="P90" s="570"/>
      <c r="Q90" s="570"/>
      <c r="R90" s="570"/>
      <c r="S90" s="570"/>
      <c r="T90" s="570"/>
      <c r="U90" s="570"/>
    </row>
    <row r="91" spans="1:21" s="571" customFormat="1" ht="13.5" customHeight="1">
      <c r="A91" s="642" t="s">
        <v>656</v>
      </c>
      <c r="B91" s="643" t="s">
        <v>234</v>
      </c>
      <c r="C91" s="575" t="s">
        <v>235</v>
      </c>
      <c r="D91" s="570"/>
      <c r="E91" s="74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</row>
    <row r="92" spans="1:21" s="571" customFormat="1" ht="13.5" customHeight="1">
      <c r="A92" s="642" t="s">
        <v>657</v>
      </c>
      <c r="B92" s="643" t="s">
        <v>926</v>
      </c>
      <c r="C92" s="575" t="s">
        <v>227</v>
      </c>
      <c r="D92" s="570"/>
      <c r="E92" s="74"/>
      <c r="F92" s="570"/>
      <c r="G92" s="570"/>
      <c r="H92" s="570"/>
      <c r="I92" s="570"/>
      <c r="J92" s="570"/>
      <c r="K92" s="570"/>
      <c r="L92" s="570"/>
      <c r="M92" s="570"/>
      <c r="N92" s="570"/>
      <c r="O92" s="570"/>
      <c r="P92" s="570"/>
      <c r="Q92" s="570"/>
      <c r="R92" s="570"/>
      <c r="S92" s="570"/>
      <c r="T92" s="570"/>
      <c r="U92" s="570"/>
    </row>
    <row r="93" spans="1:21" s="571" customFormat="1" ht="13.5" customHeight="1">
      <c r="A93" s="641" t="s">
        <v>477</v>
      </c>
      <c r="B93" s="640" t="s">
        <v>859</v>
      </c>
      <c r="C93" s="589"/>
      <c r="D93" s="570"/>
      <c r="E93" s="17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</row>
    <row r="94" spans="1:21" s="571" customFormat="1" ht="13.5" customHeight="1">
      <c r="A94" s="642" t="s">
        <v>658</v>
      </c>
      <c r="B94" s="643" t="s">
        <v>324</v>
      </c>
      <c r="C94" s="575" t="s">
        <v>227</v>
      </c>
      <c r="D94" s="570"/>
      <c r="E94" s="74"/>
      <c r="F94" s="570"/>
      <c r="G94" s="570"/>
      <c r="H94" s="570"/>
      <c r="I94" s="570"/>
      <c r="J94" s="570"/>
      <c r="K94" s="570"/>
      <c r="L94" s="570"/>
      <c r="M94" s="570"/>
      <c r="N94" s="570"/>
      <c r="O94" s="570"/>
      <c r="P94" s="570"/>
      <c r="Q94" s="570"/>
      <c r="R94" s="570"/>
      <c r="S94" s="570"/>
      <c r="T94" s="570"/>
      <c r="U94" s="570"/>
    </row>
    <row r="95" spans="1:21" s="571" customFormat="1" ht="13.5" customHeight="1">
      <c r="A95" s="642" t="s">
        <v>659</v>
      </c>
      <c r="B95" s="643" t="s">
        <v>325</v>
      </c>
      <c r="C95" s="575" t="s">
        <v>227</v>
      </c>
      <c r="D95" s="570"/>
      <c r="E95" s="74"/>
      <c r="F95" s="570"/>
      <c r="G95" s="570"/>
      <c r="H95" s="570"/>
      <c r="I95" s="570"/>
      <c r="J95" s="570"/>
      <c r="K95" s="570"/>
      <c r="L95" s="570"/>
      <c r="M95" s="570"/>
      <c r="N95" s="570"/>
      <c r="O95" s="570"/>
      <c r="P95" s="570"/>
      <c r="Q95" s="570"/>
      <c r="R95" s="570"/>
      <c r="S95" s="570"/>
      <c r="T95" s="570"/>
      <c r="U95" s="570"/>
    </row>
    <row r="96" spans="1:21" s="571" customFormat="1" ht="13.5" customHeight="1">
      <c r="A96" s="642" t="s">
        <v>660</v>
      </c>
      <c r="B96" s="643" t="s">
        <v>326</v>
      </c>
      <c r="C96" s="575" t="s">
        <v>227</v>
      </c>
      <c r="D96" s="570"/>
      <c r="E96" s="74"/>
      <c r="F96" s="570"/>
      <c r="G96" s="570"/>
      <c r="H96" s="570"/>
      <c r="I96" s="570"/>
      <c r="J96" s="570"/>
      <c r="K96" s="570"/>
      <c r="L96" s="570"/>
      <c r="M96" s="570"/>
      <c r="N96" s="570"/>
      <c r="O96" s="570"/>
      <c r="P96" s="570"/>
      <c r="Q96" s="570"/>
      <c r="R96" s="570"/>
      <c r="S96" s="570"/>
      <c r="T96" s="570"/>
      <c r="U96" s="570"/>
    </row>
    <row r="97" spans="1:21" s="571" customFormat="1" ht="13.5" customHeight="1">
      <c r="A97" s="642" t="s">
        <v>661</v>
      </c>
      <c r="B97" s="643" t="s">
        <v>327</v>
      </c>
      <c r="C97" s="575" t="s">
        <v>227</v>
      </c>
      <c r="D97" s="570"/>
      <c r="E97" s="74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0"/>
      <c r="Q97" s="570"/>
      <c r="R97" s="570"/>
      <c r="S97" s="570"/>
      <c r="T97" s="570"/>
      <c r="U97" s="570"/>
    </row>
    <row r="98" spans="1:21" s="571" customFormat="1" ht="13.5" customHeight="1">
      <c r="A98" s="642" t="s">
        <v>662</v>
      </c>
      <c r="B98" s="643" t="s">
        <v>328</v>
      </c>
      <c r="C98" s="575" t="s">
        <v>227</v>
      </c>
      <c r="D98" s="570"/>
      <c r="E98" s="74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</row>
    <row r="99" spans="1:21" s="571" customFormat="1" ht="13.5" customHeight="1">
      <c r="A99" s="642" t="s">
        <v>663</v>
      </c>
      <c r="B99" s="643" t="s">
        <v>329</v>
      </c>
      <c r="C99" s="575" t="s">
        <v>227</v>
      </c>
      <c r="D99" s="570"/>
      <c r="E99" s="74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</row>
    <row r="100" spans="1:21" s="571" customFormat="1" ht="13.5" customHeight="1">
      <c r="A100" s="642" t="s">
        <v>664</v>
      </c>
      <c r="B100" s="643" t="s">
        <v>330</v>
      </c>
      <c r="C100" s="575" t="s">
        <v>227</v>
      </c>
      <c r="D100" s="570"/>
      <c r="E100" s="74"/>
      <c r="F100" s="570"/>
      <c r="G100" s="570"/>
      <c r="H100" s="570"/>
      <c r="I100" s="570"/>
      <c r="J100" s="570"/>
      <c r="K100" s="570"/>
      <c r="L100" s="570"/>
      <c r="M100" s="570"/>
      <c r="N100" s="570"/>
      <c r="O100" s="570"/>
      <c r="P100" s="570"/>
      <c r="Q100" s="570"/>
      <c r="R100" s="570"/>
      <c r="S100" s="570"/>
      <c r="T100" s="570"/>
      <c r="U100" s="570"/>
    </row>
    <row r="101" spans="1:21" s="571" customFormat="1" ht="13.5" customHeight="1">
      <c r="A101" s="642" t="s">
        <v>665</v>
      </c>
      <c r="B101" s="643" t="s">
        <v>846</v>
      </c>
      <c r="C101" s="575" t="s">
        <v>227</v>
      </c>
      <c r="D101" s="570"/>
      <c r="E101" s="74"/>
      <c r="F101" s="570"/>
      <c r="G101" s="570"/>
      <c r="H101" s="570"/>
      <c r="I101" s="570"/>
      <c r="J101" s="570"/>
      <c r="K101" s="570"/>
      <c r="L101" s="570"/>
      <c r="M101" s="570"/>
      <c r="N101" s="570"/>
      <c r="O101" s="570"/>
      <c r="P101" s="570"/>
      <c r="Q101" s="570"/>
      <c r="R101" s="570"/>
      <c r="S101" s="570"/>
      <c r="T101" s="570"/>
      <c r="U101" s="570"/>
    </row>
    <row r="102" spans="1:21" s="571" customFormat="1" ht="13.5" customHeight="1">
      <c r="A102" s="642" t="s">
        <v>666</v>
      </c>
      <c r="B102" s="643" t="s">
        <v>667</v>
      </c>
      <c r="C102" s="575" t="s">
        <v>227</v>
      </c>
      <c r="D102" s="570"/>
      <c r="E102" s="74"/>
      <c r="F102" s="570"/>
      <c r="G102" s="570"/>
      <c r="H102" s="570"/>
      <c r="I102" s="570"/>
      <c r="J102" s="570"/>
      <c r="K102" s="570"/>
      <c r="L102" s="570"/>
      <c r="M102" s="570"/>
      <c r="N102" s="570"/>
      <c r="O102" s="570"/>
      <c r="P102" s="570"/>
      <c r="Q102" s="570"/>
      <c r="R102" s="570"/>
      <c r="S102" s="570"/>
      <c r="T102" s="570"/>
      <c r="U102" s="570"/>
    </row>
    <row r="103" spans="1:21" s="571" customFormat="1" ht="13.5" customHeight="1">
      <c r="A103" s="641" t="s">
        <v>478</v>
      </c>
      <c r="B103" s="640" t="s">
        <v>860</v>
      </c>
      <c r="C103" s="589"/>
      <c r="D103" s="570"/>
      <c r="E103" s="17"/>
      <c r="F103" s="570"/>
      <c r="G103" s="570"/>
      <c r="H103" s="570"/>
      <c r="I103" s="570"/>
      <c r="J103" s="570"/>
      <c r="K103" s="570"/>
      <c r="L103" s="570"/>
      <c r="M103" s="570"/>
      <c r="N103" s="570"/>
      <c r="O103" s="570"/>
      <c r="P103" s="570"/>
      <c r="Q103" s="570"/>
      <c r="R103" s="570"/>
      <c r="S103" s="570"/>
      <c r="T103" s="570"/>
      <c r="U103" s="570"/>
    </row>
    <row r="104" spans="1:21" s="571" customFormat="1" ht="13.5" customHeight="1">
      <c r="A104" s="642" t="s">
        <v>668</v>
      </c>
      <c r="B104" s="643" t="s">
        <v>331</v>
      </c>
      <c r="C104" s="575" t="s">
        <v>227</v>
      </c>
      <c r="D104" s="570"/>
      <c r="E104" s="74"/>
      <c r="F104" s="570"/>
      <c r="G104" s="570"/>
      <c r="H104" s="570"/>
      <c r="I104" s="570"/>
      <c r="J104" s="570"/>
      <c r="K104" s="570"/>
      <c r="L104" s="570"/>
      <c r="M104" s="570"/>
      <c r="N104" s="570"/>
      <c r="O104" s="570"/>
      <c r="P104" s="570"/>
      <c r="Q104" s="570"/>
      <c r="R104" s="570"/>
      <c r="S104" s="570"/>
      <c r="T104" s="570"/>
      <c r="U104" s="570"/>
    </row>
    <row r="105" spans="1:21" s="571" customFormat="1" ht="13.5" customHeight="1">
      <c r="A105" s="642" t="s">
        <v>669</v>
      </c>
      <c r="B105" s="643" t="s">
        <v>332</v>
      </c>
      <c r="C105" s="575" t="s">
        <v>227</v>
      </c>
      <c r="D105" s="570"/>
      <c r="E105" s="74"/>
      <c r="F105" s="570"/>
      <c r="G105" s="570"/>
      <c r="H105" s="570"/>
      <c r="I105" s="570"/>
      <c r="J105" s="570"/>
      <c r="K105" s="570"/>
      <c r="L105" s="570"/>
      <c r="M105" s="570"/>
      <c r="N105" s="570"/>
      <c r="O105" s="570"/>
      <c r="P105" s="570"/>
      <c r="Q105" s="570"/>
      <c r="R105" s="570"/>
      <c r="S105" s="570"/>
      <c r="T105" s="570"/>
      <c r="U105" s="570"/>
    </row>
    <row r="106" spans="1:21" s="571" customFormat="1" ht="13.5" customHeight="1">
      <c r="A106" s="642" t="s">
        <v>670</v>
      </c>
      <c r="B106" s="643" t="s">
        <v>333</v>
      </c>
      <c r="C106" s="575" t="s">
        <v>227</v>
      </c>
      <c r="D106" s="570"/>
      <c r="E106" s="74"/>
      <c r="F106" s="570"/>
      <c r="G106" s="570"/>
      <c r="H106" s="570"/>
      <c r="I106" s="570"/>
      <c r="J106" s="570"/>
      <c r="K106" s="572"/>
      <c r="L106" s="572"/>
      <c r="M106" s="572"/>
      <c r="N106" s="572"/>
      <c r="O106" s="572"/>
      <c r="P106" s="572"/>
      <c r="Q106" s="572"/>
      <c r="R106" s="572"/>
      <c r="S106" s="572"/>
      <c r="T106" s="572"/>
      <c r="U106" s="572"/>
    </row>
    <row r="107" spans="1:21" s="571" customFormat="1" ht="13.5" customHeight="1">
      <c r="A107" s="642" t="s">
        <v>671</v>
      </c>
      <c r="B107" s="643" t="s">
        <v>334</v>
      </c>
      <c r="C107" s="575" t="s">
        <v>227</v>
      </c>
      <c r="D107" s="570"/>
      <c r="E107" s="74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</row>
    <row r="108" spans="1:21" s="571" customFormat="1" ht="13.5" customHeight="1">
      <c r="A108" s="642" t="s">
        <v>672</v>
      </c>
      <c r="B108" s="643" t="s">
        <v>335</v>
      </c>
      <c r="C108" s="575" t="s">
        <v>227</v>
      </c>
      <c r="D108" s="570"/>
      <c r="E108" s="74"/>
      <c r="F108" s="570"/>
      <c r="G108" s="570"/>
      <c r="H108" s="570"/>
      <c r="I108" s="570"/>
      <c r="J108" s="570"/>
      <c r="K108" s="570"/>
      <c r="L108" s="570"/>
      <c r="M108" s="570"/>
      <c r="N108" s="570"/>
      <c r="O108" s="570"/>
      <c r="P108" s="570"/>
      <c r="Q108" s="570"/>
      <c r="R108" s="570"/>
      <c r="S108" s="570"/>
      <c r="T108" s="570"/>
      <c r="U108" s="570"/>
    </row>
    <row r="109" spans="1:21" s="571" customFormat="1" ht="13.5" customHeight="1">
      <c r="A109" s="642" t="s">
        <v>673</v>
      </c>
      <c r="B109" s="643" t="s">
        <v>336</v>
      </c>
      <c r="C109" s="575" t="s">
        <v>227</v>
      </c>
      <c r="D109" s="570"/>
      <c r="E109" s="74"/>
      <c r="F109" s="570"/>
      <c r="G109" s="570"/>
      <c r="H109" s="570"/>
      <c r="I109" s="570"/>
      <c r="J109" s="570"/>
      <c r="K109" s="570"/>
      <c r="L109" s="570"/>
      <c r="M109" s="570"/>
      <c r="N109" s="570"/>
      <c r="O109" s="570"/>
      <c r="P109" s="570"/>
      <c r="Q109" s="570"/>
      <c r="R109" s="570"/>
      <c r="S109" s="570"/>
      <c r="T109" s="570"/>
      <c r="U109" s="570"/>
    </row>
    <row r="110" spans="1:21" s="571" customFormat="1" ht="13.5" customHeight="1">
      <c r="A110" s="642" t="s">
        <v>674</v>
      </c>
      <c r="B110" s="643" t="s">
        <v>337</v>
      </c>
      <c r="C110" s="575" t="s">
        <v>227</v>
      </c>
      <c r="D110" s="570"/>
      <c r="E110" s="74"/>
      <c r="F110" s="570"/>
      <c r="G110" s="570"/>
      <c r="H110" s="570"/>
      <c r="I110" s="570"/>
      <c r="J110" s="570"/>
      <c r="K110" s="570"/>
      <c r="L110" s="570"/>
      <c r="M110" s="570"/>
      <c r="N110" s="570"/>
      <c r="O110" s="570"/>
      <c r="P110" s="570"/>
      <c r="Q110" s="570"/>
      <c r="R110" s="570"/>
      <c r="S110" s="570"/>
      <c r="T110" s="570"/>
      <c r="U110" s="570"/>
    </row>
    <row r="111" spans="1:21" s="571" customFormat="1" ht="13.5" customHeight="1">
      <c r="A111" s="642" t="s">
        <v>675</v>
      </c>
      <c r="B111" s="643" t="s">
        <v>338</v>
      </c>
      <c r="C111" s="575" t="s">
        <v>227</v>
      </c>
      <c r="D111" s="570"/>
      <c r="E111" s="74"/>
      <c r="F111" s="570"/>
      <c r="G111" s="570"/>
      <c r="H111" s="570"/>
      <c r="I111" s="570"/>
      <c r="J111" s="570"/>
      <c r="K111" s="570"/>
      <c r="L111" s="570"/>
      <c r="M111" s="570"/>
      <c r="N111" s="570"/>
      <c r="O111" s="570"/>
      <c r="P111" s="570"/>
      <c r="Q111" s="570"/>
      <c r="R111" s="570"/>
      <c r="S111" s="570"/>
      <c r="T111" s="570"/>
      <c r="U111" s="570"/>
    </row>
    <row r="112" spans="1:21" s="571" customFormat="1" ht="13.5" customHeight="1">
      <c r="A112" s="642" t="s">
        <v>676</v>
      </c>
      <c r="B112" s="643" t="s">
        <v>847</v>
      </c>
      <c r="C112" s="575" t="s">
        <v>227</v>
      </c>
      <c r="D112" s="570"/>
      <c r="E112" s="74"/>
      <c r="F112" s="570"/>
      <c r="G112" s="570"/>
      <c r="H112" s="570"/>
      <c r="I112" s="570"/>
      <c r="J112" s="570"/>
      <c r="K112" s="570"/>
      <c r="L112" s="570"/>
      <c r="M112" s="570"/>
      <c r="N112" s="570"/>
      <c r="O112" s="570"/>
      <c r="P112" s="570"/>
      <c r="Q112" s="570"/>
      <c r="R112" s="570"/>
      <c r="S112" s="570"/>
      <c r="T112" s="570"/>
      <c r="U112" s="570"/>
    </row>
    <row r="113" spans="1:21" s="571" customFormat="1" ht="13.5" customHeight="1">
      <c r="A113" s="642" t="s">
        <v>677</v>
      </c>
      <c r="B113" s="643" t="s">
        <v>678</v>
      </c>
      <c r="C113" s="575" t="s">
        <v>227</v>
      </c>
      <c r="D113" s="570"/>
      <c r="E113" s="74"/>
      <c r="F113" s="570"/>
      <c r="G113" s="570"/>
      <c r="H113" s="570"/>
      <c r="I113" s="570"/>
      <c r="J113" s="570"/>
      <c r="K113" s="570"/>
      <c r="L113" s="570"/>
      <c r="M113" s="570"/>
      <c r="N113" s="570"/>
      <c r="O113" s="570"/>
      <c r="P113" s="570"/>
      <c r="Q113" s="570"/>
      <c r="R113" s="570"/>
      <c r="S113" s="570"/>
      <c r="T113" s="570"/>
      <c r="U113" s="570"/>
    </row>
    <row r="114" spans="1:21" s="571" customFormat="1" ht="13.5" customHeight="1">
      <c r="A114" s="641" t="s">
        <v>480</v>
      </c>
      <c r="B114" s="640" t="s">
        <v>861</v>
      </c>
      <c r="C114" s="589"/>
      <c r="D114" s="570"/>
      <c r="E114" s="17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</row>
    <row r="115" spans="1:21" s="571" customFormat="1" ht="13.5" customHeight="1">
      <c r="A115" s="642" t="s">
        <v>679</v>
      </c>
      <c r="B115" s="643" t="s">
        <v>339</v>
      </c>
      <c r="C115" s="575" t="s">
        <v>227</v>
      </c>
      <c r="D115" s="570"/>
      <c r="E115" s="74"/>
      <c r="F115" s="570"/>
      <c r="G115" s="570"/>
      <c r="H115" s="570"/>
      <c r="I115" s="570"/>
      <c r="J115" s="570"/>
      <c r="K115" s="570"/>
      <c r="L115" s="570"/>
      <c r="M115" s="570"/>
      <c r="N115" s="570"/>
      <c r="O115" s="570"/>
      <c r="P115" s="570"/>
      <c r="Q115" s="570"/>
      <c r="R115" s="570"/>
      <c r="S115" s="570"/>
      <c r="T115" s="570"/>
      <c r="U115" s="570"/>
    </row>
    <row r="116" spans="1:21" s="571" customFormat="1" ht="13.5" customHeight="1">
      <c r="A116" s="642" t="s">
        <v>680</v>
      </c>
      <c r="B116" s="643" t="s">
        <v>340</v>
      </c>
      <c r="C116" s="575" t="s">
        <v>227</v>
      </c>
      <c r="D116" s="570"/>
      <c r="E116" s="74"/>
      <c r="F116" s="570"/>
      <c r="G116" s="570"/>
      <c r="H116" s="570"/>
      <c r="I116" s="570"/>
      <c r="J116" s="570"/>
      <c r="K116" s="570"/>
      <c r="L116" s="570"/>
      <c r="M116" s="570"/>
      <c r="N116" s="570"/>
      <c r="O116" s="570"/>
      <c r="P116" s="570"/>
      <c r="Q116" s="570"/>
      <c r="R116" s="570"/>
      <c r="S116" s="570"/>
      <c r="T116" s="570"/>
      <c r="U116" s="570"/>
    </row>
    <row r="117" spans="1:21" s="571" customFormat="1" ht="13.5" customHeight="1">
      <c r="A117" s="642" t="s">
        <v>681</v>
      </c>
      <c r="B117" s="643" t="s">
        <v>341</v>
      </c>
      <c r="C117" s="575" t="s">
        <v>227</v>
      </c>
      <c r="D117" s="570"/>
      <c r="E117" s="74"/>
      <c r="F117" s="570"/>
      <c r="G117" s="570"/>
      <c r="H117" s="570"/>
      <c r="I117" s="570"/>
      <c r="J117" s="570"/>
      <c r="K117" s="570"/>
      <c r="L117" s="570"/>
      <c r="M117" s="570"/>
      <c r="N117" s="570"/>
      <c r="O117" s="570"/>
      <c r="P117" s="570"/>
      <c r="Q117" s="570"/>
      <c r="R117" s="570"/>
      <c r="S117" s="570"/>
      <c r="T117" s="570"/>
      <c r="U117" s="570"/>
    </row>
    <row r="118" spans="1:21" s="571" customFormat="1" ht="13.5" customHeight="1">
      <c r="A118" s="642" t="s">
        <v>682</v>
      </c>
      <c r="B118" s="643" t="s">
        <v>342</v>
      </c>
      <c r="C118" s="575" t="s">
        <v>227</v>
      </c>
      <c r="D118" s="570"/>
      <c r="E118" s="74"/>
      <c r="F118" s="570"/>
      <c r="G118" s="570"/>
      <c r="H118" s="570"/>
      <c r="I118" s="570"/>
      <c r="J118" s="570"/>
      <c r="K118" s="570"/>
      <c r="L118" s="570"/>
      <c r="M118" s="570"/>
      <c r="N118" s="570"/>
      <c r="O118" s="570"/>
      <c r="P118" s="570"/>
      <c r="Q118" s="570"/>
      <c r="R118" s="570"/>
      <c r="S118" s="570"/>
      <c r="T118" s="570"/>
      <c r="U118" s="570"/>
    </row>
    <row r="119" spans="1:21" s="571" customFormat="1" ht="13.5" customHeight="1">
      <c r="A119" s="642" t="s">
        <v>683</v>
      </c>
      <c r="B119" s="643" t="s">
        <v>343</v>
      </c>
      <c r="C119" s="575" t="s">
        <v>227</v>
      </c>
      <c r="D119" s="570"/>
      <c r="E119" s="74"/>
      <c r="F119" s="570"/>
      <c r="G119" s="570"/>
      <c r="H119" s="570"/>
      <c r="I119" s="570"/>
      <c r="J119" s="570"/>
      <c r="K119" s="570"/>
      <c r="L119" s="570"/>
      <c r="M119" s="570"/>
      <c r="N119" s="570"/>
      <c r="O119" s="570"/>
      <c r="P119" s="570"/>
      <c r="Q119" s="570"/>
      <c r="R119" s="570"/>
      <c r="S119" s="570"/>
      <c r="T119" s="570"/>
      <c r="U119" s="570"/>
    </row>
    <row r="120" spans="1:21" s="571" customFormat="1" ht="13.5" customHeight="1">
      <c r="A120" s="642" t="s">
        <v>684</v>
      </c>
      <c r="B120" s="643" t="s">
        <v>344</v>
      </c>
      <c r="C120" s="575" t="s">
        <v>227</v>
      </c>
      <c r="D120" s="570"/>
      <c r="E120" s="74"/>
      <c r="F120" s="570"/>
      <c r="G120" s="570"/>
      <c r="H120" s="570"/>
      <c r="I120" s="570"/>
      <c r="J120" s="570"/>
      <c r="K120" s="570"/>
      <c r="L120" s="570"/>
      <c r="M120" s="570"/>
      <c r="N120" s="570"/>
      <c r="O120" s="570"/>
      <c r="P120" s="570"/>
      <c r="Q120" s="570"/>
      <c r="R120" s="570"/>
      <c r="S120" s="570"/>
      <c r="T120" s="570"/>
      <c r="U120" s="570"/>
    </row>
    <row r="121" spans="1:21" s="571" customFormat="1" ht="13.5" customHeight="1">
      <c r="A121" s="642" t="s">
        <v>685</v>
      </c>
      <c r="B121" s="643" t="s">
        <v>548</v>
      </c>
      <c r="C121" s="575" t="s">
        <v>227</v>
      </c>
      <c r="D121" s="570"/>
      <c r="E121" s="74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</row>
    <row r="122" spans="1:21" s="571" customFormat="1" ht="13.5" customHeight="1">
      <c r="A122" s="642" t="s">
        <v>686</v>
      </c>
      <c r="B122" s="643" t="s">
        <v>549</v>
      </c>
      <c r="C122" s="575" t="s">
        <v>227</v>
      </c>
      <c r="D122" s="570"/>
      <c r="E122" s="74"/>
      <c r="F122" s="570"/>
      <c r="G122" s="570"/>
      <c r="H122" s="570"/>
      <c r="I122" s="570"/>
      <c r="J122" s="570"/>
      <c r="K122" s="570"/>
      <c r="L122" s="570"/>
      <c r="M122" s="570"/>
      <c r="N122" s="570"/>
      <c r="O122" s="570"/>
      <c r="P122" s="570"/>
      <c r="Q122" s="570"/>
      <c r="R122" s="570"/>
      <c r="S122" s="570"/>
      <c r="T122" s="570"/>
      <c r="U122" s="570"/>
    </row>
    <row r="123" spans="1:21" s="571" customFormat="1" ht="13.5" customHeight="1">
      <c r="A123" s="641" t="s">
        <v>482</v>
      </c>
      <c r="B123" s="640" t="s">
        <v>862</v>
      </c>
      <c r="C123" s="589"/>
      <c r="D123" s="570"/>
      <c r="E123" s="17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</row>
    <row r="124" spans="1:21" s="571" customFormat="1" ht="13.5" customHeight="1">
      <c r="A124" s="642" t="s">
        <v>687</v>
      </c>
      <c r="B124" s="643" t="s">
        <v>345</v>
      </c>
      <c r="C124" s="575" t="s">
        <v>848</v>
      </c>
      <c r="D124" s="570"/>
      <c r="E124" s="74"/>
      <c r="F124" s="570"/>
      <c r="G124" s="570"/>
      <c r="H124" s="570"/>
      <c r="I124" s="570"/>
      <c r="J124" s="570"/>
      <c r="K124" s="570"/>
      <c r="L124" s="570"/>
      <c r="M124" s="570"/>
      <c r="N124" s="570"/>
      <c r="O124" s="570"/>
      <c r="P124" s="570"/>
      <c r="Q124" s="570"/>
      <c r="R124" s="570"/>
      <c r="S124" s="570"/>
      <c r="T124" s="570"/>
      <c r="U124" s="570"/>
    </row>
    <row r="125" spans="1:21" s="571" customFormat="1" ht="13.5" customHeight="1">
      <c r="A125" s="642" t="s">
        <v>688</v>
      </c>
      <c r="B125" s="643" t="s">
        <v>346</v>
      </c>
      <c r="C125" s="575" t="s">
        <v>848</v>
      </c>
      <c r="D125" s="570"/>
      <c r="E125" s="74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</row>
    <row r="126" spans="1:21" s="571" customFormat="1" ht="13.5" customHeight="1">
      <c r="A126" s="642" t="s">
        <v>689</v>
      </c>
      <c r="B126" s="643" t="s">
        <v>347</v>
      </c>
      <c r="C126" s="575" t="s">
        <v>848</v>
      </c>
      <c r="D126" s="570"/>
      <c r="E126" s="74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</row>
    <row r="127" spans="1:21" s="571" customFormat="1" ht="13.5" customHeight="1">
      <c r="A127" s="642" t="s">
        <v>690</v>
      </c>
      <c r="B127" s="643" t="s">
        <v>348</v>
      </c>
      <c r="C127" s="575" t="s">
        <v>227</v>
      </c>
      <c r="D127" s="570"/>
      <c r="E127" s="74"/>
      <c r="F127" s="570"/>
      <c r="G127" s="570"/>
      <c r="H127" s="570"/>
      <c r="I127" s="570"/>
      <c r="J127" s="570"/>
      <c r="K127" s="570"/>
      <c r="L127" s="570"/>
      <c r="M127" s="570"/>
      <c r="N127" s="570"/>
      <c r="O127" s="570"/>
      <c r="P127" s="570"/>
      <c r="Q127" s="570"/>
      <c r="R127" s="570"/>
      <c r="S127" s="570"/>
      <c r="T127" s="570"/>
      <c r="U127" s="570"/>
    </row>
    <row r="128" spans="1:21" s="571" customFormat="1" ht="13.5" customHeight="1">
      <c r="A128" s="642" t="s">
        <v>691</v>
      </c>
      <c r="B128" s="643" t="s">
        <v>349</v>
      </c>
      <c r="C128" s="575" t="s">
        <v>235</v>
      </c>
      <c r="D128" s="570"/>
      <c r="E128" s="74"/>
      <c r="F128" s="570"/>
      <c r="G128" s="570"/>
      <c r="H128" s="570"/>
      <c r="I128" s="570"/>
      <c r="J128" s="570"/>
      <c r="K128" s="570"/>
      <c r="L128" s="570"/>
      <c r="M128" s="570"/>
      <c r="N128" s="570"/>
      <c r="O128" s="570"/>
      <c r="P128" s="570"/>
      <c r="Q128" s="570"/>
      <c r="R128" s="570"/>
      <c r="S128" s="570"/>
      <c r="T128" s="570"/>
      <c r="U128" s="570"/>
    </row>
    <row r="129" spans="1:21" s="571" customFormat="1" ht="13.5" customHeight="1">
      <c r="A129" s="642" t="s">
        <v>692</v>
      </c>
      <c r="B129" s="643" t="s">
        <v>350</v>
      </c>
      <c r="C129" s="575" t="s">
        <v>235</v>
      </c>
      <c r="D129" s="570"/>
      <c r="E129" s="74"/>
      <c r="F129" s="570"/>
      <c r="G129" s="570"/>
      <c r="H129" s="570"/>
      <c r="I129" s="570"/>
      <c r="J129" s="570"/>
      <c r="K129" s="570"/>
      <c r="L129" s="570"/>
      <c r="M129" s="570"/>
      <c r="N129" s="570"/>
      <c r="O129" s="570"/>
      <c r="P129" s="570"/>
      <c r="Q129" s="570"/>
      <c r="R129" s="570"/>
      <c r="S129" s="570"/>
      <c r="T129" s="570"/>
      <c r="U129" s="570"/>
    </row>
    <row r="130" spans="1:21" s="571" customFormat="1" ht="13.5" customHeight="1">
      <c r="A130" s="642" t="s">
        <v>693</v>
      </c>
      <c r="B130" s="643" t="s">
        <v>351</v>
      </c>
      <c r="C130" s="575" t="s">
        <v>235</v>
      </c>
      <c r="D130" s="570"/>
      <c r="E130" s="74"/>
      <c r="F130" s="570"/>
      <c r="G130" s="570"/>
      <c r="H130" s="570"/>
      <c r="I130" s="570"/>
      <c r="J130" s="570"/>
      <c r="K130" s="570"/>
      <c r="L130" s="570"/>
      <c r="M130" s="570"/>
      <c r="N130" s="570"/>
      <c r="O130" s="570"/>
      <c r="P130" s="570"/>
      <c r="Q130" s="570"/>
      <c r="R130" s="570"/>
      <c r="S130" s="570"/>
      <c r="T130" s="570"/>
      <c r="U130" s="570"/>
    </row>
    <row r="131" spans="1:21" s="571" customFormat="1" ht="13.5" customHeight="1">
      <c r="A131" s="642" t="s">
        <v>694</v>
      </c>
      <c r="B131" s="643" t="s">
        <v>885</v>
      </c>
      <c r="C131" s="575" t="s">
        <v>848</v>
      </c>
      <c r="D131" s="570"/>
      <c r="E131" s="74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</row>
    <row r="132" spans="1:21" s="571" customFormat="1" ht="13.5" customHeight="1">
      <c r="A132" s="641" t="s">
        <v>484</v>
      </c>
      <c r="B132" s="640" t="s">
        <v>485</v>
      </c>
      <c r="C132" s="589"/>
      <c r="D132" s="570"/>
      <c r="E132" s="17"/>
      <c r="F132" s="570"/>
      <c r="G132" s="570"/>
      <c r="H132" s="570"/>
      <c r="I132" s="570"/>
      <c r="J132" s="570"/>
      <c r="K132" s="570"/>
      <c r="L132" s="570"/>
      <c r="M132" s="570"/>
      <c r="N132" s="570"/>
      <c r="O132" s="570"/>
      <c r="P132" s="570"/>
      <c r="Q132" s="570"/>
      <c r="R132" s="570"/>
      <c r="S132" s="570"/>
      <c r="T132" s="570"/>
      <c r="U132" s="570"/>
    </row>
    <row r="133" spans="1:21" s="571" customFormat="1" ht="13.5" customHeight="1">
      <c r="A133" s="641" t="s">
        <v>486</v>
      </c>
      <c r="B133" s="640" t="s">
        <v>863</v>
      </c>
      <c r="C133" s="589"/>
      <c r="D133" s="570"/>
      <c r="E133" s="17"/>
      <c r="F133" s="570"/>
      <c r="G133" s="570"/>
      <c r="H133" s="570"/>
      <c r="I133" s="570"/>
      <c r="J133" s="570"/>
      <c r="K133" s="570"/>
      <c r="L133" s="570"/>
      <c r="M133" s="570"/>
      <c r="N133" s="570"/>
      <c r="O133" s="570"/>
      <c r="P133" s="570"/>
      <c r="Q133" s="570"/>
      <c r="R133" s="570"/>
      <c r="S133" s="570"/>
      <c r="T133" s="570"/>
      <c r="U133" s="570"/>
    </row>
    <row r="134" spans="1:21" s="571" customFormat="1" ht="13.5" customHeight="1">
      <c r="A134" s="642" t="s">
        <v>695</v>
      </c>
      <c r="B134" s="643" t="s">
        <v>352</v>
      </c>
      <c r="C134" s="575" t="s">
        <v>227</v>
      </c>
      <c r="D134" s="570"/>
      <c r="E134" s="74"/>
      <c r="F134" s="570"/>
      <c r="G134" s="570"/>
      <c r="H134" s="570"/>
      <c r="I134" s="570"/>
      <c r="J134" s="570"/>
      <c r="K134" s="570"/>
      <c r="L134" s="570"/>
      <c r="M134" s="570"/>
      <c r="N134" s="570"/>
      <c r="O134" s="570"/>
      <c r="P134" s="570"/>
      <c r="Q134" s="570"/>
      <c r="R134" s="570"/>
      <c r="S134" s="570"/>
      <c r="T134" s="570"/>
      <c r="U134" s="570"/>
    </row>
    <row r="135" spans="1:21" s="571" customFormat="1" ht="13.5" customHeight="1">
      <c r="A135" s="642" t="s">
        <v>696</v>
      </c>
      <c r="B135" s="643" t="s">
        <v>239</v>
      </c>
      <c r="C135" s="575" t="s">
        <v>227</v>
      </c>
      <c r="D135" s="570"/>
      <c r="E135" s="74"/>
      <c r="F135" s="570"/>
      <c r="G135" s="570"/>
      <c r="H135" s="570"/>
      <c r="I135" s="570"/>
      <c r="J135" s="570"/>
      <c r="K135" s="570"/>
      <c r="L135" s="570"/>
      <c r="M135" s="570"/>
      <c r="N135" s="570"/>
      <c r="O135" s="570"/>
      <c r="P135" s="570"/>
      <c r="Q135" s="570"/>
      <c r="R135" s="570"/>
      <c r="S135" s="570"/>
      <c r="T135" s="570"/>
      <c r="U135" s="570"/>
    </row>
    <row r="136" spans="1:21" s="571" customFormat="1" ht="13.5" customHeight="1">
      <c r="A136" s="642" t="s">
        <v>697</v>
      </c>
      <c r="B136" s="643" t="s">
        <v>353</v>
      </c>
      <c r="C136" s="575" t="s">
        <v>227</v>
      </c>
      <c r="D136" s="570"/>
      <c r="E136" s="74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</row>
    <row r="137" spans="1:21" s="571" customFormat="1" ht="13.5" customHeight="1">
      <c r="A137" s="642" t="s">
        <v>698</v>
      </c>
      <c r="B137" s="643" t="s">
        <v>354</v>
      </c>
      <c r="C137" s="575" t="s">
        <v>227</v>
      </c>
      <c r="D137" s="570"/>
      <c r="E137" s="74"/>
      <c r="F137" s="570"/>
      <c r="G137" s="570"/>
      <c r="H137" s="570"/>
      <c r="I137" s="570"/>
      <c r="J137" s="570"/>
      <c r="K137" s="570"/>
      <c r="L137" s="570"/>
      <c r="M137" s="570"/>
      <c r="N137" s="570"/>
      <c r="O137" s="570"/>
      <c r="P137" s="570"/>
      <c r="Q137" s="570"/>
      <c r="R137" s="570"/>
      <c r="S137" s="570"/>
      <c r="T137" s="570"/>
      <c r="U137" s="570"/>
    </row>
    <row r="138" spans="1:21" s="571" customFormat="1" ht="13.5" customHeight="1">
      <c r="A138" s="642" t="s">
        <v>699</v>
      </c>
      <c r="B138" s="643" t="s">
        <v>355</v>
      </c>
      <c r="C138" s="575" t="s">
        <v>227</v>
      </c>
      <c r="D138" s="570"/>
      <c r="E138" s="74"/>
      <c r="F138" s="570"/>
      <c r="G138" s="570"/>
      <c r="H138" s="570"/>
      <c r="I138" s="570"/>
      <c r="J138" s="570"/>
      <c r="K138" s="570"/>
      <c r="L138" s="570"/>
      <c r="M138" s="570"/>
      <c r="N138" s="570"/>
      <c r="O138" s="570"/>
      <c r="P138" s="570"/>
      <c r="Q138" s="570"/>
      <c r="R138" s="570"/>
      <c r="S138" s="570"/>
      <c r="T138" s="570"/>
      <c r="U138" s="570"/>
    </row>
    <row r="139" spans="1:21" s="571" customFormat="1" ht="13.5" customHeight="1">
      <c r="A139" s="642" t="s">
        <v>700</v>
      </c>
      <c r="B139" s="643" t="s">
        <v>356</v>
      </c>
      <c r="C139" s="575" t="s">
        <v>848</v>
      </c>
      <c r="D139" s="570"/>
      <c r="E139" s="74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</row>
    <row r="140" spans="1:21" s="571" customFormat="1" ht="13.5" customHeight="1">
      <c r="A140" s="642" t="s">
        <v>701</v>
      </c>
      <c r="B140" s="643" t="s">
        <v>357</v>
      </c>
      <c r="C140" s="575" t="s">
        <v>227</v>
      </c>
      <c r="D140" s="570"/>
      <c r="E140" s="74"/>
      <c r="F140" s="570"/>
      <c r="G140" s="570"/>
      <c r="H140" s="570"/>
      <c r="I140" s="570"/>
      <c r="J140" s="570"/>
      <c r="K140" s="570"/>
      <c r="L140" s="570"/>
      <c r="M140" s="570"/>
      <c r="N140" s="570"/>
      <c r="O140" s="570"/>
      <c r="P140" s="570"/>
      <c r="Q140" s="570"/>
      <c r="R140" s="570"/>
      <c r="S140" s="570"/>
      <c r="T140" s="570"/>
      <c r="U140" s="570"/>
    </row>
    <row r="141" spans="1:21" s="571" customFormat="1" ht="13.5" customHeight="1">
      <c r="A141" s="642" t="s">
        <v>702</v>
      </c>
      <c r="B141" s="643" t="s">
        <v>703</v>
      </c>
      <c r="C141" s="575" t="s">
        <v>227</v>
      </c>
      <c r="D141" s="570"/>
      <c r="E141" s="74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</row>
    <row r="142" spans="1:21" s="571" customFormat="1" ht="13.5" customHeight="1">
      <c r="A142" s="641" t="s">
        <v>488</v>
      </c>
      <c r="B142" s="640" t="s">
        <v>864</v>
      </c>
      <c r="C142" s="589"/>
      <c r="D142" s="570"/>
      <c r="E142" s="17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</row>
    <row r="143" spans="1:21" s="571" customFormat="1" ht="13.5" customHeight="1">
      <c r="A143" s="642" t="s">
        <v>704</v>
      </c>
      <c r="B143" s="643" t="s">
        <v>358</v>
      </c>
      <c r="C143" s="575" t="s">
        <v>227</v>
      </c>
      <c r="D143" s="570"/>
      <c r="E143" s="74"/>
      <c r="F143" s="570"/>
      <c r="G143" s="570"/>
      <c r="H143" s="570"/>
      <c r="I143" s="570"/>
      <c r="J143" s="570"/>
      <c r="K143" s="570"/>
      <c r="L143" s="570"/>
      <c r="M143" s="570"/>
      <c r="N143" s="570"/>
      <c r="O143" s="570"/>
      <c r="P143" s="570"/>
      <c r="Q143" s="570"/>
      <c r="R143" s="570"/>
      <c r="S143" s="570"/>
      <c r="T143" s="570"/>
      <c r="U143" s="570"/>
    </row>
    <row r="144" spans="1:21" s="571" customFormat="1" ht="13.5" customHeight="1">
      <c r="A144" s="642" t="s">
        <v>705</v>
      </c>
      <c r="B144" s="643" t="s">
        <v>359</v>
      </c>
      <c r="C144" s="575" t="s">
        <v>227</v>
      </c>
      <c r="D144" s="570"/>
      <c r="E144" s="74"/>
      <c r="F144" s="570"/>
      <c r="G144" s="570"/>
      <c r="H144" s="570"/>
      <c r="I144" s="570"/>
      <c r="J144" s="570"/>
      <c r="K144" s="570"/>
      <c r="L144" s="570"/>
      <c r="M144" s="570"/>
      <c r="N144" s="570"/>
      <c r="O144" s="570"/>
      <c r="P144" s="570"/>
      <c r="Q144" s="570"/>
      <c r="R144" s="570"/>
      <c r="S144" s="570"/>
      <c r="T144" s="570"/>
      <c r="U144" s="570"/>
    </row>
    <row r="145" spans="1:21" s="571" customFormat="1" ht="13.5" customHeight="1">
      <c r="A145" s="642" t="s">
        <v>706</v>
      </c>
      <c r="B145" s="643" t="s">
        <v>237</v>
      </c>
      <c r="C145" s="575" t="s">
        <v>227</v>
      </c>
      <c r="D145" s="570"/>
      <c r="E145" s="74"/>
      <c r="F145" s="570"/>
      <c r="G145" s="570"/>
      <c r="H145" s="570"/>
      <c r="I145" s="570"/>
      <c r="J145" s="570"/>
      <c r="K145" s="570"/>
      <c r="L145" s="570"/>
      <c r="M145" s="570"/>
      <c r="N145" s="570"/>
      <c r="O145" s="570"/>
      <c r="P145" s="570"/>
      <c r="Q145" s="570"/>
      <c r="R145" s="570"/>
      <c r="S145" s="570"/>
      <c r="T145" s="570"/>
      <c r="U145" s="570"/>
    </row>
    <row r="146" spans="1:21" s="571" customFormat="1" ht="13.5" customHeight="1">
      <c r="A146" s="642" t="s">
        <v>707</v>
      </c>
      <c r="B146" s="643" t="s">
        <v>238</v>
      </c>
      <c r="C146" s="575" t="s">
        <v>227</v>
      </c>
      <c r="D146" s="570"/>
      <c r="E146" s="74"/>
      <c r="F146" s="570"/>
      <c r="G146" s="570"/>
      <c r="H146" s="570"/>
      <c r="I146" s="570"/>
      <c r="J146" s="570"/>
      <c r="K146" s="570"/>
      <c r="L146" s="570"/>
      <c r="M146" s="570"/>
      <c r="N146" s="570"/>
      <c r="O146" s="570"/>
      <c r="P146" s="570"/>
      <c r="Q146" s="570"/>
      <c r="R146" s="570"/>
      <c r="S146" s="570"/>
      <c r="T146" s="570"/>
      <c r="U146" s="570"/>
    </row>
    <row r="147" spans="1:21" s="571" customFormat="1" ht="13.5" customHeight="1">
      <c r="A147" s="642" t="s">
        <v>708</v>
      </c>
      <c r="B147" s="643" t="s">
        <v>360</v>
      </c>
      <c r="C147" s="575" t="s">
        <v>227</v>
      </c>
      <c r="D147" s="570"/>
      <c r="E147" s="74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</row>
    <row r="148" spans="1:21" s="571" customFormat="1" ht="13.5" customHeight="1">
      <c r="A148" s="642" t="s">
        <v>709</v>
      </c>
      <c r="B148" s="643" t="s">
        <v>361</v>
      </c>
      <c r="C148" s="575" t="s">
        <v>227</v>
      </c>
      <c r="D148" s="570"/>
      <c r="E148" s="74"/>
      <c r="F148" s="570"/>
      <c r="G148" s="570"/>
      <c r="H148" s="570"/>
      <c r="I148" s="570"/>
      <c r="J148" s="570"/>
      <c r="K148" s="570"/>
      <c r="L148" s="570"/>
      <c r="M148" s="570"/>
      <c r="N148" s="570"/>
      <c r="O148" s="570"/>
      <c r="P148" s="570"/>
      <c r="Q148" s="570"/>
      <c r="R148" s="570"/>
      <c r="S148" s="570"/>
      <c r="T148" s="570"/>
      <c r="U148" s="570"/>
    </row>
    <row r="149" spans="1:21" s="571" customFormat="1" ht="13.5" customHeight="1">
      <c r="A149" s="642" t="s">
        <v>710</v>
      </c>
      <c r="B149" s="643" t="s">
        <v>362</v>
      </c>
      <c r="C149" s="575" t="s">
        <v>227</v>
      </c>
      <c r="D149" s="570"/>
      <c r="E149" s="74"/>
      <c r="F149" s="570"/>
      <c r="G149" s="570"/>
      <c r="H149" s="570"/>
      <c r="I149" s="570"/>
      <c r="J149" s="570"/>
      <c r="K149" s="570"/>
      <c r="L149" s="570"/>
      <c r="M149" s="570"/>
      <c r="N149" s="570"/>
      <c r="O149" s="570"/>
      <c r="P149" s="570"/>
      <c r="Q149" s="570"/>
      <c r="R149" s="570"/>
      <c r="S149" s="570"/>
      <c r="T149" s="570"/>
      <c r="U149" s="570"/>
    </row>
    <row r="150" spans="1:21" s="571" customFormat="1" ht="13.5" customHeight="1">
      <c r="A150" s="642" t="s">
        <v>711</v>
      </c>
      <c r="B150" s="643" t="s">
        <v>363</v>
      </c>
      <c r="C150" s="575" t="s">
        <v>227</v>
      </c>
      <c r="D150" s="570"/>
      <c r="E150" s="74"/>
      <c r="F150" s="570"/>
      <c r="G150" s="570"/>
      <c r="H150" s="570"/>
      <c r="I150" s="570"/>
      <c r="J150" s="570"/>
      <c r="K150" s="570"/>
      <c r="L150" s="570"/>
      <c r="M150" s="570"/>
      <c r="N150" s="570"/>
      <c r="O150" s="570"/>
      <c r="P150" s="570"/>
      <c r="Q150" s="570"/>
      <c r="R150" s="570"/>
      <c r="S150" s="570"/>
      <c r="T150" s="570"/>
      <c r="U150" s="570"/>
    </row>
    <row r="151" spans="1:21" s="571" customFormat="1" ht="13.5" customHeight="1">
      <c r="A151" s="642" t="s">
        <v>712</v>
      </c>
      <c r="B151" s="643" t="s">
        <v>364</v>
      </c>
      <c r="C151" s="575" t="s">
        <v>227</v>
      </c>
      <c r="D151" s="570"/>
      <c r="E151" s="74"/>
      <c r="F151" s="570"/>
      <c r="G151" s="570"/>
      <c r="H151" s="570"/>
      <c r="I151" s="570"/>
      <c r="J151" s="570"/>
      <c r="K151" s="570"/>
      <c r="L151" s="570"/>
      <c r="M151" s="570"/>
      <c r="N151" s="570"/>
      <c r="O151" s="570"/>
      <c r="P151" s="570"/>
      <c r="Q151" s="570"/>
      <c r="R151" s="570"/>
      <c r="S151" s="570"/>
      <c r="T151" s="570"/>
      <c r="U151" s="570"/>
    </row>
    <row r="152" spans="1:21" s="571" customFormat="1" ht="13.5" customHeight="1">
      <c r="A152" s="642" t="s">
        <v>713</v>
      </c>
      <c r="B152" s="643" t="s">
        <v>490</v>
      </c>
      <c r="C152" s="575" t="s">
        <v>227</v>
      </c>
      <c r="D152" s="570"/>
      <c r="E152" s="74"/>
      <c r="F152" s="570"/>
      <c r="G152" s="570"/>
      <c r="H152" s="570"/>
      <c r="I152" s="570"/>
      <c r="J152" s="570"/>
      <c r="K152" s="570"/>
      <c r="L152" s="570"/>
      <c r="M152" s="570"/>
      <c r="N152" s="570"/>
      <c r="O152" s="570"/>
      <c r="P152" s="570"/>
      <c r="Q152" s="570"/>
      <c r="R152" s="570"/>
      <c r="S152" s="570"/>
      <c r="T152" s="570"/>
      <c r="U152" s="570"/>
    </row>
    <row r="153" spans="1:21" s="571" customFormat="1" ht="13.5" customHeight="1">
      <c r="A153" s="642" t="s">
        <v>714</v>
      </c>
      <c r="B153" s="643" t="s">
        <v>849</v>
      </c>
      <c r="C153" s="575" t="s">
        <v>227</v>
      </c>
      <c r="D153" s="570"/>
      <c r="E153" s="74"/>
      <c r="F153" s="570"/>
      <c r="G153" s="570"/>
      <c r="H153" s="570"/>
      <c r="I153" s="570"/>
      <c r="J153" s="570"/>
      <c r="K153" s="570"/>
      <c r="L153" s="570"/>
      <c r="M153" s="570"/>
      <c r="N153" s="570"/>
      <c r="O153" s="570"/>
      <c r="P153" s="570"/>
      <c r="Q153" s="570"/>
      <c r="R153" s="570"/>
      <c r="S153" s="570"/>
      <c r="T153" s="570"/>
      <c r="U153" s="570"/>
    </row>
    <row r="154" spans="1:21" s="571" customFormat="1" ht="13.5" customHeight="1">
      <c r="A154" s="641" t="s">
        <v>491</v>
      </c>
      <c r="B154" s="640" t="s">
        <v>865</v>
      </c>
      <c r="C154" s="589"/>
      <c r="D154" s="570"/>
      <c r="E154" s="17"/>
      <c r="F154" s="570"/>
      <c r="G154" s="570"/>
      <c r="H154" s="570"/>
      <c r="I154" s="570"/>
      <c r="J154" s="570"/>
      <c r="K154" s="570"/>
      <c r="L154" s="570"/>
      <c r="M154" s="570"/>
      <c r="N154" s="570"/>
      <c r="O154" s="570"/>
      <c r="P154" s="570"/>
      <c r="Q154" s="570"/>
      <c r="R154" s="570"/>
      <c r="S154" s="570"/>
      <c r="T154" s="570"/>
      <c r="U154" s="570"/>
    </row>
    <row r="155" spans="1:21" s="571" customFormat="1" ht="13.5" customHeight="1">
      <c r="A155" s="642" t="s">
        <v>715</v>
      </c>
      <c r="B155" s="643" t="s">
        <v>365</v>
      </c>
      <c r="C155" s="575" t="s">
        <v>227</v>
      </c>
      <c r="D155" s="570"/>
      <c r="E155" s="74"/>
      <c r="F155" s="570"/>
      <c r="G155" s="570"/>
      <c r="H155" s="570"/>
      <c r="I155" s="570"/>
      <c r="J155" s="570"/>
      <c r="K155" s="570"/>
      <c r="L155" s="570"/>
      <c r="M155" s="570"/>
      <c r="N155" s="570"/>
      <c r="O155" s="570"/>
      <c r="P155" s="570"/>
      <c r="Q155" s="570"/>
      <c r="R155" s="570"/>
      <c r="S155" s="570"/>
      <c r="T155" s="570"/>
      <c r="U155" s="570"/>
    </row>
    <row r="156" spans="1:21" s="571" customFormat="1" ht="13.5" customHeight="1">
      <c r="A156" s="642" t="s">
        <v>716</v>
      </c>
      <c r="B156" s="643" t="s">
        <v>366</v>
      </c>
      <c r="C156" s="575" t="s">
        <v>227</v>
      </c>
      <c r="D156" s="570"/>
      <c r="E156" s="74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</row>
    <row r="157" spans="1:21" s="571" customFormat="1" ht="13.5" customHeight="1">
      <c r="A157" s="642" t="s">
        <v>717</v>
      </c>
      <c r="B157" s="643" t="s">
        <v>493</v>
      </c>
      <c r="C157" s="575" t="s">
        <v>227</v>
      </c>
      <c r="D157" s="570"/>
      <c r="E157" s="74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</row>
    <row r="158" spans="1:21" s="571" customFormat="1" ht="13.5" customHeight="1">
      <c r="A158" s="642" t="s">
        <v>718</v>
      </c>
      <c r="B158" s="643" t="s">
        <v>494</v>
      </c>
      <c r="C158" s="575" t="s">
        <v>227</v>
      </c>
      <c r="D158" s="570"/>
      <c r="E158" s="74"/>
      <c r="F158" s="570"/>
      <c r="G158" s="570"/>
      <c r="H158" s="570"/>
      <c r="I158" s="570"/>
      <c r="J158" s="570"/>
      <c r="K158" s="570"/>
      <c r="L158" s="570"/>
      <c r="M158" s="570"/>
      <c r="N158" s="570"/>
      <c r="O158" s="570"/>
      <c r="P158" s="570"/>
      <c r="Q158" s="570"/>
      <c r="R158" s="570"/>
      <c r="S158" s="570"/>
      <c r="T158" s="570"/>
      <c r="U158" s="570"/>
    </row>
    <row r="159" spans="1:21" s="571" customFormat="1" ht="13.5" customHeight="1">
      <c r="A159" s="642" t="s">
        <v>719</v>
      </c>
      <c r="B159" s="643" t="s">
        <v>886</v>
      </c>
      <c r="C159" s="575" t="s">
        <v>227</v>
      </c>
      <c r="D159" s="570"/>
      <c r="E159" s="74"/>
      <c r="F159" s="570"/>
      <c r="G159" s="570"/>
      <c r="H159" s="570"/>
      <c r="I159" s="570"/>
      <c r="J159" s="570"/>
      <c r="K159" s="570"/>
      <c r="L159" s="570"/>
      <c r="M159" s="570"/>
      <c r="N159" s="570"/>
      <c r="O159" s="570"/>
      <c r="P159" s="570"/>
      <c r="Q159" s="570"/>
      <c r="R159" s="570"/>
      <c r="S159" s="570"/>
      <c r="T159" s="570"/>
      <c r="U159" s="570"/>
    </row>
    <row r="160" spans="1:21" s="571" customFormat="1" ht="13.5" customHeight="1">
      <c r="A160" s="641" t="s">
        <v>495</v>
      </c>
      <c r="B160" s="640" t="s">
        <v>496</v>
      </c>
      <c r="C160" s="589"/>
      <c r="D160" s="570"/>
      <c r="E160" s="17"/>
      <c r="F160" s="570"/>
      <c r="G160" s="570"/>
      <c r="H160" s="570"/>
      <c r="I160" s="570"/>
      <c r="J160" s="570"/>
      <c r="K160" s="570"/>
      <c r="L160" s="570"/>
      <c r="M160" s="570"/>
      <c r="N160" s="570"/>
      <c r="O160" s="570"/>
      <c r="P160" s="570"/>
      <c r="Q160" s="570"/>
      <c r="R160" s="570"/>
      <c r="S160" s="570"/>
      <c r="T160" s="570"/>
      <c r="U160" s="570"/>
    </row>
    <row r="161" spans="1:21" s="571" customFormat="1" ht="13.5" customHeight="1">
      <c r="A161" s="641" t="s">
        <v>497</v>
      </c>
      <c r="B161" s="640" t="s">
        <v>866</v>
      </c>
      <c r="C161" s="589"/>
      <c r="D161" s="570"/>
      <c r="E161" s="17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</row>
    <row r="162" spans="1:21" s="571" customFormat="1" ht="13.5" customHeight="1">
      <c r="A162" s="642" t="s">
        <v>720</v>
      </c>
      <c r="B162" s="643" t="s">
        <v>367</v>
      </c>
      <c r="C162" s="575" t="s">
        <v>850</v>
      </c>
      <c r="D162" s="570"/>
      <c r="E162" s="74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</row>
    <row r="163" spans="1:21" s="571" customFormat="1" ht="13.5" customHeight="1">
      <c r="A163" s="642" t="s">
        <v>721</v>
      </c>
      <c r="B163" s="643" t="s">
        <v>368</v>
      </c>
      <c r="C163" s="575" t="s">
        <v>850</v>
      </c>
      <c r="D163" s="570"/>
      <c r="E163" s="74"/>
      <c r="F163" s="570"/>
      <c r="G163" s="570"/>
      <c r="H163" s="570"/>
      <c r="I163" s="570"/>
      <c r="J163" s="570"/>
      <c r="K163" s="570"/>
      <c r="L163" s="570"/>
      <c r="M163" s="570"/>
      <c r="N163" s="570"/>
      <c r="O163" s="570"/>
      <c r="P163" s="570"/>
      <c r="Q163" s="570"/>
      <c r="R163" s="570"/>
      <c r="S163" s="570"/>
      <c r="T163" s="570"/>
      <c r="U163" s="570"/>
    </row>
    <row r="164" spans="1:21" s="571" customFormat="1" ht="13.5" customHeight="1">
      <c r="A164" s="642" t="s">
        <v>722</v>
      </c>
      <c r="B164" s="643" t="s">
        <v>369</v>
      </c>
      <c r="C164" s="575" t="s">
        <v>850</v>
      </c>
      <c r="D164" s="570"/>
      <c r="E164" s="74"/>
      <c r="F164" s="570"/>
      <c r="G164" s="570"/>
      <c r="H164" s="570"/>
      <c r="I164" s="570"/>
      <c r="J164" s="570"/>
      <c r="K164" s="570"/>
      <c r="L164" s="570"/>
      <c r="M164" s="570"/>
      <c r="N164" s="570"/>
      <c r="O164" s="570"/>
      <c r="P164" s="570"/>
      <c r="Q164" s="570"/>
      <c r="R164" s="570"/>
      <c r="S164" s="570"/>
      <c r="T164" s="570"/>
      <c r="U164" s="570"/>
    </row>
    <row r="165" spans="1:21" s="571" customFormat="1" ht="13.5" customHeight="1">
      <c r="A165" s="642" t="s">
        <v>723</v>
      </c>
      <c r="B165" s="643" t="s">
        <v>370</v>
      </c>
      <c r="C165" s="575" t="s">
        <v>850</v>
      </c>
      <c r="D165" s="570"/>
      <c r="E165" s="74"/>
      <c r="F165" s="570"/>
      <c r="G165" s="570"/>
      <c r="H165" s="570"/>
      <c r="I165" s="570"/>
      <c r="J165" s="570"/>
      <c r="K165" s="570"/>
      <c r="L165" s="570"/>
      <c r="M165" s="570"/>
      <c r="N165" s="570"/>
      <c r="O165" s="570"/>
      <c r="P165" s="570"/>
      <c r="Q165" s="570"/>
      <c r="R165" s="570"/>
      <c r="S165" s="570"/>
      <c r="T165" s="570"/>
      <c r="U165" s="570"/>
    </row>
    <row r="166" spans="1:21" s="571" customFormat="1" ht="13.5" customHeight="1">
      <c r="A166" s="642" t="s">
        <v>724</v>
      </c>
      <c r="B166" s="643" t="s">
        <v>371</v>
      </c>
      <c r="C166" s="575" t="s">
        <v>850</v>
      </c>
      <c r="D166" s="570"/>
      <c r="E166" s="74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</row>
    <row r="167" spans="1:21" s="571" customFormat="1" ht="13.5" customHeight="1">
      <c r="A167" s="642" t="s">
        <v>725</v>
      </c>
      <c r="B167" s="643" t="s">
        <v>372</v>
      </c>
      <c r="C167" s="575" t="s">
        <v>850</v>
      </c>
      <c r="D167" s="570"/>
      <c r="E167" s="74"/>
      <c r="F167" s="570"/>
      <c r="G167" s="570"/>
      <c r="H167" s="570"/>
      <c r="I167" s="570"/>
      <c r="J167" s="570"/>
      <c r="K167" s="570"/>
      <c r="L167" s="570"/>
      <c r="M167" s="570"/>
      <c r="N167" s="570"/>
      <c r="O167" s="570"/>
      <c r="P167" s="570"/>
      <c r="Q167" s="570"/>
      <c r="R167" s="570"/>
      <c r="S167" s="570"/>
      <c r="T167" s="570"/>
      <c r="U167" s="570"/>
    </row>
    <row r="168" spans="1:21" s="571" customFormat="1" ht="13.5" customHeight="1">
      <c r="A168" s="642" t="s">
        <v>726</v>
      </c>
      <c r="B168" s="643" t="s">
        <v>373</v>
      </c>
      <c r="C168" s="575" t="s">
        <v>850</v>
      </c>
      <c r="D168" s="570"/>
      <c r="E168" s="74"/>
      <c r="F168" s="570"/>
      <c r="G168" s="570"/>
      <c r="H168" s="570"/>
      <c r="I168" s="570"/>
      <c r="J168" s="570"/>
      <c r="K168" s="570"/>
      <c r="L168" s="570"/>
      <c r="M168" s="570"/>
      <c r="N168" s="570"/>
      <c r="O168" s="570"/>
      <c r="P168" s="570"/>
      <c r="Q168" s="570"/>
      <c r="R168" s="570"/>
      <c r="S168" s="570"/>
      <c r="T168" s="570"/>
      <c r="U168" s="570"/>
    </row>
    <row r="169" spans="1:21" s="571" customFormat="1" ht="13.5" customHeight="1">
      <c r="A169" s="642" t="s">
        <v>727</v>
      </c>
      <c r="B169" s="643" t="s">
        <v>374</v>
      </c>
      <c r="C169" s="575" t="s">
        <v>850</v>
      </c>
      <c r="D169" s="570"/>
      <c r="E169" s="74"/>
      <c r="F169" s="570"/>
      <c r="G169" s="570"/>
      <c r="H169" s="570"/>
      <c r="I169" s="570"/>
      <c r="J169" s="570"/>
      <c r="K169" s="570"/>
      <c r="L169" s="570"/>
      <c r="M169" s="570"/>
      <c r="N169" s="570"/>
      <c r="O169" s="570"/>
      <c r="P169" s="570"/>
      <c r="Q169" s="570"/>
      <c r="R169" s="570"/>
      <c r="S169" s="570"/>
      <c r="T169" s="570"/>
      <c r="U169" s="570"/>
    </row>
    <row r="170" spans="1:21" s="571" customFormat="1" ht="13.5" customHeight="1">
      <c r="A170" s="642" t="s">
        <v>728</v>
      </c>
      <c r="B170" s="643" t="s">
        <v>375</v>
      </c>
      <c r="C170" s="575" t="s">
        <v>850</v>
      </c>
      <c r="D170" s="570"/>
      <c r="E170" s="74"/>
      <c r="F170" s="570"/>
      <c r="G170" s="570"/>
      <c r="H170" s="570"/>
      <c r="I170" s="570"/>
      <c r="J170" s="570"/>
      <c r="K170" s="570"/>
      <c r="L170" s="570"/>
      <c r="M170" s="570"/>
      <c r="N170" s="570"/>
      <c r="O170" s="570"/>
      <c r="P170" s="570"/>
      <c r="Q170" s="570"/>
      <c r="R170" s="570"/>
      <c r="S170" s="570"/>
      <c r="T170" s="570"/>
      <c r="U170" s="570"/>
    </row>
    <row r="171" spans="1:21" s="571" customFormat="1" ht="13.5" customHeight="1">
      <c r="A171" s="642" t="s">
        <v>729</v>
      </c>
      <c r="B171" s="643" t="s">
        <v>376</v>
      </c>
      <c r="C171" s="575" t="s">
        <v>850</v>
      </c>
      <c r="D171" s="570"/>
      <c r="E171" s="74"/>
      <c r="F171" s="570"/>
      <c r="G171" s="570"/>
      <c r="H171" s="570"/>
      <c r="I171" s="570"/>
      <c r="J171" s="570"/>
      <c r="K171" s="570"/>
      <c r="L171" s="570"/>
      <c r="M171" s="570"/>
      <c r="N171" s="570"/>
      <c r="O171" s="570"/>
      <c r="P171" s="570"/>
      <c r="Q171" s="570"/>
      <c r="R171" s="570"/>
      <c r="S171" s="570"/>
      <c r="T171" s="570"/>
      <c r="U171" s="570"/>
    </row>
    <row r="172" spans="1:21" s="571" customFormat="1" ht="13.5" customHeight="1">
      <c r="A172" s="642" t="s">
        <v>730</v>
      </c>
      <c r="B172" s="643" t="s">
        <v>377</v>
      </c>
      <c r="C172" s="575" t="s">
        <v>850</v>
      </c>
      <c r="D172" s="570"/>
      <c r="E172" s="74"/>
      <c r="F172" s="570"/>
      <c r="G172" s="570"/>
      <c r="H172" s="570"/>
      <c r="I172" s="570"/>
      <c r="J172" s="570"/>
      <c r="K172" s="570"/>
      <c r="L172" s="570"/>
      <c r="M172" s="570"/>
      <c r="N172" s="570"/>
      <c r="O172" s="570"/>
      <c r="P172" s="570"/>
      <c r="Q172" s="570"/>
      <c r="R172" s="570"/>
      <c r="S172" s="570"/>
      <c r="T172" s="570"/>
      <c r="U172" s="570"/>
    </row>
    <row r="173" spans="1:21" s="571" customFormat="1" ht="13.5" customHeight="1">
      <c r="A173" s="642" t="s">
        <v>731</v>
      </c>
      <c r="B173" s="643" t="s">
        <v>378</v>
      </c>
      <c r="C173" s="575" t="s">
        <v>227</v>
      </c>
      <c r="D173" s="570"/>
      <c r="E173" s="74"/>
      <c r="F173" s="570"/>
      <c r="G173" s="570"/>
      <c r="H173" s="570"/>
      <c r="I173" s="570"/>
      <c r="J173" s="570"/>
      <c r="K173" s="570"/>
      <c r="L173" s="570"/>
      <c r="M173" s="570"/>
      <c r="N173" s="570"/>
      <c r="O173" s="570"/>
      <c r="P173" s="570"/>
      <c r="Q173" s="570"/>
      <c r="R173" s="570"/>
      <c r="S173" s="570"/>
      <c r="T173" s="570"/>
      <c r="U173" s="570"/>
    </row>
    <row r="174" spans="1:21" s="571" customFormat="1" ht="13.5" customHeight="1">
      <c r="A174" s="642" t="s">
        <v>732</v>
      </c>
      <c r="B174" s="643" t="s">
        <v>379</v>
      </c>
      <c r="C174" s="575" t="s">
        <v>227</v>
      </c>
      <c r="D174" s="570"/>
      <c r="E174" s="74"/>
      <c r="F174" s="570"/>
      <c r="G174" s="570"/>
      <c r="H174" s="570"/>
      <c r="I174" s="570"/>
      <c r="J174" s="570"/>
      <c r="K174" s="570"/>
      <c r="L174" s="570"/>
      <c r="M174" s="570"/>
      <c r="N174" s="570"/>
      <c r="O174" s="570"/>
      <c r="P174" s="570"/>
      <c r="Q174" s="570"/>
      <c r="R174" s="570"/>
      <c r="S174" s="570"/>
      <c r="T174" s="570"/>
      <c r="U174" s="570"/>
    </row>
    <row r="175" spans="1:21" s="571" customFormat="1" ht="13.5" customHeight="1">
      <c r="A175" s="642" t="s">
        <v>733</v>
      </c>
      <c r="B175" s="643" t="s">
        <v>380</v>
      </c>
      <c r="C175" s="575" t="s">
        <v>227</v>
      </c>
      <c r="D175" s="570"/>
      <c r="E175" s="74"/>
      <c r="F175" s="570"/>
      <c r="G175" s="570"/>
      <c r="H175" s="570"/>
      <c r="I175" s="570"/>
      <c r="J175" s="570"/>
      <c r="K175" s="570"/>
      <c r="L175" s="570"/>
      <c r="M175" s="570"/>
      <c r="N175" s="570"/>
      <c r="O175" s="570"/>
      <c r="P175" s="570"/>
      <c r="Q175" s="570"/>
      <c r="R175" s="570"/>
      <c r="S175" s="570"/>
      <c r="T175" s="570"/>
      <c r="U175" s="570"/>
    </row>
    <row r="176" spans="1:21" s="571" customFormat="1" ht="13.5" customHeight="1">
      <c r="A176" s="642" t="s">
        <v>734</v>
      </c>
      <c r="B176" s="643" t="s">
        <v>381</v>
      </c>
      <c r="C176" s="575" t="s">
        <v>850</v>
      </c>
      <c r="D176" s="570"/>
      <c r="E176" s="74"/>
      <c r="F176" s="570"/>
      <c r="G176" s="570"/>
      <c r="H176" s="570"/>
      <c r="I176" s="570"/>
      <c r="J176" s="570"/>
      <c r="K176" s="570"/>
      <c r="L176" s="570"/>
      <c r="M176" s="570"/>
      <c r="N176" s="570"/>
      <c r="O176" s="570"/>
      <c r="P176" s="570"/>
      <c r="Q176" s="570"/>
      <c r="R176" s="570"/>
      <c r="S176" s="570"/>
      <c r="T176" s="570"/>
      <c r="U176" s="570"/>
    </row>
    <row r="177" spans="1:21" s="571" customFormat="1" ht="13.5" customHeight="1">
      <c r="A177" s="642" t="s">
        <v>735</v>
      </c>
      <c r="B177" s="643" t="s">
        <v>499</v>
      </c>
      <c r="C177" s="575" t="s">
        <v>850</v>
      </c>
      <c r="D177" s="570"/>
      <c r="E177" s="74"/>
      <c r="F177" s="570"/>
      <c r="G177" s="570"/>
      <c r="H177" s="570"/>
      <c r="I177" s="570"/>
      <c r="J177" s="570"/>
      <c r="K177" s="570"/>
      <c r="L177" s="570"/>
      <c r="M177" s="570"/>
      <c r="N177" s="570"/>
      <c r="O177" s="570"/>
      <c r="P177" s="570"/>
      <c r="Q177" s="570"/>
      <c r="R177" s="570"/>
      <c r="S177" s="570"/>
      <c r="T177" s="570"/>
      <c r="U177" s="570"/>
    </row>
    <row r="178" spans="1:21" s="571" customFormat="1" ht="13.5" customHeight="1">
      <c r="A178" s="642" t="s">
        <v>736</v>
      </c>
      <c r="B178" s="643" t="s">
        <v>551</v>
      </c>
      <c r="C178" s="575" t="s">
        <v>850</v>
      </c>
      <c r="D178" s="570"/>
      <c r="E178" s="74"/>
      <c r="F178" s="570"/>
      <c r="G178" s="570"/>
      <c r="H178" s="570"/>
      <c r="I178" s="570"/>
      <c r="J178" s="570"/>
      <c r="K178" s="570"/>
      <c r="L178" s="570"/>
      <c r="M178" s="570"/>
      <c r="N178" s="570"/>
      <c r="O178" s="570"/>
      <c r="P178" s="570"/>
      <c r="Q178" s="570"/>
      <c r="R178" s="570"/>
      <c r="S178" s="570"/>
      <c r="T178" s="570"/>
      <c r="U178" s="570"/>
    </row>
    <row r="179" spans="1:21" s="571" customFormat="1" ht="13.5" customHeight="1">
      <c r="A179" s="641" t="s">
        <v>498</v>
      </c>
      <c r="B179" s="640" t="s">
        <v>867</v>
      </c>
      <c r="C179" s="589"/>
      <c r="D179" s="570"/>
      <c r="E179" s="17"/>
      <c r="F179" s="570"/>
      <c r="G179" s="570"/>
      <c r="H179" s="570"/>
      <c r="I179" s="570"/>
      <c r="J179" s="570"/>
      <c r="K179" s="570"/>
      <c r="L179" s="570"/>
      <c r="M179" s="570"/>
      <c r="N179" s="570"/>
      <c r="O179" s="570"/>
      <c r="P179" s="570"/>
      <c r="Q179" s="570"/>
      <c r="R179" s="570"/>
      <c r="S179" s="570"/>
      <c r="T179" s="570"/>
      <c r="U179" s="570"/>
    </row>
    <row r="180" spans="1:21" s="571" customFormat="1" ht="13.5" customHeight="1">
      <c r="A180" s="642" t="s">
        <v>553</v>
      </c>
      <c r="B180" s="643" t="s">
        <v>382</v>
      </c>
      <c r="C180" s="575" t="s">
        <v>227</v>
      </c>
      <c r="D180" s="570"/>
      <c r="E180" s="74"/>
      <c r="F180" s="570"/>
      <c r="G180" s="570"/>
      <c r="H180" s="570"/>
      <c r="I180" s="570"/>
      <c r="J180" s="570"/>
      <c r="K180" s="570"/>
      <c r="L180" s="570"/>
      <c r="M180" s="570"/>
      <c r="N180" s="570"/>
      <c r="O180" s="570"/>
      <c r="P180" s="570"/>
      <c r="Q180" s="570"/>
      <c r="R180" s="570"/>
      <c r="S180" s="570"/>
      <c r="T180" s="570"/>
      <c r="U180" s="570"/>
    </row>
    <row r="181" spans="1:21" s="571" customFormat="1" ht="13.5" customHeight="1">
      <c r="A181" s="642" t="s">
        <v>554</v>
      </c>
      <c r="B181" s="643" t="s">
        <v>383</v>
      </c>
      <c r="C181" s="575" t="s">
        <v>227</v>
      </c>
      <c r="D181" s="570"/>
      <c r="E181" s="74"/>
      <c r="F181" s="570"/>
      <c r="G181" s="570"/>
      <c r="H181" s="570"/>
      <c r="I181" s="570"/>
      <c r="J181" s="570"/>
      <c r="K181" s="570"/>
      <c r="L181" s="570"/>
      <c r="M181" s="570"/>
      <c r="N181" s="570"/>
      <c r="O181" s="570"/>
      <c r="P181" s="570"/>
      <c r="Q181" s="570"/>
      <c r="R181" s="570"/>
      <c r="S181" s="570"/>
      <c r="T181" s="570"/>
      <c r="U181" s="570"/>
    </row>
    <row r="182" spans="1:21" s="571" customFormat="1" ht="13.5" customHeight="1">
      <c r="A182" s="642" t="s">
        <v>555</v>
      </c>
      <c r="B182" s="643" t="s">
        <v>384</v>
      </c>
      <c r="C182" s="575" t="s">
        <v>227</v>
      </c>
      <c r="D182" s="570"/>
      <c r="E182" s="74"/>
      <c r="F182" s="570"/>
      <c r="G182" s="570"/>
      <c r="H182" s="570"/>
      <c r="I182" s="570"/>
      <c r="J182" s="570"/>
      <c r="K182" s="570"/>
      <c r="L182" s="570"/>
      <c r="M182" s="570"/>
      <c r="N182" s="570"/>
      <c r="O182" s="570"/>
      <c r="P182" s="570"/>
      <c r="Q182" s="570"/>
      <c r="R182" s="570"/>
      <c r="S182" s="570"/>
      <c r="T182" s="570"/>
      <c r="U182" s="570"/>
    </row>
    <row r="183" spans="1:21" s="571" customFormat="1" ht="13.5" customHeight="1">
      <c r="A183" s="642" t="s">
        <v>556</v>
      </c>
      <c r="B183" s="643" t="s">
        <v>385</v>
      </c>
      <c r="C183" s="575" t="s">
        <v>227</v>
      </c>
      <c r="D183" s="570"/>
      <c r="E183" s="74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</row>
    <row r="184" spans="1:21" s="571" customFormat="1" ht="13.5" customHeight="1">
      <c r="A184" s="642" t="s">
        <v>557</v>
      </c>
      <c r="B184" s="643" t="s">
        <v>501</v>
      </c>
      <c r="C184" s="575" t="s">
        <v>227</v>
      </c>
      <c r="D184" s="570"/>
      <c r="E184" s="74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</row>
    <row r="185" spans="1:21" s="571" customFormat="1" ht="13.5" customHeight="1">
      <c r="A185" s="642" t="s">
        <v>558</v>
      </c>
      <c r="B185" s="643" t="s">
        <v>502</v>
      </c>
      <c r="C185" s="575" t="s">
        <v>227</v>
      </c>
      <c r="D185" s="570"/>
      <c r="E185" s="74"/>
      <c r="F185" s="570"/>
      <c r="G185" s="570"/>
      <c r="H185" s="570"/>
      <c r="I185" s="570"/>
      <c r="J185" s="570"/>
      <c r="K185" s="570"/>
      <c r="L185" s="570"/>
      <c r="M185" s="570"/>
      <c r="N185" s="570"/>
      <c r="O185" s="570"/>
      <c r="P185" s="570"/>
      <c r="Q185" s="570"/>
      <c r="R185" s="570"/>
      <c r="S185" s="570"/>
      <c r="T185" s="570"/>
      <c r="U185" s="570"/>
    </row>
    <row r="186" spans="1:21" s="571" customFormat="1" ht="13.5" customHeight="1">
      <c r="A186" s="642" t="s">
        <v>559</v>
      </c>
      <c r="B186" s="643" t="s">
        <v>386</v>
      </c>
      <c r="C186" s="575" t="s">
        <v>227</v>
      </c>
      <c r="D186" s="570"/>
      <c r="E186" s="74"/>
      <c r="F186" s="570"/>
      <c r="G186" s="570"/>
      <c r="H186" s="570"/>
      <c r="I186" s="570"/>
      <c r="J186" s="570"/>
      <c r="K186" s="570"/>
      <c r="L186" s="570"/>
      <c r="M186" s="570"/>
      <c r="N186" s="570"/>
      <c r="O186" s="570"/>
      <c r="P186" s="570"/>
      <c r="Q186" s="570"/>
      <c r="R186" s="570"/>
      <c r="S186" s="570"/>
      <c r="T186" s="570"/>
      <c r="U186" s="570"/>
    </row>
    <row r="187" spans="1:21" s="571" customFormat="1" ht="13.5" customHeight="1">
      <c r="A187" s="642" t="s">
        <v>560</v>
      </c>
      <c r="B187" s="643" t="s">
        <v>387</v>
      </c>
      <c r="C187" s="575" t="s">
        <v>227</v>
      </c>
      <c r="D187" s="570"/>
      <c r="E187" s="74"/>
      <c r="F187" s="570"/>
      <c r="G187" s="570"/>
      <c r="H187" s="570"/>
      <c r="I187" s="570"/>
      <c r="J187" s="570"/>
      <c r="K187" s="570"/>
      <c r="L187" s="570"/>
      <c r="M187" s="570"/>
      <c r="N187" s="570"/>
      <c r="O187" s="570"/>
      <c r="P187" s="570"/>
      <c r="Q187" s="570"/>
      <c r="R187" s="570"/>
      <c r="S187" s="570"/>
      <c r="T187" s="570"/>
      <c r="U187" s="570"/>
    </row>
    <row r="188" spans="1:21" s="571" customFormat="1" ht="13.5" customHeight="1">
      <c r="A188" s="642" t="s">
        <v>561</v>
      </c>
      <c r="B188" s="643" t="s">
        <v>504</v>
      </c>
      <c r="C188" s="575" t="s">
        <v>227</v>
      </c>
      <c r="D188" s="570"/>
      <c r="E188" s="74"/>
      <c r="F188" s="570"/>
      <c r="G188" s="570"/>
      <c r="H188" s="570"/>
      <c r="I188" s="570"/>
      <c r="J188" s="570"/>
      <c r="K188" s="570"/>
      <c r="L188" s="570"/>
      <c r="M188" s="570"/>
      <c r="N188" s="570"/>
      <c r="O188" s="570"/>
      <c r="P188" s="570"/>
      <c r="Q188" s="570"/>
      <c r="R188" s="570"/>
      <c r="S188" s="570"/>
      <c r="T188" s="570"/>
      <c r="U188" s="570"/>
    </row>
    <row r="189" spans="1:21" s="571" customFormat="1" ht="13.5" customHeight="1">
      <c r="A189" s="642" t="s">
        <v>562</v>
      </c>
      <c r="B189" s="643" t="s">
        <v>503</v>
      </c>
      <c r="C189" s="575" t="s">
        <v>227</v>
      </c>
      <c r="D189" s="570"/>
      <c r="E189" s="74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</row>
    <row r="190" spans="1:21" s="571" customFormat="1" ht="13.5" customHeight="1">
      <c r="A190" s="642" t="s">
        <v>564</v>
      </c>
      <c r="B190" s="643" t="s">
        <v>388</v>
      </c>
      <c r="C190" s="575" t="s">
        <v>227</v>
      </c>
      <c r="D190" s="570"/>
      <c r="E190" s="74"/>
      <c r="F190" s="570"/>
      <c r="G190" s="570"/>
      <c r="H190" s="570"/>
      <c r="I190" s="570"/>
      <c r="J190" s="570"/>
      <c r="K190" s="570"/>
      <c r="L190" s="570"/>
      <c r="M190" s="570"/>
      <c r="N190" s="570"/>
      <c r="O190" s="570"/>
      <c r="P190" s="570"/>
      <c r="Q190" s="570"/>
      <c r="R190" s="570"/>
      <c r="S190" s="570"/>
      <c r="T190" s="570"/>
      <c r="U190" s="570"/>
    </row>
    <row r="191" spans="1:21" s="571" customFormat="1" ht="13.5" customHeight="1">
      <c r="A191" s="642" t="s">
        <v>565</v>
      </c>
      <c r="B191" s="643" t="s">
        <v>389</v>
      </c>
      <c r="C191" s="575" t="s">
        <v>227</v>
      </c>
      <c r="D191" s="570"/>
      <c r="E191" s="74"/>
      <c r="F191" s="570"/>
      <c r="G191" s="570"/>
      <c r="H191" s="570"/>
      <c r="I191" s="570"/>
      <c r="J191" s="570"/>
      <c r="K191" s="570"/>
      <c r="L191" s="570"/>
      <c r="M191" s="570"/>
      <c r="N191" s="570"/>
      <c r="O191" s="570"/>
      <c r="P191" s="570"/>
      <c r="Q191" s="570"/>
      <c r="R191" s="570"/>
      <c r="S191" s="570"/>
      <c r="T191" s="570"/>
      <c r="U191" s="570"/>
    </row>
    <row r="192" spans="1:21" s="571" customFormat="1" ht="13.5" customHeight="1">
      <c r="A192" s="642" t="s">
        <v>566</v>
      </c>
      <c r="B192" s="643" t="s">
        <v>506</v>
      </c>
      <c r="C192" s="575" t="s">
        <v>227</v>
      </c>
      <c r="D192" s="570"/>
      <c r="E192" s="74"/>
      <c r="F192" s="570"/>
      <c r="G192" s="570"/>
      <c r="H192" s="570"/>
      <c r="I192" s="570"/>
      <c r="J192" s="570"/>
      <c r="K192" s="570"/>
      <c r="L192" s="570"/>
      <c r="M192" s="570"/>
      <c r="N192" s="570"/>
      <c r="O192" s="570"/>
      <c r="P192" s="570"/>
      <c r="Q192" s="570"/>
      <c r="R192" s="570"/>
      <c r="S192" s="570"/>
      <c r="T192" s="570"/>
      <c r="U192" s="570"/>
    </row>
    <row r="193" spans="1:21" s="571" customFormat="1" ht="13.5" customHeight="1">
      <c r="A193" s="642" t="s">
        <v>737</v>
      </c>
      <c r="B193" s="643" t="s">
        <v>563</v>
      </c>
      <c r="C193" s="575" t="s">
        <v>227</v>
      </c>
      <c r="D193" s="570"/>
      <c r="E193" s="74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</row>
    <row r="194" spans="1:21" s="571" customFormat="1" ht="13.5" customHeight="1">
      <c r="A194" s="641" t="s">
        <v>500</v>
      </c>
      <c r="B194" s="640" t="s">
        <v>868</v>
      </c>
      <c r="C194" s="589"/>
      <c r="D194" s="570"/>
      <c r="E194" s="17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</row>
    <row r="195" spans="1:21" s="571" customFormat="1" ht="13.5" customHeight="1">
      <c r="A195" s="642" t="s">
        <v>738</v>
      </c>
      <c r="B195" s="643" t="s">
        <v>390</v>
      </c>
      <c r="C195" s="575" t="s">
        <v>227</v>
      </c>
      <c r="D195" s="570"/>
      <c r="E195" s="74"/>
      <c r="F195" s="570"/>
      <c r="G195" s="570"/>
      <c r="H195" s="570"/>
      <c r="I195" s="570"/>
      <c r="J195" s="570"/>
      <c r="K195" s="570"/>
      <c r="L195" s="570"/>
      <c r="M195" s="570"/>
      <c r="N195" s="570"/>
      <c r="O195" s="570"/>
      <c r="P195" s="570"/>
      <c r="Q195" s="570"/>
      <c r="R195" s="570"/>
      <c r="S195" s="570"/>
      <c r="T195" s="570"/>
      <c r="U195" s="570"/>
    </row>
    <row r="196" spans="1:21" s="571" customFormat="1" ht="13.5" customHeight="1">
      <c r="A196" s="642" t="s">
        <v>739</v>
      </c>
      <c r="B196" s="643" t="s">
        <v>391</v>
      </c>
      <c r="C196" s="575" t="s">
        <v>227</v>
      </c>
      <c r="D196" s="570"/>
      <c r="E196" s="74"/>
      <c r="F196" s="570"/>
      <c r="G196" s="570"/>
      <c r="H196" s="570"/>
      <c r="I196" s="570"/>
      <c r="J196" s="570"/>
      <c r="K196" s="570"/>
      <c r="L196" s="570"/>
      <c r="M196" s="570"/>
      <c r="N196" s="570"/>
      <c r="O196" s="570"/>
      <c r="P196" s="570"/>
      <c r="Q196" s="570"/>
      <c r="R196" s="570"/>
      <c r="S196" s="570"/>
      <c r="T196" s="570"/>
      <c r="U196" s="570"/>
    </row>
    <row r="197" spans="1:21" s="571" customFormat="1" ht="13.5" customHeight="1">
      <c r="A197" s="642" t="s">
        <v>740</v>
      </c>
      <c r="B197" s="643" t="s">
        <v>392</v>
      </c>
      <c r="C197" s="575" t="s">
        <v>227</v>
      </c>
      <c r="D197" s="570"/>
      <c r="E197" s="74"/>
      <c r="F197" s="570"/>
      <c r="G197" s="570"/>
      <c r="H197" s="570"/>
      <c r="I197" s="570"/>
      <c r="J197" s="570"/>
      <c r="K197" s="570"/>
      <c r="L197" s="570"/>
      <c r="M197" s="570"/>
      <c r="N197" s="570"/>
      <c r="O197" s="570"/>
      <c r="P197" s="570"/>
      <c r="Q197" s="570"/>
      <c r="R197" s="570"/>
      <c r="S197" s="570"/>
      <c r="T197" s="570"/>
      <c r="U197" s="570"/>
    </row>
    <row r="198" spans="1:21" s="571" customFormat="1" ht="13.5" customHeight="1">
      <c r="A198" s="642" t="s">
        <v>741</v>
      </c>
      <c r="B198" s="643" t="s">
        <v>393</v>
      </c>
      <c r="C198" s="575" t="s">
        <v>227</v>
      </c>
      <c r="D198" s="570"/>
      <c r="E198" s="74"/>
      <c r="F198" s="570"/>
      <c r="G198" s="570"/>
      <c r="H198" s="570"/>
      <c r="I198" s="570"/>
      <c r="J198" s="570"/>
      <c r="K198" s="570"/>
      <c r="L198" s="570"/>
      <c r="M198" s="570"/>
      <c r="N198" s="570"/>
      <c r="O198" s="570"/>
      <c r="P198" s="570"/>
      <c r="Q198" s="570"/>
      <c r="R198" s="570"/>
      <c r="S198" s="570"/>
      <c r="T198" s="570"/>
      <c r="U198" s="570"/>
    </row>
    <row r="199" spans="1:21" s="571" customFormat="1" ht="13.5" customHeight="1">
      <c r="A199" s="642" t="s">
        <v>742</v>
      </c>
      <c r="B199" s="643" t="s">
        <v>394</v>
      </c>
      <c r="C199" s="575" t="s">
        <v>227</v>
      </c>
      <c r="D199" s="570"/>
      <c r="E199" s="74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</row>
    <row r="200" spans="1:21" s="571" customFormat="1" ht="13.5" customHeight="1">
      <c r="A200" s="642" t="s">
        <v>743</v>
      </c>
      <c r="B200" s="643" t="s">
        <v>395</v>
      </c>
      <c r="C200" s="575" t="s">
        <v>227</v>
      </c>
      <c r="D200" s="570"/>
      <c r="E200" s="74"/>
      <c r="F200" s="570"/>
      <c r="G200" s="570"/>
      <c r="H200" s="570"/>
      <c r="I200" s="570"/>
      <c r="J200" s="570"/>
      <c r="K200" s="570"/>
      <c r="L200" s="570"/>
      <c r="M200" s="570"/>
      <c r="N200" s="570"/>
      <c r="O200" s="570"/>
      <c r="P200" s="570"/>
      <c r="Q200" s="570"/>
      <c r="R200" s="570"/>
      <c r="S200" s="570"/>
      <c r="T200" s="570"/>
      <c r="U200" s="570"/>
    </row>
    <row r="201" spans="1:21" s="571" customFormat="1" ht="13.5" customHeight="1">
      <c r="A201" s="642" t="s">
        <v>744</v>
      </c>
      <c r="B201" s="643" t="s">
        <v>396</v>
      </c>
      <c r="C201" s="575" t="s">
        <v>227</v>
      </c>
      <c r="D201" s="570"/>
      <c r="E201" s="74"/>
      <c r="F201" s="570"/>
      <c r="G201" s="570"/>
      <c r="H201" s="570"/>
      <c r="I201" s="570"/>
      <c r="J201" s="570"/>
      <c r="K201" s="570"/>
      <c r="L201" s="570"/>
      <c r="M201" s="570"/>
      <c r="N201" s="570"/>
      <c r="O201" s="570"/>
      <c r="P201" s="570"/>
      <c r="Q201" s="570"/>
      <c r="R201" s="570"/>
      <c r="S201" s="570"/>
      <c r="T201" s="570"/>
      <c r="U201" s="570"/>
    </row>
    <row r="202" spans="1:21" s="571" customFormat="1" ht="13.5" customHeight="1">
      <c r="A202" s="642" t="s">
        <v>745</v>
      </c>
      <c r="B202" s="643" t="s">
        <v>508</v>
      </c>
      <c r="C202" s="575" t="s">
        <v>227</v>
      </c>
      <c r="D202" s="570"/>
      <c r="E202" s="74"/>
      <c r="F202" s="570"/>
      <c r="G202" s="570"/>
      <c r="H202" s="570"/>
      <c r="I202" s="570"/>
      <c r="J202" s="570"/>
      <c r="K202" s="570"/>
      <c r="L202" s="570"/>
      <c r="M202" s="570"/>
      <c r="N202" s="570"/>
      <c r="O202" s="570"/>
      <c r="P202" s="570"/>
      <c r="Q202" s="570"/>
      <c r="R202" s="570"/>
      <c r="S202" s="570"/>
      <c r="T202" s="570"/>
      <c r="U202" s="570"/>
    </row>
    <row r="203" spans="1:21" s="571" customFormat="1" ht="13.5" customHeight="1">
      <c r="A203" s="642" t="s">
        <v>746</v>
      </c>
      <c r="B203" s="643" t="s">
        <v>397</v>
      </c>
      <c r="C203" s="575" t="s">
        <v>227</v>
      </c>
      <c r="D203" s="570"/>
      <c r="E203" s="74"/>
      <c r="F203" s="570"/>
      <c r="G203" s="570"/>
      <c r="H203" s="570"/>
      <c r="I203" s="570"/>
      <c r="J203" s="570"/>
      <c r="K203" s="570"/>
      <c r="L203" s="570"/>
      <c r="M203" s="570"/>
      <c r="N203" s="570"/>
      <c r="O203" s="570"/>
      <c r="P203" s="570"/>
      <c r="Q203" s="570"/>
      <c r="R203" s="570"/>
      <c r="S203" s="570"/>
      <c r="T203" s="570"/>
      <c r="U203" s="570"/>
    </row>
    <row r="204" spans="1:21" s="571" customFormat="1" ht="13.5" customHeight="1">
      <c r="A204" s="642" t="s">
        <v>747</v>
      </c>
      <c r="B204" s="643" t="s">
        <v>398</v>
      </c>
      <c r="C204" s="575" t="s">
        <v>227</v>
      </c>
      <c r="D204" s="570"/>
      <c r="E204" s="74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</row>
    <row r="205" spans="1:21" s="571" customFormat="1" ht="13.5" customHeight="1">
      <c r="A205" s="642" t="s">
        <v>748</v>
      </c>
      <c r="B205" s="643" t="s">
        <v>399</v>
      </c>
      <c r="C205" s="575" t="s">
        <v>227</v>
      </c>
      <c r="D205" s="570"/>
      <c r="E205" s="74"/>
      <c r="F205" s="570"/>
      <c r="G205" s="570"/>
      <c r="H205" s="570"/>
      <c r="I205" s="570"/>
      <c r="J205" s="570"/>
      <c r="K205" s="570"/>
      <c r="L205" s="570"/>
      <c r="M205" s="570"/>
      <c r="N205" s="570"/>
      <c r="O205" s="570"/>
      <c r="P205" s="570"/>
      <c r="Q205" s="570"/>
      <c r="R205" s="570"/>
      <c r="S205" s="570"/>
      <c r="T205" s="570"/>
      <c r="U205" s="570"/>
    </row>
    <row r="206" spans="1:21" s="571" customFormat="1" ht="13.5" customHeight="1">
      <c r="A206" s="642" t="s">
        <v>749</v>
      </c>
      <c r="B206" s="643" t="s">
        <v>509</v>
      </c>
      <c r="C206" s="575" t="s">
        <v>227</v>
      </c>
      <c r="D206" s="570"/>
      <c r="E206" s="74"/>
      <c r="F206" s="570"/>
      <c r="G206" s="570"/>
      <c r="H206" s="570"/>
      <c r="I206" s="570"/>
      <c r="J206" s="570"/>
      <c r="K206" s="570"/>
      <c r="L206" s="570"/>
      <c r="M206" s="570"/>
      <c r="N206" s="570"/>
      <c r="O206" s="570"/>
      <c r="P206" s="570"/>
      <c r="Q206" s="570"/>
      <c r="R206" s="570"/>
      <c r="S206" s="570"/>
      <c r="T206" s="570"/>
      <c r="U206" s="570"/>
    </row>
    <row r="207" spans="1:21" s="571" customFormat="1" ht="13.5" customHeight="1">
      <c r="A207" s="642" t="s">
        <v>750</v>
      </c>
      <c r="B207" s="643" t="s">
        <v>567</v>
      </c>
      <c r="C207" s="575" t="s">
        <v>227</v>
      </c>
      <c r="D207" s="570"/>
      <c r="E207" s="74"/>
      <c r="F207" s="570"/>
      <c r="G207" s="570"/>
      <c r="H207" s="570"/>
      <c r="I207" s="570"/>
      <c r="J207" s="570"/>
      <c r="K207" s="570"/>
      <c r="L207" s="570"/>
      <c r="M207" s="570"/>
      <c r="N207" s="570"/>
      <c r="O207" s="570"/>
      <c r="P207" s="570"/>
      <c r="Q207" s="570"/>
      <c r="R207" s="570"/>
      <c r="S207" s="570"/>
      <c r="T207" s="570"/>
      <c r="U207" s="570"/>
    </row>
    <row r="208" spans="1:21" s="571" customFormat="1" ht="13.5" customHeight="1">
      <c r="A208" s="641" t="s">
        <v>505</v>
      </c>
      <c r="B208" s="640" t="s">
        <v>869</v>
      </c>
      <c r="C208" s="589"/>
      <c r="D208" s="570"/>
      <c r="E208" s="17"/>
      <c r="F208" s="570"/>
      <c r="G208" s="570"/>
      <c r="H208" s="570"/>
      <c r="I208" s="570"/>
      <c r="J208" s="570"/>
      <c r="K208" s="570"/>
      <c r="L208" s="570"/>
      <c r="M208" s="570"/>
      <c r="N208" s="570"/>
      <c r="O208" s="570"/>
      <c r="P208" s="570"/>
      <c r="Q208" s="570"/>
      <c r="R208" s="570"/>
      <c r="S208" s="570"/>
      <c r="T208" s="570"/>
      <c r="U208" s="570"/>
    </row>
    <row r="209" spans="1:21" s="571" customFormat="1" ht="13.5" customHeight="1">
      <c r="A209" s="642" t="s">
        <v>751</v>
      </c>
      <c r="B209" s="643" t="s">
        <v>400</v>
      </c>
      <c r="C209" s="575" t="s">
        <v>227</v>
      </c>
      <c r="D209" s="570"/>
      <c r="E209" s="74"/>
      <c r="F209" s="570"/>
      <c r="G209" s="570"/>
      <c r="H209" s="570"/>
      <c r="I209" s="570"/>
      <c r="J209" s="570"/>
      <c r="K209" s="570"/>
      <c r="L209" s="570"/>
      <c r="M209" s="570"/>
      <c r="N209" s="570"/>
      <c r="O209" s="570"/>
      <c r="P209" s="570"/>
      <c r="Q209" s="570"/>
      <c r="R209" s="570"/>
      <c r="S209" s="570"/>
      <c r="T209" s="570"/>
      <c r="U209" s="570"/>
    </row>
    <row r="210" spans="1:21" s="571" customFormat="1" ht="13.5" customHeight="1">
      <c r="A210" s="642" t="s">
        <v>752</v>
      </c>
      <c r="B210" s="643" t="s">
        <v>401</v>
      </c>
      <c r="C210" s="575" t="s">
        <v>227</v>
      </c>
      <c r="D210" s="570"/>
      <c r="E210" s="74"/>
      <c r="F210" s="570"/>
      <c r="G210" s="570"/>
      <c r="H210" s="570"/>
      <c r="I210" s="570"/>
      <c r="J210" s="570"/>
      <c r="K210" s="570"/>
      <c r="L210" s="570"/>
      <c r="M210" s="570"/>
      <c r="N210" s="570"/>
      <c r="O210" s="570"/>
      <c r="P210" s="570"/>
      <c r="Q210" s="570"/>
      <c r="R210" s="570"/>
      <c r="S210" s="570"/>
      <c r="T210" s="570"/>
      <c r="U210" s="570"/>
    </row>
    <row r="211" spans="1:21" s="571" customFormat="1" ht="13.5" customHeight="1">
      <c r="A211" s="642" t="s">
        <v>753</v>
      </c>
      <c r="B211" s="643" t="s">
        <v>402</v>
      </c>
      <c r="C211" s="575" t="s">
        <v>227</v>
      </c>
      <c r="D211" s="570"/>
      <c r="E211" s="74"/>
      <c r="F211" s="570"/>
      <c r="G211" s="570"/>
      <c r="H211" s="570"/>
      <c r="I211" s="570"/>
      <c r="J211" s="570"/>
      <c r="K211" s="570"/>
      <c r="L211" s="570"/>
      <c r="M211" s="570"/>
      <c r="N211" s="570"/>
      <c r="O211" s="570"/>
      <c r="P211" s="570"/>
      <c r="Q211" s="570"/>
      <c r="R211" s="570"/>
      <c r="S211" s="570"/>
      <c r="T211" s="570"/>
      <c r="U211" s="570"/>
    </row>
    <row r="212" spans="1:21" s="571" customFormat="1" ht="13.5" customHeight="1">
      <c r="A212" s="642" t="s">
        <v>754</v>
      </c>
      <c r="B212" s="643" t="s">
        <v>511</v>
      </c>
      <c r="C212" s="575" t="s">
        <v>227</v>
      </c>
      <c r="D212" s="570"/>
      <c r="E212" s="74"/>
      <c r="F212" s="570"/>
      <c r="G212" s="570"/>
      <c r="H212" s="570"/>
      <c r="I212" s="570"/>
      <c r="J212" s="570"/>
      <c r="K212" s="570"/>
      <c r="L212" s="570"/>
      <c r="M212" s="570"/>
      <c r="N212" s="570"/>
      <c r="O212" s="570"/>
      <c r="P212" s="570"/>
      <c r="Q212" s="570"/>
      <c r="R212" s="570"/>
      <c r="S212" s="570"/>
      <c r="T212" s="570"/>
      <c r="U212" s="570"/>
    </row>
    <row r="213" spans="1:21" s="571" customFormat="1" ht="13.5" customHeight="1">
      <c r="A213" s="642" t="s">
        <v>755</v>
      </c>
      <c r="B213" s="643" t="s">
        <v>568</v>
      </c>
      <c r="C213" s="575" t="s">
        <v>227</v>
      </c>
      <c r="D213" s="570"/>
      <c r="E213" s="74"/>
      <c r="F213" s="570"/>
      <c r="G213" s="570"/>
      <c r="H213" s="570"/>
      <c r="I213" s="570"/>
      <c r="J213" s="570"/>
      <c r="K213" s="570"/>
      <c r="L213" s="570"/>
      <c r="M213" s="570"/>
      <c r="N213" s="570"/>
      <c r="O213" s="570"/>
      <c r="P213" s="570"/>
      <c r="Q213" s="570"/>
      <c r="R213" s="570"/>
      <c r="S213" s="570"/>
      <c r="T213" s="570"/>
      <c r="U213" s="570"/>
    </row>
    <row r="214" spans="1:21" s="571" customFormat="1" ht="13.5" customHeight="1">
      <c r="A214" s="641" t="s">
        <v>512</v>
      </c>
      <c r="B214" s="640" t="s">
        <v>569</v>
      </c>
      <c r="C214" s="589"/>
      <c r="D214" s="570"/>
      <c r="E214" s="17"/>
      <c r="F214" s="570"/>
      <c r="G214" s="570"/>
      <c r="H214" s="570"/>
      <c r="I214" s="570"/>
      <c r="J214" s="570"/>
      <c r="K214" s="570"/>
      <c r="L214" s="570"/>
      <c r="M214" s="570"/>
      <c r="N214" s="570"/>
      <c r="O214" s="570"/>
      <c r="P214" s="570"/>
      <c r="Q214" s="570"/>
      <c r="R214" s="570"/>
      <c r="S214" s="570"/>
      <c r="T214" s="570"/>
      <c r="U214" s="570"/>
    </row>
    <row r="215" spans="1:21" s="571" customFormat="1" ht="13.5" customHeight="1">
      <c r="A215" s="641" t="s">
        <v>513</v>
      </c>
      <c r="B215" s="640" t="s">
        <v>870</v>
      </c>
      <c r="C215" s="589"/>
      <c r="D215" s="570"/>
      <c r="E215" s="17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</row>
    <row r="216" spans="1:21" s="571" customFormat="1" ht="13.5" customHeight="1">
      <c r="A216" s="644" t="s">
        <v>756</v>
      </c>
      <c r="B216" s="645" t="s">
        <v>403</v>
      </c>
      <c r="C216" s="575" t="s">
        <v>227</v>
      </c>
      <c r="D216" s="570"/>
      <c r="E216" s="74"/>
      <c r="F216" s="570"/>
      <c r="G216" s="570"/>
      <c r="H216" s="570"/>
      <c r="I216" s="570"/>
      <c r="J216" s="570"/>
      <c r="K216" s="570"/>
      <c r="L216" s="570"/>
      <c r="M216" s="570"/>
      <c r="N216" s="570"/>
      <c r="O216" s="570"/>
      <c r="P216" s="570"/>
      <c r="Q216" s="570"/>
      <c r="R216" s="570"/>
      <c r="S216" s="570"/>
      <c r="T216" s="570"/>
      <c r="U216" s="570"/>
    </row>
    <row r="217" spans="1:21" s="571" customFormat="1" ht="13.5" customHeight="1">
      <c r="A217" s="642" t="s">
        <v>757</v>
      </c>
      <c r="B217" s="643" t="s">
        <v>404</v>
      </c>
      <c r="C217" s="575" t="s">
        <v>227</v>
      </c>
      <c r="D217" s="570"/>
      <c r="E217" s="74"/>
      <c r="F217" s="570"/>
      <c r="G217" s="570"/>
      <c r="H217" s="570"/>
      <c r="I217" s="570"/>
      <c r="J217" s="570"/>
      <c r="K217" s="570"/>
      <c r="L217" s="570"/>
      <c r="M217" s="570"/>
      <c r="N217" s="570"/>
      <c r="O217" s="570"/>
      <c r="P217" s="570"/>
      <c r="Q217" s="570"/>
      <c r="R217" s="570"/>
      <c r="S217" s="570"/>
      <c r="T217" s="570"/>
      <c r="U217" s="570"/>
    </row>
    <row r="218" spans="1:21" s="571" customFormat="1" ht="13.5" customHeight="1">
      <c r="A218" s="642" t="s">
        <v>758</v>
      </c>
      <c r="B218" s="643" t="s">
        <v>405</v>
      </c>
      <c r="C218" s="575" t="s">
        <v>227</v>
      </c>
      <c r="D218" s="570"/>
      <c r="E218" s="74"/>
      <c r="F218" s="570"/>
      <c r="G218" s="570"/>
      <c r="H218" s="570"/>
      <c r="I218" s="570"/>
      <c r="J218" s="570"/>
      <c r="K218" s="570"/>
      <c r="L218" s="570"/>
      <c r="M218" s="570"/>
      <c r="N218" s="570"/>
      <c r="O218" s="570"/>
      <c r="P218" s="570"/>
      <c r="Q218" s="570"/>
      <c r="R218" s="570"/>
      <c r="S218" s="570"/>
      <c r="T218" s="570"/>
      <c r="U218" s="570"/>
    </row>
    <row r="219" spans="1:21" s="571" customFormat="1" ht="13.5" customHeight="1">
      <c r="A219" s="642" t="s">
        <v>759</v>
      </c>
      <c r="B219" s="643" t="s">
        <v>406</v>
      </c>
      <c r="C219" s="575" t="s">
        <v>227</v>
      </c>
      <c r="D219" s="570"/>
      <c r="E219" s="74"/>
      <c r="F219" s="570"/>
      <c r="G219" s="570"/>
      <c r="H219" s="570"/>
      <c r="I219" s="570"/>
      <c r="J219" s="570"/>
      <c r="K219" s="570"/>
      <c r="L219" s="570"/>
      <c r="M219" s="570"/>
      <c r="N219" s="570"/>
      <c r="O219" s="570"/>
      <c r="P219" s="570"/>
      <c r="Q219" s="570"/>
      <c r="R219" s="570"/>
      <c r="S219" s="570"/>
      <c r="T219" s="570"/>
      <c r="U219" s="570"/>
    </row>
    <row r="220" spans="1:21" s="571" customFormat="1" ht="13.5" customHeight="1">
      <c r="A220" s="642" t="s">
        <v>760</v>
      </c>
      <c r="B220" s="643" t="s">
        <v>407</v>
      </c>
      <c r="C220" s="575" t="s">
        <v>227</v>
      </c>
      <c r="D220" s="570"/>
      <c r="E220" s="74"/>
      <c r="F220" s="570"/>
      <c r="G220" s="570"/>
      <c r="H220" s="570"/>
      <c r="I220" s="570"/>
      <c r="J220" s="570"/>
      <c r="K220" s="570"/>
      <c r="L220" s="570"/>
      <c r="M220" s="570"/>
      <c r="N220" s="570"/>
      <c r="O220" s="570"/>
      <c r="P220" s="570"/>
      <c r="Q220" s="570"/>
      <c r="R220" s="570"/>
      <c r="S220" s="570"/>
      <c r="T220" s="570"/>
      <c r="U220" s="570"/>
    </row>
    <row r="221" spans="1:21" s="571" customFormat="1" ht="13.5" customHeight="1">
      <c r="A221" s="642" t="s">
        <v>761</v>
      </c>
      <c r="B221" s="643" t="s">
        <v>408</v>
      </c>
      <c r="C221" s="575" t="s">
        <v>227</v>
      </c>
      <c r="D221" s="570"/>
      <c r="E221" s="74"/>
      <c r="F221" s="570"/>
      <c r="G221" s="570"/>
      <c r="H221" s="570"/>
      <c r="I221" s="570"/>
      <c r="J221" s="570"/>
      <c r="K221" s="570"/>
      <c r="L221" s="570"/>
      <c r="M221" s="570"/>
      <c r="N221" s="570"/>
      <c r="O221" s="570"/>
      <c r="P221" s="570"/>
      <c r="Q221" s="570"/>
      <c r="R221" s="570"/>
      <c r="S221" s="570"/>
      <c r="T221" s="570"/>
      <c r="U221" s="570"/>
    </row>
    <row r="222" spans="1:21" s="571" customFormat="1" ht="13.5" customHeight="1">
      <c r="A222" s="642" t="s">
        <v>762</v>
      </c>
      <c r="B222" s="643" t="s">
        <v>409</v>
      </c>
      <c r="C222" s="575" t="s">
        <v>227</v>
      </c>
      <c r="D222" s="570"/>
      <c r="E222" s="74"/>
      <c r="F222" s="570"/>
      <c r="G222" s="570"/>
      <c r="H222" s="570"/>
      <c r="I222" s="570"/>
      <c r="J222" s="570"/>
      <c r="K222" s="570"/>
      <c r="L222" s="570"/>
      <c r="M222" s="570"/>
      <c r="N222" s="570"/>
      <c r="O222" s="570"/>
      <c r="P222" s="570"/>
      <c r="Q222" s="570"/>
      <c r="R222" s="570"/>
      <c r="S222" s="570"/>
      <c r="T222" s="570"/>
      <c r="U222" s="570"/>
    </row>
    <row r="223" spans="1:21" s="571" customFormat="1" ht="13.5" customHeight="1">
      <c r="A223" s="642" t="s">
        <v>763</v>
      </c>
      <c r="B223" s="643" t="s">
        <v>515</v>
      </c>
      <c r="C223" s="575" t="s">
        <v>227</v>
      </c>
      <c r="D223" s="570"/>
      <c r="E223" s="74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</row>
    <row r="224" spans="1:21" s="571" customFormat="1" ht="13.5" customHeight="1">
      <c r="A224" s="642" t="s">
        <v>764</v>
      </c>
      <c r="B224" s="643" t="s">
        <v>410</v>
      </c>
      <c r="C224" s="575" t="s">
        <v>227</v>
      </c>
      <c r="D224" s="570"/>
      <c r="E224" s="74"/>
      <c r="F224" s="570"/>
      <c r="G224" s="570"/>
      <c r="H224" s="570"/>
      <c r="I224" s="570"/>
      <c r="J224" s="570"/>
      <c r="K224" s="570"/>
      <c r="L224" s="570"/>
      <c r="M224" s="570"/>
      <c r="N224" s="570"/>
      <c r="O224" s="570"/>
      <c r="P224" s="570"/>
      <c r="Q224" s="570"/>
      <c r="R224" s="570"/>
      <c r="S224" s="570"/>
      <c r="T224" s="570"/>
      <c r="U224" s="570"/>
    </row>
    <row r="225" spans="1:21" s="571" customFormat="1" ht="13.5" customHeight="1">
      <c r="A225" s="642" t="s">
        <v>765</v>
      </c>
      <c r="B225" s="643" t="s">
        <v>411</v>
      </c>
      <c r="C225" s="575" t="s">
        <v>227</v>
      </c>
      <c r="D225" s="570"/>
      <c r="E225" s="74"/>
      <c r="F225" s="570"/>
      <c r="G225" s="570"/>
      <c r="H225" s="570"/>
      <c r="I225" s="570"/>
      <c r="J225" s="570"/>
      <c r="K225" s="570"/>
      <c r="L225" s="570"/>
      <c r="M225" s="570"/>
      <c r="N225" s="570"/>
      <c r="O225" s="570"/>
      <c r="P225" s="570"/>
      <c r="Q225" s="570"/>
      <c r="R225" s="570"/>
      <c r="S225" s="570"/>
      <c r="T225" s="570"/>
      <c r="U225" s="570"/>
    </row>
    <row r="226" spans="1:21" s="571" customFormat="1" ht="13.5" customHeight="1">
      <c r="A226" s="642" t="s">
        <v>766</v>
      </c>
      <c r="B226" s="643" t="s">
        <v>851</v>
      </c>
      <c r="C226" s="575" t="s">
        <v>227</v>
      </c>
      <c r="D226" s="570"/>
      <c r="E226" s="74"/>
      <c r="F226" s="570"/>
      <c r="G226" s="570"/>
      <c r="H226" s="570"/>
      <c r="I226" s="570"/>
      <c r="J226" s="570"/>
      <c r="K226" s="570"/>
      <c r="L226" s="570"/>
      <c r="M226" s="570"/>
      <c r="N226" s="570"/>
      <c r="O226" s="570"/>
      <c r="P226" s="570"/>
      <c r="Q226" s="570"/>
      <c r="R226" s="570"/>
      <c r="S226" s="570"/>
      <c r="T226" s="570"/>
      <c r="U226" s="570"/>
    </row>
    <row r="227" spans="1:21" s="571" customFormat="1" ht="13.5" customHeight="1">
      <c r="A227" s="642" t="s">
        <v>767</v>
      </c>
      <c r="B227" s="643" t="s">
        <v>412</v>
      </c>
      <c r="C227" s="575" t="s">
        <v>227</v>
      </c>
      <c r="D227" s="570"/>
      <c r="E227" s="74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</row>
    <row r="228" spans="1:21" s="571" customFormat="1" ht="13.5" customHeight="1">
      <c r="A228" s="642" t="s">
        <v>768</v>
      </c>
      <c r="B228" s="643" t="s">
        <v>413</v>
      </c>
      <c r="C228" s="575" t="s">
        <v>227</v>
      </c>
      <c r="D228" s="570"/>
      <c r="E228" s="74"/>
      <c r="F228" s="570"/>
      <c r="G228" s="570"/>
      <c r="H228" s="570"/>
      <c r="I228" s="570"/>
      <c r="J228" s="570"/>
      <c r="K228" s="570"/>
      <c r="L228" s="570"/>
      <c r="M228" s="570"/>
      <c r="N228" s="570"/>
      <c r="O228" s="570"/>
      <c r="P228" s="570"/>
      <c r="Q228" s="570"/>
      <c r="R228" s="570"/>
      <c r="S228" s="570"/>
      <c r="T228" s="570"/>
      <c r="U228" s="570"/>
    </row>
    <row r="229" spans="1:21" s="571" customFormat="1" ht="13.5" customHeight="1">
      <c r="A229" s="642" t="s">
        <v>769</v>
      </c>
      <c r="B229" s="643" t="s">
        <v>414</v>
      </c>
      <c r="C229" s="575" t="s">
        <v>227</v>
      </c>
      <c r="D229" s="570"/>
      <c r="E229" s="74"/>
      <c r="F229" s="570"/>
      <c r="G229" s="570"/>
      <c r="H229" s="570"/>
      <c r="I229" s="570"/>
      <c r="J229" s="570"/>
      <c r="K229" s="570"/>
      <c r="L229" s="570"/>
      <c r="M229" s="570"/>
      <c r="N229" s="570"/>
      <c r="O229" s="570"/>
      <c r="P229" s="570"/>
      <c r="Q229" s="570"/>
      <c r="R229" s="570"/>
      <c r="S229" s="570"/>
      <c r="T229" s="570"/>
      <c r="U229" s="570"/>
    </row>
    <row r="230" spans="1:21" s="571" customFormat="1" ht="13.5" customHeight="1">
      <c r="A230" s="642" t="s">
        <v>770</v>
      </c>
      <c r="B230" s="643" t="s">
        <v>415</v>
      </c>
      <c r="C230" s="575" t="s">
        <v>227</v>
      </c>
      <c r="D230" s="570"/>
      <c r="E230" s="74"/>
      <c r="F230" s="570"/>
      <c r="G230" s="570"/>
      <c r="H230" s="570"/>
      <c r="I230" s="570"/>
      <c r="J230" s="570"/>
      <c r="K230" s="570"/>
      <c r="L230" s="570"/>
      <c r="M230" s="570"/>
      <c r="N230" s="570"/>
      <c r="O230" s="570"/>
      <c r="P230" s="570"/>
      <c r="Q230" s="570"/>
      <c r="R230" s="570"/>
      <c r="S230" s="570"/>
      <c r="T230" s="570"/>
      <c r="U230" s="570"/>
    </row>
    <row r="231" spans="1:21" s="571" customFormat="1" ht="13.5" customHeight="1">
      <c r="A231" s="642" t="s">
        <v>771</v>
      </c>
      <c r="B231" s="643" t="s">
        <v>516</v>
      </c>
      <c r="C231" s="575" t="s">
        <v>227</v>
      </c>
      <c r="D231" s="570"/>
      <c r="E231" s="74"/>
      <c r="F231" s="570"/>
      <c r="G231" s="570"/>
      <c r="H231" s="570"/>
      <c r="I231" s="570"/>
      <c r="J231" s="570"/>
      <c r="K231" s="570"/>
      <c r="L231" s="570"/>
      <c r="M231" s="570"/>
      <c r="N231" s="570"/>
      <c r="O231" s="570"/>
      <c r="P231" s="570"/>
      <c r="Q231" s="570"/>
      <c r="R231" s="570"/>
      <c r="S231" s="570"/>
      <c r="T231" s="570"/>
      <c r="U231" s="570"/>
    </row>
    <row r="232" spans="1:21" s="571" customFormat="1" ht="13.5" customHeight="1">
      <c r="A232" s="642" t="s">
        <v>772</v>
      </c>
      <c r="B232" s="643" t="s">
        <v>416</v>
      </c>
      <c r="C232" s="575" t="s">
        <v>227</v>
      </c>
      <c r="D232" s="570"/>
      <c r="E232" s="74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</row>
    <row r="233" spans="1:21" s="571" customFormat="1" ht="13.5" customHeight="1">
      <c r="A233" s="642" t="s">
        <v>773</v>
      </c>
      <c r="B233" s="643" t="s">
        <v>417</v>
      </c>
      <c r="C233" s="575" t="s">
        <v>227</v>
      </c>
      <c r="D233" s="570"/>
      <c r="E233" s="17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</row>
    <row r="234" spans="1:21" s="571" customFormat="1" ht="13.5" customHeight="1">
      <c r="A234" s="642" t="s">
        <v>774</v>
      </c>
      <c r="B234" s="643" t="s">
        <v>418</v>
      </c>
      <c r="C234" s="575" t="s">
        <v>227</v>
      </c>
      <c r="D234" s="570"/>
      <c r="E234" s="74"/>
      <c r="F234" s="570"/>
      <c r="G234" s="570"/>
      <c r="H234" s="570"/>
      <c r="I234" s="570"/>
      <c r="J234" s="570"/>
      <c r="K234" s="570"/>
      <c r="L234" s="570"/>
      <c r="M234" s="570"/>
      <c r="N234" s="570"/>
      <c r="O234" s="570"/>
      <c r="P234" s="570"/>
      <c r="Q234" s="570"/>
      <c r="R234" s="570"/>
      <c r="S234" s="570"/>
      <c r="T234" s="570"/>
      <c r="U234" s="570"/>
    </row>
    <row r="235" spans="1:21" s="571" customFormat="1" ht="13.5" customHeight="1">
      <c r="A235" s="642" t="s">
        <v>775</v>
      </c>
      <c r="B235" s="643" t="s">
        <v>419</v>
      </c>
      <c r="C235" s="575" t="s">
        <v>227</v>
      </c>
      <c r="D235" s="570"/>
      <c r="E235" s="74"/>
      <c r="F235" s="570"/>
      <c r="G235" s="570"/>
      <c r="H235" s="570"/>
      <c r="I235" s="570"/>
      <c r="J235" s="570"/>
      <c r="K235" s="570"/>
      <c r="L235" s="570"/>
      <c r="M235" s="570"/>
      <c r="N235" s="570"/>
      <c r="O235" s="570"/>
      <c r="P235" s="570"/>
      <c r="Q235" s="570"/>
      <c r="R235" s="570"/>
      <c r="S235" s="570"/>
      <c r="T235" s="570"/>
      <c r="U235" s="570"/>
    </row>
    <row r="236" spans="1:21" s="571" customFormat="1" ht="13.5" customHeight="1">
      <c r="A236" s="642" t="s">
        <v>776</v>
      </c>
      <c r="B236" s="643" t="s">
        <v>879</v>
      </c>
      <c r="C236" s="575" t="s">
        <v>227</v>
      </c>
      <c r="D236" s="570"/>
      <c r="E236" s="74"/>
      <c r="F236" s="570"/>
      <c r="G236" s="570"/>
      <c r="H236" s="570"/>
      <c r="I236" s="570"/>
      <c r="J236" s="570"/>
      <c r="K236" s="570"/>
      <c r="L236" s="570"/>
      <c r="M236" s="570"/>
      <c r="N236" s="570"/>
      <c r="O236" s="570"/>
      <c r="P236" s="570"/>
      <c r="Q236" s="570"/>
      <c r="R236" s="570"/>
      <c r="S236" s="570"/>
      <c r="T236" s="570"/>
      <c r="U236" s="570"/>
    </row>
    <row r="237" spans="1:21" s="571" customFormat="1" ht="13.5" customHeight="1">
      <c r="A237" s="642" t="s">
        <v>777</v>
      </c>
      <c r="B237" s="643" t="s">
        <v>420</v>
      </c>
      <c r="C237" s="575" t="s">
        <v>227</v>
      </c>
      <c r="D237" s="570"/>
      <c r="E237" s="74"/>
      <c r="F237" s="570"/>
      <c r="G237" s="570"/>
      <c r="H237" s="570"/>
      <c r="I237" s="570"/>
      <c r="J237" s="570"/>
      <c r="K237" s="570"/>
      <c r="L237" s="570"/>
      <c r="M237" s="570"/>
      <c r="N237" s="570"/>
      <c r="O237" s="570"/>
      <c r="P237" s="570"/>
      <c r="Q237" s="570"/>
      <c r="R237" s="570"/>
      <c r="S237" s="570"/>
      <c r="T237" s="570"/>
      <c r="U237" s="570"/>
    </row>
    <row r="238" spans="1:21" s="571" customFormat="1" ht="13.5" customHeight="1">
      <c r="A238" s="642" t="s">
        <v>778</v>
      </c>
      <c r="B238" s="643" t="s">
        <v>421</v>
      </c>
      <c r="C238" s="575" t="s">
        <v>227</v>
      </c>
      <c r="D238" s="570"/>
      <c r="E238" s="74"/>
      <c r="F238" s="570"/>
      <c r="G238" s="570"/>
      <c r="H238" s="570"/>
      <c r="I238" s="570"/>
      <c r="J238" s="570"/>
      <c r="K238" s="570"/>
      <c r="L238" s="570"/>
      <c r="M238" s="570"/>
      <c r="N238" s="570"/>
      <c r="O238" s="570"/>
      <c r="P238" s="570"/>
      <c r="Q238" s="570"/>
      <c r="R238" s="570"/>
      <c r="S238" s="570"/>
      <c r="T238" s="570"/>
      <c r="U238" s="570"/>
    </row>
    <row r="239" spans="1:21" s="571" customFormat="1" ht="13.5" customHeight="1">
      <c r="A239" s="642" t="s">
        <v>779</v>
      </c>
      <c r="B239" s="643" t="s">
        <v>422</v>
      </c>
      <c r="C239" s="575" t="s">
        <v>227</v>
      </c>
      <c r="D239" s="570"/>
      <c r="E239" s="74"/>
      <c r="F239" s="570"/>
      <c r="G239" s="570"/>
      <c r="H239" s="570"/>
      <c r="I239" s="570"/>
      <c r="J239" s="570"/>
      <c r="K239" s="570"/>
      <c r="L239" s="570"/>
      <c r="M239" s="570"/>
      <c r="N239" s="570"/>
      <c r="O239" s="570"/>
      <c r="P239" s="570"/>
      <c r="Q239" s="570"/>
      <c r="R239" s="570"/>
      <c r="S239" s="570"/>
      <c r="T239" s="570"/>
      <c r="U239" s="570"/>
    </row>
    <row r="240" spans="1:21" s="571" customFormat="1" ht="13.5" customHeight="1">
      <c r="A240" s="642" t="s">
        <v>780</v>
      </c>
      <c r="B240" s="643" t="s">
        <v>423</v>
      </c>
      <c r="C240" s="575" t="s">
        <v>227</v>
      </c>
      <c r="D240" s="570"/>
      <c r="E240" s="74"/>
      <c r="F240" s="570"/>
      <c r="G240" s="570"/>
      <c r="H240" s="570"/>
      <c r="I240" s="570"/>
      <c r="J240" s="570"/>
      <c r="K240" s="570"/>
      <c r="L240" s="570"/>
      <c r="M240" s="570"/>
      <c r="N240" s="570"/>
      <c r="O240" s="570"/>
      <c r="P240" s="570"/>
      <c r="Q240" s="570"/>
      <c r="R240" s="570"/>
      <c r="S240" s="570"/>
      <c r="T240" s="570"/>
      <c r="U240" s="570"/>
    </row>
    <row r="241" spans="1:21" s="571" customFormat="1" ht="13.5" customHeight="1">
      <c r="A241" s="642" t="s">
        <v>781</v>
      </c>
      <c r="B241" s="643" t="s">
        <v>424</v>
      </c>
      <c r="C241" s="575" t="s">
        <v>227</v>
      </c>
      <c r="D241" s="570"/>
      <c r="E241" s="74"/>
      <c r="F241" s="570"/>
      <c r="G241" s="570"/>
      <c r="H241" s="570"/>
      <c r="I241" s="570"/>
      <c r="J241" s="570"/>
      <c r="K241" s="570"/>
      <c r="L241" s="570"/>
      <c r="M241" s="570"/>
      <c r="N241" s="570"/>
      <c r="O241" s="570"/>
      <c r="P241" s="570"/>
      <c r="Q241" s="570"/>
      <c r="R241" s="570"/>
      <c r="S241" s="570"/>
      <c r="T241" s="570"/>
      <c r="U241" s="570"/>
    </row>
    <row r="242" spans="1:21" s="571" customFormat="1" ht="13.5" customHeight="1">
      <c r="A242" s="642" t="s">
        <v>782</v>
      </c>
      <c r="B242" s="643" t="s">
        <v>425</v>
      </c>
      <c r="C242" s="575" t="s">
        <v>227</v>
      </c>
      <c r="D242" s="570"/>
      <c r="E242" s="74"/>
      <c r="F242" s="570"/>
      <c r="G242" s="570"/>
      <c r="H242" s="570"/>
      <c r="I242" s="570"/>
      <c r="J242" s="570"/>
      <c r="K242" s="570"/>
      <c r="L242" s="570"/>
      <c r="M242" s="570"/>
      <c r="N242" s="570"/>
      <c r="O242" s="570"/>
      <c r="P242" s="570"/>
      <c r="Q242" s="570"/>
      <c r="R242" s="570"/>
      <c r="S242" s="570"/>
      <c r="T242" s="570"/>
      <c r="U242" s="570"/>
    </row>
    <row r="243" spans="1:21" s="571" customFormat="1" ht="13.5" customHeight="1">
      <c r="A243" s="642" t="s">
        <v>783</v>
      </c>
      <c r="B243" s="643" t="s">
        <v>517</v>
      </c>
      <c r="C243" s="575" t="s">
        <v>227</v>
      </c>
      <c r="D243" s="570"/>
      <c r="E243" s="74"/>
      <c r="F243" s="570"/>
      <c r="G243" s="570"/>
      <c r="H243" s="570"/>
      <c r="I243" s="570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</row>
    <row r="244" spans="1:21" s="571" customFormat="1" ht="13.5" customHeight="1">
      <c r="A244" s="642" t="s">
        <v>784</v>
      </c>
      <c r="B244" s="643" t="s">
        <v>570</v>
      </c>
      <c r="C244" s="575" t="s">
        <v>227</v>
      </c>
      <c r="D244" s="570"/>
      <c r="E244" s="74"/>
      <c r="F244" s="570"/>
      <c r="G244" s="570"/>
      <c r="H244" s="570"/>
      <c r="I244" s="570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</row>
    <row r="245" spans="1:21" s="571" customFormat="1" ht="13.5" customHeight="1">
      <c r="A245" s="641" t="s">
        <v>518</v>
      </c>
      <c r="B245" s="640" t="s">
        <v>871</v>
      </c>
      <c r="C245" s="589"/>
      <c r="D245" s="570"/>
      <c r="E245" s="17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</row>
    <row r="246" spans="1:21" s="571" customFormat="1" ht="13.5" customHeight="1">
      <c r="A246" s="642" t="s">
        <v>785</v>
      </c>
      <c r="B246" s="643" t="s">
        <v>426</v>
      </c>
      <c r="C246" s="575" t="s">
        <v>227</v>
      </c>
      <c r="D246" s="570"/>
      <c r="E246" s="74"/>
      <c r="F246" s="570"/>
      <c r="G246" s="570"/>
      <c r="H246" s="570"/>
      <c r="I246" s="570"/>
      <c r="J246" s="570"/>
      <c r="K246" s="570"/>
      <c r="L246" s="570"/>
      <c r="M246" s="570"/>
      <c r="N246" s="570"/>
      <c r="O246" s="570"/>
      <c r="P246" s="570"/>
      <c r="Q246" s="570"/>
      <c r="R246" s="570"/>
      <c r="S246" s="570"/>
      <c r="T246" s="570"/>
      <c r="U246" s="570"/>
    </row>
    <row r="247" spans="1:21" s="571" customFormat="1" ht="13.5" customHeight="1">
      <c r="A247" s="642" t="s">
        <v>786</v>
      </c>
      <c r="B247" s="643" t="s">
        <v>790</v>
      </c>
      <c r="C247" s="575" t="s">
        <v>227</v>
      </c>
      <c r="D247" s="570"/>
      <c r="E247" s="74"/>
      <c r="F247" s="570"/>
      <c r="G247" s="570"/>
      <c r="H247" s="570"/>
      <c r="I247" s="570"/>
      <c r="J247" s="570"/>
      <c r="K247" s="570"/>
      <c r="L247" s="570"/>
      <c r="M247" s="570"/>
      <c r="N247" s="570"/>
      <c r="O247" s="570"/>
      <c r="P247" s="570"/>
      <c r="Q247" s="570"/>
      <c r="R247" s="570"/>
      <c r="S247" s="570"/>
      <c r="T247" s="570"/>
      <c r="U247" s="570"/>
    </row>
    <row r="248" spans="1:21" s="571" customFormat="1" ht="13.5" customHeight="1">
      <c r="A248" s="642" t="s">
        <v>787</v>
      </c>
      <c r="B248" s="643" t="s">
        <v>427</v>
      </c>
      <c r="C248" s="575" t="s">
        <v>227</v>
      </c>
      <c r="D248" s="570"/>
      <c r="E248" s="74"/>
      <c r="F248" s="570"/>
      <c r="G248" s="570"/>
      <c r="H248" s="570"/>
      <c r="I248" s="570"/>
      <c r="J248" s="570"/>
      <c r="K248" s="570"/>
      <c r="L248" s="570"/>
      <c r="M248" s="570"/>
      <c r="N248" s="570"/>
      <c r="O248" s="570"/>
      <c r="P248" s="570"/>
      <c r="Q248" s="570"/>
      <c r="R248" s="570"/>
      <c r="S248" s="570"/>
      <c r="T248" s="570"/>
      <c r="U248" s="570"/>
    </row>
    <row r="249" spans="1:21" s="571" customFormat="1" ht="13.5" customHeight="1">
      <c r="A249" s="642" t="s">
        <v>788</v>
      </c>
      <c r="B249" s="643" t="s">
        <v>428</v>
      </c>
      <c r="C249" s="575" t="s">
        <v>227</v>
      </c>
      <c r="D249" s="570"/>
      <c r="E249" s="74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</row>
    <row r="250" spans="1:21" s="571" customFormat="1" ht="13.5" customHeight="1">
      <c r="A250" s="642" t="s">
        <v>789</v>
      </c>
      <c r="B250" s="643" t="s">
        <v>429</v>
      </c>
      <c r="C250" s="575" t="s">
        <v>227</v>
      </c>
      <c r="D250" s="570"/>
      <c r="E250" s="74"/>
      <c r="F250" s="570"/>
      <c r="G250" s="570"/>
      <c r="H250" s="570"/>
      <c r="I250" s="570"/>
      <c r="J250" s="570"/>
      <c r="K250" s="570"/>
      <c r="L250" s="570"/>
      <c r="M250" s="570"/>
      <c r="N250" s="570"/>
      <c r="O250" s="570"/>
      <c r="P250" s="570"/>
      <c r="Q250" s="570"/>
      <c r="R250" s="570"/>
      <c r="S250" s="570"/>
      <c r="T250" s="570"/>
      <c r="U250" s="570"/>
    </row>
    <row r="251" spans="1:21" s="571" customFormat="1" ht="13.5" customHeight="1">
      <c r="A251" s="642" t="s">
        <v>791</v>
      </c>
      <c r="B251" s="643" t="s">
        <v>571</v>
      </c>
      <c r="C251" s="575" t="s">
        <v>227</v>
      </c>
      <c r="D251" s="570"/>
      <c r="E251" s="74"/>
      <c r="F251" s="570"/>
      <c r="G251" s="570"/>
      <c r="H251" s="570"/>
      <c r="I251" s="570"/>
      <c r="J251" s="570"/>
      <c r="K251" s="570"/>
      <c r="L251" s="570"/>
      <c r="M251" s="570"/>
      <c r="N251" s="570"/>
      <c r="O251" s="570"/>
      <c r="P251" s="570"/>
      <c r="Q251" s="570"/>
      <c r="R251" s="570"/>
      <c r="S251" s="570"/>
      <c r="T251" s="570"/>
      <c r="U251" s="570"/>
    </row>
    <row r="252" spans="1:21" s="571" customFormat="1" ht="13.5" customHeight="1">
      <c r="A252" s="641" t="s">
        <v>520</v>
      </c>
      <c r="B252" s="640" t="s">
        <v>521</v>
      </c>
      <c r="C252" s="589"/>
      <c r="D252" s="570"/>
      <c r="E252" s="17"/>
      <c r="F252" s="570"/>
      <c r="G252" s="570"/>
      <c r="H252" s="570"/>
      <c r="I252" s="570"/>
      <c r="J252" s="570"/>
      <c r="K252" s="570"/>
      <c r="L252" s="570"/>
      <c r="M252" s="570"/>
      <c r="N252" s="570"/>
      <c r="O252" s="570"/>
      <c r="P252" s="570"/>
      <c r="Q252" s="570"/>
      <c r="R252" s="570"/>
      <c r="S252" s="570"/>
      <c r="T252" s="570"/>
      <c r="U252" s="570"/>
    </row>
    <row r="253" spans="1:21" s="571" customFormat="1" ht="13.5" customHeight="1">
      <c r="A253" s="641" t="s">
        <v>522</v>
      </c>
      <c r="B253" s="640" t="s">
        <v>872</v>
      </c>
      <c r="C253" s="589"/>
      <c r="D253" s="570"/>
      <c r="E253" s="17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</row>
    <row r="254" spans="1:21" s="571" customFormat="1" ht="13.5" customHeight="1">
      <c r="A254" s="642" t="s">
        <v>792</v>
      </c>
      <c r="B254" s="643" t="s">
        <v>430</v>
      </c>
      <c r="C254" s="575" t="s">
        <v>848</v>
      </c>
      <c r="D254" s="570"/>
      <c r="E254" s="74"/>
      <c r="F254" s="570"/>
      <c r="G254" s="570"/>
      <c r="H254" s="570"/>
      <c r="I254" s="570"/>
      <c r="J254" s="570"/>
      <c r="K254" s="570"/>
      <c r="L254" s="570"/>
      <c r="M254" s="570"/>
      <c r="N254" s="570"/>
      <c r="O254" s="570"/>
      <c r="P254" s="570"/>
      <c r="Q254" s="570"/>
      <c r="R254" s="570"/>
      <c r="S254" s="570"/>
      <c r="T254" s="570"/>
      <c r="U254" s="570"/>
    </row>
    <row r="255" spans="1:21" s="571" customFormat="1" ht="13.5" customHeight="1">
      <c r="A255" s="642" t="s">
        <v>793</v>
      </c>
      <c r="B255" s="643" t="s">
        <v>431</v>
      </c>
      <c r="C255" s="575" t="s">
        <v>848</v>
      </c>
      <c r="D255" s="570"/>
      <c r="E255" s="74"/>
      <c r="F255" s="570"/>
      <c r="G255" s="570"/>
      <c r="H255" s="570"/>
      <c r="I255" s="570"/>
      <c r="J255" s="570"/>
      <c r="K255" s="570"/>
      <c r="L255" s="570"/>
      <c r="M255" s="570"/>
      <c r="N255" s="570"/>
      <c r="O255" s="570"/>
      <c r="P255" s="570"/>
      <c r="Q255" s="570"/>
      <c r="R255" s="570"/>
      <c r="S255" s="570"/>
      <c r="T255" s="570"/>
      <c r="U255" s="570"/>
    </row>
    <row r="256" spans="1:21" s="571" customFormat="1" ht="13.5" customHeight="1">
      <c r="A256" s="642" t="s">
        <v>794</v>
      </c>
      <c r="B256" s="643" t="s">
        <v>432</v>
      </c>
      <c r="C256" s="575" t="s">
        <v>848</v>
      </c>
      <c r="D256" s="570"/>
      <c r="E256" s="74"/>
      <c r="F256" s="570"/>
      <c r="G256" s="570"/>
      <c r="H256" s="570"/>
      <c r="I256" s="570"/>
      <c r="J256" s="570"/>
      <c r="K256" s="570"/>
      <c r="L256" s="570"/>
      <c r="M256" s="570"/>
      <c r="N256" s="570"/>
      <c r="O256" s="570"/>
      <c r="P256" s="570"/>
      <c r="Q256" s="570"/>
      <c r="R256" s="570"/>
      <c r="S256" s="570"/>
      <c r="T256" s="570"/>
      <c r="U256" s="570"/>
    </row>
    <row r="257" spans="1:21" s="571" customFormat="1" ht="13.5" customHeight="1">
      <c r="A257" s="642" t="s">
        <v>795</v>
      </c>
      <c r="B257" s="643" t="s">
        <v>433</v>
      </c>
      <c r="C257" s="575" t="s">
        <v>227</v>
      </c>
      <c r="D257" s="570"/>
      <c r="E257" s="74"/>
      <c r="F257" s="570"/>
      <c r="G257" s="570"/>
      <c r="H257" s="570"/>
      <c r="I257" s="570"/>
      <c r="J257" s="570"/>
      <c r="K257" s="570"/>
      <c r="L257" s="570"/>
      <c r="M257" s="570"/>
      <c r="N257" s="570"/>
      <c r="O257" s="570"/>
      <c r="P257" s="570"/>
      <c r="Q257" s="570"/>
      <c r="R257" s="570"/>
      <c r="S257" s="570"/>
      <c r="T257" s="570"/>
      <c r="U257" s="570"/>
    </row>
    <row r="258" spans="1:21" s="571" customFormat="1" ht="13.5" customHeight="1">
      <c r="A258" s="642" t="s">
        <v>796</v>
      </c>
      <c r="B258" s="643" t="s">
        <v>434</v>
      </c>
      <c r="C258" s="575" t="s">
        <v>227</v>
      </c>
      <c r="D258" s="570"/>
      <c r="E258" s="74"/>
      <c r="F258" s="570"/>
      <c r="G258" s="570"/>
      <c r="H258" s="570"/>
      <c r="I258" s="570"/>
      <c r="J258" s="570"/>
      <c r="K258" s="570"/>
      <c r="L258" s="570"/>
      <c r="M258" s="570"/>
      <c r="N258" s="570"/>
      <c r="O258" s="570"/>
      <c r="P258" s="570"/>
      <c r="Q258" s="570"/>
      <c r="R258" s="570"/>
      <c r="S258" s="570"/>
      <c r="T258" s="570"/>
      <c r="U258" s="570"/>
    </row>
    <row r="259" spans="1:21" s="571" customFormat="1" ht="13.5" customHeight="1">
      <c r="A259" s="642" t="s">
        <v>797</v>
      </c>
      <c r="B259" s="643" t="s">
        <v>572</v>
      </c>
      <c r="C259" s="575" t="s">
        <v>227</v>
      </c>
      <c r="D259" s="570"/>
      <c r="E259" s="74"/>
      <c r="F259" s="570"/>
      <c r="G259" s="570"/>
      <c r="H259" s="570"/>
      <c r="I259" s="570"/>
      <c r="J259" s="570"/>
      <c r="K259" s="570"/>
      <c r="L259" s="570"/>
      <c r="M259" s="570"/>
      <c r="N259" s="570"/>
      <c r="O259" s="570"/>
      <c r="P259" s="570"/>
      <c r="Q259" s="570"/>
      <c r="R259" s="570"/>
      <c r="S259" s="570"/>
      <c r="T259" s="570"/>
      <c r="U259" s="570"/>
    </row>
    <row r="260" spans="1:21" s="571" customFormat="1" ht="13.5" customHeight="1">
      <c r="A260" s="641" t="s">
        <v>523</v>
      </c>
      <c r="B260" s="640" t="s">
        <v>896</v>
      </c>
      <c r="C260" s="589"/>
      <c r="D260" s="570"/>
      <c r="E260" s="17"/>
      <c r="F260" s="570"/>
      <c r="G260" s="570"/>
      <c r="H260" s="570"/>
      <c r="I260" s="570"/>
      <c r="J260" s="570"/>
      <c r="K260" s="570"/>
      <c r="L260" s="570"/>
      <c r="M260" s="570"/>
      <c r="N260" s="570"/>
      <c r="O260" s="570"/>
      <c r="P260" s="570"/>
      <c r="Q260" s="570"/>
      <c r="R260" s="570"/>
      <c r="S260" s="570"/>
      <c r="T260" s="570"/>
      <c r="U260" s="570"/>
    </row>
    <row r="261" spans="1:21" s="571" customFormat="1" ht="13.5" customHeight="1">
      <c r="A261" s="642" t="s">
        <v>798</v>
      </c>
      <c r="B261" s="643" t="s">
        <v>435</v>
      </c>
      <c r="C261" s="575" t="s">
        <v>235</v>
      </c>
      <c r="D261" s="570"/>
      <c r="E261" s="74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</row>
    <row r="262" spans="1:21" s="571" customFormat="1" ht="13.5" customHeight="1">
      <c r="A262" s="642" t="s">
        <v>799</v>
      </c>
      <c r="B262" s="643" t="s">
        <v>436</v>
      </c>
      <c r="C262" s="575" t="s">
        <v>227</v>
      </c>
      <c r="D262" s="570"/>
      <c r="E262" s="74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</row>
    <row r="263" spans="1:21" s="571" customFormat="1" ht="13.5" customHeight="1">
      <c r="A263" s="642" t="s">
        <v>800</v>
      </c>
      <c r="B263" s="643" t="s">
        <v>437</v>
      </c>
      <c r="C263" s="575" t="s">
        <v>227</v>
      </c>
      <c r="D263" s="570"/>
      <c r="E263" s="74"/>
      <c r="F263" s="570"/>
      <c r="G263" s="570"/>
      <c r="H263" s="570"/>
      <c r="I263" s="570"/>
      <c r="J263" s="570"/>
      <c r="K263" s="570"/>
      <c r="L263" s="570"/>
      <c r="M263" s="570"/>
      <c r="N263" s="570"/>
      <c r="O263" s="570"/>
      <c r="P263" s="570"/>
      <c r="Q263" s="570"/>
      <c r="R263" s="570"/>
      <c r="S263" s="570"/>
      <c r="T263" s="570"/>
      <c r="U263" s="570"/>
    </row>
    <row r="264" spans="1:21" s="571" customFormat="1" ht="13.5" customHeight="1">
      <c r="A264" s="642" t="s">
        <v>801</v>
      </c>
      <c r="B264" s="643" t="s">
        <v>525</v>
      </c>
      <c r="C264" s="575" t="s">
        <v>227</v>
      </c>
      <c r="D264" s="570"/>
      <c r="E264" s="74"/>
      <c r="F264" s="570"/>
      <c r="G264" s="570"/>
      <c r="H264" s="570"/>
      <c r="I264" s="570"/>
      <c r="J264" s="570"/>
      <c r="K264" s="570"/>
      <c r="L264" s="570"/>
      <c r="M264" s="570"/>
      <c r="N264" s="570"/>
      <c r="O264" s="570"/>
      <c r="P264" s="570"/>
      <c r="Q264" s="570"/>
      <c r="R264" s="570"/>
      <c r="S264" s="570"/>
      <c r="T264" s="570"/>
      <c r="U264" s="570"/>
    </row>
    <row r="265" spans="1:21" s="571" customFormat="1" ht="13.5" customHeight="1">
      <c r="A265" s="642" t="s">
        <v>802</v>
      </c>
      <c r="B265" s="643" t="s">
        <v>573</v>
      </c>
      <c r="C265" s="575" t="s">
        <v>227</v>
      </c>
      <c r="D265" s="570"/>
      <c r="E265" s="74"/>
      <c r="F265" s="570"/>
      <c r="G265" s="570"/>
      <c r="H265" s="570"/>
      <c r="I265" s="570"/>
      <c r="J265" s="570"/>
      <c r="K265" s="570"/>
      <c r="L265" s="570"/>
      <c r="M265" s="570"/>
      <c r="N265" s="570"/>
      <c r="O265" s="570"/>
      <c r="P265" s="570"/>
      <c r="Q265" s="570"/>
      <c r="R265" s="570"/>
      <c r="S265" s="570"/>
      <c r="T265" s="570"/>
      <c r="U265" s="570"/>
    </row>
    <row r="266" spans="1:21" s="571" customFormat="1" ht="13.5" customHeight="1">
      <c r="A266" s="641" t="s">
        <v>526</v>
      </c>
      <c r="B266" s="640" t="s">
        <v>873</v>
      </c>
      <c r="C266" s="589"/>
      <c r="D266" s="570"/>
      <c r="E266" s="17"/>
      <c r="F266" s="570"/>
      <c r="G266" s="570"/>
      <c r="H266" s="570"/>
      <c r="I266" s="570"/>
      <c r="J266" s="570"/>
      <c r="K266" s="570"/>
      <c r="L266" s="570"/>
      <c r="M266" s="570"/>
      <c r="N266" s="570"/>
      <c r="O266" s="570"/>
      <c r="P266" s="570"/>
      <c r="Q266" s="570"/>
      <c r="R266" s="570"/>
      <c r="S266" s="570"/>
      <c r="T266" s="570"/>
      <c r="U266" s="570"/>
    </row>
    <row r="267" spans="1:21" s="571" customFormat="1" ht="13.5" customHeight="1">
      <c r="A267" s="642" t="s">
        <v>803</v>
      </c>
      <c r="B267" s="643" t="s">
        <v>438</v>
      </c>
      <c r="C267" s="575" t="s">
        <v>231</v>
      </c>
      <c r="D267" s="570"/>
      <c r="E267" s="74"/>
      <c r="F267" s="570"/>
      <c r="G267" s="570"/>
      <c r="H267" s="570"/>
      <c r="I267" s="570"/>
      <c r="J267" s="570"/>
      <c r="K267" s="570"/>
      <c r="L267" s="570"/>
      <c r="M267" s="570"/>
      <c r="N267" s="570"/>
      <c r="O267" s="570"/>
      <c r="P267" s="570"/>
      <c r="Q267" s="570"/>
      <c r="R267" s="570"/>
      <c r="S267" s="570"/>
      <c r="T267" s="570"/>
      <c r="U267" s="570"/>
    </row>
    <row r="268" spans="1:21" s="571" customFormat="1" ht="13.5" customHeight="1">
      <c r="A268" s="642" t="s">
        <v>804</v>
      </c>
      <c r="B268" s="643" t="s">
        <v>439</v>
      </c>
      <c r="C268" s="575" t="s">
        <v>231</v>
      </c>
      <c r="D268" s="570"/>
      <c r="E268" s="74"/>
      <c r="F268" s="570"/>
      <c r="G268" s="570"/>
      <c r="H268" s="570"/>
      <c r="I268" s="570"/>
      <c r="J268" s="570"/>
      <c r="K268" s="570"/>
      <c r="L268" s="570"/>
      <c r="M268" s="570"/>
      <c r="N268" s="570"/>
      <c r="O268" s="570"/>
      <c r="P268" s="570"/>
      <c r="Q268" s="570"/>
      <c r="R268" s="570"/>
      <c r="S268" s="570"/>
      <c r="T268" s="570"/>
      <c r="U268" s="570"/>
    </row>
    <row r="269" spans="1:21" s="571" customFormat="1" ht="13.5" customHeight="1">
      <c r="A269" s="642" t="s">
        <v>805</v>
      </c>
      <c r="B269" s="643" t="s">
        <v>440</v>
      </c>
      <c r="C269" s="575" t="s">
        <v>231</v>
      </c>
      <c r="D269" s="570"/>
      <c r="E269" s="74"/>
      <c r="F269" s="570"/>
      <c r="G269" s="570"/>
      <c r="H269" s="570"/>
      <c r="I269" s="570"/>
      <c r="J269" s="570"/>
      <c r="K269" s="570"/>
      <c r="L269" s="570"/>
      <c r="M269" s="570"/>
      <c r="N269" s="570"/>
      <c r="O269" s="570"/>
      <c r="P269" s="570"/>
      <c r="Q269" s="570"/>
      <c r="R269" s="570"/>
      <c r="S269" s="570"/>
      <c r="T269" s="570"/>
      <c r="U269" s="570"/>
    </row>
    <row r="270" spans="1:21" s="571" customFormat="1" ht="13.5" customHeight="1">
      <c r="A270" s="642" t="s">
        <v>806</v>
      </c>
      <c r="B270" s="643" t="s">
        <v>441</v>
      </c>
      <c r="C270" s="575" t="s">
        <v>231</v>
      </c>
      <c r="D270" s="570"/>
      <c r="E270" s="74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</row>
    <row r="271" spans="1:21" s="571" customFormat="1" ht="13.5" customHeight="1">
      <c r="A271" s="642" t="s">
        <v>807</v>
      </c>
      <c r="B271" s="643" t="s">
        <v>442</v>
      </c>
      <c r="C271" s="575" t="s">
        <v>231</v>
      </c>
      <c r="D271" s="570"/>
      <c r="E271" s="74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</row>
    <row r="272" spans="1:21" s="571" customFormat="1" ht="13.5" customHeight="1">
      <c r="A272" s="642" t="s">
        <v>808</v>
      </c>
      <c r="B272" s="643" t="s">
        <v>443</v>
      </c>
      <c r="C272" s="575" t="s">
        <v>231</v>
      </c>
      <c r="D272" s="570"/>
      <c r="E272" s="74"/>
      <c r="F272" s="570"/>
      <c r="G272" s="570"/>
      <c r="H272" s="570"/>
      <c r="I272" s="570"/>
      <c r="J272" s="570"/>
      <c r="K272" s="570"/>
      <c r="L272" s="570"/>
      <c r="M272" s="570"/>
      <c r="N272" s="570"/>
      <c r="O272" s="570"/>
      <c r="P272" s="570"/>
      <c r="Q272" s="570"/>
      <c r="R272" s="570"/>
      <c r="S272" s="570"/>
      <c r="T272" s="570"/>
      <c r="U272" s="570"/>
    </row>
    <row r="273" spans="1:21" s="571" customFormat="1" ht="13.5" customHeight="1">
      <c r="A273" s="642" t="s">
        <v>809</v>
      </c>
      <c r="B273" s="643" t="s">
        <v>444</v>
      </c>
      <c r="C273" s="575" t="s">
        <v>231</v>
      </c>
      <c r="D273" s="570"/>
      <c r="E273" s="74"/>
      <c r="F273" s="570"/>
      <c r="G273" s="570"/>
      <c r="H273" s="570"/>
      <c r="I273" s="570"/>
      <c r="J273" s="570"/>
      <c r="K273" s="570"/>
      <c r="L273" s="570"/>
      <c r="M273" s="570"/>
      <c r="N273" s="570"/>
      <c r="O273" s="570"/>
      <c r="P273" s="570"/>
      <c r="Q273" s="570"/>
      <c r="R273" s="570"/>
      <c r="S273" s="570"/>
      <c r="T273" s="570"/>
      <c r="U273" s="570"/>
    </row>
    <row r="274" spans="1:21" s="571" customFormat="1" ht="13.5" customHeight="1">
      <c r="A274" s="642" t="s">
        <v>810</v>
      </c>
      <c r="B274" s="643" t="s">
        <v>445</v>
      </c>
      <c r="C274" s="575" t="s">
        <v>231</v>
      </c>
      <c r="D274" s="570"/>
      <c r="E274" s="74"/>
      <c r="F274" s="570"/>
      <c r="G274" s="570"/>
      <c r="H274" s="570"/>
      <c r="I274" s="570"/>
      <c r="J274" s="570"/>
      <c r="K274" s="570"/>
      <c r="L274" s="570"/>
      <c r="M274" s="570"/>
      <c r="N274" s="570"/>
      <c r="O274" s="570"/>
      <c r="P274" s="570"/>
      <c r="Q274" s="570"/>
      <c r="R274" s="570"/>
      <c r="S274" s="570"/>
      <c r="T274" s="570"/>
      <c r="U274" s="570"/>
    </row>
    <row r="275" spans="1:21" s="571" customFormat="1" ht="13.5" customHeight="1">
      <c r="A275" s="642" t="s">
        <v>811</v>
      </c>
      <c r="B275" s="643" t="s">
        <v>528</v>
      </c>
      <c r="C275" s="575" t="s">
        <v>231</v>
      </c>
      <c r="D275" s="570"/>
      <c r="E275" s="74"/>
      <c r="F275" s="570"/>
      <c r="G275" s="570"/>
      <c r="H275" s="570"/>
      <c r="I275" s="570"/>
      <c r="J275" s="570"/>
      <c r="K275" s="570"/>
      <c r="L275" s="570"/>
      <c r="M275" s="570"/>
      <c r="N275" s="570"/>
      <c r="O275" s="570"/>
      <c r="P275" s="570"/>
      <c r="Q275" s="570"/>
      <c r="R275" s="570"/>
      <c r="S275" s="570"/>
      <c r="T275" s="570"/>
      <c r="U275" s="570"/>
    </row>
    <row r="276" spans="1:21" s="571" customFormat="1" ht="13.5" customHeight="1">
      <c r="A276" s="642" t="s">
        <v>820</v>
      </c>
      <c r="B276" s="643" t="s">
        <v>574</v>
      </c>
      <c r="C276" s="575" t="s">
        <v>231</v>
      </c>
      <c r="D276" s="570"/>
      <c r="E276" s="74"/>
      <c r="F276" s="570"/>
      <c r="G276" s="570"/>
      <c r="H276" s="570"/>
      <c r="I276" s="570"/>
      <c r="J276" s="570"/>
      <c r="K276" s="570"/>
      <c r="L276" s="570"/>
      <c r="M276" s="570"/>
      <c r="N276" s="570"/>
      <c r="O276" s="570"/>
      <c r="P276" s="570"/>
      <c r="Q276" s="570"/>
      <c r="R276" s="570"/>
      <c r="S276" s="570"/>
      <c r="T276" s="570"/>
      <c r="U276" s="570"/>
    </row>
    <row r="277" spans="1:21" s="571" customFormat="1" ht="13.5" customHeight="1">
      <c r="A277" s="641" t="s">
        <v>529</v>
      </c>
      <c r="B277" s="640" t="s">
        <v>897</v>
      </c>
      <c r="C277" s="589"/>
      <c r="D277" s="570"/>
      <c r="E277" s="17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</row>
    <row r="278" spans="1:21" s="571" customFormat="1" ht="13.5" customHeight="1">
      <c r="A278" s="642" t="s">
        <v>812</v>
      </c>
      <c r="B278" s="643" t="s">
        <v>446</v>
      </c>
      <c r="C278" s="575" t="s">
        <v>852</v>
      </c>
      <c r="D278" s="570"/>
      <c r="E278" s="74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</row>
    <row r="279" spans="1:21" s="571" customFormat="1" ht="13.5" customHeight="1">
      <c r="A279" s="642" t="s">
        <v>813</v>
      </c>
      <c r="B279" s="643" t="s">
        <v>447</v>
      </c>
      <c r="C279" s="575" t="s">
        <v>852</v>
      </c>
      <c r="D279" s="570"/>
      <c r="E279" s="74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</row>
    <row r="280" spans="1:21" s="571" customFormat="1" ht="13.5" customHeight="1">
      <c r="A280" s="642" t="s">
        <v>814</v>
      </c>
      <c r="B280" s="643" t="s">
        <v>448</v>
      </c>
      <c r="C280" s="575" t="s">
        <v>852</v>
      </c>
      <c r="D280" s="570"/>
      <c r="E280" s="74"/>
      <c r="F280" s="570"/>
      <c r="G280" s="570"/>
      <c r="H280" s="570"/>
      <c r="I280" s="570"/>
      <c r="J280" s="570"/>
      <c r="K280" s="570"/>
      <c r="L280" s="570"/>
      <c r="M280" s="570"/>
      <c r="N280" s="570"/>
      <c r="O280" s="570"/>
      <c r="P280" s="570"/>
      <c r="Q280" s="570"/>
      <c r="R280" s="570"/>
      <c r="S280" s="570"/>
      <c r="T280" s="570"/>
      <c r="U280" s="570"/>
    </row>
    <row r="281" spans="1:21" s="571" customFormat="1" ht="13.5" customHeight="1">
      <c r="A281" s="642" t="s">
        <v>815</v>
      </c>
      <c r="B281" s="643" t="s">
        <v>449</v>
      </c>
      <c r="C281" s="575" t="s">
        <v>852</v>
      </c>
      <c r="D281" s="570"/>
      <c r="E281" s="74"/>
      <c r="F281" s="570"/>
      <c r="G281" s="570"/>
      <c r="H281" s="570"/>
      <c r="I281" s="570"/>
      <c r="J281" s="570"/>
      <c r="K281" s="570"/>
      <c r="L281" s="570"/>
      <c r="M281" s="570"/>
      <c r="N281" s="570"/>
      <c r="O281" s="570"/>
      <c r="P281" s="570"/>
      <c r="Q281" s="570"/>
      <c r="R281" s="570"/>
      <c r="S281" s="570"/>
      <c r="T281" s="570"/>
      <c r="U281" s="570"/>
    </row>
    <row r="282" spans="1:21" s="571" customFormat="1" ht="13.5" customHeight="1">
      <c r="A282" s="642" t="s">
        <v>816</v>
      </c>
      <c r="B282" s="643" t="s">
        <v>450</v>
      </c>
      <c r="C282" s="575" t="s">
        <v>852</v>
      </c>
      <c r="D282" s="570"/>
      <c r="E282" s="74"/>
      <c r="F282" s="570"/>
      <c r="G282" s="570"/>
      <c r="H282" s="570"/>
      <c r="I282" s="570"/>
      <c r="J282" s="570"/>
      <c r="K282" s="570"/>
      <c r="L282" s="570"/>
      <c r="M282" s="570"/>
      <c r="N282" s="570"/>
      <c r="O282" s="570"/>
      <c r="P282" s="570"/>
      <c r="Q282" s="570"/>
      <c r="R282" s="570"/>
      <c r="S282" s="570"/>
      <c r="T282" s="570"/>
      <c r="U282" s="570"/>
    </row>
    <row r="283" spans="1:21" s="571" customFormat="1" ht="13.5" customHeight="1">
      <c r="A283" s="642" t="s">
        <v>817</v>
      </c>
      <c r="B283" s="643" t="s">
        <v>451</v>
      </c>
      <c r="C283" s="575" t="s">
        <v>852</v>
      </c>
      <c r="D283" s="570"/>
      <c r="E283" s="74"/>
      <c r="F283" s="570"/>
      <c r="G283" s="570"/>
      <c r="H283" s="570"/>
      <c r="I283" s="570"/>
      <c r="J283" s="570"/>
      <c r="K283" s="570"/>
      <c r="L283" s="570"/>
      <c r="M283" s="570"/>
      <c r="N283" s="570"/>
      <c r="O283" s="570"/>
      <c r="P283" s="570"/>
      <c r="Q283" s="570"/>
      <c r="R283" s="570"/>
      <c r="S283" s="570"/>
      <c r="T283" s="570"/>
      <c r="U283" s="570"/>
    </row>
    <row r="284" spans="1:21" s="571" customFormat="1" ht="13.5" customHeight="1">
      <c r="A284" s="642" t="s">
        <v>818</v>
      </c>
      <c r="B284" s="643" t="s">
        <v>530</v>
      </c>
      <c r="C284" s="575" t="s">
        <v>852</v>
      </c>
      <c r="D284" s="570"/>
      <c r="E284" s="74"/>
      <c r="F284" s="570"/>
      <c r="G284" s="570"/>
      <c r="H284" s="570"/>
      <c r="I284" s="570"/>
      <c r="J284" s="570"/>
      <c r="K284" s="570"/>
      <c r="L284" s="570"/>
      <c r="M284" s="570"/>
      <c r="N284" s="570"/>
      <c r="O284" s="570"/>
      <c r="P284" s="570"/>
      <c r="Q284" s="570"/>
      <c r="R284" s="570"/>
      <c r="S284" s="570"/>
      <c r="T284" s="570"/>
      <c r="U284" s="570"/>
    </row>
    <row r="285" spans="1:21" s="571" customFormat="1" ht="13.5" customHeight="1">
      <c r="A285" s="642" t="s">
        <v>819</v>
      </c>
      <c r="B285" s="643" t="s">
        <v>889</v>
      </c>
      <c r="C285" s="575" t="s">
        <v>852</v>
      </c>
      <c r="D285" s="570"/>
      <c r="E285" s="74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</row>
    <row r="286" spans="1:21" s="571" customFormat="1" ht="13.5" customHeight="1">
      <c r="A286" s="641" t="s">
        <v>531</v>
      </c>
      <c r="B286" s="640" t="s">
        <v>874</v>
      </c>
      <c r="C286" s="589"/>
      <c r="D286" s="570"/>
      <c r="E286" s="17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</row>
    <row r="287" spans="1:21" s="571" customFormat="1" ht="13.5" customHeight="1">
      <c r="A287" s="642" t="s">
        <v>821</v>
      </c>
      <c r="B287" s="643" t="s">
        <v>452</v>
      </c>
      <c r="C287" s="575" t="s">
        <v>231</v>
      </c>
      <c r="D287" s="570"/>
      <c r="E287" s="74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</row>
    <row r="288" spans="1:21" s="571" customFormat="1" ht="13.5" customHeight="1">
      <c r="A288" s="642" t="s">
        <v>822</v>
      </c>
      <c r="B288" s="643" t="s">
        <v>453</v>
      </c>
      <c r="C288" s="575" t="s">
        <v>231</v>
      </c>
      <c r="D288" s="570"/>
      <c r="E288" s="74"/>
      <c r="F288" s="570"/>
      <c r="G288" s="570"/>
      <c r="H288" s="570"/>
      <c r="I288" s="570"/>
      <c r="J288" s="570"/>
      <c r="K288" s="570"/>
      <c r="L288" s="570"/>
      <c r="M288" s="570"/>
      <c r="N288" s="570"/>
      <c r="O288" s="570"/>
      <c r="P288" s="570"/>
      <c r="Q288" s="570"/>
      <c r="R288" s="570"/>
      <c r="S288" s="570"/>
      <c r="T288" s="570"/>
      <c r="U288" s="570"/>
    </row>
    <row r="289" spans="1:21" s="571" customFormat="1" ht="13.5" customHeight="1">
      <c r="A289" s="642" t="s">
        <v>823</v>
      </c>
      <c r="B289" s="643" t="s">
        <v>454</v>
      </c>
      <c r="C289" s="575" t="s">
        <v>231</v>
      </c>
      <c r="D289" s="570"/>
      <c r="E289" s="74"/>
      <c r="F289" s="570"/>
      <c r="G289" s="570"/>
      <c r="H289" s="570"/>
      <c r="I289" s="570"/>
      <c r="J289" s="570"/>
      <c r="K289" s="570"/>
      <c r="L289" s="570"/>
      <c r="M289" s="570"/>
      <c r="N289" s="570"/>
      <c r="O289" s="570"/>
      <c r="P289" s="570"/>
      <c r="Q289" s="570"/>
      <c r="R289" s="570"/>
      <c r="S289" s="570"/>
      <c r="T289" s="570"/>
      <c r="U289" s="570"/>
    </row>
    <row r="290" spans="1:21" s="571" customFormat="1" ht="13.5" customHeight="1">
      <c r="A290" s="642" t="s">
        <v>824</v>
      </c>
      <c r="B290" s="643" t="s">
        <v>455</v>
      </c>
      <c r="C290" s="575" t="s">
        <v>231</v>
      </c>
      <c r="D290" s="570"/>
      <c r="E290" s="74"/>
      <c r="F290" s="570"/>
      <c r="G290" s="570"/>
      <c r="H290" s="570"/>
      <c r="I290" s="570"/>
      <c r="J290" s="570"/>
      <c r="K290" s="570"/>
      <c r="L290" s="570"/>
      <c r="M290" s="570"/>
      <c r="N290" s="570"/>
      <c r="O290" s="570"/>
      <c r="P290" s="570"/>
      <c r="Q290" s="570"/>
      <c r="R290" s="570"/>
      <c r="S290" s="570"/>
      <c r="T290" s="570"/>
      <c r="U290" s="570"/>
    </row>
    <row r="291" spans="1:21" s="571" customFormat="1" ht="13.5" customHeight="1">
      <c r="A291" s="642" t="s">
        <v>825</v>
      </c>
      <c r="B291" s="643" t="s">
        <v>456</v>
      </c>
      <c r="C291" s="575" t="s">
        <v>231</v>
      </c>
      <c r="D291" s="570"/>
      <c r="E291" s="74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</row>
    <row r="292" spans="1:21" s="571" customFormat="1" ht="13.5" customHeight="1">
      <c r="A292" s="642" t="s">
        <v>826</v>
      </c>
      <c r="B292" s="643" t="s">
        <v>457</v>
      </c>
      <c r="C292" s="575" t="s">
        <v>231</v>
      </c>
      <c r="D292" s="570"/>
      <c r="E292" s="74"/>
      <c r="F292" s="570"/>
      <c r="G292" s="570"/>
      <c r="H292" s="570"/>
      <c r="I292" s="570"/>
      <c r="J292" s="570"/>
      <c r="K292" s="570"/>
      <c r="L292" s="570"/>
      <c r="M292" s="570"/>
      <c r="N292" s="570"/>
      <c r="O292" s="570"/>
      <c r="P292" s="570"/>
      <c r="Q292" s="570"/>
      <c r="R292" s="570"/>
      <c r="S292" s="570"/>
      <c r="T292" s="570"/>
      <c r="U292" s="570"/>
    </row>
    <row r="293" spans="1:21" s="571" customFormat="1" ht="13.5" customHeight="1">
      <c r="A293" s="642" t="s">
        <v>827</v>
      </c>
      <c r="B293" s="643" t="s">
        <v>458</v>
      </c>
      <c r="C293" s="575" t="s">
        <v>231</v>
      </c>
      <c r="D293" s="570"/>
      <c r="E293" s="74"/>
      <c r="F293" s="570"/>
      <c r="G293" s="570"/>
      <c r="H293" s="570"/>
      <c r="I293" s="570"/>
      <c r="J293" s="570"/>
      <c r="K293" s="570"/>
      <c r="L293" s="570"/>
      <c r="M293" s="570"/>
      <c r="N293" s="570"/>
      <c r="O293" s="570"/>
      <c r="P293" s="570"/>
      <c r="Q293" s="570"/>
      <c r="R293" s="570"/>
      <c r="S293" s="570"/>
      <c r="T293" s="570"/>
      <c r="U293" s="570"/>
    </row>
    <row r="294" spans="1:21" s="571" customFormat="1" ht="13.5" customHeight="1">
      <c r="A294" s="642" t="s">
        <v>828</v>
      </c>
      <c r="B294" s="643" t="s">
        <v>535</v>
      </c>
      <c r="C294" s="575" t="s">
        <v>231</v>
      </c>
      <c r="D294" s="570"/>
      <c r="E294" s="17"/>
      <c r="F294" s="570"/>
      <c r="G294" s="570"/>
      <c r="H294" s="570"/>
      <c r="I294" s="570"/>
      <c r="J294" s="570"/>
      <c r="K294" s="570"/>
      <c r="L294" s="570"/>
      <c r="M294" s="570"/>
      <c r="N294" s="570"/>
      <c r="O294" s="570"/>
      <c r="P294" s="570"/>
      <c r="Q294" s="570"/>
      <c r="R294" s="570"/>
      <c r="S294" s="570"/>
      <c r="T294" s="570"/>
      <c r="U294" s="570"/>
    </row>
    <row r="295" spans="1:21" s="571" customFormat="1" ht="13.5" customHeight="1">
      <c r="A295" s="642" t="s">
        <v>829</v>
      </c>
      <c r="B295" s="643" t="s">
        <v>576</v>
      </c>
      <c r="C295" s="575" t="s">
        <v>231</v>
      </c>
      <c r="D295" s="570"/>
      <c r="E295" s="74"/>
      <c r="F295" s="570"/>
      <c r="G295" s="570"/>
      <c r="H295" s="570"/>
      <c r="I295" s="570"/>
      <c r="J295" s="570"/>
      <c r="K295" s="570"/>
      <c r="L295" s="570"/>
      <c r="M295" s="570"/>
      <c r="N295" s="570"/>
      <c r="O295" s="570"/>
      <c r="P295" s="570"/>
      <c r="Q295" s="570"/>
      <c r="R295" s="570"/>
      <c r="S295" s="570"/>
      <c r="T295" s="570"/>
      <c r="U295" s="570"/>
    </row>
    <row r="296" spans="1:21" s="571" customFormat="1" ht="13.5" customHeight="1">
      <c r="A296" s="641" t="s">
        <v>532</v>
      </c>
      <c r="B296" s="640" t="s">
        <v>875</v>
      </c>
      <c r="C296" s="589"/>
      <c r="D296" s="570"/>
      <c r="E296" s="17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</row>
    <row r="297" spans="1:21" s="571" customFormat="1" ht="13.5" customHeight="1">
      <c r="A297" s="642" t="s">
        <v>830</v>
      </c>
      <c r="B297" s="643" t="s">
        <v>459</v>
      </c>
      <c r="C297" s="575" t="s">
        <v>231</v>
      </c>
      <c r="D297" s="570"/>
      <c r="E297" s="74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</row>
    <row r="298" spans="1:21" s="571" customFormat="1" ht="13.5" customHeight="1">
      <c r="A298" s="642" t="s">
        <v>831</v>
      </c>
      <c r="B298" s="643" t="s">
        <v>460</v>
      </c>
      <c r="C298" s="575" t="s">
        <v>231</v>
      </c>
      <c r="D298" s="570"/>
      <c r="E298" s="74"/>
      <c r="F298" s="570"/>
      <c r="G298" s="570"/>
      <c r="H298" s="570"/>
      <c r="I298" s="570"/>
      <c r="J298" s="570"/>
      <c r="K298" s="570"/>
      <c r="L298" s="570"/>
      <c r="M298" s="570"/>
      <c r="N298" s="570"/>
      <c r="O298" s="570"/>
      <c r="P298" s="570"/>
      <c r="Q298" s="570"/>
      <c r="R298" s="570"/>
      <c r="S298" s="570"/>
      <c r="T298" s="570"/>
      <c r="U298" s="570"/>
    </row>
    <row r="299" spans="1:21" s="571" customFormat="1" ht="13.5" customHeight="1">
      <c r="A299" s="642" t="s">
        <v>832</v>
      </c>
      <c r="B299" s="643" t="s">
        <v>461</v>
      </c>
      <c r="C299" s="575" t="s">
        <v>231</v>
      </c>
      <c r="D299" s="570"/>
      <c r="E299" s="74"/>
      <c r="F299" s="570"/>
      <c r="G299" s="570"/>
      <c r="H299" s="570"/>
      <c r="I299" s="570"/>
      <c r="J299" s="570"/>
      <c r="K299" s="570"/>
      <c r="L299" s="570"/>
      <c r="M299" s="570"/>
      <c r="N299" s="570"/>
      <c r="O299" s="570"/>
      <c r="P299" s="570"/>
      <c r="Q299" s="570"/>
      <c r="R299" s="570"/>
      <c r="S299" s="570"/>
      <c r="T299" s="570"/>
      <c r="U299" s="570"/>
    </row>
    <row r="300" spans="1:21" s="571" customFormat="1" ht="13.5" customHeight="1">
      <c r="A300" s="642" t="s">
        <v>833</v>
      </c>
      <c r="B300" s="643" t="s">
        <v>462</v>
      </c>
      <c r="C300" s="575" t="s">
        <v>231</v>
      </c>
      <c r="D300" s="570"/>
      <c r="E300" s="74"/>
      <c r="F300" s="570"/>
      <c r="G300" s="570"/>
      <c r="H300" s="570"/>
      <c r="I300" s="570"/>
      <c r="J300" s="570"/>
      <c r="K300" s="570"/>
      <c r="L300" s="570"/>
      <c r="M300" s="570"/>
      <c r="N300" s="570"/>
      <c r="O300" s="570"/>
      <c r="P300" s="570"/>
      <c r="Q300" s="570"/>
      <c r="R300" s="570"/>
      <c r="S300" s="570"/>
      <c r="T300" s="570"/>
      <c r="U300" s="570"/>
    </row>
    <row r="301" spans="1:21" s="571" customFormat="1" ht="13.5" customHeight="1">
      <c r="A301" s="642" t="s">
        <v>834</v>
      </c>
      <c r="B301" s="643" t="s">
        <v>577</v>
      </c>
      <c r="C301" s="575" t="s">
        <v>231</v>
      </c>
      <c r="D301" s="570"/>
      <c r="E301" s="74"/>
      <c r="F301" s="570"/>
      <c r="G301" s="570"/>
      <c r="H301" s="570"/>
      <c r="I301" s="570"/>
      <c r="J301" s="570"/>
      <c r="K301" s="570"/>
      <c r="L301" s="570"/>
      <c r="M301" s="570"/>
      <c r="N301" s="570"/>
      <c r="O301" s="570"/>
      <c r="P301" s="570"/>
      <c r="Q301" s="570"/>
      <c r="R301" s="570"/>
      <c r="S301" s="570"/>
      <c r="T301" s="570"/>
      <c r="U301" s="570"/>
    </row>
    <row r="302" spans="1:21" s="571" customFormat="1" ht="13.5" customHeight="1">
      <c r="A302" s="641" t="s">
        <v>533</v>
      </c>
      <c r="B302" s="640" t="s">
        <v>876</v>
      </c>
      <c r="C302" s="589"/>
      <c r="D302" s="570"/>
      <c r="E302" s="17"/>
      <c r="F302" s="570"/>
      <c r="G302" s="570"/>
      <c r="H302" s="570"/>
      <c r="I302" s="570"/>
      <c r="J302" s="570"/>
      <c r="K302" s="570"/>
      <c r="L302" s="570"/>
      <c r="M302" s="570"/>
      <c r="N302" s="570"/>
      <c r="O302" s="570"/>
      <c r="P302" s="570"/>
      <c r="Q302" s="570"/>
      <c r="R302" s="570"/>
      <c r="S302" s="570"/>
      <c r="T302" s="570"/>
      <c r="U302" s="570"/>
    </row>
    <row r="303" spans="1:21" s="571" customFormat="1" ht="13.5" customHeight="1">
      <c r="A303" s="642" t="s">
        <v>835</v>
      </c>
      <c r="B303" s="643" t="s">
        <v>539</v>
      </c>
      <c r="C303" s="575" t="s">
        <v>231</v>
      </c>
      <c r="D303" s="570"/>
      <c r="E303" s="74"/>
      <c r="F303" s="570"/>
      <c r="G303" s="570"/>
      <c r="H303" s="570"/>
      <c r="I303" s="570"/>
      <c r="J303" s="570"/>
      <c r="K303" s="570"/>
      <c r="L303" s="570"/>
      <c r="M303" s="570"/>
      <c r="N303" s="570"/>
      <c r="O303" s="570"/>
      <c r="P303" s="570"/>
      <c r="Q303" s="570"/>
      <c r="R303" s="570"/>
      <c r="S303" s="570"/>
      <c r="T303" s="570"/>
      <c r="U303" s="570"/>
    </row>
    <row r="304" spans="1:21" s="571" customFormat="1" ht="13.5" customHeight="1">
      <c r="A304" s="642" t="s">
        <v>836</v>
      </c>
      <c r="B304" s="643" t="s">
        <v>540</v>
      </c>
      <c r="C304" s="575" t="s">
        <v>241</v>
      </c>
      <c r="D304" s="570"/>
      <c r="E304" s="74"/>
      <c r="F304" s="570"/>
      <c r="G304" s="570"/>
      <c r="H304" s="570"/>
      <c r="I304" s="570"/>
      <c r="J304" s="570"/>
      <c r="K304" s="570"/>
      <c r="L304" s="570"/>
      <c r="M304" s="570"/>
      <c r="N304" s="570"/>
      <c r="O304" s="570"/>
      <c r="P304" s="570"/>
      <c r="Q304" s="570"/>
      <c r="R304" s="570"/>
      <c r="S304" s="570"/>
      <c r="T304" s="570"/>
      <c r="U304" s="570"/>
    </row>
    <row r="305" spans="1:21" s="571" customFormat="1" ht="13.5" customHeight="1">
      <c r="A305" s="642" t="s">
        <v>837</v>
      </c>
      <c r="B305" s="643" t="s">
        <v>541</v>
      </c>
      <c r="C305" s="575" t="s">
        <v>241</v>
      </c>
      <c r="D305" s="570"/>
      <c r="E305" s="74"/>
      <c r="F305" s="570"/>
      <c r="G305" s="570"/>
      <c r="H305" s="570"/>
      <c r="I305" s="570"/>
      <c r="J305" s="570"/>
      <c r="K305" s="570"/>
      <c r="L305" s="570"/>
      <c r="M305" s="570"/>
      <c r="N305" s="570"/>
      <c r="O305" s="570"/>
      <c r="P305" s="570"/>
      <c r="Q305" s="570"/>
      <c r="R305" s="570"/>
      <c r="S305" s="570"/>
      <c r="T305" s="570"/>
      <c r="U305" s="570"/>
    </row>
    <row r="306" spans="1:21" s="571" customFormat="1" ht="13.5" customHeight="1">
      <c r="A306" s="642" t="s">
        <v>838</v>
      </c>
      <c r="B306" s="643" t="s">
        <v>542</v>
      </c>
      <c r="C306" s="575" t="s">
        <v>241</v>
      </c>
      <c r="D306" s="570"/>
      <c r="E306" s="74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</row>
    <row r="307" spans="1:21" s="571" customFormat="1" ht="13.5" customHeight="1">
      <c r="A307" s="642" t="s">
        <v>839</v>
      </c>
      <c r="B307" s="643" t="s">
        <v>543</v>
      </c>
      <c r="C307" s="575" t="s">
        <v>241</v>
      </c>
      <c r="D307" s="570"/>
      <c r="F307" s="570"/>
      <c r="G307" s="570"/>
      <c r="H307" s="570"/>
      <c r="I307" s="570"/>
      <c r="J307" s="570"/>
      <c r="K307" s="570"/>
      <c r="L307" s="570"/>
      <c r="M307" s="570"/>
      <c r="N307" s="570"/>
      <c r="O307" s="570"/>
      <c r="P307" s="570"/>
      <c r="Q307" s="570"/>
      <c r="R307" s="570"/>
      <c r="S307" s="570"/>
      <c r="T307" s="570"/>
      <c r="U307" s="570"/>
    </row>
    <row r="308" spans="1:21" s="571" customFormat="1" ht="13.5" customHeight="1">
      <c r="A308" s="642" t="s">
        <v>840</v>
      </c>
      <c r="B308" s="643" t="s">
        <v>544</v>
      </c>
      <c r="C308" s="575" t="s">
        <v>241</v>
      </c>
      <c r="D308" s="570"/>
      <c r="E308" s="338"/>
      <c r="F308" s="570"/>
      <c r="G308" s="570"/>
      <c r="H308" s="570"/>
      <c r="I308" s="570"/>
      <c r="J308" s="570"/>
      <c r="K308" s="570"/>
      <c r="L308" s="570"/>
      <c r="M308" s="570"/>
      <c r="N308" s="570"/>
      <c r="O308" s="570"/>
      <c r="P308" s="570"/>
      <c r="Q308" s="570"/>
      <c r="R308" s="570"/>
      <c r="S308" s="570"/>
      <c r="T308" s="570"/>
      <c r="U308" s="570"/>
    </row>
    <row r="309" spans="1:21" s="571" customFormat="1" ht="13.5" customHeight="1">
      <c r="A309" s="642" t="s">
        <v>841</v>
      </c>
      <c r="B309" s="643" t="s">
        <v>882</v>
      </c>
      <c r="C309" s="575" t="s">
        <v>231</v>
      </c>
      <c r="D309" s="570"/>
      <c r="E309" s="338"/>
      <c r="F309" s="570"/>
      <c r="G309" s="570"/>
      <c r="H309" s="570"/>
      <c r="I309" s="570"/>
      <c r="J309" s="570"/>
      <c r="K309" s="570"/>
      <c r="L309" s="570"/>
      <c r="M309" s="570"/>
      <c r="N309" s="570"/>
      <c r="O309" s="570"/>
      <c r="P309" s="570"/>
      <c r="Q309" s="570"/>
      <c r="R309" s="570"/>
      <c r="S309" s="570"/>
      <c r="T309" s="570"/>
      <c r="U309" s="570"/>
    </row>
    <row r="310" spans="1:21" s="571" customFormat="1" ht="13.5" customHeight="1">
      <c r="A310" s="642" t="s">
        <v>842</v>
      </c>
      <c r="B310" s="643" t="s">
        <v>538</v>
      </c>
      <c r="C310" s="575" t="s">
        <v>231</v>
      </c>
      <c r="D310" s="570"/>
      <c r="E310" s="338"/>
      <c r="F310" s="570"/>
      <c r="G310" s="570"/>
      <c r="H310" s="570"/>
      <c r="I310" s="570"/>
      <c r="J310" s="570"/>
      <c r="K310" s="570"/>
      <c r="L310" s="570"/>
      <c r="M310" s="570"/>
      <c r="N310" s="570"/>
      <c r="O310" s="570"/>
      <c r="P310" s="570"/>
      <c r="Q310" s="570"/>
      <c r="R310" s="570"/>
      <c r="S310" s="570"/>
      <c r="T310" s="570"/>
      <c r="U310" s="570"/>
    </row>
    <row r="311" spans="1:21" s="571" customFormat="1" ht="13.5" customHeight="1">
      <c r="A311" s="642" t="s">
        <v>843</v>
      </c>
      <c r="B311" s="643" t="s">
        <v>578</v>
      </c>
      <c r="C311" s="575" t="s">
        <v>231</v>
      </c>
      <c r="D311" s="570"/>
      <c r="E311" s="338"/>
      <c r="F311" s="570"/>
      <c r="G311" s="570"/>
      <c r="H311" s="570"/>
      <c r="I311" s="570"/>
      <c r="J311" s="570"/>
      <c r="K311" s="570"/>
      <c r="L311" s="570"/>
      <c r="M311" s="570"/>
      <c r="N311" s="570"/>
      <c r="O311" s="570"/>
      <c r="P311" s="570"/>
      <c r="Q311" s="570"/>
      <c r="R311" s="570"/>
      <c r="S311" s="570"/>
      <c r="T311" s="570"/>
      <c r="U311" s="570"/>
    </row>
    <row r="312" spans="1:21" s="571" customFormat="1" ht="13.5" customHeight="1">
      <c r="A312" s="573"/>
      <c r="B312" s="574"/>
      <c r="C312" s="573"/>
      <c r="D312" s="570"/>
      <c r="E312" s="338"/>
      <c r="F312" s="570"/>
      <c r="G312" s="570"/>
      <c r="H312" s="570"/>
      <c r="I312" s="570"/>
      <c r="J312" s="570"/>
      <c r="K312" s="570"/>
      <c r="L312" s="570"/>
      <c r="M312" s="570"/>
      <c r="N312" s="570"/>
      <c r="O312" s="570"/>
      <c r="P312" s="570"/>
      <c r="Q312" s="570"/>
      <c r="R312" s="570"/>
      <c r="S312" s="570"/>
      <c r="T312" s="570"/>
      <c r="U312" s="570"/>
    </row>
    <row r="313" spans="1:21" s="571" customFormat="1" ht="13.5" customHeight="1">
      <c r="A313" s="573"/>
      <c r="B313" s="574"/>
      <c r="C313" s="573"/>
      <c r="D313" s="570"/>
      <c r="E313" s="338"/>
      <c r="F313" s="570"/>
      <c r="G313" s="570"/>
      <c r="H313" s="570"/>
      <c r="I313" s="570"/>
      <c r="J313" s="570"/>
      <c r="K313" s="570"/>
      <c r="L313" s="570"/>
      <c r="M313" s="570"/>
      <c r="N313" s="570"/>
      <c r="O313" s="570"/>
      <c r="P313" s="570"/>
      <c r="Q313" s="570"/>
      <c r="R313" s="570"/>
      <c r="S313" s="570"/>
      <c r="T313" s="570"/>
      <c r="U313" s="570"/>
    </row>
    <row r="314" spans="1:21" s="571" customFormat="1" ht="13.5" customHeight="1">
      <c r="A314" s="573"/>
      <c r="B314" s="574"/>
      <c r="C314" s="573"/>
      <c r="D314" s="570"/>
      <c r="E314" s="338"/>
      <c r="F314" s="570"/>
      <c r="G314" s="570"/>
      <c r="H314" s="570"/>
      <c r="I314" s="570"/>
      <c r="J314" s="570"/>
      <c r="K314" s="570"/>
      <c r="L314" s="570"/>
      <c r="M314" s="570"/>
      <c r="N314" s="570"/>
      <c r="O314" s="570"/>
      <c r="P314" s="570"/>
      <c r="Q314" s="570"/>
      <c r="R314" s="570"/>
      <c r="S314" s="570"/>
      <c r="T314" s="570"/>
      <c r="U314" s="570"/>
    </row>
    <row r="315" spans="1:21" s="571" customFormat="1" ht="13.5" customHeight="1">
      <c r="A315" s="573"/>
      <c r="B315" s="574"/>
      <c r="C315" s="573"/>
      <c r="D315" s="570"/>
      <c r="E315" s="338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</row>
    <row r="316" spans="1:21" ht="13.5" customHeight="1">
      <c r="A316" s="377"/>
      <c r="B316" s="386"/>
      <c r="C316" s="377"/>
      <c r="D316" s="376"/>
      <c r="E31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</row>
    <row r="317" spans="1:21" ht="13.5" customHeight="1">
      <c r="A317" s="377"/>
      <c r="B317" s="386"/>
      <c r="C317" s="377"/>
      <c r="D317" s="376"/>
      <c r="E317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</row>
    <row r="318" spans="1:21" ht="13.5" customHeight="1">
      <c r="A318" s="377"/>
      <c r="B318" s="386"/>
      <c r="C318" s="377"/>
      <c r="D318" s="376"/>
      <c r="E318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</row>
    <row r="319" spans="1:21" ht="13.5" customHeight="1">
      <c r="A319" s="377"/>
      <c r="B319" s="386"/>
      <c r="C319" s="377"/>
      <c r="D319" s="376"/>
      <c r="E319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</row>
    <row r="320" spans="1:21" ht="13.5" customHeight="1">
      <c r="A320" s="377"/>
      <c r="B320" s="386"/>
      <c r="C320" s="377"/>
      <c r="D320" s="376"/>
      <c r="E320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</row>
    <row r="321" spans="1:21" ht="13.5" customHeight="1">
      <c r="A321" s="377"/>
      <c r="B321" s="386"/>
      <c r="C321" s="377"/>
      <c r="D321" s="376"/>
      <c r="E321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</row>
    <row r="322" spans="1:21" ht="13.5" customHeight="1">
      <c r="A322" s="377"/>
      <c r="B322" s="386"/>
      <c r="C322" s="377"/>
      <c r="D322" s="376"/>
      <c r="E322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</row>
    <row r="323" spans="1:21" ht="13.5" customHeight="1">
      <c r="A323" s="377"/>
      <c r="B323" s="386"/>
      <c r="C323" s="377"/>
      <c r="D323" s="376"/>
      <c r="E323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</row>
    <row r="324" spans="1:21" ht="13.5" customHeight="1">
      <c r="A324" s="377"/>
      <c r="B324" s="386"/>
      <c r="C324" s="377"/>
      <c r="D324" s="376"/>
      <c r="E324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</row>
    <row r="325" spans="1:21" ht="13.5" customHeight="1">
      <c r="A325" s="377"/>
      <c r="B325" s="386"/>
      <c r="C325" s="377"/>
      <c r="D325" s="376"/>
      <c r="E325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</row>
    <row r="326" spans="1:21" ht="13.5" customHeight="1">
      <c r="A326" s="377"/>
      <c r="B326" s="386"/>
      <c r="C326" s="377"/>
      <c r="D326" s="376"/>
      <c r="E32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</row>
    <row r="327" spans="1:21" ht="13.5" customHeight="1">
      <c r="A327" s="377"/>
      <c r="B327" s="386"/>
      <c r="C327" s="377"/>
      <c r="D327" s="376"/>
      <c r="E327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</row>
    <row r="328" spans="1:21" ht="13.5" customHeight="1">
      <c r="A328" s="377"/>
      <c r="B328" s="386"/>
      <c r="C328" s="377"/>
      <c r="D328" s="376"/>
      <c r="E328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</row>
    <row r="329" spans="1:21" ht="13.5" customHeight="1">
      <c r="A329" s="377"/>
      <c r="B329" s="386"/>
      <c r="C329" s="377"/>
      <c r="D329" s="376"/>
      <c r="E329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</row>
    <row r="330" spans="1:21" ht="13.5" customHeight="1">
      <c r="A330" s="377"/>
      <c r="B330" s="386"/>
      <c r="C330" s="377"/>
      <c r="D330" s="376"/>
      <c r="E330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</row>
    <row r="331" spans="1:21" ht="13.5" customHeight="1">
      <c r="A331" s="377"/>
      <c r="B331" s="386"/>
      <c r="C331" s="377"/>
      <c r="D331" s="376"/>
      <c r="E331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</row>
    <row r="332" spans="1:21" ht="13.5" customHeight="1">
      <c r="A332" s="377"/>
      <c r="B332" s="386"/>
      <c r="C332" s="377"/>
      <c r="D332" s="376"/>
      <c r="E332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</row>
    <row r="333" spans="1:21" ht="13.5" customHeight="1">
      <c r="A333" s="377"/>
      <c r="B333" s="386"/>
      <c r="C333" s="377"/>
      <c r="D333" s="376"/>
      <c r="E333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</row>
    <row r="334" spans="1:21" ht="13.5" customHeight="1">
      <c r="A334" s="377"/>
      <c r="B334" s="386"/>
      <c r="C334" s="377"/>
      <c r="D334" s="376"/>
      <c r="E334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</row>
    <row r="335" spans="1:21" ht="13.5" customHeight="1">
      <c r="A335" s="377"/>
      <c r="B335" s="386"/>
      <c r="C335" s="377"/>
      <c r="D335" s="376"/>
      <c r="E335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</row>
    <row r="336" spans="1:21" ht="13.5" customHeight="1">
      <c r="A336" s="377"/>
      <c r="B336" s="386"/>
      <c r="C336" s="377"/>
      <c r="D336" s="376"/>
      <c r="E33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</row>
    <row r="337" spans="1:21" ht="13.5" customHeight="1">
      <c r="A337" s="377"/>
      <c r="B337" s="386"/>
      <c r="C337" s="377"/>
      <c r="D337" s="376"/>
      <c r="E337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</row>
    <row r="338" spans="1:21" ht="13.5" customHeight="1">
      <c r="A338" s="377"/>
      <c r="B338" s="386"/>
      <c r="C338" s="377"/>
      <c r="D338" s="376"/>
      <c r="E338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</row>
    <row r="339" spans="1:21" ht="13.5" customHeight="1">
      <c r="A339" s="377"/>
      <c r="B339" s="386"/>
      <c r="C339" s="377"/>
      <c r="D339" s="376"/>
      <c r="E339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</row>
    <row r="340" spans="1:21" ht="13.5" customHeight="1">
      <c r="A340" s="377"/>
      <c r="B340" s="386"/>
      <c r="C340" s="377"/>
      <c r="D340" s="376"/>
      <c r="E340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</row>
    <row r="341" spans="1:21" ht="13.5" customHeight="1">
      <c r="A341" s="377"/>
      <c r="B341" s="386"/>
      <c r="C341" s="377"/>
      <c r="D341" s="376"/>
      <c r="E341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</row>
    <row r="342" spans="1:21" ht="13.5" customHeight="1">
      <c r="A342" s="377"/>
      <c r="B342" s="386"/>
      <c r="C342" s="377"/>
      <c r="D342" s="376"/>
      <c r="E342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</row>
    <row r="343" spans="1:21" ht="13.5" customHeight="1">
      <c r="A343" s="377"/>
      <c r="B343" s="386"/>
      <c r="C343" s="377"/>
      <c r="D343" s="376"/>
      <c r="E343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</row>
    <row r="344" spans="1:21" ht="13.5" customHeight="1">
      <c r="A344" s="377"/>
      <c r="B344" s="386"/>
      <c r="C344" s="377"/>
      <c r="D344" s="376"/>
      <c r="E344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</row>
    <row r="345" spans="1:21" ht="13.5" customHeight="1">
      <c r="A345" s="377"/>
      <c r="B345" s="386"/>
      <c r="C345" s="377"/>
      <c r="D345" s="376"/>
      <c r="E345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</row>
    <row r="346" spans="1:21" ht="13.5" customHeight="1">
      <c r="A346" s="377"/>
      <c r="B346" s="386"/>
      <c r="C346" s="377"/>
      <c r="D346" s="376"/>
      <c r="E34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</row>
    <row r="347" spans="1:21" ht="13.5" customHeight="1">
      <c r="A347" s="377"/>
      <c r="B347" s="386"/>
      <c r="C347" s="377"/>
      <c r="D347" s="376"/>
      <c r="E347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</row>
    <row r="348" spans="1:21" ht="13.5" customHeight="1">
      <c r="A348" s="377"/>
      <c r="B348" s="386"/>
      <c r="C348" s="377"/>
      <c r="D348" s="376"/>
      <c r="E348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</row>
    <row r="349" spans="1:21" ht="13.5" customHeight="1">
      <c r="A349" s="377"/>
      <c r="B349" s="386"/>
      <c r="C349" s="377"/>
      <c r="D349" s="376"/>
      <c r="E349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</row>
    <row r="350" spans="1:21" ht="13.5" customHeight="1">
      <c r="A350" s="377"/>
      <c r="B350" s="386"/>
      <c r="C350" s="377"/>
      <c r="D350" s="376"/>
      <c r="E350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</row>
    <row r="351" spans="1:21" ht="13.5" customHeight="1">
      <c r="A351" s="377"/>
      <c r="B351" s="386"/>
      <c r="C351" s="377"/>
      <c r="D351" s="376"/>
      <c r="E351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</row>
    <row r="352" spans="1:21" ht="13.5" customHeight="1">
      <c r="A352" s="377"/>
      <c r="B352" s="386"/>
      <c r="C352" s="377"/>
      <c r="D352" s="376"/>
      <c r="E352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</row>
    <row r="353" spans="1:21" ht="13.5" customHeight="1">
      <c r="A353" s="377"/>
      <c r="B353" s="386"/>
      <c r="C353" s="377"/>
      <c r="D353" s="376"/>
      <c r="E353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</row>
    <row r="354" spans="1:21" ht="13.5" customHeight="1">
      <c r="A354" s="377"/>
      <c r="B354" s="386"/>
      <c r="C354" s="377"/>
      <c r="D354" s="376"/>
      <c r="E354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</row>
    <row r="355" spans="1:21" ht="13.5" customHeight="1">
      <c r="A355" s="377"/>
      <c r="B355" s="386"/>
      <c r="C355" s="377"/>
      <c r="D355" s="376"/>
      <c r="E355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</row>
    <row r="356" spans="1:21" ht="13.5" customHeight="1">
      <c r="A356" s="377"/>
      <c r="B356" s="386"/>
      <c r="C356" s="377"/>
      <c r="D356" s="376"/>
      <c r="E35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</row>
    <row r="357" spans="1:21" ht="13.5" customHeight="1">
      <c r="A357" s="377"/>
      <c r="B357" s="386"/>
      <c r="C357" s="377"/>
      <c r="D357" s="376"/>
      <c r="E357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</row>
    <row r="358" spans="1:21" ht="13.5" customHeight="1">
      <c r="A358" s="377"/>
      <c r="B358" s="386"/>
      <c r="C358" s="377"/>
      <c r="D358" s="376"/>
      <c r="E358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</row>
    <row r="359" spans="1:21" ht="13.5" customHeight="1">
      <c r="A359" s="377"/>
      <c r="B359" s="386"/>
      <c r="C359" s="377"/>
      <c r="D359" s="376"/>
      <c r="E359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</row>
    <row r="360" spans="1:21" ht="13.5" customHeight="1">
      <c r="A360" s="377"/>
      <c r="B360" s="386"/>
      <c r="C360" s="377"/>
      <c r="D360" s="376"/>
      <c r="E360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</row>
    <row r="361" spans="1:21" ht="13.5" customHeight="1">
      <c r="A361" s="377"/>
      <c r="B361" s="386"/>
      <c r="C361" s="377"/>
      <c r="D361" s="376"/>
      <c r="E361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</row>
    <row r="362" spans="1:21" ht="13.5" customHeight="1">
      <c r="A362" s="377"/>
      <c r="B362" s="386"/>
      <c r="C362" s="377"/>
      <c r="D362" s="376"/>
      <c r="E362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</row>
    <row r="363" spans="1:21" ht="13.5" customHeight="1">
      <c r="A363" s="377"/>
      <c r="B363" s="386"/>
      <c r="C363" s="377"/>
      <c r="D363" s="376"/>
      <c r="E363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</row>
    <row r="364" spans="1:21" ht="13.5" customHeight="1">
      <c r="A364" s="377"/>
      <c r="B364" s="386"/>
      <c r="C364" s="377"/>
      <c r="D364" s="376"/>
      <c r="E364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</row>
    <row r="365" spans="1:21" ht="13.5" customHeight="1">
      <c r="A365" s="377"/>
      <c r="B365" s="386"/>
      <c r="C365" s="377"/>
      <c r="D365" s="376"/>
      <c r="E365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</row>
    <row r="366" spans="1:21" ht="13.5" customHeight="1">
      <c r="A366" s="377"/>
      <c r="B366" s="386"/>
      <c r="C366" s="377"/>
      <c r="D366" s="376"/>
      <c r="E36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</row>
    <row r="367" spans="1:21" ht="13.5" customHeight="1">
      <c r="A367" s="377"/>
      <c r="B367" s="386"/>
      <c r="C367" s="377"/>
      <c r="D367" s="376"/>
      <c r="E367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</row>
    <row r="368" spans="1:21" ht="13.5" customHeight="1">
      <c r="A368" s="377"/>
      <c r="B368" s="386"/>
      <c r="C368" s="377"/>
      <c r="D368" s="376"/>
      <c r="E368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</row>
    <row r="369" spans="1:21" ht="13.5" customHeight="1">
      <c r="A369" s="377"/>
      <c r="B369" s="386"/>
      <c r="C369" s="377"/>
      <c r="D369" s="376"/>
      <c r="E369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</row>
    <row r="370" spans="1:21" ht="13.5" customHeight="1">
      <c r="A370" s="377"/>
      <c r="B370" s="386"/>
      <c r="C370" s="377"/>
      <c r="D370" s="376"/>
      <c r="E370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</row>
    <row r="371" spans="1:21" ht="13.5" customHeight="1">
      <c r="A371" s="377"/>
      <c r="B371" s="386"/>
      <c r="C371" s="377"/>
      <c r="D371" s="376"/>
      <c r="E371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</row>
    <row r="372" spans="1:21" ht="13.5" customHeight="1">
      <c r="A372" s="377"/>
      <c r="B372" s="386"/>
      <c r="C372" s="377"/>
      <c r="D372" s="376"/>
      <c r="E372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</row>
    <row r="373" spans="1:21" ht="13.5" customHeight="1">
      <c r="A373" s="377"/>
      <c r="B373" s="386"/>
      <c r="C373" s="377"/>
      <c r="D373" s="376"/>
      <c r="E373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</row>
    <row r="374" spans="1:21" ht="13.5" customHeight="1">
      <c r="A374" s="377"/>
      <c r="B374" s="386"/>
      <c r="C374" s="377"/>
      <c r="D374" s="376"/>
      <c r="E374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</row>
    <row r="375" spans="1:21" ht="13.5" customHeight="1">
      <c r="A375" s="377"/>
      <c r="B375" s="386"/>
      <c r="C375" s="377"/>
      <c r="D375" s="376"/>
      <c r="E375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</row>
    <row r="376" spans="1:21" ht="13.5" customHeight="1">
      <c r="A376" s="377"/>
      <c r="B376" s="386"/>
      <c r="C376" s="377"/>
      <c r="D376" s="376"/>
      <c r="E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</row>
    <row r="377" spans="1:21" ht="13.5" customHeight="1">
      <c r="A377" s="377"/>
      <c r="B377" s="386"/>
      <c r="C377" s="377"/>
      <c r="D377" s="376"/>
      <c r="E377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</row>
    <row r="378" spans="1:21" ht="13.5" customHeight="1">
      <c r="A378" s="377"/>
      <c r="B378" s="386"/>
      <c r="C378" s="377"/>
      <c r="D378" s="376"/>
      <c r="E378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</row>
    <row r="379" spans="1:21" ht="13.5" customHeight="1">
      <c r="A379" s="377"/>
      <c r="B379" s="386"/>
      <c r="C379" s="377"/>
      <c r="D379" s="376"/>
      <c r="E379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</row>
    <row r="380" spans="1:21" ht="13.5" customHeight="1">
      <c r="A380" s="377"/>
      <c r="B380" s="386"/>
      <c r="C380" s="377"/>
      <c r="D380" s="376"/>
      <c r="E380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</row>
    <row r="381" spans="1:21" ht="13.5" customHeight="1">
      <c r="A381" s="377"/>
      <c r="B381" s="386"/>
      <c r="C381" s="377"/>
      <c r="D381" s="376"/>
      <c r="E381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</row>
    <row r="382" spans="1:21" ht="13.5" customHeight="1">
      <c r="A382" s="377"/>
      <c r="B382" s="386"/>
      <c r="C382" s="377"/>
      <c r="D382" s="376"/>
      <c r="E382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</row>
    <row r="383" spans="1:21" ht="13.5" customHeight="1">
      <c r="A383" s="377"/>
      <c r="B383" s="386"/>
      <c r="C383" s="377"/>
      <c r="D383" s="376"/>
      <c r="E383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</row>
    <row r="384" spans="1:21" ht="13.5" customHeight="1">
      <c r="A384" s="377"/>
      <c r="B384" s="386"/>
      <c r="C384" s="377"/>
      <c r="D384" s="376"/>
      <c r="E384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</row>
    <row r="385" spans="1:21" ht="13.5" customHeight="1">
      <c r="A385" s="377"/>
      <c r="B385" s="386"/>
      <c r="C385" s="377"/>
      <c r="D385" s="376"/>
      <c r="E385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</row>
    <row r="386" spans="1:21" ht="13.5" customHeight="1">
      <c r="A386" s="377"/>
      <c r="B386" s="386"/>
      <c r="C386" s="377"/>
      <c r="D386" s="376"/>
      <c r="E38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</row>
    <row r="387" spans="1:21" ht="13.5" customHeight="1">
      <c r="A387" s="377"/>
      <c r="B387" s="386"/>
      <c r="C387" s="377"/>
      <c r="D387" s="376"/>
      <c r="E387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</row>
    <row r="388" spans="1:21" ht="13.5" customHeight="1">
      <c r="A388" s="377"/>
      <c r="B388" s="386"/>
      <c r="C388" s="377"/>
      <c r="D388" s="376"/>
      <c r="E388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</row>
    <row r="389" spans="1:21" ht="13.5" customHeight="1">
      <c r="A389" s="377"/>
      <c r="B389" s="386"/>
      <c r="C389" s="377"/>
      <c r="D389" s="376"/>
      <c r="E389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</row>
    <row r="390" spans="1:21" ht="13.5" customHeight="1">
      <c r="A390" s="377"/>
      <c r="B390" s="386"/>
      <c r="C390" s="377"/>
      <c r="D390" s="376"/>
      <c r="E390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</row>
    <row r="391" spans="1:21" ht="13.5" customHeight="1">
      <c r="A391" s="377"/>
      <c r="B391" s="386"/>
      <c r="C391" s="377"/>
      <c r="D391" s="376"/>
      <c r="E391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</row>
    <row r="392" spans="1:21" ht="13.5" customHeight="1">
      <c r="A392" s="377"/>
      <c r="B392" s="386"/>
      <c r="C392" s="377"/>
      <c r="D392" s="376"/>
      <c r="E392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</row>
    <row r="393" spans="1:21" ht="13.5" customHeight="1">
      <c r="A393" s="377"/>
      <c r="B393" s="386"/>
      <c r="C393" s="377"/>
      <c r="D393" s="376"/>
      <c r="E393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</row>
    <row r="394" spans="1:21" ht="13.5" customHeight="1">
      <c r="A394" s="377"/>
      <c r="B394" s="386"/>
      <c r="C394" s="377"/>
      <c r="D394" s="376"/>
      <c r="E394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</row>
    <row r="395" spans="1:21" ht="13.5" customHeight="1">
      <c r="A395" s="377"/>
      <c r="B395" s="386"/>
      <c r="C395" s="377"/>
      <c r="D395" s="376"/>
      <c r="E395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</row>
    <row r="396" spans="1:21" ht="13.5" customHeight="1">
      <c r="A396" s="377"/>
      <c r="B396" s="386"/>
      <c r="C396" s="377"/>
      <c r="D396" s="376"/>
      <c r="E39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</row>
    <row r="397" spans="1:21" ht="13.5" customHeight="1">
      <c r="A397" s="377"/>
      <c r="B397" s="386"/>
      <c r="C397" s="377"/>
      <c r="D397" s="376"/>
      <c r="E397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</row>
    <row r="398" spans="1:21" ht="13.5" customHeight="1">
      <c r="A398" s="377"/>
      <c r="B398" s="386"/>
      <c r="C398" s="377"/>
      <c r="D398" s="376"/>
      <c r="E398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</row>
    <row r="399" spans="1:21" ht="13.5" customHeight="1">
      <c r="A399" s="377"/>
      <c r="B399" s="386"/>
      <c r="C399" s="377"/>
      <c r="D399" s="376"/>
      <c r="E399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</row>
    <row r="400" spans="1:21" ht="13.5" customHeight="1">
      <c r="A400" s="377"/>
      <c r="B400" s="386"/>
      <c r="C400" s="377"/>
      <c r="D400" s="376"/>
      <c r="E400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</row>
    <row r="401" spans="1:21" ht="13.5" customHeight="1">
      <c r="A401" s="377"/>
      <c r="B401" s="386"/>
      <c r="C401" s="377"/>
      <c r="D401" s="376"/>
      <c r="E401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</row>
    <row r="402" spans="1:21" ht="13.5" customHeight="1">
      <c r="A402" s="377"/>
      <c r="B402" s="386"/>
      <c r="C402" s="377"/>
      <c r="D402" s="376"/>
      <c r="E402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</row>
    <row r="403" spans="1:21" ht="13.5" customHeight="1">
      <c r="A403" s="377"/>
      <c r="B403" s="386"/>
      <c r="C403" s="377"/>
      <c r="D403" s="376"/>
      <c r="E403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</row>
    <row r="404" spans="1:21" ht="13.5" customHeight="1">
      <c r="A404" s="377"/>
      <c r="B404" s="386"/>
      <c r="C404" s="377"/>
      <c r="D404" s="376"/>
      <c r="E404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</row>
    <row r="405" spans="1:21" ht="13.5" customHeight="1">
      <c r="A405" s="377"/>
      <c r="B405" s="386"/>
      <c r="C405" s="377"/>
      <c r="D405" s="376"/>
      <c r="E405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</row>
    <row r="406" spans="1:21" ht="13.5" customHeight="1">
      <c r="A406" s="377"/>
      <c r="B406" s="386"/>
      <c r="C406" s="377"/>
      <c r="D406" s="376"/>
      <c r="E40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</row>
    <row r="407" spans="1:21" ht="13.5" customHeight="1">
      <c r="A407" s="377"/>
      <c r="B407" s="386"/>
      <c r="C407" s="377"/>
      <c r="D407" s="376"/>
      <c r="E407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</row>
    <row r="408" spans="1:21" ht="13.5" customHeight="1">
      <c r="A408" s="377"/>
      <c r="B408" s="386"/>
      <c r="C408" s="377"/>
      <c r="D408" s="376"/>
      <c r="E408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</row>
    <row r="409" spans="1:21" ht="13.5" customHeight="1">
      <c r="A409" s="377"/>
      <c r="B409" s="386"/>
      <c r="C409" s="377"/>
      <c r="D409" s="376"/>
      <c r="E409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</row>
    <row r="410" spans="1:21" ht="13.5" customHeight="1">
      <c r="A410" s="377"/>
      <c r="B410" s="386"/>
      <c r="C410" s="377"/>
      <c r="D410" s="376"/>
      <c r="E410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</row>
    <row r="411" spans="1:21" ht="13.5" customHeight="1">
      <c r="A411" s="377"/>
      <c r="B411" s="386"/>
      <c r="C411" s="377"/>
      <c r="D411" s="376"/>
      <c r="E411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</row>
    <row r="412" spans="1:21" ht="13.5" customHeight="1">
      <c r="A412" s="377"/>
      <c r="B412" s="386"/>
      <c r="C412" s="377"/>
      <c r="D412" s="376"/>
      <c r="E412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</row>
    <row r="413" spans="1:21" ht="13.5" customHeight="1">
      <c r="A413" s="377"/>
      <c r="B413" s="386"/>
      <c r="C413" s="377"/>
      <c r="D413" s="376"/>
      <c r="E413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</row>
    <row r="414" spans="1:21" ht="13.5" customHeight="1">
      <c r="A414" s="377"/>
      <c r="B414" s="386"/>
      <c r="C414" s="377"/>
      <c r="D414" s="376"/>
      <c r="E414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</row>
    <row r="415" spans="1:21" ht="13.5" customHeight="1">
      <c r="A415" s="377"/>
      <c r="B415" s="386"/>
      <c r="C415" s="377"/>
      <c r="D415" s="376"/>
      <c r="E415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</row>
    <row r="416" spans="1:21" ht="13.5" customHeight="1">
      <c r="A416" s="377"/>
      <c r="B416" s="386"/>
      <c r="C416" s="377"/>
      <c r="D416" s="376"/>
      <c r="E41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</row>
    <row r="417" spans="1:21" ht="13.5" customHeight="1">
      <c r="A417" s="377"/>
      <c r="B417" s="386"/>
      <c r="C417" s="377"/>
      <c r="D417" s="376"/>
      <c r="E417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</row>
    <row r="418" spans="1:21" ht="13.5" customHeight="1">
      <c r="A418" s="377"/>
      <c r="B418" s="386"/>
      <c r="C418" s="377"/>
      <c r="D418" s="376"/>
      <c r="E418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</row>
    <row r="419" spans="1:21" ht="13.5" customHeight="1">
      <c r="A419" s="377"/>
      <c r="B419" s="386"/>
      <c r="C419" s="377"/>
      <c r="D419" s="376"/>
      <c r="E419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</row>
    <row r="420" spans="1:21" ht="13.5" customHeight="1">
      <c r="A420" s="377"/>
      <c r="B420" s="386"/>
      <c r="C420" s="377"/>
      <c r="D420" s="376"/>
      <c r="E420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</row>
    <row r="421" spans="1:21" ht="13.5" customHeight="1">
      <c r="A421" s="377"/>
      <c r="B421" s="386"/>
      <c r="C421" s="377"/>
      <c r="D421" s="376"/>
      <c r="E421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</row>
    <row r="422" spans="1:21" ht="13.5" customHeight="1">
      <c r="A422" s="377"/>
      <c r="B422" s="386"/>
      <c r="C422" s="377"/>
      <c r="D422" s="376"/>
      <c r="E422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</row>
    <row r="423" spans="1:21" ht="13.5" customHeight="1">
      <c r="A423" s="377"/>
      <c r="B423" s="386"/>
      <c r="C423" s="377"/>
      <c r="D423" s="376"/>
      <c r="E423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</row>
    <row r="424" spans="1:21" ht="13.5" customHeight="1">
      <c r="A424" s="377"/>
      <c r="B424" s="386"/>
      <c r="C424" s="377"/>
      <c r="D424" s="376"/>
      <c r="E424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</row>
    <row r="425" spans="1:21" ht="13.5" customHeight="1">
      <c r="A425" s="377"/>
      <c r="B425" s="386"/>
      <c r="C425" s="377"/>
      <c r="D425" s="376"/>
      <c r="E425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</row>
    <row r="426" spans="1:21" ht="13.5" customHeight="1">
      <c r="A426" s="377"/>
      <c r="B426" s="386"/>
      <c r="C426" s="377"/>
      <c r="D426" s="376"/>
      <c r="E42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</row>
    <row r="427" spans="1:21" ht="13.5" customHeight="1">
      <c r="A427" s="377"/>
      <c r="B427" s="386"/>
      <c r="C427" s="377"/>
      <c r="D427" s="376"/>
      <c r="E427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</row>
    <row r="428" spans="1:21" ht="13.5" customHeight="1">
      <c r="A428" s="377"/>
      <c r="B428" s="386"/>
      <c r="C428" s="377"/>
      <c r="D428" s="376"/>
      <c r="E428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</row>
    <row r="429" spans="1:21" ht="13.5" customHeight="1">
      <c r="A429" s="377"/>
      <c r="B429" s="386"/>
      <c r="C429" s="377"/>
      <c r="D429" s="376"/>
      <c r="E429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</row>
    <row r="430" spans="1:21" ht="13.5" customHeight="1">
      <c r="A430" s="377"/>
      <c r="B430" s="386"/>
      <c r="C430" s="377"/>
      <c r="D430" s="376"/>
      <c r="E430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</row>
    <row r="431" spans="1:21" ht="13.5" customHeight="1">
      <c r="A431" s="377"/>
      <c r="B431" s="386"/>
      <c r="C431" s="377"/>
      <c r="D431" s="376"/>
      <c r="E431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</row>
    <row r="432" spans="1:21" ht="13.5" customHeight="1">
      <c r="A432" s="377"/>
      <c r="B432" s="386"/>
      <c r="C432" s="377"/>
      <c r="D432" s="376"/>
      <c r="E432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</row>
    <row r="433" spans="1:21" ht="13.5" customHeight="1">
      <c r="A433" s="377"/>
      <c r="B433" s="386"/>
      <c r="C433" s="377"/>
      <c r="D433" s="376"/>
      <c r="E433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</row>
    <row r="434" spans="1:21" ht="13.5" customHeight="1">
      <c r="A434" s="377"/>
      <c r="B434" s="386"/>
      <c r="C434" s="377"/>
      <c r="D434" s="376"/>
      <c r="E434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</row>
    <row r="435" spans="1:21" ht="13.5" customHeight="1">
      <c r="A435" s="377"/>
      <c r="B435" s="386"/>
      <c r="C435" s="377"/>
      <c r="D435" s="376"/>
      <c r="E435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</row>
    <row r="436" spans="1:21" ht="13.5" customHeight="1">
      <c r="A436" s="377"/>
      <c r="B436" s="386"/>
      <c r="C436" s="377"/>
      <c r="D436" s="376"/>
      <c r="E43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</row>
    <row r="437" spans="1:21" ht="13.5" customHeight="1">
      <c r="A437" s="377"/>
      <c r="B437" s="386"/>
      <c r="C437" s="377"/>
      <c r="D437" s="376"/>
      <c r="E437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</row>
    <row r="438" spans="1:21" ht="13.5" customHeight="1">
      <c r="A438" s="377"/>
      <c r="B438" s="386"/>
      <c r="C438" s="377"/>
      <c r="D438" s="376"/>
      <c r="E438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</row>
    <row r="439" spans="1:21" ht="13.5" customHeight="1">
      <c r="A439" s="377"/>
      <c r="B439" s="386"/>
      <c r="C439" s="377"/>
      <c r="D439" s="376"/>
      <c r="E439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</row>
    <row r="440" spans="1:21" ht="13.5" customHeight="1">
      <c r="A440" s="377"/>
      <c r="B440" s="386"/>
      <c r="C440" s="377"/>
      <c r="D440" s="376"/>
      <c r="E440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</row>
    <row r="441" spans="1:21" ht="13.5" customHeight="1">
      <c r="A441" s="377"/>
      <c r="B441" s="386"/>
      <c r="C441" s="377"/>
      <c r="D441" s="376"/>
      <c r="E441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</row>
    <row r="442" spans="1:21" ht="13.5" customHeight="1">
      <c r="A442" s="377"/>
      <c r="B442" s="386"/>
      <c r="C442" s="377"/>
      <c r="D442" s="376"/>
      <c r="E442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</row>
    <row r="443" spans="1:21" ht="13.5" customHeight="1">
      <c r="A443" s="377"/>
      <c r="B443" s="386"/>
      <c r="C443" s="377"/>
      <c r="D443" s="376"/>
      <c r="E443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</row>
    <row r="444" spans="1:21" ht="13.5" customHeight="1">
      <c r="A444" s="377"/>
      <c r="B444" s="386"/>
      <c r="C444" s="377"/>
      <c r="D444" s="376"/>
      <c r="E444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</row>
    <row r="445" spans="1:21" ht="13.5" customHeight="1">
      <c r="A445" s="377"/>
      <c r="B445" s="386"/>
      <c r="C445" s="377"/>
      <c r="D445" s="376"/>
      <c r="E445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</row>
    <row r="446" spans="1:21" ht="13.5" customHeight="1">
      <c r="A446" s="377"/>
      <c r="B446" s="386"/>
      <c r="C446" s="377"/>
      <c r="D446" s="376"/>
      <c r="E44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</row>
    <row r="447" spans="1:21" ht="13.5" customHeight="1">
      <c r="A447" s="377"/>
      <c r="B447" s="386"/>
      <c r="C447" s="377"/>
      <c r="D447" s="376"/>
      <c r="E447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</row>
    <row r="448" spans="1:21" ht="13.5" customHeight="1">
      <c r="A448" s="377"/>
      <c r="B448" s="386"/>
      <c r="C448" s="377"/>
      <c r="D448" s="376"/>
      <c r="E448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</row>
    <row r="449" spans="1:21" ht="13.5" customHeight="1">
      <c r="A449" s="377"/>
      <c r="B449" s="386"/>
      <c r="C449" s="377"/>
      <c r="D449" s="376"/>
      <c r="E449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</row>
    <row r="450" spans="1:21" ht="13.5" customHeight="1">
      <c r="A450" s="377"/>
      <c r="B450" s="386"/>
      <c r="C450" s="377"/>
      <c r="D450" s="376"/>
      <c r="E450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</row>
    <row r="451" spans="1:21" ht="13.5" customHeight="1">
      <c r="A451" s="377"/>
      <c r="B451" s="386"/>
      <c r="C451" s="377"/>
      <c r="D451" s="376"/>
      <c r="E451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</row>
    <row r="452" spans="1:21" ht="13.5" customHeight="1">
      <c r="A452" s="377"/>
      <c r="B452" s="386"/>
      <c r="C452" s="377"/>
      <c r="D452" s="376"/>
      <c r="E452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</row>
    <row r="453" spans="1:21" ht="13.5" customHeight="1">
      <c r="A453" s="377"/>
      <c r="B453" s="386"/>
      <c r="C453" s="377"/>
      <c r="D453" s="376"/>
      <c r="E453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</row>
    <row r="454" spans="1:21" ht="13.5" customHeight="1">
      <c r="A454" s="377"/>
      <c r="B454" s="386"/>
      <c r="C454" s="377"/>
      <c r="D454" s="376"/>
      <c r="E454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</row>
    <row r="455" spans="1:21" ht="13.5" customHeight="1">
      <c r="A455" s="377"/>
      <c r="B455" s="386"/>
      <c r="C455" s="377"/>
      <c r="D455" s="376"/>
      <c r="E455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</row>
    <row r="456" spans="1:21" ht="13.5" customHeight="1">
      <c r="A456" s="377"/>
      <c r="B456" s="386"/>
      <c r="C456" s="377"/>
      <c r="D456" s="376"/>
      <c r="E45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</row>
    <row r="457" spans="1:21" ht="13.5" customHeight="1">
      <c r="A457" s="377"/>
      <c r="B457" s="386"/>
      <c r="C457" s="377"/>
      <c r="D457" s="376"/>
      <c r="E457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</row>
    <row r="458" spans="1:21" ht="13.5" customHeight="1">
      <c r="A458" s="377"/>
      <c r="B458" s="386"/>
      <c r="C458" s="377"/>
      <c r="D458" s="376"/>
      <c r="E458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</row>
    <row r="459" spans="1:21" ht="13.5" customHeight="1">
      <c r="A459" s="377"/>
      <c r="B459" s="386"/>
      <c r="C459" s="377"/>
      <c r="D459" s="376"/>
      <c r="E459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</row>
    <row r="460" spans="1:21" ht="13.5" customHeight="1">
      <c r="A460" s="377"/>
      <c r="B460" s="386"/>
      <c r="C460" s="377"/>
      <c r="D460" s="376"/>
      <c r="E460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</row>
    <row r="461" spans="1:21" ht="13.5" customHeight="1">
      <c r="A461" s="377"/>
      <c r="B461" s="386"/>
      <c r="C461" s="377"/>
      <c r="D461" s="376"/>
      <c r="E461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</row>
    <row r="462" spans="1:21" ht="13.5" customHeight="1">
      <c r="A462" s="377"/>
      <c r="B462" s="386"/>
      <c r="C462" s="377"/>
      <c r="D462" s="376"/>
      <c r="E462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</row>
    <row r="463" spans="1:21" ht="15" customHeight="1">
      <c r="E463"/>
    </row>
    <row r="464" spans="1:21" ht="15" customHeight="1">
      <c r="E464"/>
    </row>
    <row r="465" spans="5:5" ht="15" customHeight="1">
      <c r="E465"/>
    </row>
    <row r="466" spans="5:5" ht="15" customHeight="1">
      <c r="E466"/>
    </row>
    <row r="467" spans="5:5" ht="15" customHeight="1">
      <c r="E467"/>
    </row>
    <row r="468" spans="5:5" ht="15" customHeight="1">
      <c r="E468"/>
    </row>
    <row r="469" spans="5:5" ht="15" customHeight="1">
      <c r="E469"/>
    </row>
    <row r="470" spans="5:5" ht="15" customHeight="1">
      <c r="E470"/>
    </row>
    <row r="471" spans="5:5" ht="15" customHeight="1">
      <c r="E471"/>
    </row>
    <row r="472" spans="5:5" ht="15" customHeight="1">
      <c r="E472"/>
    </row>
    <row r="473" spans="5:5" ht="15" customHeight="1">
      <c r="E473"/>
    </row>
    <row r="474" spans="5:5" ht="15" customHeight="1">
      <c r="E474"/>
    </row>
    <row r="475" spans="5:5" ht="15" customHeight="1">
      <c r="E475"/>
    </row>
    <row r="476" spans="5:5" ht="15" customHeight="1">
      <c r="E476"/>
    </row>
    <row r="477" spans="5:5" ht="15" customHeight="1">
      <c r="E477"/>
    </row>
    <row r="478" spans="5:5" ht="15" customHeight="1">
      <c r="E478"/>
    </row>
    <row r="479" spans="5:5" ht="15" customHeight="1">
      <c r="E479"/>
    </row>
    <row r="480" spans="5:5" ht="15" customHeight="1">
      <c r="E480"/>
    </row>
    <row r="481" spans="5:5" ht="15" customHeight="1">
      <c r="E481"/>
    </row>
    <row r="482" spans="5:5" ht="15" customHeight="1">
      <c r="E482"/>
    </row>
    <row r="483" spans="5:5" ht="15" customHeight="1">
      <c r="E483"/>
    </row>
    <row r="484" spans="5:5" ht="15" customHeight="1">
      <c r="E484"/>
    </row>
    <row r="485" spans="5:5" ht="15" customHeight="1">
      <c r="E485"/>
    </row>
    <row r="486" spans="5:5" ht="15" customHeight="1">
      <c r="E486"/>
    </row>
    <row r="487" spans="5:5" ht="15" customHeight="1">
      <c r="E487"/>
    </row>
    <row r="488" spans="5:5" ht="15" customHeight="1">
      <c r="E488"/>
    </row>
    <row r="489" spans="5:5" ht="15" customHeight="1">
      <c r="E489"/>
    </row>
    <row r="490" spans="5:5" ht="15" customHeight="1">
      <c r="E490"/>
    </row>
    <row r="491" spans="5:5" ht="15" customHeight="1">
      <c r="E491"/>
    </row>
    <row r="492" spans="5:5" ht="15" customHeight="1">
      <c r="E492"/>
    </row>
    <row r="493" spans="5:5" ht="15" customHeight="1">
      <c r="E493"/>
    </row>
    <row r="494" spans="5:5" ht="15" customHeight="1">
      <c r="E494"/>
    </row>
    <row r="495" spans="5:5" ht="15" customHeight="1">
      <c r="E495"/>
    </row>
    <row r="496" spans="5:5" ht="15" customHeight="1">
      <c r="E496"/>
    </row>
    <row r="497" spans="5:5" ht="15" customHeight="1">
      <c r="E497"/>
    </row>
    <row r="498" spans="5:5" ht="15" customHeight="1">
      <c r="E498"/>
    </row>
    <row r="499" spans="5:5" ht="15" customHeight="1">
      <c r="E499"/>
    </row>
    <row r="500" spans="5:5" ht="15" customHeight="1">
      <c r="E500"/>
    </row>
    <row r="501" spans="5:5" ht="15" customHeight="1">
      <c r="E501"/>
    </row>
    <row r="502" spans="5:5" ht="15" customHeight="1">
      <c r="E502"/>
    </row>
    <row r="503" spans="5:5" ht="15" customHeight="1">
      <c r="E503"/>
    </row>
    <row r="504" spans="5:5" ht="15" customHeight="1">
      <c r="E504"/>
    </row>
    <row r="505" spans="5:5" ht="15" customHeight="1">
      <c r="E505"/>
    </row>
    <row r="506" spans="5:5" ht="15" customHeight="1">
      <c r="E506"/>
    </row>
    <row r="507" spans="5:5" ht="15" customHeight="1">
      <c r="E507"/>
    </row>
    <row r="508" spans="5:5" ht="15" customHeight="1">
      <c r="E508"/>
    </row>
    <row r="509" spans="5:5" ht="15" customHeight="1">
      <c r="E509"/>
    </row>
    <row r="510" spans="5:5" ht="15" customHeight="1">
      <c r="E510"/>
    </row>
    <row r="511" spans="5:5" ht="15" customHeight="1">
      <c r="E511"/>
    </row>
    <row r="512" spans="5:5" ht="15" customHeight="1">
      <c r="E512"/>
    </row>
    <row r="513" spans="5:5" ht="15" customHeight="1">
      <c r="E513"/>
    </row>
    <row r="514" spans="5:5" ht="15" customHeight="1">
      <c r="E514"/>
    </row>
    <row r="515" spans="5:5" ht="15" customHeight="1">
      <c r="E515"/>
    </row>
    <row r="516" spans="5:5" ht="15" customHeight="1">
      <c r="E516"/>
    </row>
    <row r="517" spans="5:5" ht="15" customHeight="1">
      <c r="E517"/>
    </row>
    <row r="518" spans="5:5" ht="15" customHeight="1">
      <c r="E518"/>
    </row>
    <row r="519" spans="5:5" ht="15" customHeight="1">
      <c r="E519"/>
    </row>
    <row r="520" spans="5:5" ht="15" customHeight="1">
      <c r="E520"/>
    </row>
    <row r="521" spans="5:5" ht="15" customHeight="1">
      <c r="E521"/>
    </row>
    <row r="522" spans="5:5" ht="15" customHeight="1">
      <c r="E522"/>
    </row>
    <row r="523" spans="5:5" ht="15" customHeight="1">
      <c r="E523"/>
    </row>
    <row r="524" spans="5:5" ht="15" customHeight="1">
      <c r="E524"/>
    </row>
    <row r="525" spans="5:5" ht="15" customHeight="1">
      <c r="E525"/>
    </row>
    <row r="526" spans="5:5" ht="15" customHeight="1">
      <c r="E526"/>
    </row>
    <row r="527" spans="5:5" ht="15" customHeight="1">
      <c r="E527"/>
    </row>
    <row r="528" spans="5:5" ht="15" customHeight="1">
      <c r="E528"/>
    </row>
    <row r="529" spans="5:5" ht="15" customHeight="1">
      <c r="E529"/>
    </row>
    <row r="530" spans="5:5" ht="15" customHeight="1">
      <c r="E530"/>
    </row>
    <row r="531" spans="5:5" ht="15" customHeight="1">
      <c r="E531"/>
    </row>
    <row r="532" spans="5:5" ht="15" customHeight="1">
      <c r="E532"/>
    </row>
    <row r="533" spans="5:5" ht="15" customHeight="1">
      <c r="E533"/>
    </row>
    <row r="534" spans="5:5" ht="15" customHeight="1">
      <c r="E534"/>
    </row>
    <row r="535" spans="5:5" ht="15" customHeight="1">
      <c r="E535"/>
    </row>
    <row r="536" spans="5:5" ht="15" customHeight="1">
      <c r="E536"/>
    </row>
    <row r="537" spans="5:5" ht="15" customHeight="1">
      <c r="E537"/>
    </row>
    <row r="538" spans="5:5" ht="15" customHeight="1">
      <c r="E538"/>
    </row>
    <row r="539" spans="5:5" ht="15" customHeight="1">
      <c r="E539"/>
    </row>
    <row r="540" spans="5:5" ht="15" customHeight="1">
      <c r="E540"/>
    </row>
    <row r="541" spans="5:5" ht="15" customHeight="1">
      <c r="E541"/>
    </row>
    <row r="542" spans="5:5" ht="15" customHeight="1">
      <c r="E542"/>
    </row>
    <row r="543" spans="5:5" ht="15" customHeight="1">
      <c r="E543"/>
    </row>
    <row r="544" spans="5:5" ht="15" customHeight="1">
      <c r="E544"/>
    </row>
    <row r="545" spans="5:5" ht="15" customHeight="1">
      <c r="E545"/>
    </row>
    <row r="546" spans="5:5" ht="15" customHeight="1">
      <c r="E546"/>
    </row>
    <row r="547" spans="5:5" ht="15" customHeight="1">
      <c r="E547"/>
    </row>
    <row r="548" spans="5:5" ht="15" customHeight="1">
      <c r="E548"/>
    </row>
    <row r="549" spans="5:5" ht="15" customHeight="1">
      <c r="E549"/>
    </row>
    <row r="550" spans="5:5" ht="15" customHeight="1">
      <c r="E550"/>
    </row>
    <row r="551" spans="5:5" ht="15" customHeight="1">
      <c r="E551"/>
    </row>
    <row r="552" spans="5:5" ht="15" customHeight="1">
      <c r="E552"/>
    </row>
    <row r="553" spans="5:5" ht="15" customHeight="1">
      <c r="E553"/>
    </row>
    <row r="554" spans="5:5" ht="15" customHeight="1">
      <c r="E554"/>
    </row>
    <row r="555" spans="5:5" ht="15" customHeight="1">
      <c r="E555"/>
    </row>
    <row r="556" spans="5:5" ht="15" customHeight="1">
      <c r="E556"/>
    </row>
    <row r="557" spans="5:5" ht="15" customHeight="1">
      <c r="E557"/>
    </row>
    <row r="558" spans="5:5" ht="15" customHeight="1">
      <c r="E558"/>
    </row>
    <row r="559" spans="5:5" ht="15" customHeight="1">
      <c r="E559"/>
    </row>
    <row r="560" spans="5:5" ht="15" customHeight="1">
      <c r="E560"/>
    </row>
    <row r="561" spans="5:5" ht="15" customHeight="1">
      <c r="E561"/>
    </row>
    <row r="562" spans="5:5" ht="15" customHeight="1">
      <c r="E562"/>
    </row>
    <row r="563" spans="5:5" ht="15" customHeight="1">
      <c r="E563"/>
    </row>
    <row r="564" spans="5:5" ht="15" customHeight="1">
      <c r="E564"/>
    </row>
    <row r="565" spans="5:5" ht="15" customHeight="1">
      <c r="E565"/>
    </row>
    <row r="566" spans="5:5" ht="15" customHeight="1">
      <c r="E566"/>
    </row>
    <row r="567" spans="5:5" ht="15" customHeight="1">
      <c r="E567"/>
    </row>
    <row r="568" spans="5:5" ht="15" customHeight="1">
      <c r="E568"/>
    </row>
    <row r="569" spans="5:5" ht="15" customHeight="1">
      <c r="E569"/>
    </row>
    <row r="570" spans="5:5" ht="15" customHeight="1">
      <c r="E570"/>
    </row>
    <row r="571" spans="5:5" ht="15" customHeight="1">
      <c r="E571"/>
    </row>
    <row r="572" spans="5:5" ht="15" customHeight="1">
      <c r="E572"/>
    </row>
    <row r="573" spans="5:5" ht="15" customHeight="1">
      <c r="E573"/>
    </row>
    <row r="574" spans="5:5" ht="15" customHeight="1">
      <c r="E574"/>
    </row>
    <row r="575" spans="5:5" ht="15" customHeight="1">
      <c r="E575"/>
    </row>
    <row r="576" spans="5:5" ht="15" customHeight="1">
      <c r="E576"/>
    </row>
    <row r="577" spans="5:5" ht="15" customHeight="1">
      <c r="E577"/>
    </row>
    <row r="578" spans="5:5" ht="15" customHeight="1">
      <c r="E578"/>
    </row>
    <row r="579" spans="5:5" ht="15" customHeight="1">
      <c r="E579"/>
    </row>
    <row r="580" spans="5:5" ht="15" customHeight="1">
      <c r="E580"/>
    </row>
    <row r="581" spans="5:5" ht="15" customHeight="1">
      <c r="E581"/>
    </row>
    <row r="582" spans="5:5" ht="15" customHeight="1">
      <c r="E582"/>
    </row>
    <row r="583" spans="5:5" ht="15" customHeight="1">
      <c r="E583"/>
    </row>
    <row r="584" spans="5:5" ht="15" customHeight="1">
      <c r="E584"/>
    </row>
    <row r="585" spans="5:5" ht="15" customHeight="1">
      <c r="E585"/>
    </row>
    <row r="586" spans="5:5" ht="15" customHeight="1">
      <c r="E586"/>
    </row>
    <row r="587" spans="5:5" ht="15" customHeight="1">
      <c r="E587"/>
    </row>
    <row r="588" spans="5:5" ht="15" customHeight="1">
      <c r="E588"/>
    </row>
    <row r="589" spans="5:5" ht="15" customHeight="1">
      <c r="E589"/>
    </row>
    <row r="590" spans="5:5" ht="15" customHeight="1">
      <c r="E590"/>
    </row>
    <row r="591" spans="5:5" ht="15" customHeight="1">
      <c r="E591"/>
    </row>
    <row r="592" spans="5:5" ht="15" customHeight="1">
      <c r="E592"/>
    </row>
    <row r="593" spans="5:5" ht="15" customHeight="1">
      <c r="E593"/>
    </row>
    <row r="594" spans="5:5" ht="15" customHeight="1">
      <c r="E594"/>
    </row>
    <row r="595" spans="5:5" ht="15" customHeight="1">
      <c r="E595"/>
    </row>
    <row r="596" spans="5:5" ht="15" customHeight="1">
      <c r="E596"/>
    </row>
    <row r="597" spans="5:5" ht="15" customHeight="1">
      <c r="E597"/>
    </row>
    <row r="598" spans="5:5" ht="15" customHeight="1">
      <c r="E598"/>
    </row>
    <row r="599" spans="5:5" ht="15" customHeight="1">
      <c r="E599"/>
    </row>
  </sheetData>
  <sheetProtection algorithmName="SHA-512" hashValue="ctEX6dB4fduc1wcnlk+xHPegLXpk4JDHJUWNocGMoXKJyATSiPdEfRbWk9IZLG8x9Lt3BkTeC5gQPmgtgKPfYQ==" saltValue="T/5L6NzmHslif8n2jCvttw==" spinCount="100000" sheet="1" selectLockedCells="1"/>
  <phoneticPr fontId="0" type="noConversion"/>
  <conditionalFormatting sqref="A8:A244">
    <cfRule type="cellIs" dxfId="395" priority="357" operator="equal">
      <formula>#REF!</formula>
    </cfRule>
  </conditionalFormatting>
  <conditionalFormatting sqref="A8:A244">
    <cfRule type="cellIs" dxfId="394" priority="358" operator="equal">
      <formula>#REF!</formula>
    </cfRule>
  </conditionalFormatting>
  <conditionalFormatting sqref="A8:A9 A11 A22 A29 A31 A44 A59 A66 A68 A79 A81 A94 A105 A116 A125 A134 A142 A144 A155 A162 A180 A195 A210 A215 A217 A19:A20 A182 A184 A186 A188 A190:A193 A13 A15 A17 A24 A26 A33 A35 A37 A39 A41:A42 A46 A48 A50 A52 A56:A57 A61 A63:A64 A70 A72 A74 A76:A77 A83 A85 A87:A89 A96 A98 A100 A102:A103 A107 A109 A111 A113:A114 A118 A120 A122:A123 A127 A129 A131:A132 A136 A138 A140 A146 A148 A150 A152:A153 A157 A159:A160 A164 A166 A168 A170 A172:A178 A197 A199 A201 A203 A205 A207:A208 A212:A213 A219 A221 A223 A225 A227 A229 A231 A233 A235 A237 A239 A241 A243:A311 B304:B310 B70:C217 B220:C303 A91:A92 A54">
    <cfRule type="cellIs" dxfId="393" priority="359" operator="equal">
      <formula>"Katalog$A$6"</formula>
    </cfRule>
  </conditionalFormatting>
  <conditionalFormatting sqref="A8:A9 A11 A22 A29 A31 A44 A59 A66 A68 A79 A81 A94 A105 A116 A125 A134 A142 A144 A155 A162 A180 A195 A210 A215 A217 A19:A20 A182 A184 A186 A188 A190:A193 A13 A15 A17 A24 A26 A33 A35 A37 A39 A41:A42 A46 A48 A50 A52 A56:A57 A61 A63:A64 A70 A72 A74 A76:A77 A83 A85 A87:A89 A96 A98 A100 A102:A103 A107 A109 A111 A113:A114 A118 A120 A122:A123 A127 A129 A131:A132 A136 A138 A140 A146 A148 A150 A152:A153 A157 A159:A160 A164 A166 A168 A170 A172:A178 A197 A199 A201 A203 A205 A207:A208 A212:A213 A219 A221 A223 A225 A227 A229 A231 A233 A235 A237 A239 A241 A243:A311 B304:B310 B70:C217 B220:C303 A91:A92 A54">
    <cfRule type="cellIs" dxfId="392" priority="360" operator="equal">
      <formula>"A6"</formula>
    </cfRule>
  </conditionalFormatting>
  <conditionalFormatting sqref="B304:B310 B70:C217 B220:C303 A8:A311">
    <cfRule type="cellIs" dxfId="391" priority="361" operator="equal">
      <formula>#REF!</formula>
    </cfRule>
  </conditionalFormatting>
  <conditionalFormatting sqref="B304:B310 B70:C217 B220:C303 A8:A311">
    <cfRule type="cellIs" dxfId="390" priority="362" operator="equal">
      <formula>#REF!</formula>
    </cfRule>
  </conditionalFormatting>
  <conditionalFormatting sqref="A10 A12 A14 A16 A18 A245:A311 B304:B310 B70:C217 B220:C303">
    <cfRule type="cellIs" dxfId="389" priority="363" operator="equal">
      <formula>#REF!</formula>
    </cfRule>
  </conditionalFormatting>
  <conditionalFormatting sqref="A10 A12 A14 A16 A18 A245:A311 B304:B310 B70:C217 B220:C303">
    <cfRule type="cellIs" dxfId="388" priority="364" operator="equal">
      <formula>#REF!</formula>
    </cfRule>
  </conditionalFormatting>
  <conditionalFormatting sqref="A10 A21 A30 A45 A58 A67 A80 A93 A95 A104 A115 A124 A133 A135 A143 A156 A161 A163 A179 A181 A196 A209 A216 A183 A185 A187 A189:A194 A12 A14 A16 A18 A23 A25 A27:A28 A32 A34 A36 A38 A40 A42:A43 A47 A49 A51 A60 A62 A64:A65 A69 A71 A73 A75 A82 A84 A86 A88 A90:A91 A97 A99 A101:A102 A106 A108 A110 A112:A113 A117 A119 A121:A122 A126 A128 A130:A131 A137 A139 A141 A145 A147 A149 A151 A153:A154 A158:A159 A165 A167 A169 A171 A173 A175 A177 A198 A200 A202 A204 A206:A207 A211 A213:A214 A218 A220 A222 A224 A226 A228 A230 A232 A234 A236 A238 A240 A242 A244 A77:A78 A53:A56">
    <cfRule type="cellIs" dxfId="387" priority="365" operator="equal">
      <formula>"Katalog$A$6"</formula>
    </cfRule>
  </conditionalFormatting>
  <conditionalFormatting sqref="A10 A21 A30 A45 A58 A67 A80 A93 A95 A104 A115 A124 A133 A135 A143 A156 A161 A163 A179 A181 A196 A209 A216 A183 A185 A187 A189:A194 A12 A14 A16 A18 A23 A25 A27:A28 A32 A34 A36 A38 A40 A42:A43 A47 A49 A51 A60 A62 A64:A65 A69 A71 A73 A75 A82 A84 A86 A88 A90:A91 A97 A99 A101:A102 A106 A108 A110 A112:A113 A117 A119 A121:A122 A126 A128 A130:A131 A137 A139 A141 A145 A147 A149 A151 A153:A154 A158:A159 A165 A167 A169 A171 A173 A175 A177 A198 A200 A202 A204 A206:A207 A211 A213:A214 A218 A220 A222 A224 A226 A228 A230 A232 A234 A236 A238 A240 A242 A244 A77:A78 A53:A56">
    <cfRule type="cellIs" dxfId="386" priority="366" operator="equal">
      <formula>"A6"</formula>
    </cfRule>
  </conditionalFormatting>
  <conditionalFormatting sqref="A10 A12 A14 A16 A18">
    <cfRule type="cellIs" dxfId="385" priority="367" operator="equal">
      <formula>#REF!</formula>
    </cfRule>
  </conditionalFormatting>
  <conditionalFormatting sqref="A10 A12 A14 A16 A18">
    <cfRule type="cellIs" dxfId="384" priority="368" operator="equal">
      <formula>#REF!</formula>
    </cfRule>
  </conditionalFormatting>
  <conditionalFormatting sqref="B52">
    <cfRule type="cellIs" dxfId="383" priority="285" operator="equal">
      <formula>#REF!</formula>
    </cfRule>
  </conditionalFormatting>
  <conditionalFormatting sqref="B52">
    <cfRule type="cellIs" dxfId="382" priority="286" operator="equal">
      <formula>#REF!</formula>
    </cfRule>
  </conditionalFormatting>
  <conditionalFormatting sqref="B52">
    <cfRule type="cellIs" dxfId="381" priority="287" operator="equal">
      <formula>"Katalog$A$6"</formula>
    </cfRule>
  </conditionalFormatting>
  <conditionalFormatting sqref="B52">
    <cfRule type="cellIs" dxfId="380" priority="288" operator="equal">
      <formula>"A6"</formula>
    </cfRule>
  </conditionalFormatting>
  <conditionalFormatting sqref="B52">
    <cfRule type="cellIs" dxfId="379" priority="289" operator="equal">
      <formula>#REF!</formula>
    </cfRule>
  </conditionalFormatting>
  <conditionalFormatting sqref="B52">
    <cfRule type="cellIs" dxfId="378" priority="290" operator="equal">
      <formula>#REF!</formula>
    </cfRule>
  </conditionalFormatting>
  <conditionalFormatting sqref="B8:B9">
    <cfRule type="cellIs" dxfId="377" priority="333" operator="equal">
      <formula>#REF!</formula>
    </cfRule>
  </conditionalFormatting>
  <conditionalFormatting sqref="B8:B9">
    <cfRule type="cellIs" dxfId="376" priority="334" operator="equal">
      <formula>#REF!</formula>
    </cfRule>
  </conditionalFormatting>
  <conditionalFormatting sqref="B8:B9">
    <cfRule type="cellIs" dxfId="375" priority="335" operator="equal">
      <formula>"Katalog$A$6"</formula>
    </cfRule>
  </conditionalFormatting>
  <conditionalFormatting sqref="B8:B9">
    <cfRule type="cellIs" dxfId="374" priority="336" operator="equal">
      <formula>"A6"</formula>
    </cfRule>
  </conditionalFormatting>
  <conditionalFormatting sqref="B8:B9">
    <cfRule type="cellIs" dxfId="373" priority="337" operator="equal">
      <formula>#REF!</formula>
    </cfRule>
  </conditionalFormatting>
  <conditionalFormatting sqref="B8:B9">
    <cfRule type="cellIs" dxfId="372" priority="338" operator="equal">
      <formula>#REF!</formula>
    </cfRule>
  </conditionalFormatting>
  <conditionalFormatting sqref="B9">
    <cfRule type="cellIs" dxfId="371" priority="327" operator="equal">
      <formula>#REF!</formula>
    </cfRule>
  </conditionalFormatting>
  <conditionalFormatting sqref="B9">
    <cfRule type="cellIs" dxfId="370" priority="328" operator="equal">
      <formula>#REF!</formula>
    </cfRule>
  </conditionalFormatting>
  <conditionalFormatting sqref="B9">
    <cfRule type="cellIs" dxfId="369" priority="329" operator="equal">
      <formula>"Katalog$A$6"</formula>
    </cfRule>
  </conditionalFormatting>
  <conditionalFormatting sqref="B9">
    <cfRule type="cellIs" dxfId="368" priority="330" operator="equal">
      <formula>"A6"</formula>
    </cfRule>
  </conditionalFormatting>
  <conditionalFormatting sqref="B9">
    <cfRule type="cellIs" dxfId="367" priority="331" operator="equal">
      <formula>#REF!</formula>
    </cfRule>
  </conditionalFormatting>
  <conditionalFormatting sqref="B9">
    <cfRule type="cellIs" dxfId="366" priority="332" operator="equal">
      <formula>#REF!</formula>
    </cfRule>
  </conditionalFormatting>
  <conditionalFormatting sqref="B34:B40">
    <cfRule type="cellIs" dxfId="365" priority="321" operator="equal">
      <formula>#REF!</formula>
    </cfRule>
  </conditionalFormatting>
  <conditionalFormatting sqref="B34:B40">
    <cfRule type="cellIs" dxfId="364" priority="322" operator="equal">
      <formula>#REF!</formula>
    </cfRule>
  </conditionalFormatting>
  <conditionalFormatting sqref="B34:B40">
    <cfRule type="cellIs" dxfId="363" priority="323" operator="equal">
      <formula>"Katalog$A$6"</formula>
    </cfRule>
  </conditionalFormatting>
  <conditionalFormatting sqref="B34:B40">
    <cfRule type="cellIs" dxfId="362" priority="324" operator="equal">
      <formula>"A6"</formula>
    </cfRule>
  </conditionalFormatting>
  <conditionalFormatting sqref="B34:B40">
    <cfRule type="cellIs" dxfId="361" priority="325" operator="equal">
      <formula>#REF!</formula>
    </cfRule>
  </conditionalFormatting>
  <conditionalFormatting sqref="B34:B40">
    <cfRule type="cellIs" dxfId="360" priority="326" operator="equal">
      <formula>#REF!</formula>
    </cfRule>
  </conditionalFormatting>
  <conditionalFormatting sqref="B39:B44">
    <cfRule type="cellIs" dxfId="359" priority="315" operator="equal">
      <formula>#REF!</formula>
    </cfRule>
  </conditionalFormatting>
  <conditionalFormatting sqref="B39:B44">
    <cfRule type="cellIs" dxfId="358" priority="316" operator="equal">
      <formula>#REF!</formula>
    </cfRule>
  </conditionalFormatting>
  <conditionalFormatting sqref="B39:B44">
    <cfRule type="cellIs" dxfId="357" priority="317" operator="equal">
      <formula>"Katalog$A$6"</formula>
    </cfRule>
  </conditionalFormatting>
  <conditionalFormatting sqref="B39:B44">
    <cfRule type="cellIs" dxfId="356" priority="318" operator="equal">
      <formula>"A6"</formula>
    </cfRule>
  </conditionalFormatting>
  <conditionalFormatting sqref="B39:B44">
    <cfRule type="cellIs" dxfId="355" priority="319" operator="equal">
      <formula>#REF!</formula>
    </cfRule>
  </conditionalFormatting>
  <conditionalFormatting sqref="B39:B44">
    <cfRule type="cellIs" dxfId="354" priority="320" operator="equal">
      <formula>#REF!</formula>
    </cfRule>
  </conditionalFormatting>
  <conditionalFormatting sqref="B43:B50">
    <cfRule type="cellIs" dxfId="353" priority="303" operator="equal">
      <formula>#REF!</formula>
    </cfRule>
  </conditionalFormatting>
  <conditionalFormatting sqref="B43:B50">
    <cfRule type="cellIs" dxfId="352" priority="304" operator="equal">
      <formula>#REF!</formula>
    </cfRule>
  </conditionalFormatting>
  <conditionalFormatting sqref="B43:B50">
    <cfRule type="cellIs" dxfId="351" priority="305" operator="equal">
      <formula>"Katalog$A$6"</formula>
    </cfRule>
  </conditionalFormatting>
  <conditionalFormatting sqref="B43:B50">
    <cfRule type="cellIs" dxfId="350" priority="306" operator="equal">
      <formula>"A6"</formula>
    </cfRule>
  </conditionalFormatting>
  <conditionalFormatting sqref="B43:B50">
    <cfRule type="cellIs" dxfId="349" priority="307" operator="equal">
      <formula>#REF!</formula>
    </cfRule>
  </conditionalFormatting>
  <conditionalFormatting sqref="B43:B50">
    <cfRule type="cellIs" dxfId="348" priority="308" operator="equal">
      <formula>#REF!</formula>
    </cfRule>
  </conditionalFormatting>
  <conditionalFormatting sqref="B46">
    <cfRule type="cellIs" dxfId="347" priority="309" operator="equal">
      <formula>#REF!</formula>
    </cfRule>
  </conditionalFormatting>
  <conditionalFormatting sqref="B46">
    <cfRule type="cellIs" dxfId="346" priority="310" operator="equal">
      <formula>#REF!</formula>
    </cfRule>
  </conditionalFormatting>
  <conditionalFormatting sqref="B46">
    <cfRule type="cellIs" dxfId="345" priority="311" operator="equal">
      <formula>"Katalog$A$6"</formula>
    </cfRule>
  </conditionalFormatting>
  <conditionalFormatting sqref="B46">
    <cfRule type="cellIs" dxfId="344" priority="312" operator="equal">
      <formula>"A6"</formula>
    </cfRule>
  </conditionalFormatting>
  <conditionalFormatting sqref="B46">
    <cfRule type="cellIs" dxfId="343" priority="313" operator="equal">
      <formula>#REF!</formula>
    </cfRule>
  </conditionalFormatting>
  <conditionalFormatting sqref="B46">
    <cfRule type="cellIs" dxfId="342" priority="314" operator="equal">
      <formula>#REF!</formula>
    </cfRule>
  </conditionalFormatting>
  <conditionalFormatting sqref="B48">
    <cfRule type="cellIs" dxfId="341" priority="297" operator="equal">
      <formula>#REF!</formula>
    </cfRule>
  </conditionalFormatting>
  <conditionalFormatting sqref="B48">
    <cfRule type="cellIs" dxfId="340" priority="298" operator="equal">
      <formula>#REF!</formula>
    </cfRule>
  </conditionalFormatting>
  <conditionalFormatting sqref="B48">
    <cfRule type="cellIs" dxfId="339" priority="299" operator="equal">
      <formula>"Katalog$A$6"</formula>
    </cfRule>
  </conditionalFormatting>
  <conditionalFormatting sqref="B48">
    <cfRule type="cellIs" dxfId="338" priority="300" operator="equal">
      <formula>"A6"</formula>
    </cfRule>
  </conditionalFormatting>
  <conditionalFormatting sqref="B48">
    <cfRule type="cellIs" dxfId="337" priority="301" operator="equal">
      <formula>#REF!</formula>
    </cfRule>
  </conditionalFormatting>
  <conditionalFormatting sqref="B48">
    <cfRule type="cellIs" dxfId="336" priority="302" operator="equal">
      <formula>#REF!</formula>
    </cfRule>
  </conditionalFormatting>
  <conditionalFormatting sqref="B50:B57">
    <cfRule type="cellIs" dxfId="335" priority="291" operator="equal">
      <formula>#REF!</formula>
    </cfRule>
  </conditionalFormatting>
  <conditionalFormatting sqref="B50:B57">
    <cfRule type="cellIs" dxfId="334" priority="292" operator="equal">
      <formula>#REF!</formula>
    </cfRule>
  </conditionalFormatting>
  <conditionalFormatting sqref="B50:B57">
    <cfRule type="cellIs" dxfId="333" priority="293" operator="equal">
      <formula>"Katalog$A$6"</formula>
    </cfRule>
  </conditionalFormatting>
  <conditionalFormatting sqref="B50:B57">
    <cfRule type="cellIs" dxfId="332" priority="294" operator="equal">
      <formula>"A6"</formula>
    </cfRule>
  </conditionalFormatting>
  <conditionalFormatting sqref="B50:B57">
    <cfRule type="cellIs" dxfId="331" priority="295" operator="equal">
      <formula>#REF!</formula>
    </cfRule>
  </conditionalFormatting>
  <conditionalFormatting sqref="B50:B57">
    <cfRule type="cellIs" dxfId="330" priority="296" operator="equal">
      <formula>#REF!</formula>
    </cfRule>
  </conditionalFormatting>
  <conditionalFormatting sqref="B57:B69">
    <cfRule type="cellIs" dxfId="329" priority="279" operator="equal">
      <formula>#REF!</formula>
    </cfRule>
  </conditionalFormatting>
  <conditionalFormatting sqref="B57:B69">
    <cfRule type="cellIs" dxfId="328" priority="280" operator="equal">
      <formula>#REF!</formula>
    </cfRule>
  </conditionalFormatting>
  <conditionalFormatting sqref="B57:B69">
    <cfRule type="cellIs" dxfId="327" priority="281" operator="equal">
      <formula>"Katalog$A$6"</formula>
    </cfRule>
  </conditionalFormatting>
  <conditionalFormatting sqref="B57:B69">
    <cfRule type="cellIs" dxfId="326" priority="282" operator="equal">
      <formula>"A6"</formula>
    </cfRule>
  </conditionalFormatting>
  <conditionalFormatting sqref="B57:B69">
    <cfRule type="cellIs" dxfId="325" priority="283" operator="equal">
      <formula>#REF!</formula>
    </cfRule>
  </conditionalFormatting>
  <conditionalFormatting sqref="B57:B69">
    <cfRule type="cellIs" dxfId="324" priority="284" operator="equal">
      <formula>#REF!</formula>
    </cfRule>
  </conditionalFormatting>
  <conditionalFormatting sqref="B51">
    <cfRule type="cellIs" dxfId="323" priority="261" operator="equal">
      <formula>#REF!</formula>
    </cfRule>
  </conditionalFormatting>
  <conditionalFormatting sqref="B51">
    <cfRule type="cellIs" dxfId="322" priority="262" operator="equal">
      <formula>#REF!</formula>
    </cfRule>
  </conditionalFormatting>
  <conditionalFormatting sqref="B51">
    <cfRule type="cellIs" dxfId="321" priority="263" operator="equal">
      <formula>"Katalog$A$6"</formula>
    </cfRule>
  </conditionalFormatting>
  <conditionalFormatting sqref="B51">
    <cfRule type="cellIs" dxfId="320" priority="264" operator="equal">
      <formula>"A6"</formula>
    </cfRule>
  </conditionalFormatting>
  <conditionalFormatting sqref="B51">
    <cfRule type="cellIs" dxfId="319" priority="265" operator="equal">
      <formula>#REF!</formula>
    </cfRule>
  </conditionalFormatting>
  <conditionalFormatting sqref="B51">
    <cfRule type="cellIs" dxfId="318" priority="266" operator="equal">
      <formula>#REF!</formula>
    </cfRule>
  </conditionalFormatting>
  <conditionalFormatting sqref="B45">
    <cfRule type="cellIs" dxfId="317" priority="273" operator="equal">
      <formula>#REF!</formula>
    </cfRule>
  </conditionalFormatting>
  <conditionalFormatting sqref="B45">
    <cfRule type="cellIs" dxfId="316" priority="274" operator="equal">
      <formula>#REF!</formula>
    </cfRule>
  </conditionalFormatting>
  <conditionalFormatting sqref="B45">
    <cfRule type="cellIs" dxfId="315" priority="275" operator="equal">
      <formula>"Katalog$A$6"</formula>
    </cfRule>
  </conditionalFormatting>
  <conditionalFormatting sqref="B45">
    <cfRule type="cellIs" dxfId="314" priority="276" operator="equal">
      <formula>"A6"</formula>
    </cfRule>
  </conditionalFormatting>
  <conditionalFormatting sqref="B45">
    <cfRule type="cellIs" dxfId="313" priority="277" operator="equal">
      <formula>#REF!</formula>
    </cfRule>
  </conditionalFormatting>
  <conditionalFormatting sqref="B45">
    <cfRule type="cellIs" dxfId="312" priority="278" operator="equal">
      <formula>#REF!</formula>
    </cfRule>
  </conditionalFormatting>
  <conditionalFormatting sqref="B47">
    <cfRule type="cellIs" dxfId="311" priority="267" operator="equal">
      <formula>#REF!</formula>
    </cfRule>
  </conditionalFormatting>
  <conditionalFormatting sqref="B47">
    <cfRule type="cellIs" dxfId="310" priority="268" operator="equal">
      <formula>#REF!</formula>
    </cfRule>
  </conditionalFormatting>
  <conditionalFormatting sqref="B47">
    <cfRule type="cellIs" dxfId="309" priority="269" operator="equal">
      <formula>"Katalog$A$6"</formula>
    </cfRule>
  </conditionalFormatting>
  <conditionalFormatting sqref="B47">
    <cfRule type="cellIs" dxfId="308" priority="270" operator="equal">
      <formula>"A6"</formula>
    </cfRule>
  </conditionalFormatting>
  <conditionalFormatting sqref="B47">
    <cfRule type="cellIs" dxfId="307" priority="271" operator="equal">
      <formula>#REF!</formula>
    </cfRule>
  </conditionalFormatting>
  <conditionalFormatting sqref="B47">
    <cfRule type="cellIs" dxfId="306" priority="272" operator="equal">
      <formula>#REF!</formula>
    </cfRule>
  </conditionalFormatting>
  <conditionalFormatting sqref="B9">
    <cfRule type="cellIs" dxfId="305" priority="255" operator="equal">
      <formula>#REF!</formula>
    </cfRule>
  </conditionalFormatting>
  <conditionalFormatting sqref="B9">
    <cfRule type="cellIs" dxfId="304" priority="256" operator="equal">
      <formula>#REF!</formula>
    </cfRule>
  </conditionalFormatting>
  <conditionalFormatting sqref="B9">
    <cfRule type="cellIs" dxfId="303" priority="257" operator="equal">
      <formula>"Katalog$A$6"</formula>
    </cfRule>
  </conditionalFormatting>
  <conditionalFormatting sqref="B9">
    <cfRule type="cellIs" dxfId="302" priority="258" operator="equal">
      <formula>"A6"</formula>
    </cfRule>
  </conditionalFormatting>
  <conditionalFormatting sqref="B9">
    <cfRule type="cellIs" dxfId="301" priority="259" operator="equal">
      <formula>#REF!</formula>
    </cfRule>
  </conditionalFormatting>
  <conditionalFormatting sqref="B9">
    <cfRule type="cellIs" dxfId="300" priority="260" operator="equal">
      <formula>#REF!</formula>
    </cfRule>
  </conditionalFormatting>
  <conditionalFormatting sqref="B11:B13">
    <cfRule type="cellIs" dxfId="299" priority="249" operator="equal">
      <formula>#REF!</formula>
    </cfRule>
  </conditionalFormatting>
  <conditionalFormatting sqref="B11:B13">
    <cfRule type="cellIs" dxfId="298" priority="250" operator="equal">
      <formula>#REF!</formula>
    </cfRule>
  </conditionalFormatting>
  <conditionalFormatting sqref="B11:B13">
    <cfRule type="cellIs" dxfId="297" priority="251" operator="equal">
      <formula>"Katalog$A$6"</formula>
    </cfRule>
  </conditionalFormatting>
  <conditionalFormatting sqref="B11:B13">
    <cfRule type="cellIs" dxfId="296" priority="252" operator="equal">
      <formula>"A6"</formula>
    </cfRule>
  </conditionalFormatting>
  <conditionalFormatting sqref="B11:B13">
    <cfRule type="cellIs" dxfId="295" priority="253" operator="equal">
      <formula>#REF!</formula>
    </cfRule>
  </conditionalFormatting>
  <conditionalFormatting sqref="B11:B13">
    <cfRule type="cellIs" dxfId="294" priority="254" operator="equal">
      <formula>#REF!</formula>
    </cfRule>
  </conditionalFormatting>
  <conditionalFormatting sqref="B14">
    <cfRule type="cellIs" dxfId="293" priority="243" operator="equal">
      <formula>#REF!</formula>
    </cfRule>
  </conditionalFormatting>
  <conditionalFormatting sqref="B14">
    <cfRule type="cellIs" dxfId="292" priority="244" operator="equal">
      <formula>#REF!</formula>
    </cfRule>
  </conditionalFormatting>
  <conditionalFormatting sqref="B14">
    <cfRule type="cellIs" dxfId="291" priority="245" operator="equal">
      <formula>"Katalog$A$6"</formula>
    </cfRule>
  </conditionalFormatting>
  <conditionalFormatting sqref="B14">
    <cfRule type="cellIs" dxfId="290" priority="246" operator="equal">
      <formula>"A6"</formula>
    </cfRule>
  </conditionalFormatting>
  <conditionalFormatting sqref="B14">
    <cfRule type="cellIs" dxfId="289" priority="247" operator="equal">
      <formula>#REF!</formula>
    </cfRule>
  </conditionalFormatting>
  <conditionalFormatting sqref="B14">
    <cfRule type="cellIs" dxfId="288" priority="248" operator="equal">
      <formula>#REF!</formula>
    </cfRule>
  </conditionalFormatting>
  <conditionalFormatting sqref="B15">
    <cfRule type="cellIs" dxfId="287" priority="237" operator="equal">
      <formula>#REF!</formula>
    </cfRule>
  </conditionalFormatting>
  <conditionalFormatting sqref="B15">
    <cfRule type="cellIs" dxfId="286" priority="238" operator="equal">
      <formula>#REF!</formula>
    </cfRule>
  </conditionalFormatting>
  <conditionalFormatting sqref="B15">
    <cfRule type="cellIs" dxfId="285" priority="239" operator="equal">
      <formula>"Katalog$A$6"</formula>
    </cfRule>
  </conditionalFormatting>
  <conditionalFormatting sqref="B15">
    <cfRule type="cellIs" dxfId="284" priority="240" operator="equal">
      <formula>"A6"</formula>
    </cfRule>
  </conditionalFormatting>
  <conditionalFormatting sqref="B15">
    <cfRule type="cellIs" dxfId="283" priority="241" operator="equal">
      <formula>#REF!</formula>
    </cfRule>
  </conditionalFormatting>
  <conditionalFormatting sqref="B15">
    <cfRule type="cellIs" dxfId="282" priority="242" operator="equal">
      <formula>#REF!</formula>
    </cfRule>
  </conditionalFormatting>
  <conditionalFormatting sqref="B20:B21">
    <cfRule type="cellIs" dxfId="281" priority="201" operator="equal">
      <formula>#REF!</formula>
    </cfRule>
  </conditionalFormatting>
  <conditionalFormatting sqref="B20:B21">
    <cfRule type="cellIs" dxfId="280" priority="202" operator="equal">
      <formula>#REF!</formula>
    </cfRule>
  </conditionalFormatting>
  <conditionalFormatting sqref="B20:B21">
    <cfRule type="cellIs" dxfId="279" priority="203" operator="equal">
      <formula>"Katalog$A$6"</formula>
    </cfRule>
  </conditionalFormatting>
  <conditionalFormatting sqref="B20:B21">
    <cfRule type="cellIs" dxfId="278" priority="204" operator="equal">
      <formula>"A6"</formula>
    </cfRule>
  </conditionalFormatting>
  <conditionalFormatting sqref="B20:B21">
    <cfRule type="cellIs" dxfId="277" priority="205" operator="equal">
      <formula>#REF!</formula>
    </cfRule>
  </conditionalFormatting>
  <conditionalFormatting sqref="B20:B21">
    <cfRule type="cellIs" dxfId="276" priority="206" operator="equal">
      <formula>#REF!</formula>
    </cfRule>
  </conditionalFormatting>
  <conditionalFormatting sqref="B22">
    <cfRule type="cellIs" dxfId="275" priority="195" operator="equal">
      <formula>#REF!</formula>
    </cfRule>
  </conditionalFormatting>
  <conditionalFormatting sqref="B22">
    <cfRule type="cellIs" dxfId="274" priority="196" operator="equal">
      <formula>#REF!</formula>
    </cfRule>
  </conditionalFormatting>
  <conditionalFormatting sqref="B22">
    <cfRule type="cellIs" dxfId="273" priority="197" operator="equal">
      <formula>"Katalog$A$6"</formula>
    </cfRule>
  </conditionalFormatting>
  <conditionalFormatting sqref="B22">
    <cfRule type="cellIs" dxfId="272" priority="198" operator="equal">
      <formula>"A6"</formula>
    </cfRule>
  </conditionalFormatting>
  <conditionalFormatting sqref="B22">
    <cfRule type="cellIs" dxfId="271" priority="199" operator="equal">
      <formula>#REF!</formula>
    </cfRule>
  </conditionalFormatting>
  <conditionalFormatting sqref="B22">
    <cfRule type="cellIs" dxfId="270" priority="200" operator="equal">
      <formula>#REF!</formula>
    </cfRule>
  </conditionalFormatting>
  <conditionalFormatting sqref="B23:B25">
    <cfRule type="cellIs" dxfId="269" priority="189" operator="equal">
      <formula>#REF!</formula>
    </cfRule>
  </conditionalFormatting>
  <conditionalFormatting sqref="B23:B25">
    <cfRule type="cellIs" dxfId="268" priority="190" operator="equal">
      <formula>#REF!</formula>
    </cfRule>
  </conditionalFormatting>
  <conditionalFormatting sqref="B23:B25">
    <cfRule type="cellIs" dxfId="267" priority="191" operator="equal">
      <formula>"Katalog$A$6"</formula>
    </cfRule>
  </conditionalFormatting>
  <conditionalFormatting sqref="B23:B25">
    <cfRule type="cellIs" dxfId="266" priority="192" operator="equal">
      <formula>"A6"</formula>
    </cfRule>
  </conditionalFormatting>
  <conditionalFormatting sqref="B23:B25">
    <cfRule type="cellIs" dxfId="265" priority="193" operator="equal">
      <formula>#REF!</formula>
    </cfRule>
  </conditionalFormatting>
  <conditionalFormatting sqref="B23:B25">
    <cfRule type="cellIs" dxfId="264" priority="194" operator="equal">
      <formula>#REF!</formula>
    </cfRule>
  </conditionalFormatting>
  <conditionalFormatting sqref="B31">
    <cfRule type="cellIs" dxfId="263" priority="183" operator="equal">
      <formula>#REF!</formula>
    </cfRule>
  </conditionalFormatting>
  <conditionalFormatting sqref="B31">
    <cfRule type="cellIs" dxfId="262" priority="184" operator="equal">
      <formula>#REF!</formula>
    </cfRule>
  </conditionalFormatting>
  <conditionalFormatting sqref="B31">
    <cfRule type="cellIs" dxfId="261" priority="185" operator="equal">
      <formula>"Katalog$A$6"</formula>
    </cfRule>
  </conditionalFormatting>
  <conditionalFormatting sqref="B31">
    <cfRule type="cellIs" dxfId="260" priority="186" operator="equal">
      <formula>"A6"</formula>
    </cfRule>
  </conditionalFormatting>
  <conditionalFormatting sqref="B31">
    <cfRule type="cellIs" dxfId="259" priority="187" operator="equal">
      <formula>#REF!</formula>
    </cfRule>
  </conditionalFormatting>
  <conditionalFormatting sqref="B31">
    <cfRule type="cellIs" dxfId="258" priority="188" operator="equal">
      <formula>#REF!</formula>
    </cfRule>
  </conditionalFormatting>
  <conditionalFormatting sqref="B31">
    <cfRule type="cellIs" dxfId="257" priority="177" operator="equal">
      <formula>#REF!</formula>
    </cfRule>
  </conditionalFormatting>
  <conditionalFormatting sqref="B31">
    <cfRule type="cellIs" dxfId="256" priority="178" operator="equal">
      <formula>#REF!</formula>
    </cfRule>
  </conditionalFormatting>
  <conditionalFormatting sqref="B31">
    <cfRule type="cellIs" dxfId="255" priority="179" operator="equal">
      <formula>"Katalog$A$6"</formula>
    </cfRule>
  </conditionalFormatting>
  <conditionalFormatting sqref="B31">
    <cfRule type="cellIs" dxfId="254" priority="180" operator="equal">
      <formula>"A6"</formula>
    </cfRule>
  </conditionalFormatting>
  <conditionalFormatting sqref="B31">
    <cfRule type="cellIs" dxfId="253" priority="181" operator="equal">
      <formula>#REF!</formula>
    </cfRule>
  </conditionalFormatting>
  <conditionalFormatting sqref="B31">
    <cfRule type="cellIs" dxfId="252" priority="182" operator="equal">
      <formula>#REF!</formula>
    </cfRule>
  </conditionalFormatting>
  <conditionalFormatting sqref="B32">
    <cfRule type="cellIs" dxfId="251" priority="171" operator="equal">
      <formula>#REF!</formula>
    </cfRule>
  </conditionalFormatting>
  <conditionalFormatting sqref="B32">
    <cfRule type="cellIs" dxfId="250" priority="172" operator="equal">
      <formula>#REF!</formula>
    </cfRule>
  </conditionalFormatting>
  <conditionalFormatting sqref="B32">
    <cfRule type="cellIs" dxfId="249" priority="173" operator="equal">
      <formula>"Katalog$A$6"</formula>
    </cfRule>
  </conditionalFormatting>
  <conditionalFormatting sqref="B32">
    <cfRule type="cellIs" dxfId="248" priority="174" operator="equal">
      <formula>"A6"</formula>
    </cfRule>
  </conditionalFormatting>
  <conditionalFormatting sqref="B32">
    <cfRule type="cellIs" dxfId="247" priority="175" operator="equal">
      <formula>#REF!</formula>
    </cfRule>
  </conditionalFormatting>
  <conditionalFormatting sqref="B32">
    <cfRule type="cellIs" dxfId="246" priority="176" operator="equal">
      <formula>#REF!</formula>
    </cfRule>
  </conditionalFormatting>
  <conditionalFormatting sqref="B32">
    <cfRule type="cellIs" dxfId="245" priority="165" operator="equal">
      <formula>#REF!</formula>
    </cfRule>
  </conditionalFormatting>
  <conditionalFormatting sqref="B32">
    <cfRule type="cellIs" dxfId="244" priority="166" operator="equal">
      <formula>#REF!</formula>
    </cfRule>
  </conditionalFormatting>
  <conditionalFormatting sqref="B32">
    <cfRule type="cellIs" dxfId="243" priority="167" operator="equal">
      <formula>"Katalog$A$6"</formula>
    </cfRule>
  </conditionalFormatting>
  <conditionalFormatting sqref="B32">
    <cfRule type="cellIs" dxfId="242" priority="168" operator="equal">
      <formula>"A6"</formula>
    </cfRule>
  </conditionalFormatting>
  <conditionalFormatting sqref="B32">
    <cfRule type="cellIs" dxfId="241" priority="169" operator="equal">
      <formula>#REF!</formula>
    </cfRule>
  </conditionalFormatting>
  <conditionalFormatting sqref="B32">
    <cfRule type="cellIs" dxfId="240" priority="170" operator="equal">
      <formula>#REF!</formula>
    </cfRule>
  </conditionalFormatting>
  <conditionalFormatting sqref="B33">
    <cfRule type="cellIs" dxfId="239" priority="153" operator="equal">
      <formula>#REF!</formula>
    </cfRule>
  </conditionalFormatting>
  <conditionalFormatting sqref="B33">
    <cfRule type="cellIs" dxfId="238" priority="154" operator="equal">
      <formula>#REF!</formula>
    </cfRule>
  </conditionalFormatting>
  <conditionalFormatting sqref="B33">
    <cfRule type="cellIs" dxfId="237" priority="155" operator="equal">
      <formula>"Katalog$A$6"</formula>
    </cfRule>
  </conditionalFormatting>
  <conditionalFormatting sqref="B33">
    <cfRule type="cellIs" dxfId="236" priority="156" operator="equal">
      <formula>"A6"</formula>
    </cfRule>
  </conditionalFormatting>
  <conditionalFormatting sqref="B33">
    <cfRule type="cellIs" dxfId="235" priority="157" operator="equal">
      <formula>#REF!</formula>
    </cfRule>
  </conditionalFormatting>
  <conditionalFormatting sqref="B33">
    <cfRule type="cellIs" dxfId="234" priority="158" operator="equal">
      <formula>#REF!</formula>
    </cfRule>
  </conditionalFormatting>
  <conditionalFormatting sqref="B33">
    <cfRule type="cellIs" dxfId="233" priority="159" operator="equal">
      <formula>#REF!</formula>
    </cfRule>
  </conditionalFormatting>
  <conditionalFormatting sqref="B33">
    <cfRule type="cellIs" dxfId="232" priority="160" operator="equal">
      <formula>#REF!</formula>
    </cfRule>
  </conditionalFormatting>
  <conditionalFormatting sqref="B33">
    <cfRule type="cellIs" dxfId="231" priority="161" operator="equal">
      <formula>"Katalog$A$6"</formula>
    </cfRule>
  </conditionalFormatting>
  <conditionalFormatting sqref="B33">
    <cfRule type="cellIs" dxfId="230" priority="162" operator="equal">
      <formula>"A6"</formula>
    </cfRule>
  </conditionalFormatting>
  <conditionalFormatting sqref="B33">
    <cfRule type="cellIs" dxfId="229" priority="163" operator="equal">
      <formula>#REF!</formula>
    </cfRule>
  </conditionalFormatting>
  <conditionalFormatting sqref="B33">
    <cfRule type="cellIs" dxfId="228" priority="164" operator="equal">
      <formula>#REF!</formula>
    </cfRule>
  </conditionalFormatting>
  <conditionalFormatting sqref="B29">
    <cfRule type="cellIs" dxfId="227" priority="147" operator="equal">
      <formula>#REF!</formula>
    </cfRule>
  </conditionalFormatting>
  <conditionalFormatting sqref="B29">
    <cfRule type="cellIs" dxfId="226" priority="148" operator="equal">
      <formula>#REF!</formula>
    </cfRule>
  </conditionalFormatting>
  <conditionalFormatting sqref="B29">
    <cfRule type="cellIs" dxfId="225" priority="149" operator="equal">
      <formula>"Katalog$A$6"</formula>
    </cfRule>
  </conditionalFormatting>
  <conditionalFormatting sqref="B29">
    <cfRule type="cellIs" dxfId="224" priority="150" operator="equal">
      <formula>"A6"</formula>
    </cfRule>
  </conditionalFormatting>
  <conditionalFormatting sqref="B29">
    <cfRule type="cellIs" dxfId="223" priority="151" operator="equal">
      <formula>#REF!</formula>
    </cfRule>
  </conditionalFormatting>
  <conditionalFormatting sqref="B29">
    <cfRule type="cellIs" dxfId="222" priority="152" operator="equal">
      <formula>#REF!</formula>
    </cfRule>
  </conditionalFormatting>
  <conditionalFormatting sqref="B29">
    <cfRule type="cellIs" dxfId="221" priority="141" operator="equal">
      <formula>#REF!</formula>
    </cfRule>
  </conditionalFormatting>
  <conditionalFormatting sqref="B29">
    <cfRule type="cellIs" dxfId="220" priority="142" operator="equal">
      <formula>#REF!</formula>
    </cfRule>
  </conditionalFormatting>
  <conditionalFormatting sqref="B29">
    <cfRule type="cellIs" dxfId="219" priority="143" operator="equal">
      <formula>"Katalog$A$6"</formula>
    </cfRule>
  </conditionalFormatting>
  <conditionalFormatting sqref="B29">
    <cfRule type="cellIs" dxfId="218" priority="144" operator="equal">
      <formula>"A6"</formula>
    </cfRule>
  </conditionalFormatting>
  <conditionalFormatting sqref="B29">
    <cfRule type="cellIs" dxfId="217" priority="145" operator="equal">
      <formula>#REF!</formula>
    </cfRule>
  </conditionalFormatting>
  <conditionalFormatting sqref="B29">
    <cfRule type="cellIs" dxfId="216" priority="146" operator="equal">
      <formula>#REF!</formula>
    </cfRule>
  </conditionalFormatting>
  <conditionalFormatting sqref="B30">
    <cfRule type="cellIs" dxfId="215" priority="129" operator="equal">
      <formula>#REF!</formula>
    </cfRule>
  </conditionalFormatting>
  <conditionalFormatting sqref="B30">
    <cfRule type="cellIs" dxfId="214" priority="130" operator="equal">
      <formula>#REF!</formula>
    </cfRule>
  </conditionalFormatting>
  <conditionalFormatting sqref="B30">
    <cfRule type="cellIs" dxfId="213" priority="131" operator="equal">
      <formula>"Katalog$A$6"</formula>
    </cfRule>
  </conditionalFormatting>
  <conditionalFormatting sqref="B30">
    <cfRule type="cellIs" dxfId="212" priority="132" operator="equal">
      <formula>"A6"</formula>
    </cfRule>
  </conditionalFormatting>
  <conditionalFormatting sqref="B30">
    <cfRule type="cellIs" dxfId="211" priority="133" operator="equal">
      <formula>#REF!</formula>
    </cfRule>
  </conditionalFormatting>
  <conditionalFormatting sqref="B30">
    <cfRule type="cellIs" dxfId="210" priority="134" operator="equal">
      <formula>#REF!</formula>
    </cfRule>
  </conditionalFormatting>
  <conditionalFormatting sqref="B30">
    <cfRule type="cellIs" dxfId="209" priority="135" operator="equal">
      <formula>#REF!</formula>
    </cfRule>
  </conditionalFormatting>
  <conditionalFormatting sqref="B30">
    <cfRule type="cellIs" dxfId="208" priority="136" operator="equal">
      <formula>#REF!</formula>
    </cfRule>
  </conditionalFormatting>
  <conditionalFormatting sqref="B30">
    <cfRule type="cellIs" dxfId="207" priority="137" operator="equal">
      <formula>"Katalog$A$6"</formula>
    </cfRule>
  </conditionalFormatting>
  <conditionalFormatting sqref="B30">
    <cfRule type="cellIs" dxfId="206" priority="138" operator="equal">
      <formula>"A6"</formula>
    </cfRule>
  </conditionalFormatting>
  <conditionalFormatting sqref="B30">
    <cfRule type="cellIs" dxfId="205" priority="139" operator="equal">
      <formula>#REF!</formula>
    </cfRule>
  </conditionalFormatting>
  <conditionalFormatting sqref="B30">
    <cfRule type="cellIs" dxfId="204" priority="140" operator="equal">
      <formula>#REF!</formula>
    </cfRule>
  </conditionalFormatting>
  <conditionalFormatting sqref="B26">
    <cfRule type="cellIs" dxfId="203" priority="123" operator="equal">
      <formula>#REF!</formula>
    </cfRule>
  </conditionalFormatting>
  <conditionalFormatting sqref="B26">
    <cfRule type="cellIs" dxfId="202" priority="124" operator="equal">
      <formula>#REF!</formula>
    </cfRule>
  </conditionalFormatting>
  <conditionalFormatting sqref="B26">
    <cfRule type="cellIs" dxfId="201" priority="125" operator="equal">
      <formula>"Katalog$A$6"</formula>
    </cfRule>
  </conditionalFormatting>
  <conditionalFormatting sqref="B26">
    <cfRule type="cellIs" dxfId="200" priority="126" operator="equal">
      <formula>"A6"</formula>
    </cfRule>
  </conditionalFormatting>
  <conditionalFormatting sqref="B26">
    <cfRule type="cellIs" dxfId="199" priority="127" operator="equal">
      <formula>#REF!</formula>
    </cfRule>
  </conditionalFormatting>
  <conditionalFormatting sqref="B26">
    <cfRule type="cellIs" dxfId="198" priority="128" operator="equal">
      <formula>#REF!</formula>
    </cfRule>
  </conditionalFormatting>
  <conditionalFormatting sqref="B26">
    <cfRule type="cellIs" dxfId="197" priority="117" operator="equal">
      <formula>#REF!</formula>
    </cfRule>
  </conditionalFormatting>
  <conditionalFormatting sqref="B26">
    <cfRule type="cellIs" dxfId="196" priority="118" operator="equal">
      <formula>#REF!</formula>
    </cfRule>
  </conditionalFormatting>
  <conditionalFormatting sqref="B26">
    <cfRule type="cellIs" dxfId="195" priority="119" operator="equal">
      <formula>"Katalog$A$6"</formula>
    </cfRule>
  </conditionalFormatting>
  <conditionalFormatting sqref="B26">
    <cfRule type="cellIs" dxfId="194" priority="120" operator="equal">
      <formula>"A6"</formula>
    </cfRule>
  </conditionalFormatting>
  <conditionalFormatting sqref="B26">
    <cfRule type="cellIs" dxfId="193" priority="121" operator="equal">
      <formula>#REF!</formula>
    </cfRule>
  </conditionalFormatting>
  <conditionalFormatting sqref="B26">
    <cfRule type="cellIs" dxfId="192" priority="122" operator="equal">
      <formula>#REF!</formula>
    </cfRule>
  </conditionalFormatting>
  <conditionalFormatting sqref="B27:B28">
    <cfRule type="cellIs" dxfId="191" priority="105" operator="equal">
      <formula>#REF!</formula>
    </cfRule>
  </conditionalFormatting>
  <conditionalFormatting sqref="B27:B28">
    <cfRule type="cellIs" dxfId="190" priority="106" operator="equal">
      <formula>#REF!</formula>
    </cfRule>
  </conditionalFormatting>
  <conditionalFormatting sqref="B27:B28">
    <cfRule type="cellIs" dxfId="189" priority="107" operator="equal">
      <formula>"Katalog$A$6"</formula>
    </cfRule>
  </conditionalFormatting>
  <conditionalFormatting sqref="B27:B28">
    <cfRule type="cellIs" dxfId="188" priority="108" operator="equal">
      <formula>"A6"</formula>
    </cfRule>
  </conditionalFormatting>
  <conditionalFormatting sqref="B27:B28">
    <cfRule type="cellIs" dxfId="187" priority="109" operator="equal">
      <formula>#REF!</formula>
    </cfRule>
  </conditionalFormatting>
  <conditionalFormatting sqref="B27:B28">
    <cfRule type="cellIs" dxfId="186" priority="110" operator="equal">
      <formula>#REF!</formula>
    </cfRule>
  </conditionalFormatting>
  <conditionalFormatting sqref="B27:B28">
    <cfRule type="cellIs" dxfId="185" priority="111" operator="equal">
      <formula>#REF!</formula>
    </cfRule>
  </conditionalFormatting>
  <conditionalFormatting sqref="B27:B28">
    <cfRule type="cellIs" dxfId="184" priority="112" operator="equal">
      <formula>#REF!</formula>
    </cfRule>
  </conditionalFormatting>
  <conditionalFormatting sqref="B27:B28">
    <cfRule type="cellIs" dxfId="183" priority="113" operator="equal">
      <formula>"Katalog$A$6"</formula>
    </cfRule>
  </conditionalFormatting>
  <conditionalFormatting sqref="B27:B28">
    <cfRule type="cellIs" dxfId="182" priority="114" operator="equal">
      <formula>"A6"</formula>
    </cfRule>
  </conditionalFormatting>
  <conditionalFormatting sqref="B27:B28">
    <cfRule type="cellIs" dxfId="181" priority="115" operator="equal">
      <formula>#REF!</formula>
    </cfRule>
  </conditionalFormatting>
  <conditionalFormatting sqref="B27:B28">
    <cfRule type="cellIs" dxfId="180" priority="116" operator="equal">
      <formula>#REF!</formula>
    </cfRule>
  </conditionalFormatting>
  <conditionalFormatting sqref="A10 A12 A14 A16 A18">
    <cfRule type="cellIs" dxfId="179" priority="101" operator="equal">
      <formula>"Katalog$A$6"</formula>
    </cfRule>
  </conditionalFormatting>
  <conditionalFormatting sqref="A10 A12 A14 A16 A18">
    <cfRule type="cellIs" dxfId="178" priority="102" operator="equal">
      <formula>"A6"</formula>
    </cfRule>
  </conditionalFormatting>
  <conditionalFormatting sqref="A11 A19:A20 A13 A15 A17">
    <cfRule type="cellIs" dxfId="177" priority="103" operator="equal">
      <formula>"Katalog$A$6"</formula>
    </cfRule>
  </conditionalFormatting>
  <conditionalFormatting sqref="A11 A19:A20 A13 A15 A17">
    <cfRule type="cellIs" dxfId="176" priority="104" operator="equal">
      <formula>"A6"</formula>
    </cfRule>
  </conditionalFormatting>
  <conditionalFormatting sqref="B10">
    <cfRule type="cellIs" dxfId="175" priority="95" operator="equal">
      <formula>#REF!</formula>
    </cfRule>
  </conditionalFormatting>
  <conditionalFormatting sqref="B10">
    <cfRule type="cellIs" dxfId="174" priority="96" operator="equal">
      <formula>#REF!</formula>
    </cfRule>
  </conditionalFormatting>
  <conditionalFormatting sqref="B10">
    <cfRule type="cellIs" dxfId="173" priority="97" operator="equal">
      <formula>"Katalog$A$6"</formula>
    </cfRule>
  </conditionalFormatting>
  <conditionalFormatting sqref="B10">
    <cfRule type="cellIs" dxfId="172" priority="98" operator="equal">
      <formula>"A6"</formula>
    </cfRule>
  </conditionalFormatting>
  <conditionalFormatting sqref="B10">
    <cfRule type="cellIs" dxfId="171" priority="99" operator="equal">
      <formula>#REF!</formula>
    </cfRule>
  </conditionalFormatting>
  <conditionalFormatting sqref="B10">
    <cfRule type="cellIs" dxfId="170" priority="100" operator="equal">
      <formula>#REF!</formula>
    </cfRule>
  </conditionalFormatting>
  <conditionalFormatting sqref="B16:B18">
    <cfRule type="cellIs" dxfId="169" priority="89" operator="equal">
      <formula>#REF!</formula>
    </cfRule>
  </conditionalFormatting>
  <conditionalFormatting sqref="B16:B18">
    <cfRule type="cellIs" dxfId="168" priority="90" operator="equal">
      <formula>#REF!</formula>
    </cfRule>
  </conditionalFormatting>
  <conditionalFormatting sqref="B16:B18">
    <cfRule type="cellIs" dxfId="167" priority="91" operator="equal">
      <formula>"Katalog$A$6"</formula>
    </cfRule>
  </conditionalFormatting>
  <conditionalFormatting sqref="B16:B18">
    <cfRule type="cellIs" dxfId="166" priority="92" operator="equal">
      <formula>"A6"</formula>
    </cfRule>
  </conditionalFormatting>
  <conditionalFormatting sqref="B16:B18">
    <cfRule type="cellIs" dxfId="165" priority="93" operator="equal">
      <formula>#REF!</formula>
    </cfRule>
  </conditionalFormatting>
  <conditionalFormatting sqref="B16:B18">
    <cfRule type="cellIs" dxfId="164" priority="94" operator="equal">
      <formula>#REF!</formula>
    </cfRule>
  </conditionalFormatting>
  <conditionalFormatting sqref="B18:B19">
    <cfRule type="cellIs" dxfId="163" priority="83" operator="equal">
      <formula>#REF!</formula>
    </cfRule>
  </conditionalFormatting>
  <conditionalFormatting sqref="B18:B19">
    <cfRule type="cellIs" dxfId="162" priority="84" operator="equal">
      <formula>#REF!</formula>
    </cfRule>
  </conditionalFormatting>
  <conditionalFormatting sqref="B18:B19">
    <cfRule type="cellIs" dxfId="161" priority="85" operator="equal">
      <formula>"Katalog$A$6"</formula>
    </cfRule>
  </conditionalFormatting>
  <conditionalFormatting sqref="B18:B19">
    <cfRule type="cellIs" dxfId="160" priority="86" operator="equal">
      <formula>"A6"</formula>
    </cfRule>
  </conditionalFormatting>
  <conditionalFormatting sqref="B18:B19">
    <cfRule type="cellIs" dxfId="159" priority="87" operator="equal">
      <formula>#REF!</formula>
    </cfRule>
  </conditionalFormatting>
  <conditionalFormatting sqref="B18:B19">
    <cfRule type="cellIs" dxfId="158" priority="88" operator="equal">
      <formula>#REF!</formula>
    </cfRule>
  </conditionalFormatting>
  <conditionalFormatting sqref="A43 A45 A47 A49 A51 A53:A55">
    <cfRule type="cellIs" dxfId="157" priority="79" operator="equal">
      <formula>"Katalog$A$6"</formula>
    </cfRule>
  </conditionalFormatting>
  <conditionalFormatting sqref="A43 A45 A47 A49 A51 A53:A55">
    <cfRule type="cellIs" dxfId="156" priority="80" operator="equal">
      <formula>"A6"</formula>
    </cfRule>
  </conditionalFormatting>
  <conditionalFormatting sqref="A44 A46 A48 A50 A52 A56 A54">
    <cfRule type="cellIs" dxfId="155" priority="81" operator="equal">
      <formula>"Katalog$A$6"</formula>
    </cfRule>
  </conditionalFormatting>
  <conditionalFormatting sqref="A44 A46 A48 A50 A52 A56 A54">
    <cfRule type="cellIs" dxfId="154" priority="82" operator="equal">
      <formula>"A6"</formula>
    </cfRule>
  </conditionalFormatting>
  <conditionalFormatting sqref="B45">
    <cfRule type="cellIs" dxfId="153" priority="73" operator="equal">
      <formula>#REF!</formula>
    </cfRule>
  </conditionalFormatting>
  <conditionalFormatting sqref="B45">
    <cfRule type="cellIs" dxfId="152" priority="74" operator="equal">
      <formula>#REF!</formula>
    </cfRule>
  </conditionalFormatting>
  <conditionalFormatting sqref="B45">
    <cfRule type="cellIs" dxfId="151" priority="75" operator="equal">
      <formula>"Katalog$A$6"</formula>
    </cfRule>
  </conditionalFormatting>
  <conditionalFormatting sqref="B45">
    <cfRule type="cellIs" dxfId="150" priority="76" operator="equal">
      <formula>"A6"</formula>
    </cfRule>
  </conditionalFormatting>
  <conditionalFormatting sqref="B45">
    <cfRule type="cellIs" dxfId="149" priority="77" operator="equal">
      <formula>#REF!</formula>
    </cfRule>
  </conditionalFormatting>
  <conditionalFormatting sqref="B45">
    <cfRule type="cellIs" dxfId="148" priority="78" operator="equal">
      <formula>#REF!</formula>
    </cfRule>
  </conditionalFormatting>
  <conditionalFormatting sqref="B47">
    <cfRule type="cellIs" dxfId="147" priority="67" operator="equal">
      <formula>#REF!</formula>
    </cfRule>
  </conditionalFormatting>
  <conditionalFormatting sqref="B47">
    <cfRule type="cellIs" dxfId="146" priority="68" operator="equal">
      <formula>#REF!</formula>
    </cfRule>
  </conditionalFormatting>
  <conditionalFormatting sqref="B47">
    <cfRule type="cellIs" dxfId="145" priority="69" operator="equal">
      <formula>"Katalog$A$6"</formula>
    </cfRule>
  </conditionalFormatting>
  <conditionalFormatting sqref="B47">
    <cfRule type="cellIs" dxfId="144" priority="70" operator="equal">
      <formula>"A6"</formula>
    </cfRule>
  </conditionalFormatting>
  <conditionalFormatting sqref="B47">
    <cfRule type="cellIs" dxfId="143" priority="71" operator="equal">
      <formula>#REF!</formula>
    </cfRule>
  </conditionalFormatting>
  <conditionalFormatting sqref="B47">
    <cfRule type="cellIs" dxfId="142" priority="72" operator="equal">
      <formula>#REF!</formula>
    </cfRule>
  </conditionalFormatting>
  <conditionalFormatting sqref="B49">
    <cfRule type="cellIs" dxfId="141" priority="61" operator="equal">
      <formula>#REF!</formula>
    </cfRule>
  </conditionalFormatting>
  <conditionalFormatting sqref="B49">
    <cfRule type="cellIs" dxfId="140" priority="62" operator="equal">
      <formula>#REF!</formula>
    </cfRule>
  </conditionalFormatting>
  <conditionalFormatting sqref="B49">
    <cfRule type="cellIs" dxfId="139" priority="63" operator="equal">
      <formula>"Katalog$A$6"</formula>
    </cfRule>
  </conditionalFormatting>
  <conditionalFormatting sqref="B49">
    <cfRule type="cellIs" dxfId="138" priority="64" operator="equal">
      <formula>"A6"</formula>
    </cfRule>
  </conditionalFormatting>
  <conditionalFormatting sqref="B49">
    <cfRule type="cellIs" dxfId="137" priority="65" operator="equal">
      <formula>#REF!</formula>
    </cfRule>
  </conditionalFormatting>
  <conditionalFormatting sqref="B49">
    <cfRule type="cellIs" dxfId="136" priority="66" operator="equal">
      <formula>#REF!</formula>
    </cfRule>
  </conditionalFormatting>
  <conditionalFormatting sqref="B44">
    <cfRule type="cellIs" dxfId="135" priority="55" operator="equal">
      <formula>#REF!</formula>
    </cfRule>
  </conditionalFormatting>
  <conditionalFormatting sqref="B44">
    <cfRule type="cellIs" dxfId="134" priority="56" operator="equal">
      <formula>#REF!</formula>
    </cfRule>
  </conditionalFormatting>
  <conditionalFormatting sqref="B44">
    <cfRule type="cellIs" dxfId="133" priority="57" operator="equal">
      <formula>"Katalog$A$6"</formula>
    </cfRule>
  </conditionalFormatting>
  <conditionalFormatting sqref="B44">
    <cfRule type="cellIs" dxfId="132" priority="58" operator="equal">
      <formula>"A6"</formula>
    </cfRule>
  </conditionalFormatting>
  <conditionalFormatting sqref="B44">
    <cfRule type="cellIs" dxfId="131" priority="59" operator="equal">
      <formula>#REF!</formula>
    </cfRule>
  </conditionalFormatting>
  <conditionalFormatting sqref="B44">
    <cfRule type="cellIs" dxfId="130" priority="60" operator="equal">
      <formula>#REF!</formula>
    </cfRule>
  </conditionalFormatting>
  <conditionalFormatting sqref="B46">
    <cfRule type="cellIs" dxfId="129" priority="49" operator="equal">
      <formula>#REF!</formula>
    </cfRule>
  </conditionalFormatting>
  <conditionalFormatting sqref="B46">
    <cfRule type="cellIs" dxfId="128" priority="50" operator="equal">
      <formula>#REF!</formula>
    </cfRule>
  </conditionalFormatting>
  <conditionalFormatting sqref="B46">
    <cfRule type="cellIs" dxfId="127" priority="51" operator="equal">
      <formula>"Katalog$A$6"</formula>
    </cfRule>
  </conditionalFormatting>
  <conditionalFormatting sqref="B46">
    <cfRule type="cellIs" dxfId="126" priority="52" operator="equal">
      <formula>"A6"</formula>
    </cfRule>
  </conditionalFormatting>
  <conditionalFormatting sqref="B46">
    <cfRule type="cellIs" dxfId="125" priority="53" operator="equal">
      <formula>#REF!</formula>
    </cfRule>
  </conditionalFormatting>
  <conditionalFormatting sqref="B46">
    <cfRule type="cellIs" dxfId="124" priority="54" operator="equal">
      <formula>#REF!</formula>
    </cfRule>
  </conditionalFormatting>
  <conditionalFormatting sqref="B218:B219">
    <cfRule type="cellIs" dxfId="123" priority="43" operator="equal">
      <formula>#REF!</formula>
    </cfRule>
  </conditionalFormatting>
  <conditionalFormatting sqref="B218:B219">
    <cfRule type="cellIs" dxfId="122" priority="44" operator="equal">
      <formula>#REF!</formula>
    </cfRule>
  </conditionalFormatting>
  <conditionalFormatting sqref="B218:B219">
    <cfRule type="cellIs" dxfId="121" priority="45" operator="equal">
      <formula>"Katalog$A$6"</formula>
    </cfRule>
  </conditionalFormatting>
  <conditionalFormatting sqref="B218:B219">
    <cfRule type="cellIs" dxfId="120" priority="46" operator="equal">
      <formula>"A6"</formula>
    </cfRule>
  </conditionalFormatting>
  <conditionalFormatting sqref="B218:B219">
    <cfRule type="cellIs" dxfId="119" priority="47" operator="equal">
      <formula>#REF!</formula>
    </cfRule>
  </conditionalFormatting>
  <conditionalFormatting sqref="B218:B219">
    <cfRule type="cellIs" dxfId="118" priority="48" operator="equal">
      <formula>#REF!</formula>
    </cfRule>
  </conditionalFormatting>
  <conditionalFormatting sqref="C218:C219">
    <cfRule type="cellIs" dxfId="117" priority="37" operator="equal">
      <formula>#REF!</formula>
    </cfRule>
  </conditionalFormatting>
  <conditionalFormatting sqref="C218:C219">
    <cfRule type="cellIs" dxfId="116" priority="38" operator="equal">
      <formula>#REF!</formula>
    </cfRule>
  </conditionalFormatting>
  <conditionalFormatting sqref="C218:C219">
    <cfRule type="cellIs" dxfId="115" priority="39" operator="equal">
      <formula>"Katalog$A$6"</formula>
    </cfRule>
  </conditionalFormatting>
  <conditionalFormatting sqref="C218:C219">
    <cfRule type="cellIs" dxfId="114" priority="40" operator="equal">
      <formula>"A6"</formula>
    </cfRule>
  </conditionalFormatting>
  <conditionalFormatting sqref="C218:C219">
    <cfRule type="cellIs" dxfId="113" priority="41" operator="equal">
      <formula>#REF!</formula>
    </cfRule>
  </conditionalFormatting>
  <conditionalFormatting sqref="C218:C219">
    <cfRule type="cellIs" dxfId="112" priority="42" operator="equal">
      <formula>#REF!</formula>
    </cfRule>
  </conditionalFormatting>
  <conditionalFormatting sqref="B311">
    <cfRule type="cellIs" dxfId="111" priority="7" operator="equal">
      <formula>"Katalog$A$6"</formula>
    </cfRule>
  </conditionalFormatting>
  <conditionalFormatting sqref="B311">
    <cfRule type="cellIs" dxfId="110" priority="8" operator="equal">
      <formula>"A6"</formula>
    </cfRule>
  </conditionalFormatting>
  <conditionalFormatting sqref="B311">
    <cfRule type="cellIs" dxfId="109" priority="9" operator="equal">
      <formula>#REF!</formula>
    </cfRule>
  </conditionalFormatting>
  <conditionalFormatting sqref="B311">
    <cfRule type="cellIs" dxfId="108" priority="10" operator="equal">
      <formula>#REF!</formula>
    </cfRule>
  </conditionalFormatting>
  <conditionalFormatting sqref="B311">
    <cfRule type="cellIs" dxfId="107" priority="11" operator="equal">
      <formula>#REF!</formula>
    </cfRule>
  </conditionalFormatting>
  <conditionalFormatting sqref="B311">
    <cfRule type="cellIs" dxfId="106" priority="12" operator="equal">
      <formula>#REF!</formula>
    </cfRule>
  </conditionalFormatting>
  <conditionalFormatting sqref="C304:C311">
    <cfRule type="cellIs" dxfId="105" priority="1" operator="equal">
      <formula>"Katalog$A$6"</formula>
    </cfRule>
  </conditionalFormatting>
  <conditionalFormatting sqref="C304:C311">
    <cfRule type="cellIs" dxfId="104" priority="2" operator="equal">
      <formula>"A6"</formula>
    </cfRule>
  </conditionalFormatting>
  <conditionalFormatting sqref="C304:C311">
    <cfRule type="cellIs" dxfId="103" priority="3" operator="equal">
      <formula>#REF!</formula>
    </cfRule>
  </conditionalFormatting>
  <conditionalFormatting sqref="C304:C311">
    <cfRule type="cellIs" dxfId="102" priority="4" operator="equal">
      <formula>#REF!</formula>
    </cfRule>
  </conditionalFormatting>
  <conditionalFormatting sqref="C304:C311">
    <cfRule type="cellIs" dxfId="101" priority="5" operator="equal">
      <formula>#REF!</formula>
    </cfRule>
  </conditionalFormatting>
  <conditionalFormatting sqref="C304:C311">
    <cfRule type="cellIs" dxfId="100" priority="6" operator="equal">
      <formula>#REF!</formula>
    </cfRule>
  </conditionalFormatting>
  <printOptions horizontalCentered="1"/>
  <pageMargins left="0.35433070866141736" right="0.35433070866141736" top="0.59055118110236227" bottom="0.59055118110236227" header="0" footer="0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F1B1-ED57-4998-8D01-4642672B9527}">
  <sheetPr codeName="Sheet19">
    <tabColor rgb="FFFFFF00"/>
  </sheetPr>
  <dimension ref="A1:X587"/>
  <sheetViews>
    <sheetView showGridLines="0" topLeftCell="A2" zoomScale="110" zoomScaleNormal="110" workbookViewId="0">
      <selection activeCell="D13" sqref="D13"/>
    </sheetView>
  </sheetViews>
  <sheetFormatPr defaultColWidth="15.44140625" defaultRowHeight="15" customHeight="1"/>
  <cols>
    <col min="1" max="1" width="11.77734375" style="401" customWidth="1"/>
    <col min="2" max="2" width="41.77734375" style="401" customWidth="1"/>
    <col min="3" max="3" width="10.77734375" style="401" customWidth="1"/>
    <col min="4" max="4" width="8.77734375" style="401" customWidth="1"/>
    <col min="5" max="5" width="15.77734375" style="401" customWidth="1"/>
    <col min="6" max="21" width="11.109375" style="401" customWidth="1"/>
    <col min="22" max="22" width="16.6640625" style="401" bestFit="1" customWidth="1"/>
    <col min="23" max="24" width="11.109375" style="401" customWidth="1"/>
    <col min="25" max="16384" width="15.44140625" style="401"/>
  </cols>
  <sheetData>
    <row r="1" spans="1:24" ht="14" hidden="1">
      <c r="B1" s="399"/>
      <c r="C1" s="402"/>
      <c r="D1" s="402"/>
      <c r="E1" s="402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</row>
    <row r="2" spans="1:24" ht="12" customHeight="1">
      <c r="B2" s="399"/>
      <c r="C2" s="402"/>
      <c r="D2" s="402"/>
      <c r="E2" s="402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</row>
    <row r="3" spans="1:24" ht="18">
      <c r="A3" s="403" t="str">
        <f>Ref_Brg!$A$3</f>
        <v>Input Nama SPPG di sini</v>
      </c>
      <c r="B3" s="403"/>
      <c r="C3" s="448"/>
      <c r="D3" s="448"/>
      <c r="E3" s="448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</row>
    <row r="4" spans="1:24" ht="14">
      <c r="A4" s="448" t="s">
        <v>939</v>
      </c>
      <c r="B4" s="448"/>
      <c r="C4" s="404"/>
      <c r="D4" s="404"/>
      <c r="E4" s="404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</row>
    <row r="5" spans="1:24" ht="14">
      <c r="A5" s="448" t="str">
        <f>Ref_Brg!A5</f>
        <v>Periode : 05-01-2026 s.d. 17-01-2026</v>
      </c>
      <c r="B5" s="448"/>
      <c r="C5" s="404"/>
      <c r="D5" s="404"/>
      <c r="E5" s="404"/>
      <c r="F5" s="399"/>
      <c r="G5" s="399"/>
      <c r="H5" s="399"/>
      <c r="I5" s="399"/>
      <c r="J5" s="399"/>
      <c r="K5" s="399"/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  <c r="W5" s="399"/>
      <c r="X5" s="399"/>
    </row>
    <row r="6" spans="1:24" ht="12" customHeight="1">
      <c r="B6" s="405"/>
      <c r="C6" s="406"/>
      <c r="D6" s="407"/>
      <c r="E6" s="407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</row>
    <row r="7" spans="1:24" ht="30" customHeight="1" thickBot="1">
      <c r="A7" s="457" t="s">
        <v>893</v>
      </c>
      <c r="B7" s="455" t="s">
        <v>224</v>
      </c>
      <c r="C7" s="408" t="s">
        <v>225</v>
      </c>
      <c r="D7" s="654" t="s">
        <v>79</v>
      </c>
      <c r="E7" s="654" t="s">
        <v>226</v>
      </c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384" t="s">
        <v>261</v>
      </c>
      <c r="V7" s="384" t="s">
        <v>262</v>
      </c>
      <c r="W7" s="410"/>
      <c r="X7" s="410"/>
    </row>
    <row r="8" spans="1:24" s="451" customFormat="1" ht="14.15" customHeight="1" thickTop="1">
      <c r="A8" s="578" t="str">
        <f>IF(Ref_Brg!A8="","",Ref_Brg!A8)</f>
        <v>KH</v>
      </c>
      <c r="B8" s="579" t="str">
        <f>IF(Ref_Brg!B8="","",Ref_Brg!B8)</f>
        <v>KARBOHIDRAT</v>
      </c>
      <c r="C8" s="580"/>
      <c r="D8" s="679"/>
      <c r="E8" s="679"/>
      <c r="F8" s="450"/>
      <c r="G8" s="450"/>
      <c r="I8" s="450"/>
      <c r="J8" s="450"/>
      <c r="K8" s="450"/>
      <c r="L8" s="450"/>
      <c r="M8" s="450"/>
      <c r="N8" s="450"/>
      <c r="O8" s="450"/>
      <c r="P8" s="450"/>
      <c r="Q8" s="450"/>
      <c r="R8" s="450"/>
      <c r="S8" s="450"/>
      <c r="T8" s="450"/>
      <c r="U8" s="535" t="e">
        <f>IF(B8="","",VLOOKUP(B8,Refresh!$A$7:$B$1000,2,FALSE))</f>
        <v>#N/A</v>
      </c>
      <c r="V8" s="664" t="e">
        <f>IF(U8="","",VLOOKUP(U8,Masuk!$B$9:$I$812,8,FALSE))</f>
        <v>#N/A</v>
      </c>
      <c r="W8" s="577" t="str">
        <f>LEFT(A8,5)</f>
        <v>KH</v>
      </c>
      <c r="X8" s="450"/>
    </row>
    <row r="9" spans="1:24" s="451" customFormat="1" ht="14.15" customHeight="1">
      <c r="A9" s="578" t="str">
        <f>IF(Ref_Brg!A9="","",Ref_Brg!A9)</f>
        <v>KH.01</v>
      </c>
      <c r="B9" s="579" t="str">
        <f>IF(Ref_Brg!B9="","",Ref_Brg!B9)</f>
        <v>BERAS DAN OLAHAN PADI</v>
      </c>
      <c r="C9" s="580"/>
      <c r="D9" s="679"/>
      <c r="E9" s="679"/>
      <c r="F9" s="450"/>
      <c r="G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535">
        <f>IF(B9="","",VLOOKUP(B9,Refresh!$A$7:$B$1000,2,FALSE))</f>
        <v>1</v>
      </c>
      <c r="V9" s="535" t="str">
        <f>IF(U9="","",VLOOKUP(U9,Masuk!$B$9:$I$408,8,FALSE))</f>
        <v/>
      </c>
      <c r="W9" s="577" t="str">
        <f t="shared" ref="W9:W72" si="0">LEFT(A9,5)</f>
        <v>KH.01</v>
      </c>
      <c r="X9" s="450"/>
    </row>
    <row r="10" spans="1:24" s="451" customFormat="1" ht="14.15" customHeight="1">
      <c r="A10" s="458" t="str">
        <f>IF(Ref_Brg!A10="","",Ref_Brg!A10)</f>
        <v>KH.01.001</v>
      </c>
      <c r="B10" s="456" t="str">
        <f>IF(Ref_Brg!B10="","",Ref_Brg!B10)</f>
        <v>Beras putih (premium)</v>
      </c>
      <c r="C10" s="452" t="str">
        <f>IF(Ref_Brg!C10="","",Ref_Brg!C10)</f>
        <v>kg</v>
      </c>
      <c r="D10" s="680"/>
      <c r="E10" s="680"/>
      <c r="F10" s="450"/>
      <c r="G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0"/>
      <c r="T10" s="450"/>
      <c r="U10" s="535">
        <f>IF(B10="","",VLOOKUP(B10,Refresh!$A$7:$B$1000,2,FALSE))</f>
        <v>2</v>
      </c>
      <c r="V10" s="663" t="str">
        <f>IF(U10="","",VLOOKUP(U10,Masuk!$B$9:$I$812,8,FALSE))</f>
        <v/>
      </c>
      <c r="W10" s="577" t="str">
        <f t="shared" si="0"/>
        <v>KH.01</v>
      </c>
      <c r="X10" s="450"/>
    </row>
    <row r="11" spans="1:24" s="451" customFormat="1" ht="14.25" customHeight="1">
      <c r="A11" s="458" t="str">
        <f>IF(Ref_Brg!A11="","",Ref_Brg!A11)</f>
        <v>KH.01.002</v>
      </c>
      <c r="B11" s="456" t="str">
        <f>IF(Ref_Brg!B11="","",Ref_Brg!B11)</f>
        <v>Beras putih (medium)</v>
      </c>
      <c r="C11" s="452" t="str">
        <f>IF(Ref_Brg!C11="","",Ref_Brg!C11)</f>
        <v>kg</v>
      </c>
      <c r="D11" s="680"/>
      <c r="E11" s="680"/>
      <c r="F11" s="450"/>
      <c r="G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535">
        <f>IF(B11="","",VLOOKUP(B11,Refresh!$A$7:$B$1000,2,FALSE))</f>
        <v>3</v>
      </c>
      <c r="V11" s="535" t="str">
        <f>IF(U11="","",VLOOKUP(U11,Masuk!$B$9:$I$408,8,FALSE))</f>
        <v/>
      </c>
      <c r="W11" s="577" t="str">
        <f t="shared" si="0"/>
        <v>KH.01</v>
      </c>
      <c r="X11" s="450"/>
    </row>
    <row r="12" spans="1:24" s="451" customFormat="1" ht="14.15" customHeight="1">
      <c r="A12" s="458" t="str">
        <f>IF(Ref_Brg!A12="","",Ref_Brg!A12)</f>
        <v>KH.01.003</v>
      </c>
      <c r="B12" s="456" t="str">
        <f>IF(Ref_Brg!B12="","",Ref_Brg!B12)</f>
        <v>Beras merah</v>
      </c>
      <c r="C12" s="452" t="str">
        <f>IF(Ref_Brg!C12="","",Ref_Brg!C12)</f>
        <v>kg</v>
      </c>
      <c r="D12" s="680"/>
      <c r="E12" s="680"/>
      <c r="F12" s="450"/>
      <c r="G12" s="450"/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535">
        <f>IF(B12="","",VLOOKUP(B12,Refresh!$A$7:$B$1000,2,FALSE))</f>
        <v>4</v>
      </c>
      <c r="V12" s="535" t="str">
        <f>IF(U12="","",VLOOKUP(U12,Masuk!$B$9:$I$408,8,FALSE))</f>
        <v/>
      </c>
      <c r="W12" s="577" t="str">
        <f t="shared" si="0"/>
        <v>KH.01</v>
      </c>
      <c r="X12" s="450"/>
    </row>
    <row r="13" spans="1:24" s="451" customFormat="1" ht="14.15" customHeight="1">
      <c r="A13" s="458" t="str">
        <f>IF(Ref_Brg!A13="","",Ref_Brg!A13)</f>
        <v>KH.01.004</v>
      </c>
      <c r="B13" s="456" t="str">
        <f>IF(Ref_Brg!B13="","",Ref_Brg!B13)</f>
        <v>Beras hitam</v>
      </c>
      <c r="C13" s="452" t="str">
        <f>IF(Ref_Brg!C13="","",Ref_Brg!C13)</f>
        <v>kg</v>
      </c>
      <c r="D13" s="680"/>
      <c r="E13" s="680"/>
      <c r="F13" s="450"/>
      <c r="G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535">
        <f>IF(B13="","",VLOOKUP(B13,Refresh!$A$7:$B$1000,2,FALSE))</f>
        <v>5</v>
      </c>
      <c r="V13" s="535" t="str">
        <f>IF(U13="","",VLOOKUP(U13,Masuk!$B$9:$I$408,8,FALSE))</f>
        <v/>
      </c>
      <c r="W13" s="577" t="str">
        <f t="shared" si="0"/>
        <v>KH.01</v>
      </c>
      <c r="X13" s="450"/>
    </row>
    <row r="14" spans="1:24" s="451" customFormat="1" ht="14.15" customHeight="1">
      <c r="A14" s="458" t="str">
        <f>IF(Ref_Brg!A14="","",Ref_Brg!A14)</f>
        <v>KH.01.005</v>
      </c>
      <c r="B14" s="456" t="str">
        <f>IF(Ref_Brg!B14="","",Ref_Brg!B14)</f>
        <v>Beras ketan putih</v>
      </c>
      <c r="C14" s="452" t="str">
        <f>IF(Ref_Brg!C14="","",Ref_Brg!C14)</f>
        <v>kg</v>
      </c>
      <c r="D14" s="680"/>
      <c r="E14" s="680"/>
      <c r="F14" s="450"/>
      <c r="G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535">
        <f>IF(B14="","",VLOOKUP(B14,Refresh!$A$7:$B$1000,2,FALSE))</f>
        <v>6</v>
      </c>
      <c r="V14" s="535" t="str">
        <f>IF(U14="","",VLOOKUP(U14,Masuk!$B$9:$I$408,8,FALSE))</f>
        <v/>
      </c>
      <c r="W14" s="577" t="str">
        <f t="shared" si="0"/>
        <v>KH.01</v>
      </c>
      <c r="X14" s="450"/>
    </row>
    <row r="15" spans="1:24" s="451" customFormat="1" ht="14.15" customHeight="1">
      <c r="A15" s="458" t="str">
        <f>IF(Ref_Brg!A15="","",Ref_Brg!A15)</f>
        <v>KH.01.006</v>
      </c>
      <c r="B15" s="456" t="str">
        <f>IF(Ref_Brg!B15="","",Ref_Brg!B15)</f>
        <v>Beras ketan hitam</v>
      </c>
      <c r="C15" s="452" t="str">
        <f>IF(Ref_Brg!C15="","",Ref_Brg!C15)</f>
        <v>kg</v>
      </c>
      <c r="D15" s="680"/>
      <c r="E15" s="680"/>
      <c r="F15" s="450"/>
      <c r="G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535">
        <f>IF(B15="","",VLOOKUP(B15,Refresh!$A$7:$B$1000,2,FALSE))</f>
        <v>7</v>
      </c>
      <c r="V15" s="535" t="str">
        <f>IF(U15="","",VLOOKUP(U15,Masuk!$B$9:$I$408,8,FALSE))</f>
        <v/>
      </c>
      <c r="W15" s="577" t="str">
        <f t="shared" si="0"/>
        <v>KH.01</v>
      </c>
      <c r="X15" s="450"/>
    </row>
    <row r="16" spans="1:24" s="451" customFormat="1" ht="14.15" customHeight="1">
      <c r="A16" s="458" t="str">
        <f>IF(Ref_Brg!A16="","",Ref_Brg!A16)</f>
        <v>KH.01.007</v>
      </c>
      <c r="B16" s="456" t="str">
        <f>IF(Ref_Brg!B16="","",Ref_Brg!B16)</f>
        <v>Tepung beras</v>
      </c>
      <c r="C16" s="452" t="str">
        <f>IF(Ref_Brg!C16="","",Ref_Brg!C16)</f>
        <v>kg</v>
      </c>
      <c r="D16" s="680"/>
      <c r="E16" s="680"/>
      <c r="F16" s="450"/>
      <c r="G16" s="450"/>
      <c r="I16" s="450"/>
      <c r="J16" s="450"/>
      <c r="K16" s="450"/>
      <c r="L16" s="450"/>
      <c r="M16" s="450"/>
      <c r="N16" s="450"/>
      <c r="O16" s="450"/>
      <c r="P16" s="450"/>
      <c r="Q16" s="450"/>
      <c r="R16" s="450"/>
      <c r="S16" s="450"/>
      <c r="T16" s="450"/>
      <c r="U16" s="535">
        <f>IF(B16="","",VLOOKUP(B16,Refresh!$A$7:$B$1000,2,FALSE))</f>
        <v>8</v>
      </c>
      <c r="V16" s="535" t="str">
        <f>IF(U16="","",VLOOKUP(U16,Masuk!$B$9:$I$408,8,FALSE))</f>
        <v/>
      </c>
      <c r="W16" s="577" t="str">
        <f t="shared" si="0"/>
        <v>KH.01</v>
      </c>
      <c r="X16" s="450"/>
    </row>
    <row r="17" spans="1:24" s="451" customFormat="1" ht="14.15" customHeight="1">
      <c r="A17" s="458" t="str">
        <f>IF(Ref_Brg!A17="","",Ref_Brg!A17)</f>
        <v>KH.01.008</v>
      </c>
      <c r="B17" s="456" t="str">
        <f>IF(Ref_Brg!B17="","",Ref_Brg!B17)</f>
        <v>Tepung ketan</v>
      </c>
      <c r="C17" s="452" t="str">
        <f>IF(Ref_Brg!C17="","",Ref_Brg!C17)</f>
        <v>kg</v>
      </c>
      <c r="D17" s="680"/>
      <c r="E17" s="680"/>
      <c r="F17" s="450"/>
      <c r="G17" s="450"/>
      <c r="I17" s="450"/>
      <c r="J17" s="450"/>
      <c r="K17" s="450"/>
      <c r="L17" s="450"/>
      <c r="M17" s="450"/>
      <c r="N17" s="450"/>
      <c r="O17" s="450"/>
      <c r="P17" s="450"/>
      <c r="Q17" s="450"/>
      <c r="R17" s="450"/>
      <c r="S17" s="450"/>
      <c r="T17" s="450"/>
      <c r="U17" s="535">
        <f>IF(B17="","",VLOOKUP(B17,Refresh!$A$7:$B$1000,2,FALSE))</f>
        <v>9</v>
      </c>
      <c r="V17" s="535" t="str">
        <f>IF(U17="","",VLOOKUP(U17,Masuk!$B$9:$I$408,8,FALSE))</f>
        <v/>
      </c>
      <c r="W17" s="577" t="str">
        <f t="shared" si="0"/>
        <v>KH.01</v>
      </c>
      <c r="X17" s="450"/>
    </row>
    <row r="18" spans="1:24" s="451" customFormat="1" ht="14.15" customHeight="1">
      <c r="A18" s="458" t="str">
        <f>IF(Ref_Brg!A18="","",Ref_Brg!A18)</f>
        <v>KH.01.009</v>
      </c>
      <c r="B18" s="456" t="str">
        <f>IF(Ref_Brg!B18="","",Ref_Brg!B18)</f>
        <v>Mie beras</v>
      </c>
      <c r="C18" s="452" t="str">
        <f>IF(Ref_Brg!C18="","",Ref_Brg!C18)</f>
        <v>kg</v>
      </c>
      <c r="D18" s="680"/>
      <c r="E18" s="680"/>
      <c r="F18" s="450"/>
      <c r="G18" s="450"/>
      <c r="I18" s="450"/>
      <c r="J18" s="450"/>
      <c r="K18" s="450"/>
      <c r="L18" s="450"/>
      <c r="M18" s="450"/>
      <c r="N18" s="450"/>
      <c r="O18" s="450"/>
      <c r="P18" s="450"/>
      <c r="Q18" s="450"/>
      <c r="R18" s="450"/>
      <c r="S18" s="450"/>
      <c r="T18" s="450"/>
      <c r="U18" s="535">
        <f>IF(B18="","",VLOOKUP(B18,Refresh!$A$7:$B$1000,2,FALSE))</f>
        <v>10</v>
      </c>
      <c r="V18" s="535" t="str">
        <f>IF(U18="","",VLOOKUP(U18,Masuk!$B$9:$I$408,8,FALSE))</f>
        <v/>
      </c>
      <c r="W18" s="577" t="str">
        <f t="shared" si="0"/>
        <v>KH.01</v>
      </c>
      <c r="X18" s="450"/>
    </row>
    <row r="19" spans="1:24" s="451" customFormat="1" ht="14.15" customHeight="1">
      <c r="A19" s="458" t="str">
        <f>IF(Ref_Brg!A19="","",Ref_Brg!A19)</f>
        <v>KH.01.099</v>
      </c>
      <c r="B19" s="456" t="str">
        <f>IF(Ref_Brg!B19="","",Ref_Brg!B19)</f>
        <v>Beras dan olahan padi-lainnya</v>
      </c>
      <c r="C19" s="452" t="str">
        <f>IF(Ref_Brg!C19="","",Ref_Brg!C19)</f>
        <v>kg</v>
      </c>
      <c r="D19" s="680"/>
      <c r="E19" s="680"/>
      <c r="F19" s="450"/>
      <c r="G19" s="450"/>
      <c r="I19" s="450"/>
      <c r="J19" s="450"/>
      <c r="K19" s="450"/>
      <c r="L19" s="450"/>
      <c r="M19" s="450"/>
      <c r="N19" s="450"/>
      <c r="O19" s="450"/>
      <c r="P19" s="450"/>
      <c r="Q19" s="450"/>
      <c r="R19" s="450"/>
      <c r="S19" s="450"/>
      <c r="T19" s="450"/>
      <c r="U19" s="535">
        <f>IF(B19="","",VLOOKUP(B19,Refresh!$A$7:$B$1000,2,FALSE))</f>
        <v>11</v>
      </c>
      <c r="V19" s="535" t="str">
        <f>IF(U19="","",VLOOKUP(U19,Masuk!$B$9:$I$408,8,FALSE))</f>
        <v/>
      </c>
      <c r="W19" s="577" t="str">
        <f t="shared" si="0"/>
        <v>KH.01</v>
      </c>
      <c r="X19" s="450"/>
    </row>
    <row r="20" spans="1:24" s="451" customFormat="1" ht="14.15" customHeight="1">
      <c r="A20" s="578" t="str">
        <f>IF(Ref_Brg!A20="","",Ref_Brg!A20)</f>
        <v>KH.02</v>
      </c>
      <c r="B20" s="579" t="str">
        <f>IF(Ref_Brg!B20="","",Ref_Brg!B20)</f>
        <v>JAGUNG DAN OLAHANNYA</v>
      </c>
      <c r="C20" s="580"/>
      <c r="D20" s="679"/>
      <c r="E20" s="679"/>
      <c r="F20" s="450"/>
      <c r="G20" s="450"/>
      <c r="I20" s="450"/>
      <c r="J20" s="450"/>
      <c r="K20" s="450"/>
      <c r="L20" s="450"/>
      <c r="M20" s="450"/>
      <c r="N20" s="450"/>
      <c r="O20" s="450"/>
      <c r="P20" s="450"/>
      <c r="Q20" s="450"/>
      <c r="R20" s="450"/>
      <c r="S20" s="450"/>
      <c r="T20" s="450"/>
      <c r="U20" s="535">
        <f>IF(B20="","",VLOOKUP(B20,Refresh!$A$7:$B$1000,2,FALSE))</f>
        <v>12</v>
      </c>
      <c r="V20" s="535" t="str">
        <f>IF(U20="","",VLOOKUP(U20,Masuk!$B$9:$I$408,8,FALSE))</f>
        <v/>
      </c>
      <c r="W20" s="577" t="str">
        <f t="shared" si="0"/>
        <v>KH.02</v>
      </c>
      <c r="X20" s="450"/>
    </row>
    <row r="21" spans="1:24" s="451" customFormat="1" ht="14.15" customHeight="1">
      <c r="A21" s="458" t="str">
        <f>IF(Ref_Brg!A21="","",Ref_Brg!A21)</f>
        <v>KH.02.001</v>
      </c>
      <c r="B21" s="456" t="str">
        <f>IF(Ref_Brg!B21="","",Ref_Brg!B21)</f>
        <v>Jagung pipil kering</v>
      </c>
      <c r="C21" s="452" t="str">
        <f>IF(Ref_Brg!C21="","",Ref_Brg!C21)</f>
        <v>kg</v>
      </c>
      <c r="D21" s="680"/>
      <c r="E21" s="680"/>
      <c r="F21" s="450"/>
      <c r="G21" s="450"/>
      <c r="I21" s="450"/>
      <c r="J21" s="450"/>
      <c r="K21" s="450"/>
      <c r="L21" s="450"/>
      <c r="M21" s="450"/>
      <c r="N21" s="450"/>
      <c r="O21" s="450"/>
      <c r="P21" s="450"/>
      <c r="Q21" s="450"/>
      <c r="R21" s="450"/>
      <c r="S21" s="450"/>
      <c r="T21" s="450"/>
      <c r="U21" s="535">
        <f>IF(B21="","",VLOOKUP(B21,Refresh!$A$7:$B$1000,2,FALSE))</f>
        <v>13</v>
      </c>
      <c r="V21" s="535" t="str">
        <f>IF(U21="","",VLOOKUP(U21,Masuk!$B$9:$I$408,8,FALSE))</f>
        <v/>
      </c>
      <c r="W21" s="577" t="str">
        <f t="shared" si="0"/>
        <v>KH.02</v>
      </c>
      <c r="X21" s="450"/>
    </row>
    <row r="22" spans="1:24" s="451" customFormat="1" ht="14.15" customHeight="1">
      <c r="A22" s="458" t="str">
        <f>IF(Ref_Brg!A22="","",Ref_Brg!A22)</f>
        <v>KH.02.002</v>
      </c>
      <c r="B22" s="456" t="str">
        <f>IF(Ref_Brg!B22="","",Ref_Brg!B22)</f>
        <v>Jagung pipil segar</v>
      </c>
      <c r="C22" s="452" t="str">
        <f>IF(Ref_Brg!C22="","",Ref_Brg!C22)</f>
        <v>kg</v>
      </c>
      <c r="D22" s="680"/>
      <c r="E22" s="680"/>
      <c r="F22" s="450"/>
      <c r="G22" s="450"/>
      <c r="I22" s="450"/>
      <c r="J22" s="450"/>
      <c r="K22" s="450"/>
      <c r="L22" s="450"/>
      <c r="M22" s="450"/>
      <c r="N22" s="450"/>
      <c r="O22" s="450"/>
      <c r="P22" s="450"/>
      <c r="Q22" s="450"/>
      <c r="R22" s="450"/>
      <c r="S22" s="450"/>
      <c r="T22" s="450"/>
      <c r="U22" s="535">
        <f>IF(B22="","",VLOOKUP(B22,Refresh!$A$7:$B$1000,2,FALSE))</f>
        <v>14</v>
      </c>
      <c r="V22" s="535" t="str">
        <f>IF(U22="","",VLOOKUP(U22,Masuk!$B$9:$I$408,8,FALSE))</f>
        <v/>
      </c>
      <c r="W22" s="577" t="str">
        <f t="shared" si="0"/>
        <v>KH.02</v>
      </c>
      <c r="X22" s="450"/>
    </row>
    <row r="23" spans="1:24" s="451" customFormat="1" ht="14.15" customHeight="1">
      <c r="A23" s="458" t="str">
        <f>IF(Ref_Brg!A23="","",Ref_Brg!A23)</f>
        <v>KH.02.003</v>
      </c>
      <c r="B23" s="456" t="str">
        <f>IF(Ref_Brg!B23="","",Ref_Brg!B23)</f>
        <v>Jagung manis segar</v>
      </c>
      <c r="C23" s="452" t="str">
        <f>IF(Ref_Brg!C23="","",Ref_Brg!C23)</f>
        <v>kg</v>
      </c>
      <c r="D23" s="680"/>
      <c r="E23" s="680"/>
      <c r="F23" s="450"/>
      <c r="G23" s="450"/>
      <c r="I23" s="450"/>
      <c r="J23" s="450"/>
      <c r="K23" s="450"/>
      <c r="L23" s="450"/>
      <c r="M23" s="450"/>
      <c r="N23" s="450"/>
      <c r="O23" s="450"/>
      <c r="P23" s="450"/>
      <c r="Q23" s="450"/>
      <c r="R23" s="450"/>
      <c r="S23" s="450"/>
      <c r="T23" s="450"/>
      <c r="U23" s="535">
        <f>IF(B23="","",VLOOKUP(B23,Refresh!$A$7:$B$1000,2,FALSE))</f>
        <v>15</v>
      </c>
      <c r="V23" s="535" t="str">
        <f>IF(U23="","",VLOOKUP(U23,Masuk!$B$9:$I$408,8,FALSE))</f>
        <v/>
      </c>
      <c r="W23" s="577" t="str">
        <f t="shared" si="0"/>
        <v>KH.02</v>
      </c>
      <c r="X23" s="450"/>
    </row>
    <row r="24" spans="1:24" s="451" customFormat="1" ht="14.15" customHeight="1">
      <c r="A24" s="458" t="str">
        <f>IF(Ref_Brg!A24="","",Ref_Brg!A24)</f>
        <v>KH.02.004</v>
      </c>
      <c r="B24" s="456" t="str">
        <f>IF(Ref_Brg!B24="","",Ref_Brg!B24)</f>
        <v>Beras jagung</v>
      </c>
      <c r="C24" s="452" t="str">
        <f>IF(Ref_Brg!C24="","",Ref_Brg!C24)</f>
        <v>kg</v>
      </c>
      <c r="D24" s="680"/>
      <c r="E24" s="680"/>
      <c r="F24" s="450"/>
      <c r="G24" s="450"/>
      <c r="I24" s="450"/>
      <c r="J24" s="450"/>
      <c r="K24" s="450"/>
      <c r="L24" s="450"/>
      <c r="M24" s="450"/>
      <c r="N24" s="450"/>
      <c r="O24" s="450"/>
      <c r="P24" s="450"/>
      <c r="Q24" s="450"/>
      <c r="R24" s="450"/>
      <c r="S24" s="450"/>
      <c r="T24" s="450"/>
      <c r="U24" s="535">
        <f>IF(B24="","",VLOOKUP(B24,Refresh!$A$7:$B$1000,2,FALSE))</f>
        <v>16</v>
      </c>
      <c r="V24" s="535" t="str">
        <f>IF(U24="","",VLOOKUP(U24,Masuk!$B$9:$I$408,8,FALSE))</f>
        <v/>
      </c>
      <c r="W24" s="577" t="str">
        <f t="shared" si="0"/>
        <v>KH.02</v>
      </c>
      <c r="X24" s="450"/>
    </row>
    <row r="25" spans="1:24" s="451" customFormat="1" ht="14.15" customHeight="1">
      <c r="A25" s="458" t="str">
        <f>IF(Ref_Brg!A25="","",Ref_Brg!A25)</f>
        <v>KH.02.005</v>
      </c>
      <c r="B25" s="456" t="str">
        <f>IF(Ref_Brg!B25="","",Ref_Brg!B25)</f>
        <v>Jagung giling</v>
      </c>
      <c r="C25" s="452" t="str">
        <f>IF(Ref_Brg!C25="","",Ref_Brg!C25)</f>
        <v>kg</v>
      </c>
      <c r="D25" s="680"/>
      <c r="E25" s="680"/>
      <c r="F25" s="450"/>
      <c r="G25" s="450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535">
        <f>IF(B25="","",VLOOKUP(B25,Refresh!$A$7:$B$1000,2,FALSE))</f>
        <v>17</v>
      </c>
      <c r="V25" s="535" t="str">
        <f>IF(U25="","",VLOOKUP(U25,Masuk!$B$9:$I$408,8,FALSE))</f>
        <v/>
      </c>
      <c r="W25" s="577" t="str">
        <f t="shared" si="0"/>
        <v>KH.02</v>
      </c>
      <c r="X25" s="450"/>
    </row>
    <row r="26" spans="1:24" s="451" customFormat="1" ht="14.15" customHeight="1">
      <c r="A26" s="458" t="str">
        <f>IF(Ref_Brg!A26="","",Ref_Brg!A26)</f>
        <v>KH.02.006</v>
      </c>
      <c r="B26" s="456" t="str">
        <f>IF(Ref_Brg!B26="","",Ref_Brg!B26)</f>
        <v>Tepung jagung (maizena)</v>
      </c>
      <c r="C26" s="452" t="str">
        <f>IF(Ref_Brg!C26="","",Ref_Brg!C26)</f>
        <v>kg</v>
      </c>
      <c r="D26" s="680"/>
      <c r="E26" s="680"/>
      <c r="F26" s="450"/>
      <c r="G26" s="450"/>
      <c r="I26" s="450"/>
      <c r="J26" s="450"/>
      <c r="K26" s="450"/>
      <c r="L26" s="450"/>
      <c r="M26" s="450"/>
      <c r="N26" s="450"/>
      <c r="O26" s="450"/>
      <c r="P26" s="450"/>
      <c r="Q26" s="450"/>
      <c r="R26" s="450"/>
      <c r="S26" s="450"/>
      <c r="T26" s="450"/>
      <c r="U26" s="535">
        <f>IF(B26="","",VLOOKUP(B26,Refresh!$A$7:$B$1000,2,FALSE))</f>
        <v>18</v>
      </c>
      <c r="V26" s="535" t="str">
        <f>IF(U26="","",VLOOKUP(U26,Masuk!$B$9:$I$408,8,FALSE))</f>
        <v/>
      </c>
      <c r="W26" s="577" t="str">
        <f t="shared" si="0"/>
        <v>KH.02</v>
      </c>
      <c r="X26" s="450"/>
    </row>
    <row r="27" spans="1:24" s="451" customFormat="1" ht="14.15" customHeight="1">
      <c r="A27" s="458" t="str">
        <f>IF(Ref_Brg!A27="","",Ref_Brg!A27)</f>
        <v>KH.02.007</v>
      </c>
      <c r="B27" s="456" t="str">
        <f>IF(Ref_Brg!B27="","",Ref_Brg!B27)</f>
        <v>Tepung jagung lokal (cornmeal)</v>
      </c>
      <c r="C27" s="452" t="str">
        <f>IF(Ref_Brg!C27="","",Ref_Brg!C27)</f>
        <v>kg</v>
      </c>
      <c r="D27" s="680"/>
      <c r="E27" s="680"/>
      <c r="F27" s="450"/>
      <c r="G27" s="450"/>
      <c r="I27" s="450"/>
      <c r="J27" s="450"/>
      <c r="K27" s="450"/>
      <c r="L27" s="450"/>
      <c r="M27" s="450"/>
      <c r="N27" s="450"/>
      <c r="O27" s="450"/>
      <c r="P27" s="450"/>
      <c r="Q27" s="450"/>
      <c r="R27" s="450"/>
      <c r="S27" s="450"/>
      <c r="T27" s="450"/>
      <c r="U27" s="535">
        <f>IF(B27="","",VLOOKUP(B27,Refresh!$A$7:$B$1000,2,FALSE))</f>
        <v>19</v>
      </c>
      <c r="V27" s="535" t="str">
        <f>IF(U27="","",VLOOKUP(U27,Masuk!$B$9:$I$408,8,FALSE))</f>
        <v/>
      </c>
      <c r="W27" s="577" t="str">
        <f t="shared" si="0"/>
        <v>KH.02</v>
      </c>
      <c r="X27" s="450"/>
    </row>
    <row r="28" spans="1:24" s="451" customFormat="1" ht="14.15" customHeight="1">
      <c r="A28" s="458" t="str">
        <f>IF(Ref_Brg!A28="","",Ref_Brg!A28)</f>
        <v>KH.02.099</v>
      </c>
      <c r="B28" s="456" t="str">
        <f>IF(Ref_Brg!B28="","",Ref_Brg!B28)</f>
        <v>Jagung dan olahan-lainnya</v>
      </c>
      <c r="C28" s="452" t="str">
        <f>IF(Ref_Brg!C28="","",Ref_Brg!C28)</f>
        <v>kg</v>
      </c>
      <c r="D28" s="680"/>
      <c r="E28" s="680"/>
      <c r="F28" s="450"/>
      <c r="G28" s="450"/>
      <c r="I28" s="450"/>
      <c r="J28" s="450"/>
      <c r="K28" s="450"/>
      <c r="L28" s="450"/>
      <c r="M28" s="450"/>
      <c r="N28" s="450"/>
      <c r="O28" s="450"/>
      <c r="P28" s="450"/>
      <c r="Q28" s="450"/>
      <c r="R28" s="450"/>
      <c r="S28" s="450"/>
      <c r="T28" s="450"/>
      <c r="U28" s="535">
        <f>IF(B28="","",VLOOKUP(B28,Refresh!$A$7:$B$1000,2,FALSE))</f>
        <v>20</v>
      </c>
      <c r="V28" s="535" t="str">
        <f>IF(U28="","",VLOOKUP(U28,Masuk!$B$9:$I$408,8,FALSE))</f>
        <v/>
      </c>
      <c r="W28" s="577" t="str">
        <f t="shared" si="0"/>
        <v>KH.02</v>
      </c>
      <c r="X28" s="450"/>
    </row>
    <row r="29" spans="1:24" s="451" customFormat="1" ht="14.15" customHeight="1">
      <c r="A29" s="584" t="str">
        <f>IF(Ref_Brg!A29="","",Ref_Brg!A29)</f>
        <v>KH.03</v>
      </c>
      <c r="B29" s="579" t="str">
        <f>IF(Ref_Brg!B29="","",Ref_Brg!B29)</f>
        <v>UMBI-UMBIAN</v>
      </c>
      <c r="C29" s="585" t="str">
        <f>IF(Ref_Brg!C29="","",Ref_Brg!C29)</f>
        <v/>
      </c>
      <c r="D29" s="681"/>
      <c r="E29" s="681"/>
      <c r="F29" s="450"/>
      <c r="G29" s="450"/>
      <c r="I29" s="450"/>
      <c r="J29" s="450"/>
      <c r="K29" s="450"/>
      <c r="L29" s="450"/>
      <c r="M29" s="450"/>
      <c r="N29" s="450"/>
      <c r="O29" s="450"/>
      <c r="P29" s="450"/>
      <c r="Q29" s="450"/>
      <c r="R29" s="450"/>
      <c r="S29" s="450"/>
      <c r="T29" s="450"/>
      <c r="U29" s="535">
        <f>IF(B29="","",VLOOKUP(B29,Refresh!$A$7:$B$1000,2,FALSE))</f>
        <v>21</v>
      </c>
      <c r="V29" s="535" t="str">
        <f>IF(U29="","",VLOOKUP(U29,Masuk!$B$9:$I$408,8,FALSE))</f>
        <v/>
      </c>
      <c r="W29" s="577" t="str">
        <f t="shared" si="0"/>
        <v>KH.03</v>
      </c>
      <c r="X29" s="450"/>
    </row>
    <row r="30" spans="1:24" s="451" customFormat="1" ht="14.15" customHeight="1">
      <c r="A30" s="458" t="str">
        <f>IF(Ref_Brg!A30="","",Ref_Brg!A30)</f>
        <v>KH.03.001</v>
      </c>
      <c r="B30" s="456" t="str">
        <f>IF(Ref_Brg!B30="","",Ref_Brg!B30)</f>
        <v>Singkong segar</v>
      </c>
      <c r="C30" s="452" t="str">
        <f>IF(Ref_Brg!C30="","",Ref_Brg!C30)</f>
        <v>kg</v>
      </c>
      <c r="D30" s="680"/>
      <c r="E30" s="680"/>
      <c r="F30" s="450"/>
      <c r="G30" s="450"/>
      <c r="I30" s="450"/>
      <c r="J30" s="450"/>
      <c r="K30" s="450"/>
      <c r="L30" s="450"/>
      <c r="M30" s="450"/>
      <c r="N30" s="450"/>
      <c r="O30" s="450"/>
      <c r="P30" s="450"/>
      <c r="Q30" s="450"/>
      <c r="R30" s="450"/>
      <c r="S30" s="450"/>
      <c r="T30" s="450"/>
      <c r="U30" s="535">
        <f>IF(B30="","",VLOOKUP(B30,Refresh!$A$7:$B$1000,2,FALSE))</f>
        <v>22</v>
      </c>
      <c r="V30" s="663" t="str">
        <f>IF(U30="","",VLOOKUP(U30,Masuk!$B$9:$I$812,8,FALSE))</f>
        <v/>
      </c>
      <c r="W30" s="577" t="str">
        <f t="shared" si="0"/>
        <v>KH.03</v>
      </c>
      <c r="X30" s="450"/>
    </row>
    <row r="31" spans="1:24" s="451" customFormat="1" ht="14.15" customHeight="1">
      <c r="A31" s="458" t="str">
        <f>IF(Ref_Brg!A31="","",Ref_Brg!A31)</f>
        <v>KH.03.002</v>
      </c>
      <c r="B31" s="456" t="str">
        <f>IF(Ref_Brg!B31="","",Ref_Brg!B31)</f>
        <v>Singkong kering/gaplek</v>
      </c>
      <c r="C31" s="452" t="str">
        <f>IF(Ref_Brg!C31="","",Ref_Brg!C31)</f>
        <v>kg</v>
      </c>
      <c r="D31" s="680"/>
      <c r="E31" s="680"/>
      <c r="F31" s="450"/>
      <c r="G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535">
        <f>IF(B31="","",VLOOKUP(B31,Refresh!$A$7:$B$1000,2,FALSE))</f>
        <v>23</v>
      </c>
      <c r="V31" s="535" t="str">
        <f>IF(U31="","",VLOOKUP(U31,Masuk!$B$9:$I$408,8,FALSE))</f>
        <v/>
      </c>
      <c r="W31" s="577" t="str">
        <f t="shared" si="0"/>
        <v>KH.03</v>
      </c>
      <c r="X31" s="450"/>
    </row>
    <row r="32" spans="1:24" s="451" customFormat="1" ht="14.15" customHeight="1">
      <c r="A32" s="458" t="str">
        <f>IF(Ref_Brg!A32="","",Ref_Brg!A32)</f>
        <v>KH.03.003</v>
      </c>
      <c r="B32" s="456" t="str">
        <f>IF(Ref_Brg!B32="","",Ref_Brg!B32)</f>
        <v>Tepung singkong (tapioka)</v>
      </c>
      <c r="C32" s="452" t="str">
        <f>IF(Ref_Brg!C32="","",Ref_Brg!C32)</f>
        <v>kg</v>
      </c>
      <c r="D32" s="680"/>
      <c r="E32" s="680"/>
      <c r="F32" s="450"/>
      <c r="G32" s="450"/>
      <c r="I32" s="450"/>
      <c r="J32" s="450"/>
      <c r="K32" s="450"/>
      <c r="L32" s="450"/>
      <c r="M32" s="450"/>
      <c r="N32" s="450"/>
      <c r="O32" s="450"/>
      <c r="P32" s="450"/>
      <c r="Q32" s="450"/>
      <c r="R32" s="450"/>
      <c r="S32" s="450"/>
      <c r="T32" s="450"/>
      <c r="U32" s="535">
        <f>IF(B32="","",VLOOKUP(B32,Refresh!$A$7:$B$1000,2,FALSE))</f>
        <v>24</v>
      </c>
      <c r="V32" s="535" t="str">
        <f>IF(U32="","",VLOOKUP(U32,Masuk!$B$9:$I$408,8,FALSE))</f>
        <v/>
      </c>
      <c r="W32" s="577" t="str">
        <f t="shared" si="0"/>
        <v>KH.03</v>
      </c>
      <c r="X32" s="450"/>
    </row>
    <row r="33" spans="1:24" s="451" customFormat="1" ht="14.15" customHeight="1">
      <c r="A33" s="458" t="str">
        <f>IF(Ref_Brg!A33="","",Ref_Brg!A33)</f>
        <v>KH.03.004</v>
      </c>
      <c r="B33" s="456" t="str">
        <f>IF(Ref_Brg!B33="","",Ref_Brg!B33)</f>
        <v>Mocaf</v>
      </c>
      <c r="C33" s="452" t="str">
        <f>IF(Ref_Brg!C33="","",Ref_Brg!C33)</f>
        <v>kg</v>
      </c>
      <c r="D33" s="680"/>
      <c r="E33" s="680"/>
      <c r="F33" s="450"/>
      <c r="G33" s="450"/>
      <c r="I33" s="450"/>
      <c r="J33" s="450"/>
      <c r="K33" s="450"/>
      <c r="L33" s="450"/>
      <c r="M33" s="450"/>
      <c r="N33" s="450"/>
      <c r="O33" s="450"/>
      <c r="P33" s="450"/>
      <c r="Q33" s="450"/>
      <c r="R33" s="450"/>
      <c r="S33" s="450"/>
      <c r="T33" s="450"/>
      <c r="U33" s="535">
        <f>IF(B33="","",VLOOKUP(B33,Refresh!$A$7:$B$1000,2,FALSE))</f>
        <v>25</v>
      </c>
      <c r="V33" s="535" t="str">
        <f>IF(U33="","",VLOOKUP(U33,Masuk!$B$9:$I$408,8,FALSE))</f>
        <v/>
      </c>
      <c r="W33" s="577" t="str">
        <f t="shared" si="0"/>
        <v>KH.03</v>
      </c>
      <c r="X33" s="450"/>
    </row>
    <row r="34" spans="1:24" s="451" customFormat="1" ht="14.15" customHeight="1">
      <c r="A34" s="458" t="str">
        <f>IF(Ref_Brg!A34="","",Ref_Brg!A34)</f>
        <v>KH.03.005</v>
      </c>
      <c r="B34" s="456" t="str">
        <f>IF(Ref_Brg!B34="","",Ref_Brg!B34)</f>
        <v>Ubi jalar putih</v>
      </c>
      <c r="C34" s="452" t="str">
        <f>IF(Ref_Brg!C34="","",Ref_Brg!C34)</f>
        <v>kg</v>
      </c>
      <c r="D34" s="680"/>
      <c r="E34" s="680"/>
      <c r="F34" s="450"/>
      <c r="G34" s="450"/>
      <c r="I34" s="450"/>
      <c r="J34" s="450"/>
      <c r="K34" s="450"/>
      <c r="L34" s="450"/>
      <c r="M34" s="450"/>
      <c r="N34" s="450"/>
      <c r="O34" s="450"/>
      <c r="P34" s="450"/>
      <c r="Q34" s="450"/>
      <c r="R34" s="450"/>
      <c r="S34" s="450"/>
      <c r="T34" s="450"/>
      <c r="U34" s="535">
        <f>IF(B34="","",VLOOKUP(B34,Refresh!$A$7:$B$1000,2,FALSE))</f>
        <v>26</v>
      </c>
      <c r="V34" s="535" t="str">
        <f>IF(U34="","",VLOOKUP(U34,Masuk!$B$9:$I$408,8,FALSE))</f>
        <v/>
      </c>
      <c r="W34" s="577" t="str">
        <f t="shared" si="0"/>
        <v>KH.03</v>
      </c>
      <c r="X34" s="450"/>
    </row>
    <row r="35" spans="1:24" s="451" customFormat="1" ht="14.15" customHeight="1">
      <c r="A35" s="458" t="str">
        <f>IF(Ref_Brg!A35="","",Ref_Brg!A35)</f>
        <v>KH.03.006</v>
      </c>
      <c r="B35" s="456" t="str">
        <f>IF(Ref_Brg!B35="","",Ref_Brg!B35)</f>
        <v>Ubi jalar kuning/oranye</v>
      </c>
      <c r="C35" s="452" t="str">
        <f>IF(Ref_Brg!C35="","",Ref_Brg!C35)</f>
        <v>kg</v>
      </c>
      <c r="D35" s="680"/>
      <c r="E35" s="680"/>
      <c r="F35" s="454"/>
      <c r="G35" s="454"/>
      <c r="I35" s="454"/>
      <c r="J35" s="454"/>
      <c r="K35" s="454"/>
      <c r="L35" s="454"/>
      <c r="M35" s="454"/>
      <c r="N35" s="454"/>
      <c r="O35" s="454"/>
      <c r="P35" s="454"/>
      <c r="Q35" s="454"/>
      <c r="R35" s="454"/>
      <c r="S35" s="454"/>
      <c r="T35" s="454"/>
      <c r="U35" s="535">
        <f>IF(B35="","",VLOOKUP(B35,Refresh!$A$7:$B$1000,2,FALSE))</f>
        <v>27</v>
      </c>
      <c r="V35" s="535" t="str">
        <f>IF(U35="","",VLOOKUP(U35,Masuk!$B$9:$I$408,8,FALSE))</f>
        <v/>
      </c>
      <c r="W35" s="577" t="str">
        <f t="shared" si="0"/>
        <v>KH.03</v>
      </c>
      <c r="X35" s="454"/>
    </row>
    <row r="36" spans="1:24" s="451" customFormat="1" ht="14.15" customHeight="1">
      <c r="A36" s="458" t="str">
        <f>IF(Ref_Brg!A36="","",Ref_Brg!A36)</f>
        <v>KH.03.007</v>
      </c>
      <c r="B36" s="456" t="str">
        <f>IF(Ref_Brg!B36="","",Ref_Brg!B36)</f>
        <v>Ubi jalar ungu</v>
      </c>
      <c r="C36" s="452" t="str">
        <f>IF(Ref_Brg!C36="","",Ref_Brg!C36)</f>
        <v>kg</v>
      </c>
      <c r="D36" s="680"/>
      <c r="E36" s="680"/>
      <c r="F36" s="450"/>
      <c r="G36" s="450"/>
      <c r="I36" s="450"/>
      <c r="J36" s="450"/>
      <c r="K36" s="450"/>
      <c r="L36" s="450"/>
      <c r="M36" s="450"/>
      <c r="N36" s="450"/>
      <c r="O36" s="450"/>
      <c r="P36" s="450"/>
      <c r="Q36" s="450"/>
      <c r="R36" s="450"/>
      <c r="S36" s="450"/>
      <c r="T36" s="450"/>
      <c r="U36" s="535">
        <f>IF(B36="","",VLOOKUP(B36,Refresh!$A$7:$B$1000,2,FALSE))</f>
        <v>28</v>
      </c>
      <c r="V36" s="535" t="str">
        <f>IF(U36="","",VLOOKUP(U36,Masuk!$B$9:$I$408,8,FALSE))</f>
        <v/>
      </c>
      <c r="W36" s="577" t="str">
        <f t="shared" si="0"/>
        <v>KH.03</v>
      </c>
      <c r="X36" s="450"/>
    </row>
    <row r="37" spans="1:24" s="451" customFormat="1" ht="14.15" customHeight="1">
      <c r="A37" s="458" t="str">
        <f>IF(Ref_Brg!A37="","",Ref_Brg!A37)</f>
        <v>KH.03.008</v>
      </c>
      <c r="B37" s="456" t="str">
        <f>IF(Ref_Brg!B37="","",Ref_Brg!B37)</f>
        <v>Kentang</v>
      </c>
      <c r="C37" s="452" t="str">
        <f>IF(Ref_Brg!C37="","",Ref_Brg!C37)</f>
        <v>kg</v>
      </c>
      <c r="D37" s="680"/>
      <c r="E37" s="680"/>
      <c r="F37" s="450"/>
      <c r="G37" s="450"/>
      <c r="I37" s="450"/>
      <c r="J37" s="450"/>
      <c r="K37" s="450"/>
      <c r="L37" s="450"/>
      <c r="M37" s="450"/>
      <c r="N37" s="450"/>
      <c r="O37" s="450"/>
      <c r="P37" s="450"/>
      <c r="Q37" s="450"/>
      <c r="R37" s="450"/>
      <c r="S37" s="450"/>
      <c r="T37" s="450"/>
      <c r="U37" s="535">
        <f>IF(B37="","",VLOOKUP(B37,Refresh!$A$7:$B$1000,2,FALSE))</f>
        <v>29</v>
      </c>
      <c r="V37" s="535" t="str">
        <f>IF(U37="","",VLOOKUP(U37,Masuk!$B$9:$I$408,8,FALSE))</f>
        <v/>
      </c>
      <c r="W37" s="577" t="str">
        <f t="shared" si="0"/>
        <v>KH.03</v>
      </c>
      <c r="X37" s="450"/>
    </row>
    <row r="38" spans="1:24" s="451" customFormat="1" ht="14.15" customHeight="1">
      <c r="A38" s="458" t="str">
        <f>IF(Ref_Brg!A38="","",Ref_Brg!A38)</f>
        <v>KH.03.009</v>
      </c>
      <c r="B38" s="456" t="str">
        <f>IF(Ref_Brg!B38="","",Ref_Brg!B38)</f>
        <v>Talas</v>
      </c>
      <c r="C38" s="452" t="str">
        <f>IF(Ref_Brg!C38="","",Ref_Brg!C38)</f>
        <v>kg</v>
      </c>
      <c r="D38" s="680"/>
      <c r="E38" s="680"/>
      <c r="F38" s="450"/>
      <c r="G38" s="450"/>
      <c r="I38" s="450"/>
      <c r="J38" s="450"/>
      <c r="K38" s="450"/>
      <c r="L38" s="450"/>
      <c r="M38" s="450"/>
      <c r="N38" s="450"/>
      <c r="O38" s="450"/>
      <c r="P38" s="450"/>
      <c r="Q38" s="450"/>
      <c r="R38" s="450"/>
      <c r="S38" s="450"/>
      <c r="T38" s="450"/>
      <c r="U38" s="535">
        <f>IF(B38="","",VLOOKUP(B38,Refresh!$A$7:$B$1000,2,FALSE))</f>
        <v>30</v>
      </c>
      <c r="V38" s="535" t="str">
        <f>IF(U38="","",VLOOKUP(U38,Masuk!$B$9:$I$408,8,FALSE))</f>
        <v/>
      </c>
      <c r="W38" s="577" t="str">
        <f t="shared" si="0"/>
        <v>KH.03</v>
      </c>
      <c r="X38" s="450"/>
    </row>
    <row r="39" spans="1:24" s="451" customFormat="1" ht="14.15" customHeight="1">
      <c r="A39" s="458" t="str">
        <f>IF(Ref_Brg!A39="","",Ref_Brg!A39)</f>
        <v>KH.03.010</v>
      </c>
      <c r="B39" s="456" t="str">
        <f>IF(Ref_Brg!B39="","",Ref_Brg!B39)</f>
        <v>Ganyong</v>
      </c>
      <c r="C39" s="452" t="str">
        <f>IF(Ref_Brg!C39="","",Ref_Brg!C39)</f>
        <v>kg</v>
      </c>
      <c r="D39" s="680"/>
      <c r="E39" s="680"/>
      <c r="F39" s="450"/>
      <c r="G39" s="450"/>
      <c r="I39" s="450"/>
      <c r="J39" s="450"/>
      <c r="K39" s="450"/>
      <c r="L39" s="450"/>
      <c r="M39" s="450"/>
      <c r="N39" s="450"/>
      <c r="O39" s="450"/>
      <c r="P39" s="450"/>
      <c r="Q39" s="450"/>
      <c r="R39" s="450"/>
      <c r="S39" s="450"/>
      <c r="T39" s="450"/>
      <c r="U39" s="535">
        <f>IF(B39="","",VLOOKUP(B39,Refresh!$A$7:$B$1000,2,FALSE))</f>
        <v>31</v>
      </c>
      <c r="V39" s="535" t="str">
        <f>IF(U39="","",VLOOKUP(U39,Masuk!$B$9:$I$408,8,FALSE))</f>
        <v/>
      </c>
      <c r="W39" s="577" t="str">
        <f t="shared" si="0"/>
        <v>KH.03</v>
      </c>
      <c r="X39" s="450"/>
    </row>
    <row r="40" spans="1:24" s="451" customFormat="1" ht="14.15" customHeight="1">
      <c r="A40" s="458" t="str">
        <f>IF(Ref_Brg!A40="","",Ref_Brg!A40)</f>
        <v>KH.03.011</v>
      </c>
      <c r="B40" s="456" t="str">
        <f>IF(Ref_Brg!B40="","",Ref_Brg!B40)</f>
        <v>Sagu basah</v>
      </c>
      <c r="C40" s="452" t="str">
        <f>IF(Ref_Brg!C40="","",Ref_Brg!C40)</f>
        <v>kg</v>
      </c>
      <c r="D40" s="680"/>
      <c r="E40" s="680"/>
      <c r="F40" s="450"/>
      <c r="G40" s="450"/>
      <c r="I40" s="450"/>
      <c r="J40" s="450"/>
      <c r="K40" s="450"/>
      <c r="L40" s="450"/>
      <c r="M40" s="450"/>
      <c r="N40" s="450"/>
      <c r="O40" s="450"/>
      <c r="P40" s="450"/>
      <c r="Q40" s="450"/>
      <c r="R40" s="450"/>
      <c r="S40" s="450"/>
      <c r="T40" s="450"/>
      <c r="U40" s="535">
        <f>IF(B40="","",VLOOKUP(B40,Refresh!$A$7:$B$1000,2,FALSE))</f>
        <v>32</v>
      </c>
      <c r="V40" s="535" t="str">
        <f>IF(U40="","",VLOOKUP(U40,Masuk!$B$9:$I$408,8,FALSE))</f>
        <v/>
      </c>
      <c r="W40" s="577" t="str">
        <f t="shared" si="0"/>
        <v>KH.03</v>
      </c>
      <c r="X40" s="450"/>
    </row>
    <row r="41" spans="1:24" s="451" customFormat="1" ht="14.15" customHeight="1">
      <c r="A41" s="458" t="str">
        <f>IF(Ref_Brg!A41="","",Ref_Brg!A41)</f>
        <v>KH.03.012</v>
      </c>
      <c r="B41" s="456" t="str">
        <f>IF(Ref_Brg!B41="","",Ref_Brg!B41)</f>
        <v>Tepung sagu</v>
      </c>
      <c r="C41" s="452" t="str">
        <f>IF(Ref_Brg!C41="","",Ref_Brg!C41)</f>
        <v>kg</v>
      </c>
      <c r="D41" s="680"/>
      <c r="E41" s="680"/>
      <c r="F41" s="450"/>
      <c r="G41" s="450"/>
      <c r="I41" s="450"/>
      <c r="J41" s="450"/>
      <c r="K41" s="450"/>
      <c r="L41" s="450"/>
      <c r="M41" s="450"/>
      <c r="N41" s="450"/>
      <c r="O41" s="450"/>
      <c r="P41" s="450"/>
      <c r="Q41" s="450"/>
      <c r="R41" s="450"/>
      <c r="S41" s="450"/>
      <c r="T41" s="450"/>
      <c r="U41" s="535">
        <f>IF(B41="","",VLOOKUP(B41,Refresh!$A$7:$B$1000,2,FALSE))</f>
        <v>33</v>
      </c>
      <c r="V41" s="535" t="str">
        <f>IF(U41="","",VLOOKUP(U41,Masuk!$B$9:$I$408,8,FALSE))</f>
        <v/>
      </c>
      <c r="W41" s="577" t="str">
        <f t="shared" si="0"/>
        <v>KH.03</v>
      </c>
      <c r="X41" s="450"/>
    </row>
    <row r="42" spans="1:24" s="451" customFormat="1" ht="14.15" customHeight="1">
      <c r="A42" s="458" t="str">
        <f>IF(Ref_Brg!A42="","",Ref_Brg!A42)</f>
        <v>KH.03.099</v>
      </c>
      <c r="B42" s="456" t="str">
        <f>IF(Ref_Brg!B42="","",Ref_Brg!B42)</f>
        <v>Umbi umbian-lainnya</v>
      </c>
      <c r="C42" s="452" t="str">
        <f>IF(Ref_Brg!C42="","",Ref_Brg!C42)</f>
        <v>kg</v>
      </c>
      <c r="D42" s="680"/>
      <c r="E42" s="680"/>
      <c r="F42" s="450"/>
      <c r="G42" s="450"/>
      <c r="I42" s="450"/>
      <c r="J42" s="450"/>
      <c r="K42" s="450"/>
      <c r="L42" s="450"/>
      <c r="M42" s="450"/>
      <c r="N42" s="450"/>
      <c r="O42" s="450"/>
      <c r="P42" s="450"/>
      <c r="Q42" s="450"/>
      <c r="R42" s="450"/>
      <c r="S42" s="450"/>
      <c r="T42" s="450"/>
      <c r="U42" s="535">
        <f>IF(B42="","",VLOOKUP(B42,Refresh!$A$7:$B$1000,2,FALSE))</f>
        <v>34</v>
      </c>
      <c r="V42" s="535" t="str">
        <f>IF(U42="","",VLOOKUP(U42,Masuk!$B$9:$I$408,8,FALSE))</f>
        <v/>
      </c>
      <c r="W42" s="577" t="str">
        <f t="shared" si="0"/>
        <v>KH.03</v>
      </c>
      <c r="X42" s="450"/>
    </row>
    <row r="43" spans="1:24" s="451" customFormat="1" ht="14.15" customHeight="1">
      <c r="A43" s="584" t="str">
        <f>IF(Ref_Brg!A43="","",Ref_Brg!A43)</f>
        <v>KH.04</v>
      </c>
      <c r="B43" s="579" t="str">
        <f>IF(Ref_Brg!B43="","",Ref_Brg!B43)</f>
        <v>GANDUM DAN OLAHAN TEPUNG</v>
      </c>
      <c r="C43" s="585" t="str">
        <f>IF(Ref_Brg!C43="","",Ref_Brg!C43)</f>
        <v/>
      </c>
      <c r="D43" s="681"/>
      <c r="E43" s="681"/>
      <c r="F43" s="450"/>
      <c r="G43" s="450"/>
      <c r="I43" s="450"/>
      <c r="J43" s="450"/>
      <c r="K43" s="450"/>
      <c r="L43" s="450"/>
      <c r="M43" s="450"/>
      <c r="N43" s="450"/>
      <c r="O43" s="450"/>
      <c r="P43" s="450"/>
      <c r="Q43" s="450"/>
      <c r="R43" s="450"/>
      <c r="S43" s="450"/>
      <c r="T43" s="450"/>
      <c r="U43" s="535">
        <f>IF(B43="","",VLOOKUP(B43,Refresh!$A$7:$B$1000,2,FALSE))</f>
        <v>35</v>
      </c>
      <c r="V43" s="535" t="str">
        <f>IF(U43="","",VLOOKUP(U43,Masuk!$B$9:$I$408,8,FALSE))</f>
        <v/>
      </c>
      <c r="W43" s="577" t="str">
        <f t="shared" si="0"/>
        <v>KH.04</v>
      </c>
      <c r="X43" s="450"/>
    </row>
    <row r="44" spans="1:24" s="451" customFormat="1" ht="14.15" customHeight="1">
      <c r="A44" s="458" t="str">
        <f>IF(Ref_Brg!A44="","",Ref_Brg!A44)</f>
        <v>KH.04.001</v>
      </c>
      <c r="B44" s="456" t="str">
        <f>IF(Ref_Brg!B44="","",Ref_Brg!B44)</f>
        <v>Tepung terigu protein rendah</v>
      </c>
      <c r="C44" s="452" t="str">
        <f>IF(Ref_Brg!C44="","",Ref_Brg!C44)</f>
        <v>kg</v>
      </c>
      <c r="D44" s="680"/>
      <c r="E44" s="680"/>
      <c r="F44" s="450"/>
      <c r="G44" s="450"/>
      <c r="I44" s="450"/>
      <c r="J44" s="450"/>
      <c r="K44" s="450"/>
      <c r="L44" s="450"/>
      <c r="M44" s="450"/>
      <c r="N44" s="450"/>
      <c r="O44" s="450"/>
      <c r="P44" s="450"/>
      <c r="Q44" s="450"/>
      <c r="R44" s="450"/>
      <c r="S44" s="450"/>
      <c r="T44" s="450"/>
      <c r="U44" s="535">
        <f>IF(B44="","",VLOOKUP(B44,Refresh!$A$7:$B$1000,2,FALSE))</f>
        <v>36</v>
      </c>
      <c r="V44" s="663" t="str">
        <f>IF(U44="","",VLOOKUP(U44,Masuk!$B$9:$I$812,8,FALSE))</f>
        <v/>
      </c>
      <c r="W44" s="577" t="str">
        <f t="shared" si="0"/>
        <v>KH.04</v>
      </c>
      <c r="X44" s="450"/>
    </row>
    <row r="45" spans="1:24" s="451" customFormat="1" ht="14.15" customHeight="1">
      <c r="A45" s="458" t="str">
        <f>IF(Ref_Brg!A45="","",Ref_Brg!A45)</f>
        <v>KH.04.002</v>
      </c>
      <c r="B45" s="456" t="str">
        <f>IF(Ref_Brg!B45="","",Ref_Brg!B45)</f>
        <v>Tepung terigu protein sedang</v>
      </c>
      <c r="C45" s="452" t="str">
        <f>IF(Ref_Brg!C45="","",Ref_Brg!C45)</f>
        <v>kg</v>
      </c>
      <c r="D45" s="680"/>
      <c r="E45" s="680"/>
      <c r="F45" s="450"/>
      <c r="G45" s="450"/>
      <c r="I45" s="450"/>
      <c r="J45" s="450"/>
      <c r="K45" s="450"/>
      <c r="L45" s="450"/>
      <c r="M45" s="450"/>
      <c r="N45" s="450"/>
      <c r="O45" s="450"/>
      <c r="P45" s="450"/>
      <c r="Q45" s="450"/>
      <c r="R45" s="450"/>
      <c r="S45" s="450"/>
      <c r="T45" s="450"/>
      <c r="U45" s="535">
        <f>IF(B45="","",VLOOKUP(B45,Refresh!$A$7:$B$1000,2,FALSE))</f>
        <v>37</v>
      </c>
      <c r="V45" s="535" t="str">
        <f>IF(U45="","",VLOOKUP(U45,Masuk!$B$9:$I$408,8,FALSE))</f>
        <v/>
      </c>
      <c r="W45" s="577" t="str">
        <f t="shared" si="0"/>
        <v>KH.04</v>
      </c>
      <c r="X45" s="450"/>
    </row>
    <row r="46" spans="1:24" s="451" customFormat="1" ht="14.15" customHeight="1">
      <c r="A46" s="458" t="str">
        <f>IF(Ref_Brg!A46="","",Ref_Brg!A46)</f>
        <v>KH.04.003</v>
      </c>
      <c r="B46" s="456" t="str">
        <f>IF(Ref_Brg!B46="","",Ref_Brg!B46)</f>
        <v>Tepung terigu protein tinggi</v>
      </c>
      <c r="C46" s="452" t="str">
        <f>IF(Ref_Brg!C46="","",Ref_Brg!C46)</f>
        <v>kg</v>
      </c>
      <c r="D46" s="680"/>
      <c r="E46" s="680"/>
      <c r="F46" s="450"/>
      <c r="G46" s="450"/>
      <c r="I46" s="450"/>
      <c r="J46" s="450"/>
      <c r="K46" s="450"/>
      <c r="L46" s="450"/>
      <c r="M46" s="450"/>
      <c r="N46" s="450"/>
      <c r="O46" s="450"/>
      <c r="P46" s="450"/>
      <c r="Q46" s="450"/>
      <c r="R46" s="450"/>
      <c r="S46" s="450"/>
      <c r="T46" s="450"/>
      <c r="U46" s="535">
        <f>IF(B46="","",VLOOKUP(B46,Refresh!$A$7:$B$1000,2,FALSE))</f>
        <v>38</v>
      </c>
      <c r="V46" s="535" t="str">
        <f>IF(U46="","",VLOOKUP(U46,Masuk!$B$9:$I$408,8,FALSE))</f>
        <v/>
      </c>
      <c r="W46" s="577" t="str">
        <f t="shared" si="0"/>
        <v>KH.04</v>
      </c>
      <c r="X46" s="450"/>
    </row>
    <row r="47" spans="1:24" s="451" customFormat="1" ht="14.15" customHeight="1">
      <c r="A47" s="458" t="str">
        <f>IF(Ref_Brg!A47="","",Ref_Brg!A47)</f>
        <v>KH.04.004</v>
      </c>
      <c r="B47" s="456" t="str">
        <f>IF(Ref_Brg!B47="","",Ref_Brg!B47)</f>
        <v>Tepung semolina</v>
      </c>
      <c r="C47" s="452" t="str">
        <f>IF(Ref_Brg!C47="","",Ref_Brg!C47)</f>
        <v>kg</v>
      </c>
      <c r="D47" s="680"/>
      <c r="E47" s="680"/>
      <c r="F47" s="450"/>
      <c r="G47" s="450"/>
      <c r="I47" s="450"/>
      <c r="J47" s="450"/>
      <c r="K47" s="450"/>
      <c r="L47" s="450"/>
      <c r="M47" s="450"/>
      <c r="N47" s="450"/>
      <c r="O47" s="450"/>
      <c r="P47" s="450"/>
      <c r="Q47" s="450"/>
      <c r="R47" s="450"/>
      <c r="S47" s="450"/>
      <c r="T47" s="450"/>
      <c r="U47" s="535">
        <f>IF(B47="","",VLOOKUP(B47,Refresh!$A$7:$B$1000,2,FALSE))</f>
        <v>39</v>
      </c>
      <c r="V47" s="535" t="str">
        <f>IF(U47="","",VLOOKUP(U47,Masuk!$B$9:$I$408,8,FALSE))</f>
        <v/>
      </c>
      <c r="W47" s="577" t="str">
        <f t="shared" si="0"/>
        <v>KH.04</v>
      </c>
      <c r="X47" s="450"/>
    </row>
    <row r="48" spans="1:24" s="451" customFormat="1" ht="14.15" customHeight="1">
      <c r="A48" s="458" t="str">
        <f>IF(Ref_Brg!A48="","",Ref_Brg!A48)</f>
        <v>KH.04.005</v>
      </c>
      <c r="B48" s="456" t="str">
        <f>IF(Ref_Brg!B48="","",Ref_Brg!B48)</f>
        <v>Mie kering (non-instan)</v>
      </c>
      <c r="C48" s="452" t="str">
        <f>IF(Ref_Brg!C48="","",Ref_Brg!C48)</f>
        <v>pak</v>
      </c>
      <c r="D48" s="680"/>
      <c r="E48" s="680"/>
      <c r="F48" s="450"/>
      <c r="G48" s="450"/>
      <c r="I48" s="450"/>
      <c r="J48" s="450"/>
      <c r="K48" s="450"/>
      <c r="L48" s="450"/>
      <c r="M48" s="450"/>
      <c r="N48" s="450"/>
      <c r="O48" s="450"/>
      <c r="P48" s="450"/>
      <c r="Q48" s="450"/>
      <c r="R48" s="450"/>
      <c r="S48" s="450"/>
      <c r="T48" s="450"/>
      <c r="U48" s="535">
        <f>IF(B48="","",VLOOKUP(B48,Refresh!$A$7:$B$1000,2,FALSE))</f>
        <v>40</v>
      </c>
      <c r="V48" s="535" t="str">
        <f>IF(U48="","",VLOOKUP(U48,Masuk!$B$9:$I$408,8,FALSE))</f>
        <v/>
      </c>
      <c r="W48" s="577" t="str">
        <f t="shared" si="0"/>
        <v>KH.04</v>
      </c>
      <c r="X48" s="450"/>
    </row>
    <row r="49" spans="1:24" s="451" customFormat="1" ht="14.15" customHeight="1">
      <c r="A49" s="458" t="str">
        <f>IF(Ref_Brg!A49="","",Ref_Brg!A49)</f>
        <v>KH.04.006</v>
      </c>
      <c r="B49" s="456" t="str">
        <f>IF(Ref_Brg!B49="","",Ref_Brg!B49)</f>
        <v>Spageti</v>
      </c>
      <c r="C49" s="452" t="str">
        <f>IF(Ref_Brg!C49="","",Ref_Brg!C49)</f>
        <v>pak</v>
      </c>
      <c r="D49" s="680"/>
      <c r="E49" s="680"/>
      <c r="F49" s="450"/>
      <c r="G49" s="450"/>
      <c r="I49" s="450"/>
      <c r="J49" s="450"/>
      <c r="K49" s="450"/>
      <c r="L49" s="450"/>
      <c r="M49" s="450"/>
      <c r="N49" s="450"/>
      <c r="O49" s="450"/>
      <c r="P49" s="450"/>
      <c r="Q49" s="450"/>
      <c r="R49" s="450"/>
      <c r="S49" s="450"/>
      <c r="T49" s="450"/>
      <c r="U49" s="535">
        <f>IF(B49="","",VLOOKUP(B49,Refresh!$A$7:$B$1000,2,FALSE))</f>
        <v>41</v>
      </c>
      <c r="V49" s="535" t="str">
        <f>IF(U49="","",VLOOKUP(U49,Masuk!$B$9:$I$408,8,FALSE))</f>
        <v/>
      </c>
      <c r="W49" s="577" t="str">
        <f t="shared" si="0"/>
        <v>KH.04</v>
      </c>
      <c r="X49" s="450"/>
    </row>
    <row r="50" spans="1:24" s="451" customFormat="1" ht="14.15" customHeight="1">
      <c r="A50" s="458" t="str">
        <f>IF(Ref_Brg!A50="","",Ref_Brg!A50)</f>
        <v>KH.04.007</v>
      </c>
      <c r="B50" s="456" t="str">
        <f>IF(Ref_Brg!B50="","",Ref_Brg!B50)</f>
        <v>Makaroni</v>
      </c>
      <c r="C50" s="452" t="str">
        <f>IF(Ref_Brg!C50="","",Ref_Brg!C50)</f>
        <v>pak</v>
      </c>
      <c r="D50" s="680"/>
      <c r="E50" s="680"/>
      <c r="F50" s="450"/>
      <c r="G50" s="450"/>
      <c r="I50" s="450"/>
      <c r="J50" s="450"/>
      <c r="K50" s="450"/>
      <c r="L50" s="450"/>
      <c r="M50" s="450"/>
      <c r="N50" s="450"/>
      <c r="O50" s="450"/>
      <c r="P50" s="450"/>
      <c r="Q50" s="450"/>
      <c r="R50" s="450"/>
      <c r="S50" s="450"/>
      <c r="T50" s="450"/>
      <c r="U50" s="535">
        <f>IF(B50="","",VLOOKUP(B50,Refresh!$A$7:$B$1000,2,FALSE))</f>
        <v>42</v>
      </c>
      <c r="V50" s="535" t="str">
        <f>IF(U50="","",VLOOKUP(U50,Masuk!$B$9:$I$408,8,FALSE))</f>
        <v/>
      </c>
      <c r="W50" s="577" t="str">
        <f t="shared" si="0"/>
        <v>KH.04</v>
      </c>
      <c r="X50" s="450"/>
    </row>
    <row r="51" spans="1:24" s="451" customFormat="1" ht="14.15" customHeight="1">
      <c r="A51" s="458" t="str">
        <f>IF(Ref_Brg!A51="","",Ref_Brg!A51)</f>
        <v>KH.04.008</v>
      </c>
      <c r="B51" s="456" t="str">
        <f>IF(Ref_Brg!B51="","",Ref_Brg!B51)</f>
        <v>Roti tawar</v>
      </c>
      <c r="C51" s="452" t="str">
        <f>IF(Ref_Brg!C51="","",Ref_Brg!C51)</f>
        <v>pak</v>
      </c>
      <c r="D51" s="680"/>
      <c r="E51" s="680"/>
      <c r="F51" s="450"/>
      <c r="G51" s="450"/>
      <c r="I51" s="450"/>
      <c r="J51" s="450"/>
      <c r="K51" s="450"/>
      <c r="L51" s="450"/>
      <c r="M51" s="450"/>
      <c r="N51" s="450"/>
      <c r="O51" s="450"/>
      <c r="P51" s="450"/>
      <c r="Q51" s="450"/>
      <c r="R51" s="450"/>
      <c r="S51" s="450"/>
      <c r="T51" s="450"/>
      <c r="U51" s="535">
        <f>IF(B51="","",VLOOKUP(B51,Refresh!$A$7:$B$1000,2,FALSE))</f>
        <v>43</v>
      </c>
      <c r="V51" s="535" t="str">
        <f>IF(U51="","",VLOOKUP(U51,Masuk!$B$9:$I$408,8,FALSE))</f>
        <v/>
      </c>
      <c r="W51" s="577" t="str">
        <f t="shared" si="0"/>
        <v>KH.04</v>
      </c>
      <c r="X51" s="450"/>
    </row>
    <row r="52" spans="1:24" s="451" customFormat="1" ht="14.15" customHeight="1">
      <c r="A52" s="458" t="str">
        <f>IF(Ref_Brg!A52="","",Ref_Brg!A52)</f>
        <v>KH.04.009</v>
      </c>
      <c r="B52" s="456" t="str">
        <f>IF(Ref_Brg!B52="","",Ref_Brg!B52)</f>
        <v>Roti gandum</v>
      </c>
      <c r="C52" s="452" t="str">
        <f>IF(Ref_Brg!C52="","",Ref_Brg!C52)</f>
        <v>pak</v>
      </c>
      <c r="D52" s="680"/>
      <c r="E52" s="680"/>
      <c r="F52" s="450"/>
      <c r="G52" s="450"/>
      <c r="I52" s="450"/>
      <c r="J52" s="450"/>
      <c r="K52" s="450"/>
      <c r="L52" s="450"/>
      <c r="M52" s="450"/>
      <c r="N52" s="450"/>
      <c r="O52" s="450"/>
      <c r="P52" s="450"/>
      <c r="Q52" s="450"/>
      <c r="R52" s="450"/>
      <c r="S52" s="450"/>
      <c r="T52" s="450"/>
      <c r="U52" s="535">
        <f>IF(B52="","",VLOOKUP(B52,Refresh!$A$7:$B$1000,2,FALSE))</f>
        <v>44</v>
      </c>
      <c r="V52" s="535" t="str">
        <f>IF(U52="","",VLOOKUP(U52,Masuk!$B$9:$I$408,8,FALSE))</f>
        <v/>
      </c>
      <c r="W52" s="577" t="str">
        <f t="shared" si="0"/>
        <v>KH.04</v>
      </c>
      <c r="X52" s="450"/>
    </row>
    <row r="53" spans="1:24" s="451" customFormat="1" ht="14.15" customHeight="1">
      <c r="A53" s="458" t="str">
        <f>IF(Ref_Brg!A53="","",Ref_Brg!A53)</f>
        <v>KH.04.010</v>
      </c>
      <c r="B53" s="456" t="str">
        <f>IF(Ref_Brg!B53="","",Ref_Brg!B53)</f>
        <v>Tepung panir</v>
      </c>
      <c r="C53" s="452" t="str">
        <f>IF(Ref_Brg!C53="","",Ref_Brg!C53)</f>
        <v>pak</v>
      </c>
      <c r="D53" s="680"/>
      <c r="E53" s="680"/>
      <c r="F53" s="450"/>
      <c r="G53" s="450"/>
      <c r="I53" s="450"/>
      <c r="J53" s="450"/>
      <c r="K53" s="450"/>
      <c r="L53" s="450"/>
      <c r="M53" s="450"/>
      <c r="N53" s="450"/>
      <c r="O53" s="450"/>
      <c r="P53" s="450"/>
      <c r="Q53" s="450"/>
      <c r="R53" s="450"/>
      <c r="S53" s="450"/>
      <c r="T53" s="450"/>
      <c r="U53" s="535">
        <f>IF(B53="","",VLOOKUP(B53,Refresh!$A$7:$B$1000,2,FALSE))</f>
        <v>45</v>
      </c>
      <c r="V53" s="535" t="str">
        <f>IF(U53="","",VLOOKUP(U53,Masuk!$B$9:$I$408,8,FALSE))</f>
        <v/>
      </c>
      <c r="W53" s="577" t="str">
        <f t="shared" si="0"/>
        <v>KH.04</v>
      </c>
      <c r="X53" s="450"/>
    </row>
    <row r="54" spans="1:24" s="451" customFormat="1" ht="14.15" customHeight="1">
      <c r="A54" s="458" t="str">
        <f>IF(Ref_Brg!A54="","",Ref_Brg!A54)</f>
        <v>KH.04.011</v>
      </c>
      <c r="B54" s="456" t="str">
        <f>IF(Ref_Brg!B54="","",Ref_Brg!B54)</f>
        <v>Biskuit</v>
      </c>
      <c r="C54" s="452" t="str">
        <f>IF(Ref_Brg!C54="","",Ref_Brg!C54)</f>
        <v>pak</v>
      </c>
      <c r="D54" s="680"/>
      <c r="E54" s="680"/>
      <c r="F54" s="450"/>
      <c r="G54" s="450"/>
      <c r="I54" s="450"/>
      <c r="J54" s="450"/>
      <c r="K54" s="450"/>
      <c r="L54" s="450"/>
      <c r="M54" s="450"/>
      <c r="N54" s="450"/>
      <c r="O54" s="450"/>
      <c r="P54" s="450"/>
      <c r="Q54" s="450"/>
      <c r="R54" s="450"/>
      <c r="S54" s="450"/>
      <c r="T54" s="450"/>
      <c r="U54" s="535">
        <f>IF(B54="","",VLOOKUP(B54,Refresh!$A$7:$B$1000,2,FALSE))</f>
        <v>46</v>
      </c>
      <c r="V54" s="535" t="str">
        <f>IF(U54="","",VLOOKUP(U54,Masuk!$B$9:$I$408,8,FALSE))</f>
        <v/>
      </c>
      <c r="W54" s="577" t="str">
        <f t="shared" si="0"/>
        <v>KH.04</v>
      </c>
      <c r="X54" s="450"/>
    </row>
    <row r="55" spans="1:24" s="451" customFormat="1" ht="14.15" customHeight="1">
      <c r="A55" s="458" t="str">
        <f>IF(Ref_Brg!A55="","",Ref_Brg!A55)</f>
        <v>KH.04.012</v>
      </c>
      <c r="B55" s="456" t="str">
        <f>IF(Ref_Brg!B55="","",Ref_Brg!B55)</f>
        <v>Bubur bayi</v>
      </c>
      <c r="C55" s="452" t="str">
        <f>IF(Ref_Brg!C55="","",Ref_Brg!C55)</f>
        <v>pak</v>
      </c>
      <c r="D55" s="680"/>
      <c r="E55" s="680"/>
      <c r="F55" s="450"/>
      <c r="G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535">
        <f>IF(B55="","",VLOOKUP(B55,Refresh!$A$7:$B$1000,2,FALSE))</f>
        <v>47</v>
      </c>
      <c r="V55" s="535" t="str">
        <f>IF(U55="","",VLOOKUP(U55,Masuk!$B$9:$I$408,8,FALSE))</f>
        <v/>
      </c>
      <c r="W55" s="577" t="str">
        <f t="shared" si="0"/>
        <v>KH.04</v>
      </c>
      <c r="X55" s="450"/>
    </row>
    <row r="56" spans="1:24" s="451" customFormat="1" ht="14.15" customHeight="1">
      <c r="A56" s="458" t="str">
        <f>IF(Ref_Brg!A56="","",Ref_Brg!A56)</f>
        <v>KH.04.099</v>
      </c>
      <c r="B56" s="456" t="str">
        <f>IF(Ref_Brg!B56="","",Ref_Brg!B56)</f>
        <v>Gandum dan olahan tepung-lainnya</v>
      </c>
      <c r="C56" s="452" t="str">
        <f>IF(Ref_Brg!C56="","",Ref_Brg!C56)</f>
        <v>pak</v>
      </c>
      <c r="D56" s="680"/>
      <c r="E56" s="680"/>
      <c r="F56" s="450"/>
      <c r="G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535">
        <f>IF(B56="","",VLOOKUP(B56,Refresh!$A$7:$B$1000,2,FALSE))</f>
        <v>48</v>
      </c>
      <c r="V56" s="535" t="str">
        <f>IF(U56="","",VLOOKUP(U56,Masuk!$B$9:$I$408,8,FALSE))</f>
        <v/>
      </c>
      <c r="W56" s="577" t="str">
        <f t="shared" si="0"/>
        <v>KH.04</v>
      </c>
      <c r="X56" s="450"/>
    </row>
    <row r="57" spans="1:24" s="451" customFormat="1" ht="14.15" customHeight="1">
      <c r="A57" s="584" t="str">
        <f>IF(Ref_Brg!A57="","",Ref_Brg!A57)</f>
        <v>KH.05</v>
      </c>
      <c r="B57" s="579" t="str">
        <f>IF(Ref_Brg!B57="","",Ref_Brg!B57)</f>
        <v>SEREAL</v>
      </c>
      <c r="C57" s="585" t="str">
        <f>IF(Ref_Brg!C57="","",Ref_Brg!C57)</f>
        <v/>
      </c>
      <c r="D57" s="681"/>
      <c r="E57" s="681"/>
      <c r="F57" s="450"/>
      <c r="G57" s="450"/>
      <c r="I57" s="450"/>
      <c r="J57" s="450"/>
      <c r="K57" s="450"/>
      <c r="L57" s="450"/>
      <c r="M57" s="450"/>
      <c r="N57" s="450"/>
      <c r="O57" s="450"/>
      <c r="P57" s="450"/>
      <c r="Q57" s="450"/>
      <c r="R57" s="450"/>
      <c r="S57" s="450"/>
      <c r="T57" s="450"/>
      <c r="U57" s="535">
        <f>IF(B57="","",VLOOKUP(B57,Refresh!$A$7:$B$1000,2,FALSE))</f>
        <v>49</v>
      </c>
      <c r="V57" s="535" t="str">
        <f>IF(U57="","",VLOOKUP(U57,Masuk!$B$9:$I$408,8,FALSE))</f>
        <v/>
      </c>
      <c r="W57" s="577" t="str">
        <f t="shared" si="0"/>
        <v>KH.05</v>
      </c>
      <c r="X57" s="450"/>
    </row>
    <row r="58" spans="1:24" s="451" customFormat="1" ht="14.15" customHeight="1">
      <c r="A58" s="458" t="str">
        <f>IF(Ref_Brg!A58="","",Ref_Brg!A58)</f>
        <v>KH.05.001</v>
      </c>
      <c r="B58" s="456" t="str">
        <f>IF(Ref_Brg!B58="","",Ref_Brg!B58)</f>
        <v>Oat (rolled oats)</v>
      </c>
      <c r="C58" s="452" t="str">
        <f>IF(Ref_Brg!C58="","",Ref_Brg!C58)</f>
        <v>kg</v>
      </c>
      <c r="D58" s="680"/>
      <c r="E58" s="680"/>
      <c r="F58" s="450"/>
      <c r="G58" s="450"/>
      <c r="I58" s="450"/>
      <c r="J58" s="450"/>
      <c r="K58" s="450"/>
      <c r="L58" s="450"/>
      <c r="M58" s="450"/>
      <c r="N58" s="450"/>
      <c r="O58" s="450"/>
      <c r="P58" s="450"/>
      <c r="Q58" s="450"/>
      <c r="R58" s="450"/>
      <c r="S58" s="450"/>
      <c r="T58" s="450"/>
      <c r="U58" s="535">
        <f>IF(B58="","",VLOOKUP(B58,Refresh!$A$7:$B$1000,2,FALSE))</f>
        <v>50</v>
      </c>
      <c r="V58" s="535" t="str">
        <f>IF(U58="","",VLOOKUP(U58,Masuk!$B$9:$I$408,8,FALSE))</f>
        <v/>
      </c>
      <c r="W58" s="577" t="str">
        <f t="shared" si="0"/>
        <v>KH.05</v>
      </c>
      <c r="X58" s="450"/>
    </row>
    <row r="59" spans="1:24" s="451" customFormat="1" ht="14.15" customHeight="1">
      <c r="A59" s="458" t="str">
        <f>IF(Ref_Brg!A59="","",Ref_Brg!A59)</f>
        <v>KH.05.002</v>
      </c>
      <c r="B59" s="456" t="str">
        <f>IF(Ref_Brg!B59="","",Ref_Brg!B59)</f>
        <v>Oat instan</v>
      </c>
      <c r="C59" s="452" t="str">
        <f>IF(Ref_Brg!C59="","",Ref_Brg!C59)</f>
        <v>kg</v>
      </c>
      <c r="D59" s="680"/>
      <c r="E59" s="680"/>
      <c r="F59" s="450"/>
      <c r="G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535">
        <f>IF(B59="","",VLOOKUP(B59,Refresh!$A$7:$B$1000,2,FALSE))</f>
        <v>51</v>
      </c>
      <c r="V59" s="535" t="str">
        <f>IF(U59="","",VLOOKUP(U59,Masuk!$B$9:$I$408,8,FALSE))</f>
        <v/>
      </c>
      <c r="W59" s="577" t="str">
        <f t="shared" si="0"/>
        <v>KH.05</v>
      </c>
      <c r="X59" s="450"/>
    </row>
    <row r="60" spans="1:24" s="451" customFormat="1" ht="14.15" customHeight="1">
      <c r="A60" s="458" t="str">
        <f>IF(Ref_Brg!A60="","",Ref_Brg!A60)</f>
        <v>KH.05.003</v>
      </c>
      <c r="B60" s="456" t="str">
        <f>IF(Ref_Brg!B60="","",Ref_Brg!B60)</f>
        <v>Sorgum biji</v>
      </c>
      <c r="C60" s="452" t="str">
        <f>IF(Ref_Brg!C60="","",Ref_Brg!C60)</f>
        <v>kg</v>
      </c>
      <c r="D60" s="680"/>
      <c r="E60" s="680"/>
      <c r="F60" s="450"/>
      <c r="G60" s="450"/>
      <c r="I60" s="450"/>
      <c r="J60" s="450"/>
      <c r="K60" s="450"/>
      <c r="L60" s="450"/>
      <c r="M60" s="450"/>
      <c r="N60" s="450"/>
      <c r="O60" s="450"/>
      <c r="P60" s="450"/>
      <c r="Q60" s="450"/>
      <c r="R60" s="450"/>
      <c r="S60" s="450"/>
      <c r="T60" s="450"/>
      <c r="U60" s="535">
        <f>IF(B60="","",VLOOKUP(B60,Refresh!$A$7:$B$1000,2,FALSE))</f>
        <v>52</v>
      </c>
      <c r="V60" s="535" t="str">
        <f>IF(U60="","",VLOOKUP(U60,Masuk!$B$9:$I$408,8,FALSE))</f>
        <v/>
      </c>
      <c r="W60" s="577" t="str">
        <f t="shared" si="0"/>
        <v>KH.05</v>
      </c>
      <c r="X60" s="450"/>
    </row>
    <row r="61" spans="1:24" s="451" customFormat="1" ht="14.15" customHeight="1">
      <c r="A61" s="458" t="str">
        <f>IF(Ref_Brg!A61="","",Ref_Brg!A61)</f>
        <v>KH.05.004</v>
      </c>
      <c r="B61" s="456" t="str">
        <f>IF(Ref_Brg!B61="","",Ref_Brg!B61)</f>
        <v>Tepung sorgum</v>
      </c>
      <c r="C61" s="452" t="str">
        <f>IF(Ref_Brg!C61="","",Ref_Brg!C61)</f>
        <v>kg</v>
      </c>
      <c r="D61" s="680"/>
      <c r="E61" s="680"/>
      <c r="F61" s="450"/>
      <c r="G61" s="450"/>
      <c r="I61" s="450"/>
      <c r="J61" s="450"/>
      <c r="K61" s="450"/>
      <c r="L61" s="450"/>
      <c r="M61" s="450"/>
      <c r="N61" s="450"/>
      <c r="O61" s="450"/>
      <c r="P61" s="450"/>
      <c r="Q61" s="450"/>
      <c r="R61" s="450"/>
      <c r="S61" s="450"/>
      <c r="T61" s="450"/>
      <c r="U61" s="535">
        <f>IF(B61="","",VLOOKUP(B61,Refresh!$A$7:$B$1000,2,FALSE))</f>
        <v>53</v>
      </c>
      <c r="V61" s="535" t="str">
        <f>IF(U61="","",VLOOKUP(U61,Masuk!$B$9:$I$408,8,FALSE))</f>
        <v/>
      </c>
      <c r="W61" s="577" t="str">
        <f t="shared" si="0"/>
        <v>KH.05</v>
      </c>
      <c r="X61" s="450"/>
    </row>
    <row r="62" spans="1:24" s="451" customFormat="1" ht="14.15" customHeight="1">
      <c r="A62" s="458" t="str">
        <f>IF(Ref_Brg!A62="","",Ref_Brg!A62)</f>
        <v>KH.05.005</v>
      </c>
      <c r="B62" s="456" t="str">
        <f>IF(Ref_Brg!B62="","",Ref_Brg!B62)</f>
        <v>Millet/jewawut biji</v>
      </c>
      <c r="C62" s="452" t="str">
        <f>IF(Ref_Brg!C62="","",Ref_Brg!C62)</f>
        <v>kg</v>
      </c>
      <c r="D62" s="680"/>
      <c r="E62" s="680"/>
      <c r="F62" s="450"/>
      <c r="G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535">
        <f>IF(B62="","",VLOOKUP(B62,Refresh!$A$7:$B$1000,2,FALSE))</f>
        <v>54</v>
      </c>
      <c r="V62" s="535" t="str">
        <f>IF(U62="","",VLOOKUP(U62,Masuk!$B$9:$I$408,8,FALSE))</f>
        <v/>
      </c>
      <c r="W62" s="577" t="str">
        <f t="shared" si="0"/>
        <v>KH.05</v>
      </c>
      <c r="X62" s="450"/>
    </row>
    <row r="63" spans="1:24" s="451" customFormat="1" ht="14.15" customHeight="1">
      <c r="A63" s="458" t="str">
        <f>IF(Ref_Brg!A63="","",Ref_Brg!A63)</f>
        <v>KH.05.006</v>
      </c>
      <c r="B63" s="456" t="str">
        <f>IF(Ref_Brg!B63="","",Ref_Brg!B63)</f>
        <v>Tepung millet</v>
      </c>
      <c r="C63" s="452" t="str">
        <f>IF(Ref_Brg!C63="","",Ref_Brg!C63)</f>
        <v>kg</v>
      </c>
      <c r="D63" s="680"/>
      <c r="E63" s="680"/>
      <c r="F63" s="450"/>
      <c r="G63" s="450"/>
      <c r="I63" s="450"/>
      <c r="J63" s="450"/>
      <c r="K63" s="450"/>
      <c r="L63" s="450"/>
      <c r="M63" s="450"/>
      <c r="N63" s="450"/>
      <c r="O63" s="450"/>
      <c r="P63" s="450"/>
      <c r="Q63" s="450"/>
      <c r="R63" s="450"/>
      <c r="S63" s="450"/>
      <c r="T63" s="450"/>
      <c r="U63" s="535">
        <f>IF(B63="","",VLOOKUP(B63,Refresh!$A$7:$B$1000,2,FALSE))</f>
        <v>55</v>
      </c>
      <c r="V63" s="535" t="str">
        <f>IF(U63="","",VLOOKUP(U63,Masuk!$B$9:$I$408,8,FALSE))</f>
        <v/>
      </c>
      <c r="W63" s="577" t="str">
        <f t="shared" si="0"/>
        <v>KH.05</v>
      </c>
      <c r="X63" s="450"/>
    </row>
    <row r="64" spans="1:24" s="451" customFormat="1" ht="14.15" customHeight="1">
      <c r="A64" s="458" t="str">
        <f>IF(Ref_Brg!A64="","",Ref_Brg!A64)</f>
        <v>KH.05.099</v>
      </c>
      <c r="B64" s="456" t="str">
        <f>IF(Ref_Brg!B64="","",Ref_Brg!B64)</f>
        <v>Sereal-lainnya</v>
      </c>
      <c r="C64" s="452" t="str">
        <f>IF(Ref_Brg!C64="","",Ref_Brg!C64)</f>
        <v>kg</v>
      </c>
      <c r="D64" s="680"/>
      <c r="E64" s="680"/>
      <c r="F64" s="450"/>
      <c r="G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535">
        <f>IF(B64="","",VLOOKUP(B64,Refresh!$A$7:$B$1000,2,FALSE))</f>
        <v>56</v>
      </c>
      <c r="V64" s="535" t="str">
        <f>IF(U64="","",VLOOKUP(U64,Masuk!$B$9:$I$408,8,FALSE))</f>
        <v/>
      </c>
      <c r="W64" s="577" t="str">
        <f t="shared" si="0"/>
        <v>KH.05</v>
      </c>
      <c r="X64" s="450"/>
    </row>
    <row r="65" spans="1:24" s="451" customFormat="1" ht="14.15" customHeight="1">
      <c r="A65" s="584" t="str">
        <f>IF(Ref_Brg!A65="","",Ref_Brg!A65)</f>
        <v>PH</v>
      </c>
      <c r="B65" s="579" t="str">
        <f>IF(Ref_Brg!B65="","",Ref_Brg!B65)</f>
        <v>PROTEIN HEWANI</v>
      </c>
      <c r="C65" s="585" t="str">
        <f>IF(Ref_Brg!C65="","",Ref_Brg!C65)</f>
        <v/>
      </c>
      <c r="D65" s="681"/>
      <c r="E65" s="681"/>
      <c r="F65" s="450"/>
      <c r="G65" s="450"/>
      <c r="I65" s="450"/>
      <c r="J65" s="450"/>
      <c r="K65" s="450"/>
      <c r="L65" s="450"/>
      <c r="M65" s="450"/>
      <c r="N65" s="450"/>
      <c r="O65" s="450"/>
      <c r="P65" s="450"/>
      <c r="Q65" s="450"/>
      <c r="R65" s="450"/>
      <c r="S65" s="450"/>
      <c r="T65" s="450"/>
      <c r="U65" s="535">
        <f>IF(B65="","",VLOOKUP(B65,Refresh!$A$7:$B$1000,2,FALSE))</f>
        <v>57</v>
      </c>
      <c r="V65" s="535" t="str">
        <f>IF(U65="","",VLOOKUP(U65,Masuk!$B$9:$I$408,8,FALSE))</f>
        <v/>
      </c>
      <c r="W65" s="577" t="str">
        <f t="shared" si="0"/>
        <v>PH</v>
      </c>
      <c r="X65" s="450"/>
    </row>
    <row r="66" spans="1:24" s="451" customFormat="1" ht="14.15" customHeight="1">
      <c r="A66" s="584" t="str">
        <f>IF(Ref_Brg!A66="","",Ref_Brg!A66)</f>
        <v>PH.01</v>
      </c>
      <c r="B66" s="579" t="str">
        <f>IF(Ref_Brg!B66="","",Ref_Brg!B66)</f>
        <v>UNGGAS DAN OLAHANNYA</v>
      </c>
      <c r="C66" s="585" t="str">
        <f>IF(Ref_Brg!C66="","",Ref_Brg!C66)</f>
        <v/>
      </c>
      <c r="D66" s="681"/>
      <c r="E66" s="681"/>
      <c r="F66" s="450"/>
      <c r="G66" s="450"/>
      <c r="I66" s="450"/>
      <c r="J66" s="450"/>
      <c r="K66" s="450"/>
      <c r="L66" s="450"/>
      <c r="M66" s="450"/>
      <c r="N66" s="450"/>
      <c r="O66" s="450"/>
      <c r="P66" s="450"/>
      <c r="Q66" s="450"/>
      <c r="R66" s="450"/>
      <c r="S66" s="450"/>
      <c r="T66" s="450"/>
      <c r="U66" s="535">
        <f>IF(B66="","",VLOOKUP(B66,Refresh!$A$7:$B$1000,2,FALSE))</f>
        <v>58</v>
      </c>
      <c r="V66" s="535" t="str">
        <f>IF(U66="","",VLOOKUP(U66,Masuk!$B$9:$I$408,8,FALSE))</f>
        <v/>
      </c>
      <c r="W66" s="577" t="str">
        <f t="shared" si="0"/>
        <v>PH.01</v>
      </c>
      <c r="X66" s="450"/>
    </row>
    <row r="67" spans="1:24" s="451" customFormat="1" ht="14.15" customHeight="1">
      <c r="A67" s="458" t="str">
        <f>IF(Ref_Brg!A67="","",Ref_Brg!A67)</f>
        <v>PH.01.001</v>
      </c>
      <c r="B67" s="456" t="str">
        <f>IF(Ref_Brg!B67="","",Ref_Brg!B67)</f>
        <v>Ayam broiler utuh</v>
      </c>
      <c r="C67" s="452" t="str">
        <f>IF(Ref_Brg!C67="","",Ref_Brg!C67)</f>
        <v>kg</v>
      </c>
      <c r="D67" s="680"/>
      <c r="E67" s="680"/>
      <c r="F67" s="450"/>
      <c r="G67" s="450"/>
      <c r="I67" s="450"/>
      <c r="J67" s="450"/>
      <c r="K67" s="450"/>
      <c r="L67" s="450"/>
      <c r="M67" s="450"/>
      <c r="N67" s="450"/>
      <c r="O67" s="450"/>
      <c r="P67" s="450"/>
      <c r="Q67" s="450"/>
      <c r="R67" s="450"/>
      <c r="S67" s="450"/>
      <c r="T67" s="450"/>
      <c r="U67" s="535">
        <f>IF(B67="","",VLOOKUP(B67,Refresh!$A$7:$B$1000,2,FALSE))</f>
        <v>59</v>
      </c>
      <c r="V67" s="663" t="str">
        <f>IF(U67="","",VLOOKUP(U67,Masuk!$B$9:$I$812,8,FALSE))</f>
        <v/>
      </c>
      <c r="W67" s="577" t="str">
        <f t="shared" si="0"/>
        <v>PH.01</v>
      </c>
      <c r="X67" s="450"/>
    </row>
    <row r="68" spans="1:24" s="451" customFormat="1" ht="14.15" customHeight="1">
      <c r="A68" s="458" t="str">
        <f>IF(Ref_Brg!A68="","",Ref_Brg!A68)</f>
        <v>PH.01.002</v>
      </c>
      <c r="B68" s="456" t="str">
        <f>IF(Ref_Brg!B68="","",Ref_Brg!B68)</f>
        <v>Fillet dada ayam</v>
      </c>
      <c r="C68" s="452" t="str">
        <f>IF(Ref_Brg!C68="","",Ref_Brg!C68)</f>
        <v>kg</v>
      </c>
      <c r="D68" s="680"/>
      <c r="E68" s="680"/>
      <c r="F68" s="450"/>
      <c r="G68" s="450"/>
      <c r="I68" s="450"/>
      <c r="J68" s="450"/>
      <c r="K68" s="450"/>
      <c r="L68" s="450"/>
      <c r="M68" s="450"/>
      <c r="N68" s="450"/>
      <c r="O68" s="450"/>
      <c r="P68" s="450"/>
      <c r="Q68" s="450"/>
      <c r="R68" s="450"/>
      <c r="S68" s="450"/>
      <c r="T68" s="450"/>
      <c r="U68" s="535">
        <f>IF(B68="","",VLOOKUP(B68,Refresh!$A$7:$B$1000,2,FALSE))</f>
        <v>60</v>
      </c>
      <c r="V68" s="535" t="str">
        <f>IF(U68="","",VLOOKUP(U68,Masuk!$B$9:$I$408,8,FALSE))</f>
        <v/>
      </c>
      <c r="W68" s="577" t="str">
        <f t="shared" si="0"/>
        <v>PH.01</v>
      </c>
      <c r="X68" s="450"/>
    </row>
    <row r="69" spans="1:24" s="451" customFormat="1" ht="14.15" customHeight="1">
      <c r="A69" s="458" t="str">
        <f>IF(Ref_Brg!A69="","",Ref_Brg!A69)</f>
        <v>PH.01.003</v>
      </c>
      <c r="B69" s="456" t="str">
        <f>IF(Ref_Brg!B69="","",Ref_Brg!B69)</f>
        <v>Paha ayam atas</v>
      </c>
      <c r="C69" s="452" t="str">
        <f>IF(Ref_Brg!C69="","",Ref_Brg!C69)</f>
        <v>kg</v>
      </c>
      <c r="D69" s="680"/>
      <c r="E69" s="680"/>
      <c r="F69" s="450"/>
      <c r="G69" s="450"/>
      <c r="I69" s="450"/>
      <c r="J69" s="450"/>
      <c r="K69" s="450"/>
      <c r="L69" s="450"/>
      <c r="M69" s="450"/>
      <c r="N69" s="450"/>
      <c r="O69" s="450"/>
      <c r="P69" s="450"/>
      <c r="Q69" s="450"/>
      <c r="R69" s="450"/>
      <c r="S69" s="450"/>
      <c r="T69" s="450"/>
      <c r="U69" s="535">
        <f>IF(B69="","",VLOOKUP(B69,Refresh!$A$7:$B$1000,2,FALSE))</f>
        <v>61</v>
      </c>
      <c r="V69" s="535" t="str">
        <f>IF(U69="","",VLOOKUP(U69,Masuk!$B$9:$I$408,8,FALSE))</f>
        <v/>
      </c>
      <c r="W69" s="577" t="str">
        <f t="shared" si="0"/>
        <v>PH.01</v>
      </c>
      <c r="X69" s="450"/>
    </row>
    <row r="70" spans="1:24" s="451" customFormat="1" ht="14.15" customHeight="1">
      <c r="A70" s="458" t="str">
        <f>IF(Ref_Brg!A70="","",Ref_Brg!A70)</f>
        <v>PH.01.004</v>
      </c>
      <c r="B70" s="456" t="str">
        <f>IF(Ref_Brg!B70="","",Ref_Brg!B70)</f>
        <v>Paha ayam bawah (drumstick)</v>
      </c>
      <c r="C70" s="452" t="str">
        <f>IF(Ref_Brg!C70="","",Ref_Brg!C70)</f>
        <v>kg</v>
      </c>
      <c r="D70" s="680"/>
      <c r="E70" s="680"/>
      <c r="F70" s="450"/>
      <c r="G70" s="450"/>
      <c r="I70" s="450"/>
      <c r="J70" s="450"/>
      <c r="K70" s="450"/>
      <c r="L70" s="450"/>
      <c r="M70" s="450"/>
      <c r="N70" s="450"/>
      <c r="O70" s="450"/>
      <c r="P70" s="450"/>
      <c r="Q70" s="450"/>
      <c r="R70" s="450"/>
      <c r="S70" s="450"/>
      <c r="T70" s="450"/>
      <c r="U70" s="535">
        <f>IF(B70="","",VLOOKUP(B70,Refresh!$A$7:$B$1000,2,FALSE))</f>
        <v>62</v>
      </c>
      <c r="V70" s="535" t="str">
        <f>IF(U70="","",VLOOKUP(U70,Masuk!$B$9:$I$408,8,FALSE))</f>
        <v/>
      </c>
      <c r="W70" s="577" t="str">
        <f t="shared" si="0"/>
        <v>PH.01</v>
      </c>
      <c r="X70" s="450"/>
    </row>
    <row r="71" spans="1:24" s="451" customFormat="1" ht="14.15" customHeight="1">
      <c r="A71" s="458" t="str">
        <f>IF(Ref_Brg!A71="","",Ref_Brg!A71)</f>
        <v>PH.01.005</v>
      </c>
      <c r="B71" s="456" t="str">
        <f>IF(Ref_Brg!B71="","",Ref_Brg!B71)</f>
        <v>Sayap ayam</v>
      </c>
      <c r="C71" s="452" t="str">
        <f>IF(Ref_Brg!C71="","",Ref_Brg!C71)</f>
        <v>kg</v>
      </c>
      <c r="D71" s="680"/>
      <c r="E71" s="680"/>
      <c r="F71" s="450"/>
      <c r="G71" s="450"/>
      <c r="I71" s="450"/>
      <c r="J71" s="450"/>
      <c r="K71" s="450"/>
      <c r="L71" s="450"/>
      <c r="M71" s="450"/>
      <c r="N71" s="450"/>
      <c r="O71" s="450"/>
      <c r="P71" s="450"/>
      <c r="Q71" s="450"/>
      <c r="R71" s="450"/>
      <c r="S71" s="450"/>
      <c r="T71" s="450"/>
      <c r="U71" s="535">
        <f>IF(B71="","",VLOOKUP(B71,Refresh!$A$7:$B$1000,2,FALSE))</f>
        <v>63</v>
      </c>
      <c r="V71" s="535" t="str">
        <f>IF(U71="","",VLOOKUP(U71,Masuk!$B$9:$I$408,8,FALSE))</f>
        <v/>
      </c>
      <c r="W71" s="577" t="str">
        <f t="shared" si="0"/>
        <v>PH.01</v>
      </c>
      <c r="X71" s="450"/>
    </row>
    <row r="72" spans="1:24" s="451" customFormat="1" ht="14.15" customHeight="1">
      <c r="A72" s="458" t="str">
        <f>IF(Ref_Brg!A72="","",Ref_Brg!A72)</f>
        <v>PH.01.006</v>
      </c>
      <c r="B72" s="456" t="str">
        <f>IF(Ref_Brg!B72="","",Ref_Brg!B72)</f>
        <v>Hati ayam</v>
      </c>
      <c r="C72" s="452" t="str">
        <f>IF(Ref_Brg!C72="","",Ref_Brg!C72)</f>
        <v>kg</v>
      </c>
      <c r="D72" s="680"/>
      <c r="E72" s="680"/>
      <c r="F72" s="450"/>
      <c r="G72" s="450"/>
      <c r="I72" s="450"/>
      <c r="J72" s="450"/>
      <c r="K72" s="450"/>
      <c r="L72" s="450"/>
      <c r="M72" s="450"/>
      <c r="N72" s="450"/>
      <c r="O72" s="450"/>
      <c r="P72" s="450"/>
      <c r="Q72" s="450"/>
      <c r="R72" s="450"/>
      <c r="S72" s="450"/>
      <c r="T72" s="450"/>
      <c r="U72" s="535">
        <f>IF(B72="","",VLOOKUP(B72,Refresh!$A$7:$B$1000,2,FALSE))</f>
        <v>64</v>
      </c>
      <c r="V72" s="535" t="str">
        <f>IF(U72="","",VLOOKUP(U72,Masuk!$B$9:$I$408,8,FALSE))</f>
        <v/>
      </c>
      <c r="W72" s="577" t="str">
        <f t="shared" si="0"/>
        <v>PH.01</v>
      </c>
      <c r="X72" s="450"/>
    </row>
    <row r="73" spans="1:24" s="451" customFormat="1" ht="14.15" customHeight="1">
      <c r="A73" s="458" t="str">
        <f>IF(Ref_Brg!A73="","",Ref_Brg!A73)</f>
        <v>PH.01.007</v>
      </c>
      <c r="B73" s="456" t="str">
        <f>IF(Ref_Brg!B73="","",Ref_Brg!B73)</f>
        <v>Ampela ayam</v>
      </c>
      <c r="C73" s="452" t="str">
        <f>IF(Ref_Brg!C73="","",Ref_Brg!C73)</f>
        <v>kg</v>
      </c>
      <c r="D73" s="680"/>
      <c r="E73" s="680"/>
      <c r="F73" s="450"/>
      <c r="G73" s="450"/>
      <c r="I73" s="450"/>
      <c r="J73" s="450"/>
      <c r="K73" s="450"/>
      <c r="L73" s="450"/>
      <c r="M73" s="450"/>
      <c r="N73" s="450"/>
      <c r="O73" s="450"/>
      <c r="P73" s="450"/>
      <c r="Q73" s="450"/>
      <c r="R73" s="450"/>
      <c r="S73" s="450"/>
      <c r="T73" s="450"/>
      <c r="U73" s="535">
        <f>IF(B73="","",VLOOKUP(B73,Refresh!$A$7:$B$1000,2,FALSE))</f>
        <v>65</v>
      </c>
      <c r="V73" s="535" t="str">
        <f>IF(U73="","",VLOOKUP(U73,Masuk!$B$9:$I$408,8,FALSE))</f>
        <v/>
      </c>
      <c r="W73" s="577" t="str">
        <f t="shared" ref="W73:W136" si="1">LEFT(A73,5)</f>
        <v>PH.01</v>
      </c>
      <c r="X73" s="450"/>
    </row>
    <row r="74" spans="1:24" s="451" customFormat="1" ht="14.15" customHeight="1">
      <c r="A74" s="458" t="str">
        <f>IF(Ref_Brg!A74="","",Ref_Brg!A74)</f>
        <v>PH.01.008</v>
      </c>
      <c r="B74" s="456" t="str">
        <f>IF(Ref_Brg!B74="","",Ref_Brg!B74)</f>
        <v>Telur ayam ras/negeri</v>
      </c>
      <c r="C74" s="452" t="str">
        <f>IF(Ref_Brg!C74="","",Ref_Brg!C74)</f>
        <v>kg</v>
      </c>
      <c r="D74" s="680"/>
      <c r="E74" s="680"/>
      <c r="F74" s="450"/>
      <c r="G74" s="450"/>
      <c r="I74" s="450"/>
      <c r="J74" s="450"/>
      <c r="K74" s="450"/>
      <c r="L74" s="450"/>
      <c r="M74" s="450"/>
      <c r="N74" s="450"/>
      <c r="O74" s="450"/>
      <c r="P74" s="450"/>
      <c r="Q74" s="450"/>
      <c r="R74" s="450"/>
      <c r="S74" s="450"/>
      <c r="T74" s="450"/>
      <c r="U74" s="535">
        <f>IF(B74="","",VLOOKUP(B74,Refresh!$A$7:$B$1000,2,FALSE))</f>
        <v>66</v>
      </c>
      <c r="V74" s="663" t="str">
        <f>IF(U74="","",VLOOKUP(U74,Masuk!$B$9:$I$812,8,FALSE))</f>
        <v/>
      </c>
      <c r="W74" s="577" t="str">
        <f t="shared" si="1"/>
        <v>PH.01</v>
      </c>
      <c r="X74" s="450"/>
    </row>
    <row r="75" spans="1:24" s="451" customFormat="1" ht="14.15" customHeight="1">
      <c r="A75" s="458" t="str">
        <f>IF(Ref_Brg!A75="","",Ref_Brg!A75)</f>
        <v>PH.01.009</v>
      </c>
      <c r="B75" s="456" t="str">
        <f>IF(Ref_Brg!B75="","",Ref_Brg!B75)</f>
        <v>Telur ayam kampung</v>
      </c>
      <c r="C75" s="452" t="str">
        <f>IF(Ref_Brg!C75="","",Ref_Brg!C75)</f>
        <v>kg</v>
      </c>
      <c r="D75" s="680"/>
      <c r="E75" s="680"/>
      <c r="F75" s="450"/>
      <c r="G75" s="450"/>
      <c r="I75" s="450"/>
      <c r="J75" s="450"/>
      <c r="K75" s="450"/>
      <c r="L75" s="450"/>
      <c r="M75" s="450"/>
      <c r="N75" s="450"/>
      <c r="O75" s="450"/>
      <c r="P75" s="450"/>
      <c r="Q75" s="450"/>
      <c r="R75" s="450"/>
      <c r="S75" s="450"/>
      <c r="T75" s="450"/>
      <c r="U75" s="535">
        <f>IF(B75="","",VLOOKUP(B75,Refresh!$A$7:$B$1000,2,FALSE))</f>
        <v>67</v>
      </c>
      <c r="V75" s="535" t="str">
        <f>IF(U75="","",VLOOKUP(U75,Masuk!$B$9:$I$408,8,FALSE))</f>
        <v/>
      </c>
      <c r="W75" s="577" t="str">
        <f t="shared" si="1"/>
        <v>PH.01</v>
      </c>
      <c r="X75" s="450"/>
    </row>
    <row r="76" spans="1:24" s="451" customFormat="1" ht="14.15" customHeight="1">
      <c r="A76" s="458" t="str">
        <f>IF(Ref_Brg!A76="","",Ref_Brg!A76)</f>
        <v>PH.01.010</v>
      </c>
      <c r="B76" s="456" t="str">
        <f>IF(Ref_Brg!B76="","",Ref_Brg!B76)</f>
        <v>Telur puyuh</v>
      </c>
      <c r="C76" s="452" t="str">
        <f>IF(Ref_Brg!C76="","",Ref_Brg!C76)</f>
        <v>kg</v>
      </c>
      <c r="D76" s="680"/>
      <c r="E76" s="680"/>
      <c r="F76" s="450"/>
      <c r="G76" s="450"/>
      <c r="I76" s="450"/>
      <c r="J76" s="450"/>
      <c r="K76" s="450"/>
      <c r="L76" s="450"/>
      <c r="M76" s="450"/>
      <c r="N76" s="450"/>
      <c r="O76" s="450"/>
      <c r="P76" s="450"/>
      <c r="Q76" s="450"/>
      <c r="R76" s="450"/>
      <c r="S76" s="450"/>
      <c r="T76" s="450"/>
      <c r="U76" s="535">
        <f>IF(B76="","",VLOOKUP(B76,Refresh!$A$7:$B$1000,2,FALSE))</f>
        <v>68</v>
      </c>
      <c r="V76" s="535" t="str">
        <f>IF(U76="","",VLOOKUP(U76,Masuk!$B$9:$I$408,8,FALSE))</f>
        <v/>
      </c>
      <c r="W76" s="577" t="str">
        <f t="shared" si="1"/>
        <v>PH.01</v>
      </c>
      <c r="X76" s="450"/>
    </row>
    <row r="77" spans="1:24" s="451" customFormat="1" ht="14.15" customHeight="1">
      <c r="A77" s="458" t="str">
        <f>IF(Ref_Brg!A77="","",Ref_Brg!A77)</f>
        <v>PH.01.011</v>
      </c>
      <c r="B77" s="456" t="str">
        <f>IF(Ref_Brg!B77="","",Ref_Brg!B77)</f>
        <v>Sosis ayam</v>
      </c>
      <c r="C77" s="452" t="str">
        <f>IF(Ref_Brg!C77="","",Ref_Brg!C77)</f>
        <v>pak</v>
      </c>
      <c r="D77" s="680"/>
      <c r="E77" s="680"/>
      <c r="F77" s="450"/>
      <c r="G77" s="450"/>
      <c r="I77" s="450"/>
      <c r="J77" s="450"/>
      <c r="K77" s="450"/>
      <c r="L77" s="450"/>
      <c r="M77" s="450"/>
      <c r="N77" s="450"/>
      <c r="O77" s="450"/>
      <c r="P77" s="450"/>
      <c r="Q77" s="450"/>
      <c r="R77" s="450"/>
      <c r="S77" s="450"/>
      <c r="T77" s="450"/>
      <c r="U77" s="535">
        <f>IF(B77="","",VLOOKUP(B77,Refresh!$A$7:$B$1000,2,FALSE))</f>
        <v>69</v>
      </c>
      <c r="V77" s="535" t="str">
        <f>IF(U77="","",VLOOKUP(U77,Masuk!$B$9:$I$408,8,FALSE))</f>
        <v/>
      </c>
      <c r="W77" s="577" t="str">
        <f t="shared" si="1"/>
        <v>PH.01</v>
      </c>
      <c r="X77" s="450"/>
    </row>
    <row r="78" spans="1:24" s="451" customFormat="1" ht="14.15" customHeight="1">
      <c r="A78" s="458" t="str">
        <f>IF(Ref_Brg!A78="","",Ref_Brg!A78)</f>
        <v>PH.01.099</v>
      </c>
      <c r="B78" s="456" t="str">
        <f>IF(Ref_Brg!B78="","",Ref_Brg!B78)</f>
        <v>Ayam dan olahannya-lainnya</v>
      </c>
      <c r="C78" s="452" t="str">
        <f>IF(Ref_Brg!C78="","",Ref_Brg!C78)</f>
        <v>kg</v>
      </c>
      <c r="D78" s="680"/>
      <c r="E78" s="680"/>
      <c r="F78" s="450"/>
      <c r="G78" s="450"/>
      <c r="I78" s="450"/>
      <c r="J78" s="450"/>
      <c r="K78" s="450"/>
      <c r="L78" s="450"/>
      <c r="M78" s="450"/>
      <c r="N78" s="450"/>
      <c r="O78" s="450"/>
      <c r="P78" s="450"/>
      <c r="Q78" s="450"/>
      <c r="R78" s="450"/>
      <c r="S78" s="450"/>
      <c r="T78" s="450"/>
      <c r="U78" s="535">
        <f>IF(B78="","",VLOOKUP(B78,Refresh!$A$7:$B$1000,2,FALSE))</f>
        <v>70</v>
      </c>
      <c r="V78" s="535" t="str">
        <f>IF(U78="","",VLOOKUP(U78,Masuk!$B$9:$I$408,8,FALSE))</f>
        <v/>
      </c>
      <c r="W78" s="577" t="str">
        <f t="shared" si="1"/>
        <v>PH.01</v>
      </c>
      <c r="X78" s="450"/>
    </row>
    <row r="79" spans="1:24" s="451" customFormat="1" ht="14.15" customHeight="1">
      <c r="A79" s="584" t="str">
        <f>IF(Ref_Brg!A79="","",Ref_Brg!A79)</f>
        <v>PH.02</v>
      </c>
      <c r="B79" s="579" t="str">
        <f>IF(Ref_Brg!B79="","",Ref_Brg!B79)</f>
        <v>DAGING SAPI/KERBAU/KAMBING</v>
      </c>
      <c r="C79" s="656" t="str">
        <f>IF(Ref_Brg!C79="","",Ref_Brg!C79)</f>
        <v/>
      </c>
      <c r="D79" s="681"/>
      <c r="E79" s="681"/>
      <c r="F79" s="450"/>
      <c r="G79" s="450"/>
      <c r="I79" s="450"/>
      <c r="J79" s="450"/>
      <c r="K79" s="450"/>
      <c r="L79" s="450"/>
      <c r="M79" s="450"/>
      <c r="N79" s="450"/>
      <c r="O79" s="450"/>
      <c r="P79" s="450"/>
      <c r="Q79" s="450"/>
      <c r="R79" s="450"/>
      <c r="S79" s="450"/>
      <c r="T79" s="450"/>
      <c r="U79" s="535">
        <f>IF(B79="","",VLOOKUP(B79,Refresh!$A$7:$B$1000,2,FALSE))</f>
        <v>71</v>
      </c>
      <c r="V79" s="535" t="str">
        <f>IF(U79="","",VLOOKUP(U79,Masuk!$B$9:$I$408,8,FALSE))</f>
        <v/>
      </c>
      <c r="W79" s="577" t="str">
        <f t="shared" si="1"/>
        <v>PH.02</v>
      </c>
      <c r="X79" s="450"/>
    </row>
    <row r="80" spans="1:24" s="451" customFormat="1" ht="14.15" customHeight="1">
      <c r="A80" s="458" t="str">
        <f>IF(Ref_Brg!A80="","",Ref_Brg!A80)</f>
        <v>PH.02.001</v>
      </c>
      <c r="B80" s="456" t="str">
        <f>IF(Ref_Brg!B80="","",Ref_Brg!B80)</f>
        <v>Daging sapi segar (has luar/sirloin)</v>
      </c>
      <c r="C80" s="452" t="str">
        <f>IF(Ref_Brg!C80="","",Ref_Brg!C80)</f>
        <v>kg</v>
      </c>
      <c r="D80" s="680"/>
      <c r="E80" s="680"/>
      <c r="F80" s="450"/>
      <c r="G80" s="450"/>
      <c r="I80" s="450"/>
      <c r="J80" s="450"/>
      <c r="K80" s="450"/>
      <c r="L80" s="450"/>
      <c r="M80" s="450"/>
      <c r="N80" s="450"/>
      <c r="O80" s="450"/>
      <c r="P80" s="450"/>
      <c r="Q80" s="450"/>
      <c r="R80" s="450"/>
      <c r="S80" s="450"/>
      <c r="T80" s="450"/>
      <c r="U80" s="535">
        <f>IF(B80="","",VLOOKUP(B80,Refresh!$A$7:$B$1000,2,FALSE))</f>
        <v>72</v>
      </c>
      <c r="V80" s="663" t="str">
        <f>IF(U80="","",VLOOKUP(U80,Masuk!$B$9:$I$812,8,FALSE))</f>
        <v/>
      </c>
      <c r="W80" s="577" t="str">
        <f t="shared" si="1"/>
        <v>PH.02</v>
      </c>
      <c r="X80" s="450"/>
    </row>
    <row r="81" spans="1:24" s="451" customFormat="1" ht="14.15" customHeight="1">
      <c r="A81" s="458" t="str">
        <f>IF(Ref_Brg!A81="","",Ref_Brg!A81)</f>
        <v>PH.02.002</v>
      </c>
      <c r="B81" s="456" t="str">
        <f>IF(Ref_Brg!B81="","",Ref_Brg!B81)</f>
        <v>Daging sapi segar (has dalam/tenderloin)</v>
      </c>
      <c r="C81" s="452" t="str">
        <f>IF(Ref_Brg!C81="","",Ref_Brg!C81)</f>
        <v>kg</v>
      </c>
      <c r="D81" s="680"/>
      <c r="E81" s="680"/>
      <c r="F81" s="450"/>
      <c r="G81" s="450"/>
      <c r="I81" s="450"/>
      <c r="J81" s="450"/>
      <c r="K81" s="450"/>
      <c r="L81" s="450"/>
      <c r="M81" s="450"/>
      <c r="N81" s="450"/>
      <c r="O81" s="450"/>
      <c r="P81" s="450"/>
      <c r="Q81" s="450"/>
      <c r="R81" s="450"/>
      <c r="S81" s="450"/>
      <c r="T81" s="450"/>
      <c r="U81" s="535">
        <f>IF(B81="","",VLOOKUP(B81,Refresh!$A$7:$B$1000,2,FALSE))</f>
        <v>73</v>
      </c>
      <c r="V81" s="535" t="str">
        <f>IF(U81="","",VLOOKUP(U81,Masuk!$B$9:$I$408,8,FALSE))</f>
        <v/>
      </c>
      <c r="W81" s="577" t="str">
        <f t="shared" si="1"/>
        <v>PH.02</v>
      </c>
      <c r="X81" s="450"/>
    </row>
    <row r="82" spans="1:24" s="451" customFormat="1" ht="14.15" customHeight="1">
      <c r="A82" s="458" t="str">
        <f>IF(Ref_Brg!A82="","",Ref_Brg!A82)</f>
        <v>PH.02.003</v>
      </c>
      <c r="B82" s="456" t="str">
        <f>IF(Ref_Brg!B82="","",Ref_Brg!B82)</f>
        <v>Daging sapi segar (sandung lamur/brisket)</v>
      </c>
      <c r="C82" s="452" t="str">
        <f>IF(Ref_Brg!C82="","",Ref_Brg!C82)</f>
        <v>kg</v>
      </c>
      <c r="D82" s="680"/>
      <c r="E82" s="680"/>
      <c r="F82" s="450"/>
      <c r="G82" s="450"/>
      <c r="I82" s="450"/>
      <c r="J82" s="450"/>
      <c r="K82" s="450"/>
      <c r="L82" s="450"/>
      <c r="M82" s="450"/>
      <c r="N82" s="450"/>
      <c r="O82" s="450"/>
      <c r="P82" s="450"/>
      <c r="Q82" s="450"/>
      <c r="R82" s="450"/>
      <c r="S82" s="450"/>
      <c r="T82" s="450"/>
      <c r="U82" s="535">
        <f>IF(B82="","",VLOOKUP(B82,Refresh!$A$7:$B$1000,2,FALSE))</f>
        <v>74</v>
      </c>
      <c r="V82" s="535" t="str">
        <f>IF(U82="","",VLOOKUP(U82,Masuk!$B$9:$I$408,8,FALSE))</f>
        <v/>
      </c>
      <c r="W82" s="577" t="str">
        <f t="shared" si="1"/>
        <v>PH.02</v>
      </c>
      <c r="X82" s="450"/>
    </row>
    <row r="83" spans="1:24" s="451" customFormat="1" ht="14.15" customHeight="1">
      <c r="A83" s="458" t="str">
        <f>IF(Ref_Brg!A83="","",Ref_Brg!A83)</f>
        <v>PH.02.004</v>
      </c>
      <c r="B83" s="456" t="str">
        <f>IF(Ref_Brg!B83="","",Ref_Brg!B83)</f>
        <v>Daging sapi segar (paha)</v>
      </c>
      <c r="C83" s="452" t="str">
        <f>IF(Ref_Brg!C83="","",Ref_Brg!C83)</f>
        <v>kg</v>
      </c>
      <c r="D83" s="680"/>
      <c r="E83" s="680"/>
      <c r="F83" s="450"/>
      <c r="G83" s="450"/>
      <c r="I83" s="450"/>
      <c r="J83" s="450"/>
      <c r="K83" s="450"/>
      <c r="L83" s="450"/>
      <c r="M83" s="450"/>
      <c r="N83" s="450"/>
      <c r="O83" s="450"/>
      <c r="P83" s="450"/>
      <c r="Q83" s="450"/>
      <c r="R83" s="450"/>
      <c r="S83" s="450"/>
      <c r="T83" s="450"/>
      <c r="U83" s="535">
        <f>IF(B83="","",VLOOKUP(B83,Refresh!$A$7:$B$1000,2,FALSE))</f>
        <v>75</v>
      </c>
      <c r="V83" s="535" t="str">
        <f>IF(U83="","",VLOOKUP(U83,Masuk!$B$9:$I$408,8,FALSE))</f>
        <v/>
      </c>
      <c r="W83" s="577" t="str">
        <f t="shared" si="1"/>
        <v>PH.02</v>
      </c>
      <c r="X83" s="450"/>
    </row>
    <row r="84" spans="1:24" s="451" customFormat="1" ht="14.15" customHeight="1">
      <c r="A84" s="458" t="str">
        <f>IF(Ref_Brg!A84="","",Ref_Brg!A84)</f>
        <v>PH.02.005</v>
      </c>
      <c r="B84" s="456" t="str">
        <f>IF(Ref_Brg!B84="","",Ref_Brg!B84)</f>
        <v>Daging sapi giling</v>
      </c>
      <c r="C84" s="452" t="str">
        <f>IF(Ref_Brg!C84="","",Ref_Brg!C84)</f>
        <v>kg</v>
      </c>
      <c r="D84" s="680"/>
      <c r="E84" s="680"/>
      <c r="F84" s="450"/>
      <c r="G84" s="450"/>
      <c r="I84" s="450"/>
      <c r="J84" s="450"/>
      <c r="K84" s="450"/>
      <c r="L84" s="450"/>
      <c r="M84" s="450"/>
      <c r="N84" s="450"/>
      <c r="O84" s="450"/>
      <c r="P84" s="450"/>
      <c r="Q84" s="450"/>
      <c r="R84" s="450"/>
      <c r="S84" s="450"/>
      <c r="T84" s="450"/>
      <c r="U84" s="535">
        <f>IF(B84="","",VLOOKUP(B84,Refresh!$A$7:$B$1000,2,FALSE))</f>
        <v>76</v>
      </c>
      <c r="V84" s="535" t="str">
        <f>IF(U84="","",VLOOKUP(U84,Masuk!$B$9:$I$408,8,FALSE))</f>
        <v/>
      </c>
      <c r="W84" s="577" t="str">
        <f t="shared" si="1"/>
        <v>PH.02</v>
      </c>
      <c r="X84" s="450"/>
    </row>
    <row r="85" spans="1:24" s="451" customFormat="1" ht="14.15" customHeight="1">
      <c r="A85" s="458" t="str">
        <f>IF(Ref_Brg!A85="","",Ref_Brg!A85)</f>
        <v>PH.02.006</v>
      </c>
      <c r="B85" s="456" t="str">
        <f>IF(Ref_Brg!B85="","",Ref_Brg!B85)</f>
        <v>Hati sapi</v>
      </c>
      <c r="C85" s="452" t="str">
        <f>IF(Ref_Brg!C85="","",Ref_Brg!C85)</f>
        <v>kg</v>
      </c>
      <c r="D85" s="680"/>
      <c r="E85" s="680"/>
      <c r="F85" s="450"/>
      <c r="G85" s="450"/>
      <c r="I85" s="450"/>
      <c r="J85" s="450"/>
      <c r="K85" s="450"/>
      <c r="L85" s="450"/>
      <c r="M85" s="450"/>
      <c r="N85" s="450"/>
      <c r="O85" s="450"/>
      <c r="P85" s="450"/>
      <c r="Q85" s="450"/>
      <c r="R85" s="450"/>
      <c r="S85" s="450"/>
      <c r="T85" s="450"/>
      <c r="U85" s="535">
        <f>IF(B85="","",VLOOKUP(B85,Refresh!$A$7:$B$1000,2,FALSE))</f>
        <v>77</v>
      </c>
      <c r="V85" s="535" t="str">
        <f>IF(U85="","",VLOOKUP(U85,Masuk!$B$9:$I$408,8,FALSE))</f>
        <v/>
      </c>
      <c r="W85" s="577" t="str">
        <f t="shared" si="1"/>
        <v>PH.02</v>
      </c>
      <c r="X85" s="450"/>
    </row>
    <row r="86" spans="1:24" s="451" customFormat="1" ht="14.15" customHeight="1">
      <c r="A86" s="458" t="str">
        <f>IF(Ref_Brg!A86="","",Ref_Brg!A86)</f>
        <v>PH.02.007</v>
      </c>
      <c r="B86" s="456" t="str">
        <f>IF(Ref_Brg!B86="","",Ref_Brg!B86)</f>
        <v>Iga sapi</v>
      </c>
      <c r="C86" s="452" t="str">
        <f>IF(Ref_Brg!C86="","",Ref_Brg!C86)</f>
        <v>kg</v>
      </c>
      <c r="D86" s="680"/>
      <c r="E86" s="680"/>
      <c r="F86" s="450"/>
      <c r="G86" s="450"/>
      <c r="I86" s="450"/>
      <c r="J86" s="450"/>
      <c r="K86" s="450"/>
      <c r="L86" s="450"/>
      <c r="M86" s="450"/>
      <c r="N86" s="450"/>
      <c r="O86" s="450"/>
      <c r="P86" s="450"/>
      <c r="Q86" s="450"/>
      <c r="R86" s="450"/>
      <c r="S86" s="450"/>
      <c r="T86" s="450"/>
      <c r="U86" s="535">
        <f>IF(B86="","",VLOOKUP(B86,Refresh!$A$7:$B$1000,2,FALSE))</f>
        <v>78</v>
      </c>
      <c r="V86" s="535" t="str">
        <f>IF(U86="","",VLOOKUP(U86,Masuk!$B$9:$I$408,8,FALSE))</f>
        <v/>
      </c>
      <c r="W86" s="577" t="str">
        <f t="shared" si="1"/>
        <v>PH.02</v>
      </c>
      <c r="X86" s="450"/>
    </row>
    <row r="87" spans="1:24" s="451" customFormat="1" ht="14.15" customHeight="1">
      <c r="A87" s="458" t="str">
        <f>IF(Ref_Brg!A87="","",Ref_Brg!A87)</f>
        <v>PH.02.008</v>
      </c>
      <c r="B87" s="456" t="str">
        <f>IF(Ref_Brg!B87="","",Ref_Brg!B87)</f>
        <v>Daging kerbau segar</v>
      </c>
      <c r="C87" s="452" t="str">
        <f>IF(Ref_Brg!C87="","",Ref_Brg!C87)</f>
        <v>kg</v>
      </c>
      <c r="D87" s="680"/>
      <c r="E87" s="680"/>
      <c r="F87" s="450"/>
      <c r="G87" s="450"/>
      <c r="I87" s="450"/>
      <c r="J87" s="450"/>
      <c r="K87" s="450"/>
      <c r="L87" s="450"/>
      <c r="M87" s="450"/>
      <c r="N87" s="450"/>
      <c r="O87" s="450"/>
      <c r="P87" s="450"/>
      <c r="Q87" s="450"/>
      <c r="R87" s="450"/>
      <c r="S87" s="450"/>
      <c r="T87" s="450"/>
      <c r="U87" s="535">
        <f>IF(B87="","",VLOOKUP(B87,Refresh!$A$7:$B$1000,2,FALSE))</f>
        <v>79</v>
      </c>
      <c r="V87" s="535" t="str">
        <f>IF(U87="","",VLOOKUP(U87,Masuk!$B$9:$I$408,8,FALSE))</f>
        <v/>
      </c>
      <c r="W87" s="577" t="str">
        <f t="shared" si="1"/>
        <v>PH.02</v>
      </c>
      <c r="X87" s="450"/>
    </row>
    <row r="88" spans="1:24" s="451" customFormat="1" ht="14.15" customHeight="1">
      <c r="A88" s="458" t="str">
        <f>IF(Ref_Brg!A88="","",Ref_Brg!A88)</f>
        <v>PH.02.009</v>
      </c>
      <c r="B88" s="456" t="str">
        <f>IF(Ref_Brg!B88="","",Ref_Brg!B88)</f>
        <v>Daging kambing segar</v>
      </c>
      <c r="C88" s="452" t="str">
        <f>IF(Ref_Brg!C88="","",Ref_Brg!C88)</f>
        <v>kg</v>
      </c>
      <c r="D88" s="680"/>
      <c r="E88" s="680"/>
      <c r="F88" s="450"/>
      <c r="G88" s="450"/>
      <c r="I88" s="450"/>
      <c r="J88" s="450"/>
      <c r="K88" s="450"/>
      <c r="L88" s="450"/>
      <c r="M88" s="450"/>
      <c r="N88" s="450"/>
      <c r="O88" s="450"/>
      <c r="P88" s="450"/>
      <c r="Q88" s="450"/>
      <c r="R88" s="450"/>
      <c r="S88" s="450"/>
      <c r="T88" s="450"/>
      <c r="U88" s="535">
        <f>IF(B88="","",VLOOKUP(B88,Refresh!$A$7:$B$1000,2,FALSE))</f>
        <v>80</v>
      </c>
      <c r="V88" s="535" t="str">
        <f>IF(U88="","",VLOOKUP(U88,Masuk!$B$9:$I$408,8,FALSE))</f>
        <v/>
      </c>
      <c r="W88" s="577" t="str">
        <f t="shared" si="1"/>
        <v>PH.02</v>
      </c>
      <c r="X88" s="450"/>
    </row>
    <row r="89" spans="1:24" s="451" customFormat="1" ht="14.15" customHeight="1">
      <c r="A89" s="458" t="str">
        <f>IF(Ref_Brg!A89="","",Ref_Brg!A89)</f>
        <v>PH.02.010</v>
      </c>
      <c r="B89" s="456" t="str">
        <f>IF(Ref_Brg!B89="","",Ref_Brg!B89)</f>
        <v>Daging domba segar</v>
      </c>
      <c r="C89" s="452" t="str">
        <f>IF(Ref_Brg!C89="","",Ref_Brg!C89)</f>
        <v>kg</v>
      </c>
      <c r="D89" s="680"/>
      <c r="E89" s="680"/>
      <c r="F89" s="450"/>
      <c r="G89" s="450"/>
      <c r="I89" s="450"/>
      <c r="J89" s="450"/>
      <c r="K89" s="450"/>
      <c r="L89" s="450"/>
      <c r="M89" s="450"/>
      <c r="N89" s="450"/>
      <c r="O89" s="450"/>
      <c r="P89" s="450"/>
      <c r="Q89" s="450"/>
      <c r="R89" s="450"/>
      <c r="S89" s="450"/>
      <c r="T89" s="450"/>
      <c r="U89" s="535">
        <f>IF(B89="","",VLOOKUP(B89,Refresh!$A$7:$B$1000,2,FALSE))</f>
        <v>81</v>
      </c>
      <c r="V89" s="535" t="str">
        <f>IF(U89="","",VLOOKUP(U89,Masuk!$B$9:$I$408,8,FALSE))</f>
        <v/>
      </c>
      <c r="W89" s="577" t="str">
        <f t="shared" si="1"/>
        <v>PH.02</v>
      </c>
      <c r="X89" s="450"/>
    </row>
    <row r="90" spans="1:24" s="451" customFormat="1" ht="14.15" customHeight="1">
      <c r="A90" s="458" t="str">
        <f>IF(Ref_Brg!A90="","",Ref_Brg!A90)</f>
        <v>PH.02.011</v>
      </c>
      <c r="B90" s="456" t="str">
        <f>IF(Ref_Brg!B90="","",Ref_Brg!B90)</f>
        <v>Hati kambing</v>
      </c>
      <c r="C90" s="452" t="str">
        <f>IF(Ref_Brg!C90="","",Ref_Brg!C90)</f>
        <v>kg</v>
      </c>
      <c r="D90" s="680"/>
      <c r="E90" s="680"/>
      <c r="F90" s="450"/>
      <c r="G90" s="450"/>
      <c r="I90" s="450"/>
      <c r="J90" s="450"/>
      <c r="K90" s="450"/>
      <c r="L90" s="450"/>
      <c r="M90" s="450"/>
      <c r="N90" s="450"/>
      <c r="O90" s="450"/>
      <c r="P90" s="450"/>
      <c r="Q90" s="450"/>
      <c r="R90" s="450"/>
      <c r="S90" s="450"/>
      <c r="T90" s="450"/>
      <c r="U90" s="535">
        <f>IF(B90="","",VLOOKUP(B90,Refresh!$A$7:$B$1000,2,FALSE))</f>
        <v>82</v>
      </c>
      <c r="V90" s="535" t="str">
        <f>IF(U90="","",VLOOKUP(U90,Masuk!$B$9:$I$408,8,FALSE))</f>
        <v/>
      </c>
      <c r="W90" s="577" t="str">
        <f t="shared" si="1"/>
        <v>PH.02</v>
      </c>
      <c r="X90" s="450"/>
    </row>
    <row r="91" spans="1:24" s="451" customFormat="1" ht="14.15" customHeight="1">
      <c r="A91" s="458" t="str">
        <f>IF(Ref_Brg!A91="","",Ref_Brg!A91)</f>
        <v>PH.02.012</v>
      </c>
      <c r="B91" s="456" t="str">
        <f>IF(Ref_Brg!B91="","",Ref_Brg!B91)</f>
        <v>Sosis sapi</v>
      </c>
      <c r="C91" s="452" t="str">
        <f>IF(Ref_Brg!C91="","",Ref_Brg!C91)</f>
        <v>pak</v>
      </c>
      <c r="D91" s="680"/>
      <c r="E91" s="680"/>
      <c r="F91" s="450"/>
      <c r="G91" s="450"/>
      <c r="I91" s="450"/>
      <c r="J91" s="450"/>
      <c r="K91" s="450"/>
      <c r="L91" s="450"/>
      <c r="M91" s="450"/>
      <c r="N91" s="450"/>
      <c r="O91" s="450"/>
      <c r="P91" s="450"/>
      <c r="Q91" s="450"/>
      <c r="R91" s="450"/>
      <c r="S91" s="450"/>
      <c r="T91" s="450"/>
      <c r="U91" s="535">
        <f>IF(B91="","",VLOOKUP(B91,Refresh!$A$7:$B$1000,2,FALSE))</f>
        <v>83</v>
      </c>
      <c r="V91" s="535" t="str">
        <f>IF(U91="","",VLOOKUP(U91,Masuk!$B$9:$I$408,8,FALSE))</f>
        <v/>
      </c>
      <c r="W91" s="577" t="str">
        <f t="shared" si="1"/>
        <v>PH.02</v>
      </c>
      <c r="X91" s="450"/>
    </row>
    <row r="92" spans="1:24" s="451" customFormat="1" ht="14.15" customHeight="1">
      <c r="A92" s="458" t="str">
        <f>IF(Ref_Brg!A92="","",Ref_Brg!A92)</f>
        <v>PH.02.099</v>
      </c>
      <c r="B92" s="456" t="str">
        <f>IF(Ref_Brg!B92="","",Ref_Brg!B92)</f>
        <v>Daging sapi/kerbau/kambing-lainnya</v>
      </c>
      <c r="C92" s="452" t="str">
        <f>IF(Ref_Brg!C92="","",Ref_Brg!C92)</f>
        <v>kg</v>
      </c>
      <c r="D92" s="680"/>
      <c r="E92" s="680"/>
      <c r="F92" s="450"/>
      <c r="G92" s="450"/>
      <c r="I92" s="450"/>
      <c r="J92" s="450"/>
      <c r="K92" s="450"/>
      <c r="L92" s="450"/>
      <c r="M92" s="450"/>
      <c r="N92" s="450"/>
      <c r="O92" s="450"/>
      <c r="P92" s="450"/>
      <c r="Q92" s="450"/>
      <c r="R92" s="450"/>
      <c r="S92" s="450"/>
      <c r="T92" s="450"/>
      <c r="U92" s="535">
        <f>IF(B92="","",VLOOKUP(B92,Refresh!$A$7:$B$1000,2,FALSE))</f>
        <v>84</v>
      </c>
      <c r="V92" s="535" t="str">
        <f>IF(U92="","",VLOOKUP(U92,Masuk!$B$9:$I$408,8,FALSE))</f>
        <v/>
      </c>
      <c r="W92" s="577" t="str">
        <f t="shared" si="1"/>
        <v>PH.02</v>
      </c>
      <c r="X92" s="450"/>
    </row>
    <row r="93" spans="1:24" s="451" customFormat="1" ht="14.15" customHeight="1">
      <c r="A93" s="584" t="str">
        <f>IF(Ref_Brg!A93="","",Ref_Brg!A93)</f>
        <v>PH.03</v>
      </c>
      <c r="B93" s="579" t="str">
        <f>IF(Ref_Brg!B93="","",Ref_Brg!B93)</f>
        <v>IKAN AIR TAWAR</v>
      </c>
      <c r="C93" s="585" t="str">
        <f>IF(Ref_Brg!C93="","",Ref_Brg!C93)</f>
        <v/>
      </c>
      <c r="D93" s="681"/>
      <c r="E93" s="681"/>
      <c r="F93" s="450"/>
      <c r="G93" s="450"/>
      <c r="I93" s="450"/>
      <c r="J93" s="450"/>
      <c r="K93" s="450"/>
      <c r="L93" s="450"/>
      <c r="M93" s="450"/>
      <c r="N93" s="450"/>
      <c r="O93" s="450"/>
      <c r="P93" s="450"/>
      <c r="Q93" s="450"/>
      <c r="R93" s="450"/>
      <c r="S93" s="450"/>
      <c r="T93" s="450"/>
      <c r="U93" s="535">
        <f>IF(B93="","",VLOOKUP(B93,Refresh!$A$7:$B$1000,2,FALSE))</f>
        <v>85</v>
      </c>
      <c r="V93" s="535" t="str">
        <f>IF(U93="","",VLOOKUP(U93,Masuk!$B$9:$I$408,8,FALSE))</f>
        <v/>
      </c>
      <c r="W93" s="577" t="str">
        <f t="shared" si="1"/>
        <v>PH.03</v>
      </c>
      <c r="X93" s="450"/>
    </row>
    <row r="94" spans="1:24" s="451" customFormat="1" ht="14.15" customHeight="1">
      <c r="A94" s="458" t="str">
        <f>IF(Ref_Brg!A94="","",Ref_Brg!A94)</f>
        <v>PH.03.001</v>
      </c>
      <c r="B94" s="456" t="str">
        <f>IF(Ref_Brg!B94="","",Ref_Brg!B94)</f>
        <v>Lele</v>
      </c>
      <c r="C94" s="452" t="str">
        <f>IF(Ref_Brg!C94="","",Ref_Brg!C94)</f>
        <v>kg</v>
      </c>
      <c r="D94" s="680"/>
      <c r="E94" s="680"/>
      <c r="F94" s="450"/>
      <c r="G94" s="450"/>
      <c r="I94" s="450"/>
      <c r="J94" s="450"/>
      <c r="K94" s="450"/>
      <c r="L94" s="450"/>
      <c r="M94" s="450"/>
      <c r="N94" s="450"/>
      <c r="O94" s="450"/>
      <c r="P94" s="450"/>
      <c r="Q94" s="450"/>
      <c r="R94" s="450"/>
      <c r="S94" s="450"/>
      <c r="T94" s="450"/>
      <c r="U94" s="535">
        <f>IF(B94="","",VLOOKUP(B94,Refresh!$A$7:$B$1000,2,FALSE))</f>
        <v>86</v>
      </c>
      <c r="V94" s="535" t="str">
        <f>IF(U94="","",VLOOKUP(U94,Masuk!$B$9:$I$408,8,FALSE))</f>
        <v/>
      </c>
      <c r="W94" s="577" t="str">
        <f t="shared" si="1"/>
        <v>PH.03</v>
      </c>
      <c r="X94" s="450"/>
    </row>
    <row r="95" spans="1:24" s="451" customFormat="1" ht="14.15" customHeight="1">
      <c r="A95" s="458" t="str">
        <f>IF(Ref_Brg!A95="","",Ref_Brg!A95)</f>
        <v>PH.03.002</v>
      </c>
      <c r="B95" s="456" t="str">
        <f>IF(Ref_Brg!B95="","",Ref_Brg!B95)</f>
        <v>Nila</v>
      </c>
      <c r="C95" s="452" t="str">
        <f>IF(Ref_Brg!C95="","",Ref_Brg!C95)</f>
        <v>kg</v>
      </c>
      <c r="D95" s="680"/>
      <c r="E95" s="680"/>
      <c r="F95" s="450"/>
      <c r="G95" s="450"/>
      <c r="I95" s="450"/>
      <c r="J95" s="450"/>
      <c r="K95" s="450"/>
      <c r="L95" s="450"/>
      <c r="M95" s="450"/>
      <c r="N95" s="450"/>
      <c r="O95" s="450"/>
      <c r="P95" s="450"/>
      <c r="Q95" s="450"/>
      <c r="R95" s="450"/>
      <c r="S95" s="450"/>
      <c r="T95" s="450"/>
      <c r="U95" s="535">
        <f>IF(B95="","",VLOOKUP(B95,Refresh!$A$7:$B$1000,2,FALSE))</f>
        <v>87</v>
      </c>
      <c r="V95" s="535" t="str">
        <f>IF(U95="","",VLOOKUP(U95,Masuk!$B$9:$I$408,8,FALSE))</f>
        <v/>
      </c>
      <c r="W95" s="577" t="str">
        <f t="shared" si="1"/>
        <v>PH.03</v>
      </c>
      <c r="X95" s="450"/>
    </row>
    <row r="96" spans="1:24" s="451" customFormat="1" ht="14.15" customHeight="1">
      <c r="A96" s="458" t="str">
        <f>IF(Ref_Brg!A96="","",Ref_Brg!A96)</f>
        <v>PH.03.003</v>
      </c>
      <c r="B96" s="456" t="str">
        <f>IF(Ref_Brg!B96="","",Ref_Brg!B96)</f>
        <v>Mujair</v>
      </c>
      <c r="C96" s="452" t="str">
        <f>IF(Ref_Brg!C96="","",Ref_Brg!C96)</f>
        <v>kg</v>
      </c>
      <c r="D96" s="680"/>
      <c r="E96" s="680"/>
      <c r="F96" s="450"/>
      <c r="G96" s="450"/>
      <c r="I96" s="450"/>
      <c r="J96" s="450"/>
      <c r="K96" s="450"/>
      <c r="L96" s="450"/>
      <c r="M96" s="450"/>
      <c r="N96" s="450"/>
      <c r="O96" s="450"/>
      <c r="P96" s="450"/>
      <c r="Q96" s="450"/>
      <c r="R96" s="450"/>
      <c r="S96" s="450"/>
      <c r="T96" s="450"/>
      <c r="U96" s="535">
        <f>IF(B96="","",VLOOKUP(B96,Refresh!$A$7:$B$1000,2,FALSE))</f>
        <v>88</v>
      </c>
      <c r="V96" s="535" t="str">
        <f>IF(U96="","",VLOOKUP(U96,Masuk!$B$9:$I$408,8,FALSE))</f>
        <v/>
      </c>
      <c r="W96" s="577" t="str">
        <f t="shared" si="1"/>
        <v>PH.03</v>
      </c>
      <c r="X96" s="450"/>
    </row>
    <row r="97" spans="1:24" s="451" customFormat="1" ht="14.15" customHeight="1">
      <c r="A97" s="458" t="str">
        <f>IF(Ref_Brg!A97="","",Ref_Brg!A97)</f>
        <v>PH.03.004</v>
      </c>
      <c r="B97" s="456" t="str">
        <f>IF(Ref_Brg!B97="","",Ref_Brg!B97)</f>
        <v>Patin</v>
      </c>
      <c r="C97" s="452" t="str">
        <f>IF(Ref_Brg!C97="","",Ref_Brg!C97)</f>
        <v>kg</v>
      </c>
      <c r="D97" s="680"/>
      <c r="E97" s="680"/>
      <c r="F97" s="450"/>
      <c r="G97" s="450"/>
      <c r="I97" s="450"/>
      <c r="J97" s="450"/>
      <c r="K97" s="450"/>
      <c r="L97" s="450"/>
      <c r="M97" s="450"/>
      <c r="N97" s="450"/>
      <c r="O97" s="450"/>
      <c r="P97" s="450"/>
      <c r="Q97" s="450"/>
      <c r="R97" s="450"/>
      <c r="S97" s="450"/>
      <c r="T97" s="450"/>
      <c r="U97" s="535">
        <f>IF(B97="","",VLOOKUP(B97,Refresh!$A$7:$B$1000,2,FALSE))</f>
        <v>89</v>
      </c>
      <c r="V97" s="535" t="str">
        <f>IF(U97="","",VLOOKUP(U97,Masuk!$B$9:$I$408,8,FALSE))</f>
        <v/>
      </c>
      <c r="W97" s="577" t="str">
        <f t="shared" si="1"/>
        <v>PH.03</v>
      </c>
      <c r="X97" s="450"/>
    </row>
    <row r="98" spans="1:24" s="451" customFormat="1" ht="14.15" customHeight="1">
      <c r="A98" s="458" t="str">
        <f>IF(Ref_Brg!A98="","",Ref_Brg!A98)</f>
        <v>PH.03.005</v>
      </c>
      <c r="B98" s="456" t="str">
        <f>IF(Ref_Brg!B98="","",Ref_Brg!B98)</f>
        <v>Gurame</v>
      </c>
      <c r="C98" s="452" t="str">
        <f>IF(Ref_Brg!C98="","",Ref_Brg!C98)</f>
        <v>kg</v>
      </c>
      <c r="D98" s="680"/>
      <c r="E98" s="680"/>
      <c r="F98" s="450"/>
      <c r="G98" s="450"/>
      <c r="I98" s="450"/>
      <c r="J98" s="450"/>
      <c r="K98" s="450"/>
      <c r="L98" s="450"/>
      <c r="M98" s="450"/>
      <c r="N98" s="450"/>
      <c r="O98" s="450"/>
      <c r="P98" s="450"/>
      <c r="Q98" s="450"/>
      <c r="R98" s="450"/>
      <c r="S98" s="450"/>
      <c r="T98" s="450"/>
      <c r="U98" s="535">
        <f>IF(B98="","",VLOOKUP(B98,Refresh!$A$7:$B$1000,2,FALSE))</f>
        <v>90</v>
      </c>
      <c r="V98" s="535" t="str">
        <f>IF(U98="","",VLOOKUP(U98,Masuk!$B$9:$I$408,8,FALSE))</f>
        <v/>
      </c>
      <c r="W98" s="577" t="str">
        <f t="shared" si="1"/>
        <v>PH.03</v>
      </c>
      <c r="X98" s="450"/>
    </row>
    <row r="99" spans="1:24" s="451" customFormat="1" ht="14.15" customHeight="1">
      <c r="A99" s="458" t="str">
        <f>IF(Ref_Brg!A99="","",Ref_Brg!A99)</f>
        <v>PH.03.006</v>
      </c>
      <c r="B99" s="456" t="str">
        <f>IF(Ref_Brg!B99="","",Ref_Brg!B99)</f>
        <v>Mas</v>
      </c>
      <c r="C99" s="452" t="str">
        <f>IF(Ref_Brg!C99="","",Ref_Brg!C99)</f>
        <v>kg</v>
      </c>
      <c r="D99" s="680"/>
      <c r="E99" s="680"/>
      <c r="F99" s="450"/>
      <c r="G99" s="450"/>
      <c r="I99" s="450"/>
      <c r="J99" s="450"/>
      <c r="K99" s="450"/>
      <c r="L99" s="450"/>
      <c r="M99" s="450"/>
      <c r="N99" s="450"/>
      <c r="O99" s="450"/>
      <c r="P99" s="450"/>
      <c r="Q99" s="450"/>
      <c r="R99" s="450"/>
      <c r="S99" s="450"/>
      <c r="T99" s="450"/>
      <c r="U99" s="535">
        <f>IF(B99="","",VLOOKUP(B99,Refresh!$A$7:$B$1000,2,FALSE))</f>
        <v>91</v>
      </c>
      <c r="V99" s="535" t="str">
        <f>IF(U99="","",VLOOKUP(U99,Masuk!$B$9:$I$408,8,FALSE))</f>
        <v/>
      </c>
      <c r="W99" s="577" t="str">
        <f t="shared" si="1"/>
        <v>PH.03</v>
      </c>
      <c r="X99" s="450"/>
    </row>
    <row r="100" spans="1:24" s="451" customFormat="1" ht="14.15" customHeight="1">
      <c r="A100" s="458" t="str">
        <f>IF(Ref_Brg!A100="","",Ref_Brg!A100)</f>
        <v>PH.03.007</v>
      </c>
      <c r="B100" s="456" t="str">
        <f>IF(Ref_Brg!B100="","",Ref_Brg!B100)</f>
        <v>Gabus</v>
      </c>
      <c r="C100" s="452" t="str">
        <f>IF(Ref_Brg!C100="","",Ref_Brg!C100)</f>
        <v>kg</v>
      </c>
      <c r="D100" s="680"/>
      <c r="E100" s="680"/>
      <c r="F100" s="450"/>
      <c r="G100" s="450"/>
      <c r="I100" s="450"/>
      <c r="J100" s="450"/>
      <c r="K100" s="450"/>
      <c r="L100" s="450"/>
      <c r="M100" s="450"/>
      <c r="N100" s="450"/>
      <c r="O100" s="450"/>
      <c r="P100" s="450"/>
      <c r="Q100" s="450"/>
      <c r="R100" s="450"/>
      <c r="S100" s="450"/>
      <c r="T100" s="450"/>
      <c r="U100" s="535">
        <f>IF(B100="","",VLOOKUP(B100,Refresh!$A$7:$B$1000,2,FALSE))</f>
        <v>92</v>
      </c>
      <c r="V100" s="535" t="str">
        <f>IF(U100="","",VLOOKUP(U100,Masuk!$B$9:$I$408,8,FALSE))</f>
        <v/>
      </c>
      <c r="W100" s="577" t="str">
        <f t="shared" si="1"/>
        <v>PH.03</v>
      </c>
      <c r="X100" s="450"/>
    </row>
    <row r="101" spans="1:24" s="451" customFormat="1" ht="14.15" customHeight="1">
      <c r="A101" s="458" t="str">
        <f>IF(Ref_Brg!A101="","",Ref_Brg!A101)</f>
        <v>PH.03.008</v>
      </c>
      <c r="B101" s="456" t="str">
        <f>IF(Ref_Brg!B101="","",Ref_Brg!B101)</f>
        <v>Fillet ikan tawar</v>
      </c>
      <c r="C101" s="452" t="str">
        <f>IF(Ref_Brg!C101="","",Ref_Brg!C101)</f>
        <v>kg</v>
      </c>
      <c r="D101" s="680"/>
      <c r="E101" s="680"/>
      <c r="F101" s="454"/>
      <c r="G101" s="454"/>
      <c r="I101" s="454"/>
      <c r="J101" s="454"/>
      <c r="K101" s="454"/>
      <c r="L101" s="454"/>
      <c r="M101" s="454"/>
      <c r="N101" s="454"/>
      <c r="O101" s="454"/>
      <c r="P101" s="454"/>
      <c r="Q101" s="454"/>
      <c r="R101" s="454"/>
      <c r="S101" s="454"/>
      <c r="T101" s="454"/>
      <c r="U101" s="535">
        <f>IF(B101="","",VLOOKUP(B101,Refresh!$A$7:$B$1000,2,FALSE))</f>
        <v>93</v>
      </c>
      <c r="V101" s="535" t="str">
        <f>IF(U101="","",VLOOKUP(U101,Masuk!$B$9:$I$408,8,FALSE))</f>
        <v/>
      </c>
      <c r="W101" s="577" t="str">
        <f t="shared" si="1"/>
        <v>PH.03</v>
      </c>
      <c r="X101" s="454"/>
    </row>
    <row r="102" spans="1:24" s="451" customFormat="1" ht="14.15" customHeight="1">
      <c r="A102" s="458" t="str">
        <f>IF(Ref_Brg!A102="","",Ref_Brg!A102)</f>
        <v>PH.03.099</v>
      </c>
      <c r="B102" s="456" t="str">
        <f>IF(Ref_Brg!B102="","",Ref_Brg!B102)</f>
        <v>Ikan air tawar-lainnya</v>
      </c>
      <c r="C102" s="452" t="str">
        <f>IF(Ref_Brg!C102="","",Ref_Brg!C102)</f>
        <v>kg</v>
      </c>
      <c r="D102" s="680"/>
      <c r="E102" s="680"/>
      <c r="F102" s="450"/>
      <c r="G102" s="450"/>
      <c r="I102" s="450"/>
      <c r="J102" s="450"/>
      <c r="K102" s="450"/>
      <c r="L102" s="450"/>
      <c r="M102" s="450"/>
      <c r="N102" s="450"/>
      <c r="O102" s="450"/>
      <c r="P102" s="450"/>
      <c r="Q102" s="450"/>
      <c r="R102" s="450"/>
      <c r="S102" s="450"/>
      <c r="T102" s="450"/>
      <c r="U102" s="535">
        <f>IF(B102="","",VLOOKUP(B102,Refresh!$A$7:$B$1000,2,FALSE))</f>
        <v>94</v>
      </c>
      <c r="V102" s="535" t="str">
        <f>IF(U102="","",VLOOKUP(U102,Masuk!$B$9:$I$408,8,FALSE))</f>
        <v/>
      </c>
      <c r="W102" s="577" t="str">
        <f t="shared" si="1"/>
        <v>PH.03</v>
      </c>
      <c r="X102" s="450"/>
    </row>
    <row r="103" spans="1:24" s="451" customFormat="1" ht="14.15" customHeight="1">
      <c r="A103" s="584" t="str">
        <f>IF(Ref_Brg!A103="","",Ref_Brg!A103)</f>
        <v>PH.04</v>
      </c>
      <c r="B103" s="579" t="str">
        <f>IF(Ref_Brg!B103="","",Ref_Brg!B103)</f>
        <v>IKAN LAUT</v>
      </c>
      <c r="C103" s="585" t="str">
        <f>IF(Ref_Brg!C103="","",Ref_Brg!C103)</f>
        <v/>
      </c>
      <c r="D103" s="681"/>
      <c r="E103" s="681"/>
      <c r="F103" s="450"/>
      <c r="G103" s="450"/>
      <c r="I103" s="450"/>
      <c r="J103" s="450"/>
      <c r="K103" s="450"/>
      <c r="L103" s="450"/>
      <c r="M103" s="450"/>
      <c r="N103" s="450"/>
      <c r="O103" s="450"/>
      <c r="P103" s="450"/>
      <c r="Q103" s="450"/>
      <c r="R103" s="450"/>
      <c r="S103" s="450"/>
      <c r="T103" s="450"/>
      <c r="U103" s="535">
        <f>IF(B103="","",VLOOKUP(B103,Refresh!$A$7:$B$1000,2,FALSE))</f>
        <v>95</v>
      </c>
      <c r="V103" s="535" t="str">
        <f>IF(U103="","",VLOOKUP(U103,Masuk!$B$9:$I$408,8,FALSE))</f>
        <v/>
      </c>
      <c r="W103" s="577" t="str">
        <f t="shared" si="1"/>
        <v>PH.04</v>
      </c>
      <c r="X103" s="450"/>
    </row>
    <row r="104" spans="1:24" s="451" customFormat="1" ht="14.15" customHeight="1">
      <c r="A104" s="458" t="str">
        <f>IF(Ref_Brg!A104="","",Ref_Brg!A104)</f>
        <v>PH.04.001</v>
      </c>
      <c r="B104" s="456" t="str">
        <f>IF(Ref_Brg!B104="","",Ref_Brg!B104)</f>
        <v>Kembung</v>
      </c>
      <c r="C104" s="452" t="str">
        <f>IF(Ref_Brg!C104="","",Ref_Brg!C104)</f>
        <v>kg</v>
      </c>
      <c r="D104" s="680"/>
      <c r="E104" s="680"/>
      <c r="F104" s="450"/>
      <c r="G104" s="450"/>
      <c r="I104" s="450"/>
      <c r="J104" s="450"/>
      <c r="K104" s="450"/>
      <c r="L104" s="450"/>
      <c r="M104" s="450"/>
      <c r="N104" s="450"/>
      <c r="O104" s="450"/>
      <c r="P104" s="450"/>
      <c r="Q104" s="450"/>
      <c r="R104" s="450"/>
      <c r="S104" s="450"/>
      <c r="T104" s="450"/>
      <c r="U104" s="535">
        <f>IF(B104="","",VLOOKUP(B104,Refresh!$A$7:$B$1000,2,FALSE))</f>
        <v>96</v>
      </c>
      <c r="V104" s="535" t="str">
        <f>IF(U104="","",VLOOKUP(U104,Masuk!$B$9:$I$408,8,FALSE))</f>
        <v/>
      </c>
      <c r="W104" s="577" t="str">
        <f t="shared" si="1"/>
        <v>PH.04</v>
      </c>
      <c r="X104" s="450"/>
    </row>
    <row r="105" spans="1:24" s="451" customFormat="1" ht="14.15" customHeight="1">
      <c r="A105" s="458" t="str">
        <f>IF(Ref_Brg!A105="","",Ref_Brg!A105)</f>
        <v>PH.04.002</v>
      </c>
      <c r="B105" s="456" t="str">
        <f>IF(Ref_Brg!B105="","",Ref_Brg!B105)</f>
        <v>Tongkol</v>
      </c>
      <c r="C105" s="452" t="str">
        <f>IF(Ref_Brg!C105="","",Ref_Brg!C105)</f>
        <v>kg</v>
      </c>
      <c r="D105" s="680"/>
      <c r="E105" s="680"/>
      <c r="F105" s="450"/>
      <c r="G105" s="450"/>
      <c r="I105" s="450"/>
      <c r="J105" s="450"/>
      <c r="K105" s="450"/>
      <c r="L105" s="450"/>
      <c r="M105" s="450"/>
      <c r="N105" s="450"/>
      <c r="O105" s="450"/>
      <c r="P105" s="450"/>
      <c r="Q105" s="450"/>
      <c r="R105" s="450"/>
      <c r="S105" s="450"/>
      <c r="T105" s="450"/>
      <c r="U105" s="535">
        <f>IF(B105="","",VLOOKUP(B105,Refresh!$A$7:$B$1000,2,FALSE))</f>
        <v>97</v>
      </c>
      <c r="V105" s="535" t="str">
        <f>IF(U105="","",VLOOKUP(U105,Masuk!$B$9:$I$408,8,FALSE))</f>
        <v/>
      </c>
      <c r="W105" s="577" t="str">
        <f t="shared" si="1"/>
        <v>PH.04</v>
      </c>
      <c r="X105" s="450"/>
    </row>
    <row r="106" spans="1:24" s="451" customFormat="1" ht="14.15" customHeight="1">
      <c r="A106" s="458" t="str">
        <f>IF(Ref_Brg!A106="","",Ref_Brg!A106)</f>
        <v>PH.04.003</v>
      </c>
      <c r="B106" s="456" t="str">
        <f>IF(Ref_Brg!B106="","",Ref_Brg!B106)</f>
        <v>Cakalang</v>
      </c>
      <c r="C106" s="452" t="str">
        <f>IF(Ref_Brg!C106="","",Ref_Brg!C106)</f>
        <v>kg</v>
      </c>
      <c r="D106" s="680"/>
      <c r="E106" s="680"/>
      <c r="F106" s="450"/>
      <c r="G106" s="450"/>
      <c r="I106" s="450"/>
      <c r="J106" s="450"/>
      <c r="K106" s="450"/>
      <c r="L106" s="450"/>
      <c r="M106" s="450"/>
      <c r="N106" s="450"/>
      <c r="O106" s="450"/>
      <c r="P106" s="450"/>
      <c r="Q106" s="450"/>
      <c r="R106" s="450"/>
      <c r="S106" s="450"/>
      <c r="T106" s="450"/>
      <c r="U106" s="535">
        <f>IF(B106="","",VLOOKUP(B106,Refresh!$A$7:$B$1000,2,FALSE))</f>
        <v>98</v>
      </c>
      <c r="V106" s="535" t="str">
        <f>IF(U106="","",VLOOKUP(U106,Masuk!$B$9:$I$408,8,FALSE))</f>
        <v/>
      </c>
      <c r="W106" s="577" t="str">
        <f t="shared" si="1"/>
        <v>PH.04</v>
      </c>
      <c r="X106" s="450"/>
    </row>
    <row r="107" spans="1:24" s="451" customFormat="1" ht="14.15" customHeight="1">
      <c r="A107" s="458" t="str">
        <f>IF(Ref_Brg!A107="","",Ref_Brg!A107)</f>
        <v>PH.04.004</v>
      </c>
      <c r="B107" s="456" t="str">
        <f>IF(Ref_Brg!B107="","",Ref_Brg!B107)</f>
        <v>Tuna</v>
      </c>
      <c r="C107" s="452" t="str">
        <f>IF(Ref_Brg!C107="","",Ref_Brg!C107)</f>
        <v>kg</v>
      </c>
      <c r="D107" s="680"/>
      <c r="E107" s="680"/>
      <c r="F107" s="450"/>
      <c r="G107" s="450"/>
      <c r="I107" s="450"/>
      <c r="J107" s="450"/>
      <c r="K107" s="450"/>
      <c r="L107" s="450"/>
      <c r="M107" s="450"/>
      <c r="N107" s="450"/>
      <c r="O107" s="450"/>
      <c r="P107" s="450"/>
      <c r="Q107" s="450"/>
      <c r="R107" s="450"/>
      <c r="S107" s="450"/>
      <c r="T107" s="450"/>
      <c r="U107" s="535">
        <f>IF(B107="","",VLOOKUP(B107,Refresh!$A$7:$B$1000,2,FALSE))</f>
        <v>99</v>
      </c>
      <c r="V107" s="535" t="str">
        <f>IF(U107="","",VLOOKUP(U107,Masuk!$B$9:$I$408,8,FALSE))</f>
        <v/>
      </c>
      <c r="W107" s="577" t="str">
        <f t="shared" si="1"/>
        <v>PH.04</v>
      </c>
      <c r="X107" s="450"/>
    </row>
    <row r="108" spans="1:24" s="451" customFormat="1" ht="14.15" customHeight="1">
      <c r="A108" s="458" t="str">
        <f>IF(Ref_Brg!A108="","",Ref_Brg!A108)</f>
        <v>PH.04.005</v>
      </c>
      <c r="B108" s="456" t="str">
        <f>IF(Ref_Brg!B108="","",Ref_Brg!B108)</f>
        <v>Sarden/lemuru</v>
      </c>
      <c r="C108" s="452" t="str">
        <f>IF(Ref_Brg!C108="","",Ref_Brg!C108)</f>
        <v>kg</v>
      </c>
      <c r="D108" s="680"/>
      <c r="E108" s="680"/>
      <c r="F108" s="450"/>
      <c r="G108" s="450"/>
      <c r="I108" s="450"/>
      <c r="J108" s="450"/>
      <c r="K108" s="450"/>
      <c r="L108" s="450"/>
      <c r="M108" s="450"/>
      <c r="N108" s="450"/>
      <c r="O108" s="450"/>
      <c r="P108" s="450"/>
      <c r="Q108" s="450"/>
      <c r="R108" s="450"/>
      <c r="S108" s="450"/>
      <c r="T108" s="450"/>
      <c r="U108" s="535">
        <f>IF(B108="","",VLOOKUP(B108,Refresh!$A$7:$B$1000,2,FALSE))</f>
        <v>100</v>
      </c>
      <c r="V108" s="535" t="str">
        <f>IF(U108="","",VLOOKUP(U108,Masuk!$B$9:$I$408,8,FALSE))</f>
        <v/>
      </c>
      <c r="W108" s="577" t="str">
        <f t="shared" si="1"/>
        <v>PH.04</v>
      </c>
      <c r="X108" s="450"/>
    </row>
    <row r="109" spans="1:24" s="451" customFormat="1" ht="14.15" customHeight="1">
      <c r="A109" s="458" t="str">
        <f>IF(Ref_Brg!A109="","",Ref_Brg!A109)</f>
        <v>PH.04.006</v>
      </c>
      <c r="B109" s="456" t="str">
        <f>IF(Ref_Brg!B109="","",Ref_Brg!B109)</f>
        <v>Bandeng</v>
      </c>
      <c r="C109" s="452" t="str">
        <f>IF(Ref_Brg!C109="","",Ref_Brg!C109)</f>
        <v>kg</v>
      </c>
      <c r="D109" s="680"/>
      <c r="E109" s="680"/>
      <c r="F109" s="450"/>
      <c r="G109" s="450"/>
      <c r="I109" s="450"/>
      <c r="J109" s="450"/>
      <c r="K109" s="450"/>
      <c r="L109" s="450"/>
      <c r="M109" s="450"/>
      <c r="N109" s="450"/>
      <c r="O109" s="450"/>
      <c r="P109" s="450"/>
      <c r="Q109" s="450"/>
      <c r="R109" s="450"/>
      <c r="S109" s="450"/>
      <c r="T109" s="450"/>
      <c r="U109" s="535">
        <f>IF(B109="","",VLOOKUP(B109,Refresh!$A$7:$B$1000,2,FALSE))</f>
        <v>101</v>
      </c>
      <c r="V109" s="535" t="str">
        <f>IF(U109="","",VLOOKUP(U109,Masuk!$B$9:$I$408,8,FALSE))</f>
        <v/>
      </c>
      <c r="W109" s="577" t="str">
        <f t="shared" si="1"/>
        <v>PH.04</v>
      </c>
      <c r="X109" s="450"/>
    </row>
    <row r="110" spans="1:24" s="451" customFormat="1" ht="14.15" customHeight="1">
      <c r="A110" s="458" t="str">
        <f>IF(Ref_Brg!A110="","",Ref_Brg!A110)</f>
        <v>PH.04.007</v>
      </c>
      <c r="B110" s="456" t="str">
        <f>IF(Ref_Brg!B110="","",Ref_Brg!B110)</f>
        <v>Tenggiri</v>
      </c>
      <c r="C110" s="452" t="str">
        <f>IF(Ref_Brg!C110="","",Ref_Brg!C110)</f>
        <v>kg</v>
      </c>
      <c r="D110" s="680"/>
      <c r="E110" s="680"/>
      <c r="F110" s="450"/>
      <c r="G110" s="450"/>
      <c r="I110" s="450"/>
      <c r="J110" s="450"/>
      <c r="K110" s="450"/>
      <c r="L110" s="450"/>
      <c r="M110" s="450"/>
      <c r="N110" s="450"/>
      <c r="O110" s="450"/>
      <c r="P110" s="450"/>
      <c r="Q110" s="450"/>
      <c r="R110" s="450"/>
      <c r="S110" s="450"/>
      <c r="T110" s="450"/>
      <c r="U110" s="535">
        <f>IF(B110="","",VLOOKUP(B110,Refresh!$A$7:$B$1000,2,FALSE))</f>
        <v>102</v>
      </c>
      <c r="V110" s="535" t="str">
        <f>IF(U110="","",VLOOKUP(U110,Masuk!$B$9:$I$408,8,FALSE))</f>
        <v/>
      </c>
      <c r="W110" s="577" t="str">
        <f t="shared" si="1"/>
        <v>PH.04</v>
      </c>
      <c r="X110" s="450"/>
    </row>
    <row r="111" spans="1:24" s="451" customFormat="1" ht="14.15" customHeight="1">
      <c r="A111" s="458" t="str">
        <f>IF(Ref_Brg!A111="","",Ref_Brg!A111)</f>
        <v>PH.04.008</v>
      </c>
      <c r="B111" s="456" t="str">
        <f>IF(Ref_Brg!B111="","",Ref_Brg!B111)</f>
        <v>Kakap</v>
      </c>
      <c r="C111" s="452" t="str">
        <f>IF(Ref_Brg!C111="","",Ref_Brg!C111)</f>
        <v>kg</v>
      </c>
      <c r="D111" s="680"/>
      <c r="E111" s="680"/>
      <c r="F111" s="450"/>
      <c r="G111" s="450"/>
      <c r="I111" s="450"/>
      <c r="J111" s="450"/>
      <c r="K111" s="450"/>
      <c r="L111" s="450"/>
      <c r="M111" s="450"/>
      <c r="N111" s="450"/>
      <c r="O111" s="450"/>
      <c r="P111" s="450"/>
      <c r="Q111" s="450"/>
      <c r="R111" s="450"/>
      <c r="S111" s="450"/>
      <c r="T111" s="450"/>
      <c r="U111" s="535">
        <f>IF(B111="","",VLOOKUP(B111,Refresh!$A$7:$B$1000,2,FALSE))</f>
        <v>103</v>
      </c>
      <c r="V111" s="535" t="str">
        <f>IF(U111="","",VLOOKUP(U111,Masuk!$B$9:$I$408,8,FALSE))</f>
        <v/>
      </c>
      <c r="W111" s="577" t="str">
        <f t="shared" si="1"/>
        <v>PH.04</v>
      </c>
      <c r="X111" s="450"/>
    </row>
    <row r="112" spans="1:24" s="451" customFormat="1" ht="14.15" customHeight="1">
      <c r="A112" s="458" t="str">
        <f>IF(Ref_Brg!A112="","",Ref_Brg!A112)</f>
        <v>PH.04.009</v>
      </c>
      <c r="B112" s="456" t="str">
        <f>IF(Ref_Brg!B112="","",Ref_Brg!B112)</f>
        <v>Fillet ikan laut</v>
      </c>
      <c r="C112" s="452" t="str">
        <f>IF(Ref_Brg!C112="","",Ref_Brg!C112)</f>
        <v>kg</v>
      </c>
      <c r="D112" s="680"/>
      <c r="E112" s="680"/>
      <c r="F112" s="450"/>
      <c r="G112" s="450"/>
      <c r="I112" s="450"/>
      <c r="J112" s="450"/>
      <c r="K112" s="450"/>
      <c r="L112" s="450"/>
      <c r="M112" s="450"/>
      <c r="N112" s="450"/>
      <c r="O112" s="450"/>
      <c r="P112" s="450"/>
      <c r="Q112" s="450"/>
      <c r="R112" s="450"/>
      <c r="S112" s="450"/>
      <c r="T112" s="450"/>
      <c r="U112" s="535">
        <f>IF(B112="","",VLOOKUP(B112,Refresh!$A$7:$B$1000,2,FALSE))</f>
        <v>104</v>
      </c>
      <c r="V112" s="535" t="str">
        <f>IF(U112="","",VLOOKUP(U112,Masuk!$B$9:$I$408,8,FALSE))</f>
        <v/>
      </c>
      <c r="W112" s="577" t="str">
        <f t="shared" si="1"/>
        <v>PH.04</v>
      </c>
      <c r="X112" s="450"/>
    </row>
    <row r="113" spans="1:24" s="451" customFormat="1" ht="14.15" customHeight="1">
      <c r="A113" s="458" t="str">
        <f>IF(Ref_Brg!A113="","",Ref_Brg!A113)</f>
        <v>PH.04.010</v>
      </c>
      <c r="B113" s="456" t="str">
        <f>IF(Ref_Brg!B113="","",Ref_Brg!B113)</f>
        <v>Ikan laut-lainnya</v>
      </c>
      <c r="C113" s="452" t="str">
        <f>IF(Ref_Brg!C113="","",Ref_Brg!C113)</f>
        <v>kg</v>
      </c>
      <c r="D113" s="680"/>
      <c r="E113" s="680"/>
      <c r="F113" s="450"/>
      <c r="G113" s="450"/>
      <c r="I113" s="450"/>
      <c r="J113" s="450"/>
      <c r="K113" s="450"/>
      <c r="L113" s="450"/>
      <c r="M113" s="450"/>
      <c r="N113" s="450"/>
      <c r="O113" s="450"/>
      <c r="P113" s="450"/>
      <c r="Q113" s="450"/>
      <c r="R113" s="450"/>
      <c r="S113" s="450"/>
      <c r="T113" s="450"/>
      <c r="U113" s="535">
        <f>IF(B113="","",VLOOKUP(B113,Refresh!$A$7:$B$1000,2,FALSE))</f>
        <v>105</v>
      </c>
      <c r="V113" s="535" t="str">
        <f>IF(U113="","",VLOOKUP(U113,Masuk!$B$9:$I$408,8,FALSE))</f>
        <v/>
      </c>
      <c r="W113" s="577" t="str">
        <f t="shared" si="1"/>
        <v>PH.04</v>
      </c>
      <c r="X113" s="450"/>
    </row>
    <row r="114" spans="1:24" s="451" customFormat="1" ht="14.15" customHeight="1">
      <c r="A114" s="584" t="str">
        <f>IF(Ref_Brg!A114="","",Ref_Brg!A114)</f>
        <v>PH.05</v>
      </c>
      <c r="B114" s="579" t="str">
        <f>IF(Ref_Brg!B114="","",Ref_Brg!B114)</f>
        <v>PRODUK PERIKANAN LAIN</v>
      </c>
      <c r="C114" s="585" t="str">
        <f>IF(Ref_Brg!C114="","",Ref_Brg!C114)</f>
        <v/>
      </c>
      <c r="D114" s="681"/>
      <c r="E114" s="681"/>
      <c r="F114" s="450"/>
      <c r="G114" s="450"/>
      <c r="I114" s="450"/>
      <c r="J114" s="450"/>
      <c r="K114" s="450"/>
      <c r="L114" s="450"/>
      <c r="M114" s="450"/>
      <c r="N114" s="450"/>
      <c r="O114" s="450"/>
      <c r="P114" s="450"/>
      <c r="Q114" s="450"/>
      <c r="R114" s="450"/>
      <c r="S114" s="450"/>
      <c r="T114" s="450"/>
      <c r="U114" s="535">
        <f>IF(B114="","",VLOOKUP(B114,Refresh!$A$7:$B$1000,2,FALSE))</f>
        <v>106</v>
      </c>
      <c r="V114" s="535" t="str">
        <f>IF(U114="","",VLOOKUP(U114,Masuk!$B$9:$I$408,8,FALSE))</f>
        <v/>
      </c>
      <c r="W114" s="577" t="str">
        <f t="shared" si="1"/>
        <v>PH.05</v>
      </c>
      <c r="X114" s="450"/>
    </row>
    <row r="115" spans="1:24" s="451" customFormat="1" ht="14.15" customHeight="1">
      <c r="A115" s="458" t="str">
        <f>IF(Ref_Brg!A115="","",Ref_Brg!A115)</f>
        <v>PH.05.001</v>
      </c>
      <c r="B115" s="456" t="str">
        <f>IF(Ref_Brg!B115="","",Ref_Brg!B115)</f>
        <v>Udang segar</v>
      </c>
      <c r="C115" s="452" t="str">
        <f>IF(Ref_Brg!C115="","",Ref_Brg!C115)</f>
        <v>kg</v>
      </c>
      <c r="D115" s="680"/>
      <c r="E115" s="680"/>
      <c r="F115" s="450"/>
      <c r="G115" s="450"/>
      <c r="I115" s="450"/>
      <c r="J115" s="450"/>
      <c r="K115" s="450"/>
      <c r="L115" s="450"/>
      <c r="M115" s="450"/>
      <c r="N115" s="450"/>
      <c r="O115" s="450"/>
      <c r="P115" s="450"/>
      <c r="Q115" s="450"/>
      <c r="R115" s="450"/>
      <c r="S115" s="450"/>
      <c r="T115" s="450"/>
      <c r="U115" s="535">
        <f>IF(B115="","",VLOOKUP(B115,Refresh!$A$7:$B$1000,2,FALSE))</f>
        <v>107</v>
      </c>
      <c r="V115" s="535" t="str">
        <f>IF(U115="","",VLOOKUP(U115,Masuk!$B$9:$I$408,8,FALSE))</f>
        <v/>
      </c>
      <c r="W115" s="577" t="str">
        <f t="shared" si="1"/>
        <v>PH.05</v>
      </c>
      <c r="X115" s="450"/>
    </row>
    <row r="116" spans="1:24" s="451" customFormat="1" ht="14.15" customHeight="1">
      <c r="A116" s="458" t="str">
        <f>IF(Ref_Brg!A116="","",Ref_Brg!A116)</f>
        <v>PH.05.002</v>
      </c>
      <c r="B116" s="456" t="str">
        <f>IF(Ref_Brg!B116="","",Ref_Brg!B116)</f>
        <v>Udang beku</v>
      </c>
      <c r="C116" s="452" t="str">
        <f>IF(Ref_Brg!C116="","",Ref_Brg!C116)</f>
        <v>kg</v>
      </c>
      <c r="D116" s="680"/>
      <c r="E116" s="680"/>
      <c r="F116" s="450"/>
      <c r="G116" s="450"/>
      <c r="I116" s="450"/>
      <c r="J116" s="450"/>
      <c r="K116" s="450"/>
      <c r="L116" s="450"/>
      <c r="M116" s="450"/>
      <c r="N116" s="450"/>
      <c r="O116" s="450"/>
      <c r="P116" s="450"/>
      <c r="Q116" s="450"/>
      <c r="R116" s="450"/>
      <c r="S116" s="450"/>
      <c r="T116" s="450"/>
      <c r="U116" s="535">
        <f>IF(B116="","",VLOOKUP(B116,Refresh!$A$7:$B$1000,2,FALSE))</f>
        <v>108</v>
      </c>
      <c r="V116" s="535" t="str">
        <f>IF(U116="","",VLOOKUP(U116,Masuk!$B$9:$I$408,8,FALSE))</f>
        <v/>
      </c>
      <c r="W116" s="577" t="str">
        <f t="shared" si="1"/>
        <v>PH.05</v>
      </c>
      <c r="X116" s="450"/>
    </row>
    <row r="117" spans="1:24" s="451" customFormat="1" ht="14.15" customHeight="1">
      <c r="A117" s="458" t="str">
        <f>IF(Ref_Brg!A117="","",Ref_Brg!A117)</f>
        <v>PH.05.003</v>
      </c>
      <c r="B117" s="456" t="str">
        <f>IF(Ref_Brg!B117="","",Ref_Brg!B117)</f>
        <v>Cumi-cumi</v>
      </c>
      <c r="C117" s="452" t="str">
        <f>IF(Ref_Brg!C117="","",Ref_Brg!C117)</f>
        <v>kg</v>
      </c>
      <c r="D117" s="680"/>
      <c r="E117" s="680"/>
      <c r="F117" s="450"/>
      <c r="G117" s="450"/>
      <c r="I117" s="450"/>
      <c r="J117" s="450"/>
      <c r="K117" s="450"/>
      <c r="L117" s="450"/>
      <c r="M117" s="450"/>
      <c r="N117" s="450"/>
      <c r="O117" s="450"/>
      <c r="P117" s="450"/>
      <c r="Q117" s="450"/>
      <c r="R117" s="450"/>
      <c r="S117" s="450"/>
      <c r="T117" s="450"/>
      <c r="U117" s="535">
        <f>IF(B117="","",VLOOKUP(B117,Refresh!$A$7:$B$1000,2,FALSE))</f>
        <v>109</v>
      </c>
      <c r="V117" s="535" t="str">
        <f>IF(U117="","",VLOOKUP(U117,Masuk!$B$9:$I$408,8,FALSE))</f>
        <v/>
      </c>
      <c r="W117" s="577" t="str">
        <f t="shared" si="1"/>
        <v>PH.05</v>
      </c>
      <c r="X117" s="450"/>
    </row>
    <row r="118" spans="1:24" s="451" customFormat="1" ht="14.15" customHeight="1">
      <c r="A118" s="458" t="str">
        <f>IF(Ref_Brg!A118="","",Ref_Brg!A118)</f>
        <v>PH.05.004</v>
      </c>
      <c r="B118" s="456" t="str">
        <f>IF(Ref_Brg!B118="","",Ref_Brg!B118)</f>
        <v>Sotong</v>
      </c>
      <c r="C118" s="452" t="str">
        <f>IF(Ref_Brg!C118="","",Ref_Brg!C118)</f>
        <v>kg</v>
      </c>
      <c r="D118" s="680"/>
      <c r="E118" s="680"/>
      <c r="F118" s="450"/>
      <c r="G118" s="450"/>
      <c r="I118" s="450"/>
      <c r="J118" s="450"/>
      <c r="K118" s="450"/>
      <c r="L118" s="450"/>
      <c r="M118" s="450"/>
      <c r="N118" s="450"/>
      <c r="O118" s="450"/>
      <c r="P118" s="450"/>
      <c r="Q118" s="450"/>
      <c r="R118" s="450"/>
      <c r="S118" s="450"/>
      <c r="T118" s="450"/>
      <c r="U118" s="535">
        <f>IF(B118="","",VLOOKUP(B118,Refresh!$A$7:$B$1000,2,FALSE))</f>
        <v>110</v>
      </c>
      <c r="V118" s="535" t="str">
        <f>IF(U118="","",VLOOKUP(U118,Masuk!$B$9:$I$408,8,FALSE))</f>
        <v/>
      </c>
      <c r="W118" s="577" t="str">
        <f t="shared" si="1"/>
        <v>PH.05</v>
      </c>
      <c r="X118" s="450"/>
    </row>
    <row r="119" spans="1:24" s="451" customFormat="1" ht="14.15" customHeight="1">
      <c r="A119" s="458" t="str">
        <f>IF(Ref_Brg!A119="","",Ref_Brg!A119)</f>
        <v>PH.05.005</v>
      </c>
      <c r="B119" s="456" t="str">
        <f>IF(Ref_Brg!B119="","",Ref_Brg!B119)</f>
        <v>Kepiting/rajungan</v>
      </c>
      <c r="C119" s="452" t="str">
        <f>IF(Ref_Brg!C119="","",Ref_Brg!C119)</f>
        <v>kg</v>
      </c>
      <c r="D119" s="680"/>
      <c r="E119" s="680"/>
      <c r="F119" s="450"/>
      <c r="G119" s="450"/>
      <c r="I119" s="450"/>
      <c r="J119" s="450"/>
      <c r="K119" s="450"/>
      <c r="L119" s="450"/>
      <c r="M119" s="450"/>
      <c r="N119" s="450"/>
      <c r="O119" s="450"/>
      <c r="P119" s="450"/>
      <c r="Q119" s="450"/>
      <c r="R119" s="450"/>
      <c r="S119" s="450"/>
      <c r="T119" s="450"/>
      <c r="U119" s="535">
        <f>IF(B119="","",VLOOKUP(B119,Refresh!$A$7:$B$1000,2,FALSE))</f>
        <v>111</v>
      </c>
      <c r="V119" s="535" t="str">
        <f>IF(U119="","",VLOOKUP(U119,Masuk!$B$9:$I$408,8,FALSE))</f>
        <v/>
      </c>
      <c r="W119" s="577" t="str">
        <f t="shared" si="1"/>
        <v>PH.05</v>
      </c>
      <c r="X119" s="450"/>
    </row>
    <row r="120" spans="1:24" s="451" customFormat="1" ht="14.15" customHeight="1">
      <c r="A120" s="458" t="str">
        <f>IF(Ref_Brg!A120="","",Ref_Brg!A120)</f>
        <v>PH.05.006</v>
      </c>
      <c r="B120" s="456" t="str">
        <f>IF(Ref_Brg!B120="","",Ref_Brg!B120)</f>
        <v>Kerang hijau</v>
      </c>
      <c r="C120" s="452" t="str">
        <f>IF(Ref_Brg!C120="","",Ref_Brg!C120)</f>
        <v>kg</v>
      </c>
      <c r="D120" s="680"/>
      <c r="E120" s="680"/>
      <c r="F120" s="450"/>
      <c r="G120" s="450"/>
      <c r="I120" s="450"/>
      <c r="J120" s="450"/>
      <c r="K120" s="450"/>
      <c r="L120" s="450"/>
      <c r="M120" s="450"/>
      <c r="N120" s="450"/>
      <c r="O120" s="450"/>
      <c r="P120" s="450"/>
      <c r="Q120" s="450"/>
      <c r="R120" s="450"/>
      <c r="S120" s="450"/>
      <c r="T120" s="450"/>
      <c r="U120" s="535">
        <f>IF(B120="","",VLOOKUP(B120,Refresh!$A$7:$B$1000,2,FALSE))</f>
        <v>112</v>
      </c>
      <c r="V120" s="535" t="str">
        <f>IF(U120="","",VLOOKUP(U120,Masuk!$B$9:$I$408,8,FALSE))</f>
        <v/>
      </c>
      <c r="W120" s="577" t="str">
        <f t="shared" si="1"/>
        <v>PH.05</v>
      </c>
      <c r="X120" s="450"/>
    </row>
    <row r="121" spans="1:24" s="451" customFormat="1" ht="14.15" customHeight="1">
      <c r="A121" s="458" t="str">
        <f>IF(Ref_Brg!A121="","",Ref_Brg!A121)</f>
        <v>PH.05.007</v>
      </c>
      <c r="B121" s="456" t="str">
        <f>IF(Ref_Brg!B121="","",Ref_Brg!B121)</f>
        <v>Kerang dara</v>
      </c>
      <c r="C121" s="452" t="str">
        <f>IF(Ref_Brg!C121="","",Ref_Brg!C121)</f>
        <v>kg</v>
      </c>
      <c r="D121" s="680"/>
      <c r="E121" s="680"/>
      <c r="F121" s="450"/>
      <c r="G121" s="450"/>
      <c r="I121" s="450"/>
      <c r="J121" s="450"/>
      <c r="K121" s="450"/>
      <c r="L121" s="450"/>
      <c r="M121" s="450"/>
      <c r="N121" s="450"/>
      <c r="O121" s="450"/>
      <c r="P121" s="450"/>
      <c r="Q121" s="450"/>
      <c r="R121" s="450"/>
      <c r="S121" s="450"/>
      <c r="T121" s="450"/>
      <c r="U121" s="535">
        <f>IF(B121="","",VLOOKUP(B121,Refresh!$A$7:$B$1000,2,FALSE))</f>
        <v>113</v>
      </c>
      <c r="V121" s="535" t="str">
        <f>IF(U121="","",VLOOKUP(U121,Masuk!$B$9:$I$408,8,FALSE))</f>
        <v/>
      </c>
      <c r="W121" s="577" t="str">
        <f t="shared" si="1"/>
        <v>PH.05</v>
      </c>
      <c r="X121" s="450"/>
    </row>
    <row r="122" spans="1:24" s="451" customFormat="1" ht="14.15" customHeight="1">
      <c r="A122" s="458" t="str">
        <f>IF(Ref_Brg!A122="","",Ref_Brg!A122)</f>
        <v>PH.05.099</v>
      </c>
      <c r="B122" s="456" t="str">
        <f>IF(Ref_Brg!B122="","",Ref_Brg!B122)</f>
        <v>Produk perikanan lain-lainnya</v>
      </c>
      <c r="C122" s="452" t="str">
        <f>IF(Ref_Brg!C122="","",Ref_Brg!C122)</f>
        <v>kg</v>
      </c>
      <c r="D122" s="680"/>
      <c r="E122" s="680"/>
      <c r="F122" s="450"/>
      <c r="G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450"/>
      <c r="U122" s="535">
        <f>IF(B122="","",VLOOKUP(B122,Refresh!$A$7:$B$1000,2,FALSE))</f>
        <v>114</v>
      </c>
      <c r="V122" s="535" t="str">
        <f>IF(U122="","",VLOOKUP(U122,Masuk!$B$9:$I$408,8,FALSE))</f>
        <v/>
      </c>
      <c r="W122" s="577" t="str">
        <f t="shared" si="1"/>
        <v>PH.05</v>
      </c>
      <c r="X122" s="450"/>
    </row>
    <row r="123" spans="1:24" s="451" customFormat="1" ht="14.15" customHeight="1">
      <c r="A123" s="584" t="str">
        <f>IF(Ref_Brg!A123="","",Ref_Brg!A123)</f>
        <v>PH.06</v>
      </c>
      <c r="B123" s="579" t="str">
        <f>IF(Ref_Brg!B123="","",Ref_Brg!B123)</f>
        <v>SUSU DAN OLAHANNYA</v>
      </c>
      <c r="C123" s="585" t="str">
        <f>IF(Ref_Brg!C123="","",Ref_Brg!C123)</f>
        <v/>
      </c>
      <c r="D123" s="681"/>
      <c r="E123" s="681"/>
      <c r="F123" s="450"/>
      <c r="G123" s="450"/>
      <c r="I123" s="450"/>
      <c r="J123" s="450"/>
      <c r="K123" s="450"/>
      <c r="L123" s="450"/>
      <c r="M123" s="450"/>
      <c r="N123" s="450"/>
      <c r="O123" s="450"/>
      <c r="P123" s="450"/>
      <c r="Q123" s="450"/>
      <c r="R123" s="450"/>
      <c r="S123" s="450"/>
      <c r="T123" s="450"/>
      <c r="U123" s="535">
        <f>IF(B123="","",VLOOKUP(B123,Refresh!$A$7:$B$1000,2,FALSE))</f>
        <v>115</v>
      </c>
      <c r="V123" s="535" t="str">
        <f>IF(U123="","",VLOOKUP(U123,Masuk!$B$9:$I$408,8,FALSE))</f>
        <v/>
      </c>
      <c r="W123" s="577" t="str">
        <f t="shared" si="1"/>
        <v>PH.06</v>
      </c>
      <c r="X123" s="450"/>
    </row>
    <row r="124" spans="1:24" s="451" customFormat="1" ht="14.15" customHeight="1">
      <c r="A124" s="458" t="str">
        <f>IF(Ref_Brg!A124="","",Ref_Brg!A124)</f>
        <v>PH.06.001</v>
      </c>
      <c r="B124" s="456" t="str">
        <f>IF(Ref_Brg!B124="","",Ref_Brg!B124)</f>
        <v>Susu UHT full cream</v>
      </c>
      <c r="C124" s="452" t="str">
        <f>IF(Ref_Brg!C124="","",Ref_Brg!C124)</f>
        <v>liter</v>
      </c>
      <c r="D124" s="680"/>
      <c r="E124" s="680"/>
      <c r="F124" s="450"/>
      <c r="G124" s="450"/>
      <c r="I124" s="450"/>
      <c r="J124" s="450"/>
      <c r="K124" s="450"/>
      <c r="L124" s="450"/>
      <c r="M124" s="450"/>
      <c r="N124" s="450"/>
      <c r="O124" s="450"/>
      <c r="P124" s="450"/>
      <c r="Q124" s="450"/>
      <c r="R124" s="450"/>
      <c r="S124" s="450"/>
      <c r="T124" s="450"/>
      <c r="U124" s="535">
        <f>IF(B124="","",VLOOKUP(B124,Refresh!$A$7:$B$1000,2,FALSE))</f>
        <v>116</v>
      </c>
      <c r="V124" s="535" t="str">
        <f>IF(U124="","",VLOOKUP(U124,Masuk!$B$9:$I$408,8,FALSE))</f>
        <v/>
      </c>
      <c r="W124" s="577" t="str">
        <f t="shared" si="1"/>
        <v>PH.06</v>
      </c>
      <c r="X124" s="450"/>
    </row>
    <row r="125" spans="1:24" s="451" customFormat="1" ht="14.15" customHeight="1">
      <c r="A125" s="458" t="str">
        <f>IF(Ref_Brg!A125="","",Ref_Brg!A125)</f>
        <v>PH.06.002</v>
      </c>
      <c r="B125" s="456" t="str">
        <f>IF(Ref_Brg!B125="","",Ref_Brg!B125)</f>
        <v>Susu UHT rendah lemak</v>
      </c>
      <c r="C125" s="452" t="str">
        <f>IF(Ref_Brg!C125="","",Ref_Brg!C125)</f>
        <v>liter</v>
      </c>
      <c r="D125" s="680"/>
      <c r="E125" s="680"/>
      <c r="F125" s="450"/>
      <c r="G125" s="450"/>
      <c r="I125" s="450"/>
      <c r="J125" s="450"/>
      <c r="K125" s="450"/>
      <c r="L125" s="450"/>
      <c r="M125" s="450"/>
      <c r="N125" s="450"/>
      <c r="O125" s="450"/>
      <c r="P125" s="450"/>
      <c r="Q125" s="450"/>
      <c r="R125" s="450"/>
      <c r="S125" s="450"/>
      <c r="T125" s="450"/>
      <c r="U125" s="535">
        <f>IF(B125="","",VLOOKUP(B125,Refresh!$A$7:$B$1000,2,FALSE))</f>
        <v>117</v>
      </c>
      <c r="V125" s="535" t="str">
        <f>IF(U125="","",VLOOKUP(U125,Masuk!$B$9:$I$408,8,FALSE))</f>
        <v/>
      </c>
      <c r="W125" s="577" t="str">
        <f t="shared" si="1"/>
        <v>PH.06</v>
      </c>
      <c r="X125" s="450"/>
    </row>
    <row r="126" spans="1:24" s="451" customFormat="1" ht="14.15" customHeight="1">
      <c r="A126" s="458" t="str">
        <f>IF(Ref_Brg!A126="","",Ref_Brg!A126)</f>
        <v>PH.06.003</v>
      </c>
      <c r="B126" s="456" t="str">
        <f>IF(Ref_Brg!B126="","",Ref_Brg!B126)</f>
        <v>Susu pasteurisasi</v>
      </c>
      <c r="C126" s="452" t="str">
        <f>IF(Ref_Brg!C126="","",Ref_Brg!C126)</f>
        <v>liter</v>
      </c>
      <c r="D126" s="680"/>
      <c r="E126" s="680"/>
      <c r="F126" s="450"/>
      <c r="G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535">
        <f>IF(B126="","",VLOOKUP(B126,Refresh!$A$7:$B$1000,2,FALSE))</f>
        <v>118</v>
      </c>
      <c r="V126" s="535" t="str">
        <f>IF(U126="","",VLOOKUP(U126,Masuk!$B$9:$I$408,8,FALSE))</f>
        <v/>
      </c>
      <c r="W126" s="577" t="str">
        <f t="shared" si="1"/>
        <v>PH.06</v>
      </c>
      <c r="X126" s="450"/>
    </row>
    <row r="127" spans="1:24" s="451" customFormat="1" ht="14.15" customHeight="1">
      <c r="A127" s="458" t="str">
        <f>IF(Ref_Brg!A127="","",Ref_Brg!A127)</f>
        <v>PH.06.004</v>
      </c>
      <c r="B127" s="456" t="str">
        <f>IF(Ref_Brg!B127="","",Ref_Brg!B127)</f>
        <v>Susu bubuk</v>
      </c>
      <c r="C127" s="452" t="str">
        <f>IF(Ref_Brg!C127="","",Ref_Brg!C127)</f>
        <v>kg</v>
      </c>
      <c r="D127" s="680"/>
      <c r="E127" s="680"/>
      <c r="F127" s="450"/>
      <c r="G127" s="450"/>
      <c r="I127" s="450"/>
      <c r="J127" s="450"/>
      <c r="K127" s="450"/>
      <c r="L127" s="450"/>
      <c r="M127" s="450"/>
      <c r="N127" s="450"/>
      <c r="O127" s="450"/>
      <c r="P127" s="450"/>
      <c r="Q127" s="450"/>
      <c r="R127" s="450"/>
      <c r="S127" s="450"/>
      <c r="T127" s="450"/>
      <c r="U127" s="535">
        <f>IF(B127="","",VLOOKUP(B127,Refresh!$A$7:$B$1000,2,FALSE))</f>
        <v>119</v>
      </c>
      <c r="V127" s="663" t="str">
        <f>IF(U127="","",VLOOKUP(U127,Masuk!$B$9:$I$812,8,FALSE))</f>
        <v/>
      </c>
      <c r="W127" s="577" t="str">
        <f t="shared" si="1"/>
        <v>PH.06</v>
      </c>
      <c r="X127" s="450"/>
    </row>
    <row r="128" spans="1:24" s="451" customFormat="1" ht="14.15" customHeight="1">
      <c r="A128" s="458" t="str">
        <f>IF(Ref_Brg!A128="","",Ref_Brg!A128)</f>
        <v>PH.06.005</v>
      </c>
      <c r="B128" s="456" t="str">
        <f>IF(Ref_Brg!B128="","",Ref_Brg!B128)</f>
        <v>Yogurt plain</v>
      </c>
      <c r="C128" s="452" t="str">
        <f>IF(Ref_Brg!C128="","",Ref_Brg!C128)</f>
        <v>pak</v>
      </c>
      <c r="D128" s="680"/>
      <c r="E128" s="680"/>
      <c r="F128" s="450"/>
      <c r="G128" s="450"/>
      <c r="I128" s="450"/>
      <c r="J128" s="450"/>
      <c r="K128" s="450"/>
      <c r="L128" s="450"/>
      <c r="M128" s="450"/>
      <c r="N128" s="450"/>
      <c r="O128" s="450"/>
      <c r="P128" s="450"/>
      <c r="Q128" s="450"/>
      <c r="R128" s="450"/>
      <c r="S128" s="450"/>
      <c r="T128" s="450"/>
      <c r="U128" s="535">
        <f>IF(B128="","",VLOOKUP(B128,Refresh!$A$7:$B$1000,2,FALSE))</f>
        <v>120</v>
      </c>
      <c r="V128" s="535" t="str">
        <f>IF(U128="","",VLOOKUP(U128,Masuk!$B$9:$I$408,8,FALSE))</f>
        <v/>
      </c>
      <c r="W128" s="577" t="str">
        <f t="shared" si="1"/>
        <v>PH.06</v>
      </c>
      <c r="X128" s="450"/>
    </row>
    <row r="129" spans="1:24" s="451" customFormat="1" ht="14.15" customHeight="1">
      <c r="A129" s="458" t="str">
        <f>IF(Ref_Brg!A129="","",Ref_Brg!A129)</f>
        <v>PH.06.006</v>
      </c>
      <c r="B129" s="456" t="str">
        <f>IF(Ref_Brg!B129="","",Ref_Brg!B129)</f>
        <v>Keju cheddar</v>
      </c>
      <c r="C129" s="452" t="str">
        <f>IF(Ref_Brg!C129="","",Ref_Brg!C129)</f>
        <v>pak</v>
      </c>
      <c r="D129" s="680"/>
      <c r="E129" s="680"/>
      <c r="F129" s="450"/>
      <c r="G129" s="450"/>
      <c r="I129" s="450"/>
      <c r="J129" s="450"/>
      <c r="K129" s="450"/>
      <c r="L129" s="450"/>
      <c r="M129" s="450"/>
      <c r="N129" s="450"/>
      <c r="O129" s="450"/>
      <c r="P129" s="450"/>
      <c r="Q129" s="450"/>
      <c r="R129" s="450"/>
      <c r="S129" s="450"/>
      <c r="T129" s="450"/>
      <c r="U129" s="535">
        <f>IF(B129="","",VLOOKUP(B129,Refresh!$A$7:$B$1000,2,FALSE))</f>
        <v>121</v>
      </c>
      <c r="V129" s="535" t="str">
        <f>IF(U129="","",VLOOKUP(U129,Masuk!$B$9:$I$408,8,FALSE))</f>
        <v/>
      </c>
      <c r="W129" s="577" t="str">
        <f t="shared" si="1"/>
        <v>PH.06</v>
      </c>
      <c r="X129" s="450"/>
    </row>
    <row r="130" spans="1:24" s="451" customFormat="1" ht="14.15" customHeight="1">
      <c r="A130" s="458" t="str">
        <f>IF(Ref_Brg!A130="","",Ref_Brg!A130)</f>
        <v>PH.06.007</v>
      </c>
      <c r="B130" s="456" t="str">
        <f>IF(Ref_Brg!B130="","",Ref_Brg!B130)</f>
        <v>Keju olahan (slice)</v>
      </c>
      <c r="C130" s="452" t="str">
        <f>IF(Ref_Brg!C130="","",Ref_Brg!C130)</f>
        <v>pak</v>
      </c>
      <c r="D130" s="680"/>
      <c r="E130" s="680"/>
      <c r="F130" s="450"/>
      <c r="G130" s="450"/>
      <c r="I130" s="450"/>
      <c r="J130" s="450"/>
      <c r="K130" s="450"/>
      <c r="L130" s="450"/>
      <c r="M130" s="450"/>
      <c r="N130" s="450"/>
      <c r="O130" s="450"/>
      <c r="P130" s="450"/>
      <c r="Q130" s="450"/>
      <c r="R130" s="450"/>
      <c r="S130" s="450"/>
      <c r="T130" s="450"/>
      <c r="U130" s="535">
        <f>IF(B130="","",VLOOKUP(B130,Refresh!$A$7:$B$1000,2,FALSE))</f>
        <v>122</v>
      </c>
      <c r="V130" s="535" t="str">
        <f>IF(U130="","",VLOOKUP(U130,Masuk!$B$9:$I$408,8,FALSE))</f>
        <v/>
      </c>
      <c r="W130" s="577" t="str">
        <f t="shared" si="1"/>
        <v>PH.06</v>
      </c>
      <c r="X130" s="450"/>
    </row>
    <row r="131" spans="1:24" s="451" customFormat="1" ht="14.15" customHeight="1">
      <c r="A131" s="458" t="str">
        <f>IF(Ref_Brg!A131="","",Ref_Brg!A131)</f>
        <v>PH.06.099</v>
      </c>
      <c r="B131" s="456" t="str">
        <f>IF(Ref_Brg!B131="","",Ref_Brg!B131)</f>
        <v>Susu dan olahan-lainnya</v>
      </c>
      <c r="C131" s="452" t="str">
        <f>IF(Ref_Brg!C131="","",Ref_Brg!C131)</f>
        <v>liter</v>
      </c>
      <c r="D131" s="680"/>
      <c r="E131" s="680"/>
      <c r="F131" s="450"/>
      <c r="G131" s="450"/>
      <c r="I131" s="450"/>
      <c r="J131" s="450"/>
      <c r="K131" s="450"/>
      <c r="L131" s="450"/>
      <c r="M131" s="450"/>
      <c r="N131" s="450"/>
      <c r="O131" s="450"/>
      <c r="P131" s="450"/>
      <c r="Q131" s="450"/>
      <c r="R131" s="450"/>
      <c r="S131" s="450"/>
      <c r="T131" s="450"/>
      <c r="U131" s="535">
        <f>IF(B131="","",VLOOKUP(B131,Refresh!$A$7:$B$1000,2,FALSE))</f>
        <v>123</v>
      </c>
      <c r="V131" s="535" t="str">
        <f>IF(U131="","",VLOOKUP(U131,Masuk!$B$9:$I$408,8,FALSE))</f>
        <v/>
      </c>
      <c r="W131" s="577" t="str">
        <f t="shared" si="1"/>
        <v>PH.06</v>
      </c>
      <c r="X131" s="450"/>
    </row>
    <row r="132" spans="1:24" s="451" customFormat="1" ht="14.15" customHeight="1">
      <c r="A132" s="584" t="str">
        <f>IF(Ref_Brg!A132="","",Ref_Brg!A132)</f>
        <v>PN</v>
      </c>
      <c r="B132" s="579" t="str">
        <f>IF(Ref_Brg!B132="","",Ref_Brg!B132)</f>
        <v>PROTEIN NABATI</v>
      </c>
      <c r="C132" s="585" t="str">
        <f>IF(Ref_Brg!C132="","",Ref_Brg!C132)</f>
        <v/>
      </c>
      <c r="D132" s="681"/>
      <c r="E132" s="681"/>
      <c r="F132" s="450"/>
      <c r="G132" s="450"/>
      <c r="I132" s="450"/>
      <c r="J132" s="450"/>
      <c r="K132" s="450"/>
      <c r="L132" s="450"/>
      <c r="M132" s="450"/>
      <c r="N132" s="450"/>
      <c r="O132" s="450"/>
      <c r="P132" s="450"/>
      <c r="Q132" s="450"/>
      <c r="R132" s="450"/>
      <c r="S132" s="450"/>
      <c r="T132" s="450"/>
      <c r="U132" s="535">
        <f>IF(B132="","",VLOOKUP(B132,Refresh!$A$7:$B$1000,2,FALSE))</f>
        <v>124</v>
      </c>
      <c r="V132" s="535" t="str">
        <f>IF(U132="","",VLOOKUP(U132,Masuk!$B$9:$I$408,8,FALSE))</f>
        <v/>
      </c>
      <c r="W132" s="577" t="str">
        <f t="shared" si="1"/>
        <v>PN</v>
      </c>
      <c r="X132" s="450"/>
    </row>
    <row r="133" spans="1:24" s="451" customFormat="1" ht="14.15" customHeight="1">
      <c r="A133" s="584" t="str">
        <f>IF(Ref_Brg!A133="","",Ref_Brg!A133)</f>
        <v>PN.01</v>
      </c>
      <c r="B133" s="579" t="str">
        <f>IF(Ref_Brg!B133="","",Ref_Brg!B133)</f>
        <v>KEDELAI DAN OLAHANNYA</v>
      </c>
      <c r="C133" s="585" t="str">
        <f>IF(Ref_Brg!C133="","",Ref_Brg!C133)</f>
        <v/>
      </c>
      <c r="D133" s="681"/>
      <c r="E133" s="681"/>
      <c r="F133" s="450"/>
      <c r="G133" s="450"/>
      <c r="I133" s="450"/>
      <c r="J133" s="450"/>
      <c r="K133" s="450"/>
      <c r="L133" s="450"/>
      <c r="M133" s="450"/>
      <c r="N133" s="450"/>
      <c r="O133" s="450"/>
      <c r="P133" s="450"/>
      <c r="Q133" s="450"/>
      <c r="R133" s="450"/>
      <c r="S133" s="450"/>
      <c r="T133" s="450"/>
      <c r="U133" s="535">
        <f>IF(B133="","",VLOOKUP(B133,Refresh!$A$7:$B$1000,2,FALSE))</f>
        <v>125</v>
      </c>
      <c r="V133" s="535" t="str">
        <f>IF(U133="","",VLOOKUP(U133,Masuk!$B$9:$I$408,8,FALSE))</f>
        <v/>
      </c>
      <c r="W133" s="577" t="str">
        <f t="shared" si="1"/>
        <v>PN.01</v>
      </c>
      <c r="X133" s="450"/>
    </row>
    <row r="134" spans="1:24" s="451" customFormat="1" ht="14.15" customHeight="1">
      <c r="A134" s="458" t="str">
        <f>IF(Ref_Brg!A134="","",Ref_Brg!A134)</f>
        <v>PN.01.001</v>
      </c>
      <c r="B134" s="456" t="str">
        <f>IF(Ref_Brg!B134="","",Ref_Brg!B134)</f>
        <v>Kedelai biji kering</v>
      </c>
      <c r="C134" s="452" t="str">
        <f>IF(Ref_Brg!C134="","",Ref_Brg!C134)</f>
        <v>kg</v>
      </c>
      <c r="D134" s="680"/>
      <c r="E134" s="680"/>
      <c r="F134" s="450"/>
      <c r="G134" s="450"/>
      <c r="I134" s="450"/>
      <c r="J134" s="450"/>
      <c r="K134" s="450"/>
      <c r="L134" s="450"/>
      <c r="M134" s="450"/>
      <c r="N134" s="450"/>
      <c r="O134" s="450"/>
      <c r="P134" s="450"/>
      <c r="Q134" s="450"/>
      <c r="R134" s="450"/>
      <c r="S134" s="450"/>
      <c r="T134" s="450"/>
      <c r="U134" s="535">
        <f>IF(B134="","",VLOOKUP(B134,Refresh!$A$7:$B$1000,2,FALSE))</f>
        <v>126</v>
      </c>
      <c r="V134" s="535" t="str">
        <f>IF(U134="","",VLOOKUP(U134,Masuk!$B$9:$I$408,8,FALSE))</f>
        <v/>
      </c>
      <c r="W134" s="577" t="str">
        <f t="shared" si="1"/>
        <v>PN.01</v>
      </c>
      <c r="X134" s="450"/>
    </row>
    <row r="135" spans="1:24" s="451" customFormat="1" ht="14.15" customHeight="1">
      <c r="A135" s="458" t="str">
        <f>IF(Ref_Brg!A135="","",Ref_Brg!A135)</f>
        <v>PN.01.002</v>
      </c>
      <c r="B135" s="456" t="str">
        <f>IF(Ref_Brg!B135="","",Ref_Brg!B135)</f>
        <v>Tempe</v>
      </c>
      <c r="C135" s="452" t="str">
        <f>IF(Ref_Brg!C135="","",Ref_Brg!C135)</f>
        <v>kg</v>
      </c>
      <c r="D135" s="680"/>
      <c r="E135" s="680"/>
      <c r="F135" s="450"/>
      <c r="G135" s="450"/>
      <c r="I135" s="450"/>
      <c r="J135" s="450"/>
      <c r="K135" s="450"/>
      <c r="L135" s="450"/>
      <c r="M135" s="450"/>
      <c r="N135" s="450"/>
      <c r="O135" s="450"/>
      <c r="P135" s="450"/>
      <c r="Q135" s="450"/>
      <c r="R135" s="450"/>
      <c r="S135" s="450"/>
      <c r="T135" s="450"/>
      <c r="U135" s="535">
        <f>IF(B135="","",VLOOKUP(B135,Refresh!$A$7:$B$1000,2,FALSE))</f>
        <v>127</v>
      </c>
      <c r="V135" s="535" t="str">
        <f>IF(U135="","",VLOOKUP(U135,Masuk!$B$9:$I$408,8,FALSE))</f>
        <v/>
      </c>
      <c r="W135" s="577" t="str">
        <f t="shared" si="1"/>
        <v>PN.01</v>
      </c>
      <c r="X135" s="450"/>
    </row>
    <row r="136" spans="1:24" s="451" customFormat="1" ht="14.15" customHeight="1">
      <c r="A136" s="458" t="str">
        <f>IF(Ref_Brg!A136="","",Ref_Brg!A136)</f>
        <v>PN.01.003</v>
      </c>
      <c r="B136" s="456" t="str">
        <f>IF(Ref_Brg!B136="","",Ref_Brg!B136)</f>
        <v>Tahu putih</v>
      </c>
      <c r="C136" s="452" t="str">
        <f>IF(Ref_Brg!C136="","",Ref_Brg!C136)</f>
        <v>kg</v>
      </c>
      <c r="D136" s="680"/>
      <c r="E136" s="680"/>
      <c r="F136" s="450"/>
      <c r="G136" s="450"/>
      <c r="I136" s="450"/>
      <c r="J136" s="450"/>
      <c r="K136" s="450"/>
      <c r="L136" s="450"/>
      <c r="M136" s="450"/>
      <c r="N136" s="450"/>
      <c r="O136" s="450"/>
      <c r="P136" s="450"/>
      <c r="Q136" s="450"/>
      <c r="R136" s="450"/>
      <c r="S136" s="450"/>
      <c r="T136" s="450"/>
      <c r="U136" s="535">
        <f>IF(B136="","",VLOOKUP(B136,Refresh!$A$7:$B$1000,2,FALSE))</f>
        <v>128</v>
      </c>
      <c r="V136" s="535" t="str">
        <f>IF(U136="","",VLOOKUP(U136,Masuk!$B$9:$I$408,8,FALSE))</f>
        <v/>
      </c>
      <c r="W136" s="577" t="str">
        <f t="shared" si="1"/>
        <v>PN.01</v>
      </c>
      <c r="X136" s="450"/>
    </row>
    <row r="137" spans="1:24" s="451" customFormat="1" ht="14.15" customHeight="1">
      <c r="A137" s="458" t="str">
        <f>IF(Ref_Brg!A137="","",Ref_Brg!A137)</f>
        <v>PN.01.004</v>
      </c>
      <c r="B137" s="456" t="str">
        <f>IF(Ref_Brg!B137="","",Ref_Brg!B137)</f>
        <v>Tahu kuning</v>
      </c>
      <c r="C137" s="452" t="str">
        <f>IF(Ref_Brg!C137="","",Ref_Brg!C137)</f>
        <v>kg</v>
      </c>
      <c r="D137" s="680"/>
      <c r="E137" s="680"/>
      <c r="F137" s="450"/>
      <c r="G137" s="450"/>
      <c r="I137" s="450"/>
      <c r="J137" s="450"/>
      <c r="K137" s="450"/>
      <c r="L137" s="450"/>
      <c r="M137" s="450"/>
      <c r="N137" s="450"/>
      <c r="O137" s="450"/>
      <c r="P137" s="450"/>
      <c r="Q137" s="450"/>
      <c r="R137" s="450"/>
      <c r="S137" s="450"/>
      <c r="T137" s="450"/>
      <c r="U137" s="535">
        <f>IF(B137="","",VLOOKUP(B137,Refresh!$A$7:$B$1000,2,FALSE))</f>
        <v>129</v>
      </c>
      <c r="V137" s="535" t="str">
        <f>IF(U137="","",VLOOKUP(U137,Masuk!$B$9:$I$408,8,FALSE))</f>
        <v/>
      </c>
      <c r="W137" s="577" t="str">
        <f t="shared" ref="W137:W200" si="2">LEFT(A137,5)</f>
        <v>PN.01</v>
      </c>
      <c r="X137" s="450"/>
    </row>
    <row r="138" spans="1:24" s="451" customFormat="1" ht="14.15" customHeight="1">
      <c r="A138" s="458" t="str">
        <f>IF(Ref_Brg!A138="","",Ref_Brg!A138)</f>
        <v>PN.01.005</v>
      </c>
      <c r="B138" s="456" t="str">
        <f>IF(Ref_Brg!B138="","",Ref_Brg!B138)</f>
        <v>Tahu sutra</v>
      </c>
      <c r="C138" s="452" t="str">
        <f>IF(Ref_Brg!C138="","",Ref_Brg!C138)</f>
        <v>kg</v>
      </c>
      <c r="D138" s="680"/>
      <c r="E138" s="680"/>
      <c r="F138" s="450"/>
      <c r="G138" s="450"/>
      <c r="I138" s="450"/>
      <c r="J138" s="450"/>
      <c r="K138" s="450"/>
      <c r="L138" s="450"/>
      <c r="M138" s="450"/>
      <c r="N138" s="450"/>
      <c r="O138" s="450"/>
      <c r="P138" s="450"/>
      <c r="Q138" s="450"/>
      <c r="R138" s="450"/>
      <c r="S138" s="450"/>
      <c r="T138" s="450"/>
      <c r="U138" s="535">
        <f>IF(B138="","",VLOOKUP(B138,Refresh!$A$7:$B$1000,2,FALSE))</f>
        <v>130</v>
      </c>
      <c r="V138" s="535" t="str">
        <f>IF(U138="","",VLOOKUP(U138,Masuk!$B$9:$I$408,8,FALSE))</f>
        <v/>
      </c>
      <c r="W138" s="577" t="str">
        <f t="shared" si="2"/>
        <v>PN.01</v>
      </c>
      <c r="X138" s="450"/>
    </row>
    <row r="139" spans="1:24" s="451" customFormat="1" ht="14.15" customHeight="1">
      <c r="A139" s="458" t="str">
        <f>IF(Ref_Brg!A139="","",Ref_Brg!A139)</f>
        <v>PN.01.006</v>
      </c>
      <c r="B139" s="456" t="str">
        <f>IF(Ref_Brg!B139="","",Ref_Brg!B139)</f>
        <v>Susu kedelai</v>
      </c>
      <c r="C139" s="452" t="str">
        <f>IF(Ref_Brg!C139="","",Ref_Brg!C139)</f>
        <v>liter</v>
      </c>
      <c r="D139" s="680"/>
      <c r="E139" s="680"/>
      <c r="F139" s="450"/>
      <c r="G139" s="450"/>
      <c r="I139" s="450"/>
      <c r="J139" s="450"/>
      <c r="K139" s="450"/>
      <c r="L139" s="450"/>
      <c r="M139" s="450"/>
      <c r="N139" s="450"/>
      <c r="O139" s="450"/>
      <c r="P139" s="450"/>
      <c r="Q139" s="450"/>
      <c r="R139" s="450"/>
      <c r="S139" s="450"/>
      <c r="T139" s="450"/>
      <c r="U139" s="535">
        <f>IF(B139="","",VLOOKUP(B139,Refresh!$A$7:$B$1000,2,FALSE))</f>
        <v>131</v>
      </c>
      <c r="V139" s="535" t="str">
        <f>IF(U139="","",VLOOKUP(U139,Masuk!$B$9:$I$408,8,FALSE))</f>
        <v/>
      </c>
      <c r="W139" s="577" t="str">
        <f t="shared" si="2"/>
        <v>PN.01</v>
      </c>
      <c r="X139" s="450"/>
    </row>
    <row r="140" spans="1:24" s="451" customFormat="1" ht="14.15" customHeight="1">
      <c r="A140" s="458" t="str">
        <f>IF(Ref_Brg!A140="","",Ref_Brg!A140)</f>
        <v>PN.01.007</v>
      </c>
      <c r="B140" s="456" t="str">
        <f>IF(Ref_Brg!B140="","",Ref_Brg!B140)</f>
        <v>Tepung kedelai</v>
      </c>
      <c r="C140" s="452" t="str">
        <f>IF(Ref_Brg!C140="","",Ref_Brg!C140)</f>
        <v>kg</v>
      </c>
      <c r="D140" s="680"/>
      <c r="E140" s="680"/>
      <c r="F140" s="450"/>
      <c r="G140" s="450"/>
      <c r="I140" s="450"/>
      <c r="J140" s="450"/>
      <c r="K140" s="450"/>
      <c r="L140" s="450"/>
      <c r="M140" s="450"/>
      <c r="N140" s="450"/>
      <c r="O140" s="450"/>
      <c r="P140" s="450"/>
      <c r="Q140" s="450"/>
      <c r="R140" s="450"/>
      <c r="S140" s="450"/>
      <c r="T140" s="450"/>
      <c r="U140" s="535">
        <f>IF(B140="","",VLOOKUP(B140,Refresh!$A$7:$B$1000,2,FALSE))</f>
        <v>132</v>
      </c>
      <c r="V140" s="535" t="str">
        <f>IF(U140="","",VLOOKUP(U140,Masuk!$B$9:$I$408,8,FALSE))</f>
        <v/>
      </c>
      <c r="W140" s="577" t="str">
        <f t="shared" si="2"/>
        <v>PN.01</v>
      </c>
      <c r="X140" s="450"/>
    </row>
    <row r="141" spans="1:24" s="451" customFormat="1" ht="14.15" customHeight="1">
      <c r="A141" s="458" t="str">
        <f>IF(Ref_Brg!A141="","",Ref_Brg!A141)</f>
        <v>PN.01.099</v>
      </c>
      <c r="B141" s="456" t="str">
        <f>IF(Ref_Brg!B141="","",Ref_Brg!B141)</f>
        <v>Kedelai dan olahannya-lainnya</v>
      </c>
      <c r="C141" s="452" t="str">
        <f>IF(Ref_Brg!C141="","",Ref_Brg!C141)</f>
        <v>kg</v>
      </c>
      <c r="D141" s="680"/>
      <c r="E141" s="680"/>
      <c r="F141" s="450"/>
      <c r="G141" s="450"/>
      <c r="I141" s="450"/>
      <c r="J141" s="450"/>
      <c r="K141" s="450"/>
      <c r="L141" s="450"/>
      <c r="M141" s="450"/>
      <c r="N141" s="450"/>
      <c r="O141" s="450"/>
      <c r="P141" s="450"/>
      <c r="Q141" s="450"/>
      <c r="R141" s="450"/>
      <c r="S141" s="450"/>
      <c r="T141" s="450"/>
      <c r="U141" s="535">
        <f>IF(B141="","",VLOOKUP(B141,Refresh!$A$7:$B$1000,2,FALSE))</f>
        <v>133</v>
      </c>
      <c r="V141" s="535" t="str">
        <f>IF(U141="","",VLOOKUP(U141,Masuk!$B$9:$I$408,8,FALSE))</f>
        <v/>
      </c>
      <c r="W141" s="577" t="str">
        <f t="shared" si="2"/>
        <v>PN.01</v>
      </c>
      <c r="X141" s="450"/>
    </row>
    <row r="142" spans="1:24" s="451" customFormat="1" ht="14.15" customHeight="1">
      <c r="A142" s="584" t="str">
        <f>IF(Ref_Brg!A142="","",Ref_Brg!A142)</f>
        <v>PN.02</v>
      </c>
      <c r="B142" s="579" t="str">
        <f>IF(Ref_Brg!B142="","",Ref_Brg!B142)</f>
        <v>KACANG-KACANGAN</v>
      </c>
      <c r="C142" s="585" t="str">
        <f>IF(Ref_Brg!C142="","",Ref_Brg!C142)</f>
        <v/>
      </c>
      <c r="D142" s="681"/>
      <c r="E142" s="681"/>
      <c r="F142" s="450"/>
      <c r="G142" s="450"/>
      <c r="I142" s="450"/>
      <c r="J142" s="450"/>
      <c r="K142" s="450"/>
      <c r="L142" s="450"/>
      <c r="M142" s="450"/>
      <c r="N142" s="450"/>
      <c r="O142" s="450"/>
      <c r="P142" s="450"/>
      <c r="Q142" s="450"/>
      <c r="R142" s="450"/>
      <c r="S142" s="450"/>
      <c r="T142" s="450"/>
      <c r="U142" s="535">
        <f>IF(B142="","",VLOOKUP(B142,Refresh!$A$7:$B$1000,2,FALSE))</f>
        <v>134</v>
      </c>
      <c r="V142" s="535" t="str">
        <f>IF(U142="","",VLOOKUP(U142,Masuk!$B$9:$I$408,8,FALSE))</f>
        <v/>
      </c>
      <c r="W142" s="577" t="str">
        <f t="shared" si="2"/>
        <v>PN.02</v>
      </c>
      <c r="X142" s="450"/>
    </row>
    <row r="143" spans="1:24" s="451" customFormat="1" ht="14.15" customHeight="1">
      <c r="A143" s="458" t="str">
        <f>IF(Ref_Brg!A143="","",Ref_Brg!A143)</f>
        <v>PN.02.001</v>
      </c>
      <c r="B143" s="456" t="str">
        <f>IF(Ref_Brg!B143="","",Ref_Brg!B143)</f>
        <v>Kacang tanah kupas</v>
      </c>
      <c r="C143" s="452" t="str">
        <f>IF(Ref_Brg!C143="","",Ref_Brg!C143)</f>
        <v>kg</v>
      </c>
      <c r="D143" s="680"/>
      <c r="E143" s="680"/>
      <c r="F143" s="450"/>
      <c r="G143" s="450"/>
      <c r="I143" s="450"/>
      <c r="J143" s="450"/>
      <c r="K143" s="450"/>
      <c r="L143" s="450"/>
      <c r="M143" s="450"/>
      <c r="N143" s="450"/>
      <c r="O143" s="450"/>
      <c r="P143" s="450"/>
      <c r="Q143" s="450"/>
      <c r="R143" s="450"/>
      <c r="S143" s="450"/>
      <c r="T143" s="450"/>
      <c r="U143" s="535">
        <f>IF(B143="","",VLOOKUP(B143,Refresh!$A$7:$B$1000,2,FALSE))</f>
        <v>135</v>
      </c>
      <c r="V143" s="535" t="str">
        <f>IF(U143="","",VLOOKUP(U143,Masuk!$B$9:$I$408,8,FALSE))</f>
        <v/>
      </c>
      <c r="W143" s="577" t="str">
        <f t="shared" si="2"/>
        <v>PN.02</v>
      </c>
      <c r="X143" s="450"/>
    </row>
    <row r="144" spans="1:24" s="451" customFormat="1" ht="14.15" customHeight="1">
      <c r="A144" s="458" t="str">
        <f>IF(Ref_Brg!A144="","",Ref_Brg!A144)</f>
        <v>PN.02.002</v>
      </c>
      <c r="B144" s="456" t="str">
        <f>IF(Ref_Brg!B144="","",Ref_Brg!B144)</f>
        <v>Kacang tanah dengan kulit</v>
      </c>
      <c r="C144" s="452" t="str">
        <f>IF(Ref_Brg!C144="","",Ref_Brg!C144)</f>
        <v>kg</v>
      </c>
      <c r="D144" s="680"/>
      <c r="E144" s="680"/>
      <c r="F144" s="450"/>
      <c r="G144" s="450"/>
      <c r="I144" s="450"/>
      <c r="J144" s="450"/>
      <c r="K144" s="450"/>
      <c r="L144" s="450"/>
      <c r="M144" s="450"/>
      <c r="N144" s="450"/>
      <c r="O144" s="450"/>
      <c r="P144" s="450"/>
      <c r="Q144" s="450"/>
      <c r="R144" s="450"/>
      <c r="S144" s="450"/>
      <c r="T144" s="450"/>
      <c r="U144" s="535">
        <f>IF(B144="","",VLOOKUP(B144,Refresh!$A$7:$B$1000,2,FALSE))</f>
        <v>136</v>
      </c>
      <c r="V144" s="535" t="str">
        <f>IF(U144="","",VLOOKUP(U144,Masuk!$B$9:$I$408,8,FALSE))</f>
        <v/>
      </c>
      <c r="W144" s="577" t="str">
        <f t="shared" si="2"/>
        <v>PN.02</v>
      </c>
      <c r="X144" s="450"/>
    </row>
    <row r="145" spans="1:24" s="451" customFormat="1" ht="14.15" customHeight="1">
      <c r="A145" s="458" t="str">
        <f>IF(Ref_Brg!A145="","",Ref_Brg!A145)</f>
        <v>PN.02.003</v>
      </c>
      <c r="B145" s="456" t="str">
        <f>IF(Ref_Brg!B145="","",Ref_Brg!B145)</f>
        <v>Kacang hijau</v>
      </c>
      <c r="C145" s="452" t="str">
        <f>IF(Ref_Brg!C145="","",Ref_Brg!C145)</f>
        <v>kg</v>
      </c>
      <c r="D145" s="680"/>
      <c r="E145" s="680"/>
      <c r="F145" s="450"/>
      <c r="G145" s="450"/>
      <c r="I145" s="450"/>
      <c r="J145" s="450"/>
      <c r="K145" s="450"/>
      <c r="L145" s="450"/>
      <c r="M145" s="450"/>
      <c r="N145" s="450"/>
      <c r="O145" s="450"/>
      <c r="P145" s="450"/>
      <c r="Q145" s="450"/>
      <c r="R145" s="450"/>
      <c r="S145" s="450"/>
      <c r="T145" s="450"/>
      <c r="U145" s="535">
        <f>IF(B145="","",VLOOKUP(B145,Refresh!$A$7:$B$1000,2,FALSE))</f>
        <v>137</v>
      </c>
      <c r="V145" s="535" t="str">
        <f>IF(U145="","",VLOOKUP(U145,Masuk!$B$9:$I$408,8,FALSE))</f>
        <v/>
      </c>
      <c r="W145" s="577" t="str">
        <f t="shared" si="2"/>
        <v>PN.02</v>
      </c>
      <c r="X145" s="450"/>
    </row>
    <row r="146" spans="1:24" s="451" customFormat="1" ht="14.15" customHeight="1">
      <c r="A146" s="458" t="str">
        <f>IF(Ref_Brg!A146="","",Ref_Brg!A146)</f>
        <v>PN.02.004</v>
      </c>
      <c r="B146" s="456" t="str">
        <f>IF(Ref_Brg!B146="","",Ref_Brg!B146)</f>
        <v>Kacang merah</v>
      </c>
      <c r="C146" s="452" t="str">
        <f>IF(Ref_Brg!C146="","",Ref_Brg!C146)</f>
        <v>kg</v>
      </c>
      <c r="D146" s="680"/>
      <c r="E146" s="680"/>
      <c r="F146" s="450"/>
      <c r="G146" s="450"/>
      <c r="I146" s="450"/>
      <c r="J146" s="450"/>
      <c r="K146" s="450"/>
      <c r="L146" s="450"/>
      <c r="M146" s="450"/>
      <c r="N146" s="450"/>
      <c r="O146" s="450"/>
      <c r="P146" s="450"/>
      <c r="Q146" s="450"/>
      <c r="R146" s="450"/>
      <c r="S146" s="450"/>
      <c r="T146" s="450"/>
      <c r="U146" s="535">
        <f>IF(B146="","",VLOOKUP(B146,Refresh!$A$7:$B$1000,2,FALSE))</f>
        <v>138</v>
      </c>
      <c r="V146" s="535" t="str">
        <f>IF(U146="","",VLOOKUP(U146,Masuk!$B$9:$I$408,8,FALSE))</f>
        <v/>
      </c>
      <c r="W146" s="577" t="str">
        <f t="shared" si="2"/>
        <v>PN.02</v>
      </c>
      <c r="X146" s="450"/>
    </row>
    <row r="147" spans="1:24" s="451" customFormat="1" ht="14.15" customHeight="1">
      <c r="A147" s="458" t="str">
        <f>IF(Ref_Brg!A147="","",Ref_Brg!A147)</f>
        <v>PN.02.005</v>
      </c>
      <c r="B147" s="456" t="str">
        <f>IF(Ref_Brg!B147="","",Ref_Brg!B147)</f>
        <v>Kacang tolo/tunggak</v>
      </c>
      <c r="C147" s="452" t="str">
        <f>IF(Ref_Brg!C147="","",Ref_Brg!C147)</f>
        <v>kg</v>
      </c>
      <c r="D147" s="680"/>
      <c r="E147" s="680"/>
      <c r="F147" s="450"/>
      <c r="G147" s="450"/>
      <c r="I147" s="450"/>
      <c r="J147" s="450"/>
      <c r="K147" s="450"/>
      <c r="L147" s="450"/>
      <c r="M147" s="450"/>
      <c r="N147" s="450"/>
      <c r="O147" s="450"/>
      <c r="P147" s="450"/>
      <c r="Q147" s="450"/>
      <c r="R147" s="450"/>
      <c r="S147" s="450"/>
      <c r="T147" s="450"/>
      <c r="U147" s="535">
        <f>IF(B147="","",VLOOKUP(B147,Refresh!$A$7:$B$1000,2,FALSE))</f>
        <v>139</v>
      </c>
      <c r="V147" s="535" t="str">
        <f>IF(U147="","",VLOOKUP(U147,Masuk!$B$9:$I$408,8,FALSE))</f>
        <v/>
      </c>
      <c r="W147" s="577" t="str">
        <f t="shared" si="2"/>
        <v>PN.02</v>
      </c>
      <c r="X147" s="450"/>
    </row>
    <row r="148" spans="1:24" s="451" customFormat="1" ht="14.15" customHeight="1">
      <c r="A148" s="458" t="str">
        <f>IF(Ref_Brg!A148="","",Ref_Brg!A148)</f>
        <v>PN.02.006</v>
      </c>
      <c r="B148" s="456" t="str">
        <f>IF(Ref_Brg!B148="","",Ref_Brg!B148)</f>
        <v>Kacang hitam</v>
      </c>
      <c r="C148" s="452" t="str">
        <f>IF(Ref_Brg!C148="","",Ref_Brg!C148)</f>
        <v>kg</v>
      </c>
      <c r="D148" s="680"/>
      <c r="E148" s="680"/>
      <c r="F148" s="450"/>
      <c r="G148" s="450"/>
      <c r="I148" s="450"/>
      <c r="J148" s="450"/>
      <c r="K148" s="450"/>
      <c r="L148" s="450"/>
      <c r="M148" s="450"/>
      <c r="N148" s="450"/>
      <c r="O148" s="450"/>
      <c r="P148" s="450"/>
      <c r="Q148" s="450"/>
      <c r="R148" s="450"/>
      <c r="S148" s="450"/>
      <c r="T148" s="450"/>
      <c r="U148" s="535">
        <f>IF(B148="","",VLOOKUP(B148,Refresh!$A$7:$B$1000,2,FALSE))</f>
        <v>140</v>
      </c>
      <c r="V148" s="535" t="str">
        <f>IF(U148="","",VLOOKUP(U148,Masuk!$B$9:$I$408,8,FALSE))</f>
        <v/>
      </c>
      <c r="W148" s="577" t="str">
        <f t="shared" si="2"/>
        <v>PN.02</v>
      </c>
      <c r="X148" s="450"/>
    </row>
    <row r="149" spans="1:24" s="451" customFormat="1" ht="14.15" customHeight="1">
      <c r="A149" s="458" t="str">
        <f>IF(Ref_Brg!A149="","",Ref_Brg!A149)</f>
        <v>PN.02.007</v>
      </c>
      <c r="B149" s="456" t="str">
        <f>IF(Ref_Brg!B149="","",Ref_Brg!B149)</f>
        <v>Kacang arab/chickpea</v>
      </c>
      <c r="C149" s="452" t="str">
        <f>IF(Ref_Brg!C149="","",Ref_Brg!C149)</f>
        <v>kg</v>
      </c>
      <c r="D149" s="680"/>
      <c r="E149" s="680"/>
      <c r="F149" s="450"/>
      <c r="G149" s="450"/>
      <c r="I149" s="450"/>
      <c r="J149" s="450"/>
      <c r="K149" s="450"/>
      <c r="L149" s="450"/>
      <c r="M149" s="450"/>
      <c r="N149" s="450"/>
      <c r="O149" s="450"/>
      <c r="P149" s="450"/>
      <c r="Q149" s="450"/>
      <c r="R149" s="450"/>
      <c r="S149" s="450"/>
      <c r="T149" s="450"/>
      <c r="U149" s="535">
        <f>IF(B149="","",VLOOKUP(B149,Refresh!$A$7:$B$1000,2,FALSE))</f>
        <v>141</v>
      </c>
      <c r="V149" s="535" t="str">
        <f>IF(U149="","",VLOOKUP(U149,Masuk!$B$9:$I$408,8,FALSE))</f>
        <v/>
      </c>
      <c r="W149" s="577" t="str">
        <f t="shared" si="2"/>
        <v>PN.02</v>
      </c>
      <c r="X149" s="450"/>
    </row>
    <row r="150" spans="1:24" s="451" customFormat="1" ht="14.15" customHeight="1">
      <c r="A150" s="458" t="str">
        <f>IF(Ref_Brg!A150="","",Ref_Brg!A150)</f>
        <v>PN.02.008</v>
      </c>
      <c r="B150" s="456" t="str">
        <f>IF(Ref_Brg!B150="","",Ref_Brg!B150)</f>
        <v>Kacang polong/pea</v>
      </c>
      <c r="C150" s="452" t="str">
        <f>IF(Ref_Brg!C150="","",Ref_Brg!C150)</f>
        <v>kg</v>
      </c>
      <c r="D150" s="680"/>
      <c r="E150" s="680"/>
      <c r="F150" s="450"/>
      <c r="G150" s="450"/>
      <c r="I150" s="450"/>
      <c r="J150" s="450"/>
      <c r="K150" s="450"/>
      <c r="L150" s="450"/>
      <c r="M150" s="450"/>
      <c r="N150" s="450"/>
      <c r="O150" s="450"/>
      <c r="P150" s="450"/>
      <c r="Q150" s="450"/>
      <c r="R150" s="450"/>
      <c r="S150" s="450"/>
      <c r="T150" s="450"/>
      <c r="U150" s="535">
        <f>IF(B150="","",VLOOKUP(B150,Refresh!$A$7:$B$1000,2,FALSE))</f>
        <v>142</v>
      </c>
      <c r="V150" s="535" t="str">
        <f>IF(U150="","",VLOOKUP(U150,Masuk!$B$9:$I$408,8,FALSE))</f>
        <v/>
      </c>
      <c r="W150" s="577" t="str">
        <f t="shared" si="2"/>
        <v>PN.02</v>
      </c>
      <c r="X150" s="450"/>
    </row>
    <row r="151" spans="1:24" s="451" customFormat="1" ht="14.15" customHeight="1">
      <c r="A151" s="458" t="str">
        <f>IF(Ref_Brg!A151="","",Ref_Brg!A151)</f>
        <v>PN.02.009</v>
      </c>
      <c r="B151" s="456" t="str">
        <f>IF(Ref_Brg!B151="","",Ref_Brg!B151)</f>
        <v>Kacang mede</v>
      </c>
      <c r="C151" s="452" t="str">
        <f>IF(Ref_Brg!C151="","",Ref_Brg!C151)</f>
        <v>kg</v>
      </c>
      <c r="D151" s="680"/>
      <c r="E151" s="680"/>
      <c r="F151" s="450"/>
      <c r="G151" s="450"/>
      <c r="I151" s="450"/>
      <c r="J151" s="450"/>
      <c r="K151" s="450"/>
      <c r="L151" s="450"/>
      <c r="M151" s="450"/>
      <c r="N151" s="450"/>
      <c r="O151" s="450"/>
      <c r="P151" s="450"/>
      <c r="Q151" s="450"/>
      <c r="R151" s="450"/>
      <c r="S151" s="450"/>
      <c r="T151" s="450"/>
      <c r="U151" s="535">
        <f>IF(B151="","",VLOOKUP(B151,Refresh!$A$7:$B$1000,2,FALSE))</f>
        <v>143</v>
      </c>
      <c r="V151" s="535" t="str">
        <f>IF(U151="","",VLOOKUP(U151,Masuk!$B$9:$I$408,8,FALSE))</f>
        <v/>
      </c>
      <c r="W151" s="577" t="str">
        <f t="shared" si="2"/>
        <v>PN.02</v>
      </c>
      <c r="X151" s="450"/>
    </row>
    <row r="152" spans="1:24" s="451" customFormat="1" ht="14.15" customHeight="1">
      <c r="A152" s="458" t="str">
        <f>IF(Ref_Brg!A152="","",Ref_Brg!A152)</f>
        <v>PN.02.010</v>
      </c>
      <c r="B152" s="456" t="str">
        <f>IF(Ref_Brg!B152="","",Ref_Brg!B152)</f>
        <v>Kacang almond</v>
      </c>
      <c r="C152" s="452" t="str">
        <f>IF(Ref_Brg!C152="","",Ref_Brg!C152)</f>
        <v>kg</v>
      </c>
      <c r="D152" s="680"/>
      <c r="E152" s="680"/>
      <c r="F152" s="450"/>
      <c r="G152" s="450"/>
      <c r="I152" s="450"/>
      <c r="J152" s="450"/>
      <c r="K152" s="450"/>
      <c r="L152" s="450"/>
      <c r="M152" s="450"/>
      <c r="N152" s="450"/>
      <c r="O152" s="450"/>
      <c r="P152" s="450"/>
      <c r="Q152" s="450"/>
      <c r="R152" s="450"/>
      <c r="S152" s="450"/>
      <c r="T152" s="450"/>
      <c r="U152" s="535">
        <f>IF(B152="","",VLOOKUP(B152,Refresh!$A$7:$B$1000,2,FALSE))</f>
        <v>144</v>
      </c>
      <c r="V152" s="535" t="str">
        <f>IF(U152="","",VLOOKUP(U152,Masuk!$B$9:$I$408,8,FALSE))</f>
        <v/>
      </c>
      <c r="W152" s="577" t="str">
        <f t="shared" si="2"/>
        <v>PN.02</v>
      </c>
      <c r="X152" s="450"/>
    </row>
    <row r="153" spans="1:24" s="451" customFormat="1" ht="14.15" customHeight="1">
      <c r="A153" s="458" t="str">
        <f>IF(Ref_Brg!A153="","",Ref_Brg!A153)</f>
        <v>PN.02.099</v>
      </c>
      <c r="B153" s="456" t="str">
        <f>IF(Ref_Brg!B153="","",Ref_Brg!B153)</f>
        <v>Kacang kacangan-lainnya</v>
      </c>
      <c r="C153" s="452" t="str">
        <f>IF(Ref_Brg!C153="","",Ref_Brg!C153)</f>
        <v>kg</v>
      </c>
      <c r="D153" s="680"/>
      <c r="E153" s="680"/>
      <c r="F153" s="450"/>
      <c r="G153" s="450"/>
      <c r="I153" s="450"/>
      <c r="J153" s="450"/>
      <c r="K153" s="450"/>
      <c r="L153" s="450"/>
      <c r="M153" s="450"/>
      <c r="N153" s="450"/>
      <c r="O153" s="450"/>
      <c r="P153" s="450"/>
      <c r="Q153" s="450"/>
      <c r="R153" s="450"/>
      <c r="S153" s="450"/>
      <c r="T153" s="450"/>
      <c r="U153" s="535">
        <f>IF(B153="","",VLOOKUP(B153,Refresh!$A$7:$B$1000,2,FALSE))</f>
        <v>145</v>
      </c>
      <c r="V153" s="535" t="str">
        <f>IF(U153="","",VLOOKUP(U153,Masuk!$B$9:$I$408,8,FALSE))</f>
        <v/>
      </c>
      <c r="W153" s="577" t="str">
        <f t="shared" si="2"/>
        <v>PN.02</v>
      </c>
      <c r="X153" s="450"/>
    </row>
    <row r="154" spans="1:24" s="451" customFormat="1" ht="14.15" customHeight="1">
      <c r="A154" s="584" t="str">
        <f>IF(Ref_Brg!A154="","",Ref_Brg!A154)</f>
        <v>PN.03</v>
      </c>
      <c r="B154" s="579" t="str">
        <f>IF(Ref_Brg!B154="","",Ref_Brg!B154)</f>
        <v>BIJI-BIJIAN DAN PRODUKNYA</v>
      </c>
      <c r="C154" s="585" t="str">
        <f>IF(Ref_Brg!C154="","",Ref_Brg!C154)</f>
        <v/>
      </c>
      <c r="D154" s="681"/>
      <c r="E154" s="681"/>
      <c r="F154" s="450"/>
      <c r="G154" s="450"/>
      <c r="I154" s="450"/>
      <c r="J154" s="450"/>
      <c r="K154" s="450"/>
      <c r="L154" s="450"/>
      <c r="M154" s="450"/>
      <c r="N154" s="450"/>
      <c r="O154" s="450"/>
      <c r="P154" s="450"/>
      <c r="Q154" s="450"/>
      <c r="R154" s="450"/>
      <c r="S154" s="450"/>
      <c r="T154" s="450"/>
      <c r="U154" s="535">
        <f>IF(B154="","",VLOOKUP(B154,Refresh!$A$7:$B$1000,2,FALSE))</f>
        <v>146</v>
      </c>
      <c r="V154" s="535" t="str">
        <f>IF(U154="","",VLOOKUP(U154,Masuk!$B$9:$I$408,8,FALSE))</f>
        <v/>
      </c>
      <c r="W154" s="577" t="str">
        <f t="shared" si="2"/>
        <v>PN.03</v>
      </c>
      <c r="X154" s="450"/>
    </row>
    <row r="155" spans="1:24" s="451" customFormat="1" ht="14.15" customHeight="1">
      <c r="A155" s="458" t="str">
        <f>IF(Ref_Brg!A155="","",Ref_Brg!A155)</f>
        <v>PN.03.001</v>
      </c>
      <c r="B155" s="456" t="str">
        <f>IF(Ref_Brg!B155="","",Ref_Brg!B155)</f>
        <v>Wijen</v>
      </c>
      <c r="C155" s="452" t="str">
        <f>IF(Ref_Brg!C155="","",Ref_Brg!C155)</f>
        <v>kg</v>
      </c>
      <c r="D155" s="680"/>
      <c r="E155" s="680"/>
      <c r="F155" s="450"/>
      <c r="G155" s="450"/>
      <c r="I155" s="450"/>
      <c r="J155" s="450"/>
      <c r="K155" s="450"/>
      <c r="L155" s="450"/>
      <c r="M155" s="450"/>
      <c r="N155" s="450"/>
      <c r="O155" s="450"/>
      <c r="P155" s="450"/>
      <c r="Q155" s="450"/>
      <c r="R155" s="450"/>
      <c r="S155" s="450"/>
      <c r="T155" s="450"/>
      <c r="U155" s="535">
        <f>IF(B155="","",VLOOKUP(B155,Refresh!$A$7:$B$1000,2,FALSE))</f>
        <v>147</v>
      </c>
      <c r="V155" s="535" t="str">
        <f>IF(U155="","",VLOOKUP(U155,Masuk!$B$9:$I$408,8,FALSE))</f>
        <v/>
      </c>
      <c r="W155" s="577" t="str">
        <f t="shared" si="2"/>
        <v>PN.03</v>
      </c>
      <c r="X155" s="450"/>
    </row>
    <row r="156" spans="1:24" s="451" customFormat="1" ht="14.15" customHeight="1">
      <c r="A156" s="458" t="str">
        <f>IF(Ref_Brg!A156="","",Ref_Brg!A156)</f>
        <v>PN.03.002</v>
      </c>
      <c r="B156" s="456" t="str">
        <f>IF(Ref_Brg!B156="","",Ref_Brg!B156)</f>
        <v>Biji bunga matahari</v>
      </c>
      <c r="C156" s="452" t="str">
        <f>IF(Ref_Brg!C156="","",Ref_Brg!C156)</f>
        <v>kg</v>
      </c>
      <c r="D156" s="680"/>
      <c r="E156" s="680"/>
      <c r="F156" s="450"/>
      <c r="G156" s="450"/>
      <c r="I156" s="450"/>
      <c r="J156" s="450"/>
      <c r="K156" s="450"/>
      <c r="L156" s="450"/>
      <c r="M156" s="450"/>
      <c r="N156" s="450"/>
      <c r="O156" s="450"/>
      <c r="P156" s="450"/>
      <c r="Q156" s="450"/>
      <c r="R156" s="450"/>
      <c r="S156" s="450"/>
      <c r="T156" s="450"/>
      <c r="U156" s="535">
        <f>IF(B156="","",VLOOKUP(B156,Refresh!$A$7:$B$1000,2,FALSE))</f>
        <v>148</v>
      </c>
      <c r="V156" s="535" t="str">
        <f>IF(U156="","",VLOOKUP(U156,Masuk!$B$9:$I$408,8,FALSE))</f>
        <v/>
      </c>
      <c r="W156" s="577" t="str">
        <f t="shared" si="2"/>
        <v>PN.03</v>
      </c>
      <c r="X156" s="450"/>
    </row>
    <row r="157" spans="1:24" s="451" customFormat="1" ht="14.15" customHeight="1">
      <c r="A157" s="458" t="str">
        <f>IF(Ref_Brg!A157="","",Ref_Brg!A157)</f>
        <v>PN.03.003</v>
      </c>
      <c r="B157" s="456" t="str">
        <f>IF(Ref_Brg!B157="","",Ref_Brg!B157)</f>
        <v>Chia seed</v>
      </c>
      <c r="C157" s="452" t="str">
        <f>IF(Ref_Brg!C157="","",Ref_Brg!C157)</f>
        <v>kg</v>
      </c>
      <c r="D157" s="680"/>
      <c r="E157" s="680"/>
      <c r="F157" s="450"/>
      <c r="G157" s="450"/>
      <c r="I157" s="450"/>
      <c r="J157" s="450"/>
      <c r="K157" s="450"/>
      <c r="L157" s="450"/>
      <c r="M157" s="450"/>
      <c r="N157" s="450"/>
      <c r="O157" s="450"/>
      <c r="P157" s="450"/>
      <c r="Q157" s="450"/>
      <c r="R157" s="450"/>
      <c r="S157" s="450"/>
      <c r="T157" s="450"/>
      <c r="U157" s="535">
        <f>IF(B157="","",VLOOKUP(B157,Refresh!$A$7:$B$1000,2,FALSE))</f>
        <v>149</v>
      </c>
      <c r="V157" s="535" t="str">
        <f>IF(U157="","",VLOOKUP(U157,Masuk!$B$9:$I$408,8,FALSE))</f>
        <v/>
      </c>
      <c r="W157" s="577" t="str">
        <f t="shared" si="2"/>
        <v>PN.03</v>
      </c>
      <c r="X157" s="450"/>
    </row>
    <row r="158" spans="1:24" s="451" customFormat="1" ht="14.15" customHeight="1">
      <c r="A158" s="458" t="str">
        <f>IF(Ref_Brg!A158="","",Ref_Brg!A158)</f>
        <v>PN.03.004</v>
      </c>
      <c r="B158" s="456" t="str">
        <f>IF(Ref_Brg!B158="","",Ref_Brg!B158)</f>
        <v>Flaxseed</v>
      </c>
      <c r="C158" s="452" t="str">
        <f>IF(Ref_Brg!C158="","",Ref_Brg!C158)</f>
        <v>kg</v>
      </c>
      <c r="D158" s="680"/>
      <c r="E158" s="680"/>
      <c r="F158" s="450"/>
      <c r="G158" s="450"/>
      <c r="I158" s="450"/>
      <c r="J158" s="450"/>
      <c r="K158" s="450"/>
      <c r="L158" s="450"/>
      <c r="M158" s="450"/>
      <c r="N158" s="450"/>
      <c r="O158" s="450"/>
      <c r="P158" s="450"/>
      <c r="Q158" s="450"/>
      <c r="R158" s="450"/>
      <c r="S158" s="450"/>
      <c r="T158" s="450"/>
      <c r="U158" s="535">
        <f>IF(B158="","",VLOOKUP(B158,Refresh!$A$7:$B$1000,2,FALSE))</f>
        <v>150</v>
      </c>
      <c r="V158" s="535" t="str">
        <f>IF(U158="","",VLOOKUP(U158,Masuk!$B$9:$I$408,8,FALSE))</f>
        <v/>
      </c>
      <c r="W158" s="577" t="str">
        <f t="shared" si="2"/>
        <v>PN.03</v>
      </c>
      <c r="X158" s="450"/>
    </row>
    <row r="159" spans="1:24" s="451" customFormat="1" ht="14.15" customHeight="1">
      <c r="A159" s="458" t="str">
        <f>IF(Ref_Brg!A159="","",Ref_Brg!A159)</f>
        <v>PN.03.099</v>
      </c>
      <c r="B159" s="456" t="str">
        <f>IF(Ref_Brg!B159="","",Ref_Brg!B159)</f>
        <v>Biji-bijian dan produknya-lainnya</v>
      </c>
      <c r="C159" s="452" t="str">
        <f>IF(Ref_Brg!C159="","",Ref_Brg!C159)</f>
        <v>kg</v>
      </c>
      <c r="D159" s="680"/>
      <c r="E159" s="680"/>
      <c r="F159" s="450"/>
      <c r="G159" s="450"/>
      <c r="I159" s="450"/>
      <c r="J159" s="450"/>
      <c r="K159" s="450"/>
      <c r="L159" s="450"/>
      <c r="M159" s="450"/>
      <c r="N159" s="450"/>
      <c r="O159" s="450"/>
      <c r="P159" s="450"/>
      <c r="Q159" s="450"/>
      <c r="R159" s="450"/>
      <c r="S159" s="450"/>
      <c r="T159" s="450"/>
      <c r="U159" s="535">
        <f>IF(B159="","",VLOOKUP(B159,Refresh!$A$7:$B$1000,2,FALSE))</f>
        <v>151</v>
      </c>
      <c r="V159" s="535" t="str">
        <f>IF(U159="","",VLOOKUP(U159,Masuk!$B$9:$I$408,8,FALSE))</f>
        <v/>
      </c>
      <c r="W159" s="577" t="str">
        <f t="shared" si="2"/>
        <v>PN.03</v>
      </c>
      <c r="X159" s="450"/>
    </row>
    <row r="160" spans="1:24" s="451" customFormat="1" ht="14.15" customHeight="1">
      <c r="A160" s="584" t="str">
        <f>IF(Ref_Brg!A160="","",Ref_Brg!A160)</f>
        <v>SY</v>
      </c>
      <c r="B160" s="579" t="str">
        <f>IF(Ref_Brg!B160="","",Ref_Brg!B160)</f>
        <v>SAYURAN</v>
      </c>
      <c r="C160" s="585" t="str">
        <f>IF(Ref_Brg!C160="","",Ref_Brg!C160)</f>
        <v/>
      </c>
      <c r="D160" s="681"/>
      <c r="E160" s="681"/>
      <c r="F160" s="450"/>
      <c r="G160" s="450"/>
      <c r="I160" s="450"/>
      <c r="J160" s="450"/>
      <c r="K160" s="450"/>
      <c r="L160" s="450"/>
      <c r="M160" s="450"/>
      <c r="N160" s="450"/>
      <c r="O160" s="450"/>
      <c r="P160" s="450"/>
      <c r="Q160" s="450"/>
      <c r="R160" s="450"/>
      <c r="S160" s="450"/>
      <c r="T160" s="450"/>
      <c r="U160" s="535">
        <f>IF(B160="","",VLOOKUP(B160,Refresh!$A$7:$B$1000,2,FALSE))</f>
        <v>152</v>
      </c>
      <c r="V160" s="535" t="str">
        <f>IF(U160="","",VLOOKUP(U160,Masuk!$B$9:$I$408,8,FALSE))</f>
        <v/>
      </c>
      <c r="W160" s="577" t="str">
        <f t="shared" si="2"/>
        <v>SY</v>
      </c>
      <c r="X160" s="450"/>
    </row>
    <row r="161" spans="1:24" s="451" customFormat="1" ht="14.15" customHeight="1">
      <c r="A161" s="584" t="str">
        <f>IF(Ref_Brg!A161="","",Ref_Brg!A161)</f>
        <v>SY.01</v>
      </c>
      <c r="B161" s="579" t="str">
        <f>IF(Ref_Brg!B161="","",Ref_Brg!B161)</f>
        <v>SAYURAN DAUN/BATANG/BUNGA</v>
      </c>
      <c r="C161" s="585" t="str">
        <f>IF(Ref_Brg!C161="","",Ref_Brg!C161)</f>
        <v/>
      </c>
      <c r="D161" s="681"/>
      <c r="E161" s="681"/>
      <c r="F161" s="450"/>
      <c r="G161" s="450"/>
      <c r="I161" s="450"/>
      <c r="J161" s="450"/>
      <c r="K161" s="450"/>
      <c r="L161" s="450"/>
      <c r="M161" s="450"/>
      <c r="N161" s="450"/>
      <c r="O161" s="450"/>
      <c r="P161" s="450"/>
      <c r="Q161" s="450"/>
      <c r="R161" s="450"/>
      <c r="S161" s="450"/>
      <c r="T161" s="450"/>
      <c r="U161" s="535">
        <f>IF(B161="","",VLOOKUP(B161,Refresh!$A$7:$B$1000,2,FALSE))</f>
        <v>153</v>
      </c>
      <c r="V161" s="535" t="str">
        <f>IF(U161="","",VLOOKUP(U161,Masuk!$B$9:$I$408,8,FALSE))</f>
        <v/>
      </c>
      <c r="W161" s="577" t="str">
        <f t="shared" si="2"/>
        <v>SY.01</v>
      </c>
      <c r="X161" s="450"/>
    </row>
    <row r="162" spans="1:24" s="451" customFormat="1" ht="14.15" customHeight="1">
      <c r="A162" s="458" t="str">
        <f>IF(Ref_Brg!A162="","",Ref_Brg!A162)</f>
        <v>SY.01.001</v>
      </c>
      <c r="B162" s="456" t="str">
        <f>IF(Ref_Brg!B162="","",Ref_Brg!B162)</f>
        <v>Bayam</v>
      </c>
      <c r="C162" s="452" t="str">
        <f>IF(Ref_Brg!C162="","",Ref_Brg!C162)</f>
        <v>ikat</v>
      </c>
      <c r="D162" s="680"/>
      <c r="E162" s="680"/>
      <c r="F162" s="450"/>
      <c r="G162" s="450"/>
      <c r="I162" s="450"/>
      <c r="J162" s="450"/>
      <c r="K162" s="450"/>
      <c r="L162" s="450"/>
      <c r="M162" s="450"/>
      <c r="N162" s="450"/>
      <c r="O162" s="450"/>
      <c r="P162" s="450"/>
      <c r="Q162" s="450"/>
      <c r="R162" s="450"/>
      <c r="S162" s="450"/>
      <c r="T162" s="450"/>
      <c r="U162" s="535">
        <f>IF(B162="","",VLOOKUP(B162,Refresh!$A$7:$B$1000,2,FALSE))</f>
        <v>154</v>
      </c>
      <c r="V162" s="663" t="str">
        <f>IF(U162="","",VLOOKUP(U162,Masuk!$B$9:$I$812,8,FALSE))</f>
        <v/>
      </c>
      <c r="W162" s="577" t="str">
        <f t="shared" si="2"/>
        <v>SY.01</v>
      </c>
      <c r="X162" s="450"/>
    </row>
    <row r="163" spans="1:24" s="451" customFormat="1" ht="14.15" customHeight="1">
      <c r="A163" s="458" t="str">
        <f>IF(Ref_Brg!A163="","",Ref_Brg!A163)</f>
        <v>SY.01.002</v>
      </c>
      <c r="B163" s="456" t="str">
        <f>IF(Ref_Brg!B163="","",Ref_Brg!B163)</f>
        <v>Kangkung</v>
      </c>
      <c r="C163" s="452" t="str">
        <f>IF(Ref_Brg!C163="","",Ref_Brg!C163)</f>
        <v>ikat</v>
      </c>
      <c r="D163" s="680"/>
      <c r="E163" s="680"/>
      <c r="F163" s="450"/>
      <c r="G163" s="450"/>
      <c r="I163" s="450"/>
      <c r="J163" s="450"/>
      <c r="K163" s="450"/>
      <c r="L163" s="450"/>
      <c r="M163" s="450"/>
      <c r="N163" s="450"/>
      <c r="O163" s="450"/>
      <c r="P163" s="450"/>
      <c r="Q163" s="450"/>
      <c r="R163" s="450"/>
      <c r="S163" s="450"/>
      <c r="T163" s="450"/>
      <c r="U163" s="535">
        <f>IF(B163="","",VLOOKUP(B163,Refresh!$A$7:$B$1000,2,FALSE))</f>
        <v>155</v>
      </c>
      <c r="V163" s="535" t="str">
        <f>IF(U163="","",VLOOKUP(U163,Masuk!$B$9:$I$408,8,FALSE))</f>
        <v/>
      </c>
      <c r="W163" s="577" t="str">
        <f t="shared" si="2"/>
        <v>SY.01</v>
      </c>
      <c r="X163" s="450"/>
    </row>
    <row r="164" spans="1:24" s="451" customFormat="1" ht="14.15" customHeight="1">
      <c r="A164" s="458" t="str">
        <f>IF(Ref_Brg!A164="","",Ref_Brg!A164)</f>
        <v>SY.01.003</v>
      </c>
      <c r="B164" s="456" t="str">
        <f>IF(Ref_Brg!B164="","",Ref_Brg!B164)</f>
        <v>Sawi hijau</v>
      </c>
      <c r="C164" s="452" t="str">
        <f>IF(Ref_Brg!C164="","",Ref_Brg!C164)</f>
        <v>ikat</v>
      </c>
      <c r="D164" s="680"/>
      <c r="E164" s="680"/>
      <c r="F164" s="450"/>
      <c r="G164" s="450"/>
      <c r="I164" s="450"/>
      <c r="J164" s="450"/>
      <c r="K164" s="450"/>
      <c r="L164" s="450"/>
      <c r="M164" s="450"/>
      <c r="N164" s="450"/>
      <c r="O164" s="450"/>
      <c r="P164" s="450"/>
      <c r="Q164" s="450"/>
      <c r="R164" s="450"/>
      <c r="S164" s="450"/>
      <c r="T164" s="450"/>
      <c r="U164" s="535">
        <f>IF(B164="","",VLOOKUP(B164,Refresh!$A$7:$B$1000,2,FALSE))</f>
        <v>156</v>
      </c>
      <c r="V164" s="535" t="str">
        <f>IF(U164="","",VLOOKUP(U164,Masuk!$B$9:$I$408,8,FALSE))</f>
        <v/>
      </c>
      <c r="W164" s="577" t="str">
        <f t="shared" si="2"/>
        <v>SY.01</v>
      </c>
      <c r="X164" s="450"/>
    </row>
    <row r="165" spans="1:24" s="451" customFormat="1" ht="14.15" customHeight="1">
      <c r="A165" s="458" t="str">
        <f>IF(Ref_Brg!A165="","",Ref_Brg!A165)</f>
        <v>SY.01.004</v>
      </c>
      <c r="B165" s="456" t="str">
        <f>IF(Ref_Brg!B165="","",Ref_Brg!B165)</f>
        <v>Sawi putih</v>
      </c>
      <c r="C165" s="452" t="str">
        <f>IF(Ref_Brg!C165="","",Ref_Brg!C165)</f>
        <v>ikat</v>
      </c>
      <c r="D165" s="680"/>
      <c r="E165" s="680"/>
      <c r="F165" s="450"/>
      <c r="G165" s="450"/>
      <c r="I165" s="450"/>
      <c r="J165" s="450"/>
      <c r="K165" s="450"/>
      <c r="L165" s="450"/>
      <c r="M165" s="450"/>
      <c r="N165" s="450"/>
      <c r="O165" s="450"/>
      <c r="P165" s="450"/>
      <c r="Q165" s="450"/>
      <c r="R165" s="450"/>
      <c r="S165" s="450"/>
      <c r="T165" s="450"/>
      <c r="U165" s="535">
        <f>IF(B165="","",VLOOKUP(B165,Refresh!$A$7:$B$1000,2,FALSE))</f>
        <v>157</v>
      </c>
      <c r="V165" s="535" t="str">
        <f>IF(U165="","",VLOOKUP(U165,Masuk!$B$9:$I$408,8,FALSE))</f>
        <v/>
      </c>
      <c r="W165" s="577" t="str">
        <f t="shared" si="2"/>
        <v>SY.01</v>
      </c>
      <c r="X165" s="450"/>
    </row>
    <row r="166" spans="1:24" s="451" customFormat="1" ht="14.15" customHeight="1">
      <c r="A166" s="458" t="str">
        <f>IF(Ref_Brg!A166="","",Ref_Brg!A166)</f>
        <v>SY.01.005</v>
      </c>
      <c r="B166" s="456" t="str">
        <f>IF(Ref_Brg!B166="","",Ref_Brg!B166)</f>
        <v>Pakcoy</v>
      </c>
      <c r="C166" s="452" t="str">
        <f>IF(Ref_Brg!C166="","",Ref_Brg!C166)</f>
        <v>ikat</v>
      </c>
      <c r="D166" s="680"/>
      <c r="E166" s="680"/>
      <c r="F166" s="450"/>
      <c r="G166" s="450"/>
      <c r="I166" s="450"/>
      <c r="J166" s="450"/>
      <c r="K166" s="450"/>
      <c r="L166" s="450"/>
      <c r="M166" s="450"/>
      <c r="N166" s="450"/>
      <c r="O166" s="450"/>
      <c r="P166" s="450"/>
      <c r="Q166" s="450"/>
      <c r="R166" s="450"/>
      <c r="S166" s="450"/>
      <c r="T166" s="450"/>
      <c r="U166" s="535">
        <f>IF(B166="","",VLOOKUP(B166,Refresh!$A$7:$B$1000,2,FALSE))</f>
        <v>158</v>
      </c>
      <c r="V166" s="535" t="str">
        <f>IF(U166="","",VLOOKUP(U166,Masuk!$B$9:$I$408,8,FALSE))</f>
        <v/>
      </c>
      <c r="W166" s="577" t="str">
        <f t="shared" si="2"/>
        <v>SY.01</v>
      </c>
      <c r="X166" s="450"/>
    </row>
    <row r="167" spans="1:24" s="451" customFormat="1" ht="14.15" customHeight="1">
      <c r="A167" s="458" t="str">
        <f>IF(Ref_Brg!A167="","",Ref_Brg!A167)</f>
        <v>SY.01.006</v>
      </c>
      <c r="B167" s="456" t="str">
        <f>IF(Ref_Brg!B167="","",Ref_Brg!B167)</f>
        <v>Selada</v>
      </c>
      <c r="C167" s="452" t="str">
        <f>IF(Ref_Brg!C167="","",Ref_Brg!C167)</f>
        <v>ikat</v>
      </c>
      <c r="D167" s="680"/>
      <c r="E167" s="680"/>
      <c r="F167" s="450"/>
      <c r="G167" s="450"/>
      <c r="I167" s="450"/>
      <c r="J167" s="450"/>
      <c r="K167" s="450"/>
      <c r="L167" s="450"/>
      <c r="M167" s="450"/>
      <c r="N167" s="450"/>
      <c r="O167" s="450"/>
      <c r="P167" s="450"/>
      <c r="Q167" s="450"/>
      <c r="R167" s="450"/>
      <c r="S167" s="450"/>
      <c r="T167" s="450"/>
      <c r="U167" s="535">
        <f>IF(B167="","",VLOOKUP(B167,Refresh!$A$7:$B$1000,2,FALSE))</f>
        <v>159</v>
      </c>
      <c r="V167" s="535" t="str">
        <f>IF(U167="","",VLOOKUP(U167,Masuk!$B$9:$I$408,8,FALSE))</f>
        <v/>
      </c>
      <c r="W167" s="577" t="str">
        <f t="shared" si="2"/>
        <v>SY.01</v>
      </c>
      <c r="X167" s="450"/>
    </row>
    <row r="168" spans="1:24" s="451" customFormat="1" ht="14.15" customHeight="1">
      <c r="A168" s="458" t="str">
        <f>IF(Ref_Brg!A168="","",Ref_Brg!A168)</f>
        <v>SY.01.007</v>
      </c>
      <c r="B168" s="456" t="str">
        <f>IF(Ref_Brg!B168="","",Ref_Brg!B168)</f>
        <v>Daun singkong</v>
      </c>
      <c r="C168" s="452" t="str">
        <f>IF(Ref_Brg!C168="","",Ref_Brg!C168)</f>
        <v>ikat</v>
      </c>
      <c r="D168" s="680"/>
      <c r="E168" s="680"/>
      <c r="F168" s="450"/>
      <c r="G168" s="450"/>
      <c r="I168" s="450"/>
      <c r="J168" s="450"/>
      <c r="K168" s="450"/>
      <c r="L168" s="450"/>
      <c r="M168" s="450"/>
      <c r="N168" s="450"/>
      <c r="O168" s="450"/>
      <c r="P168" s="450"/>
      <c r="Q168" s="450"/>
      <c r="R168" s="450"/>
      <c r="S168" s="450"/>
      <c r="T168" s="450"/>
      <c r="U168" s="535">
        <f>IF(B168="","",VLOOKUP(B168,Refresh!$A$7:$B$1000,2,FALSE))</f>
        <v>160</v>
      </c>
      <c r="V168" s="535" t="str">
        <f>IF(U168="","",VLOOKUP(U168,Masuk!$B$9:$I$408,8,FALSE))</f>
        <v/>
      </c>
      <c r="W168" s="577" t="str">
        <f t="shared" si="2"/>
        <v>SY.01</v>
      </c>
      <c r="X168" s="450"/>
    </row>
    <row r="169" spans="1:24" s="451" customFormat="1" ht="14.15" customHeight="1">
      <c r="A169" s="458" t="str">
        <f>IF(Ref_Brg!A169="","",Ref_Brg!A169)</f>
        <v>SY.01.008</v>
      </c>
      <c r="B169" s="456" t="str">
        <f>IF(Ref_Brg!B169="","",Ref_Brg!B169)</f>
        <v>Daun pepaya</v>
      </c>
      <c r="C169" s="452" t="str">
        <f>IF(Ref_Brg!C169="","",Ref_Brg!C169)</f>
        <v>ikat</v>
      </c>
      <c r="D169" s="680"/>
      <c r="E169" s="680"/>
      <c r="F169" s="450"/>
      <c r="G169" s="450"/>
      <c r="I169" s="450"/>
      <c r="J169" s="450"/>
      <c r="K169" s="450"/>
      <c r="L169" s="450"/>
      <c r="M169" s="450"/>
      <c r="N169" s="450"/>
      <c r="O169" s="450"/>
      <c r="P169" s="450"/>
      <c r="Q169" s="450"/>
      <c r="R169" s="450"/>
      <c r="S169" s="450"/>
      <c r="T169" s="450"/>
      <c r="U169" s="535">
        <f>IF(B169="","",VLOOKUP(B169,Refresh!$A$7:$B$1000,2,FALSE))</f>
        <v>161</v>
      </c>
      <c r="V169" s="535" t="str">
        <f>IF(U169="","",VLOOKUP(U169,Masuk!$B$9:$I$408,8,FALSE))</f>
        <v/>
      </c>
      <c r="W169" s="577" t="str">
        <f t="shared" si="2"/>
        <v>SY.01</v>
      </c>
      <c r="X169" s="450"/>
    </row>
    <row r="170" spans="1:24" s="451" customFormat="1" ht="14.15" customHeight="1">
      <c r="A170" s="458" t="str">
        <f>IF(Ref_Brg!A170="","",Ref_Brg!A170)</f>
        <v>SY.01.009</v>
      </c>
      <c r="B170" s="456" t="str">
        <f>IF(Ref_Brg!B170="","",Ref_Brg!B170)</f>
        <v>Kelor</v>
      </c>
      <c r="C170" s="452" t="str">
        <f>IF(Ref_Brg!C170="","",Ref_Brg!C170)</f>
        <v>ikat</v>
      </c>
      <c r="D170" s="680"/>
      <c r="E170" s="680"/>
      <c r="F170" s="450"/>
      <c r="G170" s="450"/>
      <c r="I170" s="450"/>
      <c r="J170" s="450"/>
      <c r="K170" s="450"/>
      <c r="L170" s="450"/>
      <c r="M170" s="450"/>
      <c r="N170" s="450"/>
      <c r="O170" s="450"/>
      <c r="P170" s="450"/>
      <c r="Q170" s="450"/>
      <c r="R170" s="450"/>
      <c r="S170" s="450"/>
      <c r="T170" s="450"/>
      <c r="U170" s="535">
        <f>IF(B170="","",VLOOKUP(B170,Refresh!$A$7:$B$1000,2,FALSE))</f>
        <v>162</v>
      </c>
      <c r="V170" s="535" t="str">
        <f>IF(U170="","",VLOOKUP(U170,Masuk!$B$9:$I$408,8,FALSE))</f>
        <v/>
      </c>
      <c r="W170" s="577" t="str">
        <f t="shared" si="2"/>
        <v>SY.01</v>
      </c>
      <c r="X170" s="450"/>
    </row>
    <row r="171" spans="1:24" s="451" customFormat="1" ht="14.15" customHeight="1">
      <c r="A171" s="458" t="str">
        <f>IF(Ref_Brg!A171="","",Ref_Brg!A171)</f>
        <v>SY.01.010</v>
      </c>
      <c r="B171" s="456" t="str">
        <f>IF(Ref_Brg!B171="","",Ref_Brg!B171)</f>
        <v>Katuk</v>
      </c>
      <c r="C171" s="452" t="str">
        <f>IF(Ref_Brg!C171="","",Ref_Brg!C171)</f>
        <v>ikat</v>
      </c>
      <c r="D171" s="680"/>
      <c r="E171" s="680"/>
      <c r="F171" s="450"/>
      <c r="G171" s="450"/>
      <c r="I171" s="450"/>
      <c r="J171" s="450"/>
      <c r="K171" s="450"/>
      <c r="L171" s="450"/>
      <c r="M171" s="450"/>
      <c r="N171" s="450"/>
      <c r="O171" s="450"/>
      <c r="P171" s="450"/>
      <c r="Q171" s="450"/>
      <c r="R171" s="450"/>
      <c r="S171" s="450"/>
      <c r="T171" s="450"/>
      <c r="U171" s="535">
        <f>IF(B171="","",VLOOKUP(B171,Refresh!$A$7:$B$1000,2,FALSE))</f>
        <v>163</v>
      </c>
      <c r="V171" s="535" t="str">
        <f>IF(U171="","",VLOOKUP(U171,Masuk!$B$9:$I$408,8,FALSE))</f>
        <v/>
      </c>
      <c r="W171" s="577" t="str">
        <f t="shared" si="2"/>
        <v>SY.01</v>
      </c>
      <c r="X171" s="450"/>
    </row>
    <row r="172" spans="1:24" s="451" customFormat="1" ht="14.15" customHeight="1">
      <c r="A172" s="458" t="str">
        <f>IF(Ref_Brg!A172="","",Ref_Brg!A172)</f>
        <v>SY.01.011</v>
      </c>
      <c r="B172" s="456" t="str">
        <f>IF(Ref_Brg!B172="","",Ref_Brg!B172)</f>
        <v>Seledri daun</v>
      </c>
      <c r="C172" s="452" t="str">
        <f>IF(Ref_Brg!C172="","",Ref_Brg!C172)</f>
        <v>ikat</v>
      </c>
      <c r="D172" s="680"/>
      <c r="E172" s="680"/>
      <c r="F172" s="450"/>
      <c r="G172" s="450"/>
      <c r="I172" s="450"/>
      <c r="J172" s="450"/>
      <c r="K172" s="450"/>
      <c r="L172" s="450"/>
      <c r="M172" s="450"/>
      <c r="N172" s="450"/>
      <c r="O172" s="450"/>
      <c r="P172" s="450"/>
      <c r="Q172" s="450"/>
      <c r="R172" s="450"/>
      <c r="S172" s="450"/>
      <c r="T172" s="450"/>
      <c r="U172" s="535">
        <f>IF(B172="","",VLOOKUP(B172,Refresh!$A$7:$B$1000,2,FALSE))</f>
        <v>164</v>
      </c>
      <c r="V172" s="535" t="str">
        <f>IF(U172="","",VLOOKUP(U172,Masuk!$B$9:$I$408,8,FALSE))</f>
        <v/>
      </c>
      <c r="W172" s="577" t="str">
        <f t="shared" si="2"/>
        <v>SY.01</v>
      </c>
      <c r="X172" s="450"/>
    </row>
    <row r="173" spans="1:24" s="451" customFormat="1" ht="14.15" customHeight="1">
      <c r="A173" s="458" t="str">
        <f>IF(Ref_Brg!A173="","",Ref_Brg!A173)</f>
        <v>SY.01.012</v>
      </c>
      <c r="B173" s="456" t="str">
        <f>IF(Ref_Brg!B173="","",Ref_Brg!B173)</f>
        <v>Brokoli</v>
      </c>
      <c r="C173" s="452" t="str">
        <f>IF(Ref_Brg!C173="","",Ref_Brg!C173)</f>
        <v>kg</v>
      </c>
      <c r="D173" s="680"/>
      <c r="E173" s="680"/>
      <c r="F173" s="450"/>
      <c r="G173" s="450"/>
      <c r="I173" s="450"/>
      <c r="J173" s="450"/>
      <c r="K173" s="450"/>
      <c r="L173" s="450"/>
      <c r="M173" s="450"/>
      <c r="N173" s="450"/>
      <c r="O173" s="450"/>
      <c r="P173" s="450"/>
      <c r="Q173" s="450"/>
      <c r="R173" s="450"/>
      <c r="S173" s="450"/>
      <c r="T173" s="450"/>
      <c r="U173" s="535">
        <f>IF(B173="","",VLOOKUP(B173,Refresh!$A$7:$B$1000,2,FALSE))</f>
        <v>165</v>
      </c>
      <c r="V173" s="535" t="str">
        <f>IF(U173="","",VLOOKUP(U173,Masuk!$B$9:$I$408,8,FALSE))</f>
        <v/>
      </c>
      <c r="W173" s="577" t="str">
        <f t="shared" si="2"/>
        <v>SY.01</v>
      </c>
      <c r="X173" s="450"/>
    </row>
    <row r="174" spans="1:24" s="451" customFormat="1" ht="14.15" customHeight="1">
      <c r="A174" s="458" t="str">
        <f>IF(Ref_Brg!A174="","",Ref_Brg!A174)</f>
        <v>SY.01.013</v>
      </c>
      <c r="B174" s="456" t="str">
        <f>IF(Ref_Brg!B174="","",Ref_Brg!B174)</f>
        <v>Kembang kol</v>
      </c>
      <c r="C174" s="452" t="str">
        <f>IF(Ref_Brg!C174="","",Ref_Brg!C174)</f>
        <v>kg</v>
      </c>
      <c r="D174" s="680"/>
      <c r="E174" s="680"/>
      <c r="F174" s="450"/>
      <c r="G174" s="450"/>
      <c r="I174" s="450"/>
      <c r="J174" s="450"/>
      <c r="K174" s="450"/>
      <c r="L174" s="450"/>
      <c r="M174" s="450"/>
      <c r="N174" s="450"/>
      <c r="O174" s="450"/>
      <c r="P174" s="450"/>
      <c r="Q174" s="450"/>
      <c r="R174" s="450"/>
      <c r="S174" s="450"/>
      <c r="T174" s="450"/>
      <c r="U174" s="535">
        <f>IF(B174="","",VLOOKUP(B174,Refresh!$A$7:$B$1000,2,FALSE))</f>
        <v>166</v>
      </c>
      <c r="V174" s="535" t="str">
        <f>IF(U174="","",VLOOKUP(U174,Masuk!$B$9:$I$408,8,FALSE))</f>
        <v/>
      </c>
      <c r="W174" s="577" t="str">
        <f t="shared" si="2"/>
        <v>SY.01</v>
      </c>
      <c r="X174" s="450"/>
    </row>
    <row r="175" spans="1:24" s="451" customFormat="1" ht="14.15" customHeight="1">
      <c r="A175" s="458" t="str">
        <f>IF(Ref_Brg!A175="","",Ref_Brg!A175)</f>
        <v>SY.01.014</v>
      </c>
      <c r="B175" s="456" t="str">
        <f>IF(Ref_Brg!B175="","",Ref_Brg!B175)</f>
        <v>Buncis</v>
      </c>
      <c r="C175" s="452" t="str">
        <f>IF(Ref_Brg!C175="","",Ref_Brg!C175)</f>
        <v>kg</v>
      </c>
      <c r="D175" s="680"/>
      <c r="E175" s="680"/>
      <c r="F175" s="450"/>
      <c r="G175" s="450"/>
      <c r="I175" s="450"/>
      <c r="J175" s="450"/>
      <c r="K175" s="450"/>
      <c r="L175" s="450"/>
      <c r="M175" s="450"/>
      <c r="N175" s="450"/>
      <c r="O175" s="450"/>
      <c r="P175" s="450"/>
      <c r="Q175" s="450"/>
      <c r="R175" s="450"/>
      <c r="S175" s="450"/>
      <c r="T175" s="450"/>
      <c r="U175" s="535">
        <f>IF(B175="","",VLOOKUP(B175,Refresh!$A$7:$B$1000,2,FALSE))</f>
        <v>167</v>
      </c>
      <c r="V175" s="663" t="str">
        <f>IF(U175="","",VLOOKUP(U175,Masuk!$B$9:$I$812,8,FALSE))</f>
        <v/>
      </c>
      <c r="W175" s="577" t="str">
        <f t="shared" si="2"/>
        <v>SY.01</v>
      </c>
      <c r="X175" s="450"/>
    </row>
    <row r="176" spans="1:24" s="451" customFormat="1" ht="14.15" customHeight="1">
      <c r="A176" s="458" t="str">
        <f>IF(Ref_Brg!A176="","",Ref_Brg!A176)</f>
        <v>SY.01.015</v>
      </c>
      <c r="B176" s="456" t="str">
        <f>IF(Ref_Brg!B176="","",Ref_Brg!B176)</f>
        <v>Seledri batang</v>
      </c>
      <c r="C176" s="452" t="str">
        <f>IF(Ref_Brg!C176="","",Ref_Brg!C176)</f>
        <v>ikat</v>
      </c>
      <c r="D176" s="680"/>
      <c r="E176" s="680"/>
      <c r="F176" s="450"/>
      <c r="G176" s="450"/>
      <c r="I176" s="450"/>
      <c r="J176" s="450"/>
      <c r="K176" s="450"/>
      <c r="L176" s="450"/>
      <c r="M176" s="450"/>
      <c r="N176" s="450"/>
      <c r="O176" s="450"/>
      <c r="P176" s="450"/>
      <c r="Q176" s="450"/>
      <c r="R176" s="450"/>
      <c r="S176" s="450"/>
      <c r="T176" s="450"/>
      <c r="U176" s="535">
        <f>IF(B176="","",VLOOKUP(B176,Refresh!$A$7:$B$1000,2,FALSE))</f>
        <v>168</v>
      </c>
      <c r="V176" s="535" t="str">
        <f>IF(U176="","",VLOOKUP(U176,Masuk!$B$9:$I$408,8,FALSE))</f>
        <v/>
      </c>
      <c r="W176" s="577" t="str">
        <f t="shared" si="2"/>
        <v>SY.01</v>
      </c>
      <c r="X176" s="450"/>
    </row>
    <row r="177" spans="1:24" s="451" customFormat="1" ht="14.15" customHeight="1">
      <c r="A177" s="458" t="str">
        <f>IF(Ref_Brg!A177="","",Ref_Brg!A177)</f>
        <v>SY.01.016</v>
      </c>
      <c r="B177" s="456" t="str">
        <f>IF(Ref_Brg!B177="","",Ref_Brg!B177)</f>
        <v>Asparagus</v>
      </c>
      <c r="C177" s="452" t="str">
        <f>IF(Ref_Brg!C177="","",Ref_Brg!C177)</f>
        <v>ikat</v>
      </c>
      <c r="D177" s="680"/>
      <c r="E177" s="680"/>
      <c r="F177" s="450"/>
      <c r="G177" s="450"/>
      <c r="I177" s="450"/>
      <c r="J177" s="450"/>
      <c r="K177" s="450"/>
      <c r="L177" s="450"/>
      <c r="M177" s="450"/>
      <c r="N177" s="450"/>
      <c r="O177" s="450"/>
      <c r="P177" s="450"/>
      <c r="Q177" s="450"/>
      <c r="R177" s="450"/>
      <c r="S177" s="450"/>
      <c r="T177" s="450"/>
      <c r="U177" s="535">
        <f>IF(B177="","",VLOOKUP(B177,Refresh!$A$7:$B$1000,2,FALSE))</f>
        <v>169</v>
      </c>
      <c r="V177" s="535" t="str">
        <f>IF(U177="","",VLOOKUP(U177,Masuk!$B$9:$I$408,8,FALSE))</f>
        <v/>
      </c>
      <c r="W177" s="577" t="str">
        <f t="shared" si="2"/>
        <v>SY.01</v>
      </c>
      <c r="X177" s="450"/>
    </row>
    <row r="178" spans="1:24" s="451" customFormat="1" ht="14.15" customHeight="1">
      <c r="A178" s="458" t="str">
        <f>IF(Ref_Brg!A178="","",Ref_Brg!A178)</f>
        <v>SY.01.099</v>
      </c>
      <c r="B178" s="456" t="str">
        <f>IF(Ref_Brg!B178="","",Ref_Brg!B178)</f>
        <v>Sayuran daun/batang/bunga-lainnya</v>
      </c>
      <c r="C178" s="452" t="str">
        <f>IF(Ref_Brg!C178="","",Ref_Brg!C178)</f>
        <v>ikat</v>
      </c>
      <c r="D178" s="680"/>
      <c r="E178" s="680"/>
      <c r="F178" s="450"/>
      <c r="G178" s="450"/>
      <c r="I178" s="450"/>
      <c r="J178" s="450"/>
      <c r="K178" s="450"/>
      <c r="L178" s="450"/>
      <c r="M178" s="450"/>
      <c r="N178" s="450"/>
      <c r="O178" s="450"/>
      <c r="P178" s="450"/>
      <c r="Q178" s="450"/>
      <c r="R178" s="450"/>
      <c r="S178" s="450"/>
      <c r="T178" s="450"/>
      <c r="U178" s="535">
        <f>IF(B178="","",VLOOKUP(B178,Refresh!$A$7:$B$1000,2,FALSE))</f>
        <v>170</v>
      </c>
      <c r="V178" s="535" t="str">
        <f>IF(U178="","",VLOOKUP(U178,Masuk!$B$9:$I$408,8,FALSE))</f>
        <v/>
      </c>
      <c r="W178" s="577" t="str">
        <f t="shared" si="2"/>
        <v>SY.01</v>
      </c>
      <c r="X178" s="450"/>
    </row>
    <row r="179" spans="1:24" s="451" customFormat="1" ht="14.15" customHeight="1">
      <c r="A179" s="584" t="str">
        <f>IF(Ref_Brg!A179="","",Ref_Brg!A179)</f>
        <v>SY.02</v>
      </c>
      <c r="B179" s="579" t="str">
        <f>IF(Ref_Brg!B179="","",Ref_Brg!B179)</f>
        <v>SAYURAN BUAH/UMBI/AKAR</v>
      </c>
      <c r="C179" s="585" t="str">
        <f>IF(Ref_Brg!C179="","",Ref_Brg!C179)</f>
        <v/>
      </c>
      <c r="D179" s="681"/>
      <c r="E179" s="681"/>
      <c r="F179" s="450"/>
      <c r="G179" s="450"/>
      <c r="I179" s="450"/>
      <c r="J179" s="450"/>
      <c r="K179" s="450"/>
      <c r="L179" s="450"/>
      <c r="M179" s="450"/>
      <c r="N179" s="450"/>
      <c r="O179" s="450"/>
      <c r="P179" s="450"/>
      <c r="Q179" s="450"/>
      <c r="R179" s="450"/>
      <c r="S179" s="450"/>
      <c r="T179" s="450"/>
      <c r="U179" s="535">
        <f>IF(B179="","",VLOOKUP(B179,Refresh!$A$7:$B$1000,2,FALSE))</f>
        <v>171</v>
      </c>
      <c r="V179" s="535" t="str">
        <f>IF(U179="","",VLOOKUP(U179,Masuk!$B$9:$I$408,8,FALSE))</f>
        <v/>
      </c>
      <c r="W179" s="577" t="str">
        <f t="shared" si="2"/>
        <v>SY.02</v>
      </c>
      <c r="X179" s="450"/>
    </row>
    <row r="180" spans="1:24" s="451" customFormat="1" ht="14.15" customHeight="1">
      <c r="A180" s="458" t="str">
        <f>IF(Ref_Brg!A180="","",Ref_Brg!A180)</f>
        <v>SY.02.001</v>
      </c>
      <c r="B180" s="456" t="str">
        <f>IF(Ref_Brg!B180="","",Ref_Brg!B180)</f>
        <v>Tomat</v>
      </c>
      <c r="C180" s="452" t="str">
        <f>IF(Ref_Brg!C180="","",Ref_Brg!C180)</f>
        <v>kg</v>
      </c>
      <c r="D180" s="680"/>
      <c r="E180" s="680"/>
      <c r="F180" s="450"/>
      <c r="G180" s="450"/>
      <c r="I180" s="450"/>
      <c r="J180" s="450"/>
      <c r="K180" s="450"/>
      <c r="L180" s="450"/>
      <c r="M180" s="450"/>
      <c r="N180" s="450"/>
      <c r="O180" s="450"/>
      <c r="P180" s="450"/>
      <c r="Q180" s="450"/>
      <c r="R180" s="450"/>
      <c r="S180" s="450"/>
      <c r="T180" s="450"/>
      <c r="U180" s="535">
        <f>IF(B180="","",VLOOKUP(B180,Refresh!$A$7:$B$1000,2,FALSE))</f>
        <v>172</v>
      </c>
      <c r="V180" s="663" t="str">
        <f>IF(U180="","",VLOOKUP(U180,Masuk!$B$9:$I$812,8,FALSE))</f>
        <v/>
      </c>
      <c r="W180" s="577" t="str">
        <f t="shared" si="2"/>
        <v>SY.02</v>
      </c>
      <c r="X180" s="450"/>
    </row>
    <row r="181" spans="1:24" s="451" customFormat="1" ht="14.15" customHeight="1">
      <c r="A181" s="458" t="str">
        <f>IF(Ref_Brg!A181="","",Ref_Brg!A181)</f>
        <v>SY.02.002</v>
      </c>
      <c r="B181" s="456" t="str">
        <f>IF(Ref_Brg!B181="","",Ref_Brg!B181)</f>
        <v>Mentimun</v>
      </c>
      <c r="C181" s="452" t="str">
        <f>IF(Ref_Brg!C181="","",Ref_Brg!C181)</f>
        <v>kg</v>
      </c>
      <c r="D181" s="680"/>
      <c r="E181" s="680"/>
      <c r="F181" s="450"/>
      <c r="G181" s="450"/>
      <c r="I181" s="450"/>
      <c r="J181" s="450"/>
      <c r="K181" s="450"/>
      <c r="L181" s="450"/>
      <c r="M181" s="450"/>
      <c r="N181" s="450"/>
      <c r="O181" s="450"/>
      <c r="P181" s="450"/>
      <c r="Q181" s="450"/>
      <c r="R181" s="450"/>
      <c r="S181" s="450"/>
      <c r="T181" s="450"/>
      <c r="U181" s="535">
        <f>IF(B181="","",VLOOKUP(B181,Refresh!$A$7:$B$1000,2,FALSE))</f>
        <v>173</v>
      </c>
      <c r="V181" s="535" t="str">
        <f>IF(U181="","",VLOOKUP(U181,Masuk!$B$9:$I$408,8,FALSE))</f>
        <v/>
      </c>
      <c r="W181" s="577" t="str">
        <f t="shared" si="2"/>
        <v>SY.02</v>
      </c>
      <c r="X181" s="450"/>
    </row>
    <row r="182" spans="1:24" s="451" customFormat="1" ht="14.15" customHeight="1">
      <c r="A182" s="458" t="str">
        <f>IF(Ref_Brg!A182="","",Ref_Brg!A182)</f>
        <v>SY.02.003</v>
      </c>
      <c r="B182" s="456" t="str">
        <f>IF(Ref_Brg!B182="","",Ref_Brg!B182)</f>
        <v>Terong ungu</v>
      </c>
      <c r="C182" s="452" t="str">
        <f>IF(Ref_Brg!C182="","",Ref_Brg!C182)</f>
        <v>kg</v>
      </c>
      <c r="D182" s="680"/>
      <c r="E182" s="680"/>
      <c r="F182" s="450"/>
      <c r="G182" s="450"/>
      <c r="I182" s="450"/>
      <c r="J182" s="450"/>
      <c r="K182" s="450"/>
      <c r="L182" s="450"/>
      <c r="M182" s="450"/>
      <c r="N182" s="450"/>
      <c r="O182" s="450"/>
      <c r="P182" s="450"/>
      <c r="Q182" s="450"/>
      <c r="R182" s="450"/>
      <c r="S182" s="450"/>
      <c r="T182" s="450"/>
      <c r="U182" s="535">
        <f>IF(B182="","",VLOOKUP(B182,Refresh!$A$7:$B$1000,2,FALSE))</f>
        <v>174</v>
      </c>
      <c r="V182" s="535" t="str">
        <f>IF(U182="","",VLOOKUP(U182,Masuk!$B$9:$I$408,8,FALSE))</f>
        <v/>
      </c>
      <c r="W182" s="577" t="str">
        <f t="shared" si="2"/>
        <v>SY.02</v>
      </c>
      <c r="X182" s="450"/>
    </row>
    <row r="183" spans="1:24" s="451" customFormat="1" ht="14.15" customHeight="1">
      <c r="A183" s="458" t="str">
        <f>IF(Ref_Brg!A183="","",Ref_Brg!A183)</f>
        <v>SY.02.004</v>
      </c>
      <c r="B183" s="456" t="str">
        <f>IF(Ref_Brg!B183="","",Ref_Brg!B183)</f>
        <v>Terong hijau</v>
      </c>
      <c r="C183" s="452" t="str">
        <f>IF(Ref_Brg!C183="","",Ref_Brg!C183)</f>
        <v>kg</v>
      </c>
      <c r="D183" s="680"/>
      <c r="E183" s="680"/>
      <c r="F183" s="450"/>
      <c r="G183" s="450"/>
      <c r="I183" s="450"/>
      <c r="J183" s="450"/>
      <c r="K183" s="450"/>
      <c r="L183" s="450"/>
      <c r="M183" s="450"/>
      <c r="N183" s="450"/>
      <c r="O183" s="450"/>
      <c r="P183" s="450"/>
      <c r="Q183" s="450"/>
      <c r="R183" s="450"/>
      <c r="S183" s="450"/>
      <c r="T183" s="450"/>
      <c r="U183" s="535">
        <f>IF(B183="","",VLOOKUP(B183,Refresh!$A$7:$B$1000,2,FALSE))</f>
        <v>175</v>
      </c>
      <c r="V183" s="535" t="str">
        <f>IF(U183="","",VLOOKUP(U183,Masuk!$B$9:$I$408,8,FALSE))</f>
        <v/>
      </c>
      <c r="W183" s="577" t="str">
        <f t="shared" si="2"/>
        <v>SY.02</v>
      </c>
      <c r="X183" s="450"/>
    </row>
    <row r="184" spans="1:24" s="451" customFormat="1" ht="14.15" customHeight="1">
      <c r="A184" s="458" t="str">
        <f>IF(Ref_Brg!A184="","",Ref_Brg!A184)</f>
        <v>SY.02.005</v>
      </c>
      <c r="B184" s="456" t="str">
        <f>IF(Ref_Brg!B184="","",Ref_Brg!B184)</f>
        <v>Cabai merah besar</v>
      </c>
      <c r="C184" s="452" t="str">
        <f>IF(Ref_Brg!C184="","",Ref_Brg!C184)</f>
        <v>kg</v>
      </c>
      <c r="D184" s="680"/>
      <c r="E184" s="680"/>
      <c r="F184" s="450"/>
      <c r="G184" s="450"/>
      <c r="I184" s="450"/>
      <c r="J184" s="450"/>
      <c r="K184" s="450"/>
      <c r="L184" s="450"/>
      <c r="M184" s="450"/>
      <c r="N184" s="450"/>
      <c r="O184" s="450"/>
      <c r="P184" s="450"/>
      <c r="Q184" s="450"/>
      <c r="R184" s="450"/>
      <c r="S184" s="450"/>
      <c r="T184" s="450"/>
      <c r="U184" s="535">
        <f>IF(B184="","",VLOOKUP(B184,Refresh!$A$7:$B$1000,2,FALSE))</f>
        <v>176</v>
      </c>
      <c r="V184" s="535" t="str">
        <f>IF(U184="","",VLOOKUP(U184,Masuk!$B$9:$I$408,8,FALSE))</f>
        <v/>
      </c>
      <c r="W184" s="577" t="str">
        <f t="shared" si="2"/>
        <v>SY.02</v>
      </c>
      <c r="X184" s="450"/>
    </row>
    <row r="185" spans="1:24" s="451" customFormat="1" ht="14.15" customHeight="1">
      <c r="A185" s="458" t="str">
        <f>IF(Ref_Brg!A185="","",Ref_Brg!A185)</f>
        <v>SY.02.006</v>
      </c>
      <c r="B185" s="456" t="str">
        <f>IF(Ref_Brg!B185="","",Ref_Brg!B185)</f>
        <v>Cabai rawit</v>
      </c>
      <c r="C185" s="452" t="str">
        <f>IF(Ref_Brg!C185="","",Ref_Brg!C185)</f>
        <v>kg</v>
      </c>
      <c r="D185" s="680"/>
      <c r="E185" s="680"/>
      <c r="F185" s="450"/>
      <c r="G185" s="450"/>
      <c r="I185" s="450"/>
      <c r="J185" s="450"/>
      <c r="K185" s="450"/>
      <c r="L185" s="450"/>
      <c r="M185" s="450"/>
      <c r="N185" s="450"/>
      <c r="O185" s="450"/>
      <c r="P185" s="450"/>
      <c r="Q185" s="450"/>
      <c r="R185" s="450"/>
      <c r="S185" s="450"/>
      <c r="T185" s="450"/>
      <c r="U185" s="535">
        <f>IF(B185="","",VLOOKUP(B185,Refresh!$A$7:$B$1000,2,FALSE))</f>
        <v>177</v>
      </c>
      <c r="V185" s="535" t="str">
        <f>IF(U185="","",VLOOKUP(U185,Masuk!$B$9:$I$408,8,FALSE))</f>
        <v/>
      </c>
      <c r="W185" s="577" t="str">
        <f t="shared" si="2"/>
        <v>SY.02</v>
      </c>
      <c r="X185" s="450"/>
    </row>
    <row r="186" spans="1:24" s="451" customFormat="1" ht="14.15" customHeight="1">
      <c r="A186" s="458" t="str">
        <f>IF(Ref_Brg!A186="","",Ref_Brg!A186)</f>
        <v>SY.02.007</v>
      </c>
      <c r="B186" s="456" t="str">
        <f>IF(Ref_Brg!B186="","",Ref_Brg!B186)</f>
        <v>Labu siam</v>
      </c>
      <c r="C186" s="452" t="str">
        <f>IF(Ref_Brg!C186="","",Ref_Brg!C186)</f>
        <v>kg</v>
      </c>
      <c r="D186" s="680"/>
      <c r="E186" s="680"/>
      <c r="F186" s="450"/>
      <c r="G186" s="450"/>
      <c r="I186" s="450"/>
      <c r="J186" s="450"/>
      <c r="K186" s="450"/>
      <c r="L186" s="450"/>
      <c r="M186" s="450"/>
      <c r="N186" s="450"/>
      <c r="O186" s="450"/>
      <c r="P186" s="450"/>
      <c r="Q186" s="450"/>
      <c r="R186" s="450"/>
      <c r="S186" s="450"/>
      <c r="T186" s="450"/>
      <c r="U186" s="535">
        <f>IF(B186="","",VLOOKUP(B186,Refresh!$A$7:$B$1000,2,FALSE))</f>
        <v>178</v>
      </c>
      <c r="V186" s="535" t="str">
        <f>IF(U186="","",VLOOKUP(U186,Masuk!$B$9:$I$408,8,FALSE))</f>
        <v/>
      </c>
      <c r="W186" s="577" t="str">
        <f t="shared" si="2"/>
        <v>SY.02</v>
      </c>
      <c r="X186" s="450"/>
    </row>
    <row r="187" spans="1:24" s="451" customFormat="1" ht="14.15" customHeight="1">
      <c r="A187" s="458" t="str">
        <f>IF(Ref_Brg!A187="","",Ref_Brg!A187)</f>
        <v>SY.02.008</v>
      </c>
      <c r="B187" s="456" t="str">
        <f>IF(Ref_Brg!B187="","",Ref_Brg!B187)</f>
        <v>Pare</v>
      </c>
      <c r="C187" s="452" t="str">
        <f>IF(Ref_Brg!C187="","",Ref_Brg!C187)</f>
        <v>kg</v>
      </c>
      <c r="D187" s="680"/>
      <c r="E187" s="680"/>
      <c r="F187" s="450"/>
      <c r="G187" s="450"/>
      <c r="I187" s="450"/>
      <c r="J187" s="450"/>
      <c r="K187" s="450"/>
      <c r="L187" s="450"/>
      <c r="M187" s="450"/>
      <c r="N187" s="450"/>
      <c r="O187" s="450"/>
      <c r="P187" s="450"/>
      <c r="Q187" s="450"/>
      <c r="R187" s="450"/>
      <c r="S187" s="450"/>
      <c r="T187" s="450"/>
      <c r="U187" s="535">
        <f>IF(B187="","",VLOOKUP(B187,Refresh!$A$7:$B$1000,2,FALSE))</f>
        <v>179</v>
      </c>
      <c r="V187" s="535" t="str">
        <f>IF(U187="","",VLOOKUP(U187,Masuk!$B$9:$I$408,8,FALSE))</f>
        <v/>
      </c>
      <c r="W187" s="577" t="str">
        <f t="shared" si="2"/>
        <v>SY.02</v>
      </c>
      <c r="X187" s="450"/>
    </row>
    <row r="188" spans="1:24" s="451" customFormat="1" ht="14.15" customHeight="1">
      <c r="A188" s="458" t="str">
        <f>IF(Ref_Brg!A188="","",Ref_Brg!A188)</f>
        <v>SY.02.009</v>
      </c>
      <c r="B188" s="456" t="str">
        <f>IF(Ref_Brg!B188="","",Ref_Brg!B188)</f>
        <v>Paprika</v>
      </c>
      <c r="C188" s="452" t="str">
        <f>IF(Ref_Brg!C188="","",Ref_Brg!C188)</f>
        <v>kg</v>
      </c>
      <c r="D188" s="680"/>
      <c r="E188" s="680"/>
      <c r="F188" s="450"/>
      <c r="G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535">
        <f>IF(B188="","",VLOOKUP(B188,Refresh!$A$7:$B$1000,2,FALSE))</f>
        <v>180</v>
      </c>
      <c r="V188" s="663" t="str">
        <f>IF(U188="","",VLOOKUP(U188,Masuk!$B$9:$I$812,8,FALSE))</f>
        <v/>
      </c>
      <c r="W188" s="577" t="str">
        <f t="shared" si="2"/>
        <v>SY.02</v>
      </c>
      <c r="X188" s="450"/>
    </row>
    <row r="189" spans="1:24" s="451" customFormat="1" ht="14.15" customHeight="1">
      <c r="A189" s="458" t="str">
        <f>IF(Ref_Brg!A189="","",Ref_Brg!A189)</f>
        <v>SY.02.010</v>
      </c>
      <c r="B189" s="456" t="str">
        <f>IF(Ref_Brg!B189="","",Ref_Brg!B189)</f>
        <v>Okra</v>
      </c>
      <c r="C189" s="452" t="str">
        <f>IF(Ref_Brg!C189="","",Ref_Brg!C189)</f>
        <v>kg</v>
      </c>
      <c r="D189" s="680"/>
      <c r="E189" s="680"/>
      <c r="F189" s="450"/>
      <c r="G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535">
        <f>IF(B189="","",VLOOKUP(B189,Refresh!$A$7:$B$1000,2,FALSE))</f>
        <v>181</v>
      </c>
      <c r="V189" s="535" t="str">
        <f>IF(U189="","",VLOOKUP(U189,Masuk!$B$9:$I$408,8,FALSE))</f>
        <v/>
      </c>
      <c r="W189" s="577" t="str">
        <f t="shared" si="2"/>
        <v>SY.02</v>
      </c>
      <c r="X189" s="450"/>
    </row>
    <row r="190" spans="1:24" s="451" customFormat="1" ht="14.15" customHeight="1">
      <c r="A190" s="458" t="str">
        <f>IF(Ref_Brg!A190="","",Ref_Brg!A190)</f>
        <v>SY.02.011</v>
      </c>
      <c r="B190" s="456" t="str">
        <f>IF(Ref_Brg!B190="","",Ref_Brg!B190)</f>
        <v>Wortel</v>
      </c>
      <c r="C190" s="452" t="str">
        <f>IF(Ref_Brg!C190="","",Ref_Brg!C190)</f>
        <v>kg</v>
      </c>
      <c r="D190" s="680"/>
      <c r="E190" s="680"/>
      <c r="F190" s="450"/>
      <c r="G190" s="450"/>
      <c r="I190" s="450"/>
      <c r="J190" s="450"/>
      <c r="K190" s="450"/>
      <c r="L190" s="450"/>
      <c r="M190" s="450"/>
      <c r="N190" s="450"/>
      <c r="O190" s="450"/>
      <c r="P190" s="450"/>
      <c r="Q190" s="450"/>
      <c r="R190" s="450"/>
      <c r="S190" s="450"/>
      <c r="T190" s="450"/>
      <c r="U190" s="535">
        <f>IF(B190="","",VLOOKUP(B190,Refresh!$A$7:$B$1000,2,FALSE))</f>
        <v>182</v>
      </c>
      <c r="V190" s="535" t="str">
        <f>IF(U190="","",VLOOKUP(U190,Masuk!$B$9:$I$408,8,FALSE))</f>
        <v/>
      </c>
      <c r="W190" s="577" t="str">
        <f t="shared" si="2"/>
        <v>SY.02</v>
      </c>
      <c r="X190" s="450"/>
    </row>
    <row r="191" spans="1:24" s="451" customFormat="1" ht="14.15" customHeight="1">
      <c r="A191" s="458" t="str">
        <f>IF(Ref_Brg!A191="","",Ref_Brg!A191)</f>
        <v>SY.02.012</v>
      </c>
      <c r="B191" s="456" t="str">
        <f>IF(Ref_Brg!B191="","",Ref_Brg!B191)</f>
        <v>Lobak putih</v>
      </c>
      <c r="C191" s="452" t="str">
        <f>IF(Ref_Brg!C191="","",Ref_Brg!C191)</f>
        <v>kg</v>
      </c>
      <c r="D191" s="680"/>
      <c r="E191" s="680"/>
      <c r="F191" s="450"/>
      <c r="G191" s="450"/>
      <c r="I191" s="450"/>
      <c r="J191" s="450"/>
      <c r="K191" s="450"/>
      <c r="L191" s="450"/>
      <c r="M191" s="450"/>
      <c r="N191" s="450"/>
      <c r="O191" s="450"/>
      <c r="P191" s="450"/>
      <c r="Q191" s="450"/>
      <c r="R191" s="450"/>
      <c r="S191" s="450"/>
      <c r="T191" s="450"/>
      <c r="U191" s="535">
        <f>IF(B191="","",VLOOKUP(B191,Refresh!$A$7:$B$1000,2,FALSE))</f>
        <v>183</v>
      </c>
      <c r="V191" s="535" t="str">
        <f>IF(U191="","",VLOOKUP(U191,Masuk!$B$9:$I$408,8,FALSE))</f>
        <v/>
      </c>
      <c r="W191" s="577" t="str">
        <f t="shared" si="2"/>
        <v>SY.02</v>
      </c>
      <c r="X191" s="450"/>
    </row>
    <row r="192" spans="1:24" s="451" customFormat="1" ht="14.15" customHeight="1">
      <c r="A192" s="458" t="str">
        <f>IF(Ref_Brg!A192="","",Ref_Brg!A192)</f>
        <v>SY.02.013</v>
      </c>
      <c r="B192" s="456" t="str">
        <f>IF(Ref_Brg!B192="","",Ref_Brg!B192)</f>
        <v>Bit</v>
      </c>
      <c r="C192" s="452" t="str">
        <f>IF(Ref_Brg!C192="","",Ref_Brg!C192)</f>
        <v>kg</v>
      </c>
      <c r="D192" s="680"/>
      <c r="E192" s="680"/>
      <c r="F192" s="450"/>
      <c r="G192" s="450"/>
      <c r="I192" s="450"/>
      <c r="J192" s="450"/>
      <c r="K192" s="450"/>
      <c r="L192" s="450"/>
      <c r="M192" s="450"/>
      <c r="N192" s="450"/>
      <c r="O192" s="450"/>
      <c r="P192" s="450"/>
      <c r="Q192" s="450"/>
      <c r="R192" s="450"/>
      <c r="S192" s="450"/>
      <c r="T192" s="450"/>
      <c r="U192" s="535">
        <f>IF(B192="","",VLOOKUP(B192,Refresh!$A$7:$B$1000,2,FALSE))</f>
        <v>184</v>
      </c>
      <c r="V192" s="535" t="str">
        <f>IF(U192="","",VLOOKUP(U192,Masuk!$B$9:$I$408,8,FALSE))</f>
        <v/>
      </c>
      <c r="W192" s="577" t="str">
        <f t="shared" si="2"/>
        <v>SY.02</v>
      </c>
      <c r="X192" s="450"/>
    </row>
    <row r="193" spans="1:24" s="451" customFormat="1" ht="14.15" customHeight="1">
      <c r="A193" s="458" t="str">
        <f>IF(Ref_Brg!A193="","",Ref_Brg!A193)</f>
        <v>SY.02.099</v>
      </c>
      <c r="B193" s="456" t="str">
        <f>IF(Ref_Brg!B193="","",Ref_Brg!B193)</f>
        <v>Sayuran buah/umbi/akar-lainnya</v>
      </c>
      <c r="C193" s="452" t="str">
        <f>IF(Ref_Brg!C193="","",Ref_Brg!C193)</f>
        <v>kg</v>
      </c>
      <c r="D193" s="680"/>
      <c r="E193" s="680"/>
      <c r="F193" s="450"/>
      <c r="G193" s="450"/>
      <c r="I193" s="450"/>
      <c r="J193" s="450"/>
      <c r="K193" s="450"/>
      <c r="L193" s="450"/>
      <c r="M193" s="450"/>
      <c r="N193" s="450"/>
      <c r="O193" s="450"/>
      <c r="P193" s="450"/>
      <c r="Q193" s="450"/>
      <c r="R193" s="450"/>
      <c r="S193" s="450"/>
      <c r="T193" s="450"/>
      <c r="U193" s="535">
        <f>IF(B193="","",VLOOKUP(B193,Refresh!$A$7:$B$1000,2,FALSE))</f>
        <v>185</v>
      </c>
      <c r="V193" s="535" t="str">
        <f>IF(U193="","",VLOOKUP(U193,Masuk!$B$9:$I$408,8,FALSE))</f>
        <v/>
      </c>
      <c r="W193" s="577" t="str">
        <f t="shared" si="2"/>
        <v>SY.02</v>
      </c>
      <c r="X193" s="450"/>
    </row>
    <row r="194" spans="1:24" s="451" customFormat="1" ht="14.15" customHeight="1">
      <c r="A194" s="584" t="str">
        <f>IF(Ref_Brg!A194="","",Ref_Brg!A194)</f>
        <v>SY.03</v>
      </c>
      <c r="B194" s="579" t="str">
        <f>IF(Ref_Brg!B194="","",Ref_Brg!B194)</f>
        <v>SAYURAN BAWANG DAN AROMATIK</v>
      </c>
      <c r="C194" s="585" t="str">
        <f>IF(Ref_Brg!C194="","",Ref_Brg!C194)</f>
        <v/>
      </c>
      <c r="D194" s="681"/>
      <c r="E194" s="681"/>
      <c r="F194" s="450"/>
      <c r="G194" s="450"/>
      <c r="I194" s="450"/>
      <c r="J194" s="450"/>
      <c r="K194" s="450"/>
      <c r="L194" s="450"/>
      <c r="M194" s="450"/>
      <c r="N194" s="450"/>
      <c r="O194" s="450"/>
      <c r="P194" s="450"/>
      <c r="Q194" s="450"/>
      <c r="R194" s="450"/>
      <c r="S194" s="450"/>
      <c r="T194" s="450"/>
      <c r="U194" s="535">
        <f>IF(B194="","",VLOOKUP(B194,Refresh!$A$7:$B$1000,2,FALSE))</f>
        <v>186</v>
      </c>
      <c r="V194" s="535" t="str">
        <f>IF(U194="","",VLOOKUP(U194,Masuk!$B$9:$I$408,8,FALSE))</f>
        <v/>
      </c>
      <c r="W194" s="577" t="str">
        <f t="shared" si="2"/>
        <v>SY.03</v>
      </c>
      <c r="X194" s="450"/>
    </row>
    <row r="195" spans="1:24" s="451" customFormat="1" ht="14.15" customHeight="1">
      <c r="A195" s="458" t="str">
        <f>IF(Ref_Brg!A195="","",Ref_Brg!A195)</f>
        <v>SY.03.001</v>
      </c>
      <c r="B195" s="456" t="str">
        <f>IF(Ref_Brg!B195="","",Ref_Brg!B195)</f>
        <v>Bawang merah</v>
      </c>
      <c r="C195" s="452" t="str">
        <f>IF(Ref_Brg!C195="","",Ref_Brg!C195)</f>
        <v>kg</v>
      </c>
      <c r="D195" s="680"/>
      <c r="E195" s="680"/>
      <c r="F195" s="450"/>
      <c r="G195" s="450"/>
      <c r="I195" s="450"/>
      <c r="J195" s="450"/>
      <c r="K195" s="450"/>
      <c r="L195" s="450"/>
      <c r="M195" s="450"/>
      <c r="N195" s="450"/>
      <c r="O195" s="450"/>
      <c r="P195" s="450"/>
      <c r="Q195" s="450"/>
      <c r="R195" s="450"/>
      <c r="S195" s="450"/>
      <c r="T195" s="450"/>
      <c r="U195" s="535">
        <f>IF(B195="","",VLOOKUP(B195,Refresh!$A$7:$B$1000,2,FALSE))</f>
        <v>187</v>
      </c>
      <c r="V195" s="535" t="str">
        <f>IF(U195="","",VLOOKUP(U195,Masuk!$B$9:$I$408,8,FALSE))</f>
        <v/>
      </c>
      <c r="W195" s="577" t="str">
        <f t="shared" si="2"/>
        <v>SY.03</v>
      </c>
      <c r="X195" s="450"/>
    </row>
    <row r="196" spans="1:24" s="451" customFormat="1" ht="14.15" customHeight="1">
      <c r="A196" s="458" t="str">
        <f>IF(Ref_Brg!A196="","",Ref_Brg!A196)</f>
        <v>SY.03.002</v>
      </c>
      <c r="B196" s="456" t="str">
        <f>IF(Ref_Brg!B196="","",Ref_Brg!B196)</f>
        <v>Bawang putih</v>
      </c>
      <c r="C196" s="452" t="str">
        <f>IF(Ref_Brg!C196="","",Ref_Brg!C196)</f>
        <v>kg</v>
      </c>
      <c r="D196" s="680"/>
      <c r="E196" s="680"/>
      <c r="F196" s="450"/>
      <c r="G196" s="450"/>
      <c r="I196" s="450"/>
      <c r="J196" s="450"/>
      <c r="K196" s="450"/>
      <c r="L196" s="450"/>
      <c r="M196" s="450"/>
      <c r="N196" s="450"/>
      <c r="O196" s="450"/>
      <c r="P196" s="450"/>
      <c r="Q196" s="450"/>
      <c r="R196" s="450"/>
      <c r="S196" s="450"/>
      <c r="T196" s="450"/>
      <c r="U196" s="535">
        <f>IF(B196="","",VLOOKUP(B196,Refresh!$A$7:$B$1000,2,FALSE))</f>
        <v>188</v>
      </c>
      <c r="V196" s="535" t="str">
        <f>IF(U196="","",VLOOKUP(U196,Masuk!$B$9:$I$408,8,FALSE))</f>
        <v/>
      </c>
      <c r="W196" s="577" t="str">
        <f t="shared" si="2"/>
        <v>SY.03</v>
      </c>
      <c r="X196" s="450"/>
    </row>
    <row r="197" spans="1:24" s="451" customFormat="1" ht="14.15" customHeight="1">
      <c r="A197" s="458" t="str">
        <f>IF(Ref_Brg!A197="","",Ref_Brg!A197)</f>
        <v>SY.03.003</v>
      </c>
      <c r="B197" s="456" t="str">
        <f>IF(Ref_Brg!B197="","",Ref_Brg!B197)</f>
        <v>Bawang bombai</v>
      </c>
      <c r="C197" s="452" t="str">
        <f>IF(Ref_Brg!C197="","",Ref_Brg!C197)</f>
        <v>kg</v>
      </c>
      <c r="D197" s="680"/>
      <c r="E197" s="680"/>
      <c r="F197" s="450"/>
      <c r="G197" s="450"/>
      <c r="I197" s="450"/>
      <c r="J197" s="450"/>
      <c r="K197" s="450"/>
      <c r="L197" s="450"/>
      <c r="M197" s="450"/>
      <c r="N197" s="450"/>
      <c r="O197" s="450"/>
      <c r="P197" s="450"/>
      <c r="Q197" s="450"/>
      <c r="R197" s="450"/>
      <c r="S197" s="450"/>
      <c r="T197" s="450"/>
      <c r="U197" s="535">
        <f>IF(B197="","",VLOOKUP(B197,Refresh!$A$7:$B$1000,2,FALSE))</f>
        <v>189</v>
      </c>
      <c r="V197" s="535" t="str">
        <f>IF(U197="","",VLOOKUP(U197,Masuk!$B$9:$I$408,8,FALSE))</f>
        <v/>
      </c>
      <c r="W197" s="577" t="str">
        <f t="shared" si="2"/>
        <v>SY.03</v>
      </c>
      <c r="X197" s="450"/>
    </row>
    <row r="198" spans="1:24" s="451" customFormat="1" ht="14.15" customHeight="1">
      <c r="A198" s="458" t="str">
        <f>IF(Ref_Brg!A198="","",Ref_Brg!A198)</f>
        <v>SY.03.004</v>
      </c>
      <c r="B198" s="456" t="str">
        <f>IF(Ref_Brg!B198="","",Ref_Brg!B198)</f>
        <v>Daun bawang</v>
      </c>
      <c r="C198" s="452" t="str">
        <f>IF(Ref_Brg!C198="","",Ref_Brg!C198)</f>
        <v>kg</v>
      </c>
      <c r="D198" s="680"/>
      <c r="E198" s="680"/>
      <c r="F198" s="450"/>
      <c r="G198" s="450"/>
      <c r="I198" s="450"/>
      <c r="J198" s="450"/>
      <c r="K198" s="450"/>
      <c r="L198" s="450"/>
      <c r="M198" s="450"/>
      <c r="N198" s="450"/>
      <c r="O198" s="450"/>
      <c r="P198" s="450"/>
      <c r="Q198" s="450"/>
      <c r="R198" s="450"/>
      <c r="S198" s="450"/>
      <c r="T198" s="450"/>
      <c r="U198" s="535">
        <f>IF(B198="","",VLOOKUP(B198,Refresh!$A$7:$B$1000,2,FALSE))</f>
        <v>190</v>
      </c>
      <c r="V198" s="535" t="str">
        <f>IF(U198="","",VLOOKUP(U198,Masuk!$B$9:$I$408,8,FALSE))</f>
        <v/>
      </c>
      <c r="W198" s="577" t="str">
        <f t="shared" si="2"/>
        <v>SY.03</v>
      </c>
      <c r="X198" s="450"/>
    </row>
    <row r="199" spans="1:24" s="451" customFormat="1" ht="14.15" customHeight="1">
      <c r="A199" s="458" t="str">
        <f>IF(Ref_Brg!A199="","",Ref_Brg!A199)</f>
        <v>SY.03.005</v>
      </c>
      <c r="B199" s="456" t="str">
        <f>IF(Ref_Brg!B199="","",Ref_Brg!B199)</f>
        <v>Bawang prei</v>
      </c>
      <c r="C199" s="452" t="str">
        <f>IF(Ref_Brg!C199="","",Ref_Brg!C199)</f>
        <v>kg</v>
      </c>
      <c r="D199" s="680"/>
      <c r="E199" s="680"/>
      <c r="F199" s="450"/>
      <c r="G199" s="450"/>
      <c r="I199" s="450"/>
      <c r="J199" s="450"/>
      <c r="K199" s="450"/>
      <c r="L199" s="450"/>
      <c r="M199" s="450"/>
      <c r="N199" s="450"/>
      <c r="O199" s="450"/>
      <c r="P199" s="450"/>
      <c r="Q199" s="450"/>
      <c r="R199" s="450"/>
      <c r="S199" s="450"/>
      <c r="T199" s="450"/>
      <c r="U199" s="535">
        <f>IF(B199="","",VLOOKUP(B199,Refresh!$A$7:$B$1000,2,FALSE))</f>
        <v>191</v>
      </c>
      <c r="V199" s="535" t="str">
        <f>IF(U199="","",VLOOKUP(U199,Masuk!$B$9:$I$408,8,FALSE))</f>
        <v/>
      </c>
      <c r="W199" s="577" t="str">
        <f t="shared" si="2"/>
        <v>SY.03</v>
      </c>
      <c r="X199" s="450"/>
    </row>
    <row r="200" spans="1:24" s="451" customFormat="1" ht="14.15" customHeight="1">
      <c r="A200" s="458" t="str">
        <f>IF(Ref_Brg!A200="","",Ref_Brg!A200)</f>
        <v>SY.03.006</v>
      </c>
      <c r="B200" s="456" t="str">
        <f>IF(Ref_Brg!B200="","",Ref_Brg!B200)</f>
        <v>Jahe</v>
      </c>
      <c r="C200" s="452" t="str">
        <f>IF(Ref_Brg!C200="","",Ref_Brg!C200)</f>
        <v>kg</v>
      </c>
      <c r="D200" s="680"/>
      <c r="E200" s="680"/>
      <c r="F200" s="450"/>
      <c r="G200" s="450"/>
      <c r="I200" s="450"/>
      <c r="J200" s="450"/>
      <c r="K200" s="450"/>
      <c r="L200" s="450"/>
      <c r="M200" s="450"/>
      <c r="N200" s="450"/>
      <c r="O200" s="450"/>
      <c r="P200" s="450"/>
      <c r="Q200" s="450"/>
      <c r="R200" s="450"/>
      <c r="S200" s="450"/>
      <c r="T200" s="450"/>
      <c r="U200" s="535">
        <f>IF(B200="","",VLOOKUP(B200,Refresh!$A$7:$B$1000,2,FALSE))</f>
        <v>192</v>
      </c>
      <c r="V200" s="535" t="str">
        <f>IF(U200="","",VLOOKUP(U200,Masuk!$B$9:$I$408,8,FALSE))</f>
        <v/>
      </c>
      <c r="W200" s="577" t="str">
        <f t="shared" si="2"/>
        <v>SY.03</v>
      </c>
      <c r="X200" s="450"/>
    </row>
    <row r="201" spans="1:24" s="451" customFormat="1" ht="14.15" customHeight="1">
      <c r="A201" s="458" t="str">
        <f>IF(Ref_Brg!A201="","",Ref_Brg!A201)</f>
        <v>SY.03.007</v>
      </c>
      <c r="B201" s="456" t="str">
        <f>IF(Ref_Brg!B201="","",Ref_Brg!B201)</f>
        <v>Kunyit</v>
      </c>
      <c r="C201" s="452" t="str">
        <f>IF(Ref_Brg!C201="","",Ref_Brg!C201)</f>
        <v>kg</v>
      </c>
      <c r="D201" s="680"/>
      <c r="E201" s="680"/>
      <c r="F201" s="450"/>
      <c r="G201" s="450"/>
      <c r="I201" s="450"/>
      <c r="J201" s="450"/>
      <c r="K201" s="450"/>
      <c r="L201" s="450"/>
      <c r="M201" s="450"/>
      <c r="N201" s="450"/>
      <c r="O201" s="450"/>
      <c r="P201" s="450"/>
      <c r="Q201" s="450"/>
      <c r="R201" s="450"/>
      <c r="S201" s="450"/>
      <c r="T201" s="450"/>
      <c r="U201" s="535">
        <f>IF(B201="","",VLOOKUP(B201,Refresh!$A$7:$B$1000,2,FALSE))</f>
        <v>193</v>
      </c>
      <c r="V201" s="535" t="str">
        <f>IF(U201="","",VLOOKUP(U201,Masuk!$B$9:$I$408,8,FALSE))</f>
        <v/>
      </c>
      <c r="W201" s="577" t="str">
        <f t="shared" ref="W201:W264" si="3">LEFT(A201,5)</f>
        <v>SY.03</v>
      </c>
      <c r="X201" s="450"/>
    </row>
    <row r="202" spans="1:24" s="451" customFormat="1" ht="14.15" customHeight="1">
      <c r="A202" s="458" t="str">
        <f>IF(Ref_Brg!A202="","",Ref_Brg!A202)</f>
        <v>SY.03.008</v>
      </c>
      <c r="B202" s="456" t="str">
        <f>IF(Ref_Brg!B202="","",Ref_Brg!B202)</f>
        <v>Lengkuas</v>
      </c>
      <c r="C202" s="452" t="str">
        <f>IF(Ref_Brg!C202="","",Ref_Brg!C202)</f>
        <v>kg</v>
      </c>
      <c r="D202" s="680"/>
      <c r="E202" s="680"/>
      <c r="F202" s="450"/>
      <c r="G202" s="450"/>
      <c r="I202" s="450"/>
      <c r="J202" s="450"/>
      <c r="K202" s="450"/>
      <c r="L202" s="450"/>
      <c r="M202" s="450"/>
      <c r="N202" s="450"/>
      <c r="O202" s="450"/>
      <c r="P202" s="450"/>
      <c r="Q202" s="450"/>
      <c r="R202" s="450"/>
      <c r="S202" s="450"/>
      <c r="T202" s="450"/>
      <c r="U202" s="535">
        <f>IF(B202="","",VLOOKUP(B202,Refresh!$A$7:$B$1000,2,FALSE))</f>
        <v>194</v>
      </c>
      <c r="V202" s="535" t="str">
        <f>IF(U202="","",VLOOKUP(U202,Masuk!$B$9:$I$408,8,FALSE))</f>
        <v/>
      </c>
      <c r="W202" s="577" t="str">
        <f t="shared" si="3"/>
        <v>SY.03</v>
      </c>
      <c r="X202" s="450"/>
    </row>
    <row r="203" spans="1:24" s="451" customFormat="1" ht="14.15" customHeight="1">
      <c r="A203" s="458" t="str">
        <f>IF(Ref_Brg!A203="","",Ref_Brg!A203)</f>
        <v>SY.03.009</v>
      </c>
      <c r="B203" s="456" t="str">
        <f>IF(Ref_Brg!B203="","",Ref_Brg!B203)</f>
        <v>Kencur</v>
      </c>
      <c r="C203" s="452" t="str">
        <f>IF(Ref_Brg!C203="","",Ref_Brg!C203)</f>
        <v>kg</v>
      </c>
      <c r="D203" s="680"/>
      <c r="E203" s="680"/>
      <c r="F203" s="450"/>
      <c r="G203" s="450"/>
      <c r="I203" s="450"/>
      <c r="J203" s="450"/>
      <c r="K203" s="450"/>
      <c r="L203" s="450"/>
      <c r="M203" s="450"/>
      <c r="N203" s="450"/>
      <c r="O203" s="450"/>
      <c r="P203" s="450"/>
      <c r="Q203" s="450"/>
      <c r="R203" s="450"/>
      <c r="S203" s="450"/>
      <c r="T203" s="450"/>
      <c r="U203" s="535">
        <f>IF(B203="","",VLOOKUP(B203,Refresh!$A$7:$B$1000,2,FALSE))</f>
        <v>195</v>
      </c>
      <c r="V203" s="535" t="str">
        <f>IF(U203="","",VLOOKUP(U203,Masuk!$B$9:$I$408,8,FALSE))</f>
        <v/>
      </c>
      <c r="W203" s="577" t="str">
        <f t="shared" si="3"/>
        <v>SY.03</v>
      </c>
      <c r="X203" s="450"/>
    </row>
    <row r="204" spans="1:24" s="451" customFormat="1" ht="14.15" customHeight="1">
      <c r="A204" s="458" t="str">
        <f>IF(Ref_Brg!A204="","",Ref_Brg!A204)</f>
        <v>SY.03.010</v>
      </c>
      <c r="B204" s="456" t="str">
        <f>IF(Ref_Brg!B204="","",Ref_Brg!B204)</f>
        <v>Serai</v>
      </c>
      <c r="C204" s="452" t="str">
        <f>IF(Ref_Brg!C204="","",Ref_Brg!C204)</f>
        <v>kg</v>
      </c>
      <c r="D204" s="680"/>
      <c r="E204" s="680"/>
      <c r="F204" s="450"/>
      <c r="G204" s="450"/>
      <c r="I204" s="450"/>
      <c r="J204" s="450"/>
      <c r="K204" s="450"/>
      <c r="L204" s="450"/>
      <c r="M204" s="450"/>
      <c r="N204" s="450"/>
      <c r="O204" s="450"/>
      <c r="P204" s="450"/>
      <c r="Q204" s="450"/>
      <c r="R204" s="450"/>
      <c r="S204" s="450"/>
      <c r="T204" s="450"/>
      <c r="U204" s="535">
        <f>IF(B204="","",VLOOKUP(B204,Refresh!$A$7:$B$1000,2,FALSE))</f>
        <v>196</v>
      </c>
      <c r="V204" s="663" t="str">
        <f>IF(U204="","",VLOOKUP(U204,Masuk!$B$9:$I$812,8,FALSE))</f>
        <v/>
      </c>
      <c r="W204" s="577" t="str">
        <f t="shared" si="3"/>
        <v>SY.03</v>
      </c>
      <c r="X204" s="450"/>
    </row>
    <row r="205" spans="1:24" s="451" customFormat="1" ht="14.15" customHeight="1">
      <c r="A205" s="458" t="str">
        <f>IF(Ref_Brg!A205="","",Ref_Brg!A205)</f>
        <v>SY.03.011</v>
      </c>
      <c r="B205" s="456" t="str">
        <f>IF(Ref_Brg!B205="","",Ref_Brg!B205)</f>
        <v>Temu kunci</v>
      </c>
      <c r="C205" s="452" t="str">
        <f>IF(Ref_Brg!C205="","",Ref_Brg!C205)</f>
        <v>kg</v>
      </c>
      <c r="D205" s="680"/>
      <c r="E205" s="680"/>
      <c r="F205" s="450"/>
      <c r="G205" s="450"/>
      <c r="I205" s="450"/>
      <c r="J205" s="450"/>
      <c r="K205" s="450"/>
      <c r="L205" s="450"/>
      <c r="M205" s="450"/>
      <c r="N205" s="450"/>
      <c r="O205" s="450"/>
      <c r="P205" s="450"/>
      <c r="Q205" s="450"/>
      <c r="R205" s="450"/>
      <c r="S205" s="450"/>
      <c r="T205" s="450"/>
      <c r="U205" s="535">
        <f>IF(B205="","",VLOOKUP(B205,Refresh!$A$7:$B$1000,2,FALSE))</f>
        <v>197</v>
      </c>
      <c r="V205" s="663" t="str">
        <f>IF(U205="","",VLOOKUP(U205,Masuk!$B$9:$I$812,8,FALSE))</f>
        <v/>
      </c>
      <c r="W205" s="577" t="str">
        <f t="shared" si="3"/>
        <v>SY.03</v>
      </c>
      <c r="X205" s="450"/>
    </row>
    <row r="206" spans="1:24" s="451" customFormat="1" ht="14.15" customHeight="1">
      <c r="A206" s="458" t="str">
        <f>IF(Ref_Brg!A206="","",Ref_Brg!A206)</f>
        <v>SY.03.012</v>
      </c>
      <c r="B206" s="456" t="str">
        <f>IF(Ref_Brg!B206="","",Ref_Brg!B206)</f>
        <v>Kemiri</v>
      </c>
      <c r="C206" s="452" t="str">
        <f>IF(Ref_Brg!C206="","",Ref_Brg!C206)</f>
        <v>kg</v>
      </c>
      <c r="D206" s="680"/>
      <c r="E206" s="680"/>
      <c r="F206" s="450"/>
      <c r="G206" s="450"/>
      <c r="I206" s="450"/>
      <c r="J206" s="450"/>
      <c r="K206" s="450"/>
      <c r="L206" s="450"/>
      <c r="M206" s="450"/>
      <c r="N206" s="450"/>
      <c r="O206" s="450"/>
      <c r="P206" s="450"/>
      <c r="Q206" s="450"/>
      <c r="R206" s="450"/>
      <c r="S206" s="450"/>
      <c r="T206" s="450"/>
      <c r="U206" s="535">
        <f>IF(B206="","",VLOOKUP(B206,Refresh!$A$7:$B$1000,2,FALSE))</f>
        <v>198</v>
      </c>
      <c r="V206" s="663" t="str">
        <f>IF(U206="","",VLOOKUP(U206,Masuk!$B$9:$I$812,8,FALSE))</f>
        <v/>
      </c>
      <c r="W206" s="577" t="str">
        <f t="shared" si="3"/>
        <v>SY.03</v>
      </c>
      <c r="X206" s="450"/>
    </row>
    <row r="207" spans="1:24" s="451" customFormat="1" ht="14.15" customHeight="1">
      <c r="A207" s="458" t="str">
        <f>IF(Ref_Brg!A207="","",Ref_Brg!A207)</f>
        <v>SY.03.099</v>
      </c>
      <c r="B207" s="456" t="str">
        <f>IF(Ref_Brg!B207="","",Ref_Brg!B207)</f>
        <v>Sayuran bawang dan aromatik lainnya</v>
      </c>
      <c r="C207" s="452" t="str">
        <f>IF(Ref_Brg!C207="","",Ref_Brg!C207)</f>
        <v>kg</v>
      </c>
      <c r="D207" s="680"/>
      <c r="E207" s="680"/>
      <c r="F207" s="450"/>
      <c r="G207" s="450"/>
      <c r="I207" s="450"/>
      <c r="J207" s="450"/>
      <c r="K207" s="450"/>
      <c r="L207" s="450"/>
      <c r="M207" s="450"/>
      <c r="N207" s="450"/>
      <c r="O207" s="450"/>
      <c r="P207" s="450"/>
      <c r="Q207" s="450"/>
      <c r="R207" s="450"/>
      <c r="S207" s="450"/>
      <c r="T207" s="450"/>
      <c r="U207" s="535">
        <f>IF(B207="","",VLOOKUP(B207,Refresh!$A$7:$B$1000,2,FALSE))</f>
        <v>199</v>
      </c>
      <c r="V207" s="663" t="str">
        <f>IF(U207="","",VLOOKUP(U207,Masuk!$B$9:$I$812,8,FALSE))</f>
        <v/>
      </c>
      <c r="W207" s="577" t="str">
        <f t="shared" si="3"/>
        <v>SY.03</v>
      </c>
      <c r="X207" s="450"/>
    </row>
    <row r="208" spans="1:24" s="451" customFormat="1" ht="14.15" customHeight="1">
      <c r="A208" s="584" t="str">
        <f>IF(Ref_Brg!A208="","",Ref_Brg!A208)</f>
        <v>SY.04</v>
      </c>
      <c r="B208" s="579" t="str">
        <f>IF(Ref_Brg!B208="","",Ref_Brg!B208)</f>
        <v>JAMUR</v>
      </c>
      <c r="C208" s="585" t="str">
        <f>IF(Ref_Brg!C208="","",Ref_Brg!C208)</f>
        <v/>
      </c>
      <c r="D208" s="681"/>
      <c r="E208" s="681"/>
      <c r="F208" s="450"/>
      <c r="G208" s="450"/>
      <c r="I208" s="450"/>
      <c r="J208" s="450"/>
      <c r="K208" s="450"/>
      <c r="L208" s="450"/>
      <c r="M208" s="450"/>
      <c r="N208" s="450"/>
      <c r="O208" s="450"/>
      <c r="P208" s="450"/>
      <c r="Q208" s="450"/>
      <c r="R208" s="450"/>
      <c r="S208" s="450"/>
      <c r="T208" s="450"/>
      <c r="U208" s="535">
        <f>IF(B208="","",VLOOKUP(B208,Refresh!$A$7:$B$1000,2,FALSE))</f>
        <v>200</v>
      </c>
      <c r="V208" s="663" t="str">
        <f>IF(U208="","",VLOOKUP(U208,Masuk!$B$9:$I$812,8,FALSE))</f>
        <v/>
      </c>
      <c r="W208" s="577" t="str">
        <f t="shared" si="3"/>
        <v>SY.04</v>
      </c>
      <c r="X208" s="450"/>
    </row>
    <row r="209" spans="1:24" s="451" customFormat="1" ht="14.15" customHeight="1">
      <c r="A209" s="458" t="str">
        <f>IF(Ref_Brg!A209="","",Ref_Brg!A209)</f>
        <v>SY.04.001</v>
      </c>
      <c r="B209" s="456" t="str">
        <f>IF(Ref_Brg!B209="","",Ref_Brg!B209)</f>
        <v>Jamur tiram</v>
      </c>
      <c r="C209" s="452" t="str">
        <f>IF(Ref_Brg!C209="","",Ref_Brg!C209)</f>
        <v>kg</v>
      </c>
      <c r="D209" s="680"/>
      <c r="E209" s="680"/>
      <c r="F209" s="450"/>
      <c r="G209" s="450"/>
      <c r="I209" s="450"/>
      <c r="J209" s="450"/>
      <c r="K209" s="450"/>
      <c r="L209" s="450"/>
      <c r="M209" s="450"/>
      <c r="N209" s="450"/>
      <c r="O209" s="450"/>
      <c r="P209" s="450"/>
      <c r="Q209" s="450"/>
      <c r="R209" s="450"/>
      <c r="S209" s="450"/>
      <c r="T209" s="450"/>
      <c r="U209" s="535">
        <f>IF(B209="","",VLOOKUP(B209,Refresh!$A$7:$B$1000,2,FALSE))</f>
        <v>201</v>
      </c>
      <c r="V209" s="663" t="str">
        <f>IF(U209="","",VLOOKUP(U209,Masuk!$B$9:$I$812,8,FALSE))</f>
        <v/>
      </c>
      <c r="W209" s="577" t="str">
        <f t="shared" si="3"/>
        <v>SY.04</v>
      </c>
      <c r="X209" s="450"/>
    </row>
    <row r="210" spans="1:24" s="451" customFormat="1" ht="14.15" customHeight="1">
      <c r="A210" s="458" t="str">
        <f>IF(Ref_Brg!A210="","",Ref_Brg!A210)</f>
        <v>SY.04.002</v>
      </c>
      <c r="B210" s="456" t="str">
        <f>IF(Ref_Brg!B210="","",Ref_Brg!B210)</f>
        <v>Jamur kancing</v>
      </c>
      <c r="C210" s="452" t="str">
        <f>IF(Ref_Brg!C210="","",Ref_Brg!C210)</f>
        <v>kg</v>
      </c>
      <c r="D210" s="680"/>
      <c r="E210" s="680"/>
      <c r="F210" s="450"/>
      <c r="G210" s="450"/>
      <c r="I210" s="450"/>
      <c r="J210" s="450"/>
      <c r="K210" s="450"/>
      <c r="L210" s="450"/>
      <c r="M210" s="450"/>
      <c r="N210" s="450"/>
      <c r="O210" s="450"/>
      <c r="P210" s="450"/>
      <c r="Q210" s="450"/>
      <c r="R210" s="450"/>
      <c r="S210" s="450"/>
      <c r="T210" s="450"/>
      <c r="U210" s="535">
        <f>IF(B210="","",VLOOKUP(B210,Refresh!$A$7:$B$1000,2,FALSE))</f>
        <v>202</v>
      </c>
      <c r="V210" s="663" t="str">
        <f>IF(U210="","",VLOOKUP(U210,Masuk!$B$9:$I$812,8,FALSE))</f>
        <v/>
      </c>
      <c r="W210" s="577" t="str">
        <f t="shared" si="3"/>
        <v>SY.04</v>
      </c>
      <c r="X210" s="450"/>
    </row>
    <row r="211" spans="1:24" s="451" customFormat="1" ht="14.15" customHeight="1">
      <c r="A211" s="458" t="str">
        <f>IF(Ref_Brg!A211="","",Ref_Brg!A211)</f>
        <v>SY.04.003</v>
      </c>
      <c r="B211" s="456" t="str">
        <f>IF(Ref_Brg!B211="","",Ref_Brg!B211)</f>
        <v>Jamur kuping</v>
      </c>
      <c r="C211" s="452" t="str">
        <f>IF(Ref_Brg!C211="","",Ref_Brg!C211)</f>
        <v>kg</v>
      </c>
      <c r="D211" s="680"/>
      <c r="E211" s="680"/>
      <c r="F211" s="450"/>
      <c r="G211" s="450"/>
      <c r="I211" s="450"/>
      <c r="J211" s="450"/>
      <c r="K211" s="450"/>
      <c r="L211" s="450"/>
      <c r="M211" s="450"/>
      <c r="N211" s="450"/>
      <c r="O211" s="450"/>
      <c r="P211" s="450"/>
      <c r="Q211" s="450"/>
      <c r="R211" s="450"/>
      <c r="S211" s="450"/>
      <c r="T211" s="450"/>
      <c r="U211" s="535">
        <f>IF(B211="","",VLOOKUP(B211,Refresh!$A$7:$B$1000,2,FALSE))</f>
        <v>203</v>
      </c>
      <c r="V211" s="663" t="str">
        <f>IF(U211="","",VLOOKUP(U211,Masuk!$B$9:$I$812,8,FALSE))</f>
        <v/>
      </c>
      <c r="W211" s="577" t="str">
        <f t="shared" si="3"/>
        <v>SY.04</v>
      </c>
      <c r="X211" s="450"/>
    </row>
    <row r="212" spans="1:24" s="451" customFormat="1" ht="14.15" customHeight="1">
      <c r="A212" s="458" t="str">
        <f>IF(Ref_Brg!A212="","",Ref_Brg!A212)</f>
        <v>SY.04.004</v>
      </c>
      <c r="B212" s="456" t="str">
        <f>IF(Ref_Brg!B212="","",Ref_Brg!B212)</f>
        <v>Jamur shiitake</v>
      </c>
      <c r="C212" s="452" t="str">
        <f>IF(Ref_Brg!C212="","",Ref_Brg!C212)</f>
        <v>kg</v>
      </c>
      <c r="D212" s="680"/>
      <c r="E212" s="680"/>
      <c r="F212" s="450"/>
      <c r="G212" s="450"/>
      <c r="I212" s="450"/>
      <c r="J212" s="450"/>
      <c r="K212" s="450"/>
      <c r="L212" s="450"/>
      <c r="M212" s="450"/>
      <c r="N212" s="450"/>
      <c r="O212" s="450"/>
      <c r="P212" s="450"/>
      <c r="Q212" s="450"/>
      <c r="R212" s="450"/>
      <c r="S212" s="450"/>
      <c r="T212" s="450"/>
      <c r="U212" s="535">
        <f>IF(B212="","",VLOOKUP(B212,Refresh!$A$7:$B$1000,2,FALSE))</f>
        <v>204</v>
      </c>
      <c r="V212" s="663" t="str">
        <f>IF(U212="","",VLOOKUP(U212,Masuk!$B$9:$I$812,8,FALSE))</f>
        <v/>
      </c>
      <c r="W212" s="577" t="str">
        <f t="shared" si="3"/>
        <v>SY.04</v>
      </c>
      <c r="X212" s="450"/>
    </row>
    <row r="213" spans="1:24" s="451" customFormat="1" ht="14.15" customHeight="1">
      <c r="A213" s="458" t="str">
        <f>IF(Ref_Brg!A213="","",Ref_Brg!A213)</f>
        <v>SY.04.099</v>
      </c>
      <c r="B213" s="456" t="str">
        <f>IF(Ref_Brg!B213="","",Ref_Brg!B213)</f>
        <v>Jamur-lainnya</v>
      </c>
      <c r="C213" s="452" t="str">
        <f>IF(Ref_Brg!C213="","",Ref_Brg!C213)</f>
        <v>kg</v>
      </c>
      <c r="D213" s="680"/>
      <c r="E213" s="680"/>
      <c r="F213" s="450"/>
      <c r="G213" s="450"/>
      <c r="I213" s="450"/>
      <c r="J213" s="450"/>
      <c r="K213" s="450"/>
      <c r="L213" s="450"/>
      <c r="M213" s="450"/>
      <c r="N213" s="450"/>
      <c r="O213" s="450"/>
      <c r="P213" s="450"/>
      <c r="Q213" s="450"/>
      <c r="R213" s="450"/>
      <c r="S213" s="450"/>
      <c r="T213" s="450"/>
      <c r="U213" s="535">
        <f>IF(B213="","",VLOOKUP(B213,Refresh!$A$7:$B$1000,2,FALSE))</f>
        <v>205</v>
      </c>
      <c r="V213" s="663" t="str">
        <f>IF(U213="","",VLOOKUP(U213,Masuk!$B$9:$I$812,8,FALSE))</f>
        <v/>
      </c>
      <c r="W213" s="577" t="str">
        <f t="shared" si="3"/>
        <v>SY.04</v>
      </c>
      <c r="X213" s="450"/>
    </row>
    <row r="214" spans="1:24" s="451" customFormat="1" ht="14.15" customHeight="1">
      <c r="A214" s="584" t="str">
        <f>IF(Ref_Brg!A214="","",Ref_Brg!A214)</f>
        <v>BU</v>
      </c>
      <c r="B214" s="579" t="str">
        <f>IF(Ref_Brg!B214="","",Ref_Brg!B214)</f>
        <v>BUAH-BUAHAN</v>
      </c>
      <c r="C214" s="585" t="str">
        <f>IF(Ref_Brg!C214="","",Ref_Brg!C214)</f>
        <v/>
      </c>
      <c r="D214" s="681"/>
      <c r="E214" s="681"/>
      <c r="F214" s="450"/>
      <c r="G214" s="450"/>
      <c r="I214" s="450"/>
      <c r="J214" s="450"/>
      <c r="K214" s="450"/>
      <c r="L214" s="450"/>
      <c r="M214" s="450"/>
      <c r="N214" s="450"/>
      <c r="O214" s="450"/>
      <c r="P214" s="450"/>
      <c r="Q214" s="450"/>
      <c r="R214" s="450"/>
      <c r="S214" s="450"/>
      <c r="T214" s="450"/>
      <c r="U214" s="535">
        <f>IF(B214="","",VLOOKUP(B214,Refresh!$A$7:$B$1000,2,FALSE))</f>
        <v>206</v>
      </c>
      <c r="V214" s="663" t="str">
        <f>IF(U214="","",VLOOKUP(U214,Masuk!$B$9:$I$812,8,FALSE))</f>
        <v/>
      </c>
      <c r="W214" s="577" t="str">
        <f t="shared" si="3"/>
        <v>BU</v>
      </c>
      <c r="X214" s="450"/>
    </row>
    <row r="215" spans="1:24" s="451" customFormat="1" ht="14.15" customHeight="1">
      <c r="A215" s="584" t="str">
        <f>IF(Ref_Brg!A215="","",Ref_Brg!A215)</f>
        <v>BU.01</v>
      </c>
      <c r="B215" s="579" t="str">
        <f>IF(Ref_Brg!B215="","",Ref_Brg!B215)</f>
        <v>BUAH LOKAL</v>
      </c>
      <c r="C215" s="585" t="str">
        <f>IF(Ref_Brg!C215="","",Ref_Brg!C215)</f>
        <v/>
      </c>
      <c r="D215" s="681"/>
      <c r="E215" s="681"/>
      <c r="F215" s="450"/>
      <c r="G215" s="450"/>
      <c r="I215" s="450"/>
      <c r="J215" s="450"/>
      <c r="K215" s="450"/>
      <c r="L215" s="450"/>
      <c r="M215" s="450"/>
      <c r="N215" s="450"/>
      <c r="O215" s="450"/>
      <c r="P215" s="450"/>
      <c r="Q215" s="450"/>
      <c r="R215" s="450"/>
      <c r="S215" s="450"/>
      <c r="T215" s="450"/>
      <c r="U215" s="535">
        <f>IF(B215="","",VLOOKUP(B215,Refresh!$A$7:$B$1000,2,FALSE))</f>
        <v>207</v>
      </c>
      <c r="V215" s="663" t="str">
        <f>IF(U215="","",VLOOKUP(U215,Masuk!$B$9:$I$812,8,FALSE))</f>
        <v/>
      </c>
      <c r="W215" s="577" t="str">
        <f t="shared" si="3"/>
        <v>BU.01</v>
      </c>
      <c r="X215" s="450"/>
    </row>
    <row r="216" spans="1:24" s="451" customFormat="1" ht="14.15" customHeight="1">
      <c r="A216" s="458" t="str">
        <f>IF(Ref_Brg!A216="","",Ref_Brg!A216)</f>
        <v>BU.01.001</v>
      </c>
      <c r="B216" s="456" t="str">
        <f>IF(Ref_Brg!B216="","",Ref_Brg!B216)</f>
        <v>Pisang ambon</v>
      </c>
      <c r="C216" s="452" t="str">
        <f>IF(Ref_Brg!C216="","",Ref_Brg!C216)</f>
        <v>kg</v>
      </c>
      <c r="D216" s="680"/>
      <c r="E216" s="680"/>
      <c r="F216" s="450"/>
      <c r="G216" s="450"/>
      <c r="I216" s="450"/>
      <c r="J216" s="450"/>
      <c r="K216" s="450"/>
      <c r="L216" s="450"/>
      <c r="M216" s="450"/>
      <c r="N216" s="450"/>
      <c r="O216" s="450"/>
      <c r="P216" s="450"/>
      <c r="Q216" s="450"/>
      <c r="R216" s="450"/>
      <c r="S216" s="450"/>
      <c r="T216" s="450"/>
      <c r="U216" s="535">
        <f>IF(B216="","",VLOOKUP(B216,Refresh!$A$7:$B$1000,2,FALSE))</f>
        <v>208</v>
      </c>
      <c r="V216" s="663" t="str">
        <f>IF(U216="","",VLOOKUP(U216,Masuk!$B$9:$I$812,8,FALSE))</f>
        <v/>
      </c>
      <c r="W216" s="577" t="str">
        <f t="shared" si="3"/>
        <v>BU.01</v>
      </c>
      <c r="X216" s="450"/>
    </row>
    <row r="217" spans="1:24" s="451" customFormat="1" ht="14.15" customHeight="1">
      <c r="A217" s="458" t="str">
        <f>IF(Ref_Brg!A217="","",Ref_Brg!A217)</f>
        <v>BU.01.002</v>
      </c>
      <c r="B217" s="456" t="str">
        <f>IF(Ref_Brg!B217="","",Ref_Brg!B217)</f>
        <v>Pisang kepok</v>
      </c>
      <c r="C217" s="452" t="str">
        <f>IF(Ref_Brg!C217="","",Ref_Brg!C217)</f>
        <v>kg</v>
      </c>
      <c r="D217" s="680"/>
      <c r="E217" s="680"/>
      <c r="F217" s="450"/>
      <c r="G217" s="450"/>
      <c r="I217" s="450"/>
      <c r="J217" s="450"/>
      <c r="K217" s="450"/>
      <c r="L217" s="450"/>
      <c r="M217" s="450"/>
      <c r="N217" s="450"/>
      <c r="O217" s="450"/>
      <c r="P217" s="450"/>
      <c r="Q217" s="450"/>
      <c r="R217" s="450"/>
      <c r="S217" s="450"/>
      <c r="T217" s="450"/>
      <c r="U217" s="535">
        <f>IF(B217="","",VLOOKUP(B217,Refresh!$A$7:$B$1000,2,FALSE))</f>
        <v>209</v>
      </c>
      <c r="V217" s="663" t="str">
        <f>IF(U217="","",VLOOKUP(U217,Masuk!$B$9:$I$812,8,FALSE))</f>
        <v/>
      </c>
      <c r="W217" s="577" t="str">
        <f t="shared" si="3"/>
        <v>BU.01</v>
      </c>
      <c r="X217" s="450"/>
    </row>
    <row r="218" spans="1:24" s="451" customFormat="1" ht="14.15" customHeight="1">
      <c r="A218" s="458" t="str">
        <f>IF(Ref_Brg!A218="","",Ref_Brg!A218)</f>
        <v>BU.01.003</v>
      </c>
      <c r="B218" s="456" t="str">
        <f>IF(Ref_Brg!B218="","",Ref_Brg!B218)</f>
        <v>Pisang raja</v>
      </c>
      <c r="C218" s="452" t="str">
        <f>IF(Ref_Brg!C218="","",Ref_Brg!C218)</f>
        <v>kg</v>
      </c>
      <c r="D218" s="680"/>
      <c r="E218" s="680"/>
      <c r="F218" s="450"/>
      <c r="G218" s="450"/>
      <c r="I218" s="450"/>
      <c r="J218" s="450"/>
      <c r="K218" s="450"/>
      <c r="L218" s="450"/>
      <c r="M218" s="450"/>
      <c r="N218" s="450"/>
      <c r="O218" s="450"/>
      <c r="P218" s="450"/>
      <c r="Q218" s="450"/>
      <c r="R218" s="450"/>
      <c r="S218" s="450"/>
      <c r="T218" s="450"/>
      <c r="U218" s="535">
        <f>IF(B218="","",VLOOKUP(B218,Refresh!$A$7:$B$1000,2,FALSE))</f>
        <v>210</v>
      </c>
      <c r="V218" s="663" t="str">
        <f>IF(U218="","",VLOOKUP(U218,Masuk!$B$9:$I$812,8,FALSE))</f>
        <v/>
      </c>
      <c r="W218" s="577" t="str">
        <f t="shared" si="3"/>
        <v>BU.01</v>
      </c>
      <c r="X218" s="450"/>
    </row>
    <row r="219" spans="1:24" s="451" customFormat="1" ht="14.15" customHeight="1">
      <c r="A219" s="458" t="str">
        <f>IF(Ref_Brg!A219="","",Ref_Brg!A219)</f>
        <v>BU.01.004</v>
      </c>
      <c r="B219" s="456" t="str">
        <f>IF(Ref_Brg!B219="","",Ref_Brg!B219)</f>
        <v>Pepaya</v>
      </c>
      <c r="C219" s="452" t="str">
        <f>IF(Ref_Brg!C219="","",Ref_Brg!C219)</f>
        <v>kg</v>
      </c>
      <c r="D219" s="680"/>
      <c r="E219" s="680"/>
      <c r="F219" s="450"/>
      <c r="G219" s="450"/>
      <c r="I219" s="450"/>
      <c r="J219" s="450"/>
      <c r="K219" s="450"/>
      <c r="L219" s="450"/>
      <c r="M219" s="450"/>
      <c r="N219" s="450"/>
      <c r="O219" s="450"/>
      <c r="P219" s="450"/>
      <c r="Q219" s="450"/>
      <c r="R219" s="450"/>
      <c r="S219" s="450"/>
      <c r="T219" s="450"/>
      <c r="U219" s="535">
        <f>IF(B219="","",VLOOKUP(B219,Refresh!$A$7:$B$1000,2,FALSE))</f>
        <v>211</v>
      </c>
      <c r="V219" s="663" t="str">
        <f>IF(U219="","",VLOOKUP(U219,Masuk!$B$9:$I$812,8,FALSE))</f>
        <v/>
      </c>
      <c r="W219" s="577" t="str">
        <f t="shared" si="3"/>
        <v>BU.01</v>
      </c>
      <c r="X219" s="450"/>
    </row>
    <row r="220" spans="1:24" s="451" customFormat="1" ht="14.15" customHeight="1">
      <c r="A220" s="458" t="str">
        <f>IF(Ref_Brg!A220="","",Ref_Brg!A220)</f>
        <v>BU.01.005</v>
      </c>
      <c r="B220" s="456" t="str">
        <f>IF(Ref_Brg!B220="","",Ref_Brg!B220)</f>
        <v>Semangka</v>
      </c>
      <c r="C220" s="452" t="str">
        <f>IF(Ref_Brg!C220="","",Ref_Brg!C220)</f>
        <v>kg</v>
      </c>
      <c r="D220" s="680"/>
      <c r="E220" s="680"/>
      <c r="F220" s="450"/>
      <c r="G220" s="450"/>
      <c r="I220" s="450"/>
      <c r="J220" s="450"/>
      <c r="K220" s="450"/>
      <c r="L220" s="450"/>
      <c r="M220" s="450"/>
      <c r="N220" s="450"/>
      <c r="O220" s="450"/>
      <c r="P220" s="450"/>
      <c r="Q220" s="450"/>
      <c r="R220" s="450"/>
      <c r="S220" s="450"/>
      <c r="T220" s="450"/>
      <c r="U220" s="535">
        <f>IF(B220="","",VLOOKUP(B220,Refresh!$A$7:$B$1000,2,FALSE))</f>
        <v>212</v>
      </c>
      <c r="V220" s="663" t="str">
        <f>IF(U220="","",VLOOKUP(U220,Masuk!$B$9:$I$812,8,FALSE))</f>
        <v/>
      </c>
      <c r="W220" s="577" t="str">
        <f t="shared" si="3"/>
        <v>BU.01</v>
      </c>
      <c r="X220" s="450"/>
    </row>
    <row r="221" spans="1:24" s="451" customFormat="1" ht="14.15" customHeight="1">
      <c r="A221" s="458" t="str">
        <f>IF(Ref_Brg!A221="","",Ref_Brg!A221)</f>
        <v>BU.01.006</v>
      </c>
      <c r="B221" s="456" t="str">
        <f>IF(Ref_Brg!B221="","",Ref_Brg!B221)</f>
        <v>Melon</v>
      </c>
      <c r="C221" s="452" t="str">
        <f>IF(Ref_Brg!C221="","",Ref_Brg!C221)</f>
        <v>kg</v>
      </c>
      <c r="D221" s="680"/>
      <c r="E221" s="680"/>
      <c r="F221" s="450"/>
      <c r="G221" s="450"/>
      <c r="I221" s="450"/>
      <c r="J221" s="450"/>
      <c r="K221" s="450"/>
      <c r="L221" s="450"/>
      <c r="M221" s="450"/>
      <c r="N221" s="450"/>
      <c r="O221" s="450"/>
      <c r="P221" s="450"/>
      <c r="Q221" s="450"/>
      <c r="R221" s="450"/>
      <c r="S221" s="450"/>
      <c r="T221" s="450"/>
      <c r="U221" s="535">
        <f>IF(B221="","",VLOOKUP(B221,Refresh!$A$7:$B$1000,2,FALSE))</f>
        <v>213</v>
      </c>
      <c r="V221" s="663" t="str">
        <f>IF(U221="","",VLOOKUP(U221,Masuk!$B$9:$I$812,8,FALSE))</f>
        <v/>
      </c>
      <c r="W221" s="577" t="str">
        <f t="shared" si="3"/>
        <v>BU.01</v>
      </c>
      <c r="X221" s="450"/>
    </row>
    <row r="222" spans="1:24" s="451" customFormat="1" ht="14.15" customHeight="1">
      <c r="A222" s="458" t="str">
        <f>IF(Ref_Brg!A222="","",Ref_Brg!A222)</f>
        <v>BU.01.007</v>
      </c>
      <c r="B222" s="456" t="str">
        <f>IF(Ref_Brg!B222="","",Ref_Brg!B222)</f>
        <v>Mangga harum manis</v>
      </c>
      <c r="C222" s="452" t="str">
        <f>IF(Ref_Brg!C222="","",Ref_Brg!C222)</f>
        <v>kg</v>
      </c>
      <c r="D222" s="680"/>
      <c r="E222" s="680"/>
      <c r="F222" s="450"/>
      <c r="G222" s="450"/>
      <c r="I222" s="450"/>
      <c r="J222" s="450"/>
      <c r="K222" s="450"/>
      <c r="L222" s="450"/>
      <c r="M222" s="450"/>
      <c r="N222" s="450"/>
      <c r="O222" s="450"/>
      <c r="P222" s="450"/>
      <c r="Q222" s="450"/>
      <c r="R222" s="450"/>
      <c r="S222" s="450"/>
      <c r="T222" s="450"/>
      <c r="U222" s="535">
        <f>IF(B222="","",VLOOKUP(B222,Refresh!$A$7:$B$1000,2,FALSE))</f>
        <v>214</v>
      </c>
      <c r="V222" s="663" t="str">
        <f>IF(U222="","",VLOOKUP(U222,Masuk!$B$9:$I$812,8,FALSE))</f>
        <v/>
      </c>
      <c r="W222" s="577" t="str">
        <f t="shared" si="3"/>
        <v>BU.01</v>
      </c>
      <c r="X222" s="450"/>
    </row>
    <row r="223" spans="1:24" s="451" customFormat="1" ht="14.15" customHeight="1">
      <c r="A223" s="458" t="str">
        <f>IF(Ref_Brg!A223="","",Ref_Brg!A223)</f>
        <v>BU.01.008</v>
      </c>
      <c r="B223" s="456" t="str">
        <f>IF(Ref_Brg!B223="","",Ref_Brg!B223)</f>
        <v>Mangga gedong</v>
      </c>
      <c r="C223" s="452" t="str">
        <f>IF(Ref_Brg!C223="","",Ref_Brg!C223)</f>
        <v>kg</v>
      </c>
      <c r="D223" s="680"/>
      <c r="E223" s="680"/>
      <c r="F223" s="450"/>
      <c r="G223" s="450"/>
      <c r="I223" s="450"/>
      <c r="J223" s="450"/>
      <c r="K223" s="450"/>
      <c r="L223" s="450"/>
      <c r="M223" s="450"/>
      <c r="N223" s="450"/>
      <c r="O223" s="450"/>
      <c r="P223" s="450"/>
      <c r="Q223" s="450"/>
      <c r="R223" s="450"/>
      <c r="S223" s="450"/>
      <c r="T223" s="450"/>
      <c r="U223" s="535">
        <f>IF(B223="","",VLOOKUP(B223,Refresh!$A$7:$B$1000,2,FALSE))</f>
        <v>215</v>
      </c>
      <c r="V223" s="663" t="str">
        <f>IF(U223="","",VLOOKUP(U223,Masuk!$B$9:$I$812,8,FALSE))</f>
        <v/>
      </c>
      <c r="W223" s="577" t="str">
        <f t="shared" si="3"/>
        <v>BU.01</v>
      </c>
      <c r="X223" s="450"/>
    </row>
    <row r="224" spans="1:24" s="451" customFormat="1" ht="14.15" customHeight="1">
      <c r="A224" s="458" t="str">
        <f>IF(Ref_Brg!A224="","",Ref_Brg!A224)</f>
        <v>BU.01.009</v>
      </c>
      <c r="B224" s="456" t="str">
        <f>IF(Ref_Brg!B224="","",Ref_Brg!B224)</f>
        <v>Jeruk manis</v>
      </c>
      <c r="C224" s="452" t="str">
        <f>IF(Ref_Brg!C224="","",Ref_Brg!C224)</f>
        <v>kg</v>
      </c>
      <c r="D224" s="680"/>
      <c r="E224" s="680"/>
      <c r="F224" s="450"/>
      <c r="G224" s="450"/>
      <c r="I224" s="450"/>
      <c r="J224" s="450"/>
      <c r="K224" s="450"/>
      <c r="L224" s="450"/>
      <c r="M224" s="450"/>
      <c r="N224" s="450"/>
      <c r="O224" s="450"/>
      <c r="P224" s="450"/>
      <c r="Q224" s="450"/>
      <c r="R224" s="450"/>
      <c r="S224" s="450"/>
      <c r="T224" s="450"/>
      <c r="U224" s="535">
        <f>IF(B224="","",VLOOKUP(B224,Refresh!$A$7:$B$1000,2,FALSE))</f>
        <v>216</v>
      </c>
      <c r="V224" s="663" t="str">
        <f>IF(U224="","",VLOOKUP(U224,Masuk!$B$9:$I$812,8,FALSE))</f>
        <v/>
      </c>
      <c r="W224" s="577" t="str">
        <f t="shared" si="3"/>
        <v>BU.01</v>
      </c>
      <c r="X224" s="450"/>
    </row>
    <row r="225" spans="1:24" s="451" customFormat="1" ht="14.15" customHeight="1">
      <c r="A225" s="458" t="str">
        <f>IF(Ref_Brg!A225="","",Ref_Brg!A225)</f>
        <v>BU.01.010</v>
      </c>
      <c r="B225" s="456" t="str">
        <f>IF(Ref_Brg!B225="","",Ref_Brg!B225)</f>
        <v>Jeruk keprok</v>
      </c>
      <c r="C225" s="452" t="str">
        <f>IF(Ref_Brg!C225="","",Ref_Brg!C225)</f>
        <v>kg</v>
      </c>
      <c r="D225" s="680"/>
      <c r="E225" s="680"/>
      <c r="F225" s="450"/>
      <c r="G225" s="450"/>
      <c r="I225" s="450"/>
      <c r="J225" s="450"/>
      <c r="K225" s="450"/>
      <c r="L225" s="450"/>
      <c r="M225" s="450"/>
      <c r="N225" s="450"/>
      <c r="O225" s="450"/>
      <c r="P225" s="450"/>
      <c r="Q225" s="450"/>
      <c r="R225" s="450"/>
      <c r="S225" s="450"/>
      <c r="T225" s="450"/>
      <c r="U225" s="535">
        <f>IF(B225="","",VLOOKUP(B225,Refresh!$A$7:$B$1000,2,FALSE))</f>
        <v>217</v>
      </c>
      <c r="V225" s="663" t="str">
        <f>IF(U225="","",VLOOKUP(U225,Masuk!$B$9:$I$812,8,FALSE))</f>
        <v/>
      </c>
      <c r="W225" s="577" t="str">
        <f t="shared" si="3"/>
        <v>BU.01</v>
      </c>
      <c r="X225" s="450"/>
    </row>
    <row r="226" spans="1:24" s="451" customFormat="1" ht="14.15" customHeight="1">
      <c r="A226" s="458" t="str">
        <f>IF(Ref_Brg!A226="","",Ref_Brg!A226)</f>
        <v>BU.01.011</v>
      </c>
      <c r="B226" s="456" t="str">
        <f>IF(Ref_Brg!B226="","",Ref_Brg!B226)</f>
        <v>Jambu biji</v>
      </c>
      <c r="C226" s="452" t="str">
        <f>IF(Ref_Brg!C226="","",Ref_Brg!C226)</f>
        <v>kg</v>
      </c>
      <c r="D226" s="680"/>
      <c r="E226" s="680"/>
      <c r="F226" s="450"/>
      <c r="G226" s="450"/>
      <c r="I226" s="450"/>
      <c r="J226" s="450"/>
      <c r="K226" s="450"/>
      <c r="L226" s="450"/>
      <c r="M226" s="450"/>
      <c r="N226" s="450"/>
      <c r="O226" s="450"/>
      <c r="P226" s="450"/>
      <c r="Q226" s="450"/>
      <c r="R226" s="450"/>
      <c r="S226" s="450"/>
      <c r="T226" s="450"/>
      <c r="U226" s="535">
        <f>IF(B226="","",VLOOKUP(B226,Refresh!$A$7:$B$1000,2,FALSE))</f>
        <v>218</v>
      </c>
      <c r="V226" s="663" t="str">
        <f>IF(U226="","",VLOOKUP(U226,Masuk!$B$9:$I$812,8,FALSE))</f>
        <v/>
      </c>
      <c r="W226" s="577" t="str">
        <f t="shared" si="3"/>
        <v>BU.01</v>
      </c>
      <c r="X226" s="450"/>
    </row>
    <row r="227" spans="1:24" s="451" customFormat="1" ht="14.15" customHeight="1">
      <c r="A227" s="458" t="str">
        <f>IF(Ref_Brg!A227="","",Ref_Brg!A227)</f>
        <v>BU.01.012</v>
      </c>
      <c r="B227" s="456" t="str">
        <f>IF(Ref_Brg!B227="","",Ref_Brg!B227)</f>
        <v>Jambu air</v>
      </c>
      <c r="C227" s="452" t="str">
        <f>IF(Ref_Brg!C227="","",Ref_Brg!C227)</f>
        <v>kg</v>
      </c>
      <c r="D227" s="680"/>
      <c r="E227" s="680"/>
      <c r="F227" s="450"/>
      <c r="G227" s="450"/>
      <c r="I227" s="450"/>
      <c r="J227" s="450"/>
      <c r="K227" s="450"/>
      <c r="L227" s="450"/>
      <c r="M227" s="450"/>
      <c r="N227" s="450"/>
      <c r="O227" s="450"/>
      <c r="P227" s="450"/>
      <c r="Q227" s="450"/>
      <c r="R227" s="450"/>
      <c r="S227" s="450"/>
      <c r="T227" s="450"/>
      <c r="U227" s="535">
        <f>IF(B227="","",VLOOKUP(B227,Refresh!$A$7:$B$1000,2,FALSE))</f>
        <v>219</v>
      </c>
      <c r="V227" s="663" t="str">
        <f>IF(U227="","",VLOOKUP(U227,Masuk!$B$9:$I$812,8,FALSE))</f>
        <v/>
      </c>
      <c r="W227" s="577" t="str">
        <f t="shared" si="3"/>
        <v>BU.01</v>
      </c>
      <c r="X227" s="450"/>
    </row>
    <row r="228" spans="1:24" s="451" customFormat="1" ht="14.15" customHeight="1">
      <c r="A228" s="458" t="str">
        <f>IF(Ref_Brg!A228="","",Ref_Brg!A228)</f>
        <v>BU.01.013</v>
      </c>
      <c r="B228" s="456" t="str">
        <f>IF(Ref_Brg!B228="","",Ref_Brg!B228)</f>
        <v>Nanas</v>
      </c>
      <c r="C228" s="452" t="str">
        <f>IF(Ref_Brg!C228="","",Ref_Brg!C228)</f>
        <v>kg</v>
      </c>
      <c r="D228" s="680"/>
      <c r="E228" s="680"/>
      <c r="F228" s="450"/>
      <c r="G228" s="450"/>
      <c r="I228" s="450"/>
      <c r="J228" s="450"/>
      <c r="K228" s="450"/>
      <c r="L228" s="450"/>
      <c r="M228" s="450"/>
      <c r="N228" s="450"/>
      <c r="O228" s="450"/>
      <c r="P228" s="450"/>
      <c r="Q228" s="450"/>
      <c r="R228" s="450"/>
      <c r="S228" s="450"/>
      <c r="T228" s="450"/>
      <c r="U228" s="535">
        <f>IF(B228="","",VLOOKUP(B228,Refresh!$A$7:$B$1000,2,FALSE))</f>
        <v>220</v>
      </c>
      <c r="V228" s="663" t="str">
        <f>IF(U228="","",VLOOKUP(U228,Masuk!$B$9:$I$812,8,FALSE))</f>
        <v/>
      </c>
      <c r="W228" s="577" t="str">
        <f t="shared" si="3"/>
        <v>BU.01</v>
      </c>
      <c r="X228" s="450"/>
    </row>
    <row r="229" spans="1:24" s="451" customFormat="1" ht="14.15" customHeight="1">
      <c r="A229" s="458" t="str">
        <f>IF(Ref_Brg!A229="","",Ref_Brg!A229)</f>
        <v>BU.01.014</v>
      </c>
      <c r="B229" s="456" t="str">
        <f>IF(Ref_Brg!B229="","",Ref_Brg!B229)</f>
        <v>Salak</v>
      </c>
      <c r="C229" s="452" t="str">
        <f>IF(Ref_Brg!C229="","",Ref_Brg!C229)</f>
        <v>kg</v>
      </c>
      <c r="D229" s="680"/>
      <c r="E229" s="680"/>
      <c r="F229" s="450"/>
      <c r="G229" s="450"/>
      <c r="I229" s="450"/>
      <c r="J229" s="450"/>
      <c r="K229" s="450"/>
      <c r="L229" s="450"/>
      <c r="M229" s="450"/>
      <c r="N229" s="450"/>
      <c r="O229" s="450"/>
      <c r="P229" s="450"/>
      <c r="Q229" s="450"/>
      <c r="R229" s="450"/>
      <c r="S229" s="450"/>
      <c r="T229" s="450"/>
      <c r="U229" s="535">
        <f>IF(B229="","",VLOOKUP(B229,Refresh!$A$7:$B$1000,2,FALSE))</f>
        <v>221</v>
      </c>
      <c r="V229" s="663" t="str">
        <f>IF(U229="","",VLOOKUP(U229,Masuk!$B$9:$I$812,8,FALSE))</f>
        <v/>
      </c>
      <c r="W229" s="577" t="str">
        <f t="shared" si="3"/>
        <v>BU.01</v>
      </c>
      <c r="X229" s="450"/>
    </row>
    <row r="230" spans="1:24" s="451" customFormat="1" ht="14.15" customHeight="1">
      <c r="A230" s="458" t="str">
        <f>IF(Ref_Brg!A230="","",Ref_Brg!A230)</f>
        <v>BU.01.015</v>
      </c>
      <c r="B230" s="456" t="str">
        <f>IF(Ref_Brg!B230="","",Ref_Brg!B230)</f>
        <v>Rambutan</v>
      </c>
      <c r="C230" s="452" t="str">
        <f>IF(Ref_Brg!C230="","",Ref_Brg!C230)</f>
        <v>kg</v>
      </c>
      <c r="D230" s="680"/>
      <c r="E230" s="680"/>
      <c r="F230" s="450"/>
      <c r="G230" s="450"/>
      <c r="I230" s="450"/>
      <c r="J230" s="450"/>
      <c r="K230" s="450"/>
      <c r="L230" s="450"/>
      <c r="M230" s="450"/>
      <c r="N230" s="450"/>
      <c r="O230" s="450"/>
      <c r="P230" s="450"/>
      <c r="Q230" s="450"/>
      <c r="R230" s="450"/>
      <c r="S230" s="450"/>
      <c r="T230" s="450"/>
      <c r="U230" s="535">
        <f>IF(B230="","",VLOOKUP(B230,Refresh!$A$7:$B$1000,2,FALSE))</f>
        <v>222</v>
      </c>
      <c r="V230" s="663" t="str">
        <f>IF(U230="","",VLOOKUP(U230,Masuk!$B$9:$I$812,8,FALSE))</f>
        <v/>
      </c>
      <c r="W230" s="577" t="str">
        <f t="shared" si="3"/>
        <v>BU.01</v>
      </c>
      <c r="X230" s="450"/>
    </row>
    <row r="231" spans="1:24" s="451" customFormat="1" ht="14.15" customHeight="1">
      <c r="A231" s="458" t="str">
        <f>IF(Ref_Brg!A231="","",Ref_Brg!A231)</f>
        <v>BU.01.016</v>
      </c>
      <c r="B231" s="456" t="str">
        <f>IF(Ref_Brg!B231="","",Ref_Brg!B231)</f>
        <v>Duku</v>
      </c>
      <c r="C231" s="452" t="str">
        <f>IF(Ref_Brg!C231="","",Ref_Brg!C231)</f>
        <v>kg</v>
      </c>
      <c r="D231" s="680"/>
      <c r="E231" s="680"/>
      <c r="F231" s="450"/>
      <c r="G231" s="450"/>
      <c r="I231" s="450"/>
      <c r="J231" s="450"/>
      <c r="K231" s="450"/>
      <c r="L231" s="450"/>
      <c r="M231" s="450"/>
      <c r="N231" s="450"/>
      <c r="O231" s="450"/>
      <c r="P231" s="450"/>
      <c r="Q231" s="450"/>
      <c r="R231" s="450"/>
      <c r="S231" s="450"/>
      <c r="T231" s="450"/>
      <c r="U231" s="535">
        <f>IF(B231="","",VLOOKUP(B231,Refresh!$A$7:$B$1000,2,FALSE))</f>
        <v>223</v>
      </c>
      <c r="V231" s="663" t="str">
        <f>IF(U231="","",VLOOKUP(U231,Masuk!$B$9:$I$812,8,FALSE))</f>
        <v/>
      </c>
      <c r="W231" s="577" t="str">
        <f t="shared" si="3"/>
        <v>BU.01</v>
      </c>
      <c r="X231" s="450"/>
    </row>
    <row r="232" spans="1:24" s="451" customFormat="1" ht="14.15" customHeight="1">
      <c r="A232" s="458" t="str">
        <f>IF(Ref_Brg!A232="","",Ref_Brg!A232)</f>
        <v>BU.01.017</v>
      </c>
      <c r="B232" s="456" t="str">
        <f>IF(Ref_Brg!B232="","",Ref_Brg!B232)</f>
        <v>Sirsak</v>
      </c>
      <c r="C232" s="452" t="str">
        <f>IF(Ref_Brg!C232="","",Ref_Brg!C232)</f>
        <v>kg</v>
      </c>
      <c r="D232" s="680"/>
      <c r="E232" s="680"/>
      <c r="F232" s="450"/>
      <c r="G232" s="450"/>
      <c r="I232" s="450"/>
      <c r="J232" s="450"/>
      <c r="K232" s="450"/>
      <c r="L232" s="450"/>
      <c r="M232" s="450"/>
      <c r="N232" s="450"/>
      <c r="O232" s="450"/>
      <c r="P232" s="450"/>
      <c r="Q232" s="450"/>
      <c r="R232" s="450"/>
      <c r="S232" s="450"/>
      <c r="T232" s="450"/>
      <c r="U232" s="535">
        <f>IF(B232="","",VLOOKUP(B232,Refresh!$A$7:$B$1000,2,FALSE))</f>
        <v>224</v>
      </c>
      <c r="V232" s="663" t="str">
        <f>IF(U232="","",VLOOKUP(U232,Masuk!$B$9:$I$812,8,FALSE))</f>
        <v/>
      </c>
      <c r="W232" s="577" t="str">
        <f t="shared" si="3"/>
        <v>BU.01</v>
      </c>
      <c r="X232" s="450"/>
    </row>
    <row r="233" spans="1:24" s="451" customFormat="1" ht="14.15" customHeight="1">
      <c r="A233" s="458" t="str">
        <f>IF(Ref_Brg!A233="","",Ref_Brg!A233)</f>
        <v>BU.01.018</v>
      </c>
      <c r="B233" s="456" t="str">
        <f>IF(Ref_Brg!B233="","",Ref_Brg!B233)</f>
        <v>Durian</v>
      </c>
      <c r="C233" s="452" t="str">
        <f>IF(Ref_Brg!C233="","",Ref_Brg!C233)</f>
        <v>kg</v>
      </c>
      <c r="D233" s="680"/>
      <c r="E233" s="680"/>
      <c r="F233" s="450"/>
      <c r="G233" s="450"/>
      <c r="I233" s="450"/>
      <c r="J233" s="450"/>
      <c r="K233" s="450"/>
      <c r="L233" s="450"/>
      <c r="M233" s="450"/>
      <c r="N233" s="450"/>
      <c r="O233" s="450"/>
      <c r="P233" s="450"/>
      <c r="Q233" s="450"/>
      <c r="R233" s="450"/>
      <c r="S233" s="450"/>
      <c r="T233" s="450"/>
      <c r="U233" s="535">
        <f>IF(B233="","",VLOOKUP(B233,Refresh!$A$7:$B$1000,2,FALSE))</f>
        <v>225</v>
      </c>
      <c r="V233" s="663" t="str">
        <f>IF(U233="","",VLOOKUP(U233,Masuk!$B$9:$I$812,8,FALSE))</f>
        <v/>
      </c>
      <c r="W233" s="577" t="str">
        <f t="shared" si="3"/>
        <v>BU.01</v>
      </c>
      <c r="X233" s="450"/>
    </row>
    <row r="234" spans="1:24" s="451" customFormat="1" ht="14.15" customHeight="1">
      <c r="A234" s="458" t="str">
        <f>IF(Ref_Brg!A234="","",Ref_Brg!A234)</f>
        <v>BU.01.019</v>
      </c>
      <c r="B234" s="456" t="str">
        <f>IF(Ref_Brg!B234="","",Ref_Brg!B234)</f>
        <v>Manggis</v>
      </c>
      <c r="C234" s="452" t="str">
        <f>IF(Ref_Brg!C234="","",Ref_Brg!C234)</f>
        <v>kg</v>
      </c>
      <c r="D234" s="680"/>
      <c r="E234" s="680"/>
      <c r="F234" s="450"/>
      <c r="G234" s="450"/>
      <c r="I234" s="450"/>
      <c r="J234" s="450"/>
      <c r="K234" s="450"/>
      <c r="L234" s="450"/>
      <c r="M234" s="450"/>
      <c r="N234" s="450"/>
      <c r="O234" s="450"/>
      <c r="P234" s="450"/>
      <c r="Q234" s="450"/>
      <c r="R234" s="450"/>
      <c r="S234" s="450"/>
      <c r="T234" s="450"/>
      <c r="U234" s="535">
        <f>IF(B234="","",VLOOKUP(B234,Refresh!$A$7:$B$1000,2,FALSE))</f>
        <v>226</v>
      </c>
      <c r="V234" s="663" t="str">
        <f>IF(U234="","",VLOOKUP(U234,Masuk!$B$9:$I$812,8,FALSE))</f>
        <v/>
      </c>
      <c r="W234" s="577" t="str">
        <f t="shared" si="3"/>
        <v>BU.01</v>
      </c>
      <c r="X234" s="450"/>
    </row>
    <row r="235" spans="1:24" s="451" customFormat="1" ht="14.15" customHeight="1">
      <c r="A235" s="458" t="str">
        <f>IF(Ref_Brg!A235="","",Ref_Brg!A235)</f>
        <v>BU.01.020</v>
      </c>
      <c r="B235" s="456" t="str">
        <f>IF(Ref_Brg!B235="","",Ref_Brg!B235)</f>
        <v>Alpukat</v>
      </c>
      <c r="C235" s="452" t="str">
        <f>IF(Ref_Brg!C235="","",Ref_Brg!C235)</f>
        <v>kg</v>
      </c>
      <c r="D235" s="680"/>
      <c r="E235" s="680"/>
      <c r="F235" s="450"/>
      <c r="G235" s="450"/>
      <c r="I235" s="450"/>
      <c r="J235" s="450"/>
      <c r="K235" s="450"/>
      <c r="L235" s="450"/>
      <c r="M235" s="450"/>
      <c r="N235" s="450"/>
      <c r="O235" s="450"/>
      <c r="P235" s="450"/>
      <c r="Q235" s="450"/>
      <c r="R235" s="450"/>
      <c r="S235" s="450"/>
      <c r="T235" s="450"/>
      <c r="U235" s="535">
        <f>IF(B235="","",VLOOKUP(B235,Refresh!$A$7:$B$1000,2,FALSE))</f>
        <v>227</v>
      </c>
      <c r="V235" s="663" t="str">
        <f>IF(U235="","",VLOOKUP(U235,Masuk!$B$9:$I$812,8,FALSE))</f>
        <v/>
      </c>
      <c r="W235" s="577" t="str">
        <f t="shared" si="3"/>
        <v>BU.01</v>
      </c>
      <c r="X235" s="450"/>
    </row>
    <row r="236" spans="1:24" s="451" customFormat="1" ht="14.15" customHeight="1">
      <c r="A236" s="458" t="str">
        <f>IF(Ref_Brg!A236="","",Ref_Brg!A236)</f>
        <v>BU.01.021</v>
      </c>
      <c r="B236" s="456" t="str">
        <f>IF(Ref_Brg!B236="","",Ref_Brg!B236)</f>
        <v>Apel malang</v>
      </c>
      <c r="C236" s="452" t="str">
        <f>IF(Ref_Brg!C236="","",Ref_Brg!C236)</f>
        <v>kg</v>
      </c>
      <c r="D236" s="680"/>
      <c r="E236" s="680"/>
      <c r="F236" s="450"/>
      <c r="G236" s="450"/>
      <c r="I236" s="450"/>
      <c r="J236" s="450"/>
      <c r="K236" s="450"/>
      <c r="L236" s="450"/>
      <c r="M236" s="450"/>
      <c r="N236" s="450"/>
      <c r="O236" s="450"/>
      <c r="P236" s="450"/>
      <c r="Q236" s="450"/>
      <c r="R236" s="450"/>
      <c r="S236" s="450"/>
      <c r="T236" s="450"/>
      <c r="U236" s="535">
        <f>IF(B236="","",VLOOKUP(B236,Refresh!$A$7:$B$1000,2,FALSE))</f>
        <v>228</v>
      </c>
      <c r="V236" s="663" t="str">
        <f>IF(U236="","",VLOOKUP(U236,Masuk!$B$9:$I$812,8,FALSE))</f>
        <v/>
      </c>
      <c r="W236" s="577" t="str">
        <f t="shared" si="3"/>
        <v>BU.01</v>
      </c>
      <c r="X236" s="450"/>
    </row>
    <row r="237" spans="1:24" s="451" customFormat="1" ht="14.15" customHeight="1">
      <c r="A237" s="458" t="str">
        <f>IF(Ref_Brg!A237="","",Ref_Brg!A237)</f>
        <v>BU.01.022</v>
      </c>
      <c r="B237" s="456" t="str">
        <f>IF(Ref_Brg!B237="","",Ref_Brg!B237)</f>
        <v>Buah naga merah</v>
      </c>
      <c r="C237" s="452" t="str">
        <f>IF(Ref_Brg!C237="","",Ref_Brg!C237)</f>
        <v>kg</v>
      </c>
      <c r="D237" s="680"/>
      <c r="E237" s="680"/>
      <c r="F237" s="450"/>
      <c r="G237" s="450"/>
      <c r="I237" s="450"/>
      <c r="J237" s="450"/>
      <c r="K237" s="450"/>
      <c r="L237" s="450"/>
      <c r="M237" s="450"/>
      <c r="N237" s="450"/>
      <c r="O237" s="450"/>
      <c r="P237" s="450"/>
      <c r="Q237" s="450"/>
      <c r="R237" s="450"/>
      <c r="S237" s="450"/>
      <c r="T237" s="450"/>
      <c r="U237" s="535">
        <f>IF(B237="","",VLOOKUP(B237,Refresh!$A$7:$B$1000,2,FALSE))</f>
        <v>229</v>
      </c>
      <c r="V237" s="663" t="str">
        <f>IF(U237="","",VLOOKUP(U237,Masuk!$B$9:$I$812,8,FALSE))</f>
        <v/>
      </c>
      <c r="W237" s="577" t="str">
        <f t="shared" si="3"/>
        <v>BU.01</v>
      </c>
      <c r="X237" s="450"/>
    </row>
    <row r="238" spans="1:24" s="451" customFormat="1" ht="14.15" customHeight="1">
      <c r="A238" s="458" t="str">
        <f>IF(Ref_Brg!A238="","",Ref_Brg!A238)</f>
        <v>BU.01.023</v>
      </c>
      <c r="B238" s="456" t="str">
        <f>IF(Ref_Brg!B238="","",Ref_Brg!B238)</f>
        <v>Buah naga putih</v>
      </c>
      <c r="C238" s="452" t="str">
        <f>IF(Ref_Brg!C238="","",Ref_Brg!C238)</f>
        <v>kg</v>
      </c>
      <c r="D238" s="680"/>
      <c r="E238" s="680"/>
      <c r="F238" s="450"/>
      <c r="G238" s="450"/>
      <c r="I238" s="450"/>
      <c r="J238" s="450"/>
      <c r="K238" s="450"/>
      <c r="L238" s="450"/>
      <c r="M238" s="450"/>
      <c r="N238" s="450"/>
      <c r="O238" s="450"/>
      <c r="P238" s="450"/>
      <c r="Q238" s="450"/>
      <c r="R238" s="450"/>
      <c r="S238" s="450"/>
      <c r="T238" s="450"/>
      <c r="U238" s="535">
        <f>IF(B238="","",VLOOKUP(B238,Refresh!$A$7:$B$1000,2,FALSE))</f>
        <v>230</v>
      </c>
      <c r="V238" s="663" t="str">
        <f>IF(U238="","",VLOOKUP(U238,Masuk!$B$9:$I$812,8,FALSE))</f>
        <v/>
      </c>
      <c r="W238" s="577" t="str">
        <f t="shared" si="3"/>
        <v>BU.01</v>
      </c>
      <c r="X238" s="450"/>
    </row>
    <row r="239" spans="1:24" s="451" customFormat="1" ht="14.15" customHeight="1">
      <c r="A239" s="458" t="str">
        <f>IF(Ref_Brg!A239="","",Ref_Brg!A239)</f>
        <v>BU.01.024</v>
      </c>
      <c r="B239" s="456" t="str">
        <f>IF(Ref_Brg!B239="","",Ref_Brg!B239)</f>
        <v>Kedondong</v>
      </c>
      <c r="C239" s="452" t="str">
        <f>IF(Ref_Brg!C239="","",Ref_Brg!C239)</f>
        <v>kg</v>
      </c>
      <c r="D239" s="680"/>
      <c r="E239" s="680"/>
      <c r="F239" s="450"/>
      <c r="G239" s="450"/>
      <c r="I239" s="450"/>
      <c r="J239" s="450"/>
      <c r="K239" s="450"/>
      <c r="L239" s="450"/>
      <c r="M239" s="450"/>
      <c r="N239" s="450"/>
      <c r="O239" s="450"/>
      <c r="P239" s="450"/>
      <c r="Q239" s="450"/>
      <c r="R239" s="450"/>
      <c r="S239" s="450"/>
      <c r="T239" s="450"/>
      <c r="U239" s="535">
        <f>IF(B239="","",VLOOKUP(B239,Refresh!$A$7:$B$1000,2,FALSE))</f>
        <v>231</v>
      </c>
      <c r="V239" s="663" t="str">
        <f>IF(U239="","",VLOOKUP(U239,Masuk!$B$9:$I$812,8,FALSE))</f>
        <v/>
      </c>
      <c r="W239" s="577" t="str">
        <f t="shared" si="3"/>
        <v>BU.01</v>
      </c>
      <c r="X239" s="450"/>
    </row>
    <row r="240" spans="1:24" s="451" customFormat="1" ht="14.15" customHeight="1">
      <c r="A240" s="458" t="str">
        <f>IF(Ref_Brg!A240="","",Ref_Brg!A240)</f>
        <v>BU.01.025</v>
      </c>
      <c r="B240" s="456" t="str">
        <f>IF(Ref_Brg!B240="","",Ref_Brg!B240)</f>
        <v>Markisa</v>
      </c>
      <c r="C240" s="452" t="str">
        <f>IF(Ref_Brg!C240="","",Ref_Brg!C240)</f>
        <v>kg</v>
      </c>
      <c r="D240" s="680"/>
      <c r="E240" s="680"/>
      <c r="F240" s="450"/>
      <c r="G240" s="450"/>
      <c r="I240" s="450"/>
      <c r="J240" s="450"/>
      <c r="K240" s="450"/>
      <c r="L240" s="450"/>
      <c r="M240" s="450"/>
      <c r="N240" s="450"/>
      <c r="O240" s="450"/>
      <c r="P240" s="450"/>
      <c r="Q240" s="450"/>
      <c r="R240" s="450"/>
      <c r="S240" s="450"/>
      <c r="T240" s="450"/>
      <c r="U240" s="535">
        <f>IF(B240="","",VLOOKUP(B240,Refresh!$A$7:$B$1000,2,FALSE))</f>
        <v>232</v>
      </c>
      <c r="V240" s="663" t="str">
        <f>IF(U240="","",VLOOKUP(U240,Masuk!$B$9:$I$812,8,FALSE))</f>
        <v/>
      </c>
      <c r="W240" s="577" t="str">
        <f t="shared" si="3"/>
        <v>BU.01</v>
      </c>
      <c r="X240" s="450"/>
    </row>
    <row r="241" spans="1:24" s="451" customFormat="1" ht="14.15" customHeight="1">
      <c r="A241" s="458" t="str">
        <f>IF(Ref_Brg!A241="","",Ref_Brg!A241)</f>
        <v>BU.01.026</v>
      </c>
      <c r="B241" s="456" t="str">
        <f>IF(Ref_Brg!B241="","",Ref_Brg!B241)</f>
        <v>Belimbing</v>
      </c>
      <c r="C241" s="452" t="str">
        <f>IF(Ref_Brg!C241="","",Ref_Brg!C241)</f>
        <v>kg</v>
      </c>
      <c r="D241" s="680"/>
      <c r="E241" s="680"/>
      <c r="F241" s="450"/>
      <c r="G241" s="450"/>
      <c r="I241" s="450"/>
      <c r="J241" s="450"/>
      <c r="K241" s="450"/>
      <c r="L241" s="450"/>
      <c r="M241" s="450"/>
      <c r="N241" s="450"/>
      <c r="O241" s="450"/>
      <c r="P241" s="450"/>
      <c r="Q241" s="450"/>
      <c r="R241" s="450"/>
      <c r="S241" s="450"/>
      <c r="T241" s="450"/>
      <c r="U241" s="535">
        <f>IF(B241="","",VLOOKUP(B241,Refresh!$A$7:$B$1000,2,FALSE))</f>
        <v>233</v>
      </c>
      <c r="V241" s="663" t="str">
        <f>IF(U241="","",VLOOKUP(U241,Masuk!$B$9:$I$812,8,FALSE))</f>
        <v/>
      </c>
      <c r="W241" s="577" t="str">
        <f t="shared" si="3"/>
        <v>BU.01</v>
      </c>
      <c r="X241" s="450"/>
    </row>
    <row r="242" spans="1:24" s="451" customFormat="1" ht="14.15" customHeight="1">
      <c r="A242" s="458" t="str">
        <f>IF(Ref_Brg!A242="","",Ref_Brg!A242)</f>
        <v>BU.01.027</v>
      </c>
      <c r="B242" s="456" t="str">
        <f>IF(Ref_Brg!B242="","",Ref_Brg!B242)</f>
        <v>Sawo</v>
      </c>
      <c r="C242" s="452" t="str">
        <f>IF(Ref_Brg!C242="","",Ref_Brg!C242)</f>
        <v>kg</v>
      </c>
      <c r="D242" s="680"/>
      <c r="E242" s="680"/>
      <c r="F242" s="450"/>
      <c r="G242" s="450"/>
      <c r="I242" s="450"/>
      <c r="J242" s="450"/>
      <c r="K242" s="450"/>
      <c r="L242" s="450"/>
      <c r="M242" s="450"/>
      <c r="N242" s="450"/>
      <c r="O242" s="450"/>
      <c r="P242" s="450"/>
      <c r="Q242" s="450"/>
      <c r="R242" s="450"/>
      <c r="S242" s="450"/>
      <c r="T242" s="450"/>
      <c r="U242" s="535">
        <f>IF(B242="","",VLOOKUP(B242,Refresh!$A$7:$B$1000,2,FALSE))</f>
        <v>234</v>
      </c>
      <c r="V242" s="663" t="str">
        <f>IF(U242="","",VLOOKUP(U242,Masuk!$B$9:$I$812,8,FALSE))</f>
        <v/>
      </c>
      <c r="W242" s="577" t="str">
        <f t="shared" si="3"/>
        <v>BU.01</v>
      </c>
      <c r="X242" s="450"/>
    </row>
    <row r="243" spans="1:24" s="451" customFormat="1" ht="14.15" customHeight="1">
      <c r="A243" s="458" t="str">
        <f>IF(Ref_Brg!A243="","",Ref_Brg!A243)</f>
        <v>BU.01.028</v>
      </c>
      <c r="B243" s="456" t="str">
        <f>IF(Ref_Brg!B243="","",Ref_Brg!B243)</f>
        <v>Matoa</v>
      </c>
      <c r="C243" s="452" t="str">
        <f>IF(Ref_Brg!C243="","",Ref_Brg!C243)</f>
        <v>kg</v>
      </c>
      <c r="D243" s="680"/>
      <c r="E243" s="680"/>
      <c r="F243" s="450"/>
      <c r="G243" s="450"/>
      <c r="I243" s="450"/>
      <c r="J243" s="450"/>
      <c r="K243" s="450"/>
      <c r="L243" s="450"/>
      <c r="M243" s="450"/>
      <c r="N243" s="450"/>
      <c r="O243" s="450"/>
      <c r="P243" s="450"/>
      <c r="Q243" s="450"/>
      <c r="R243" s="450"/>
      <c r="S243" s="450"/>
      <c r="T243" s="450"/>
      <c r="U243" s="535">
        <f>IF(B243="","",VLOOKUP(B243,Refresh!$A$7:$B$1000,2,FALSE))</f>
        <v>235</v>
      </c>
      <c r="V243" s="663" t="str">
        <f>IF(U243="","",VLOOKUP(U243,Masuk!$B$9:$I$812,8,FALSE))</f>
        <v/>
      </c>
      <c r="W243" s="577" t="str">
        <f t="shared" si="3"/>
        <v>BU.01</v>
      </c>
      <c r="X243" s="450"/>
    </row>
    <row r="244" spans="1:24" s="451" customFormat="1" ht="14.15" customHeight="1">
      <c r="A244" s="458" t="str">
        <f>IF(Ref_Brg!A244="","",Ref_Brg!A244)</f>
        <v>BU.01.099</v>
      </c>
      <c r="B244" s="456" t="str">
        <f>IF(Ref_Brg!B244="","",Ref_Brg!B244)</f>
        <v>Buah lokal-lainnya</v>
      </c>
      <c r="C244" s="452" t="str">
        <f>IF(Ref_Brg!C244="","",Ref_Brg!C244)</f>
        <v>kg</v>
      </c>
      <c r="D244" s="680"/>
      <c r="E244" s="680"/>
      <c r="F244" s="450"/>
      <c r="G244" s="450"/>
      <c r="I244" s="450"/>
      <c r="J244" s="450"/>
      <c r="K244" s="450"/>
      <c r="L244" s="450"/>
      <c r="M244" s="450"/>
      <c r="N244" s="450"/>
      <c r="O244" s="450"/>
      <c r="P244" s="450"/>
      <c r="Q244" s="450"/>
      <c r="R244" s="450"/>
      <c r="S244" s="450"/>
      <c r="T244" s="450"/>
      <c r="U244" s="535">
        <f>IF(B244="","",VLOOKUP(B244,Refresh!$A$7:$B$1000,2,FALSE))</f>
        <v>236</v>
      </c>
      <c r="V244" s="663" t="str">
        <f>IF(U244="","",VLOOKUP(U244,Masuk!$B$9:$I$812,8,FALSE))</f>
        <v/>
      </c>
      <c r="W244" s="577" t="str">
        <f t="shared" si="3"/>
        <v>BU.01</v>
      </c>
      <c r="X244" s="450"/>
    </row>
    <row r="245" spans="1:24" s="451" customFormat="1" ht="14.15" customHeight="1">
      <c r="A245" s="584" t="str">
        <f>IF(Ref_Brg!A245="","",Ref_Brg!A245)</f>
        <v>BU.02</v>
      </c>
      <c r="B245" s="579" t="str">
        <f>IF(Ref_Brg!B245="","",Ref_Brg!B245)</f>
        <v>BUAH IMPOR</v>
      </c>
      <c r="C245" s="585" t="str">
        <f>IF(Ref_Brg!C245="","",Ref_Brg!C245)</f>
        <v/>
      </c>
      <c r="D245" s="681"/>
      <c r="E245" s="681"/>
      <c r="F245" s="450"/>
      <c r="G245" s="450"/>
      <c r="I245" s="450"/>
      <c r="J245" s="450"/>
      <c r="K245" s="450"/>
      <c r="L245" s="450"/>
      <c r="M245" s="450"/>
      <c r="N245" s="450"/>
      <c r="O245" s="450"/>
      <c r="P245" s="450"/>
      <c r="Q245" s="450"/>
      <c r="R245" s="450"/>
      <c r="S245" s="450"/>
      <c r="T245" s="450"/>
      <c r="U245" s="535">
        <f>IF(B245="","",VLOOKUP(B245,Refresh!$A$7:$B$1000,2,FALSE))</f>
        <v>237</v>
      </c>
      <c r="V245" s="663" t="str">
        <f>IF(U245="","",VLOOKUP(U245,Masuk!$B$9:$I$812,8,FALSE))</f>
        <v/>
      </c>
      <c r="W245" s="577" t="str">
        <f t="shared" si="3"/>
        <v>BU.02</v>
      </c>
      <c r="X245" s="450"/>
    </row>
    <row r="246" spans="1:24" s="451" customFormat="1" ht="14.15" customHeight="1">
      <c r="A246" s="458" t="str">
        <f>IF(Ref_Brg!A246="","",Ref_Brg!A246)</f>
        <v>BU.02.001</v>
      </c>
      <c r="B246" s="456" t="str">
        <f>IF(Ref_Brg!B246="","",Ref_Brg!B246)</f>
        <v>Apel</v>
      </c>
      <c r="C246" s="452" t="str">
        <f>IF(Ref_Brg!C246="","",Ref_Brg!C246)</f>
        <v>kg</v>
      </c>
      <c r="D246" s="680"/>
      <c r="E246" s="680"/>
      <c r="F246" s="450"/>
      <c r="G246" s="450"/>
      <c r="I246" s="450"/>
      <c r="J246" s="450"/>
      <c r="K246" s="450"/>
      <c r="L246" s="450"/>
      <c r="M246" s="450"/>
      <c r="N246" s="450"/>
      <c r="O246" s="450"/>
      <c r="P246" s="450"/>
      <c r="Q246" s="450"/>
      <c r="R246" s="450"/>
      <c r="S246" s="450"/>
      <c r="T246" s="450"/>
      <c r="U246" s="535">
        <f>IF(B246="","",VLOOKUP(B246,Refresh!$A$7:$B$1000,2,FALSE))</f>
        <v>238</v>
      </c>
      <c r="V246" s="663" t="str">
        <f>IF(U246="","",VLOOKUP(U246,Masuk!$B$9:$I$812,8,FALSE))</f>
        <v/>
      </c>
      <c r="W246" s="577" t="str">
        <f t="shared" si="3"/>
        <v>BU.02</v>
      </c>
      <c r="X246" s="450"/>
    </row>
    <row r="247" spans="1:24" s="451" customFormat="1" ht="14.15" customHeight="1">
      <c r="A247" s="458" t="str">
        <f>IF(Ref_Brg!A247="","",Ref_Brg!A247)</f>
        <v>BU.02.002</v>
      </c>
      <c r="B247" s="456" t="str">
        <f>IF(Ref_Brg!B247="","",Ref_Brg!B247)</f>
        <v>Pear</v>
      </c>
      <c r="C247" s="452" t="str">
        <f>IF(Ref_Brg!C247="","",Ref_Brg!C247)</f>
        <v>kg</v>
      </c>
      <c r="D247" s="680"/>
      <c r="E247" s="680"/>
      <c r="F247" s="450"/>
      <c r="G247" s="450"/>
      <c r="I247" s="450"/>
      <c r="J247" s="450"/>
      <c r="K247" s="450"/>
      <c r="L247" s="450"/>
      <c r="M247" s="450"/>
      <c r="N247" s="450"/>
      <c r="O247" s="450"/>
      <c r="P247" s="450"/>
      <c r="Q247" s="450"/>
      <c r="R247" s="450"/>
      <c r="S247" s="450"/>
      <c r="T247" s="450"/>
      <c r="U247" s="535">
        <f>IF(B247="","",VLOOKUP(B247,Refresh!$A$7:$B$1000,2,FALSE))</f>
        <v>239</v>
      </c>
      <c r="V247" s="663" t="str">
        <f>IF(U247="","",VLOOKUP(U247,Masuk!$B$9:$I$812,8,FALSE))</f>
        <v/>
      </c>
      <c r="W247" s="577" t="str">
        <f t="shared" si="3"/>
        <v>BU.02</v>
      </c>
      <c r="X247" s="450"/>
    </row>
    <row r="248" spans="1:24" s="451" customFormat="1" ht="14.15" customHeight="1">
      <c r="A248" s="458" t="str">
        <f>IF(Ref_Brg!A248="","",Ref_Brg!A248)</f>
        <v>BU.02.003</v>
      </c>
      <c r="B248" s="456" t="str">
        <f>IF(Ref_Brg!B248="","",Ref_Brg!B248)</f>
        <v>Anggur merah</v>
      </c>
      <c r="C248" s="452" t="str">
        <f>IF(Ref_Brg!C248="","",Ref_Brg!C248)</f>
        <v>kg</v>
      </c>
      <c r="D248" s="680"/>
      <c r="E248" s="680"/>
      <c r="F248" s="450"/>
      <c r="G248" s="450"/>
      <c r="I248" s="450"/>
      <c r="J248" s="450"/>
      <c r="K248" s="450"/>
      <c r="L248" s="450"/>
      <c r="M248" s="450"/>
      <c r="N248" s="450"/>
      <c r="O248" s="450"/>
      <c r="P248" s="450"/>
      <c r="Q248" s="450"/>
      <c r="R248" s="450"/>
      <c r="S248" s="450"/>
      <c r="T248" s="450"/>
      <c r="U248" s="535">
        <f>IF(B248="","",VLOOKUP(B248,Refresh!$A$7:$B$1000,2,FALSE))</f>
        <v>240</v>
      </c>
      <c r="V248" s="663" t="str">
        <f>IF(U248="","",VLOOKUP(U248,Masuk!$B$9:$I$812,8,FALSE))</f>
        <v/>
      </c>
      <c r="W248" s="577" t="str">
        <f t="shared" si="3"/>
        <v>BU.02</v>
      </c>
      <c r="X248" s="450"/>
    </row>
    <row r="249" spans="1:24" s="451" customFormat="1" ht="14.15" customHeight="1">
      <c r="A249" s="458" t="str">
        <f>IF(Ref_Brg!A249="","",Ref_Brg!A249)</f>
        <v>BU.02.004</v>
      </c>
      <c r="B249" s="456" t="str">
        <f>IF(Ref_Brg!B249="","",Ref_Brg!B249)</f>
        <v>Anggur hijau</v>
      </c>
      <c r="C249" s="452" t="str">
        <f>IF(Ref_Brg!C249="","",Ref_Brg!C249)</f>
        <v>kg</v>
      </c>
      <c r="D249" s="680"/>
      <c r="E249" s="680"/>
      <c r="F249" s="450"/>
      <c r="G249" s="450"/>
      <c r="I249" s="450"/>
      <c r="J249" s="450"/>
      <c r="K249" s="450"/>
      <c r="L249" s="450"/>
      <c r="M249" s="450"/>
      <c r="N249" s="450"/>
      <c r="O249" s="450"/>
      <c r="P249" s="450"/>
      <c r="Q249" s="450"/>
      <c r="R249" s="450"/>
      <c r="S249" s="450"/>
      <c r="T249" s="450"/>
      <c r="U249" s="535">
        <f>IF(B249="","",VLOOKUP(B249,Refresh!$A$7:$B$1000,2,FALSE))</f>
        <v>241</v>
      </c>
      <c r="V249" s="663" t="str">
        <f>IF(U249="","",VLOOKUP(U249,Masuk!$B$9:$I$812,8,FALSE))</f>
        <v/>
      </c>
      <c r="W249" s="577" t="str">
        <f t="shared" si="3"/>
        <v>BU.02</v>
      </c>
      <c r="X249" s="450"/>
    </row>
    <row r="250" spans="1:24" s="451" customFormat="1" ht="14.15" customHeight="1">
      <c r="A250" s="458" t="str">
        <f>IF(Ref_Brg!A250="","",Ref_Brg!A250)</f>
        <v>BU.02.005</v>
      </c>
      <c r="B250" s="456" t="str">
        <f>IF(Ref_Brg!B250="","",Ref_Brg!B250)</f>
        <v>Kiwi</v>
      </c>
      <c r="C250" s="452" t="str">
        <f>IF(Ref_Brg!C250="","",Ref_Brg!C250)</f>
        <v>kg</v>
      </c>
      <c r="D250" s="680"/>
      <c r="E250" s="680"/>
      <c r="F250" s="450"/>
      <c r="G250" s="450"/>
      <c r="I250" s="450"/>
      <c r="J250" s="450"/>
      <c r="K250" s="450"/>
      <c r="L250" s="450"/>
      <c r="M250" s="450"/>
      <c r="N250" s="450"/>
      <c r="O250" s="450"/>
      <c r="P250" s="450"/>
      <c r="Q250" s="450"/>
      <c r="R250" s="450"/>
      <c r="S250" s="450"/>
      <c r="T250" s="450"/>
      <c r="U250" s="535">
        <f>IF(B250="","",VLOOKUP(B250,Refresh!$A$7:$B$1000,2,FALSE))</f>
        <v>242</v>
      </c>
      <c r="V250" s="663" t="str">
        <f>IF(U250="","",VLOOKUP(U250,Masuk!$B$9:$I$812,8,FALSE))</f>
        <v/>
      </c>
      <c r="W250" s="577" t="str">
        <f t="shared" si="3"/>
        <v>BU.02</v>
      </c>
      <c r="X250" s="450"/>
    </row>
    <row r="251" spans="1:24" s="451" customFormat="1" ht="14.15" customHeight="1">
      <c r="A251" s="458" t="str">
        <f>IF(Ref_Brg!A251="","",Ref_Brg!A251)</f>
        <v>BU.02.099</v>
      </c>
      <c r="B251" s="456" t="str">
        <f>IF(Ref_Brg!B251="","",Ref_Brg!B251)</f>
        <v>Buah impor-lainnya</v>
      </c>
      <c r="C251" s="452" t="str">
        <f>IF(Ref_Brg!C251="","",Ref_Brg!C251)</f>
        <v>kg</v>
      </c>
      <c r="D251" s="680"/>
      <c r="E251" s="680"/>
      <c r="F251" s="450"/>
      <c r="G251" s="450"/>
      <c r="I251" s="450"/>
      <c r="J251" s="450"/>
      <c r="K251" s="450"/>
      <c r="L251" s="450"/>
      <c r="M251" s="450"/>
      <c r="N251" s="450"/>
      <c r="O251" s="450"/>
      <c r="P251" s="450"/>
      <c r="Q251" s="450"/>
      <c r="R251" s="450"/>
      <c r="S251" s="450"/>
      <c r="T251" s="450"/>
      <c r="U251" s="535">
        <f>IF(B251="","",VLOOKUP(B251,Refresh!$A$7:$B$1000,2,FALSE))</f>
        <v>243</v>
      </c>
      <c r="V251" s="663" t="str">
        <f>IF(U251="","",VLOOKUP(U251,Masuk!$B$9:$I$812,8,FALSE))</f>
        <v/>
      </c>
      <c r="W251" s="577" t="str">
        <f t="shared" si="3"/>
        <v>BU.02</v>
      </c>
      <c r="X251" s="450"/>
    </row>
    <row r="252" spans="1:24" s="451" customFormat="1" ht="14.15" customHeight="1">
      <c r="A252" s="584" t="str">
        <f>IF(Ref_Brg!A252="","",Ref_Brg!A252)</f>
        <v>BB</v>
      </c>
      <c r="B252" s="579" t="str">
        <f>IF(Ref_Brg!B252="","",Ref_Brg!B252)</f>
        <v>BAHAN BAKU LAIN</v>
      </c>
      <c r="C252" s="585" t="str">
        <f>IF(Ref_Brg!C252="","",Ref_Brg!C252)</f>
        <v/>
      </c>
      <c r="D252" s="681"/>
      <c r="E252" s="681"/>
      <c r="F252" s="450"/>
      <c r="G252" s="450"/>
      <c r="I252" s="450"/>
      <c r="J252" s="450"/>
      <c r="K252" s="450"/>
      <c r="L252" s="450"/>
      <c r="M252" s="450"/>
      <c r="N252" s="450"/>
      <c r="O252" s="450"/>
      <c r="P252" s="450"/>
      <c r="Q252" s="450"/>
      <c r="R252" s="450"/>
      <c r="S252" s="450"/>
      <c r="T252" s="450"/>
      <c r="U252" s="535">
        <f>IF(B252="","",VLOOKUP(B252,Refresh!$A$7:$B$1000,2,FALSE))</f>
        <v>244</v>
      </c>
      <c r="V252" s="663" t="str">
        <f>IF(U252="","",VLOOKUP(U252,Masuk!$B$9:$I$812,8,FALSE))</f>
        <v/>
      </c>
      <c r="W252" s="577" t="str">
        <f t="shared" si="3"/>
        <v>BB</v>
      </c>
      <c r="X252" s="450"/>
    </row>
    <row r="253" spans="1:24" s="451" customFormat="1" ht="14.15" customHeight="1">
      <c r="A253" s="584" t="str">
        <f>IF(Ref_Brg!A253="","",Ref_Brg!A253)</f>
        <v>BB.01</v>
      </c>
      <c r="B253" s="579" t="str">
        <f>IF(Ref_Brg!B253="","",Ref_Brg!B253)</f>
        <v>MINYAK DAN LEMAK</v>
      </c>
      <c r="C253" s="585" t="str">
        <f>IF(Ref_Brg!C253="","",Ref_Brg!C253)</f>
        <v/>
      </c>
      <c r="D253" s="681"/>
      <c r="E253" s="681"/>
      <c r="F253" s="450"/>
      <c r="G253" s="450"/>
      <c r="I253" s="450"/>
      <c r="J253" s="450"/>
      <c r="K253" s="450"/>
      <c r="L253" s="450"/>
      <c r="M253" s="450"/>
      <c r="N253" s="450"/>
      <c r="O253" s="450"/>
      <c r="P253" s="450"/>
      <c r="Q253" s="450"/>
      <c r="R253" s="450"/>
      <c r="S253" s="450"/>
      <c r="T253" s="450"/>
      <c r="U253" s="535">
        <f>IF(B253="","",VLOOKUP(B253,Refresh!$A$7:$B$1000,2,FALSE))</f>
        <v>245</v>
      </c>
      <c r="V253" s="663" t="str">
        <f>IF(U253="","",VLOOKUP(U253,Masuk!$B$9:$I$812,8,FALSE))</f>
        <v/>
      </c>
      <c r="W253" s="577" t="str">
        <f t="shared" si="3"/>
        <v>BB.01</v>
      </c>
      <c r="X253" s="450"/>
    </row>
    <row r="254" spans="1:24" s="451" customFormat="1" ht="14.15" customHeight="1">
      <c r="A254" s="458" t="str">
        <f>IF(Ref_Brg!A254="","",Ref_Brg!A254)</f>
        <v>BB.01.001</v>
      </c>
      <c r="B254" s="456" t="str">
        <f>IF(Ref_Brg!B254="","",Ref_Brg!B254)</f>
        <v>Minyak goreng sawit</v>
      </c>
      <c r="C254" s="452" t="str">
        <f>IF(Ref_Brg!C254="","",Ref_Brg!C254)</f>
        <v>liter</v>
      </c>
      <c r="D254" s="680"/>
      <c r="E254" s="680"/>
      <c r="F254" s="450"/>
      <c r="G254" s="450"/>
      <c r="I254" s="450"/>
      <c r="J254" s="450"/>
      <c r="K254" s="450"/>
      <c r="L254" s="450"/>
      <c r="M254" s="450"/>
      <c r="N254" s="450"/>
      <c r="O254" s="450"/>
      <c r="P254" s="450"/>
      <c r="Q254" s="450"/>
      <c r="R254" s="450"/>
      <c r="S254" s="450"/>
      <c r="T254" s="450"/>
      <c r="U254" s="535">
        <f>IF(B254="","",VLOOKUP(B254,Refresh!$A$7:$B$1000,2,FALSE))</f>
        <v>246</v>
      </c>
      <c r="V254" s="663" t="str">
        <f>IF(U254="","",VLOOKUP(U254,Masuk!$B$9:$I$812,8,FALSE))</f>
        <v/>
      </c>
      <c r="W254" s="577" t="str">
        <f t="shared" si="3"/>
        <v>BB.01</v>
      </c>
      <c r="X254" s="450"/>
    </row>
    <row r="255" spans="1:24" s="451" customFormat="1" ht="14.15" customHeight="1">
      <c r="A255" s="458" t="str">
        <f>IF(Ref_Brg!A255="","",Ref_Brg!A255)</f>
        <v>BB.01.002</v>
      </c>
      <c r="B255" s="456" t="str">
        <f>IF(Ref_Brg!B255="","",Ref_Brg!B255)</f>
        <v>Minyak goreng campuran</v>
      </c>
      <c r="C255" s="452" t="str">
        <f>IF(Ref_Brg!C255="","",Ref_Brg!C255)</f>
        <v>liter</v>
      </c>
      <c r="D255" s="680"/>
      <c r="E255" s="680"/>
      <c r="F255" s="450"/>
      <c r="G255" s="450"/>
      <c r="I255" s="450"/>
      <c r="J255" s="450"/>
      <c r="K255" s="450"/>
      <c r="L255" s="450"/>
      <c r="M255" s="450"/>
      <c r="N255" s="450"/>
      <c r="O255" s="450"/>
      <c r="P255" s="450"/>
      <c r="Q255" s="450"/>
      <c r="R255" s="450"/>
      <c r="S255" s="450"/>
      <c r="T255" s="450"/>
      <c r="U255" s="535">
        <f>IF(B255="","",VLOOKUP(B255,Refresh!$A$7:$B$1000,2,FALSE))</f>
        <v>247</v>
      </c>
      <c r="V255" s="663" t="str">
        <f>IF(U255="","",VLOOKUP(U255,Masuk!$B$9:$I$812,8,FALSE))</f>
        <v/>
      </c>
      <c r="W255" s="577" t="str">
        <f t="shared" si="3"/>
        <v>BB.01</v>
      </c>
      <c r="X255" s="450"/>
    </row>
    <row r="256" spans="1:24" s="451" customFormat="1" ht="14.15" customHeight="1">
      <c r="A256" s="458" t="str">
        <f>IF(Ref_Brg!A256="","",Ref_Brg!A256)</f>
        <v>BB.01.003</v>
      </c>
      <c r="B256" s="456" t="str">
        <f>IF(Ref_Brg!B256="","",Ref_Brg!B256)</f>
        <v>Minyak kelapa</v>
      </c>
      <c r="C256" s="452" t="str">
        <f>IF(Ref_Brg!C256="","",Ref_Brg!C256)</f>
        <v>liter</v>
      </c>
      <c r="D256" s="680"/>
      <c r="E256" s="680"/>
      <c r="F256" s="450"/>
      <c r="G256" s="450"/>
      <c r="I256" s="450"/>
      <c r="J256" s="450"/>
      <c r="K256" s="450"/>
      <c r="L256" s="450"/>
      <c r="M256" s="450"/>
      <c r="N256" s="450"/>
      <c r="O256" s="450"/>
      <c r="P256" s="450"/>
      <c r="Q256" s="450"/>
      <c r="R256" s="450"/>
      <c r="S256" s="450"/>
      <c r="T256" s="450"/>
      <c r="U256" s="535">
        <f>IF(B256="","",VLOOKUP(B256,Refresh!$A$7:$B$1000,2,FALSE))</f>
        <v>248</v>
      </c>
      <c r="V256" s="663" t="str">
        <f>IF(U256="","",VLOOKUP(U256,Masuk!$B$9:$I$812,8,FALSE))</f>
        <v/>
      </c>
      <c r="W256" s="577" t="str">
        <f t="shared" si="3"/>
        <v>BB.01</v>
      </c>
      <c r="X256" s="450"/>
    </row>
    <row r="257" spans="1:24" s="451" customFormat="1" ht="14.15" customHeight="1">
      <c r="A257" s="458" t="str">
        <f>IF(Ref_Brg!A257="","",Ref_Brg!A257)</f>
        <v>BB.01.004</v>
      </c>
      <c r="B257" s="456" t="str">
        <f>IF(Ref_Brg!B257="","",Ref_Brg!B257)</f>
        <v>Margarin</v>
      </c>
      <c r="C257" s="452" t="str">
        <f>IF(Ref_Brg!C257="","",Ref_Brg!C257)</f>
        <v>kg</v>
      </c>
      <c r="D257" s="680"/>
      <c r="E257" s="680"/>
      <c r="F257" s="450"/>
      <c r="G257" s="450"/>
      <c r="I257" s="450"/>
      <c r="J257" s="450"/>
      <c r="K257" s="450"/>
      <c r="L257" s="450"/>
      <c r="M257" s="450"/>
      <c r="N257" s="450"/>
      <c r="O257" s="450"/>
      <c r="P257" s="450"/>
      <c r="Q257" s="450"/>
      <c r="R257" s="450"/>
      <c r="S257" s="450"/>
      <c r="T257" s="450"/>
      <c r="U257" s="535">
        <f>IF(B257="","",VLOOKUP(B257,Refresh!$A$7:$B$1000,2,FALSE))</f>
        <v>249</v>
      </c>
      <c r="V257" s="663" t="str">
        <f>IF(U257="","",VLOOKUP(U257,Masuk!$B$9:$I$812,8,FALSE))</f>
        <v/>
      </c>
      <c r="W257" s="577" t="str">
        <f t="shared" si="3"/>
        <v>BB.01</v>
      </c>
      <c r="X257" s="450"/>
    </row>
    <row r="258" spans="1:24" s="451" customFormat="1" ht="14.15" customHeight="1">
      <c r="A258" s="458" t="str">
        <f>IF(Ref_Brg!A258="","",Ref_Brg!A258)</f>
        <v>BB.01.005</v>
      </c>
      <c r="B258" s="456" t="str">
        <f>IF(Ref_Brg!B258="","",Ref_Brg!B258)</f>
        <v>Mentega (butter)</v>
      </c>
      <c r="C258" s="452" t="str">
        <f>IF(Ref_Brg!C258="","",Ref_Brg!C258)</f>
        <v>kg</v>
      </c>
      <c r="D258" s="680"/>
      <c r="E258" s="680"/>
      <c r="F258" s="450"/>
      <c r="G258" s="450"/>
      <c r="I258" s="450"/>
      <c r="J258" s="450"/>
      <c r="K258" s="450"/>
      <c r="L258" s="450"/>
      <c r="M258" s="450"/>
      <c r="N258" s="450"/>
      <c r="O258" s="450"/>
      <c r="P258" s="450"/>
      <c r="Q258" s="450"/>
      <c r="R258" s="450"/>
      <c r="S258" s="450"/>
      <c r="T258" s="450"/>
      <c r="U258" s="535">
        <f>IF(B258="","",VLOOKUP(B258,Refresh!$A$7:$B$1000,2,FALSE))</f>
        <v>250</v>
      </c>
      <c r="V258" s="663" t="str">
        <f>IF(U258="","",VLOOKUP(U258,Masuk!$B$9:$I$812,8,FALSE))</f>
        <v/>
      </c>
      <c r="W258" s="577" t="str">
        <f t="shared" si="3"/>
        <v>BB.01</v>
      </c>
      <c r="X258" s="450"/>
    </row>
    <row r="259" spans="1:24" s="451" customFormat="1" ht="14.15" customHeight="1">
      <c r="A259" s="458" t="str">
        <f>IF(Ref_Brg!A259="","",Ref_Brg!A259)</f>
        <v>BB.01.099</v>
      </c>
      <c r="B259" s="456" t="str">
        <f>IF(Ref_Brg!B259="","",Ref_Brg!B259)</f>
        <v>Minyak dan lemak-lainnya</v>
      </c>
      <c r="C259" s="452" t="str">
        <f>IF(Ref_Brg!C259="","",Ref_Brg!C259)</f>
        <v>kg</v>
      </c>
      <c r="D259" s="680"/>
      <c r="E259" s="680"/>
      <c r="F259" s="450"/>
      <c r="G259" s="450"/>
      <c r="I259" s="450"/>
      <c r="J259" s="450"/>
      <c r="K259" s="450"/>
      <c r="L259" s="450"/>
      <c r="M259" s="450"/>
      <c r="N259" s="450"/>
      <c r="O259" s="450"/>
      <c r="P259" s="450"/>
      <c r="Q259" s="450"/>
      <c r="R259" s="450"/>
      <c r="S259" s="450"/>
      <c r="T259" s="450"/>
      <c r="U259" s="535">
        <f>IF(B259="","",VLOOKUP(B259,Refresh!$A$7:$B$1000,2,FALSE))</f>
        <v>251</v>
      </c>
      <c r="V259" s="663" t="str">
        <f>IF(U259="","",VLOOKUP(U259,Masuk!$B$9:$I$812,8,FALSE))</f>
        <v/>
      </c>
      <c r="W259" s="577" t="str">
        <f t="shared" si="3"/>
        <v>BB.01</v>
      </c>
      <c r="X259" s="450"/>
    </row>
    <row r="260" spans="1:24" s="451" customFormat="1" ht="14.15" customHeight="1">
      <c r="A260" s="584" t="str">
        <f>IF(Ref_Brg!A260="","",Ref_Brg!A260)</f>
        <v>BB.02</v>
      </c>
      <c r="B260" s="579" t="str">
        <f>IF(Ref_Brg!B260="","",Ref_Brg!B260)</f>
        <v>GARAM, GULA, DAN PEMANIS</v>
      </c>
      <c r="C260" s="585" t="str">
        <f>IF(Ref_Brg!C260="","",Ref_Brg!C260)</f>
        <v/>
      </c>
      <c r="D260" s="681"/>
      <c r="E260" s="681"/>
      <c r="F260" s="450"/>
      <c r="G260" s="450"/>
      <c r="I260" s="450"/>
      <c r="J260" s="450"/>
      <c r="K260" s="450"/>
      <c r="L260" s="450"/>
      <c r="M260" s="450"/>
      <c r="N260" s="450"/>
      <c r="O260" s="450"/>
      <c r="P260" s="450"/>
      <c r="Q260" s="450"/>
      <c r="R260" s="450"/>
      <c r="S260" s="450"/>
      <c r="T260" s="450"/>
      <c r="U260" s="535">
        <f>IF(B260="","",VLOOKUP(B260,Refresh!$A$7:$B$1000,2,FALSE))</f>
        <v>252</v>
      </c>
      <c r="V260" s="663" t="str">
        <f>IF(U260="","",VLOOKUP(U260,Masuk!$B$9:$I$812,8,FALSE))</f>
        <v/>
      </c>
      <c r="W260" s="577" t="str">
        <f t="shared" si="3"/>
        <v>BB.02</v>
      </c>
      <c r="X260" s="450"/>
    </row>
    <row r="261" spans="1:24" s="451" customFormat="1" ht="14.15" customHeight="1">
      <c r="A261" s="458" t="str">
        <f>IF(Ref_Brg!A261="","",Ref_Brg!A261)</f>
        <v>BB.02.001</v>
      </c>
      <c r="B261" s="456" t="str">
        <f>IF(Ref_Brg!B261="","",Ref_Brg!B261)</f>
        <v>Garam beryodium</v>
      </c>
      <c r="C261" s="452" t="str">
        <f>IF(Ref_Brg!C261="","",Ref_Brg!C261)</f>
        <v>pak</v>
      </c>
      <c r="D261" s="680"/>
      <c r="E261" s="680"/>
      <c r="F261" s="450"/>
      <c r="G261" s="450"/>
      <c r="I261" s="450"/>
      <c r="J261" s="450"/>
      <c r="K261" s="450"/>
      <c r="L261" s="450"/>
      <c r="M261" s="450"/>
      <c r="N261" s="450"/>
      <c r="O261" s="450"/>
      <c r="P261" s="450"/>
      <c r="Q261" s="450"/>
      <c r="R261" s="450"/>
      <c r="S261" s="450"/>
      <c r="T261" s="450"/>
      <c r="U261" s="535">
        <f>IF(B261="","",VLOOKUP(B261,Refresh!$A$7:$B$1000,2,FALSE))</f>
        <v>253</v>
      </c>
      <c r="V261" s="663" t="str">
        <f>IF(U261="","",VLOOKUP(U261,Masuk!$B$9:$I$812,8,FALSE))</f>
        <v/>
      </c>
      <c r="W261" s="577" t="str">
        <f t="shared" si="3"/>
        <v>BB.02</v>
      </c>
      <c r="X261" s="450"/>
    </row>
    <row r="262" spans="1:24" s="451" customFormat="1" ht="14.15" customHeight="1">
      <c r="A262" s="458" t="str">
        <f>IF(Ref_Brg!A262="","",Ref_Brg!A262)</f>
        <v>BB.02.002</v>
      </c>
      <c r="B262" s="456" t="str">
        <f>IF(Ref_Brg!B262="","",Ref_Brg!B262)</f>
        <v>Gula pasir</v>
      </c>
      <c r="C262" s="452" t="str">
        <f>IF(Ref_Brg!C262="","",Ref_Brg!C262)</f>
        <v>kg</v>
      </c>
      <c r="D262" s="680"/>
      <c r="E262" s="680"/>
      <c r="F262" s="450"/>
      <c r="G262" s="450"/>
      <c r="I262" s="450"/>
      <c r="J262" s="450"/>
      <c r="K262" s="450"/>
      <c r="L262" s="450"/>
      <c r="M262" s="450"/>
      <c r="N262" s="450"/>
      <c r="O262" s="450"/>
      <c r="P262" s="450"/>
      <c r="Q262" s="450"/>
      <c r="R262" s="450"/>
      <c r="S262" s="450"/>
      <c r="T262" s="450"/>
      <c r="U262" s="535">
        <f>IF(B262="","",VLOOKUP(B262,Refresh!$A$7:$B$1000,2,FALSE))</f>
        <v>254</v>
      </c>
      <c r="V262" s="663" t="str">
        <f>IF(U262="","",VLOOKUP(U262,Masuk!$B$9:$I$812,8,FALSE))</f>
        <v/>
      </c>
      <c r="W262" s="577" t="str">
        <f t="shared" si="3"/>
        <v>BB.02</v>
      </c>
      <c r="X262" s="450"/>
    </row>
    <row r="263" spans="1:24" s="451" customFormat="1" ht="14.15" customHeight="1">
      <c r="A263" s="458" t="str">
        <f>IF(Ref_Brg!A263="","",Ref_Brg!A263)</f>
        <v>BB.02.003</v>
      </c>
      <c r="B263" s="456" t="str">
        <f>IF(Ref_Brg!B263="","",Ref_Brg!B263)</f>
        <v>Gula merah/aren</v>
      </c>
      <c r="C263" s="452" t="str">
        <f>IF(Ref_Brg!C263="","",Ref_Brg!C263)</f>
        <v>kg</v>
      </c>
      <c r="D263" s="680"/>
      <c r="E263" s="680"/>
      <c r="F263" s="450"/>
      <c r="G263" s="450"/>
      <c r="I263" s="450"/>
      <c r="J263" s="450"/>
      <c r="K263" s="450"/>
      <c r="L263" s="450"/>
      <c r="M263" s="450"/>
      <c r="N263" s="450"/>
      <c r="O263" s="450"/>
      <c r="P263" s="450"/>
      <c r="Q263" s="450"/>
      <c r="R263" s="450"/>
      <c r="S263" s="450"/>
      <c r="T263" s="450"/>
      <c r="U263" s="535">
        <f>IF(B263="","",VLOOKUP(B263,Refresh!$A$7:$B$1000,2,FALSE))</f>
        <v>255</v>
      </c>
      <c r="V263" s="663" t="str">
        <f>IF(U263="","",VLOOKUP(U263,Masuk!$B$9:$I$812,8,FALSE))</f>
        <v/>
      </c>
      <c r="W263" s="577" t="str">
        <f t="shared" si="3"/>
        <v>BB.02</v>
      </c>
      <c r="X263" s="450"/>
    </row>
    <row r="264" spans="1:24" s="451" customFormat="1" ht="14.15" customHeight="1">
      <c r="A264" s="458" t="str">
        <f>IF(Ref_Brg!A264="","",Ref_Brg!A264)</f>
        <v>BB.02.004</v>
      </c>
      <c r="B264" s="456" t="str">
        <f>IF(Ref_Brg!B264="","",Ref_Brg!B264)</f>
        <v>Madu</v>
      </c>
      <c r="C264" s="452" t="str">
        <f>IF(Ref_Brg!C264="","",Ref_Brg!C264)</f>
        <v>kg</v>
      </c>
      <c r="D264" s="680"/>
      <c r="E264" s="680"/>
      <c r="F264" s="450"/>
      <c r="G264" s="450"/>
      <c r="I264" s="450"/>
      <c r="J264" s="450"/>
      <c r="K264" s="450"/>
      <c r="L264" s="450"/>
      <c r="M264" s="450"/>
      <c r="N264" s="450"/>
      <c r="O264" s="450"/>
      <c r="P264" s="450"/>
      <c r="Q264" s="450"/>
      <c r="R264" s="450"/>
      <c r="S264" s="450"/>
      <c r="T264" s="450"/>
      <c r="U264" s="535">
        <f>IF(B264="","",VLOOKUP(B264,Refresh!$A$7:$B$1000,2,FALSE))</f>
        <v>256</v>
      </c>
      <c r="V264" s="663" t="str">
        <f>IF(U264="","",VLOOKUP(U264,Masuk!$B$9:$I$812,8,FALSE))</f>
        <v/>
      </c>
      <c r="W264" s="577" t="str">
        <f t="shared" si="3"/>
        <v>BB.02</v>
      </c>
      <c r="X264" s="450"/>
    </row>
    <row r="265" spans="1:24" s="451" customFormat="1" ht="14.15" customHeight="1">
      <c r="A265" s="458" t="str">
        <f>IF(Ref_Brg!A265="","",Ref_Brg!A265)</f>
        <v>BB.02.099</v>
      </c>
      <c r="B265" s="456" t="str">
        <f>IF(Ref_Brg!B265="","",Ref_Brg!B265)</f>
        <v>Garam, gula, dan pemanis-lainnya</v>
      </c>
      <c r="C265" s="452" t="str">
        <f>IF(Ref_Brg!C265="","",Ref_Brg!C265)</f>
        <v>kg</v>
      </c>
      <c r="D265" s="680"/>
      <c r="E265" s="680"/>
      <c r="F265" s="450"/>
      <c r="G265" s="450"/>
      <c r="I265" s="450"/>
      <c r="J265" s="450"/>
      <c r="K265" s="450"/>
      <c r="L265" s="450"/>
      <c r="M265" s="450"/>
      <c r="N265" s="450"/>
      <c r="O265" s="450"/>
      <c r="P265" s="450"/>
      <c r="Q265" s="450"/>
      <c r="R265" s="450"/>
      <c r="S265" s="450"/>
      <c r="T265" s="450"/>
      <c r="U265" s="535">
        <f>IF(B265="","",VLOOKUP(B265,Refresh!$A$7:$B$1000,2,FALSE))</f>
        <v>257</v>
      </c>
      <c r="V265" s="663" t="str">
        <f>IF(U265="","",VLOOKUP(U265,Masuk!$B$9:$I$812,8,FALSE))</f>
        <v/>
      </c>
      <c r="W265" s="577" t="str">
        <f t="shared" ref="W265:W311" si="4">LEFT(A265,5)</f>
        <v>BB.02</v>
      </c>
      <c r="X265" s="450"/>
    </row>
    <row r="266" spans="1:24" s="451" customFormat="1" ht="14.15" customHeight="1">
      <c r="A266" s="584" t="str">
        <f>IF(Ref_Brg!A266="","",Ref_Brg!A266)</f>
        <v>BB.03</v>
      </c>
      <c r="B266" s="579" t="str">
        <f>IF(Ref_Brg!B266="","",Ref_Brg!B266)</f>
        <v>BUMBU KERING (REMPAH)</v>
      </c>
      <c r="C266" s="585" t="str">
        <f>IF(Ref_Brg!C266="","",Ref_Brg!C266)</f>
        <v/>
      </c>
      <c r="D266" s="681"/>
      <c r="E266" s="681"/>
      <c r="F266" s="450"/>
      <c r="G266" s="450"/>
      <c r="I266" s="450"/>
      <c r="J266" s="450"/>
      <c r="K266" s="450"/>
      <c r="L266" s="450"/>
      <c r="M266" s="450"/>
      <c r="N266" s="450"/>
      <c r="O266" s="450"/>
      <c r="P266" s="450"/>
      <c r="Q266" s="450"/>
      <c r="R266" s="450"/>
      <c r="S266" s="450"/>
      <c r="T266" s="450"/>
      <c r="U266" s="535">
        <f>IF(B266="","",VLOOKUP(B266,Refresh!$A$7:$B$1000,2,FALSE))</f>
        <v>258</v>
      </c>
      <c r="V266" s="663" t="str">
        <f>IF(U266="","",VLOOKUP(U266,Masuk!$B$9:$I$812,8,FALSE))</f>
        <v/>
      </c>
      <c r="W266" s="577" t="str">
        <f t="shared" si="4"/>
        <v>BB.03</v>
      </c>
      <c r="X266" s="450"/>
    </row>
    <row r="267" spans="1:24" s="451" customFormat="1" ht="14.15" customHeight="1">
      <c r="A267" s="458" t="str">
        <f>IF(Ref_Brg!A267="","",Ref_Brg!A267)</f>
        <v>BB.03.001</v>
      </c>
      <c r="B267" s="456" t="str">
        <f>IF(Ref_Brg!B267="","",Ref_Brg!B267)</f>
        <v>Lada/merica bubuk</v>
      </c>
      <c r="C267" s="452" t="str">
        <f>IF(Ref_Brg!C267="","",Ref_Brg!C267)</f>
        <v>pcs</v>
      </c>
      <c r="D267" s="680"/>
      <c r="E267" s="680"/>
      <c r="F267" s="450"/>
      <c r="G267" s="450"/>
      <c r="I267" s="450"/>
      <c r="J267" s="450"/>
      <c r="K267" s="450"/>
      <c r="L267" s="450"/>
      <c r="M267" s="450"/>
      <c r="N267" s="450"/>
      <c r="O267" s="450"/>
      <c r="P267" s="450"/>
      <c r="Q267" s="450"/>
      <c r="R267" s="450"/>
      <c r="S267" s="450"/>
      <c r="T267" s="450"/>
      <c r="U267" s="535">
        <f>IF(B267="","",VLOOKUP(B267,Refresh!$A$7:$B$1000,2,FALSE))</f>
        <v>259</v>
      </c>
      <c r="V267" s="663" t="str">
        <f>IF(U267="","",VLOOKUP(U267,Masuk!$B$9:$I$812,8,FALSE))</f>
        <v/>
      </c>
      <c r="W267" s="577" t="str">
        <f t="shared" si="4"/>
        <v>BB.03</v>
      </c>
      <c r="X267" s="450"/>
    </row>
    <row r="268" spans="1:24" s="451" customFormat="1" ht="14.15" customHeight="1">
      <c r="A268" s="458" t="str">
        <f>IF(Ref_Brg!A268="","",Ref_Brg!A268)</f>
        <v>BB.03.002</v>
      </c>
      <c r="B268" s="456" t="str">
        <f>IF(Ref_Brg!B268="","",Ref_Brg!B268)</f>
        <v>Ketumbar bubuk</v>
      </c>
      <c r="C268" s="452" t="str">
        <f>IF(Ref_Brg!C268="","",Ref_Brg!C268)</f>
        <v>pcs</v>
      </c>
      <c r="D268" s="680"/>
      <c r="E268" s="680"/>
      <c r="F268" s="450"/>
      <c r="G268" s="450"/>
      <c r="I268" s="450"/>
      <c r="J268" s="450"/>
      <c r="K268" s="450"/>
      <c r="L268" s="450"/>
      <c r="M268" s="450"/>
      <c r="N268" s="450"/>
      <c r="O268" s="450"/>
      <c r="P268" s="450"/>
      <c r="Q268" s="450"/>
      <c r="R268" s="450"/>
      <c r="S268" s="450"/>
      <c r="T268" s="450"/>
      <c r="U268" s="535">
        <f>IF(B268="","",VLOOKUP(B268,Refresh!$A$7:$B$1000,2,FALSE))</f>
        <v>260</v>
      </c>
      <c r="V268" s="663" t="str">
        <f>IF(U268="","",VLOOKUP(U268,Masuk!$B$9:$I$812,8,FALSE))</f>
        <v/>
      </c>
      <c r="W268" s="577" t="str">
        <f t="shared" si="4"/>
        <v>BB.03</v>
      </c>
      <c r="X268" s="450"/>
    </row>
    <row r="269" spans="1:24" s="451" customFormat="1" ht="14.15" customHeight="1">
      <c r="A269" s="458" t="str">
        <f>IF(Ref_Brg!A269="","",Ref_Brg!A269)</f>
        <v>BB.03.003</v>
      </c>
      <c r="B269" s="456" t="str">
        <f>IF(Ref_Brg!B269="","",Ref_Brg!B269)</f>
        <v>Jinten bubuk</v>
      </c>
      <c r="C269" s="452" t="str">
        <f>IF(Ref_Brg!C269="","",Ref_Brg!C269)</f>
        <v>pcs</v>
      </c>
      <c r="D269" s="680"/>
      <c r="E269" s="680"/>
      <c r="F269" s="450"/>
      <c r="G269" s="450"/>
      <c r="I269" s="450"/>
      <c r="J269" s="450"/>
      <c r="K269" s="450"/>
      <c r="L269" s="450"/>
      <c r="M269" s="450"/>
      <c r="N269" s="450"/>
      <c r="O269" s="450"/>
      <c r="P269" s="450"/>
      <c r="Q269" s="450"/>
      <c r="R269" s="450"/>
      <c r="S269" s="450"/>
      <c r="T269" s="450"/>
      <c r="U269" s="535">
        <f>IF(B269="","",VLOOKUP(B269,Refresh!$A$7:$B$1000,2,FALSE))</f>
        <v>261</v>
      </c>
      <c r="V269" s="663" t="str">
        <f>IF(U269="","",VLOOKUP(U269,Masuk!$B$9:$I$812,8,FALSE))</f>
        <v/>
      </c>
      <c r="W269" s="577" t="str">
        <f t="shared" si="4"/>
        <v>BB.03</v>
      </c>
      <c r="X269" s="450"/>
    </row>
    <row r="270" spans="1:24" s="451" customFormat="1" ht="14.15" customHeight="1">
      <c r="A270" s="458" t="str">
        <f>IF(Ref_Brg!A270="","",Ref_Brg!A270)</f>
        <v>BB.03.004</v>
      </c>
      <c r="B270" s="456" t="str">
        <f>IF(Ref_Brg!B270="","",Ref_Brg!B270)</f>
        <v>Pala bubuk</v>
      </c>
      <c r="C270" s="452" t="str">
        <f>IF(Ref_Brg!C270="","",Ref_Brg!C270)</f>
        <v>pcs</v>
      </c>
      <c r="D270" s="680"/>
      <c r="E270" s="680"/>
      <c r="F270" s="450"/>
      <c r="G270" s="450"/>
      <c r="I270" s="450"/>
      <c r="J270" s="450"/>
      <c r="K270" s="450"/>
      <c r="L270" s="450"/>
      <c r="M270" s="450"/>
      <c r="N270" s="450"/>
      <c r="O270" s="450"/>
      <c r="P270" s="450"/>
      <c r="Q270" s="450"/>
      <c r="R270" s="450"/>
      <c r="S270" s="450"/>
      <c r="T270" s="450"/>
      <c r="U270" s="535">
        <f>IF(B270="","",VLOOKUP(B270,Refresh!$A$7:$B$1000,2,FALSE))</f>
        <v>262</v>
      </c>
      <c r="V270" s="663" t="str">
        <f>IF(U270="","",VLOOKUP(U270,Masuk!$B$9:$I$812,8,FALSE))</f>
        <v/>
      </c>
      <c r="W270" s="577" t="str">
        <f t="shared" si="4"/>
        <v>BB.03</v>
      </c>
      <c r="X270" s="450"/>
    </row>
    <row r="271" spans="1:24" s="451" customFormat="1" ht="14.15" customHeight="1">
      <c r="A271" s="458" t="str">
        <f>IF(Ref_Brg!A271="","",Ref_Brg!A271)</f>
        <v>BB.03.005</v>
      </c>
      <c r="B271" s="456" t="str">
        <f>IF(Ref_Brg!B271="","",Ref_Brg!B271)</f>
        <v>Kayu manis</v>
      </c>
      <c r="C271" s="452" t="str">
        <f>IF(Ref_Brg!C271="","",Ref_Brg!C271)</f>
        <v>pcs</v>
      </c>
      <c r="D271" s="680"/>
      <c r="E271" s="680"/>
      <c r="F271" s="450"/>
      <c r="G271" s="450"/>
      <c r="I271" s="450"/>
      <c r="J271" s="450"/>
      <c r="K271" s="450"/>
      <c r="L271" s="450"/>
      <c r="M271" s="450"/>
      <c r="N271" s="450"/>
      <c r="O271" s="450"/>
      <c r="P271" s="450"/>
      <c r="Q271" s="450"/>
      <c r="R271" s="450"/>
      <c r="S271" s="450"/>
      <c r="T271" s="450"/>
      <c r="U271" s="535">
        <f>IF(B271="","",VLOOKUP(B271,Refresh!$A$7:$B$1000,2,FALSE))</f>
        <v>263</v>
      </c>
      <c r="V271" s="663" t="str">
        <f>IF(U271="","",VLOOKUP(U271,Masuk!$B$9:$I$812,8,FALSE))</f>
        <v/>
      </c>
      <c r="W271" s="577" t="str">
        <f t="shared" si="4"/>
        <v>BB.03</v>
      </c>
      <c r="X271" s="450"/>
    </row>
    <row r="272" spans="1:24" s="451" customFormat="1" ht="14.15" customHeight="1">
      <c r="A272" s="458" t="str">
        <f>IF(Ref_Brg!A272="","",Ref_Brg!A272)</f>
        <v>BB.03.006</v>
      </c>
      <c r="B272" s="456" t="str">
        <f>IF(Ref_Brg!B272="","",Ref_Brg!B272)</f>
        <v>Cengkeh</v>
      </c>
      <c r="C272" s="452" t="str">
        <f>IF(Ref_Brg!C272="","",Ref_Brg!C272)</f>
        <v>pcs</v>
      </c>
      <c r="D272" s="680"/>
      <c r="E272" s="680"/>
      <c r="F272" s="450"/>
      <c r="G272" s="450"/>
      <c r="I272" s="450"/>
      <c r="J272" s="450"/>
      <c r="K272" s="450"/>
      <c r="L272" s="450"/>
      <c r="M272" s="450"/>
      <c r="N272" s="450"/>
      <c r="O272" s="450"/>
      <c r="P272" s="450"/>
      <c r="Q272" s="450"/>
      <c r="R272" s="450"/>
      <c r="S272" s="450"/>
      <c r="T272" s="450"/>
      <c r="U272" s="535">
        <f>IF(B272="","",VLOOKUP(B272,Refresh!$A$7:$B$1000,2,FALSE))</f>
        <v>264</v>
      </c>
      <c r="V272" s="663" t="str">
        <f>IF(U272="","",VLOOKUP(U272,Masuk!$B$9:$I$812,8,FALSE))</f>
        <v/>
      </c>
      <c r="W272" s="577" t="str">
        <f t="shared" si="4"/>
        <v>BB.03</v>
      </c>
      <c r="X272" s="450"/>
    </row>
    <row r="273" spans="1:24" s="451" customFormat="1" ht="14.15" customHeight="1">
      <c r="A273" s="458" t="str">
        <f>IF(Ref_Brg!A273="","",Ref_Brg!A273)</f>
        <v>BB.03.007</v>
      </c>
      <c r="B273" s="456" t="str">
        <f>IF(Ref_Brg!B273="","",Ref_Brg!B273)</f>
        <v>Kapulaga</v>
      </c>
      <c r="C273" s="452" t="str">
        <f>IF(Ref_Brg!C273="","",Ref_Brg!C273)</f>
        <v>pcs</v>
      </c>
      <c r="D273" s="680"/>
      <c r="E273" s="680"/>
      <c r="F273" s="450"/>
      <c r="G273" s="450"/>
      <c r="I273" s="450"/>
      <c r="J273" s="450"/>
      <c r="K273" s="450"/>
      <c r="L273" s="450"/>
      <c r="M273" s="450"/>
      <c r="N273" s="450"/>
      <c r="O273" s="450"/>
      <c r="P273" s="450"/>
      <c r="Q273" s="450"/>
      <c r="R273" s="450"/>
      <c r="S273" s="450"/>
      <c r="T273" s="450"/>
      <c r="U273" s="535">
        <f>IF(B273="","",VLOOKUP(B273,Refresh!$A$7:$B$1000,2,FALSE))</f>
        <v>265</v>
      </c>
      <c r="V273" s="663" t="str">
        <f>IF(U273="","",VLOOKUP(U273,Masuk!$B$9:$I$812,8,FALSE))</f>
        <v/>
      </c>
      <c r="W273" s="577" t="str">
        <f t="shared" si="4"/>
        <v>BB.03</v>
      </c>
      <c r="X273" s="450"/>
    </row>
    <row r="274" spans="1:24" s="451" customFormat="1" ht="14.15" customHeight="1">
      <c r="A274" s="458" t="str">
        <f>IF(Ref_Brg!A274="","",Ref_Brg!A274)</f>
        <v>BB.03.008</v>
      </c>
      <c r="B274" s="456" t="str">
        <f>IF(Ref_Brg!B274="","",Ref_Brg!B274)</f>
        <v>Daun salam kering</v>
      </c>
      <c r="C274" s="452" t="str">
        <f>IF(Ref_Brg!C274="","",Ref_Brg!C274)</f>
        <v>pcs</v>
      </c>
      <c r="D274" s="680"/>
      <c r="E274" s="680"/>
      <c r="F274" s="450"/>
      <c r="G274" s="450"/>
      <c r="I274" s="450"/>
      <c r="J274" s="450"/>
      <c r="K274" s="450"/>
      <c r="L274" s="450"/>
      <c r="M274" s="450"/>
      <c r="N274" s="450"/>
      <c r="O274" s="450"/>
      <c r="P274" s="450"/>
      <c r="Q274" s="450"/>
      <c r="R274" s="450"/>
      <c r="S274" s="450"/>
      <c r="T274" s="450"/>
      <c r="U274" s="535">
        <f>IF(B274="","",VLOOKUP(B274,Refresh!$A$7:$B$1000,2,FALSE))</f>
        <v>266</v>
      </c>
      <c r="V274" s="663" t="str">
        <f>IF(U274="","",VLOOKUP(U274,Masuk!$B$9:$I$812,8,FALSE))</f>
        <v/>
      </c>
      <c r="W274" s="577" t="str">
        <f t="shared" si="4"/>
        <v>BB.03</v>
      </c>
      <c r="X274" s="450"/>
    </row>
    <row r="275" spans="1:24" s="451" customFormat="1" ht="14.15" customHeight="1">
      <c r="A275" s="458" t="str">
        <f>IF(Ref_Brg!A275="","",Ref_Brg!A275)</f>
        <v>BB.03.009</v>
      </c>
      <c r="B275" s="456" t="str">
        <f>IF(Ref_Brg!B275="","",Ref_Brg!B275)</f>
        <v>Oregano</v>
      </c>
      <c r="C275" s="452" t="str">
        <f>IF(Ref_Brg!C275="","",Ref_Brg!C275)</f>
        <v>pcs</v>
      </c>
      <c r="D275" s="680"/>
      <c r="E275" s="680"/>
      <c r="F275" s="450"/>
      <c r="G275" s="450"/>
      <c r="I275" s="450"/>
      <c r="J275" s="450"/>
      <c r="K275" s="450"/>
      <c r="L275" s="450"/>
      <c r="M275" s="450"/>
      <c r="N275" s="450"/>
      <c r="O275" s="450"/>
      <c r="P275" s="450"/>
      <c r="Q275" s="450"/>
      <c r="R275" s="450"/>
      <c r="S275" s="450"/>
      <c r="T275" s="450"/>
      <c r="U275" s="535">
        <f>IF(B275="","",VLOOKUP(B275,Refresh!$A$7:$B$1000,2,FALSE))</f>
        <v>267</v>
      </c>
      <c r="V275" s="663" t="str">
        <f>IF(U275="","",VLOOKUP(U275,Masuk!$B$9:$I$812,8,FALSE))</f>
        <v/>
      </c>
      <c r="W275" s="577" t="str">
        <f t="shared" si="4"/>
        <v>BB.03</v>
      </c>
      <c r="X275" s="450"/>
    </row>
    <row r="276" spans="1:24" s="451" customFormat="1" ht="14.15" customHeight="1">
      <c r="A276" s="458" t="str">
        <f>IF(Ref_Brg!A276="","",Ref_Brg!A276)</f>
        <v>BB.03.099</v>
      </c>
      <c r="B276" s="456" t="str">
        <f>IF(Ref_Brg!B276="","",Ref_Brg!B276)</f>
        <v>Bumbu kering (rempah)-lainnya</v>
      </c>
      <c r="C276" s="452" t="str">
        <f>IF(Ref_Brg!C276="","",Ref_Brg!C276)</f>
        <v>pcs</v>
      </c>
      <c r="D276" s="680"/>
      <c r="E276" s="680"/>
      <c r="F276" s="450"/>
      <c r="G276" s="450"/>
      <c r="I276" s="450"/>
      <c r="J276" s="450"/>
      <c r="K276" s="450"/>
      <c r="L276" s="450"/>
      <c r="M276" s="450"/>
      <c r="N276" s="450"/>
      <c r="O276" s="450"/>
      <c r="P276" s="450"/>
      <c r="Q276" s="450"/>
      <c r="R276" s="450"/>
      <c r="S276" s="450"/>
      <c r="T276" s="450"/>
      <c r="U276" s="535">
        <f>IF(B276="","",VLOOKUP(B276,Refresh!$A$7:$B$1000,2,FALSE))</f>
        <v>268</v>
      </c>
      <c r="V276" s="663" t="str">
        <f>IF(U276="","",VLOOKUP(U276,Masuk!$B$9:$I$812,8,FALSE))</f>
        <v/>
      </c>
      <c r="W276" s="577" t="str">
        <f t="shared" si="4"/>
        <v>BB.03</v>
      </c>
      <c r="X276" s="450"/>
    </row>
    <row r="277" spans="1:24" s="451" customFormat="1" ht="14.15" customHeight="1">
      <c r="A277" s="584" t="str">
        <f>IF(Ref_Brg!A277="","",Ref_Brg!A277)</f>
        <v>BB.04</v>
      </c>
      <c r="B277" s="579" t="str">
        <f>IF(Ref_Brg!B277="","",Ref_Brg!B277)</f>
        <v>BUMBU CAIR, SAUS, DAN KONDIMEN</v>
      </c>
      <c r="C277" s="585" t="str">
        <f>IF(Ref_Brg!C277="","",Ref_Brg!C277)</f>
        <v/>
      </c>
      <c r="D277" s="681"/>
      <c r="E277" s="681"/>
      <c r="F277" s="450"/>
      <c r="G277" s="450"/>
      <c r="I277" s="450"/>
      <c r="J277" s="450"/>
      <c r="K277" s="450"/>
      <c r="L277" s="450"/>
      <c r="M277" s="450"/>
      <c r="N277" s="450"/>
      <c r="O277" s="450"/>
      <c r="P277" s="450"/>
      <c r="Q277" s="450"/>
      <c r="R277" s="450"/>
      <c r="S277" s="450"/>
      <c r="T277" s="450"/>
      <c r="U277" s="535">
        <f>IF(B277="","",VLOOKUP(B277,Refresh!$A$7:$B$1000,2,FALSE))</f>
        <v>269</v>
      </c>
      <c r="V277" s="663" t="str">
        <f>IF(U277="","",VLOOKUP(U277,Masuk!$B$9:$I$812,8,FALSE))</f>
        <v/>
      </c>
      <c r="W277" s="577" t="str">
        <f t="shared" si="4"/>
        <v>BB.04</v>
      </c>
      <c r="X277" s="450"/>
    </row>
    <row r="278" spans="1:24" s="451" customFormat="1" ht="14.15" customHeight="1">
      <c r="A278" s="458" t="str">
        <f>IF(Ref_Brg!A278="","",Ref_Brg!A278)</f>
        <v>BB.04.001</v>
      </c>
      <c r="B278" s="456" t="str">
        <f>IF(Ref_Brg!B278="","",Ref_Brg!B278)</f>
        <v>Kecap manis</v>
      </c>
      <c r="C278" s="452" t="str">
        <f>IF(Ref_Brg!C278="","",Ref_Brg!C278)</f>
        <v>botol</v>
      </c>
      <c r="D278" s="680"/>
      <c r="E278" s="680"/>
      <c r="F278" s="450"/>
      <c r="G278" s="450"/>
      <c r="I278" s="450"/>
      <c r="J278" s="450"/>
      <c r="K278" s="450"/>
      <c r="L278" s="450"/>
      <c r="M278" s="450"/>
      <c r="N278" s="450"/>
      <c r="O278" s="450"/>
      <c r="P278" s="450"/>
      <c r="Q278" s="450"/>
      <c r="R278" s="450"/>
      <c r="S278" s="450"/>
      <c r="T278" s="450"/>
      <c r="U278" s="535">
        <f>IF(B278="","",VLOOKUP(B278,Refresh!$A$7:$B$1000,2,FALSE))</f>
        <v>270</v>
      </c>
      <c r="V278" s="663" t="str">
        <f>IF(U278="","",VLOOKUP(U278,Masuk!$B$9:$I$812,8,FALSE))</f>
        <v/>
      </c>
      <c r="W278" s="577" t="str">
        <f t="shared" si="4"/>
        <v>BB.04</v>
      </c>
      <c r="X278" s="450"/>
    </row>
    <row r="279" spans="1:24" s="451" customFormat="1" ht="14.15" customHeight="1">
      <c r="A279" s="458" t="str">
        <f>IF(Ref_Brg!A279="","",Ref_Brg!A279)</f>
        <v>BB.04.002</v>
      </c>
      <c r="B279" s="456" t="str">
        <f>IF(Ref_Brg!B279="","",Ref_Brg!B279)</f>
        <v>Kecap asin</v>
      </c>
      <c r="C279" s="452" t="str">
        <f>IF(Ref_Brg!C279="","",Ref_Brg!C279)</f>
        <v>botol</v>
      </c>
      <c r="D279" s="680"/>
      <c r="E279" s="680"/>
      <c r="F279" s="450"/>
      <c r="G279" s="450"/>
      <c r="I279" s="450"/>
      <c r="J279" s="450"/>
      <c r="K279" s="450"/>
      <c r="L279" s="450"/>
      <c r="M279" s="450"/>
      <c r="N279" s="450"/>
      <c r="O279" s="450"/>
      <c r="P279" s="450"/>
      <c r="Q279" s="450"/>
      <c r="R279" s="450"/>
      <c r="S279" s="450"/>
      <c r="T279" s="450"/>
      <c r="U279" s="535">
        <f>IF(B279="","",VLOOKUP(B279,Refresh!$A$7:$B$1000,2,FALSE))</f>
        <v>271</v>
      </c>
      <c r="V279" s="663" t="str">
        <f>IF(U279="","",VLOOKUP(U279,Masuk!$B$9:$I$812,8,FALSE))</f>
        <v/>
      </c>
      <c r="W279" s="577" t="str">
        <f t="shared" si="4"/>
        <v>BB.04</v>
      </c>
      <c r="X279" s="450"/>
    </row>
    <row r="280" spans="1:24" s="451" customFormat="1" ht="14.15" customHeight="1">
      <c r="A280" s="458" t="str">
        <f>IF(Ref_Brg!A280="","",Ref_Brg!A280)</f>
        <v>BB.04.003</v>
      </c>
      <c r="B280" s="456" t="str">
        <f>IF(Ref_Brg!B280="","",Ref_Brg!B280)</f>
        <v>Saus sambal</v>
      </c>
      <c r="C280" s="452" t="str">
        <f>IF(Ref_Brg!C280="","",Ref_Brg!C280)</f>
        <v>botol</v>
      </c>
      <c r="D280" s="680"/>
      <c r="E280" s="680"/>
      <c r="F280" s="450"/>
      <c r="G280" s="450"/>
      <c r="I280" s="450"/>
      <c r="J280" s="450"/>
      <c r="K280" s="450"/>
      <c r="L280" s="450"/>
      <c r="M280" s="450"/>
      <c r="N280" s="450"/>
      <c r="O280" s="450"/>
      <c r="P280" s="450"/>
      <c r="Q280" s="450"/>
      <c r="R280" s="450"/>
      <c r="S280" s="450"/>
      <c r="T280" s="450"/>
      <c r="U280" s="535">
        <f>IF(B280="","",VLOOKUP(B280,Refresh!$A$7:$B$1000,2,FALSE))</f>
        <v>272</v>
      </c>
      <c r="V280" s="663" t="str">
        <f>IF(U280="","",VLOOKUP(U280,Masuk!$B$9:$I$812,8,FALSE))</f>
        <v/>
      </c>
      <c r="W280" s="577" t="str">
        <f t="shared" si="4"/>
        <v>BB.04</v>
      </c>
      <c r="X280" s="450"/>
    </row>
    <row r="281" spans="1:24" s="451" customFormat="1" ht="14.15" customHeight="1">
      <c r="A281" s="458" t="str">
        <f>IF(Ref_Brg!A281="","",Ref_Brg!A281)</f>
        <v>BB.04.004</v>
      </c>
      <c r="B281" s="456" t="str">
        <f>IF(Ref_Brg!B281="","",Ref_Brg!B281)</f>
        <v>Saus tomat</v>
      </c>
      <c r="C281" s="452" t="str">
        <f>IF(Ref_Brg!C281="","",Ref_Brg!C281)</f>
        <v>botol</v>
      </c>
      <c r="D281" s="680"/>
      <c r="E281" s="680"/>
      <c r="F281" s="450"/>
      <c r="G281" s="450"/>
      <c r="I281" s="450"/>
      <c r="J281" s="450"/>
      <c r="K281" s="450"/>
      <c r="L281" s="450"/>
      <c r="M281" s="450"/>
      <c r="N281" s="450"/>
      <c r="O281" s="450"/>
      <c r="P281" s="450"/>
      <c r="Q281" s="450"/>
      <c r="R281" s="450"/>
      <c r="S281" s="450"/>
      <c r="T281" s="450"/>
      <c r="U281" s="535">
        <f>IF(B281="","",VLOOKUP(B281,Refresh!$A$7:$B$1000,2,FALSE))</f>
        <v>273</v>
      </c>
      <c r="V281" s="663" t="str">
        <f>IF(U281="","",VLOOKUP(U281,Masuk!$B$9:$I$812,8,FALSE))</f>
        <v/>
      </c>
      <c r="W281" s="577" t="str">
        <f t="shared" si="4"/>
        <v>BB.04</v>
      </c>
      <c r="X281" s="450"/>
    </row>
    <row r="282" spans="1:24" s="451" customFormat="1" ht="14.15" customHeight="1">
      <c r="A282" s="458" t="str">
        <f>IF(Ref_Brg!A282="","",Ref_Brg!A282)</f>
        <v>BB.04.005</v>
      </c>
      <c r="B282" s="456" t="str">
        <f>IF(Ref_Brg!B282="","",Ref_Brg!B282)</f>
        <v>Saus tiram</v>
      </c>
      <c r="C282" s="452" t="str">
        <f>IF(Ref_Brg!C282="","",Ref_Brg!C282)</f>
        <v>botol</v>
      </c>
      <c r="D282" s="680"/>
      <c r="E282" s="680"/>
      <c r="F282" s="450"/>
      <c r="G282" s="450"/>
      <c r="I282" s="450"/>
      <c r="J282" s="450"/>
      <c r="K282" s="450"/>
      <c r="L282" s="450"/>
      <c r="M282" s="450"/>
      <c r="N282" s="450"/>
      <c r="O282" s="450"/>
      <c r="P282" s="450"/>
      <c r="Q282" s="450"/>
      <c r="R282" s="450"/>
      <c r="S282" s="450"/>
      <c r="T282" s="450"/>
      <c r="U282" s="535">
        <f>IF(B282="","",VLOOKUP(B282,Refresh!$A$7:$B$1000,2,FALSE))</f>
        <v>274</v>
      </c>
      <c r="V282" s="663" t="str">
        <f>IF(U282="","",VLOOKUP(U282,Masuk!$B$9:$I$812,8,FALSE))</f>
        <v/>
      </c>
      <c r="W282" s="577" t="str">
        <f t="shared" si="4"/>
        <v>BB.04</v>
      </c>
      <c r="X282" s="450"/>
    </row>
    <row r="283" spans="1:24" s="451" customFormat="1" ht="14.15" customHeight="1">
      <c r="A283" s="458" t="str">
        <f>IF(Ref_Brg!A283="","",Ref_Brg!A283)</f>
        <v>BB.04.006</v>
      </c>
      <c r="B283" s="456" t="str">
        <f>IF(Ref_Brg!B283="","",Ref_Brg!B283)</f>
        <v>Cuka makan</v>
      </c>
      <c r="C283" s="452" t="str">
        <f>IF(Ref_Brg!C283="","",Ref_Brg!C283)</f>
        <v>botol</v>
      </c>
      <c r="D283" s="680"/>
      <c r="E283" s="680"/>
      <c r="F283" s="450"/>
      <c r="G283" s="450"/>
      <c r="I283" s="450"/>
      <c r="J283" s="450"/>
      <c r="K283" s="450"/>
      <c r="L283" s="450"/>
      <c r="M283" s="450"/>
      <c r="N283" s="450"/>
      <c r="O283" s="450"/>
      <c r="P283" s="450"/>
      <c r="Q283" s="450"/>
      <c r="R283" s="450"/>
      <c r="S283" s="450"/>
      <c r="T283" s="450"/>
      <c r="U283" s="535">
        <f>IF(B283="","",VLOOKUP(B283,Refresh!$A$7:$B$1000,2,FALSE))</f>
        <v>275</v>
      </c>
      <c r="V283" s="663" t="str">
        <f>IF(U283="","",VLOOKUP(U283,Masuk!$B$9:$I$812,8,FALSE))</f>
        <v/>
      </c>
      <c r="W283" s="577" t="str">
        <f t="shared" si="4"/>
        <v>BB.04</v>
      </c>
      <c r="X283" s="450"/>
    </row>
    <row r="284" spans="1:24" s="451" customFormat="1" ht="14.15" customHeight="1">
      <c r="A284" s="458" t="str">
        <f>IF(Ref_Brg!A284="","",Ref_Brg!A284)</f>
        <v>BB.04.007</v>
      </c>
      <c r="B284" s="456" t="str">
        <f>IF(Ref_Brg!B284="","",Ref_Brg!B284)</f>
        <v>Mayones</v>
      </c>
      <c r="C284" s="452" t="str">
        <f>IF(Ref_Brg!C284="","",Ref_Brg!C284)</f>
        <v>botol</v>
      </c>
      <c r="D284" s="680"/>
      <c r="E284" s="680"/>
      <c r="F284" s="450"/>
      <c r="G284" s="450"/>
      <c r="I284" s="450"/>
      <c r="J284" s="450"/>
      <c r="K284" s="450"/>
      <c r="L284" s="450"/>
      <c r="M284" s="450"/>
      <c r="N284" s="450"/>
      <c r="O284" s="450"/>
      <c r="P284" s="450"/>
      <c r="Q284" s="450"/>
      <c r="R284" s="450"/>
      <c r="S284" s="450"/>
      <c r="T284" s="450"/>
      <c r="U284" s="535">
        <f>IF(B284="","",VLOOKUP(B284,Refresh!$A$7:$B$1000,2,FALSE))</f>
        <v>276</v>
      </c>
      <c r="V284" s="663" t="str">
        <f>IF(U284="","",VLOOKUP(U284,Masuk!$B$9:$I$812,8,FALSE))</f>
        <v/>
      </c>
      <c r="W284" s="577" t="str">
        <f t="shared" si="4"/>
        <v>BB.04</v>
      </c>
      <c r="X284" s="450"/>
    </row>
    <row r="285" spans="1:24" s="451" customFormat="1" ht="14.15" customHeight="1">
      <c r="A285" s="458" t="str">
        <f>IF(Ref_Brg!A285="","",Ref_Brg!A285)</f>
        <v>BB.04.099</v>
      </c>
      <c r="B285" s="456" t="str">
        <f>IF(Ref_Brg!B285="","",Ref_Brg!B285)</f>
        <v>Bumbu cair, saus, dan kondimen-lainnya</v>
      </c>
      <c r="C285" s="452" t="str">
        <f>IF(Ref_Brg!C285="","",Ref_Brg!C285)</f>
        <v>botol</v>
      </c>
      <c r="D285" s="680"/>
      <c r="E285" s="680"/>
      <c r="F285" s="450"/>
      <c r="G285" s="450"/>
      <c r="I285" s="450"/>
      <c r="J285" s="450"/>
      <c r="K285" s="450"/>
      <c r="L285" s="450"/>
      <c r="M285" s="450"/>
      <c r="N285" s="450"/>
      <c r="O285" s="450"/>
      <c r="P285" s="450"/>
      <c r="Q285" s="450"/>
      <c r="R285" s="450"/>
      <c r="S285" s="450"/>
      <c r="T285" s="450"/>
      <c r="U285" s="535">
        <f>IF(B285="","",VLOOKUP(B285,Refresh!$A$7:$B$1000,2,FALSE))</f>
        <v>277</v>
      </c>
      <c r="V285" s="663" t="str">
        <f>IF(U285="","",VLOOKUP(U285,Masuk!$B$9:$I$812,8,FALSE))</f>
        <v/>
      </c>
      <c r="W285" s="577" t="str">
        <f t="shared" si="4"/>
        <v>BB.04</v>
      </c>
      <c r="X285" s="450"/>
    </row>
    <row r="286" spans="1:24" s="451" customFormat="1" ht="14.15" customHeight="1">
      <c r="A286" s="584" t="str">
        <f>IF(Ref_Brg!A286="","",Ref_Brg!A286)</f>
        <v>BB.05</v>
      </c>
      <c r="B286" s="579" t="str">
        <f>IF(Ref_Brg!B286="","",Ref_Brg!B286)</f>
        <v>PRODUK OLAHAN DASAR</v>
      </c>
      <c r="C286" s="585" t="str">
        <f>IF(Ref_Brg!C286="","",Ref_Brg!C286)</f>
        <v/>
      </c>
      <c r="D286" s="681"/>
      <c r="E286" s="681"/>
      <c r="F286" s="450"/>
      <c r="G286" s="450"/>
      <c r="I286" s="450"/>
      <c r="J286" s="450"/>
      <c r="K286" s="450"/>
      <c r="L286" s="450"/>
      <c r="M286" s="450"/>
      <c r="N286" s="450"/>
      <c r="O286" s="450"/>
      <c r="P286" s="450"/>
      <c r="Q286" s="450"/>
      <c r="R286" s="450"/>
      <c r="S286" s="450"/>
      <c r="T286" s="450"/>
      <c r="U286" s="535">
        <f>IF(B286="","",VLOOKUP(B286,Refresh!$A$7:$B$1000,2,FALSE))</f>
        <v>278</v>
      </c>
      <c r="V286" s="663" t="str">
        <f>IF(U286="","",VLOOKUP(U286,Masuk!$B$9:$I$812,8,FALSE))</f>
        <v/>
      </c>
      <c r="W286" s="577" t="str">
        <f t="shared" si="4"/>
        <v>BB.05</v>
      </c>
      <c r="X286" s="450"/>
    </row>
    <row r="287" spans="1:24" s="451" customFormat="1" ht="14.15" customHeight="1">
      <c r="A287" s="458" t="str">
        <f>IF(Ref_Brg!A287="","",Ref_Brg!A287)</f>
        <v>BB.05.001</v>
      </c>
      <c r="B287" s="456" t="str">
        <f>IF(Ref_Brg!B287="","",Ref_Brg!B287)</f>
        <v>Santan segar</v>
      </c>
      <c r="C287" s="452" t="str">
        <f>IF(Ref_Brg!C287="","",Ref_Brg!C287)</f>
        <v>pcs</v>
      </c>
      <c r="D287" s="680"/>
      <c r="E287" s="680"/>
      <c r="F287" s="450"/>
      <c r="G287" s="450"/>
      <c r="I287" s="450"/>
      <c r="J287" s="450"/>
      <c r="K287" s="450"/>
      <c r="L287" s="450"/>
      <c r="M287" s="450"/>
      <c r="N287" s="450"/>
      <c r="O287" s="450"/>
      <c r="P287" s="450"/>
      <c r="Q287" s="450"/>
      <c r="R287" s="450"/>
      <c r="S287" s="450"/>
      <c r="T287" s="450"/>
      <c r="U287" s="535">
        <f>IF(B287="","",VLOOKUP(B287,Refresh!$A$7:$B$1000,2,FALSE))</f>
        <v>279</v>
      </c>
      <c r="V287" s="663" t="str">
        <f>IF(U287="","",VLOOKUP(U287,Masuk!$B$9:$I$812,8,FALSE))</f>
        <v/>
      </c>
      <c r="W287" s="577" t="str">
        <f t="shared" si="4"/>
        <v>BB.05</v>
      </c>
      <c r="X287" s="450"/>
    </row>
    <row r="288" spans="1:24" s="451" customFormat="1" ht="14.15" customHeight="1">
      <c r="A288" s="458" t="str">
        <f>IF(Ref_Brg!A288="","",Ref_Brg!A288)</f>
        <v>BB.05.002</v>
      </c>
      <c r="B288" s="456" t="str">
        <f>IF(Ref_Brg!B288="","",Ref_Brg!B288)</f>
        <v>Santan instan cair</v>
      </c>
      <c r="C288" s="452" t="str">
        <f>IF(Ref_Brg!C288="","",Ref_Brg!C288)</f>
        <v>pcs</v>
      </c>
      <c r="D288" s="680"/>
      <c r="E288" s="680"/>
      <c r="F288" s="450"/>
      <c r="G288" s="450"/>
      <c r="I288" s="450"/>
      <c r="J288" s="450"/>
      <c r="K288" s="450"/>
      <c r="L288" s="450"/>
      <c r="M288" s="450"/>
      <c r="N288" s="450"/>
      <c r="O288" s="450"/>
      <c r="P288" s="450"/>
      <c r="Q288" s="450"/>
      <c r="R288" s="450"/>
      <c r="S288" s="450"/>
      <c r="T288" s="450"/>
      <c r="U288" s="535">
        <f>IF(B288="","",VLOOKUP(B288,Refresh!$A$7:$B$1000,2,FALSE))</f>
        <v>280</v>
      </c>
      <c r="V288" s="663" t="str">
        <f>IF(U288="","",VLOOKUP(U288,Masuk!$B$9:$I$812,8,FALSE))</f>
        <v/>
      </c>
      <c r="W288" s="577" t="str">
        <f t="shared" si="4"/>
        <v>BB.05</v>
      </c>
      <c r="X288" s="450"/>
    </row>
    <row r="289" spans="1:24" s="451" customFormat="1" ht="14.15" customHeight="1">
      <c r="A289" s="458" t="str">
        <f>IF(Ref_Brg!A289="","",Ref_Brg!A289)</f>
        <v>BB.05.003</v>
      </c>
      <c r="B289" s="456" t="str">
        <f>IF(Ref_Brg!B289="","",Ref_Brg!B289)</f>
        <v>Santan bubuk</v>
      </c>
      <c r="C289" s="452" t="str">
        <f>IF(Ref_Brg!C289="","",Ref_Brg!C289)</f>
        <v>pcs</v>
      </c>
      <c r="D289" s="680"/>
      <c r="E289" s="680"/>
      <c r="F289" s="450"/>
      <c r="G289" s="450"/>
      <c r="I289" s="450"/>
      <c r="J289" s="450"/>
      <c r="K289" s="450"/>
      <c r="L289" s="450"/>
      <c r="M289" s="450"/>
      <c r="N289" s="450"/>
      <c r="O289" s="450"/>
      <c r="P289" s="450"/>
      <c r="Q289" s="450"/>
      <c r="R289" s="450"/>
      <c r="S289" s="450"/>
      <c r="T289" s="450"/>
      <c r="U289" s="535">
        <f>IF(B289="","",VLOOKUP(B289,Refresh!$A$7:$B$1000,2,FALSE))</f>
        <v>281</v>
      </c>
      <c r="V289" s="663" t="str">
        <f>IF(U289="","",VLOOKUP(U289,Masuk!$B$9:$I$812,8,FALSE))</f>
        <v/>
      </c>
      <c r="W289" s="577" t="str">
        <f t="shared" si="4"/>
        <v>BB.05</v>
      </c>
      <c r="X289" s="450"/>
    </row>
    <row r="290" spans="1:24" s="451" customFormat="1" ht="14.15" customHeight="1">
      <c r="A290" s="458" t="str">
        <f>IF(Ref_Brg!A290="","",Ref_Brg!A290)</f>
        <v>BB.05.004</v>
      </c>
      <c r="B290" s="456" t="str">
        <f>IF(Ref_Brg!B290="","",Ref_Brg!B290)</f>
        <v>Kaldu bubuk ayam</v>
      </c>
      <c r="C290" s="452" t="str">
        <f>IF(Ref_Brg!C290="","",Ref_Brg!C290)</f>
        <v>pcs</v>
      </c>
      <c r="D290" s="680"/>
      <c r="E290" s="680"/>
      <c r="F290" s="450"/>
      <c r="G290" s="450"/>
      <c r="I290" s="450"/>
      <c r="J290" s="450"/>
      <c r="K290" s="450"/>
      <c r="L290" s="450"/>
      <c r="M290" s="450"/>
      <c r="N290" s="450"/>
      <c r="O290" s="450"/>
      <c r="P290" s="450"/>
      <c r="Q290" s="450"/>
      <c r="R290" s="450"/>
      <c r="S290" s="450"/>
      <c r="T290" s="450"/>
      <c r="U290" s="535">
        <f>IF(B290="","",VLOOKUP(B290,Refresh!$A$7:$B$1000,2,FALSE))</f>
        <v>282</v>
      </c>
      <c r="V290" s="663" t="str">
        <f>IF(U290="","",VLOOKUP(U290,Masuk!$B$9:$I$812,8,FALSE))</f>
        <v/>
      </c>
      <c r="W290" s="577" t="str">
        <f t="shared" si="4"/>
        <v>BB.05</v>
      </c>
      <c r="X290" s="450"/>
    </row>
    <row r="291" spans="1:24" s="451" customFormat="1" ht="14.15" customHeight="1">
      <c r="A291" s="458" t="str">
        <f>IF(Ref_Brg!A291="","",Ref_Brg!A291)</f>
        <v>BB.05.005</v>
      </c>
      <c r="B291" s="456" t="str">
        <f>IF(Ref_Brg!B291="","",Ref_Brg!B291)</f>
        <v>Kaldu bubuk sapi</v>
      </c>
      <c r="C291" s="452" t="str">
        <f>IF(Ref_Brg!C291="","",Ref_Brg!C291)</f>
        <v>pcs</v>
      </c>
      <c r="D291" s="680"/>
      <c r="E291" s="680"/>
      <c r="F291" s="450"/>
      <c r="G291" s="450"/>
      <c r="I291" s="450"/>
      <c r="J291" s="450"/>
      <c r="K291" s="450"/>
      <c r="L291" s="450"/>
      <c r="M291" s="450"/>
      <c r="N291" s="450"/>
      <c r="O291" s="450"/>
      <c r="P291" s="450"/>
      <c r="Q291" s="450"/>
      <c r="R291" s="450"/>
      <c r="S291" s="450"/>
      <c r="T291" s="450"/>
      <c r="U291" s="535">
        <f>IF(B291="","",VLOOKUP(B291,Refresh!$A$7:$B$1000,2,FALSE))</f>
        <v>283</v>
      </c>
      <c r="V291" s="663" t="str">
        <f>IF(U291="","",VLOOKUP(U291,Masuk!$B$9:$I$812,8,FALSE))</f>
        <v/>
      </c>
      <c r="W291" s="577" t="str">
        <f t="shared" si="4"/>
        <v>BB.05</v>
      </c>
      <c r="X291" s="450"/>
    </row>
    <row r="292" spans="1:24" s="451" customFormat="1" ht="14.15" customHeight="1">
      <c r="A292" s="458" t="str">
        <f>IF(Ref_Brg!A292="","",Ref_Brg!A292)</f>
        <v>BB.05.006</v>
      </c>
      <c r="B292" s="456" t="str">
        <f>IF(Ref_Brg!B292="","",Ref_Brg!B292)</f>
        <v>Kaldu jamur</v>
      </c>
      <c r="C292" s="452" t="str">
        <f>IF(Ref_Brg!C292="","",Ref_Brg!C292)</f>
        <v>pcs</v>
      </c>
      <c r="D292" s="680"/>
      <c r="E292" s="680"/>
      <c r="F292" s="450"/>
      <c r="G292" s="450"/>
      <c r="I292" s="450"/>
      <c r="J292" s="450"/>
      <c r="K292" s="450"/>
      <c r="L292" s="450"/>
      <c r="M292" s="450"/>
      <c r="N292" s="450"/>
      <c r="O292" s="450"/>
      <c r="P292" s="450"/>
      <c r="Q292" s="450"/>
      <c r="R292" s="450"/>
      <c r="S292" s="450"/>
      <c r="T292" s="450"/>
      <c r="U292" s="535">
        <f>IF(B292="","",VLOOKUP(B292,Refresh!$A$7:$B$1000,2,FALSE))</f>
        <v>284</v>
      </c>
      <c r="V292" s="663" t="str">
        <f>IF(U292="","",VLOOKUP(U292,Masuk!$B$9:$I$812,8,FALSE))</f>
        <v/>
      </c>
      <c r="W292" s="577" t="str">
        <f t="shared" si="4"/>
        <v>BB.05</v>
      </c>
      <c r="X292" s="450"/>
    </row>
    <row r="293" spans="1:24" s="451" customFormat="1" ht="14.15" customHeight="1">
      <c r="A293" s="458" t="str">
        <f>IF(Ref_Brg!A293="","",Ref_Brg!A293)</f>
        <v>BB.05.007</v>
      </c>
      <c r="B293" s="456" t="str">
        <f>IF(Ref_Brg!B293="","",Ref_Brg!B293)</f>
        <v>Agar-agar bubuk</v>
      </c>
      <c r="C293" s="452" t="str">
        <f>IF(Ref_Brg!C293="","",Ref_Brg!C293)</f>
        <v>pcs</v>
      </c>
      <c r="D293" s="680"/>
      <c r="E293" s="680"/>
      <c r="F293" s="450"/>
      <c r="G293" s="450"/>
      <c r="I293" s="450"/>
      <c r="J293" s="450"/>
      <c r="K293" s="450"/>
      <c r="L293" s="450"/>
      <c r="M293" s="450"/>
      <c r="N293" s="450"/>
      <c r="O293" s="450"/>
      <c r="P293" s="450"/>
      <c r="Q293" s="450"/>
      <c r="R293" s="450"/>
      <c r="S293" s="450"/>
      <c r="T293" s="450"/>
      <c r="U293" s="535">
        <f>IF(B293="","",VLOOKUP(B293,Refresh!$A$7:$B$1000,2,FALSE))</f>
        <v>285</v>
      </c>
      <c r="V293" s="663" t="str">
        <f>IF(U293="","",VLOOKUP(U293,Masuk!$B$9:$I$812,8,FALSE))</f>
        <v/>
      </c>
      <c r="W293" s="577" t="str">
        <f t="shared" si="4"/>
        <v>BB.05</v>
      </c>
      <c r="X293" s="450"/>
    </row>
    <row r="294" spans="1:24" s="451" customFormat="1" ht="14.15" customHeight="1">
      <c r="A294" s="458" t="str">
        <f>IF(Ref_Brg!A294="","",Ref_Brg!A294)</f>
        <v>BB.05.008</v>
      </c>
      <c r="B294" s="456" t="str">
        <f>IF(Ref_Brg!B294="","",Ref_Brg!B294)</f>
        <v>Gelatin</v>
      </c>
      <c r="C294" s="452" t="str">
        <f>IF(Ref_Brg!C294="","",Ref_Brg!C294)</f>
        <v>pcs</v>
      </c>
      <c r="D294" s="680"/>
      <c r="E294" s="680"/>
      <c r="F294" s="450"/>
      <c r="G294" s="450"/>
      <c r="I294" s="450"/>
      <c r="J294" s="450"/>
      <c r="K294" s="450"/>
      <c r="L294" s="450"/>
      <c r="M294" s="450"/>
      <c r="N294" s="450"/>
      <c r="O294" s="450"/>
      <c r="P294" s="450"/>
      <c r="Q294" s="450"/>
      <c r="R294" s="450"/>
      <c r="S294" s="450"/>
      <c r="T294" s="450"/>
      <c r="U294" s="535">
        <f>IF(B294="","",VLOOKUP(B294,Refresh!$A$7:$B$1000,2,FALSE))</f>
        <v>286</v>
      </c>
      <c r="V294" s="663" t="str">
        <f>IF(U294="","",VLOOKUP(U294,Masuk!$B$9:$I$812,8,FALSE))</f>
        <v/>
      </c>
      <c r="W294" s="577" t="str">
        <f t="shared" si="4"/>
        <v>BB.05</v>
      </c>
      <c r="X294" s="450"/>
    </row>
    <row r="295" spans="1:24" s="451" customFormat="1" ht="14.15" customHeight="1">
      <c r="A295" s="458" t="str">
        <f>IF(Ref_Brg!A295="","",Ref_Brg!A295)</f>
        <v>BB.05.099</v>
      </c>
      <c r="B295" s="456" t="str">
        <f>IF(Ref_Brg!B295="","",Ref_Brg!B295)</f>
        <v>Produk olahan dasar-lainnya</v>
      </c>
      <c r="C295" s="452" t="str">
        <f>IF(Ref_Brg!C295="","",Ref_Brg!C295)</f>
        <v>pcs</v>
      </c>
      <c r="D295" s="680"/>
      <c r="E295" s="680"/>
      <c r="F295" s="450"/>
      <c r="G295" s="450"/>
      <c r="I295" s="450"/>
      <c r="J295" s="450"/>
      <c r="K295" s="450"/>
      <c r="L295" s="450"/>
      <c r="M295" s="450"/>
      <c r="N295" s="450"/>
      <c r="O295" s="450"/>
      <c r="P295" s="450"/>
      <c r="Q295" s="450"/>
      <c r="R295" s="450"/>
      <c r="S295" s="450"/>
      <c r="T295" s="450"/>
      <c r="U295" s="535">
        <f>IF(B295="","",VLOOKUP(B295,Refresh!$A$7:$B$1000,2,FALSE))</f>
        <v>287</v>
      </c>
      <c r="V295" s="663" t="str">
        <f>IF(U295="","",VLOOKUP(U295,Masuk!$B$9:$I$812,8,FALSE))</f>
        <v/>
      </c>
      <c r="W295" s="577" t="str">
        <f t="shared" si="4"/>
        <v>BB.05</v>
      </c>
      <c r="X295" s="450"/>
    </row>
    <row r="296" spans="1:24" s="451" customFormat="1" ht="14.15" customHeight="1">
      <c r="A296" s="584" t="str">
        <f>IF(Ref_Brg!A296="","",Ref_Brg!A296)</f>
        <v>BB.06</v>
      </c>
      <c r="B296" s="579" t="str">
        <f>IF(Ref_Brg!B296="","",Ref_Brg!B296)</f>
        <v>BAHAN FERMENTASI/PELENGKAP</v>
      </c>
      <c r="C296" s="585" t="str">
        <f>IF(Ref_Brg!C296="","",Ref_Brg!C296)</f>
        <v/>
      </c>
      <c r="D296" s="681"/>
      <c r="E296" s="681"/>
      <c r="F296" s="450"/>
      <c r="G296" s="450"/>
      <c r="I296" s="450"/>
      <c r="J296" s="450"/>
      <c r="K296" s="450"/>
      <c r="L296" s="450"/>
      <c r="M296" s="450"/>
      <c r="N296" s="450"/>
      <c r="O296" s="450"/>
      <c r="P296" s="450"/>
      <c r="Q296" s="450"/>
      <c r="R296" s="450"/>
      <c r="S296" s="450"/>
      <c r="T296" s="450"/>
      <c r="U296" s="535">
        <f>IF(B296="","",VLOOKUP(B296,Refresh!$A$7:$B$1000,2,FALSE))</f>
        <v>288</v>
      </c>
      <c r="V296" s="663" t="str">
        <f>IF(U296="","",VLOOKUP(U296,Masuk!$B$9:$I$812,8,FALSE))</f>
        <v/>
      </c>
      <c r="W296" s="577" t="str">
        <f t="shared" si="4"/>
        <v>BB.06</v>
      </c>
      <c r="X296" s="450"/>
    </row>
    <row r="297" spans="1:24" s="451" customFormat="1" ht="14.15" customHeight="1">
      <c r="A297" s="458" t="str">
        <f>IF(Ref_Brg!A297="","",Ref_Brg!A297)</f>
        <v>BB.06.001</v>
      </c>
      <c r="B297" s="456" t="str">
        <f>IF(Ref_Brg!B297="","",Ref_Brg!B297)</f>
        <v>Terasi</v>
      </c>
      <c r="C297" s="452" t="str">
        <f>IF(Ref_Brg!C297="","",Ref_Brg!C297)</f>
        <v>pcs</v>
      </c>
      <c r="D297" s="680"/>
      <c r="E297" s="680"/>
      <c r="F297" s="450"/>
      <c r="G297" s="450"/>
      <c r="I297" s="450"/>
      <c r="J297" s="450"/>
      <c r="K297" s="450"/>
      <c r="L297" s="450"/>
      <c r="M297" s="450"/>
      <c r="N297" s="450"/>
      <c r="O297" s="450"/>
      <c r="P297" s="450"/>
      <c r="Q297" s="450"/>
      <c r="R297" s="450"/>
      <c r="S297" s="450"/>
      <c r="T297" s="450"/>
      <c r="U297" s="535">
        <f>IF(B297="","",VLOOKUP(B297,Refresh!$A$7:$B$1000,2,FALSE))</f>
        <v>289</v>
      </c>
      <c r="V297" s="663" t="str">
        <f>IF(U297="","",VLOOKUP(U297,Masuk!$B$9:$I$812,8,FALSE))</f>
        <v/>
      </c>
      <c r="W297" s="577" t="str">
        <f t="shared" si="4"/>
        <v>BB.06</v>
      </c>
      <c r="X297" s="450"/>
    </row>
    <row r="298" spans="1:24" s="451" customFormat="1" ht="14.15" customHeight="1">
      <c r="A298" s="458" t="str">
        <f>IF(Ref_Brg!A298="","",Ref_Brg!A298)</f>
        <v>BB.06.002</v>
      </c>
      <c r="B298" s="456" t="str">
        <f>IF(Ref_Brg!B298="","",Ref_Brg!B298)</f>
        <v>Tauco</v>
      </c>
      <c r="C298" s="452" t="str">
        <f>IF(Ref_Brg!C298="","",Ref_Brg!C298)</f>
        <v>pcs</v>
      </c>
      <c r="D298" s="680"/>
      <c r="E298" s="680"/>
      <c r="F298" s="450"/>
      <c r="G298" s="450"/>
      <c r="I298" s="450"/>
      <c r="J298" s="450"/>
      <c r="K298" s="450"/>
      <c r="L298" s="450"/>
      <c r="M298" s="450"/>
      <c r="N298" s="450"/>
      <c r="O298" s="450"/>
      <c r="P298" s="450"/>
      <c r="Q298" s="450"/>
      <c r="R298" s="450"/>
      <c r="S298" s="450"/>
      <c r="T298" s="450"/>
      <c r="U298" s="535">
        <f>IF(B298="","",VLOOKUP(B298,Refresh!$A$7:$B$1000,2,FALSE))</f>
        <v>290</v>
      </c>
      <c r="V298" s="663" t="str">
        <f>IF(U298="","",VLOOKUP(U298,Masuk!$B$9:$I$812,8,FALSE))</f>
        <v/>
      </c>
      <c r="W298" s="577" t="str">
        <f t="shared" si="4"/>
        <v>BB.06</v>
      </c>
      <c r="X298" s="450"/>
    </row>
    <row r="299" spans="1:24" s="451" customFormat="1" ht="14.15" customHeight="1">
      <c r="A299" s="458" t="str">
        <f>IF(Ref_Brg!A299="","",Ref_Brg!A299)</f>
        <v>BB.06.003</v>
      </c>
      <c r="B299" s="456" t="str">
        <f>IF(Ref_Brg!B299="","",Ref_Brg!B299)</f>
        <v>Ragi roti</v>
      </c>
      <c r="C299" s="452" t="str">
        <f>IF(Ref_Brg!C299="","",Ref_Brg!C299)</f>
        <v>pcs</v>
      </c>
      <c r="D299" s="680"/>
      <c r="E299" s="680"/>
      <c r="F299" s="450"/>
      <c r="G299" s="450"/>
      <c r="I299" s="450"/>
      <c r="J299" s="450"/>
      <c r="K299" s="450"/>
      <c r="L299" s="450"/>
      <c r="M299" s="450"/>
      <c r="N299" s="450"/>
      <c r="O299" s="450"/>
      <c r="P299" s="450"/>
      <c r="Q299" s="450"/>
      <c r="R299" s="450"/>
      <c r="S299" s="450"/>
      <c r="T299" s="450"/>
      <c r="U299" s="535">
        <f>IF(B299="","",VLOOKUP(B299,Refresh!$A$7:$B$1000,2,FALSE))</f>
        <v>291</v>
      </c>
      <c r="V299" s="663" t="str">
        <f>IF(U299="","",VLOOKUP(U299,Masuk!$B$9:$I$812,8,FALSE))</f>
        <v/>
      </c>
      <c r="W299" s="577" t="str">
        <f t="shared" si="4"/>
        <v>BB.06</v>
      </c>
      <c r="X299" s="450"/>
    </row>
    <row r="300" spans="1:24" s="451" customFormat="1" ht="14.15" customHeight="1">
      <c r="A300" s="458" t="str">
        <f>IF(Ref_Brg!A300="","",Ref_Brg!A300)</f>
        <v>BB.06.004</v>
      </c>
      <c r="B300" s="456" t="str">
        <f>IF(Ref_Brg!B300="","",Ref_Brg!B300)</f>
        <v>Baking powder</v>
      </c>
      <c r="C300" s="452" t="str">
        <f>IF(Ref_Brg!C300="","",Ref_Brg!C300)</f>
        <v>pcs</v>
      </c>
      <c r="D300" s="680"/>
      <c r="E300" s="680"/>
      <c r="F300" s="450"/>
      <c r="G300" s="450"/>
      <c r="I300" s="450"/>
      <c r="J300" s="450"/>
      <c r="K300" s="450"/>
      <c r="L300" s="450"/>
      <c r="M300" s="450"/>
      <c r="N300" s="450"/>
      <c r="O300" s="450"/>
      <c r="P300" s="450"/>
      <c r="Q300" s="450"/>
      <c r="R300" s="450"/>
      <c r="S300" s="450"/>
      <c r="T300" s="450"/>
      <c r="U300" s="535">
        <f>IF(B300="","",VLOOKUP(B300,Refresh!$A$7:$B$1000,2,FALSE))</f>
        <v>292</v>
      </c>
      <c r="V300" s="663" t="str">
        <f>IF(U300="","",VLOOKUP(U300,Masuk!$B$9:$I$812,8,FALSE))</f>
        <v/>
      </c>
      <c r="W300" s="577" t="str">
        <f t="shared" si="4"/>
        <v>BB.06</v>
      </c>
      <c r="X300" s="450"/>
    </row>
    <row r="301" spans="1:24" s="451" customFormat="1" ht="14.15" customHeight="1">
      <c r="A301" s="458" t="str">
        <f>IF(Ref_Brg!A301="","",Ref_Brg!A301)</f>
        <v>BB.06.099</v>
      </c>
      <c r="B301" s="456" t="str">
        <f>IF(Ref_Brg!B301="","",Ref_Brg!B301)</f>
        <v>Bahan fermentasi/pelengkap-lainnya</v>
      </c>
      <c r="C301" s="452" t="str">
        <f>IF(Ref_Brg!C301="","",Ref_Brg!C301)</f>
        <v>pcs</v>
      </c>
      <c r="D301" s="680"/>
      <c r="E301" s="680"/>
      <c r="F301" s="450"/>
      <c r="G301" s="450"/>
      <c r="I301" s="450"/>
      <c r="J301" s="450"/>
      <c r="K301" s="450"/>
      <c r="L301" s="450"/>
      <c r="M301" s="450"/>
      <c r="N301" s="450"/>
      <c r="O301" s="450"/>
      <c r="P301" s="450"/>
      <c r="Q301" s="450"/>
      <c r="R301" s="450"/>
      <c r="S301" s="450"/>
      <c r="T301" s="450"/>
      <c r="U301" s="535">
        <f>IF(B301="","",VLOOKUP(B301,Refresh!$A$7:$B$1000,2,FALSE))</f>
        <v>293</v>
      </c>
      <c r="V301" s="663" t="str">
        <f>IF(U301="","",VLOOKUP(U301,Masuk!$B$9:$I$812,8,FALSE))</f>
        <v/>
      </c>
      <c r="W301" s="577" t="str">
        <f t="shared" si="4"/>
        <v>BB.06</v>
      </c>
      <c r="X301" s="450"/>
    </row>
    <row r="302" spans="1:24" s="451" customFormat="1" ht="14.15" customHeight="1">
      <c r="A302" s="584" t="str">
        <f>IF(Ref_Brg!A302="","",Ref_Brg!A302)</f>
        <v>BB.07</v>
      </c>
      <c r="B302" s="579" t="str">
        <f>IF(Ref_Brg!B302="","",Ref_Brg!B302)</f>
        <v>BAHAN MINUMAN PENDAMPING</v>
      </c>
      <c r="C302" s="585" t="str">
        <f>IF(Ref_Brg!C302="","",Ref_Brg!C302)</f>
        <v/>
      </c>
      <c r="D302" s="681"/>
      <c r="E302" s="681"/>
      <c r="F302" s="450"/>
      <c r="G302" s="450"/>
      <c r="I302" s="450"/>
      <c r="J302" s="450"/>
      <c r="K302" s="450"/>
      <c r="L302" s="450"/>
      <c r="M302" s="450"/>
      <c r="N302" s="450"/>
      <c r="O302" s="450"/>
      <c r="P302" s="450"/>
      <c r="Q302" s="450"/>
      <c r="R302" s="450"/>
      <c r="S302" s="450"/>
      <c r="T302" s="450"/>
      <c r="U302" s="535">
        <f>IF(B302="","",VLOOKUP(B302,Refresh!$A$7:$B$1000,2,FALSE))</f>
        <v>294</v>
      </c>
      <c r="V302" s="663" t="str">
        <f>IF(U302="","",VLOOKUP(U302,Masuk!$B$9:$I$812,8,FALSE))</f>
        <v/>
      </c>
      <c r="W302" s="577" t="str">
        <f t="shared" si="4"/>
        <v>BB.07</v>
      </c>
      <c r="X302" s="450"/>
    </row>
    <row r="303" spans="1:24" s="451" customFormat="1" ht="14.15" customHeight="1">
      <c r="A303" s="458" t="str">
        <f>IF(Ref_Brg!A303="","",Ref_Brg!A303)</f>
        <v>BB.07.001</v>
      </c>
      <c r="B303" s="456" t="str">
        <f>IF(Ref_Brg!B303="","",Ref_Brg!B303)</f>
        <v>Air minum kemasan galon</v>
      </c>
      <c r="C303" s="452" t="str">
        <f>IF(Ref_Brg!C303="","",Ref_Brg!C303)</f>
        <v>pcs</v>
      </c>
      <c r="D303" s="680"/>
      <c r="E303" s="680"/>
      <c r="F303" s="450"/>
      <c r="G303" s="450"/>
      <c r="I303" s="450"/>
      <c r="J303" s="450"/>
      <c r="K303" s="450"/>
      <c r="L303" s="450"/>
      <c r="M303" s="450"/>
      <c r="N303" s="450"/>
      <c r="O303" s="450"/>
      <c r="P303" s="450"/>
      <c r="Q303" s="450"/>
      <c r="R303" s="450"/>
      <c r="S303" s="450"/>
      <c r="T303" s="450"/>
      <c r="U303" s="535">
        <f>IF(B303="","",VLOOKUP(B303,Refresh!$A$7:$B$1000,2,FALSE))</f>
        <v>295</v>
      </c>
      <c r="V303" s="663" t="str">
        <f>IF(U303="","",VLOOKUP(U303,Masuk!$B$9:$I$812,8,FALSE))</f>
        <v/>
      </c>
      <c r="W303" s="577" t="str">
        <f t="shared" si="4"/>
        <v>BB.07</v>
      </c>
      <c r="X303" s="450"/>
    </row>
    <row r="304" spans="1:24" s="451" customFormat="1" ht="14.15" customHeight="1">
      <c r="A304" s="458" t="str">
        <f>IF(Ref_Brg!A304="","",Ref_Brg!A304)</f>
        <v>BB.07.002</v>
      </c>
      <c r="B304" s="456" t="str">
        <f>IF(Ref_Brg!B304="","",Ref_Brg!B304)</f>
        <v>Air minum kemasan botol 2 liter</v>
      </c>
      <c r="C304" s="452" t="str">
        <f>IF(Ref_Brg!C304="","",Ref_Brg!C304)</f>
        <v>dus</v>
      </c>
      <c r="D304" s="680"/>
      <c r="E304" s="680"/>
      <c r="F304" s="450"/>
      <c r="G304" s="450"/>
      <c r="I304" s="450"/>
      <c r="J304" s="450"/>
      <c r="K304" s="450"/>
      <c r="L304" s="450"/>
      <c r="M304" s="450"/>
      <c r="N304" s="450"/>
      <c r="O304" s="450"/>
      <c r="P304" s="450"/>
      <c r="Q304" s="450"/>
      <c r="R304" s="450"/>
      <c r="S304" s="450"/>
      <c r="T304" s="450"/>
      <c r="U304" s="535">
        <f>IF(B304="","",VLOOKUP(B304,Refresh!$A$7:$B$1000,2,FALSE))</f>
        <v>296</v>
      </c>
      <c r="V304" s="663" t="str">
        <f>IF(U304="","",VLOOKUP(U304,Masuk!$B$9:$I$812,8,FALSE))</f>
        <v/>
      </c>
      <c r="W304" s="577" t="str">
        <f t="shared" si="4"/>
        <v>BB.07</v>
      </c>
      <c r="X304" s="450"/>
    </row>
    <row r="305" spans="1:24" s="451" customFormat="1" ht="14.15" customHeight="1">
      <c r="A305" s="458" t="str">
        <f>IF(Ref_Brg!A305="","",Ref_Brg!A305)</f>
        <v>BB.07.003</v>
      </c>
      <c r="B305" s="456" t="str">
        <f>IF(Ref_Brg!B305="","",Ref_Brg!B305)</f>
        <v>Air minum kemasan botol 1,5 liter</v>
      </c>
      <c r="C305" s="452" t="str">
        <f>IF(Ref_Brg!C305="","",Ref_Brg!C305)</f>
        <v>dus</v>
      </c>
      <c r="D305" s="680"/>
      <c r="E305" s="680"/>
      <c r="F305" s="450"/>
      <c r="G305" s="450"/>
      <c r="I305" s="450"/>
      <c r="J305" s="450"/>
      <c r="K305" s="450"/>
      <c r="L305" s="450"/>
      <c r="M305" s="450"/>
      <c r="N305" s="450"/>
      <c r="O305" s="450"/>
      <c r="P305" s="450"/>
      <c r="Q305" s="450"/>
      <c r="R305" s="450"/>
      <c r="S305" s="450"/>
      <c r="T305" s="450"/>
      <c r="U305" s="535">
        <f>IF(B305="","",VLOOKUP(B305,Refresh!$A$7:$B$1000,2,FALSE))</f>
        <v>297</v>
      </c>
      <c r="V305" s="535" t="str">
        <f>IF(U305="","",VLOOKUP(U305,Masuk!$B$9:$I$408,8,FALSE))</f>
        <v/>
      </c>
      <c r="W305" s="577" t="str">
        <f t="shared" si="4"/>
        <v>BB.07</v>
      </c>
      <c r="X305" s="450"/>
    </row>
    <row r="306" spans="1:24" s="451" customFormat="1" ht="14.15" customHeight="1">
      <c r="A306" s="458" t="str">
        <f>IF(Ref_Brg!A306="","",Ref_Brg!A306)</f>
        <v>BB.07.004</v>
      </c>
      <c r="B306" s="456" t="str">
        <f>IF(Ref_Brg!B306="","",Ref_Brg!B306)</f>
        <v>Air minum kemasan botol 600 ml</v>
      </c>
      <c r="C306" s="452" t="str">
        <f>IF(Ref_Brg!C306="","",Ref_Brg!C306)</f>
        <v>dus</v>
      </c>
      <c r="D306" s="680"/>
      <c r="E306" s="680"/>
      <c r="F306" s="450"/>
      <c r="G306" s="450"/>
      <c r="I306" s="450"/>
      <c r="J306" s="450"/>
      <c r="K306" s="450"/>
      <c r="L306" s="450"/>
      <c r="M306" s="450"/>
      <c r="N306" s="450"/>
      <c r="O306" s="450"/>
      <c r="P306" s="450"/>
      <c r="Q306" s="450"/>
      <c r="R306" s="450"/>
      <c r="S306" s="450"/>
      <c r="T306" s="450"/>
      <c r="U306" s="535">
        <f>IF(B306="","",VLOOKUP(B306,Refresh!$A$7:$B$1000,2,FALSE))</f>
        <v>298</v>
      </c>
      <c r="V306" s="663" t="str">
        <f>IF(U306="","",VLOOKUP(U306,Masuk!$B$9:$I$812,8,FALSE))</f>
        <v/>
      </c>
      <c r="W306" s="577" t="str">
        <f t="shared" si="4"/>
        <v>BB.07</v>
      </c>
      <c r="X306" s="450"/>
    </row>
    <row r="307" spans="1:24" s="451" customFormat="1" ht="14.15" customHeight="1">
      <c r="A307" s="458" t="str">
        <f>IF(Ref_Brg!A307="","",Ref_Brg!A307)</f>
        <v>BB.07.005</v>
      </c>
      <c r="B307" s="456" t="str">
        <f>IF(Ref_Brg!B307="","",Ref_Brg!B307)</f>
        <v>Air minum kemasan botol 330 ml</v>
      </c>
      <c r="C307" s="452" t="str">
        <f>IF(Ref_Brg!C307="","",Ref_Brg!C307)</f>
        <v>dus</v>
      </c>
      <c r="D307" s="680"/>
      <c r="E307" s="680"/>
      <c r="F307" s="450"/>
      <c r="G307" s="450"/>
      <c r="I307" s="450"/>
      <c r="J307" s="450"/>
      <c r="K307" s="450"/>
      <c r="L307" s="450"/>
      <c r="M307" s="450"/>
      <c r="N307" s="450"/>
      <c r="O307" s="450"/>
      <c r="P307" s="450"/>
      <c r="Q307" s="450"/>
      <c r="R307" s="450"/>
      <c r="S307" s="450"/>
      <c r="T307" s="450"/>
      <c r="U307" s="535">
        <f>IF(B307="","",VLOOKUP(B307,Refresh!$A$7:$B$1000,2,FALSE))</f>
        <v>299</v>
      </c>
      <c r="V307" s="663" t="str">
        <f>IF(U307="","",VLOOKUP(U307,Masuk!$B$9:$I$812,8,FALSE))</f>
        <v/>
      </c>
      <c r="W307" s="577" t="str">
        <f t="shared" si="4"/>
        <v>BB.07</v>
      </c>
      <c r="X307" s="450"/>
    </row>
    <row r="308" spans="1:24" s="451" customFormat="1" ht="14.15" customHeight="1">
      <c r="A308" s="458" t="str">
        <f>IF(Ref_Brg!A308="","",Ref_Brg!A308)</f>
        <v>BB.07.006</v>
      </c>
      <c r="B308" s="456" t="str">
        <f>IF(Ref_Brg!B308="","",Ref_Brg!B308)</f>
        <v>Air minum kemasan cup</v>
      </c>
      <c r="C308" s="452" t="str">
        <f>IF(Ref_Brg!C308="","",Ref_Brg!C308)</f>
        <v>dus</v>
      </c>
      <c r="D308" s="680"/>
      <c r="E308" s="680"/>
      <c r="F308" s="450"/>
      <c r="G308" s="450"/>
      <c r="I308" s="450"/>
      <c r="J308" s="450"/>
      <c r="K308" s="450"/>
      <c r="L308" s="450"/>
      <c r="M308" s="450"/>
      <c r="N308" s="450"/>
      <c r="O308" s="450"/>
      <c r="P308" s="450"/>
      <c r="Q308" s="450"/>
      <c r="R308" s="450"/>
      <c r="S308" s="450"/>
      <c r="T308" s="450"/>
      <c r="U308" s="535">
        <f>IF(B308="","",VLOOKUP(B308,Refresh!$A$7:$B$1000,2,FALSE))</f>
        <v>300</v>
      </c>
      <c r="V308" s="663" t="str">
        <f>IF(U308="","",VLOOKUP(U308,Masuk!$B$9:$I$812,8,FALSE))</f>
        <v/>
      </c>
      <c r="W308" s="577" t="str">
        <f t="shared" si="4"/>
        <v>BB.07</v>
      </c>
      <c r="X308" s="450"/>
    </row>
    <row r="309" spans="1:24" s="451" customFormat="1" ht="14.15" customHeight="1">
      <c r="A309" s="458" t="str">
        <f>IF(Ref_Brg!A309="","",Ref_Brg!A309)</f>
        <v>BB.07.007</v>
      </c>
      <c r="B309" s="456" t="str">
        <f>IF(Ref_Brg!B309="","",Ref_Brg!B309)</f>
        <v>Minuman kemasan botol/kaleng</v>
      </c>
      <c r="C309" s="452" t="str">
        <f>IF(Ref_Brg!C309="","",Ref_Brg!C309)</f>
        <v>pcs</v>
      </c>
      <c r="D309" s="680"/>
      <c r="E309" s="680"/>
      <c r="F309" s="450"/>
      <c r="G309" s="450"/>
      <c r="I309" s="450"/>
      <c r="J309" s="450"/>
      <c r="K309" s="450"/>
      <c r="L309" s="450"/>
      <c r="M309" s="450"/>
      <c r="N309" s="450"/>
      <c r="O309" s="450"/>
      <c r="P309" s="450"/>
      <c r="Q309" s="450"/>
      <c r="R309" s="450"/>
      <c r="S309" s="450"/>
      <c r="T309" s="450"/>
      <c r="U309" s="535">
        <f>IF(B309="","",VLOOKUP(B309,Refresh!$A$7:$B$1000,2,FALSE))</f>
        <v>301</v>
      </c>
      <c r="V309" s="663" t="str">
        <f>IF(U309="","",VLOOKUP(U309,Masuk!$B$9:$I$812,8,FALSE))</f>
        <v/>
      </c>
      <c r="W309" s="577" t="str">
        <f t="shared" si="4"/>
        <v>BB.07</v>
      </c>
      <c r="X309" s="450"/>
    </row>
    <row r="310" spans="1:24" s="451" customFormat="1" ht="14.15" customHeight="1">
      <c r="A310" s="458" t="str">
        <f>IF(Ref_Brg!A310="","",Ref_Brg!A310)</f>
        <v>BB.07.008</v>
      </c>
      <c r="B310" s="456" t="str">
        <f>IF(Ref_Brg!B310="","",Ref_Brg!B310)</f>
        <v>Susu kental manis</v>
      </c>
      <c r="C310" s="452" t="str">
        <f>IF(Ref_Brg!C310="","",Ref_Brg!C310)</f>
        <v>pcs</v>
      </c>
      <c r="D310" s="680"/>
      <c r="E310" s="680"/>
      <c r="F310" s="450"/>
      <c r="G310" s="450"/>
      <c r="I310" s="450"/>
      <c r="J310" s="450"/>
      <c r="K310" s="450"/>
      <c r="L310" s="450"/>
      <c r="M310" s="450"/>
      <c r="N310" s="450"/>
      <c r="O310" s="450"/>
      <c r="P310" s="450"/>
      <c r="Q310" s="450"/>
      <c r="R310" s="450"/>
      <c r="S310" s="450"/>
      <c r="T310" s="450"/>
      <c r="U310" s="535">
        <f>IF(B310="","",VLOOKUP(B310,Refresh!$A$7:$B$1000,2,FALSE))</f>
        <v>302</v>
      </c>
      <c r="V310" s="663" t="str">
        <f>IF(U310="","",VLOOKUP(U310,Masuk!$B$9:$I$812,8,FALSE))</f>
        <v/>
      </c>
      <c r="W310" s="577" t="str">
        <f t="shared" si="4"/>
        <v>BB.07</v>
      </c>
      <c r="X310" s="450"/>
    </row>
    <row r="311" spans="1:24" s="451" customFormat="1" ht="14.15" customHeight="1">
      <c r="A311" s="458" t="str">
        <f>IF(Ref_Brg!A311="","",Ref_Brg!A311)</f>
        <v>BB.07.099</v>
      </c>
      <c r="B311" s="456" t="str">
        <f>IF(Ref_Brg!B311="","",Ref_Brg!B311)</f>
        <v>Bahan minuman pendamping-lainnya</v>
      </c>
      <c r="C311" s="452" t="str">
        <f>IF(Ref_Brg!C311="","",Ref_Brg!C311)</f>
        <v>pcs</v>
      </c>
      <c r="D311" s="680"/>
      <c r="E311" s="680"/>
      <c r="F311" s="450"/>
      <c r="G311" s="450"/>
      <c r="I311" s="450"/>
      <c r="J311" s="450"/>
      <c r="K311" s="450"/>
      <c r="L311" s="450"/>
      <c r="M311" s="450"/>
      <c r="N311" s="450"/>
      <c r="O311" s="450"/>
      <c r="P311" s="450"/>
      <c r="Q311" s="450"/>
      <c r="R311" s="450"/>
      <c r="S311" s="450"/>
      <c r="T311" s="450"/>
      <c r="U311" s="535">
        <f>IF(B311="","",VLOOKUP(B311,Refresh!$A$7:$B$1000,2,FALSE))</f>
        <v>303</v>
      </c>
      <c r="V311" s="663" t="str">
        <f>IF(U311="","",VLOOKUP(U311,Masuk!$B$9:$I$812,8,FALSE))</f>
        <v/>
      </c>
      <c r="W311" s="577" t="str">
        <f t="shared" si="4"/>
        <v>BB.07</v>
      </c>
      <c r="X311" s="450"/>
    </row>
    <row r="312" spans="1:24" ht="18" customHeight="1">
      <c r="A312" s="459"/>
      <c r="B312" s="678" t="s">
        <v>159</v>
      </c>
      <c r="C312" s="539"/>
      <c r="D312" s="540">
        <f>SUM(D8:D311)</f>
        <v>0</v>
      </c>
      <c r="E312" s="586"/>
      <c r="F312" s="399"/>
      <c r="G312" s="399"/>
      <c r="H312" s="399"/>
      <c r="I312" s="399"/>
      <c r="J312" s="399"/>
      <c r="K312" s="399"/>
      <c r="L312" s="399"/>
      <c r="M312" s="399"/>
      <c r="N312" s="399"/>
      <c r="O312" s="399"/>
      <c r="P312" s="399"/>
      <c r="Q312" s="399"/>
      <c r="R312" s="399"/>
      <c r="S312" s="399"/>
      <c r="T312" s="399"/>
      <c r="U312" s="399"/>
      <c r="V312" s="399"/>
      <c r="W312" s="399"/>
      <c r="X312" s="399"/>
    </row>
    <row r="313" spans="1:24" ht="13" customHeight="1">
      <c r="A313" s="544"/>
      <c r="B313" s="545"/>
      <c r="C313" s="545"/>
      <c r="D313" s="545"/>
      <c r="E313" s="545"/>
      <c r="F313" s="399"/>
      <c r="G313" s="399"/>
      <c r="H313" s="399"/>
      <c r="I313" s="399"/>
      <c r="J313" s="399"/>
      <c r="K313" s="399"/>
      <c r="L313" s="399"/>
      <c r="M313" s="399"/>
      <c r="N313" s="399"/>
      <c r="O313" s="399"/>
      <c r="P313" s="399"/>
      <c r="Q313" s="399"/>
      <c r="R313" s="399"/>
      <c r="S313" s="399"/>
      <c r="T313" s="399"/>
      <c r="U313" s="399"/>
      <c r="V313" s="399"/>
      <c r="W313" s="399"/>
      <c r="X313" s="399"/>
    </row>
    <row r="314" spans="1:24" ht="12" customHeight="1">
      <c r="B314" s="411"/>
      <c r="C314" s="411"/>
      <c r="D314" s="411"/>
      <c r="E314" s="411"/>
      <c r="F314" s="399"/>
      <c r="G314" s="399"/>
      <c r="H314" s="399"/>
      <c r="I314" s="399"/>
      <c r="J314" s="399"/>
      <c r="K314" s="399"/>
      <c r="L314" s="399"/>
      <c r="M314" s="399"/>
      <c r="N314" s="399"/>
      <c r="O314" s="399"/>
      <c r="P314" s="399"/>
      <c r="Q314" s="399"/>
      <c r="R314" s="399"/>
      <c r="S314" s="399"/>
      <c r="T314" s="399"/>
      <c r="U314" s="399"/>
      <c r="V314" s="399"/>
      <c r="W314" s="399"/>
      <c r="X314" s="399"/>
    </row>
    <row r="315" spans="1:24" ht="12" customHeight="1">
      <c r="B315" s="411"/>
      <c r="C315" s="399"/>
      <c r="D315" s="414"/>
      <c r="E315" s="414"/>
      <c r="F315" s="399"/>
      <c r="G315" s="399"/>
      <c r="H315" s="399"/>
      <c r="I315" s="399"/>
      <c r="J315" s="399"/>
      <c r="K315" s="399"/>
      <c r="L315" s="399"/>
      <c r="M315" s="399"/>
      <c r="N315" s="399"/>
      <c r="O315" s="399"/>
      <c r="P315" s="399"/>
      <c r="Q315" s="399"/>
      <c r="R315" s="399"/>
      <c r="S315" s="399"/>
      <c r="T315" s="399"/>
      <c r="U315" s="399"/>
      <c r="V315" s="399"/>
      <c r="W315" s="399"/>
      <c r="X315" s="399"/>
    </row>
    <row r="316" spans="1:24" ht="12" customHeight="1">
      <c r="B316" s="411"/>
      <c r="C316" s="399"/>
      <c r="D316" s="415"/>
      <c r="E316" s="415"/>
      <c r="F316" s="399"/>
      <c r="G316" s="399"/>
      <c r="H316" s="399"/>
      <c r="I316" s="399"/>
      <c r="J316" s="399"/>
      <c r="K316" s="399"/>
      <c r="L316" s="399"/>
      <c r="M316" s="399"/>
      <c r="N316" s="399"/>
      <c r="O316" s="399"/>
      <c r="P316" s="399"/>
      <c r="Q316" s="399"/>
      <c r="R316" s="399"/>
      <c r="S316" s="399"/>
      <c r="T316" s="399"/>
      <c r="U316" s="399"/>
      <c r="V316" s="399"/>
      <c r="W316" s="399"/>
      <c r="X316" s="399"/>
    </row>
    <row r="317" spans="1:24" ht="12" customHeight="1">
      <c r="B317" s="411"/>
      <c r="C317" s="399"/>
      <c r="D317" s="399"/>
      <c r="E317" s="399"/>
      <c r="F317" s="399"/>
      <c r="G317" s="399"/>
      <c r="H317" s="399"/>
      <c r="I317" s="399"/>
      <c r="J317" s="399"/>
      <c r="K317" s="399"/>
      <c r="L317" s="399"/>
      <c r="M317" s="399"/>
      <c r="N317" s="399"/>
      <c r="O317" s="399"/>
      <c r="P317" s="399"/>
      <c r="Q317" s="399"/>
      <c r="R317" s="399"/>
      <c r="S317" s="399"/>
      <c r="T317" s="399"/>
      <c r="U317" s="399"/>
      <c r="V317" s="399"/>
      <c r="W317" s="399"/>
      <c r="X317" s="399"/>
    </row>
    <row r="318" spans="1:24" ht="12" customHeight="1">
      <c r="B318" s="411"/>
      <c r="C318" s="399"/>
      <c r="D318" s="399"/>
      <c r="E318" s="399"/>
      <c r="F318" s="399"/>
      <c r="G318" s="399"/>
      <c r="H318" s="399"/>
      <c r="I318" s="399"/>
      <c r="J318" s="399"/>
      <c r="K318" s="399"/>
      <c r="L318" s="399"/>
      <c r="M318" s="399"/>
      <c r="N318" s="399"/>
      <c r="O318" s="399"/>
      <c r="P318" s="399"/>
      <c r="Q318" s="399"/>
      <c r="R318" s="399"/>
      <c r="S318" s="399"/>
      <c r="T318" s="399"/>
      <c r="U318" s="399"/>
      <c r="V318" s="399"/>
      <c r="W318" s="399"/>
      <c r="X318" s="399"/>
    </row>
    <row r="319" spans="1:24" ht="12" customHeight="1">
      <c r="B319" s="411"/>
      <c r="C319" s="399"/>
      <c r="D319" s="399"/>
      <c r="E319" s="399"/>
      <c r="F319" s="399"/>
      <c r="G319" s="399"/>
      <c r="H319" s="399"/>
      <c r="I319" s="399"/>
      <c r="J319" s="399"/>
      <c r="K319" s="399"/>
      <c r="L319" s="399"/>
      <c r="M319" s="399"/>
      <c r="N319" s="399"/>
      <c r="O319" s="399"/>
      <c r="P319" s="399"/>
      <c r="Q319" s="399"/>
      <c r="R319" s="399"/>
      <c r="S319" s="399"/>
      <c r="T319" s="399"/>
      <c r="U319" s="399"/>
      <c r="V319" s="399"/>
      <c r="W319" s="399"/>
      <c r="X319" s="399"/>
    </row>
    <row r="320" spans="1:24" ht="12" customHeight="1">
      <c r="B320" s="411"/>
      <c r="C320" s="416"/>
      <c r="D320" s="416"/>
      <c r="E320" s="416"/>
      <c r="F320" s="399"/>
      <c r="G320" s="399"/>
      <c r="H320" s="399"/>
      <c r="I320" s="399"/>
      <c r="J320" s="399"/>
      <c r="K320" s="399"/>
      <c r="L320" s="399"/>
      <c r="M320" s="399"/>
      <c r="N320" s="399"/>
      <c r="O320" s="399"/>
      <c r="P320" s="399"/>
      <c r="Q320" s="399"/>
      <c r="R320" s="399"/>
      <c r="S320" s="399"/>
      <c r="T320" s="399"/>
      <c r="U320" s="399"/>
      <c r="V320" s="399"/>
      <c r="W320" s="399"/>
      <c r="X320" s="399"/>
    </row>
    <row r="321" spans="2:24" ht="12" customHeight="1">
      <c r="B321" s="411"/>
      <c r="C321" s="399"/>
      <c r="D321" s="399"/>
      <c r="E321" s="399"/>
      <c r="F321" s="399"/>
      <c r="G321" s="399"/>
      <c r="H321" s="399"/>
      <c r="I321" s="399"/>
      <c r="J321" s="399"/>
      <c r="K321" s="399"/>
      <c r="L321" s="399"/>
      <c r="M321" s="399"/>
      <c r="N321" s="399"/>
      <c r="O321" s="399"/>
      <c r="P321" s="399"/>
      <c r="Q321" s="399"/>
      <c r="R321" s="399"/>
      <c r="S321" s="399"/>
      <c r="T321" s="399"/>
      <c r="U321" s="399"/>
      <c r="V321" s="399"/>
      <c r="W321" s="399"/>
      <c r="X321" s="399"/>
    </row>
    <row r="322" spans="2:24" ht="12" customHeight="1">
      <c r="B322" s="411"/>
      <c r="C322" s="411"/>
      <c r="D322" s="411"/>
      <c r="E322" s="411"/>
      <c r="F322" s="399"/>
      <c r="G322" s="399"/>
      <c r="H322" s="399"/>
      <c r="I322" s="399"/>
      <c r="J322" s="399"/>
      <c r="K322" s="399"/>
      <c r="L322" s="399"/>
      <c r="M322" s="399"/>
      <c r="N322" s="399"/>
      <c r="O322" s="399"/>
      <c r="P322" s="399"/>
      <c r="Q322" s="399"/>
      <c r="R322" s="399"/>
      <c r="S322" s="399"/>
      <c r="T322" s="399"/>
      <c r="U322" s="399"/>
      <c r="V322" s="399"/>
      <c r="W322" s="399"/>
      <c r="X322" s="399"/>
    </row>
    <row r="323" spans="2:24" ht="12" customHeight="1">
      <c r="B323" s="411"/>
      <c r="C323" s="773"/>
      <c r="D323" s="773"/>
      <c r="E323" s="773"/>
      <c r="F323" s="399"/>
      <c r="G323" s="399"/>
      <c r="H323" s="399"/>
      <c r="I323" s="399"/>
      <c r="J323" s="399"/>
      <c r="K323" s="399"/>
      <c r="L323" s="399"/>
      <c r="M323" s="399"/>
      <c r="N323" s="399"/>
      <c r="O323" s="399"/>
      <c r="P323" s="399"/>
      <c r="Q323" s="399"/>
      <c r="R323" s="399"/>
      <c r="S323" s="399"/>
      <c r="T323" s="399"/>
      <c r="U323" s="399"/>
      <c r="V323" s="399"/>
      <c r="W323" s="399"/>
      <c r="X323" s="399"/>
    </row>
    <row r="324" spans="2:24" ht="12" customHeight="1">
      <c r="B324" s="411"/>
      <c r="C324" s="773"/>
      <c r="D324" s="773"/>
      <c r="E324" s="773"/>
      <c r="F324" s="399"/>
      <c r="G324" s="399"/>
      <c r="H324" s="399"/>
      <c r="I324" s="399"/>
      <c r="J324" s="399"/>
      <c r="K324" s="399"/>
      <c r="L324" s="399"/>
      <c r="M324" s="399"/>
      <c r="N324" s="399"/>
      <c r="O324" s="399"/>
      <c r="P324" s="399"/>
      <c r="Q324" s="399"/>
      <c r="R324" s="399"/>
      <c r="S324" s="399"/>
      <c r="T324" s="399"/>
      <c r="U324" s="399"/>
      <c r="V324" s="399"/>
      <c r="W324" s="399"/>
      <c r="X324" s="399"/>
    </row>
    <row r="325" spans="2:24" ht="12" customHeight="1">
      <c r="B325" s="411"/>
      <c r="C325" s="773"/>
      <c r="D325" s="773"/>
      <c r="E325" s="773"/>
      <c r="F325" s="399"/>
      <c r="G325" s="399"/>
      <c r="H325" s="399"/>
      <c r="I325" s="399"/>
      <c r="J325" s="399"/>
      <c r="K325" s="399"/>
      <c r="L325" s="399"/>
      <c r="M325" s="399"/>
      <c r="N325" s="399"/>
      <c r="O325" s="399"/>
      <c r="P325" s="399"/>
      <c r="Q325" s="399"/>
      <c r="R325" s="399"/>
      <c r="S325" s="399"/>
      <c r="T325" s="399"/>
      <c r="U325" s="399"/>
      <c r="V325" s="399"/>
      <c r="W325" s="399"/>
      <c r="X325" s="399"/>
    </row>
    <row r="326" spans="2:24" ht="12" customHeight="1">
      <c r="B326" s="411"/>
      <c r="C326" s="411"/>
      <c r="D326" s="411"/>
      <c r="E326" s="411"/>
      <c r="F326" s="399"/>
      <c r="G326" s="399"/>
      <c r="H326" s="399"/>
      <c r="I326" s="399"/>
      <c r="J326" s="399"/>
      <c r="K326" s="399"/>
      <c r="L326" s="399"/>
      <c r="M326" s="399"/>
      <c r="N326" s="399"/>
      <c r="O326" s="399"/>
      <c r="P326" s="399"/>
      <c r="Q326" s="399"/>
      <c r="R326" s="399"/>
      <c r="S326" s="399"/>
      <c r="T326" s="399"/>
      <c r="U326" s="399"/>
      <c r="V326" s="399"/>
      <c r="W326" s="399"/>
      <c r="X326" s="399"/>
    </row>
    <row r="327" spans="2:24" ht="12" customHeight="1">
      <c r="B327" s="411"/>
      <c r="C327" s="773"/>
      <c r="D327" s="773"/>
      <c r="E327" s="773"/>
      <c r="F327" s="399"/>
      <c r="G327" s="399"/>
      <c r="H327" s="399"/>
      <c r="I327" s="399"/>
      <c r="J327" s="399"/>
      <c r="K327" s="399"/>
      <c r="L327" s="399"/>
      <c r="M327" s="399"/>
      <c r="N327" s="399"/>
      <c r="O327" s="399"/>
      <c r="P327" s="399"/>
      <c r="Q327" s="399"/>
      <c r="R327" s="399"/>
      <c r="S327" s="399"/>
      <c r="T327" s="399"/>
      <c r="U327" s="399"/>
      <c r="V327" s="399"/>
      <c r="W327" s="399"/>
      <c r="X327" s="399"/>
    </row>
    <row r="328" spans="2:24" ht="12" customHeight="1">
      <c r="B328" s="411"/>
      <c r="C328" s="773"/>
      <c r="D328" s="773"/>
      <c r="E328" s="773"/>
      <c r="F328" s="399"/>
      <c r="G328" s="399"/>
      <c r="H328" s="399"/>
      <c r="I328" s="399"/>
      <c r="J328" s="399"/>
      <c r="K328" s="399"/>
      <c r="L328" s="399"/>
      <c r="M328" s="399"/>
      <c r="N328" s="399"/>
      <c r="O328" s="399"/>
      <c r="P328" s="399"/>
      <c r="Q328" s="399"/>
      <c r="R328" s="399"/>
      <c r="S328" s="399"/>
      <c r="T328" s="399"/>
      <c r="U328" s="399"/>
      <c r="V328" s="399"/>
      <c r="W328" s="399"/>
      <c r="X328" s="399"/>
    </row>
    <row r="329" spans="2:24" ht="12" customHeight="1">
      <c r="B329" s="411"/>
      <c r="C329" s="773"/>
      <c r="D329" s="773"/>
      <c r="E329" s="773"/>
      <c r="F329" s="399"/>
      <c r="G329" s="399"/>
      <c r="H329" s="399"/>
      <c r="I329" s="399"/>
      <c r="J329" s="399"/>
      <c r="K329" s="399"/>
      <c r="L329" s="399"/>
      <c r="M329" s="399"/>
      <c r="N329" s="399"/>
      <c r="O329" s="399"/>
      <c r="P329" s="399"/>
      <c r="Q329" s="399"/>
      <c r="R329" s="399"/>
      <c r="S329" s="399"/>
      <c r="T329" s="399"/>
      <c r="U329" s="399"/>
      <c r="V329" s="399"/>
      <c r="W329" s="399"/>
      <c r="X329" s="399"/>
    </row>
    <row r="330" spans="2:24" ht="12" customHeight="1">
      <c r="B330" s="411"/>
      <c r="C330" s="411"/>
      <c r="D330" s="411"/>
      <c r="E330" s="411"/>
      <c r="F330" s="399"/>
      <c r="G330" s="399"/>
      <c r="H330" s="399"/>
      <c r="I330" s="399"/>
      <c r="J330" s="399"/>
      <c r="K330" s="399"/>
      <c r="L330" s="399"/>
      <c r="M330" s="399"/>
      <c r="N330" s="399"/>
      <c r="O330" s="399"/>
      <c r="P330" s="399"/>
      <c r="Q330" s="399"/>
      <c r="R330" s="399"/>
      <c r="S330" s="399"/>
      <c r="T330" s="399"/>
      <c r="U330" s="399"/>
      <c r="V330" s="399"/>
      <c r="W330" s="399"/>
      <c r="X330" s="399"/>
    </row>
    <row r="331" spans="2:24" ht="12" customHeight="1">
      <c r="B331" s="411"/>
      <c r="C331" s="411"/>
      <c r="D331" s="411"/>
      <c r="E331" s="411"/>
      <c r="F331" s="399"/>
      <c r="G331" s="399"/>
      <c r="H331" s="399"/>
      <c r="I331" s="399"/>
      <c r="J331" s="399"/>
      <c r="K331" s="399"/>
      <c r="L331" s="399"/>
      <c r="M331" s="399"/>
      <c r="N331" s="399"/>
      <c r="O331" s="399"/>
      <c r="P331" s="399"/>
      <c r="Q331" s="399"/>
      <c r="R331" s="399"/>
      <c r="S331" s="399"/>
      <c r="T331" s="399"/>
      <c r="U331" s="399"/>
      <c r="V331" s="399"/>
      <c r="W331" s="399"/>
      <c r="X331" s="399"/>
    </row>
    <row r="332" spans="2:24" ht="12" customHeight="1">
      <c r="B332" s="411"/>
      <c r="C332" s="411"/>
      <c r="D332" s="411"/>
      <c r="E332" s="411"/>
      <c r="F332" s="399"/>
      <c r="G332" s="399"/>
      <c r="H332" s="399"/>
      <c r="I332" s="399"/>
      <c r="J332" s="399"/>
      <c r="K332" s="399"/>
      <c r="L332" s="399"/>
      <c r="M332" s="399"/>
      <c r="N332" s="399"/>
      <c r="O332" s="399"/>
      <c r="P332" s="399"/>
      <c r="Q332" s="399"/>
      <c r="R332" s="399"/>
      <c r="S332" s="399"/>
      <c r="T332" s="399"/>
      <c r="U332" s="399"/>
      <c r="V332" s="399"/>
      <c r="W332" s="399"/>
      <c r="X332" s="399"/>
    </row>
    <row r="333" spans="2:24" ht="12" customHeight="1">
      <c r="B333" s="411"/>
      <c r="C333" s="411"/>
      <c r="D333" s="411"/>
      <c r="E333" s="411"/>
      <c r="F333" s="399"/>
      <c r="G333" s="399"/>
      <c r="H333" s="399"/>
      <c r="I333" s="399"/>
      <c r="J333" s="399"/>
      <c r="K333" s="399"/>
      <c r="L333" s="399"/>
      <c r="M333" s="399"/>
      <c r="N333" s="399"/>
      <c r="O333" s="399"/>
      <c r="P333" s="399"/>
      <c r="Q333" s="399"/>
      <c r="R333" s="399"/>
      <c r="S333" s="399"/>
      <c r="T333" s="399"/>
      <c r="U333" s="399"/>
      <c r="V333" s="399"/>
      <c r="W333" s="399"/>
      <c r="X333" s="399"/>
    </row>
    <row r="334" spans="2:24" ht="12" customHeight="1">
      <c r="B334" s="411"/>
      <c r="C334" s="411"/>
      <c r="D334" s="411"/>
      <c r="E334" s="411"/>
      <c r="F334" s="399"/>
      <c r="G334" s="399"/>
      <c r="H334" s="399"/>
      <c r="I334" s="399"/>
      <c r="J334" s="399"/>
      <c r="K334" s="399"/>
      <c r="L334" s="399"/>
      <c r="M334" s="399"/>
      <c r="N334" s="399"/>
      <c r="O334" s="399"/>
      <c r="P334" s="399"/>
      <c r="Q334" s="399"/>
      <c r="R334" s="399"/>
      <c r="S334" s="399"/>
      <c r="T334" s="399"/>
      <c r="U334" s="399"/>
      <c r="V334" s="399"/>
      <c r="W334" s="399"/>
      <c r="X334" s="399"/>
    </row>
    <row r="335" spans="2:24" ht="12" customHeight="1">
      <c r="B335" s="411"/>
      <c r="C335" s="411"/>
      <c r="D335" s="411"/>
      <c r="E335" s="411"/>
      <c r="F335" s="399"/>
      <c r="G335" s="399"/>
      <c r="H335" s="399"/>
      <c r="I335" s="399"/>
      <c r="J335" s="399"/>
      <c r="K335" s="399"/>
      <c r="L335" s="399"/>
      <c r="M335" s="399"/>
      <c r="N335" s="399"/>
      <c r="O335" s="399"/>
      <c r="P335" s="399"/>
      <c r="Q335" s="399"/>
      <c r="R335" s="399"/>
      <c r="S335" s="399"/>
      <c r="T335" s="399"/>
      <c r="U335" s="399"/>
      <c r="V335" s="399"/>
      <c r="W335" s="399"/>
      <c r="X335" s="399"/>
    </row>
    <row r="336" spans="2:24" ht="12" customHeight="1">
      <c r="B336" s="411"/>
      <c r="C336" s="411"/>
      <c r="D336" s="411"/>
      <c r="E336" s="411"/>
      <c r="F336" s="399"/>
      <c r="G336" s="399"/>
      <c r="H336" s="399"/>
      <c r="I336" s="399"/>
      <c r="J336" s="399"/>
      <c r="K336" s="399"/>
      <c r="L336" s="399"/>
      <c r="M336" s="399"/>
      <c r="N336" s="399"/>
      <c r="O336" s="399"/>
      <c r="P336" s="399"/>
      <c r="Q336" s="399"/>
      <c r="R336" s="399"/>
      <c r="S336" s="399"/>
      <c r="T336" s="399"/>
      <c r="U336" s="399"/>
      <c r="V336" s="399"/>
      <c r="W336" s="399"/>
      <c r="X336" s="399"/>
    </row>
    <row r="337" spans="2:24" ht="12" customHeight="1">
      <c r="B337" s="411"/>
      <c r="C337" s="411"/>
      <c r="D337" s="411"/>
      <c r="E337" s="411"/>
      <c r="F337" s="399"/>
      <c r="G337" s="399"/>
      <c r="H337" s="399"/>
      <c r="I337" s="399"/>
      <c r="J337" s="399"/>
      <c r="K337" s="399"/>
      <c r="L337" s="399"/>
      <c r="M337" s="399"/>
      <c r="N337" s="399"/>
      <c r="O337" s="399"/>
      <c r="P337" s="399"/>
      <c r="Q337" s="399"/>
      <c r="R337" s="399"/>
      <c r="S337" s="399"/>
      <c r="T337" s="399"/>
      <c r="U337" s="399"/>
      <c r="V337" s="399"/>
      <c r="W337" s="399"/>
      <c r="X337" s="399"/>
    </row>
    <row r="338" spans="2:24" ht="12" customHeight="1">
      <c r="B338" s="411"/>
      <c r="C338" s="411"/>
      <c r="D338" s="411"/>
      <c r="E338" s="411"/>
      <c r="F338" s="399"/>
      <c r="G338" s="399"/>
      <c r="H338" s="399"/>
      <c r="I338" s="399"/>
      <c r="J338" s="399"/>
      <c r="K338" s="399"/>
      <c r="L338" s="399"/>
      <c r="M338" s="399"/>
      <c r="N338" s="399"/>
      <c r="O338" s="399"/>
      <c r="P338" s="399"/>
      <c r="Q338" s="399"/>
      <c r="R338" s="399"/>
      <c r="S338" s="399"/>
      <c r="T338" s="399"/>
      <c r="U338" s="399"/>
      <c r="V338" s="399"/>
      <c r="W338" s="399"/>
      <c r="X338" s="399"/>
    </row>
    <row r="339" spans="2:24" ht="12" customHeight="1">
      <c r="B339" s="411"/>
      <c r="C339" s="411"/>
      <c r="D339" s="411"/>
      <c r="E339" s="411"/>
      <c r="F339" s="399"/>
      <c r="G339" s="399"/>
      <c r="H339" s="399"/>
      <c r="I339" s="399"/>
      <c r="J339" s="399"/>
      <c r="K339" s="399"/>
      <c r="L339" s="399"/>
      <c r="M339" s="399"/>
      <c r="N339" s="399"/>
      <c r="O339" s="399"/>
      <c r="P339" s="399"/>
      <c r="Q339" s="399"/>
      <c r="R339" s="399"/>
      <c r="S339" s="399"/>
      <c r="T339" s="399"/>
      <c r="U339" s="399"/>
      <c r="V339" s="399"/>
      <c r="W339" s="399"/>
      <c r="X339" s="399"/>
    </row>
    <row r="340" spans="2:24" ht="12" customHeight="1">
      <c r="B340" s="411"/>
      <c r="C340" s="411"/>
      <c r="D340" s="411"/>
      <c r="E340" s="411"/>
      <c r="F340" s="399"/>
      <c r="G340" s="399"/>
      <c r="H340" s="399"/>
      <c r="I340" s="399"/>
      <c r="J340" s="399"/>
      <c r="K340" s="399"/>
      <c r="L340" s="399"/>
      <c r="M340" s="399"/>
      <c r="N340" s="399"/>
      <c r="O340" s="399"/>
      <c r="P340" s="399"/>
      <c r="Q340" s="399"/>
      <c r="R340" s="399"/>
      <c r="S340" s="399"/>
      <c r="T340" s="399"/>
      <c r="U340" s="399"/>
      <c r="V340" s="399"/>
      <c r="W340" s="399"/>
      <c r="X340" s="399"/>
    </row>
    <row r="341" spans="2:24" ht="12" customHeight="1">
      <c r="B341" s="411"/>
      <c r="C341" s="411"/>
      <c r="D341" s="411"/>
      <c r="E341" s="411"/>
      <c r="F341" s="399"/>
      <c r="G341" s="399"/>
      <c r="H341" s="399"/>
      <c r="I341" s="399"/>
      <c r="J341" s="399"/>
      <c r="K341" s="399"/>
      <c r="L341" s="399"/>
      <c r="M341" s="399"/>
      <c r="N341" s="399"/>
      <c r="O341" s="399"/>
      <c r="P341" s="399"/>
      <c r="Q341" s="399"/>
      <c r="R341" s="399"/>
      <c r="S341" s="399"/>
      <c r="T341" s="399"/>
      <c r="U341" s="399"/>
      <c r="V341" s="399"/>
      <c r="W341" s="399"/>
      <c r="X341" s="399"/>
    </row>
    <row r="342" spans="2:24" ht="12" customHeight="1">
      <c r="B342" s="411"/>
      <c r="C342" s="411"/>
      <c r="D342" s="411"/>
      <c r="E342" s="411"/>
      <c r="F342" s="399"/>
      <c r="G342" s="399"/>
      <c r="H342" s="399"/>
      <c r="I342" s="399"/>
      <c r="J342" s="399"/>
      <c r="K342" s="399"/>
      <c r="L342" s="399"/>
      <c r="M342" s="399"/>
      <c r="N342" s="399"/>
      <c r="O342" s="399"/>
      <c r="P342" s="399"/>
      <c r="Q342" s="399"/>
      <c r="R342" s="399"/>
      <c r="S342" s="399"/>
      <c r="T342" s="399"/>
      <c r="U342" s="399"/>
      <c r="V342" s="399"/>
      <c r="W342" s="399"/>
      <c r="X342" s="399"/>
    </row>
    <row r="343" spans="2:24" ht="12" customHeight="1">
      <c r="B343" s="411"/>
      <c r="C343" s="411"/>
      <c r="D343" s="411"/>
      <c r="E343" s="411"/>
      <c r="F343" s="399"/>
      <c r="G343" s="399"/>
      <c r="H343" s="399"/>
      <c r="I343" s="399"/>
      <c r="J343" s="399"/>
      <c r="K343" s="399"/>
      <c r="L343" s="399"/>
      <c r="M343" s="399"/>
      <c r="N343" s="399"/>
      <c r="O343" s="399"/>
      <c r="P343" s="399"/>
      <c r="Q343" s="399"/>
      <c r="R343" s="399"/>
      <c r="S343" s="399"/>
      <c r="T343" s="399"/>
      <c r="U343" s="399"/>
      <c r="V343" s="399"/>
      <c r="W343" s="399"/>
      <c r="X343" s="399"/>
    </row>
    <row r="344" spans="2:24" ht="12" customHeight="1">
      <c r="B344" s="411"/>
      <c r="C344" s="411"/>
      <c r="D344" s="411"/>
      <c r="E344" s="411"/>
      <c r="F344" s="399"/>
      <c r="G344" s="399"/>
      <c r="H344" s="399"/>
      <c r="I344" s="399"/>
      <c r="J344" s="399"/>
      <c r="K344" s="399"/>
      <c r="L344" s="399"/>
      <c r="M344" s="399"/>
      <c r="N344" s="399"/>
      <c r="O344" s="399"/>
      <c r="P344" s="399"/>
      <c r="Q344" s="399"/>
      <c r="R344" s="399"/>
      <c r="S344" s="399"/>
      <c r="T344" s="399"/>
      <c r="U344" s="399"/>
      <c r="V344" s="399"/>
      <c r="W344" s="399"/>
      <c r="X344" s="399"/>
    </row>
    <row r="345" spans="2:24" ht="12" customHeight="1">
      <c r="B345" s="411"/>
      <c r="C345" s="411"/>
      <c r="D345" s="411"/>
      <c r="E345" s="411"/>
      <c r="F345" s="399"/>
      <c r="G345" s="399"/>
      <c r="H345" s="399"/>
      <c r="I345" s="399"/>
      <c r="J345" s="399"/>
      <c r="K345" s="399"/>
      <c r="L345" s="399"/>
      <c r="M345" s="399"/>
      <c r="N345" s="399"/>
      <c r="O345" s="399"/>
      <c r="P345" s="399"/>
      <c r="Q345" s="399"/>
      <c r="R345" s="399"/>
      <c r="S345" s="399"/>
      <c r="T345" s="399"/>
      <c r="U345" s="399"/>
      <c r="V345" s="399"/>
      <c r="W345" s="399"/>
      <c r="X345" s="399"/>
    </row>
    <row r="346" spans="2:24" ht="12" customHeight="1">
      <c r="B346" s="411"/>
      <c r="C346" s="411"/>
      <c r="D346" s="411"/>
      <c r="E346" s="411"/>
      <c r="F346" s="399"/>
      <c r="G346" s="399"/>
      <c r="H346" s="399"/>
      <c r="I346" s="399"/>
      <c r="J346" s="399"/>
      <c r="K346" s="399"/>
      <c r="L346" s="399"/>
      <c r="M346" s="399"/>
      <c r="N346" s="399"/>
      <c r="O346" s="399"/>
      <c r="P346" s="399"/>
      <c r="Q346" s="399"/>
      <c r="R346" s="399"/>
      <c r="S346" s="399"/>
      <c r="T346" s="399"/>
      <c r="U346" s="399"/>
      <c r="V346" s="399"/>
      <c r="W346" s="399"/>
      <c r="X346" s="399"/>
    </row>
    <row r="347" spans="2:24" ht="12" customHeight="1">
      <c r="B347" s="411"/>
      <c r="C347" s="411"/>
      <c r="D347" s="411"/>
      <c r="E347" s="411"/>
      <c r="F347" s="399"/>
      <c r="G347" s="399"/>
      <c r="H347" s="399"/>
      <c r="I347" s="399"/>
      <c r="J347" s="399"/>
      <c r="K347" s="399"/>
      <c r="L347" s="399"/>
      <c r="M347" s="399"/>
      <c r="N347" s="399"/>
      <c r="O347" s="399"/>
      <c r="P347" s="399"/>
      <c r="Q347" s="399"/>
      <c r="R347" s="399"/>
      <c r="S347" s="399"/>
      <c r="T347" s="399"/>
      <c r="U347" s="399"/>
      <c r="V347" s="399"/>
      <c r="W347" s="399"/>
      <c r="X347" s="399"/>
    </row>
    <row r="348" spans="2:24" ht="12" customHeight="1">
      <c r="B348" s="411"/>
      <c r="C348" s="411"/>
      <c r="D348" s="411"/>
      <c r="E348" s="411"/>
      <c r="F348" s="399"/>
      <c r="G348" s="399"/>
      <c r="H348" s="399"/>
      <c r="I348" s="399"/>
      <c r="J348" s="399"/>
      <c r="K348" s="399"/>
      <c r="L348" s="399"/>
      <c r="M348" s="399"/>
      <c r="N348" s="399"/>
      <c r="O348" s="399"/>
      <c r="P348" s="399"/>
      <c r="Q348" s="399"/>
      <c r="R348" s="399"/>
      <c r="S348" s="399"/>
      <c r="T348" s="399"/>
      <c r="U348" s="399"/>
      <c r="V348" s="399"/>
      <c r="W348" s="399"/>
      <c r="X348" s="399"/>
    </row>
    <row r="349" spans="2:24" ht="12" customHeight="1">
      <c r="B349" s="411"/>
      <c r="C349" s="411"/>
      <c r="D349" s="411"/>
      <c r="E349" s="411"/>
      <c r="F349" s="399"/>
      <c r="G349" s="399"/>
      <c r="H349" s="399"/>
      <c r="I349" s="399"/>
      <c r="J349" s="399"/>
      <c r="K349" s="399"/>
      <c r="L349" s="399"/>
      <c r="M349" s="399"/>
      <c r="N349" s="399"/>
      <c r="O349" s="399"/>
      <c r="P349" s="399"/>
      <c r="Q349" s="399"/>
      <c r="R349" s="399"/>
      <c r="S349" s="399"/>
      <c r="T349" s="399"/>
      <c r="U349" s="399"/>
      <c r="V349" s="399"/>
      <c r="W349" s="399"/>
      <c r="X349" s="399"/>
    </row>
    <row r="350" spans="2:24" ht="12" customHeight="1">
      <c r="B350" s="411"/>
      <c r="C350" s="411"/>
      <c r="D350" s="411"/>
      <c r="E350" s="411"/>
      <c r="F350" s="399"/>
      <c r="G350" s="399"/>
      <c r="H350" s="399"/>
      <c r="I350" s="399"/>
      <c r="J350" s="399"/>
      <c r="K350" s="399"/>
      <c r="L350" s="399"/>
      <c r="M350" s="399"/>
      <c r="N350" s="399"/>
      <c r="O350" s="399"/>
      <c r="P350" s="399"/>
      <c r="Q350" s="399"/>
      <c r="R350" s="399"/>
      <c r="S350" s="399"/>
      <c r="T350" s="399"/>
      <c r="U350" s="399"/>
      <c r="V350" s="399"/>
      <c r="W350" s="399"/>
      <c r="X350" s="399"/>
    </row>
    <row r="351" spans="2:24" ht="12" customHeight="1">
      <c r="B351" s="411"/>
      <c r="C351" s="411"/>
      <c r="D351" s="411"/>
      <c r="E351" s="411"/>
      <c r="F351" s="399"/>
      <c r="G351" s="399"/>
      <c r="H351" s="399"/>
      <c r="I351" s="399"/>
      <c r="J351" s="399"/>
      <c r="K351" s="399"/>
      <c r="L351" s="399"/>
      <c r="M351" s="399"/>
      <c r="N351" s="399"/>
      <c r="O351" s="399"/>
      <c r="P351" s="399"/>
      <c r="Q351" s="399"/>
      <c r="R351" s="399"/>
      <c r="S351" s="399"/>
      <c r="T351" s="399"/>
      <c r="U351" s="399"/>
      <c r="V351" s="399"/>
      <c r="W351" s="399"/>
      <c r="X351" s="399"/>
    </row>
    <row r="352" spans="2:24" ht="12" customHeight="1">
      <c r="B352" s="411"/>
      <c r="C352" s="411"/>
      <c r="D352" s="411"/>
      <c r="E352" s="411"/>
      <c r="F352" s="399"/>
      <c r="G352" s="399"/>
      <c r="H352" s="399"/>
      <c r="I352" s="399"/>
      <c r="J352" s="399"/>
      <c r="K352" s="399"/>
      <c r="L352" s="399"/>
      <c r="M352" s="399"/>
      <c r="N352" s="399"/>
      <c r="O352" s="399"/>
      <c r="P352" s="399"/>
      <c r="Q352" s="399"/>
      <c r="R352" s="399"/>
      <c r="S352" s="399"/>
      <c r="T352" s="399"/>
      <c r="U352" s="399"/>
      <c r="V352" s="399"/>
      <c r="W352" s="399"/>
      <c r="X352" s="399"/>
    </row>
    <row r="353" spans="2:24" ht="12" customHeight="1">
      <c r="B353" s="411"/>
      <c r="C353" s="411"/>
      <c r="D353" s="411"/>
      <c r="E353" s="411"/>
      <c r="F353" s="399"/>
      <c r="G353" s="399"/>
      <c r="H353" s="399"/>
      <c r="I353" s="399"/>
      <c r="J353" s="399"/>
      <c r="K353" s="399"/>
      <c r="L353" s="399"/>
      <c r="M353" s="399"/>
      <c r="N353" s="399"/>
      <c r="O353" s="399"/>
      <c r="P353" s="399"/>
      <c r="Q353" s="399"/>
      <c r="R353" s="399"/>
      <c r="S353" s="399"/>
      <c r="T353" s="399"/>
      <c r="U353" s="399"/>
      <c r="V353" s="399"/>
      <c r="W353" s="399"/>
      <c r="X353" s="399"/>
    </row>
    <row r="354" spans="2:24" ht="12" customHeight="1">
      <c r="B354" s="411"/>
      <c r="C354" s="411"/>
      <c r="D354" s="411"/>
      <c r="E354" s="411"/>
      <c r="F354" s="399"/>
      <c r="G354" s="399"/>
      <c r="H354" s="399"/>
      <c r="I354" s="399"/>
      <c r="J354" s="399"/>
      <c r="K354" s="399"/>
      <c r="L354" s="399"/>
      <c r="M354" s="399"/>
      <c r="N354" s="399"/>
      <c r="O354" s="399"/>
      <c r="P354" s="399"/>
      <c r="Q354" s="399"/>
      <c r="R354" s="399"/>
      <c r="S354" s="399"/>
      <c r="T354" s="399"/>
      <c r="U354" s="399"/>
      <c r="V354" s="399"/>
      <c r="W354" s="399"/>
      <c r="X354" s="399"/>
    </row>
    <row r="355" spans="2:24" ht="12" customHeight="1">
      <c r="B355" s="411"/>
      <c r="C355" s="411"/>
      <c r="D355" s="411"/>
      <c r="E355" s="411"/>
      <c r="F355" s="399"/>
      <c r="G355" s="399"/>
      <c r="H355" s="399"/>
      <c r="I355" s="399"/>
      <c r="J355" s="399"/>
      <c r="K355" s="399"/>
      <c r="L355" s="399"/>
      <c r="M355" s="399"/>
      <c r="N355" s="399"/>
      <c r="O355" s="399"/>
      <c r="P355" s="399"/>
      <c r="Q355" s="399"/>
      <c r="R355" s="399"/>
      <c r="S355" s="399"/>
      <c r="T355" s="399"/>
      <c r="U355" s="399"/>
      <c r="V355" s="399"/>
      <c r="W355" s="399"/>
      <c r="X355" s="399"/>
    </row>
    <row r="356" spans="2:24" ht="12" customHeight="1">
      <c r="B356" s="411"/>
      <c r="C356" s="411"/>
      <c r="D356" s="411"/>
      <c r="E356" s="411"/>
      <c r="F356" s="399"/>
      <c r="G356" s="399"/>
      <c r="H356" s="399"/>
      <c r="I356" s="399"/>
      <c r="J356" s="399"/>
      <c r="K356" s="399"/>
      <c r="L356" s="399"/>
      <c r="M356" s="399"/>
      <c r="N356" s="399"/>
      <c r="O356" s="399"/>
      <c r="P356" s="399"/>
      <c r="Q356" s="399"/>
      <c r="R356" s="399"/>
      <c r="S356" s="399"/>
      <c r="T356" s="399"/>
      <c r="U356" s="399"/>
      <c r="V356" s="399"/>
      <c r="W356" s="399"/>
      <c r="X356" s="399"/>
    </row>
    <row r="357" spans="2:24" ht="12" customHeight="1">
      <c r="B357" s="411"/>
      <c r="C357" s="411"/>
      <c r="D357" s="411"/>
      <c r="E357" s="411"/>
      <c r="F357" s="399"/>
      <c r="G357" s="399"/>
      <c r="H357" s="399"/>
      <c r="I357" s="399"/>
      <c r="J357" s="399"/>
      <c r="K357" s="399"/>
      <c r="L357" s="399"/>
      <c r="M357" s="399"/>
      <c r="N357" s="399"/>
      <c r="O357" s="399"/>
      <c r="P357" s="399"/>
      <c r="Q357" s="399"/>
      <c r="R357" s="399"/>
      <c r="S357" s="399"/>
      <c r="T357" s="399"/>
      <c r="U357" s="399"/>
      <c r="V357" s="399"/>
      <c r="W357" s="399"/>
      <c r="X357" s="399"/>
    </row>
    <row r="358" spans="2:24" ht="12" customHeight="1">
      <c r="B358" s="411"/>
      <c r="C358" s="411"/>
      <c r="D358" s="411"/>
      <c r="E358" s="411"/>
      <c r="F358" s="399"/>
      <c r="G358" s="399"/>
      <c r="H358" s="399"/>
      <c r="I358" s="399"/>
      <c r="J358" s="399"/>
      <c r="K358" s="399"/>
      <c r="L358" s="399"/>
      <c r="M358" s="399"/>
      <c r="N358" s="399"/>
      <c r="O358" s="399"/>
      <c r="P358" s="399"/>
      <c r="Q358" s="399"/>
      <c r="R358" s="399"/>
      <c r="S358" s="399"/>
      <c r="T358" s="399"/>
      <c r="U358" s="399"/>
      <c r="V358" s="399"/>
      <c r="W358" s="399"/>
      <c r="X358" s="399"/>
    </row>
    <row r="359" spans="2:24" ht="12" customHeight="1">
      <c r="B359" s="411"/>
      <c r="C359" s="411"/>
      <c r="D359" s="411"/>
      <c r="E359" s="411"/>
      <c r="F359" s="399"/>
      <c r="G359" s="399"/>
      <c r="H359" s="399"/>
      <c r="I359" s="399"/>
      <c r="J359" s="399"/>
      <c r="K359" s="399"/>
      <c r="L359" s="399"/>
      <c r="M359" s="399"/>
      <c r="N359" s="399"/>
      <c r="O359" s="399"/>
      <c r="P359" s="399"/>
      <c r="Q359" s="399"/>
      <c r="R359" s="399"/>
      <c r="S359" s="399"/>
      <c r="T359" s="399"/>
      <c r="U359" s="399"/>
      <c r="V359" s="399"/>
      <c r="W359" s="399"/>
      <c r="X359" s="399"/>
    </row>
    <row r="360" spans="2:24" ht="12" customHeight="1">
      <c r="B360" s="411"/>
      <c r="C360" s="411"/>
      <c r="D360" s="411"/>
      <c r="E360" s="411"/>
      <c r="F360" s="399"/>
      <c r="G360" s="399"/>
      <c r="H360" s="399"/>
      <c r="I360" s="399"/>
      <c r="J360" s="399"/>
      <c r="K360" s="399"/>
      <c r="L360" s="399"/>
      <c r="M360" s="399"/>
      <c r="N360" s="399"/>
      <c r="O360" s="399"/>
      <c r="P360" s="399"/>
      <c r="Q360" s="399"/>
      <c r="R360" s="399"/>
      <c r="S360" s="399"/>
      <c r="T360" s="399"/>
      <c r="U360" s="399"/>
      <c r="V360" s="399"/>
      <c r="W360" s="399"/>
      <c r="X360" s="399"/>
    </row>
    <row r="361" spans="2:24" ht="12" customHeight="1">
      <c r="B361" s="411"/>
      <c r="C361" s="411"/>
      <c r="D361" s="411"/>
      <c r="E361" s="411"/>
      <c r="F361" s="399"/>
      <c r="G361" s="399"/>
      <c r="H361" s="399"/>
      <c r="I361" s="399"/>
      <c r="J361" s="399"/>
      <c r="K361" s="399"/>
      <c r="L361" s="399"/>
      <c r="M361" s="399"/>
      <c r="N361" s="399"/>
      <c r="O361" s="399"/>
      <c r="P361" s="399"/>
      <c r="Q361" s="399"/>
      <c r="R361" s="399"/>
      <c r="S361" s="399"/>
      <c r="T361" s="399"/>
      <c r="U361" s="399"/>
      <c r="V361" s="399"/>
      <c r="W361" s="399"/>
      <c r="X361" s="399"/>
    </row>
    <row r="362" spans="2:24" ht="12" customHeight="1">
      <c r="B362" s="411"/>
      <c r="C362" s="411"/>
      <c r="D362" s="411"/>
      <c r="E362" s="411"/>
      <c r="F362" s="399"/>
      <c r="G362" s="399"/>
      <c r="H362" s="399"/>
      <c r="I362" s="399"/>
      <c r="J362" s="399"/>
      <c r="K362" s="399"/>
      <c r="L362" s="399"/>
      <c r="M362" s="399"/>
      <c r="N362" s="399"/>
      <c r="O362" s="399"/>
      <c r="P362" s="399"/>
      <c r="Q362" s="399"/>
      <c r="R362" s="399"/>
      <c r="S362" s="399"/>
      <c r="T362" s="399"/>
      <c r="U362" s="399"/>
      <c r="V362" s="399"/>
      <c r="W362" s="399"/>
      <c r="X362" s="399"/>
    </row>
    <row r="363" spans="2:24" ht="12" customHeight="1">
      <c r="B363" s="411"/>
      <c r="C363" s="411"/>
      <c r="D363" s="411"/>
      <c r="E363" s="411"/>
      <c r="F363" s="399"/>
      <c r="G363" s="399"/>
      <c r="H363" s="399"/>
      <c r="I363" s="399"/>
      <c r="J363" s="399"/>
      <c r="K363" s="399"/>
      <c r="L363" s="399"/>
      <c r="M363" s="399"/>
      <c r="N363" s="399"/>
      <c r="O363" s="399"/>
      <c r="P363" s="399"/>
      <c r="Q363" s="399"/>
      <c r="R363" s="399"/>
      <c r="S363" s="399"/>
      <c r="T363" s="399"/>
      <c r="U363" s="399"/>
      <c r="V363" s="399"/>
      <c r="W363" s="399"/>
      <c r="X363" s="399"/>
    </row>
    <row r="364" spans="2:24" ht="12" customHeight="1">
      <c r="B364" s="411"/>
      <c r="C364" s="411"/>
      <c r="D364" s="411"/>
      <c r="E364" s="411"/>
      <c r="F364" s="399"/>
      <c r="G364" s="399"/>
      <c r="H364" s="399"/>
      <c r="I364" s="399"/>
      <c r="J364" s="399"/>
      <c r="K364" s="399"/>
      <c r="L364" s="399"/>
      <c r="M364" s="399"/>
      <c r="N364" s="399"/>
      <c r="O364" s="399"/>
      <c r="P364" s="399"/>
      <c r="Q364" s="399"/>
      <c r="R364" s="399"/>
      <c r="S364" s="399"/>
      <c r="T364" s="399"/>
      <c r="U364" s="399"/>
      <c r="V364" s="399"/>
      <c r="W364" s="399"/>
      <c r="X364" s="399"/>
    </row>
    <row r="365" spans="2:24" ht="12" customHeight="1">
      <c r="B365" s="411"/>
      <c r="C365" s="411"/>
      <c r="D365" s="411"/>
      <c r="E365" s="411"/>
      <c r="F365" s="399"/>
      <c r="G365" s="399"/>
      <c r="H365" s="399"/>
      <c r="I365" s="399"/>
      <c r="J365" s="399"/>
      <c r="K365" s="399"/>
      <c r="L365" s="399"/>
      <c r="M365" s="399"/>
      <c r="N365" s="399"/>
      <c r="O365" s="399"/>
      <c r="P365" s="399"/>
      <c r="Q365" s="399"/>
      <c r="R365" s="399"/>
      <c r="S365" s="399"/>
      <c r="T365" s="399"/>
      <c r="U365" s="399"/>
      <c r="V365" s="399"/>
      <c r="W365" s="399"/>
      <c r="X365" s="399"/>
    </row>
    <row r="366" spans="2:24" ht="12" customHeight="1">
      <c r="B366" s="411"/>
      <c r="C366" s="411"/>
      <c r="D366" s="411"/>
      <c r="E366" s="411"/>
      <c r="F366" s="399"/>
      <c r="G366" s="399"/>
      <c r="H366" s="399"/>
      <c r="I366" s="399"/>
      <c r="J366" s="399"/>
      <c r="K366" s="399"/>
      <c r="L366" s="399"/>
      <c r="M366" s="399"/>
      <c r="N366" s="399"/>
      <c r="O366" s="399"/>
      <c r="P366" s="399"/>
      <c r="Q366" s="399"/>
      <c r="R366" s="399"/>
      <c r="S366" s="399"/>
      <c r="T366" s="399"/>
      <c r="U366" s="399"/>
      <c r="V366" s="399"/>
      <c r="W366" s="399"/>
      <c r="X366" s="399"/>
    </row>
    <row r="367" spans="2:24" ht="12" customHeight="1">
      <c r="B367" s="411"/>
      <c r="C367" s="411"/>
      <c r="D367" s="411"/>
      <c r="E367" s="411"/>
      <c r="F367" s="399"/>
      <c r="G367" s="399"/>
      <c r="H367" s="399"/>
      <c r="I367" s="399"/>
      <c r="J367" s="399"/>
      <c r="K367" s="399"/>
      <c r="L367" s="399"/>
      <c r="M367" s="399"/>
      <c r="N367" s="399"/>
      <c r="O367" s="399"/>
      <c r="P367" s="399"/>
      <c r="Q367" s="399"/>
      <c r="R367" s="399"/>
      <c r="S367" s="399"/>
      <c r="T367" s="399"/>
      <c r="U367" s="399"/>
      <c r="V367" s="399"/>
      <c r="W367" s="399"/>
      <c r="X367" s="399"/>
    </row>
    <row r="368" spans="2:24" ht="12" customHeight="1">
      <c r="B368" s="411"/>
      <c r="C368" s="411"/>
      <c r="D368" s="411"/>
      <c r="E368" s="411"/>
      <c r="F368" s="399"/>
      <c r="G368" s="399"/>
      <c r="H368" s="399"/>
      <c r="I368" s="399"/>
      <c r="J368" s="399"/>
      <c r="K368" s="399"/>
      <c r="L368" s="399"/>
      <c r="M368" s="399"/>
      <c r="N368" s="399"/>
      <c r="O368" s="399"/>
      <c r="P368" s="399"/>
      <c r="Q368" s="399"/>
      <c r="R368" s="399"/>
      <c r="S368" s="399"/>
      <c r="T368" s="399"/>
      <c r="U368" s="399"/>
      <c r="V368" s="399"/>
      <c r="W368" s="399"/>
      <c r="X368" s="399"/>
    </row>
    <row r="369" spans="2:24" ht="12" customHeight="1">
      <c r="B369" s="411"/>
      <c r="C369" s="411"/>
      <c r="D369" s="411"/>
      <c r="E369" s="411"/>
      <c r="F369" s="399"/>
      <c r="G369" s="399"/>
      <c r="H369" s="399"/>
      <c r="I369" s="399"/>
      <c r="J369" s="399"/>
      <c r="K369" s="399"/>
      <c r="L369" s="399"/>
      <c r="M369" s="399"/>
      <c r="N369" s="399"/>
      <c r="O369" s="399"/>
      <c r="P369" s="399"/>
      <c r="Q369" s="399"/>
      <c r="R369" s="399"/>
      <c r="S369" s="399"/>
      <c r="T369" s="399"/>
      <c r="U369" s="399"/>
      <c r="V369" s="399"/>
      <c r="W369" s="399"/>
      <c r="X369" s="399"/>
    </row>
    <row r="370" spans="2:24" ht="12" customHeight="1">
      <c r="B370" s="411"/>
      <c r="C370" s="411"/>
      <c r="D370" s="411"/>
      <c r="E370" s="411"/>
      <c r="F370" s="399"/>
      <c r="G370" s="399"/>
      <c r="H370" s="399"/>
      <c r="I370" s="399"/>
      <c r="J370" s="399"/>
      <c r="K370" s="399"/>
      <c r="L370" s="399"/>
      <c r="M370" s="399"/>
      <c r="N370" s="399"/>
      <c r="O370" s="399"/>
      <c r="P370" s="399"/>
      <c r="Q370" s="399"/>
      <c r="R370" s="399"/>
      <c r="S370" s="399"/>
      <c r="T370" s="399"/>
      <c r="U370" s="399"/>
      <c r="V370" s="399"/>
      <c r="W370" s="399"/>
      <c r="X370" s="399"/>
    </row>
    <row r="371" spans="2:24" ht="12" customHeight="1">
      <c r="B371" s="411"/>
      <c r="C371" s="411"/>
      <c r="D371" s="411"/>
      <c r="E371" s="411"/>
      <c r="F371" s="399"/>
      <c r="G371" s="399"/>
      <c r="H371" s="399"/>
      <c r="I371" s="399"/>
      <c r="J371" s="399"/>
      <c r="K371" s="399"/>
      <c r="L371" s="399"/>
      <c r="M371" s="399"/>
      <c r="N371" s="399"/>
      <c r="O371" s="399"/>
      <c r="P371" s="399"/>
      <c r="Q371" s="399"/>
      <c r="R371" s="399"/>
      <c r="S371" s="399"/>
      <c r="T371" s="399"/>
      <c r="U371" s="399"/>
      <c r="V371" s="399"/>
      <c r="W371" s="399"/>
      <c r="X371" s="399"/>
    </row>
    <row r="372" spans="2:24" ht="12" customHeight="1">
      <c r="B372" s="411"/>
      <c r="C372" s="411"/>
      <c r="D372" s="411"/>
      <c r="E372" s="411"/>
      <c r="F372" s="399"/>
      <c r="G372" s="399"/>
      <c r="H372" s="399"/>
      <c r="I372" s="399"/>
      <c r="J372" s="399"/>
      <c r="K372" s="399"/>
      <c r="L372" s="399"/>
      <c r="M372" s="399"/>
      <c r="N372" s="399"/>
      <c r="O372" s="399"/>
      <c r="P372" s="399"/>
      <c r="Q372" s="399"/>
      <c r="R372" s="399"/>
      <c r="S372" s="399"/>
      <c r="T372" s="399"/>
      <c r="U372" s="399"/>
      <c r="V372" s="399"/>
      <c r="W372" s="399"/>
      <c r="X372" s="399"/>
    </row>
    <row r="373" spans="2:24" ht="12" customHeight="1">
      <c r="B373" s="411"/>
      <c r="C373" s="411"/>
      <c r="D373" s="411"/>
      <c r="E373" s="411"/>
      <c r="F373" s="399"/>
      <c r="G373" s="399"/>
      <c r="H373" s="399"/>
      <c r="I373" s="399"/>
      <c r="J373" s="399"/>
      <c r="K373" s="399"/>
      <c r="L373" s="399"/>
      <c r="M373" s="399"/>
      <c r="N373" s="399"/>
      <c r="O373" s="399"/>
      <c r="P373" s="399"/>
      <c r="Q373" s="399"/>
      <c r="R373" s="399"/>
      <c r="S373" s="399"/>
      <c r="T373" s="399"/>
      <c r="U373" s="399"/>
      <c r="V373" s="399"/>
      <c r="W373" s="399"/>
      <c r="X373" s="399"/>
    </row>
    <row r="374" spans="2:24" ht="12" customHeight="1">
      <c r="B374" s="411"/>
      <c r="C374" s="411"/>
      <c r="D374" s="411"/>
      <c r="E374" s="411"/>
      <c r="F374" s="399"/>
      <c r="G374" s="399"/>
      <c r="H374" s="399"/>
      <c r="I374" s="399"/>
      <c r="J374" s="399"/>
      <c r="K374" s="399"/>
      <c r="L374" s="399"/>
      <c r="M374" s="399"/>
      <c r="N374" s="399"/>
      <c r="O374" s="399"/>
      <c r="P374" s="399"/>
      <c r="Q374" s="399"/>
      <c r="R374" s="399"/>
      <c r="S374" s="399"/>
      <c r="T374" s="399"/>
      <c r="U374" s="399"/>
      <c r="V374" s="399"/>
      <c r="W374" s="399"/>
      <c r="X374" s="399"/>
    </row>
    <row r="375" spans="2:24" ht="12" customHeight="1">
      <c r="B375" s="411"/>
      <c r="C375" s="411"/>
      <c r="D375" s="411"/>
      <c r="E375" s="411"/>
      <c r="F375" s="399"/>
      <c r="G375" s="399"/>
      <c r="H375" s="399"/>
      <c r="I375" s="399"/>
      <c r="J375" s="399"/>
      <c r="K375" s="399"/>
      <c r="L375" s="399"/>
      <c r="M375" s="399"/>
      <c r="N375" s="399"/>
      <c r="O375" s="399"/>
      <c r="P375" s="399"/>
      <c r="Q375" s="399"/>
      <c r="R375" s="399"/>
      <c r="S375" s="399"/>
      <c r="T375" s="399"/>
      <c r="U375" s="399"/>
      <c r="V375" s="399"/>
      <c r="W375" s="399"/>
      <c r="X375" s="399"/>
    </row>
    <row r="376" spans="2:24" ht="12" customHeight="1">
      <c r="B376" s="411"/>
      <c r="C376" s="411"/>
      <c r="D376" s="411"/>
      <c r="E376" s="411"/>
      <c r="F376" s="399"/>
      <c r="G376" s="399"/>
      <c r="H376" s="399"/>
      <c r="I376" s="399"/>
      <c r="J376" s="399"/>
      <c r="K376" s="399"/>
      <c r="L376" s="399"/>
      <c r="M376" s="399"/>
      <c r="N376" s="399"/>
      <c r="O376" s="399"/>
      <c r="P376" s="399"/>
      <c r="Q376" s="399"/>
      <c r="R376" s="399"/>
      <c r="S376" s="399"/>
      <c r="T376" s="399"/>
      <c r="U376" s="399"/>
      <c r="V376" s="399"/>
      <c r="W376" s="399"/>
      <c r="X376" s="399"/>
    </row>
    <row r="377" spans="2:24" ht="12" customHeight="1">
      <c r="B377" s="411"/>
      <c r="C377" s="411"/>
      <c r="D377" s="411"/>
      <c r="E377" s="411"/>
      <c r="F377" s="399"/>
      <c r="G377" s="399"/>
      <c r="H377" s="399"/>
      <c r="I377" s="399"/>
      <c r="J377" s="399"/>
      <c r="K377" s="399"/>
      <c r="L377" s="399"/>
      <c r="M377" s="399"/>
      <c r="N377" s="399"/>
      <c r="O377" s="399"/>
      <c r="P377" s="399"/>
      <c r="Q377" s="399"/>
      <c r="R377" s="399"/>
      <c r="S377" s="399"/>
      <c r="T377" s="399"/>
      <c r="U377" s="399"/>
      <c r="V377" s="399"/>
      <c r="W377" s="399"/>
      <c r="X377" s="399"/>
    </row>
    <row r="378" spans="2:24" ht="12" customHeight="1">
      <c r="B378" s="411"/>
      <c r="C378" s="411"/>
      <c r="D378" s="411"/>
      <c r="E378" s="411"/>
      <c r="F378" s="399"/>
      <c r="G378" s="399"/>
      <c r="H378" s="399"/>
      <c r="I378" s="399"/>
      <c r="J378" s="399"/>
      <c r="K378" s="399"/>
      <c r="L378" s="399"/>
      <c r="M378" s="399"/>
      <c r="N378" s="399"/>
      <c r="O378" s="399"/>
      <c r="P378" s="399"/>
      <c r="Q378" s="399"/>
      <c r="R378" s="399"/>
      <c r="S378" s="399"/>
      <c r="T378" s="399"/>
      <c r="U378" s="399"/>
      <c r="V378" s="399"/>
      <c r="W378" s="399"/>
      <c r="X378" s="399"/>
    </row>
    <row r="379" spans="2:24" ht="12" customHeight="1">
      <c r="B379" s="411"/>
      <c r="C379" s="411"/>
      <c r="D379" s="411"/>
      <c r="E379" s="411"/>
      <c r="F379" s="399"/>
      <c r="G379" s="399"/>
      <c r="H379" s="399"/>
      <c r="I379" s="399"/>
      <c r="J379" s="399"/>
      <c r="K379" s="399"/>
      <c r="L379" s="399"/>
      <c r="M379" s="399"/>
      <c r="N379" s="399"/>
      <c r="O379" s="399"/>
      <c r="P379" s="399"/>
      <c r="Q379" s="399"/>
      <c r="R379" s="399"/>
      <c r="S379" s="399"/>
      <c r="T379" s="399"/>
      <c r="U379" s="399"/>
      <c r="V379" s="399"/>
      <c r="W379" s="399"/>
      <c r="X379" s="399"/>
    </row>
    <row r="380" spans="2:24" ht="12" customHeight="1">
      <c r="B380" s="411"/>
      <c r="C380" s="411"/>
      <c r="D380" s="411"/>
      <c r="E380" s="411"/>
      <c r="F380" s="399"/>
      <c r="G380" s="399"/>
      <c r="H380" s="399"/>
      <c r="I380" s="399"/>
      <c r="J380" s="399"/>
      <c r="K380" s="399"/>
      <c r="L380" s="399"/>
      <c r="M380" s="399"/>
      <c r="N380" s="399"/>
      <c r="O380" s="399"/>
      <c r="P380" s="399"/>
      <c r="Q380" s="399"/>
      <c r="R380" s="399"/>
      <c r="S380" s="399"/>
      <c r="T380" s="399"/>
      <c r="U380" s="399"/>
      <c r="V380" s="399"/>
      <c r="W380" s="399"/>
      <c r="X380" s="399"/>
    </row>
    <row r="381" spans="2:24" ht="12" customHeight="1">
      <c r="B381" s="411"/>
      <c r="C381" s="411"/>
      <c r="D381" s="411"/>
      <c r="E381" s="411"/>
      <c r="F381" s="399"/>
      <c r="G381" s="399"/>
      <c r="H381" s="399"/>
      <c r="I381" s="399"/>
      <c r="J381" s="399"/>
      <c r="K381" s="399"/>
      <c r="L381" s="399"/>
      <c r="M381" s="399"/>
      <c r="N381" s="399"/>
      <c r="O381" s="399"/>
      <c r="P381" s="399"/>
      <c r="Q381" s="399"/>
      <c r="R381" s="399"/>
      <c r="S381" s="399"/>
      <c r="T381" s="399"/>
      <c r="U381" s="399"/>
      <c r="V381" s="399"/>
      <c r="W381" s="399"/>
      <c r="X381" s="399"/>
    </row>
    <row r="382" spans="2:24" ht="12" customHeight="1">
      <c r="B382" s="411"/>
      <c r="C382" s="411"/>
      <c r="D382" s="411"/>
      <c r="E382" s="411"/>
      <c r="F382" s="399"/>
      <c r="G382" s="399"/>
      <c r="H382" s="399"/>
      <c r="I382" s="399"/>
      <c r="J382" s="399"/>
      <c r="K382" s="399"/>
      <c r="L382" s="399"/>
      <c r="M382" s="399"/>
      <c r="N382" s="399"/>
      <c r="O382" s="399"/>
      <c r="P382" s="399"/>
      <c r="Q382" s="399"/>
      <c r="R382" s="399"/>
      <c r="S382" s="399"/>
      <c r="T382" s="399"/>
      <c r="U382" s="399"/>
      <c r="V382" s="399"/>
      <c r="W382" s="399"/>
      <c r="X382" s="399"/>
    </row>
    <row r="383" spans="2:24" ht="12" customHeight="1">
      <c r="B383" s="411"/>
      <c r="C383" s="411"/>
      <c r="D383" s="411"/>
      <c r="E383" s="411"/>
      <c r="F383" s="399"/>
      <c r="G383" s="399"/>
      <c r="H383" s="399"/>
      <c r="I383" s="399"/>
      <c r="J383" s="399"/>
      <c r="K383" s="399"/>
      <c r="L383" s="399"/>
      <c r="M383" s="399"/>
      <c r="N383" s="399"/>
      <c r="O383" s="399"/>
      <c r="P383" s="399"/>
      <c r="Q383" s="399"/>
      <c r="R383" s="399"/>
      <c r="S383" s="399"/>
      <c r="T383" s="399"/>
      <c r="U383" s="399"/>
      <c r="V383" s="399"/>
      <c r="W383" s="399"/>
      <c r="X383" s="399"/>
    </row>
    <row r="384" spans="2:24" ht="12" customHeight="1">
      <c r="B384" s="411"/>
      <c r="C384" s="411"/>
      <c r="D384" s="411"/>
      <c r="E384" s="411"/>
      <c r="F384" s="399"/>
      <c r="G384" s="399"/>
      <c r="H384" s="399"/>
      <c r="I384" s="399"/>
      <c r="J384" s="399"/>
      <c r="K384" s="399"/>
      <c r="L384" s="399"/>
      <c r="M384" s="399"/>
      <c r="N384" s="399"/>
      <c r="O384" s="399"/>
      <c r="P384" s="399"/>
      <c r="Q384" s="399"/>
      <c r="R384" s="399"/>
      <c r="S384" s="399"/>
      <c r="T384" s="399"/>
      <c r="U384" s="399"/>
      <c r="V384" s="399"/>
      <c r="W384" s="399"/>
      <c r="X384" s="399"/>
    </row>
    <row r="385" spans="2:24" ht="12" customHeight="1">
      <c r="B385" s="411"/>
      <c r="C385" s="411"/>
      <c r="D385" s="411"/>
      <c r="E385" s="411"/>
      <c r="F385" s="399"/>
      <c r="G385" s="399"/>
      <c r="H385" s="399"/>
      <c r="I385" s="399"/>
      <c r="J385" s="399"/>
      <c r="K385" s="399"/>
      <c r="L385" s="399"/>
      <c r="M385" s="399"/>
      <c r="N385" s="399"/>
      <c r="O385" s="399"/>
      <c r="P385" s="399"/>
      <c r="Q385" s="399"/>
      <c r="R385" s="399"/>
      <c r="S385" s="399"/>
      <c r="T385" s="399"/>
      <c r="U385" s="399"/>
      <c r="V385" s="399"/>
      <c r="W385" s="399"/>
      <c r="X385" s="399"/>
    </row>
    <row r="386" spans="2:24" ht="12" customHeight="1">
      <c r="B386" s="411"/>
      <c r="C386" s="411"/>
      <c r="D386" s="411"/>
      <c r="E386" s="411"/>
      <c r="F386" s="399"/>
      <c r="G386" s="399"/>
      <c r="H386" s="399"/>
      <c r="I386" s="399"/>
      <c r="J386" s="399"/>
      <c r="K386" s="399"/>
      <c r="L386" s="399"/>
      <c r="M386" s="399"/>
      <c r="N386" s="399"/>
      <c r="O386" s="399"/>
      <c r="P386" s="399"/>
      <c r="Q386" s="399"/>
      <c r="R386" s="399"/>
      <c r="S386" s="399"/>
      <c r="T386" s="399"/>
      <c r="U386" s="399"/>
      <c r="V386" s="399"/>
      <c r="W386" s="399"/>
      <c r="X386" s="399"/>
    </row>
    <row r="387" spans="2:24" ht="12" customHeight="1">
      <c r="B387" s="411"/>
      <c r="C387" s="411"/>
      <c r="D387" s="411"/>
      <c r="E387" s="411"/>
      <c r="F387" s="399"/>
      <c r="G387" s="399"/>
      <c r="H387" s="399"/>
      <c r="I387" s="399"/>
      <c r="J387" s="399"/>
      <c r="K387" s="399"/>
      <c r="L387" s="399"/>
      <c r="M387" s="399"/>
      <c r="N387" s="399"/>
      <c r="O387" s="399"/>
      <c r="P387" s="399"/>
      <c r="Q387" s="399"/>
      <c r="R387" s="399"/>
      <c r="S387" s="399"/>
      <c r="T387" s="399"/>
      <c r="U387" s="399"/>
      <c r="V387" s="399"/>
      <c r="W387" s="399"/>
      <c r="X387" s="399"/>
    </row>
    <row r="388" spans="2:24" ht="12" customHeight="1">
      <c r="B388" s="411"/>
      <c r="C388" s="411"/>
      <c r="D388" s="411"/>
      <c r="E388" s="411"/>
      <c r="F388" s="399"/>
      <c r="G388" s="399"/>
      <c r="H388" s="399"/>
      <c r="I388" s="399"/>
      <c r="J388" s="399"/>
      <c r="K388" s="399"/>
      <c r="L388" s="399"/>
      <c r="M388" s="399"/>
      <c r="N388" s="399"/>
      <c r="O388" s="399"/>
      <c r="P388" s="399"/>
      <c r="Q388" s="399"/>
      <c r="R388" s="399"/>
      <c r="S388" s="399"/>
      <c r="T388" s="399"/>
      <c r="U388" s="399"/>
      <c r="V388" s="399"/>
      <c r="W388" s="399"/>
      <c r="X388" s="399"/>
    </row>
    <row r="389" spans="2:24" ht="12" customHeight="1">
      <c r="B389" s="411"/>
      <c r="C389" s="411"/>
      <c r="D389" s="411"/>
      <c r="E389" s="411"/>
      <c r="F389" s="399"/>
      <c r="G389" s="399"/>
      <c r="H389" s="399"/>
      <c r="I389" s="399"/>
      <c r="J389" s="399"/>
      <c r="K389" s="399"/>
      <c r="L389" s="399"/>
      <c r="M389" s="399"/>
      <c r="N389" s="399"/>
      <c r="O389" s="399"/>
      <c r="P389" s="399"/>
      <c r="Q389" s="399"/>
      <c r="R389" s="399"/>
      <c r="S389" s="399"/>
      <c r="T389" s="399"/>
      <c r="U389" s="399"/>
      <c r="V389" s="399"/>
      <c r="W389" s="399"/>
      <c r="X389" s="399"/>
    </row>
    <row r="390" spans="2:24" ht="12" customHeight="1">
      <c r="B390" s="411"/>
      <c r="C390" s="411"/>
      <c r="D390" s="411"/>
      <c r="E390" s="411"/>
      <c r="F390" s="399"/>
      <c r="G390" s="399"/>
      <c r="H390" s="399"/>
      <c r="I390" s="399"/>
      <c r="J390" s="399"/>
      <c r="K390" s="399"/>
      <c r="L390" s="399"/>
      <c r="M390" s="399"/>
      <c r="N390" s="399"/>
      <c r="O390" s="399"/>
      <c r="P390" s="399"/>
      <c r="Q390" s="399"/>
      <c r="R390" s="399"/>
      <c r="S390" s="399"/>
      <c r="T390" s="399"/>
      <c r="U390" s="399"/>
      <c r="V390" s="399"/>
      <c r="W390" s="399"/>
      <c r="X390" s="399"/>
    </row>
    <row r="391" spans="2:24" ht="12" customHeight="1">
      <c r="B391" s="411"/>
      <c r="C391" s="411"/>
      <c r="D391" s="411"/>
      <c r="E391" s="411"/>
      <c r="F391" s="399"/>
      <c r="G391" s="399"/>
      <c r="H391" s="399"/>
      <c r="I391" s="399"/>
      <c r="J391" s="399"/>
      <c r="K391" s="399"/>
      <c r="L391" s="399"/>
      <c r="M391" s="399"/>
      <c r="N391" s="399"/>
      <c r="O391" s="399"/>
      <c r="P391" s="399"/>
      <c r="Q391" s="399"/>
      <c r="R391" s="399"/>
      <c r="S391" s="399"/>
      <c r="T391" s="399"/>
      <c r="U391" s="399"/>
      <c r="V391" s="399"/>
      <c r="W391" s="399"/>
      <c r="X391" s="399"/>
    </row>
    <row r="392" spans="2:24" ht="12" customHeight="1">
      <c r="B392" s="411"/>
      <c r="C392" s="411"/>
      <c r="D392" s="411"/>
      <c r="E392" s="411"/>
      <c r="F392" s="399"/>
      <c r="G392" s="399"/>
      <c r="H392" s="399"/>
      <c r="I392" s="399"/>
      <c r="J392" s="399"/>
      <c r="K392" s="399"/>
      <c r="L392" s="399"/>
      <c r="M392" s="399"/>
      <c r="N392" s="399"/>
      <c r="O392" s="399"/>
      <c r="P392" s="399"/>
      <c r="Q392" s="399"/>
      <c r="R392" s="399"/>
      <c r="S392" s="399"/>
      <c r="T392" s="399"/>
      <c r="U392" s="399"/>
      <c r="V392" s="399"/>
      <c r="W392" s="399"/>
      <c r="X392" s="399"/>
    </row>
    <row r="393" spans="2:24" ht="12" customHeight="1">
      <c r="B393" s="411"/>
      <c r="C393" s="411"/>
      <c r="D393" s="411"/>
      <c r="E393" s="411"/>
      <c r="F393" s="399"/>
      <c r="G393" s="399"/>
      <c r="H393" s="399"/>
      <c r="I393" s="399"/>
      <c r="J393" s="399"/>
      <c r="K393" s="399"/>
      <c r="L393" s="399"/>
      <c r="M393" s="399"/>
      <c r="N393" s="399"/>
      <c r="O393" s="399"/>
      <c r="P393" s="399"/>
      <c r="Q393" s="399"/>
      <c r="R393" s="399"/>
      <c r="S393" s="399"/>
      <c r="T393" s="399"/>
      <c r="U393" s="399"/>
      <c r="V393" s="399"/>
      <c r="W393" s="399"/>
      <c r="X393" s="399"/>
    </row>
    <row r="394" spans="2:24" ht="12" customHeight="1">
      <c r="B394" s="411"/>
      <c r="C394" s="411"/>
      <c r="D394" s="411"/>
      <c r="E394" s="411"/>
      <c r="F394" s="399"/>
      <c r="G394" s="399"/>
      <c r="H394" s="399"/>
      <c r="I394" s="399"/>
      <c r="J394" s="399"/>
      <c r="K394" s="399"/>
      <c r="L394" s="399"/>
      <c r="M394" s="399"/>
      <c r="N394" s="399"/>
      <c r="O394" s="399"/>
      <c r="P394" s="399"/>
      <c r="Q394" s="399"/>
      <c r="R394" s="399"/>
      <c r="S394" s="399"/>
      <c r="T394" s="399"/>
      <c r="U394" s="399"/>
      <c r="V394" s="399"/>
      <c r="W394" s="399"/>
      <c r="X394" s="399"/>
    </row>
    <row r="395" spans="2:24" ht="12" customHeight="1">
      <c r="B395" s="411"/>
      <c r="C395" s="411"/>
      <c r="D395" s="411"/>
      <c r="E395" s="411"/>
      <c r="F395" s="399"/>
      <c r="G395" s="399"/>
      <c r="H395" s="399"/>
      <c r="I395" s="399"/>
      <c r="J395" s="399"/>
      <c r="K395" s="399"/>
      <c r="L395" s="399"/>
      <c r="M395" s="399"/>
      <c r="N395" s="399"/>
      <c r="O395" s="399"/>
      <c r="P395" s="399"/>
      <c r="Q395" s="399"/>
      <c r="R395" s="399"/>
      <c r="S395" s="399"/>
      <c r="T395" s="399"/>
      <c r="U395" s="399"/>
      <c r="V395" s="399"/>
      <c r="W395" s="399"/>
      <c r="X395" s="399"/>
    </row>
    <row r="396" spans="2:24" ht="12" customHeight="1">
      <c r="B396" s="411"/>
      <c r="C396" s="411"/>
      <c r="D396" s="411"/>
      <c r="E396" s="411"/>
      <c r="F396" s="399"/>
      <c r="G396" s="399"/>
      <c r="H396" s="399"/>
      <c r="I396" s="399"/>
      <c r="J396" s="399"/>
      <c r="K396" s="399"/>
      <c r="L396" s="399"/>
      <c r="M396" s="399"/>
      <c r="N396" s="399"/>
      <c r="O396" s="399"/>
      <c r="P396" s="399"/>
      <c r="Q396" s="399"/>
      <c r="R396" s="399"/>
      <c r="S396" s="399"/>
      <c r="T396" s="399"/>
      <c r="U396" s="399"/>
      <c r="V396" s="399"/>
      <c r="W396" s="399"/>
      <c r="X396" s="399"/>
    </row>
    <row r="397" spans="2:24" ht="12" customHeight="1">
      <c r="B397" s="411"/>
      <c r="C397" s="411"/>
      <c r="D397" s="411"/>
      <c r="E397" s="411"/>
      <c r="F397" s="399"/>
      <c r="G397" s="399"/>
      <c r="H397" s="399"/>
      <c r="I397" s="399"/>
      <c r="J397" s="399"/>
      <c r="K397" s="399"/>
      <c r="L397" s="399"/>
      <c r="M397" s="399"/>
      <c r="N397" s="399"/>
      <c r="O397" s="399"/>
      <c r="P397" s="399"/>
      <c r="Q397" s="399"/>
      <c r="R397" s="399"/>
      <c r="S397" s="399"/>
      <c r="T397" s="399"/>
      <c r="U397" s="399"/>
      <c r="V397" s="399"/>
      <c r="W397" s="399"/>
      <c r="X397" s="399"/>
    </row>
    <row r="398" spans="2:24" ht="12" customHeight="1">
      <c r="B398" s="411"/>
      <c r="C398" s="411"/>
      <c r="D398" s="411"/>
      <c r="E398" s="411"/>
      <c r="F398" s="399"/>
      <c r="G398" s="399"/>
      <c r="H398" s="399"/>
      <c r="I398" s="399"/>
      <c r="J398" s="399"/>
      <c r="K398" s="399"/>
      <c r="L398" s="399"/>
      <c r="M398" s="399"/>
      <c r="N398" s="399"/>
      <c r="O398" s="399"/>
      <c r="P398" s="399"/>
      <c r="Q398" s="399"/>
      <c r="R398" s="399"/>
      <c r="S398" s="399"/>
      <c r="T398" s="399"/>
      <c r="U398" s="399"/>
      <c r="V398" s="399"/>
      <c r="W398" s="399"/>
      <c r="X398" s="399"/>
    </row>
    <row r="399" spans="2:24" ht="12" customHeight="1">
      <c r="B399" s="411"/>
      <c r="C399" s="411"/>
      <c r="D399" s="411"/>
      <c r="E399" s="411"/>
      <c r="F399" s="399"/>
      <c r="G399" s="399"/>
      <c r="H399" s="399"/>
      <c r="I399" s="399"/>
      <c r="J399" s="399"/>
      <c r="K399" s="399"/>
      <c r="L399" s="399"/>
      <c r="M399" s="399"/>
      <c r="N399" s="399"/>
      <c r="O399" s="399"/>
      <c r="P399" s="399"/>
      <c r="Q399" s="399"/>
      <c r="R399" s="399"/>
      <c r="S399" s="399"/>
      <c r="T399" s="399"/>
      <c r="U399" s="399"/>
      <c r="V399" s="399"/>
      <c r="W399" s="399"/>
      <c r="X399" s="399"/>
    </row>
    <row r="400" spans="2:24" ht="12" customHeight="1">
      <c r="B400" s="411"/>
      <c r="C400" s="411"/>
      <c r="D400" s="411"/>
      <c r="E400" s="411"/>
      <c r="F400" s="399"/>
      <c r="G400" s="399"/>
      <c r="H400" s="399"/>
      <c r="I400" s="399"/>
      <c r="J400" s="399"/>
      <c r="K400" s="399"/>
      <c r="L400" s="399"/>
      <c r="M400" s="399"/>
      <c r="N400" s="399"/>
      <c r="O400" s="399"/>
      <c r="P400" s="399"/>
      <c r="Q400" s="399"/>
      <c r="R400" s="399"/>
      <c r="S400" s="399"/>
      <c r="T400" s="399"/>
      <c r="U400" s="399"/>
      <c r="V400" s="399"/>
      <c r="W400" s="399"/>
      <c r="X400" s="399"/>
    </row>
    <row r="401" spans="2:24" ht="12" customHeight="1">
      <c r="B401" s="411"/>
      <c r="C401" s="411"/>
      <c r="D401" s="411"/>
      <c r="E401" s="411"/>
      <c r="F401" s="399"/>
      <c r="G401" s="399"/>
      <c r="H401" s="399"/>
      <c r="I401" s="399"/>
      <c r="J401" s="399"/>
      <c r="K401" s="399"/>
      <c r="L401" s="399"/>
      <c r="M401" s="399"/>
      <c r="N401" s="399"/>
      <c r="O401" s="399"/>
      <c r="P401" s="399"/>
      <c r="Q401" s="399"/>
      <c r="R401" s="399"/>
      <c r="S401" s="399"/>
      <c r="T401" s="399"/>
      <c r="U401" s="399"/>
      <c r="V401" s="399"/>
      <c r="W401" s="399"/>
      <c r="X401" s="399"/>
    </row>
    <row r="402" spans="2:24" ht="12" customHeight="1">
      <c r="B402" s="411"/>
      <c r="C402" s="411"/>
      <c r="D402" s="411"/>
      <c r="E402" s="411"/>
      <c r="F402" s="399"/>
      <c r="G402" s="399"/>
      <c r="H402" s="399"/>
      <c r="I402" s="399"/>
      <c r="J402" s="399"/>
      <c r="K402" s="399"/>
      <c r="L402" s="399"/>
      <c r="M402" s="399"/>
      <c r="N402" s="399"/>
      <c r="O402" s="399"/>
      <c r="P402" s="399"/>
      <c r="Q402" s="399"/>
      <c r="R402" s="399"/>
      <c r="S402" s="399"/>
      <c r="T402" s="399"/>
      <c r="U402" s="399"/>
      <c r="V402" s="399"/>
      <c r="W402" s="399"/>
      <c r="X402" s="399"/>
    </row>
    <row r="403" spans="2:24" ht="12" customHeight="1">
      <c r="B403" s="411"/>
      <c r="C403" s="411"/>
      <c r="D403" s="411"/>
      <c r="E403" s="411"/>
      <c r="F403" s="399"/>
      <c r="G403" s="399"/>
      <c r="H403" s="399"/>
      <c r="I403" s="399"/>
      <c r="J403" s="399"/>
      <c r="K403" s="399"/>
      <c r="L403" s="399"/>
      <c r="M403" s="399"/>
      <c r="N403" s="399"/>
      <c r="O403" s="399"/>
      <c r="P403" s="399"/>
      <c r="Q403" s="399"/>
      <c r="R403" s="399"/>
      <c r="S403" s="399"/>
      <c r="T403" s="399"/>
      <c r="U403" s="399"/>
      <c r="V403" s="399"/>
      <c r="W403" s="399"/>
      <c r="X403" s="399"/>
    </row>
    <row r="404" spans="2:24" ht="12" customHeight="1">
      <c r="B404" s="411"/>
      <c r="C404" s="411"/>
      <c r="D404" s="411"/>
      <c r="E404" s="411"/>
      <c r="F404" s="399"/>
      <c r="G404" s="399"/>
      <c r="H404" s="399"/>
      <c r="I404" s="399"/>
      <c r="J404" s="399"/>
      <c r="K404" s="399"/>
      <c r="L404" s="399"/>
      <c r="M404" s="399"/>
      <c r="N404" s="399"/>
      <c r="O404" s="399"/>
      <c r="P404" s="399"/>
      <c r="Q404" s="399"/>
      <c r="R404" s="399"/>
      <c r="S404" s="399"/>
      <c r="T404" s="399"/>
      <c r="U404" s="399"/>
      <c r="V404" s="399"/>
      <c r="W404" s="399"/>
      <c r="X404" s="399"/>
    </row>
    <row r="405" spans="2:24" ht="12" customHeight="1">
      <c r="B405" s="411"/>
      <c r="C405" s="411"/>
      <c r="D405" s="411"/>
      <c r="E405" s="411"/>
      <c r="F405" s="399"/>
      <c r="G405" s="399"/>
      <c r="H405" s="399"/>
      <c r="I405" s="399"/>
      <c r="J405" s="399"/>
      <c r="K405" s="399"/>
      <c r="L405" s="399"/>
      <c r="M405" s="399"/>
      <c r="N405" s="399"/>
      <c r="O405" s="399"/>
      <c r="P405" s="399"/>
      <c r="Q405" s="399"/>
      <c r="R405" s="399"/>
      <c r="S405" s="399"/>
      <c r="T405" s="399"/>
      <c r="U405" s="399"/>
      <c r="V405" s="399"/>
      <c r="W405" s="399"/>
      <c r="X405" s="399"/>
    </row>
    <row r="406" spans="2:24" ht="12" customHeight="1">
      <c r="B406" s="411"/>
      <c r="C406" s="411"/>
      <c r="D406" s="411"/>
      <c r="E406" s="411"/>
      <c r="F406" s="399"/>
      <c r="G406" s="399"/>
      <c r="H406" s="399"/>
      <c r="I406" s="399"/>
      <c r="J406" s="399"/>
      <c r="K406" s="399"/>
      <c r="L406" s="399"/>
      <c r="M406" s="399"/>
      <c r="N406" s="399"/>
      <c r="O406" s="399"/>
      <c r="P406" s="399"/>
      <c r="Q406" s="399"/>
      <c r="R406" s="399"/>
      <c r="S406" s="399"/>
      <c r="T406" s="399"/>
      <c r="U406" s="399"/>
      <c r="V406" s="399"/>
      <c r="W406" s="399"/>
      <c r="X406" s="399"/>
    </row>
    <row r="407" spans="2:24" ht="12" customHeight="1">
      <c r="B407" s="411"/>
      <c r="C407" s="411"/>
      <c r="D407" s="411"/>
      <c r="E407" s="411"/>
      <c r="F407" s="399"/>
      <c r="G407" s="399"/>
      <c r="H407" s="399"/>
      <c r="I407" s="399"/>
      <c r="J407" s="399"/>
      <c r="K407" s="399"/>
      <c r="L407" s="399"/>
      <c r="M407" s="399"/>
      <c r="N407" s="399"/>
      <c r="O407" s="399"/>
      <c r="P407" s="399"/>
      <c r="Q407" s="399"/>
      <c r="R407" s="399"/>
      <c r="S407" s="399"/>
      <c r="T407" s="399"/>
      <c r="U407" s="399"/>
      <c r="V407" s="399"/>
      <c r="W407" s="399"/>
      <c r="X407" s="399"/>
    </row>
    <row r="408" spans="2:24" ht="12" customHeight="1">
      <c r="B408" s="411"/>
      <c r="C408" s="411"/>
      <c r="D408" s="411"/>
      <c r="E408" s="411"/>
      <c r="F408" s="399"/>
      <c r="G408" s="399"/>
      <c r="H408" s="399"/>
      <c r="I408" s="399"/>
      <c r="J408" s="399"/>
      <c r="K408" s="399"/>
      <c r="L408" s="399"/>
      <c r="M408" s="399"/>
      <c r="N408" s="399"/>
      <c r="O408" s="399"/>
      <c r="P408" s="399"/>
      <c r="Q408" s="399"/>
      <c r="R408" s="399"/>
      <c r="S408" s="399"/>
      <c r="T408" s="399"/>
      <c r="U408" s="399"/>
      <c r="V408" s="399"/>
      <c r="W408" s="399"/>
      <c r="X408" s="399"/>
    </row>
    <row r="409" spans="2:24" ht="12" customHeight="1">
      <c r="B409" s="411"/>
      <c r="C409" s="411"/>
      <c r="D409" s="411"/>
      <c r="E409" s="411"/>
      <c r="F409" s="399"/>
      <c r="G409" s="399"/>
      <c r="H409" s="399"/>
      <c r="I409" s="399"/>
      <c r="J409" s="399"/>
      <c r="K409" s="399"/>
      <c r="L409" s="399"/>
      <c r="M409" s="399"/>
      <c r="N409" s="399"/>
      <c r="O409" s="399"/>
      <c r="P409" s="399"/>
      <c r="Q409" s="399"/>
      <c r="R409" s="399"/>
      <c r="S409" s="399"/>
      <c r="T409" s="399"/>
      <c r="U409" s="399"/>
      <c r="V409" s="399"/>
      <c r="W409" s="399"/>
      <c r="X409" s="399"/>
    </row>
    <row r="410" spans="2:24" ht="12" customHeight="1">
      <c r="B410" s="411"/>
      <c r="C410" s="411"/>
      <c r="D410" s="411"/>
      <c r="E410" s="411"/>
      <c r="F410" s="399"/>
      <c r="G410" s="399"/>
      <c r="H410" s="399"/>
      <c r="I410" s="399"/>
      <c r="J410" s="399"/>
      <c r="K410" s="399"/>
      <c r="L410" s="399"/>
      <c r="M410" s="399"/>
      <c r="N410" s="399"/>
      <c r="O410" s="399"/>
      <c r="P410" s="399"/>
      <c r="Q410" s="399"/>
      <c r="R410" s="399"/>
      <c r="S410" s="399"/>
      <c r="T410" s="399"/>
      <c r="U410" s="399"/>
      <c r="V410" s="399"/>
      <c r="W410" s="399"/>
      <c r="X410" s="399"/>
    </row>
    <row r="411" spans="2:24" ht="12" customHeight="1">
      <c r="B411" s="411"/>
      <c r="C411" s="411"/>
      <c r="D411" s="411"/>
      <c r="E411" s="411"/>
      <c r="F411" s="399"/>
      <c r="G411" s="399"/>
      <c r="H411" s="399"/>
      <c r="I411" s="399"/>
      <c r="J411" s="399"/>
      <c r="K411" s="399"/>
      <c r="L411" s="399"/>
      <c r="M411" s="399"/>
      <c r="N411" s="399"/>
      <c r="O411" s="399"/>
      <c r="P411" s="399"/>
      <c r="Q411" s="399"/>
      <c r="R411" s="399"/>
      <c r="S411" s="399"/>
      <c r="T411" s="399"/>
      <c r="U411" s="399"/>
      <c r="V411" s="399"/>
      <c r="W411" s="399"/>
      <c r="X411" s="399"/>
    </row>
    <row r="412" spans="2:24" ht="12" customHeight="1">
      <c r="B412" s="411"/>
      <c r="C412" s="411"/>
      <c r="D412" s="411"/>
      <c r="E412" s="411"/>
      <c r="F412" s="399"/>
      <c r="G412" s="399"/>
      <c r="H412" s="399"/>
      <c r="I412" s="399"/>
      <c r="J412" s="399"/>
      <c r="K412" s="399"/>
      <c r="L412" s="399"/>
      <c r="M412" s="399"/>
      <c r="N412" s="399"/>
      <c r="O412" s="399"/>
      <c r="P412" s="399"/>
      <c r="Q412" s="399"/>
      <c r="R412" s="399"/>
      <c r="S412" s="399"/>
      <c r="T412" s="399"/>
      <c r="U412" s="399"/>
      <c r="V412" s="399"/>
      <c r="W412" s="399"/>
      <c r="X412" s="399"/>
    </row>
    <row r="413" spans="2:24" ht="12" customHeight="1">
      <c r="B413" s="411"/>
      <c r="C413" s="411"/>
      <c r="D413" s="411"/>
      <c r="E413" s="411"/>
      <c r="F413" s="399"/>
      <c r="G413" s="399"/>
      <c r="H413" s="399"/>
      <c r="I413" s="399"/>
      <c r="J413" s="399"/>
      <c r="K413" s="399"/>
      <c r="L413" s="399"/>
      <c r="M413" s="399"/>
      <c r="N413" s="399"/>
      <c r="O413" s="399"/>
      <c r="P413" s="399"/>
      <c r="Q413" s="399"/>
      <c r="R413" s="399"/>
      <c r="S413" s="399"/>
      <c r="T413" s="399"/>
      <c r="U413" s="399"/>
      <c r="V413" s="399"/>
      <c r="W413" s="399"/>
      <c r="X413" s="399"/>
    </row>
    <row r="414" spans="2:24" ht="12" customHeight="1">
      <c r="B414" s="411"/>
      <c r="C414" s="411"/>
      <c r="D414" s="411"/>
      <c r="E414" s="411"/>
      <c r="F414" s="399"/>
      <c r="G414" s="399"/>
      <c r="H414" s="399"/>
      <c r="I414" s="399"/>
      <c r="J414" s="399"/>
      <c r="K414" s="399"/>
      <c r="L414" s="399"/>
      <c r="M414" s="399"/>
      <c r="N414" s="399"/>
      <c r="O414" s="399"/>
      <c r="P414" s="399"/>
      <c r="Q414" s="399"/>
      <c r="R414" s="399"/>
      <c r="S414" s="399"/>
      <c r="T414" s="399"/>
      <c r="U414" s="399"/>
      <c r="V414" s="399"/>
      <c r="W414" s="399"/>
      <c r="X414" s="399"/>
    </row>
    <row r="415" spans="2:24" ht="12" customHeight="1">
      <c r="B415" s="411"/>
      <c r="C415" s="411"/>
      <c r="D415" s="411"/>
      <c r="E415" s="411"/>
      <c r="F415" s="399"/>
      <c r="G415" s="399"/>
      <c r="H415" s="399"/>
      <c r="I415" s="399"/>
      <c r="J415" s="399"/>
      <c r="K415" s="399"/>
      <c r="L415" s="399"/>
      <c r="M415" s="399"/>
      <c r="N415" s="399"/>
      <c r="O415" s="399"/>
      <c r="P415" s="399"/>
      <c r="Q415" s="399"/>
      <c r="R415" s="399"/>
      <c r="S415" s="399"/>
      <c r="T415" s="399"/>
      <c r="U415" s="399"/>
      <c r="V415" s="399"/>
      <c r="W415" s="399"/>
      <c r="X415" s="399"/>
    </row>
    <row r="416" spans="2:24" ht="12" customHeight="1">
      <c r="B416" s="411"/>
      <c r="C416" s="411"/>
      <c r="D416" s="411"/>
      <c r="E416" s="411"/>
      <c r="F416" s="399"/>
      <c r="G416" s="399"/>
      <c r="H416" s="399"/>
      <c r="I416" s="399"/>
      <c r="J416" s="399"/>
      <c r="K416" s="399"/>
      <c r="L416" s="399"/>
      <c r="M416" s="399"/>
      <c r="N416" s="399"/>
      <c r="O416" s="399"/>
      <c r="P416" s="399"/>
      <c r="Q416" s="399"/>
      <c r="R416" s="399"/>
      <c r="S416" s="399"/>
      <c r="T416" s="399"/>
      <c r="U416" s="399"/>
      <c r="V416" s="399"/>
      <c r="W416" s="399"/>
      <c r="X416" s="399"/>
    </row>
    <row r="417" spans="2:24" ht="12" customHeight="1">
      <c r="B417" s="411"/>
      <c r="C417" s="411"/>
      <c r="D417" s="411"/>
      <c r="E417" s="411"/>
      <c r="F417" s="399"/>
      <c r="G417" s="399"/>
      <c r="H417" s="399"/>
      <c r="I417" s="399"/>
      <c r="J417" s="399"/>
      <c r="K417" s="399"/>
      <c r="L417" s="399"/>
      <c r="M417" s="399"/>
      <c r="N417" s="399"/>
      <c r="O417" s="399"/>
      <c r="P417" s="399"/>
      <c r="Q417" s="399"/>
      <c r="R417" s="399"/>
      <c r="S417" s="399"/>
      <c r="T417" s="399"/>
      <c r="U417" s="399"/>
      <c r="V417" s="399"/>
      <c r="W417" s="399"/>
      <c r="X417" s="399"/>
    </row>
    <row r="418" spans="2:24" ht="12" customHeight="1">
      <c r="B418" s="411"/>
      <c r="C418" s="411"/>
      <c r="D418" s="411"/>
      <c r="E418" s="411"/>
      <c r="F418" s="399"/>
      <c r="G418" s="399"/>
      <c r="H418" s="399"/>
      <c r="I418" s="399"/>
      <c r="J418" s="399"/>
      <c r="K418" s="399"/>
      <c r="L418" s="399"/>
      <c r="M418" s="399"/>
      <c r="N418" s="399"/>
      <c r="O418" s="399"/>
      <c r="P418" s="399"/>
      <c r="Q418" s="399"/>
      <c r="R418" s="399"/>
      <c r="S418" s="399"/>
      <c r="T418" s="399"/>
      <c r="U418" s="399"/>
      <c r="V418" s="399"/>
      <c r="W418" s="399"/>
      <c r="X418" s="399"/>
    </row>
    <row r="419" spans="2:24" ht="12" customHeight="1">
      <c r="B419" s="411"/>
      <c r="C419" s="411"/>
      <c r="D419" s="411"/>
      <c r="E419" s="411"/>
      <c r="F419" s="399"/>
      <c r="G419" s="399"/>
      <c r="H419" s="399"/>
      <c r="I419" s="399"/>
      <c r="J419" s="399"/>
      <c r="K419" s="399"/>
      <c r="L419" s="399"/>
      <c r="M419" s="399"/>
      <c r="N419" s="399"/>
      <c r="O419" s="399"/>
      <c r="P419" s="399"/>
      <c r="Q419" s="399"/>
      <c r="R419" s="399"/>
      <c r="S419" s="399"/>
      <c r="T419" s="399"/>
      <c r="U419" s="399"/>
      <c r="V419" s="399"/>
      <c r="W419" s="399"/>
      <c r="X419" s="399"/>
    </row>
    <row r="420" spans="2:24" ht="12" customHeight="1">
      <c r="B420" s="411"/>
      <c r="C420" s="411"/>
      <c r="D420" s="411"/>
      <c r="E420" s="411"/>
      <c r="F420" s="399"/>
      <c r="G420" s="399"/>
      <c r="H420" s="399"/>
      <c r="I420" s="399"/>
      <c r="J420" s="399"/>
      <c r="K420" s="399"/>
      <c r="L420" s="399"/>
      <c r="M420" s="399"/>
      <c r="N420" s="399"/>
      <c r="O420" s="399"/>
      <c r="P420" s="399"/>
      <c r="Q420" s="399"/>
      <c r="R420" s="399"/>
      <c r="S420" s="399"/>
      <c r="T420" s="399"/>
      <c r="U420" s="399"/>
      <c r="V420" s="399"/>
      <c r="W420" s="399"/>
      <c r="X420" s="399"/>
    </row>
    <row r="421" spans="2:24" ht="12" customHeight="1">
      <c r="B421" s="411"/>
      <c r="C421" s="411"/>
      <c r="D421" s="411"/>
      <c r="E421" s="411"/>
      <c r="F421" s="399"/>
      <c r="G421" s="399"/>
      <c r="H421" s="399"/>
      <c r="I421" s="399"/>
      <c r="J421" s="399"/>
      <c r="K421" s="399"/>
      <c r="L421" s="399"/>
      <c r="M421" s="399"/>
      <c r="N421" s="399"/>
      <c r="O421" s="399"/>
      <c r="P421" s="399"/>
      <c r="Q421" s="399"/>
      <c r="R421" s="399"/>
      <c r="S421" s="399"/>
      <c r="T421" s="399"/>
      <c r="U421" s="399"/>
      <c r="V421" s="399"/>
      <c r="W421" s="399"/>
      <c r="X421" s="399"/>
    </row>
    <row r="422" spans="2:24" ht="12" customHeight="1">
      <c r="B422" s="411"/>
      <c r="C422" s="411"/>
      <c r="D422" s="411"/>
      <c r="E422" s="411"/>
      <c r="F422" s="399"/>
      <c r="G422" s="399"/>
      <c r="H422" s="399"/>
      <c r="I422" s="399"/>
      <c r="J422" s="399"/>
      <c r="K422" s="399"/>
      <c r="L422" s="399"/>
      <c r="M422" s="399"/>
      <c r="N422" s="399"/>
      <c r="O422" s="399"/>
      <c r="P422" s="399"/>
      <c r="Q422" s="399"/>
      <c r="R422" s="399"/>
      <c r="S422" s="399"/>
      <c r="T422" s="399"/>
      <c r="U422" s="399"/>
      <c r="V422" s="399"/>
      <c r="W422" s="399"/>
      <c r="X422" s="399"/>
    </row>
    <row r="423" spans="2:24" ht="12" customHeight="1">
      <c r="B423" s="411"/>
      <c r="C423" s="411"/>
      <c r="D423" s="411"/>
      <c r="E423" s="411"/>
      <c r="F423" s="399"/>
      <c r="G423" s="399"/>
      <c r="H423" s="399"/>
      <c r="I423" s="399"/>
      <c r="J423" s="399"/>
      <c r="K423" s="399"/>
      <c r="L423" s="399"/>
      <c r="M423" s="399"/>
      <c r="N423" s="399"/>
      <c r="O423" s="399"/>
      <c r="P423" s="399"/>
      <c r="Q423" s="399"/>
      <c r="R423" s="399"/>
      <c r="S423" s="399"/>
      <c r="T423" s="399"/>
      <c r="U423" s="399"/>
      <c r="V423" s="399"/>
      <c r="W423" s="399"/>
      <c r="X423" s="399"/>
    </row>
    <row r="424" spans="2:24" ht="12" customHeight="1">
      <c r="B424" s="411"/>
      <c r="C424" s="411"/>
      <c r="D424" s="411"/>
      <c r="E424" s="411"/>
      <c r="F424" s="399"/>
      <c r="G424" s="399"/>
      <c r="H424" s="399"/>
      <c r="I424" s="399"/>
      <c r="J424" s="399"/>
      <c r="K424" s="399"/>
      <c r="L424" s="399"/>
      <c r="M424" s="399"/>
      <c r="N424" s="399"/>
      <c r="O424" s="399"/>
      <c r="P424" s="399"/>
      <c r="Q424" s="399"/>
      <c r="R424" s="399"/>
      <c r="S424" s="399"/>
      <c r="T424" s="399"/>
      <c r="U424" s="399"/>
      <c r="V424" s="399"/>
      <c r="W424" s="399"/>
      <c r="X424" s="399"/>
    </row>
    <row r="425" spans="2:24" ht="12" customHeight="1">
      <c r="B425" s="411"/>
      <c r="C425" s="411"/>
      <c r="D425" s="411"/>
      <c r="E425" s="411"/>
      <c r="F425" s="399"/>
      <c r="G425" s="399"/>
      <c r="H425" s="399"/>
      <c r="I425" s="399"/>
      <c r="J425" s="399"/>
      <c r="K425" s="399"/>
      <c r="L425" s="399"/>
      <c r="M425" s="399"/>
      <c r="N425" s="399"/>
      <c r="O425" s="399"/>
      <c r="P425" s="399"/>
      <c r="Q425" s="399"/>
      <c r="R425" s="399"/>
      <c r="S425" s="399"/>
      <c r="T425" s="399"/>
      <c r="U425" s="399"/>
      <c r="V425" s="399"/>
      <c r="W425" s="399"/>
      <c r="X425" s="399"/>
    </row>
    <row r="426" spans="2:24" ht="12" customHeight="1">
      <c r="B426" s="411"/>
      <c r="C426" s="411"/>
      <c r="D426" s="411"/>
      <c r="E426" s="411"/>
      <c r="F426" s="399"/>
      <c r="G426" s="399"/>
      <c r="H426" s="399"/>
      <c r="I426" s="399"/>
      <c r="J426" s="399"/>
      <c r="K426" s="399"/>
      <c r="L426" s="399"/>
      <c r="M426" s="399"/>
      <c r="N426" s="399"/>
      <c r="O426" s="399"/>
      <c r="P426" s="399"/>
      <c r="Q426" s="399"/>
      <c r="R426" s="399"/>
      <c r="S426" s="399"/>
      <c r="T426" s="399"/>
      <c r="U426" s="399"/>
      <c r="V426" s="399"/>
      <c r="W426" s="399"/>
      <c r="X426" s="399"/>
    </row>
    <row r="427" spans="2:24" ht="12" customHeight="1">
      <c r="B427" s="411"/>
      <c r="C427" s="411"/>
      <c r="D427" s="411"/>
      <c r="E427" s="411"/>
      <c r="F427" s="399"/>
      <c r="G427" s="399"/>
      <c r="H427" s="399"/>
      <c r="I427" s="399"/>
      <c r="J427" s="399"/>
      <c r="K427" s="399"/>
      <c r="L427" s="399"/>
      <c r="M427" s="399"/>
      <c r="N427" s="399"/>
      <c r="O427" s="399"/>
      <c r="P427" s="399"/>
      <c r="Q427" s="399"/>
      <c r="R427" s="399"/>
      <c r="S427" s="399"/>
      <c r="T427" s="399"/>
      <c r="U427" s="399"/>
      <c r="V427" s="399"/>
      <c r="W427" s="399"/>
      <c r="X427" s="399"/>
    </row>
    <row r="428" spans="2:24" ht="12" customHeight="1">
      <c r="B428" s="411"/>
      <c r="C428" s="411"/>
      <c r="D428" s="411"/>
      <c r="E428" s="411"/>
      <c r="F428" s="399"/>
      <c r="G428" s="399"/>
      <c r="H428" s="399"/>
      <c r="I428" s="399"/>
      <c r="J428" s="399"/>
      <c r="K428" s="399"/>
      <c r="L428" s="399"/>
      <c r="M428" s="399"/>
      <c r="N428" s="399"/>
      <c r="O428" s="399"/>
      <c r="P428" s="399"/>
      <c r="Q428" s="399"/>
      <c r="R428" s="399"/>
      <c r="S428" s="399"/>
      <c r="T428" s="399"/>
      <c r="U428" s="399"/>
      <c r="V428" s="399"/>
      <c r="W428" s="399"/>
      <c r="X428" s="399"/>
    </row>
    <row r="429" spans="2:24" ht="12" customHeight="1">
      <c r="B429" s="411"/>
      <c r="C429" s="411"/>
      <c r="D429" s="411"/>
      <c r="E429" s="411"/>
      <c r="F429" s="399"/>
      <c r="G429" s="399"/>
      <c r="H429" s="399"/>
      <c r="I429" s="399"/>
      <c r="J429" s="399"/>
      <c r="K429" s="399"/>
      <c r="L429" s="399"/>
      <c r="M429" s="399"/>
      <c r="N429" s="399"/>
      <c r="O429" s="399"/>
      <c r="P429" s="399"/>
      <c r="Q429" s="399"/>
      <c r="R429" s="399"/>
      <c r="S429" s="399"/>
      <c r="T429" s="399"/>
      <c r="U429" s="399"/>
      <c r="V429" s="399"/>
      <c r="W429" s="399"/>
      <c r="X429" s="399"/>
    </row>
    <row r="430" spans="2:24" ht="12" customHeight="1">
      <c r="B430" s="411"/>
      <c r="C430" s="411"/>
      <c r="D430" s="411"/>
      <c r="E430" s="411"/>
      <c r="F430" s="399"/>
      <c r="G430" s="399"/>
      <c r="H430" s="399"/>
      <c r="I430" s="399"/>
      <c r="J430" s="399"/>
      <c r="K430" s="399"/>
      <c r="L430" s="399"/>
      <c r="M430" s="399"/>
      <c r="N430" s="399"/>
      <c r="O430" s="399"/>
      <c r="P430" s="399"/>
      <c r="Q430" s="399"/>
      <c r="R430" s="399"/>
      <c r="S430" s="399"/>
      <c r="T430" s="399"/>
      <c r="U430" s="399"/>
      <c r="V430" s="399"/>
      <c r="W430" s="399"/>
      <c r="X430" s="399"/>
    </row>
    <row r="431" spans="2:24" ht="12" customHeight="1">
      <c r="B431" s="411"/>
      <c r="C431" s="411"/>
      <c r="D431" s="411"/>
      <c r="E431" s="411"/>
      <c r="F431" s="399"/>
      <c r="G431" s="399"/>
      <c r="H431" s="399"/>
      <c r="I431" s="399"/>
      <c r="J431" s="399"/>
      <c r="K431" s="399"/>
      <c r="L431" s="399"/>
      <c r="M431" s="399"/>
      <c r="N431" s="399"/>
      <c r="O431" s="399"/>
      <c r="P431" s="399"/>
      <c r="Q431" s="399"/>
      <c r="R431" s="399"/>
      <c r="S431" s="399"/>
      <c r="T431" s="399"/>
      <c r="U431" s="399"/>
      <c r="V431" s="399"/>
      <c r="W431" s="399"/>
      <c r="X431" s="399"/>
    </row>
    <row r="432" spans="2:24" ht="12" customHeight="1">
      <c r="B432" s="411"/>
      <c r="C432" s="411"/>
      <c r="D432" s="411"/>
      <c r="E432" s="411"/>
      <c r="F432" s="399"/>
      <c r="G432" s="399"/>
      <c r="H432" s="399"/>
      <c r="I432" s="399"/>
      <c r="J432" s="399"/>
      <c r="K432" s="399"/>
      <c r="L432" s="399"/>
      <c r="M432" s="399"/>
      <c r="N432" s="399"/>
      <c r="O432" s="399"/>
      <c r="P432" s="399"/>
      <c r="Q432" s="399"/>
      <c r="R432" s="399"/>
      <c r="S432" s="399"/>
      <c r="T432" s="399"/>
      <c r="U432" s="399"/>
      <c r="V432" s="399"/>
      <c r="W432" s="399"/>
      <c r="X432" s="399"/>
    </row>
    <row r="433" spans="2:24" ht="12" customHeight="1">
      <c r="B433" s="411"/>
      <c r="C433" s="411"/>
      <c r="D433" s="411"/>
      <c r="E433" s="411"/>
      <c r="F433" s="399"/>
      <c r="G433" s="399"/>
      <c r="H433" s="399"/>
      <c r="I433" s="399"/>
      <c r="J433" s="399"/>
      <c r="K433" s="399"/>
      <c r="L433" s="399"/>
      <c r="M433" s="399"/>
      <c r="N433" s="399"/>
      <c r="O433" s="399"/>
      <c r="P433" s="399"/>
      <c r="Q433" s="399"/>
      <c r="R433" s="399"/>
      <c r="S433" s="399"/>
      <c r="T433" s="399"/>
      <c r="U433" s="399"/>
      <c r="V433" s="399"/>
      <c r="W433" s="399"/>
      <c r="X433" s="399"/>
    </row>
    <row r="434" spans="2:24" ht="12" customHeight="1">
      <c r="B434" s="411"/>
      <c r="C434" s="411"/>
      <c r="D434" s="411"/>
      <c r="E434" s="411"/>
      <c r="F434" s="399"/>
      <c r="G434" s="399"/>
      <c r="H434" s="399"/>
      <c r="I434" s="399"/>
      <c r="J434" s="399"/>
      <c r="K434" s="399"/>
      <c r="L434" s="399"/>
      <c r="M434" s="399"/>
      <c r="N434" s="399"/>
      <c r="O434" s="399"/>
      <c r="P434" s="399"/>
      <c r="Q434" s="399"/>
      <c r="R434" s="399"/>
      <c r="S434" s="399"/>
      <c r="T434" s="399"/>
      <c r="U434" s="399"/>
      <c r="V434" s="399"/>
      <c r="W434" s="399"/>
      <c r="X434" s="399"/>
    </row>
    <row r="435" spans="2:24" ht="12" customHeight="1">
      <c r="B435" s="411"/>
      <c r="C435" s="411"/>
      <c r="D435" s="411"/>
      <c r="E435" s="411"/>
      <c r="F435" s="399"/>
      <c r="G435" s="399"/>
      <c r="H435" s="399"/>
      <c r="I435" s="399"/>
      <c r="J435" s="399"/>
      <c r="K435" s="399"/>
      <c r="L435" s="399"/>
      <c r="M435" s="399"/>
      <c r="N435" s="399"/>
      <c r="O435" s="399"/>
      <c r="P435" s="399"/>
      <c r="Q435" s="399"/>
      <c r="R435" s="399"/>
      <c r="S435" s="399"/>
      <c r="T435" s="399"/>
      <c r="U435" s="399"/>
      <c r="V435" s="399"/>
      <c r="W435" s="399"/>
      <c r="X435" s="399"/>
    </row>
    <row r="436" spans="2:24" ht="12" customHeight="1">
      <c r="B436" s="411"/>
      <c r="C436" s="411"/>
      <c r="D436" s="411"/>
      <c r="E436" s="411"/>
      <c r="F436" s="399"/>
      <c r="G436" s="399"/>
      <c r="H436" s="399"/>
      <c r="I436" s="399"/>
      <c r="J436" s="399"/>
      <c r="K436" s="399"/>
      <c r="L436" s="399"/>
      <c r="M436" s="399"/>
      <c r="N436" s="399"/>
      <c r="O436" s="399"/>
      <c r="P436" s="399"/>
      <c r="Q436" s="399"/>
      <c r="R436" s="399"/>
      <c r="S436" s="399"/>
      <c r="T436" s="399"/>
      <c r="U436" s="399"/>
      <c r="V436" s="399"/>
      <c r="W436" s="399"/>
      <c r="X436" s="399"/>
    </row>
    <row r="437" spans="2:24" ht="12" customHeight="1">
      <c r="B437" s="411"/>
      <c r="C437" s="411"/>
      <c r="D437" s="411"/>
      <c r="E437" s="411"/>
      <c r="F437" s="399"/>
      <c r="G437" s="399"/>
      <c r="H437" s="399"/>
      <c r="I437" s="399"/>
      <c r="J437" s="399"/>
      <c r="K437" s="399"/>
      <c r="L437" s="399"/>
      <c r="M437" s="399"/>
      <c r="N437" s="399"/>
      <c r="O437" s="399"/>
      <c r="P437" s="399"/>
      <c r="Q437" s="399"/>
      <c r="R437" s="399"/>
      <c r="S437" s="399"/>
      <c r="T437" s="399"/>
      <c r="U437" s="399"/>
      <c r="V437" s="399"/>
      <c r="W437" s="399"/>
      <c r="X437" s="399"/>
    </row>
    <row r="438" spans="2:24" ht="12" customHeight="1">
      <c r="B438" s="411"/>
      <c r="C438" s="411"/>
      <c r="D438" s="411"/>
      <c r="E438" s="411"/>
      <c r="F438" s="399"/>
      <c r="G438" s="399"/>
      <c r="H438" s="399"/>
      <c r="I438" s="399"/>
      <c r="J438" s="399"/>
      <c r="K438" s="399"/>
      <c r="L438" s="399"/>
      <c r="M438" s="399"/>
      <c r="N438" s="399"/>
      <c r="O438" s="399"/>
      <c r="P438" s="399"/>
      <c r="Q438" s="399"/>
      <c r="R438" s="399"/>
      <c r="S438" s="399"/>
      <c r="T438" s="399"/>
      <c r="U438" s="399"/>
      <c r="V438" s="399"/>
      <c r="W438" s="399"/>
      <c r="X438" s="399"/>
    </row>
    <row r="439" spans="2:24" ht="12" customHeight="1">
      <c r="B439" s="411"/>
      <c r="C439" s="411"/>
      <c r="D439" s="411"/>
      <c r="E439" s="411"/>
      <c r="F439" s="399"/>
      <c r="G439" s="399"/>
      <c r="H439" s="399"/>
      <c r="I439" s="399"/>
      <c r="J439" s="399"/>
      <c r="K439" s="399"/>
      <c r="L439" s="399"/>
      <c r="M439" s="399"/>
      <c r="N439" s="399"/>
      <c r="O439" s="399"/>
      <c r="P439" s="399"/>
      <c r="Q439" s="399"/>
      <c r="R439" s="399"/>
      <c r="S439" s="399"/>
      <c r="T439" s="399"/>
      <c r="U439" s="399"/>
      <c r="V439" s="399"/>
      <c r="W439" s="399"/>
      <c r="X439" s="399"/>
    </row>
    <row r="440" spans="2:24" ht="12" customHeight="1">
      <c r="B440" s="411"/>
      <c r="C440" s="411"/>
      <c r="D440" s="411"/>
      <c r="E440" s="411"/>
      <c r="F440" s="399"/>
      <c r="G440" s="399"/>
      <c r="H440" s="399"/>
      <c r="I440" s="399"/>
      <c r="J440" s="399"/>
      <c r="K440" s="399"/>
      <c r="L440" s="399"/>
      <c r="M440" s="399"/>
      <c r="N440" s="399"/>
      <c r="O440" s="399"/>
      <c r="P440" s="399"/>
      <c r="Q440" s="399"/>
      <c r="R440" s="399"/>
      <c r="S440" s="399"/>
      <c r="T440" s="399"/>
      <c r="U440" s="399"/>
      <c r="V440" s="399"/>
      <c r="W440" s="399"/>
      <c r="X440" s="399"/>
    </row>
    <row r="441" spans="2:24" ht="12" customHeight="1">
      <c r="B441" s="411"/>
      <c r="C441" s="411"/>
      <c r="D441" s="411"/>
      <c r="E441" s="411"/>
      <c r="F441" s="399"/>
      <c r="G441" s="399"/>
      <c r="H441" s="399"/>
      <c r="I441" s="399"/>
      <c r="J441" s="399"/>
      <c r="K441" s="399"/>
      <c r="L441" s="399"/>
      <c r="M441" s="399"/>
      <c r="N441" s="399"/>
      <c r="O441" s="399"/>
      <c r="P441" s="399"/>
      <c r="Q441" s="399"/>
      <c r="R441" s="399"/>
      <c r="S441" s="399"/>
      <c r="T441" s="399"/>
      <c r="U441" s="399"/>
      <c r="V441" s="399"/>
      <c r="W441" s="399"/>
      <c r="X441" s="399"/>
    </row>
    <row r="442" spans="2:24" ht="12" customHeight="1">
      <c r="B442" s="411"/>
      <c r="C442" s="411"/>
      <c r="D442" s="411"/>
      <c r="E442" s="411"/>
      <c r="F442" s="399"/>
      <c r="G442" s="399"/>
      <c r="H442" s="399"/>
      <c r="I442" s="399"/>
      <c r="J442" s="399"/>
      <c r="K442" s="399"/>
      <c r="L442" s="399"/>
      <c r="M442" s="399"/>
      <c r="N442" s="399"/>
      <c r="O442" s="399"/>
      <c r="P442" s="399"/>
      <c r="Q442" s="399"/>
      <c r="R442" s="399"/>
      <c r="S442" s="399"/>
      <c r="T442" s="399"/>
      <c r="U442" s="399"/>
      <c r="V442" s="399"/>
      <c r="W442" s="399"/>
      <c r="X442" s="399"/>
    </row>
    <row r="443" spans="2:24" ht="12" customHeight="1">
      <c r="B443" s="411"/>
      <c r="C443" s="411"/>
      <c r="D443" s="411"/>
      <c r="E443" s="411"/>
      <c r="F443" s="399"/>
      <c r="G443" s="399"/>
      <c r="H443" s="399"/>
      <c r="I443" s="399"/>
      <c r="J443" s="399"/>
      <c r="K443" s="399"/>
      <c r="L443" s="399"/>
      <c r="M443" s="399"/>
      <c r="N443" s="399"/>
      <c r="O443" s="399"/>
      <c r="P443" s="399"/>
      <c r="Q443" s="399"/>
      <c r="R443" s="399"/>
      <c r="S443" s="399"/>
      <c r="T443" s="399"/>
      <c r="U443" s="399"/>
      <c r="V443" s="399"/>
      <c r="W443" s="399"/>
      <c r="X443" s="399"/>
    </row>
    <row r="444" spans="2:24" ht="12" customHeight="1">
      <c r="B444" s="411"/>
      <c r="C444" s="411"/>
      <c r="D444" s="411"/>
      <c r="E444" s="411"/>
      <c r="F444" s="399"/>
      <c r="G444" s="399"/>
      <c r="H444" s="399"/>
      <c r="I444" s="399"/>
      <c r="J444" s="399"/>
      <c r="K444" s="399"/>
      <c r="L444" s="399"/>
      <c r="M444" s="399"/>
      <c r="N444" s="399"/>
      <c r="O444" s="399"/>
      <c r="P444" s="399"/>
      <c r="Q444" s="399"/>
      <c r="R444" s="399"/>
      <c r="S444" s="399"/>
      <c r="T444" s="399"/>
      <c r="U444" s="399"/>
      <c r="V444" s="399"/>
      <c r="W444" s="399"/>
      <c r="X444" s="399"/>
    </row>
    <row r="445" spans="2:24" ht="12" customHeight="1">
      <c r="B445" s="411"/>
      <c r="C445" s="411"/>
      <c r="D445" s="411"/>
      <c r="E445" s="411"/>
      <c r="F445" s="399"/>
      <c r="G445" s="399"/>
      <c r="H445" s="399"/>
      <c r="I445" s="399"/>
      <c r="J445" s="399"/>
      <c r="K445" s="399"/>
      <c r="L445" s="399"/>
      <c r="M445" s="399"/>
      <c r="N445" s="399"/>
      <c r="O445" s="399"/>
      <c r="P445" s="399"/>
      <c r="Q445" s="399"/>
      <c r="R445" s="399"/>
      <c r="S445" s="399"/>
      <c r="T445" s="399"/>
      <c r="U445" s="399"/>
      <c r="V445" s="399"/>
      <c r="W445" s="399"/>
      <c r="X445" s="399"/>
    </row>
    <row r="446" spans="2:24" ht="12" customHeight="1">
      <c r="B446" s="411"/>
      <c r="C446" s="411"/>
      <c r="D446" s="411"/>
      <c r="E446" s="411"/>
      <c r="F446" s="399"/>
      <c r="G446" s="399"/>
      <c r="H446" s="399"/>
      <c r="I446" s="399"/>
      <c r="J446" s="399"/>
      <c r="K446" s="399"/>
      <c r="L446" s="399"/>
      <c r="M446" s="399"/>
      <c r="N446" s="399"/>
      <c r="O446" s="399"/>
      <c r="P446" s="399"/>
      <c r="Q446" s="399"/>
      <c r="R446" s="399"/>
      <c r="S446" s="399"/>
      <c r="T446" s="399"/>
      <c r="U446" s="399"/>
      <c r="V446" s="399"/>
      <c r="W446" s="399"/>
      <c r="X446" s="399"/>
    </row>
    <row r="447" spans="2:24" ht="12" customHeight="1">
      <c r="B447" s="411"/>
      <c r="C447" s="411"/>
      <c r="D447" s="411"/>
      <c r="E447" s="411"/>
      <c r="F447" s="399"/>
      <c r="G447" s="399"/>
      <c r="H447" s="399"/>
      <c r="I447" s="399"/>
      <c r="J447" s="399"/>
      <c r="K447" s="399"/>
      <c r="L447" s="399"/>
      <c r="M447" s="399"/>
      <c r="N447" s="399"/>
      <c r="O447" s="399"/>
      <c r="P447" s="399"/>
      <c r="Q447" s="399"/>
      <c r="R447" s="399"/>
      <c r="S447" s="399"/>
      <c r="T447" s="399"/>
      <c r="U447" s="399"/>
      <c r="V447" s="399"/>
      <c r="W447" s="399"/>
      <c r="X447" s="399"/>
    </row>
    <row r="448" spans="2:24" ht="12" customHeight="1">
      <c r="B448" s="411"/>
      <c r="C448" s="411"/>
      <c r="D448" s="411"/>
      <c r="E448" s="411"/>
      <c r="F448" s="399"/>
      <c r="G448" s="399"/>
      <c r="H448" s="399"/>
      <c r="I448" s="399"/>
      <c r="J448" s="399"/>
      <c r="K448" s="399"/>
      <c r="L448" s="399"/>
      <c r="M448" s="399"/>
      <c r="N448" s="399"/>
      <c r="O448" s="399"/>
      <c r="P448" s="399"/>
      <c r="Q448" s="399"/>
      <c r="R448" s="399"/>
      <c r="S448" s="399"/>
      <c r="T448" s="399"/>
      <c r="U448" s="399"/>
      <c r="V448" s="399"/>
      <c r="W448" s="399"/>
      <c r="X448" s="399"/>
    </row>
    <row r="449" spans="2:24" ht="12" customHeight="1">
      <c r="B449" s="411"/>
      <c r="C449" s="411"/>
      <c r="D449" s="411"/>
      <c r="E449" s="411"/>
      <c r="F449" s="399"/>
      <c r="G449" s="399"/>
      <c r="H449" s="399"/>
      <c r="I449" s="399"/>
      <c r="J449" s="399"/>
      <c r="K449" s="399"/>
      <c r="L449" s="399"/>
      <c r="M449" s="399"/>
      <c r="N449" s="399"/>
      <c r="O449" s="399"/>
      <c r="P449" s="399"/>
      <c r="Q449" s="399"/>
      <c r="R449" s="399"/>
      <c r="S449" s="399"/>
      <c r="T449" s="399"/>
      <c r="U449" s="399"/>
      <c r="V449" s="399"/>
      <c r="W449" s="399"/>
      <c r="X449" s="399"/>
    </row>
    <row r="450" spans="2:24" ht="12" customHeight="1">
      <c r="B450" s="411"/>
      <c r="C450" s="411"/>
      <c r="D450" s="411"/>
      <c r="E450" s="411"/>
      <c r="F450" s="399"/>
      <c r="G450" s="399"/>
      <c r="H450" s="399"/>
      <c r="I450" s="399"/>
      <c r="J450" s="399"/>
      <c r="K450" s="399"/>
      <c r="L450" s="399"/>
      <c r="M450" s="399"/>
      <c r="N450" s="399"/>
      <c r="O450" s="399"/>
      <c r="P450" s="399"/>
      <c r="Q450" s="399"/>
      <c r="R450" s="399"/>
      <c r="S450" s="399"/>
      <c r="T450" s="399"/>
      <c r="U450" s="399"/>
      <c r="V450" s="399"/>
      <c r="W450" s="399"/>
      <c r="X450" s="399"/>
    </row>
    <row r="451" spans="2:24" ht="12" customHeight="1">
      <c r="B451" s="411"/>
      <c r="C451" s="411"/>
      <c r="D451" s="411"/>
      <c r="E451" s="411"/>
      <c r="F451" s="399"/>
      <c r="G451" s="399"/>
      <c r="H451" s="399"/>
      <c r="I451" s="399"/>
      <c r="J451" s="399"/>
      <c r="K451" s="399"/>
      <c r="L451" s="399"/>
      <c r="M451" s="399"/>
      <c r="N451" s="399"/>
      <c r="O451" s="399"/>
      <c r="P451" s="399"/>
      <c r="Q451" s="399"/>
      <c r="R451" s="399"/>
      <c r="S451" s="399"/>
      <c r="T451" s="399"/>
      <c r="U451" s="399"/>
      <c r="V451" s="399"/>
      <c r="W451" s="399"/>
      <c r="X451" s="399"/>
    </row>
    <row r="452" spans="2:24" ht="12" customHeight="1">
      <c r="B452" s="411"/>
      <c r="C452" s="411"/>
      <c r="D452" s="411"/>
      <c r="E452" s="411"/>
      <c r="F452" s="399"/>
      <c r="G452" s="399"/>
      <c r="H452" s="399"/>
      <c r="I452" s="399"/>
      <c r="J452" s="399"/>
      <c r="K452" s="399"/>
      <c r="L452" s="399"/>
      <c r="M452" s="399"/>
      <c r="N452" s="399"/>
      <c r="O452" s="399"/>
      <c r="P452" s="399"/>
      <c r="Q452" s="399"/>
      <c r="R452" s="399"/>
      <c r="S452" s="399"/>
      <c r="T452" s="399"/>
      <c r="U452" s="399"/>
      <c r="V452" s="399"/>
      <c r="W452" s="399"/>
      <c r="X452" s="399"/>
    </row>
    <row r="453" spans="2:24" ht="12" customHeight="1">
      <c r="B453" s="411"/>
      <c r="C453" s="411"/>
      <c r="D453" s="411"/>
      <c r="E453" s="411"/>
      <c r="F453" s="399"/>
      <c r="G453" s="399"/>
      <c r="H453" s="399"/>
      <c r="I453" s="399"/>
      <c r="J453" s="399"/>
      <c r="K453" s="399"/>
      <c r="L453" s="399"/>
      <c r="M453" s="399"/>
      <c r="N453" s="399"/>
      <c r="O453" s="399"/>
      <c r="P453" s="399"/>
      <c r="Q453" s="399"/>
      <c r="R453" s="399"/>
      <c r="S453" s="399"/>
      <c r="T453" s="399"/>
      <c r="U453" s="399"/>
      <c r="V453" s="399"/>
      <c r="W453" s="399"/>
      <c r="X453" s="399"/>
    </row>
    <row r="454" spans="2:24" ht="12" customHeight="1">
      <c r="B454" s="411"/>
      <c r="C454" s="411"/>
      <c r="D454" s="411"/>
      <c r="E454" s="411"/>
      <c r="F454" s="399"/>
      <c r="G454" s="399"/>
      <c r="H454" s="399"/>
      <c r="I454" s="399"/>
      <c r="J454" s="399"/>
      <c r="K454" s="399"/>
      <c r="L454" s="399"/>
      <c r="M454" s="399"/>
      <c r="N454" s="399"/>
      <c r="O454" s="399"/>
      <c r="P454" s="399"/>
      <c r="Q454" s="399"/>
      <c r="R454" s="399"/>
      <c r="S454" s="399"/>
      <c r="T454" s="399"/>
      <c r="U454" s="399"/>
      <c r="V454" s="399"/>
      <c r="W454" s="399"/>
      <c r="X454" s="399"/>
    </row>
    <row r="455" spans="2:24" ht="12" customHeight="1">
      <c r="B455" s="411"/>
      <c r="C455" s="411"/>
      <c r="D455" s="411"/>
      <c r="E455" s="411"/>
      <c r="F455" s="399"/>
      <c r="G455" s="399"/>
      <c r="H455" s="399"/>
      <c r="I455" s="399"/>
      <c r="J455" s="399"/>
      <c r="K455" s="399"/>
      <c r="L455" s="399"/>
      <c r="M455" s="399"/>
      <c r="N455" s="399"/>
      <c r="O455" s="399"/>
      <c r="P455" s="399"/>
      <c r="Q455" s="399"/>
      <c r="R455" s="399"/>
      <c r="S455" s="399"/>
      <c r="T455" s="399"/>
      <c r="U455" s="399"/>
      <c r="V455" s="399"/>
      <c r="W455" s="399"/>
      <c r="X455" s="399"/>
    </row>
    <row r="456" spans="2:24" ht="12" customHeight="1">
      <c r="B456" s="411"/>
      <c r="C456" s="411"/>
      <c r="D456" s="411"/>
      <c r="E456" s="411"/>
      <c r="F456" s="399"/>
      <c r="G456" s="399"/>
      <c r="H456" s="399"/>
      <c r="I456" s="399"/>
      <c r="J456" s="399"/>
      <c r="K456" s="399"/>
      <c r="L456" s="399"/>
      <c r="M456" s="399"/>
      <c r="N456" s="399"/>
      <c r="O456" s="399"/>
      <c r="P456" s="399"/>
      <c r="Q456" s="399"/>
      <c r="R456" s="399"/>
      <c r="S456" s="399"/>
      <c r="T456" s="399"/>
      <c r="U456" s="399"/>
      <c r="V456" s="399"/>
      <c r="W456" s="399"/>
      <c r="X456" s="399"/>
    </row>
    <row r="457" spans="2:24" ht="12" customHeight="1">
      <c r="B457" s="411"/>
      <c r="C457" s="411"/>
      <c r="D457" s="411"/>
      <c r="E457" s="411"/>
      <c r="F457" s="399"/>
      <c r="G457" s="399"/>
      <c r="H457" s="399"/>
      <c r="I457" s="399"/>
      <c r="J457" s="399"/>
      <c r="K457" s="399"/>
      <c r="L457" s="399"/>
      <c r="M457" s="399"/>
      <c r="N457" s="399"/>
      <c r="O457" s="399"/>
      <c r="P457" s="399"/>
      <c r="Q457" s="399"/>
      <c r="R457" s="399"/>
      <c r="S457" s="399"/>
      <c r="T457" s="399"/>
      <c r="U457" s="399"/>
      <c r="V457" s="399"/>
      <c r="W457" s="399"/>
      <c r="X457" s="399"/>
    </row>
    <row r="458" spans="2:24" ht="12" customHeight="1">
      <c r="B458" s="411"/>
      <c r="C458" s="411"/>
      <c r="D458" s="411"/>
      <c r="E458" s="411"/>
      <c r="F458" s="399"/>
      <c r="G458" s="399"/>
      <c r="H458" s="399"/>
      <c r="I458" s="399"/>
      <c r="J458" s="399"/>
      <c r="K458" s="399"/>
      <c r="L458" s="399"/>
      <c r="M458" s="399"/>
      <c r="N458" s="399"/>
      <c r="O458" s="399"/>
      <c r="P458" s="399"/>
      <c r="Q458" s="399"/>
      <c r="R458" s="399"/>
      <c r="S458" s="399"/>
      <c r="T458" s="399"/>
      <c r="U458" s="399"/>
      <c r="V458" s="399"/>
      <c r="W458" s="399"/>
      <c r="X458" s="399"/>
    </row>
    <row r="459" spans="2:24" ht="12" customHeight="1">
      <c r="B459" s="411"/>
      <c r="C459" s="411"/>
      <c r="D459" s="411"/>
      <c r="E459" s="411"/>
      <c r="F459" s="399"/>
      <c r="G459" s="399"/>
      <c r="H459" s="399"/>
      <c r="I459" s="399"/>
      <c r="J459" s="399"/>
      <c r="K459" s="399"/>
      <c r="L459" s="399"/>
      <c r="M459" s="399"/>
      <c r="N459" s="399"/>
      <c r="O459" s="399"/>
      <c r="P459" s="399"/>
      <c r="Q459" s="399"/>
      <c r="R459" s="399"/>
      <c r="S459" s="399"/>
      <c r="T459" s="399"/>
      <c r="U459" s="399"/>
      <c r="V459" s="399"/>
      <c r="W459" s="399"/>
      <c r="X459" s="399"/>
    </row>
    <row r="460" spans="2:24" ht="12" customHeight="1">
      <c r="B460" s="411"/>
      <c r="C460" s="411"/>
      <c r="D460" s="411"/>
      <c r="E460" s="411"/>
      <c r="F460" s="399"/>
      <c r="G460" s="399"/>
      <c r="H460" s="399"/>
      <c r="I460" s="399"/>
      <c r="J460" s="399"/>
      <c r="K460" s="399"/>
      <c r="L460" s="399"/>
      <c r="M460" s="399"/>
      <c r="N460" s="399"/>
      <c r="O460" s="399"/>
      <c r="P460" s="399"/>
      <c r="Q460" s="399"/>
      <c r="R460" s="399"/>
      <c r="S460" s="399"/>
      <c r="T460" s="399"/>
      <c r="U460" s="399"/>
      <c r="V460" s="399"/>
      <c r="W460" s="399"/>
      <c r="X460" s="399"/>
    </row>
    <row r="461" spans="2:24" ht="12" customHeight="1">
      <c r="B461" s="411"/>
      <c r="C461" s="411"/>
      <c r="D461" s="411"/>
      <c r="E461" s="411"/>
      <c r="F461" s="399"/>
      <c r="G461" s="399"/>
      <c r="H461" s="399"/>
      <c r="I461" s="399"/>
      <c r="J461" s="399"/>
      <c r="K461" s="399"/>
      <c r="L461" s="399"/>
      <c r="M461" s="399"/>
      <c r="N461" s="399"/>
      <c r="O461" s="399"/>
      <c r="P461" s="399"/>
      <c r="Q461" s="399"/>
      <c r="R461" s="399"/>
      <c r="S461" s="399"/>
      <c r="T461" s="399"/>
      <c r="U461" s="399"/>
      <c r="V461" s="399"/>
      <c r="W461" s="399"/>
      <c r="X461" s="399"/>
    </row>
    <row r="462" spans="2:24" ht="12" customHeight="1">
      <c r="B462" s="411"/>
      <c r="C462" s="411"/>
      <c r="D462" s="411"/>
      <c r="E462" s="411"/>
      <c r="F462" s="399"/>
      <c r="G462" s="399"/>
      <c r="H462" s="399"/>
      <c r="I462" s="399"/>
      <c r="J462" s="399"/>
      <c r="K462" s="399"/>
      <c r="L462" s="399"/>
      <c r="M462" s="399"/>
      <c r="N462" s="399"/>
      <c r="O462" s="399"/>
      <c r="P462" s="399"/>
      <c r="Q462" s="399"/>
      <c r="R462" s="399"/>
      <c r="S462" s="399"/>
      <c r="T462" s="399"/>
      <c r="U462" s="399"/>
      <c r="V462" s="399"/>
      <c r="W462" s="399"/>
      <c r="X462" s="399"/>
    </row>
    <row r="463" spans="2:24" ht="12" customHeight="1">
      <c r="B463" s="411"/>
      <c r="C463" s="411"/>
      <c r="D463" s="411"/>
      <c r="E463" s="411"/>
      <c r="F463" s="399"/>
      <c r="G463" s="399"/>
      <c r="H463" s="399"/>
      <c r="I463" s="399"/>
      <c r="J463" s="399"/>
      <c r="K463" s="399"/>
      <c r="L463" s="399"/>
      <c r="M463" s="399"/>
      <c r="N463" s="399"/>
      <c r="O463" s="399"/>
      <c r="P463" s="399"/>
      <c r="Q463" s="399"/>
      <c r="R463" s="399"/>
      <c r="S463" s="399"/>
      <c r="T463" s="399"/>
      <c r="U463" s="399"/>
      <c r="V463" s="399"/>
      <c r="W463" s="399"/>
      <c r="X463" s="399"/>
    </row>
    <row r="464" spans="2:24" ht="12" customHeight="1">
      <c r="B464" s="411"/>
      <c r="C464" s="411"/>
      <c r="D464" s="411"/>
      <c r="E464" s="411"/>
      <c r="F464" s="399"/>
      <c r="G464" s="399"/>
      <c r="H464" s="399"/>
      <c r="I464" s="399"/>
      <c r="J464" s="399"/>
      <c r="K464" s="399"/>
      <c r="L464" s="399"/>
      <c r="M464" s="399"/>
      <c r="N464" s="399"/>
      <c r="O464" s="399"/>
      <c r="P464" s="399"/>
      <c r="Q464" s="399"/>
      <c r="R464" s="399"/>
      <c r="S464" s="399"/>
      <c r="T464" s="399"/>
      <c r="U464" s="399"/>
      <c r="V464" s="399"/>
      <c r="W464" s="399"/>
      <c r="X464" s="399"/>
    </row>
    <row r="465" spans="2:24" ht="12" customHeight="1">
      <c r="B465" s="411"/>
      <c r="C465" s="411"/>
      <c r="D465" s="411"/>
      <c r="E465" s="411"/>
      <c r="F465" s="399"/>
      <c r="G465" s="399"/>
      <c r="H465" s="399"/>
      <c r="I465" s="399"/>
      <c r="J465" s="399"/>
      <c r="K465" s="399"/>
      <c r="L465" s="399"/>
      <c r="M465" s="399"/>
      <c r="N465" s="399"/>
      <c r="O465" s="399"/>
      <c r="P465" s="399"/>
      <c r="Q465" s="399"/>
      <c r="R465" s="399"/>
      <c r="S465" s="399"/>
      <c r="T465" s="399"/>
      <c r="U465" s="399"/>
      <c r="V465" s="399"/>
      <c r="W465" s="399"/>
      <c r="X465" s="399"/>
    </row>
    <row r="466" spans="2:24" ht="12" customHeight="1">
      <c r="B466" s="411"/>
      <c r="C466" s="411"/>
      <c r="D466" s="411"/>
      <c r="E466" s="411"/>
      <c r="F466" s="399"/>
      <c r="G466" s="399"/>
      <c r="H466" s="399"/>
      <c r="I466" s="399"/>
      <c r="J466" s="399"/>
      <c r="K466" s="399"/>
      <c r="L466" s="399"/>
      <c r="M466" s="399"/>
      <c r="N466" s="399"/>
      <c r="O466" s="399"/>
      <c r="P466" s="399"/>
      <c r="Q466" s="399"/>
      <c r="R466" s="399"/>
      <c r="S466" s="399"/>
      <c r="T466" s="399"/>
      <c r="U466" s="399"/>
      <c r="V466" s="399"/>
      <c r="W466" s="399"/>
      <c r="X466" s="399"/>
    </row>
    <row r="467" spans="2:24" ht="12" customHeight="1">
      <c r="B467" s="411"/>
      <c r="C467" s="411"/>
      <c r="D467" s="411"/>
      <c r="E467" s="411"/>
      <c r="F467" s="399"/>
      <c r="G467" s="399"/>
      <c r="H467" s="399"/>
      <c r="I467" s="399"/>
      <c r="J467" s="399"/>
      <c r="K467" s="399"/>
      <c r="L467" s="399"/>
      <c r="M467" s="399"/>
      <c r="N467" s="399"/>
      <c r="O467" s="399"/>
      <c r="P467" s="399"/>
      <c r="Q467" s="399"/>
      <c r="R467" s="399"/>
      <c r="S467" s="399"/>
      <c r="T467" s="399"/>
      <c r="U467" s="399"/>
      <c r="V467" s="399"/>
      <c r="W467" s="399"/>
      <c r="X467" s="399"/>
    </row>
    <row r="468" spans="2:24" ht="12" customHeight="1">
      <c r="B468" s="411"/>
      <c r="C468" s="411"/>
      <c r="D468" s="411"/>
      <c r="E468" s="411"/>
      <c r="F468" s="399"/>
      <c r="G468" s="399"/>
      <c r="H468" s="399"/>
      <c r="I468" s="399"/>
      <c r="J468" s="399"/>
      <c r="K468" s="399"/>
      <c r="L468" s="399"/>
      <c r="M468" s="399"/>
      <c r="N468" s="399"/>
      <c r="O468" s="399"/>
      <c r="P468" s="399"/>
      <c r="Q468" s="399"/>
      <c r="R468" s="399"/>
      <c r="S468" s="399"/>
      <c r="T468" s="399"/>
      <c r="U468" s="399"/>
      <c r="V468" s="399"/>
      <c r="W468" s="399"/>
      <c r="X468" s="399"/>
    </row>
    <row r="469" spans="2:24" ht="12" customHeight="1">
      <c r="B469" s="411"/>
      <c r="C469" s="411"/>
      <c r="D469" s="411"/>
      <c r="E469" s="411"/>
      <c r="F469" s="399"/>
      <c r="G469" s="399"/>
      <c r="H469" s="399"/>
      <c r="I469" s="399"/>
      <c r="J469" s="399"/>
      <c r="K469" s="399"/>
      <c r="L469" s="399"/>
      <c r="M469" s="399"/>
      <c r="N469" s="399"/>
      <c r="O469" s="399"/>
      <c r="P469" s="399"/>
      <c r="Q469" s="399"/>
      <c r="R469" s="399"/>
      <c r="S469" s="399"/>
      <c r="T469" s="399"/>
      <c r="U469" s="399"/>
      <c r="V469" s="399"/>
      <c r="W469" s="399"/>
      <c r="X469" s="399"/>
    </row>
    <row r="470" spans="2:24" ht="12" customHeight="1">
      <c r="B470" s="411"/>
      <c r="C470" s="411"/>
      <c r="D470" s="411"/>
      <c r="E470" s="411"/>
      <c r="F470" s="399"/>
      <c r="G470" s="399"/>
      <c r="H470" s="399"/>
      <c r="I470" s="399"/>
      <c r="J470" s="399"/>
      <c r="K470" s="399"/>
      <c r="L470" s="399"/>
      <c r="M470" s="399"/>
      <c r="N470" s="399"/>
      <c r="O470" s="399"/>
      <c r="P470" s="399"/>
      <c r="Q470" s="399"/>
      <c r="R470" s="399"/>
      <c r="S470" s="399"/>
      <c r="T470" s="399"/>
      <c r="U470" s="399"/>
      <c r="V470" s="399"/>
      <c r="W470" s="399"/>
      <c r="X470" s="399"/>
    </row>
    <row r="471" spans="2:24" ht="12" customHeight="1">
      <c r="B471" s="411"/>
      <c r="C471" s="411"/>
      <c r="D471" s="411"/>
      <c r="E471" s="411"/>
      <c r="F471" s="399"/>
      <c r="G471" s="399"/>
      <c r="H471" s="399"/>
      <c r="I471" s="399"/>
      <c r="J471" s="399"/>
      <c r="K471" s="399"/>
      <c r="L471" s="399"/>
      <c r="M471" s="399"/>
      <c r="N471" s="399"/>
      <c r="O471" s="399"/>
      <c r="P471" s="399"/>
      <c r="Q471" s="399"/>
      <c r="R471" s="399"/>
      <c r="S471" s="399"/>
      <c r="T471" s="399"/>
      <c r="U471" s="399"/>
      <c r="V471" s="399"/>
      <c r="W471" s="399"/>
      <c r="X471" s="399"/>
    </row>
    <row r="472" spans="2:24" ht="12" customHeight="1">
      <c r="B472" s="411"/>
      <c r="C472" s="411"/>
      <c r="D472" s="411"/>
      <c r="E472" s="411"/>
      <c r="F472" s="399"/>
      <c r="G472" s="399"/>
      <c r="H472" s="399"/>
      <c r="I472" s="399"/>
      <c r="J472" s="399"/>
      <c r="K472" s="399"/>
      <c r="L472" s="399"/>
      <c r="M472" s="399"/>
      <c r="N472" s="399"/>
      <c r="O472" s="399"/>
      <c r="P472" s="399"/>
      <c r="Q472" s="399"/>
      <c r="R472" s="399"/>
      <c r="S472" s="399"/>
      <c r="T472" s="399"/>
      <c r="U472" s="399"/>
      <c r="V472" s="399"/>
      <c r="W472" s="399"/>
      <c r="X472" s="399"/>
    </row>
    <row r="473" spans="2:24" ht="12" customHeight="1">
      <c r="B473" s="411"/>
      <c r="C473" s="411"/>
      <c r="D473" s="411"/>
      <c r="E473" s="411"/>
      <c r="F473" s="399"/>
      <c r="G473" s="399"/>
      <c r="H473" s="399"/>
      <c r="I473" s="399"/>
      <c r="J473" s="399"/>
      <c r="K473" s="399"/>
      <c r="L473" s="399"/>
      <c r="M473" s="399"/>
      <c r="N473" s="399"/>
      <c r="O473" s="399"/>
      <c r="P473" s="399"/>
      <c r="Q473" s="399"/>
      <c r="R473" s="399"/>
      <c r="S473" s="399"/>
      <c r="T473" s="399"/>
      <c r="U473" s="399"/>
      <c r="V473" s="399"/>
      <c r="W473" s="399"/>
      <c r="X473" s="399"/>
    </row>
    <row r="474" spans="2:24" ht="12" customHeight="1">
      <c r="B474" s="411"/>
      <c r="C474" s="411"/>
      <c r="D474" s="411"/>
      <c r="E474" s="411"/>
      <c r="F474" s="399"/>
      <c r="G474" s="399"/>
      <c r="H474" s="399"/>
      <c r="I474" s="399"/>
      <c r="J474" s="399"/>
      <c r="K474" s="399"/>
      <c r="L474" s="399"/>
      <c r="M474" s="399"/>
      <c r="N474" s="399"/>
      <c r="O474" s="399"/>
      <c r="P474" s="399"/>
      <c r="Q474" s="399"/>
      <c r="R474" s="399"/>
      <c r="S474" s="399"/>
      <c r="T474" s="399"/>
      <c r="U474" s="399"/>
      <c r="V474" s="399"/>
      <c r="W474" s="399"/>
      <c r="X474" s="399"/>
    </row>
    <row r="475" spans="2:24" ht="12" customHeight="1">
      <c r="B475" s="411"/>
      <c r="C475" s="411"/>
      <c r="D475" s="411"/>
      <c r="E475" s="411"/>
      <c r="F475" s="399"/>
      <c r="G475" s="399"/>
      <c r="H475" s="399"/>
      <c r="I475" s="399"/>
      <c r="J475" s="399"/>
      <c r="K475" s="399"/>
      <c r="L475" s="399"/>
      <c r="M475" s="399"/>
      <c r="N475" s="399"/>
      <c r="O475" s="399"/>
      <c r="P475" s="399"/>
      <c r="Q475" s="399"/>
      <c r="R475" s="399"/>
      <c r="S475" s="399"/>
      <c r="T475" s="399"/>
      <c r="U475" s="399"/>
      <c r="V475" s="399"/>
      <c r="W475" s="399"/>
      <c r="X475" s="399"/>
    </row>
    <row r="476" spans="2:24" ht="12" customHeight="1">
      <c r="B476" s="411"/>
      <c r="C476" s="411"/>
      <c r="D476" s="411"/>
      <c r="E476" s="411"/>
      <c r="F476" s="399"/>
      <c r="G476" s="399"/>
      <c r="H476" s="399"/>
      <c r="I476" s="399"/>
      <c r="J476" s="399"/>
      <c r="K476" s="399"/>
      <c r="L476" s="399"/>
      <c r="M476" s="399"/>
      <c r="N476" s="399"/>
      <c r="O476" s="399"/>
      <c r="P476" s="399"/>
      <c r="Q476" s="399"/>
      <c r="R476" s="399"/>
      <c r="S476" s="399"/>
      <c r="T476" s="399"/>
      <c r="U476" s="399"/>
      <c r="V476" s="399"/>
      <c r="W476" s="399"/>
      <c r="X476" s="399"/>
    </row>
    <row r="477" spans="2:24" ht="12" customHeight="1">
      <c r="B477" s="411"/>
      <c r="C477" s="411"/>
      <c r="D477" s="411"/>
      <c r="E477" s="411"/>
      <c r="F477" s="399"/>
      <c r="G477" s="399"/>
      <c r="H477" s="399"/>
      <c r="I477" s="399"/>
      <c r="J477" s="399"/>
      <c r="K477" s="399"/>
      <c r="L477" s="399"/>
      <c r="M477" s="399"/>
      <c r="N477" s="399"/>
      <c r="O477" s="399"/>
      <c r="P477" s="399"/>
      <c r="Q477" s="399"/>
      <c r="R477" s="399"/>
      <c r="S477" s="399"/>
      <c r="T477" s="399"/>
      <c r="U477" s="399"/>
      <c r="V477" s="399"/>
      <c r="W477" s="399"/>
      <c r="X477" s="399"/>
    </row>
    <row r="478" spans="2:24" ht="12" customHeight="1">
      <c r="B478" s="411"/>
      <c r="C478" s="411"/>
      <c r="D478" s="411"/>
      <c r="E478" s="411"/>
      <c r="F478" s="399"/>
      <c r="G478" s="399"/>
      <c r="H478" s="399"/>
      <c r="I478" s="399"/>
      <c r="J478" s="399"/>
      <c r="K478" s="399"/>
      <c r="L478" s="399"/>
      <c r="M478" s="399"/>
      <c r="N478" s="399"/>
      <c r="O478" s="399"/>
      <c r="P478" s="399"/>
      <c r="Q478" s="399"/>
      <c r="R478" s="399"/>
      <c r="S478" s="399"/>
      <c r="T478" s="399"/>
      <c r="U478" s="399"/>
      <c r="V478" s="399"/>
      <c r="W478" s="399"/>
      <c r="X478" s="399"/>
    </row>
    <row r="479" spans="2:24" ht="12" customHeight="1">
      <c r="B479" s="411"/>
      <c r="C479" s="411"/>
      <c r="D479" s="411"/>
      <c r="E479" s="411"/>
      <c r="F479" s="399"/>
      <c r="G479" s="399"/>
      <c r="H479" s="399"/>
      <c r="I479" s="399"/>
      <c r="J479" s="399"/>
      <c r="K479" s="399"/>
      <c r="L479" s="399"/>
      <c r="M479" s="399"/>
      <c r="N479" s="399"/>
      <c r="O479" s="399"/>
      <c r="P479" s="399"/>
      <c r="Q479" s="399"/>
      <c r="R479" s="399"/>
      <c r="S479" s="399"/>
      <c r="T479" s="399"/>
      <c r="U479" s="399"/>
      <c r="V479" s="399"/>
      <c r="W479" s="399"/>
      <c r="X479" s="399"/>
    </row>
    <row r="480" spans="2:24" ht="12" customHeight="1">
      <c r="B480" s="411"/>
      <c r="C480" s="411"/>
      <c r="D480" s="411"/>
      <c r="E480" s="411"/>
      <c r="F480" s="399"/>
      <c r="G480" s="399"/>
      <c r="H480" s="399"/>
      <c r="I480" s="399"/>
      <c r="J480" s="399"/>
      <c r="K480" s="399"/>
      <c r="L480" s="399"/>
      <c r="M480" s="399"/>
      <c r="N480" s="399"/>
      <c r="O480" s="399"/>
      <c r="P480" s="399"/>
      <c r="Q480" s="399"/>
      <c r="R480" s="399"/>
      <c r="S480" s="399"/>
      <c r="T480" s="399"/>
      <c r="U480" s="399"/>
      <c r="V480" s="399"/>
      <c r="W480" s="399"/>
      <c r="X480" s="399"/>
    </row>
    <row r="481" spans="2:24" ht="12" customHeight="1">
      <c r="B481" s="411"/>
      <c r="C481" s="411"/>
      <c r="D481" s="411"/>
      <c r="E481" s="411"/>
      <c r="F481" s="399"/>
      <c r="G481" s="399"/>
      <c r="H481" s="399"/>
      <c r="I481" s="399"/>
      <c r="J481" s="399"/>
      <c r="K481" s="399"/>
      <c r="L481" s="399"/>
      <c r="M481" s="399"/>
      <c r="N481" s="399"/>
      <c r="O481" s="399"/>
      <c r="P481" s="399"/>
      <c r="Q481" s="399"/>
      <c r="R481" s="399"/>
      <c r="S481" s="399"/>
      <c r="T481" s="399"/>
      <c r="U481" s="399"/>
      <c r="V481" s="399"/>
      <c r="W481" s="399"/>
      <c r="X481" s="399"/>
    </row>
    <row r="482" spans="2:24" ht="12" customHeight="1">
      <c r="B482" s="411"/>
      <c r="C482" s="411"/>
      <c r="D482" s="411"/>
      <c r="E482" s="411"/>
      <c r="F482" s="399"/>
      <c r="G482" s="399"/>
      <c r="H482" s="399"/>
      <c r="I482" s="399"/>
      <c r="J482" s="399"/>
      <c r="K482" s="399"/>
      <c r="L482" s="399"/>
      <c r="M482" s="399"/>
      <c r="N482" s="399"/>
      <c r="O482" s="399"/>
      <c r="P482" s="399"/>
      <c r="Q482" s="399"/>
      <c r="R482" s="399"/>
      <c r="S482" s="399"/>
      <c r="T482" s="399"/>
      <c r="U482" s="399"/>
      <c r="V482" s="399"/>
      <c r="W482" s="399"/>
      <c r="X482" s="399"/>
    </row>
    <row r="483" spans="2:24" ht="12" customHeight="1">
      <c r="B483" s="411"/>
      <c r="C483" s="411"/>
      <c r="D483" s="411"/>
      <c r="E483" s="411"/>
      <c r="F483" s="399"/>
      <c r="G483" s="399"/>
      <c r="H483" s="399"/>
      <c r="I483" s="399"/>
      <c r="J483" s="399"/>
      <c r="K483" s="399"/>
      <c r="L483" s="399"/>
      <c r="M483" s="399"/>
      <c r="N483" s="399"/>
      <c r="O483" s="399"/>
      <c r="P483" s="399"/>
      <c r="Q483" s="399"/>
      <c r="R483" s="399"/>
      <c r="S483" s="399"/>
      <c r="T483" s="399"/>
      <c r="U483" s="399"/>
      <c r="V483" s="399"/>
      <c r="W483" s="399"/>
      <c r="X483" s="399"/>
    </row>
    <row r="484" spans="2:24" ht="12" customHeight="1">
      <c r="B484" s="411"/>
      <c r="C484" s="411"/>
      <c r="D484" s="411"/>
      <c r="E484" s="411"/>
      <c r="F484" s="399"/>
      <c r="G484" s="399"/>
      <c r="H484" s="399"/>
      <c r="I484" s="399"/>
      <c r="J484" s="399"/>
      <c r="K484" s="399"/>
      <c r="L484" s="399"/>
      <c r="M484" s="399"/>
      <c r="N484" s="399"/>
      <c r="O484" s="399"/>
      <c r="P484" s="399"/>
      <c r="Q484" s="399"/>
      <c r="R484" s="399"/>
      <c r="S484" s="399"/>
      <c r="T484" s="399"/>
      <c r="U484" s="399"/>
      <c r="V484" s="399"/>
      <c r="W484" s="399"/>
      <c r="X484" s="399"/>
    </row>
    <row r="485" spans="2:24" ht="12" customHeight="1">
      <c r="B485" s="411"/>
      <c r="C485" s="411"/>
      <c r="D485" s="411"/>
      <c r="E485" s="411"/>
      <c r="F485" s="399"/>
      <c r="G485" s="399"/>
      <c r="H485" s="399"/>
      <c r="I485" s="399"/>
      <c r="J485" s="399"/>
      <c r="K485" s="399"/>
      <c r="L485" s="399"/>
      <c r="M485" s="399"/>
      <c r="N485" s="399"/>
      <c r="O485" s="399"/>
      <c r="P485" s="399"/>
      <c r="Q485" s="399"/>
      <c r="R485" s="399"/>
      <c r="S485" s="399"/>
      <c r="T485" s="399"/>
      <c r="U485" s="399"/>
      <c r="V485" s="399"/>
      <c r="W485" s="399"/>
      <c r="X485" s="399"/>
    </row>
    <row r="486" spans="2:24" ht="12" customHeight="1">
      <c r="B486" s="411"/>
      <c r="C486" s="411"/>
      <c r="D486" s="411"/>
      <c r="E486" s="411"/>
      <c r="F486" s="399"/>
      <c r="G486" s="399"/>
      <c r="H486" s="399"/>
      <c r="I486" s="399"/>
      <c r="J486" s="399"/>
      <c r="K486" s="399"/>
      <c r="L486" s="399"/>
      <c r="M486" s="399"/>
      <c r="N486" s="399"/>
      <c r="O486" s="399"/>
      <c r="P486" s="399"/>
      <c r="Q486" s="399"/>
      <c r="R486" s="399"/>
      <c r="S486" s="399"/>
      <c r="T486" s="399"/>
      <c r="U486" s="399"/>
      <c r="V486" s="399"/>
      <c r="W486" s="399"/>
      <c r="X486" s="399"/>
    </row>
    <row r="487" spans="2:24" ht="12" customHeight="1">
      <c r="B487" s="411"/>
      <c r="C487" s="411"/>
      <c r="D487" s="411"/>
      <c r="E487" s="411"/>
      <c r="F487" s="399"/>
      <c r="G487" s="399"/>
      <c r="H487" s="399"/>
      <c r="I487" s="399"/>
      <c r="J487" s="399"/>
      <c r="K487" s="399"/>
      <c r="L487" s="399"/>
      <c r="M487" s="399"/>
      <c r="N487" s="399"/>
      <c r="O487" s="399"/>
      <c r="P487" s="399"/>
      <c r="Q487" s="399"/>
      <c r="R487" s="399"/>
      <c r="S487" s="399"/>
      <c r="T487" s="399"/>
      <c r="U487" s="399"/>
      <c r="V487" s="399"/>
      <c r="W487" s="399"/>
      <c r="X487" s="399"/>
    </row>
    <row r="488" spans="2:24" ht="12" customHeight="1">
      <c r="B488" s="411"/>
      <c r="C488" s="411"/>
      <c r="D488" s="411"/>
      <c r="E488" s="411"/>
      <c r="F488" s="399"/>
      <c r="G488" s="399"/>
      <c r="H488" s="399"/>
      <c r="I488" s="399"/>
      <c r="J488" s="399"/>
      <c r="K488" s="399"/>
      <c r="L488" s="399"/>
      <c r="M488" s="399"/>
      <c r="N488" s="399"/>
      <c r="O488" s="399"/>
      <c r="P488" s="399"/>
      <c r="Q488" s="399"/>
      <c r="R488" s="399"/>
      <c r="S488" s="399"/>
      <c r="T488" s="399"/>
      <c r="U488" s="399"/>
      <c r="V488" s="399"/>
      <c r="W488" s="399"/>
      <c r="X488" s="399"/>
    </row>
    <row r="489" spans="2:24" ht="12" customHeight="1">
      <c r="B489" s="411"/>
      <c r="C489" s="411"/>
      <c r="D489" s="411"/>
      <c r="E489" s="411"/>
      <c r="F489" s="399"/>
      <c r="G489" s="399"/>
      <c r="H489" s="399"/>
      <c r="I489" s="399"/>
      <c r="J489" s="399"/>
      <c r="K489" s="399"/>
      <c r="L489" s="399"/>
      <c r="M489" s="399"/>
      <c r="N489" s="399"/>
      <c r="O489" s="399"/>
      <c r="P489" s="399"/>
      <c r="Q489" s="399"/>
      <c r="R489" s="399"/>
      <c r="S489" s="399"/>
      <c r="T489" s="399"/>
      <c r="U489" s="399"/>
      <c r="V489" s="399"/>
      <c r="W489" s="399"/>
      <c r="X489" s="399"/>
    </row>
    <row r="490" spans="2:24" ht="12" customHeight="1">
      <c r="B490" s="411"/>
      <c r="C490" s="411"/>
      <c r="D490" s="411"/>
      <c r="E490" s="411"/>
      <c r="F490" s="399"/>
      <c r="G490" s="399"/>
      <c r="H490" s="399"/>
      <c r="I490" s="399"/>
      <c r="J490" s="399"/>
      <c r="K490" s="399"/>
      <c r="L490" s="399"/>
      <c r="M490" s="399"/>
      <c r="N490" s="399"/>
      <c r="O490" s="399"/>
      <c r="P490" s="399"/>
      <c r="Q490" s="399"/>
      <c r="R490" s="399"/>
      <c r="S490" s="399"/>
      <c r="T490" s="399"/>
      <c r="U490" s="399"/>
      <c r="V490" s="399"/>
      <c r="W490" s="399"/>
      <c r="X490" s="399"/>
    </row>
    <row r="491" spans="2:24" ht="12" customHeight="1">
      <c r="B491" s="411"/>
      <c r="C491" s="411"/>
      <c r="D491" s="411"/>
      <c r="E491" s="411"/>
      <c r="F491" s="399"/>
      <c r="G491" s="399"/>
      <c r="H491" s="399"/>
      <c r="I491" s="399"/>
      <c r="J491" s="399"/>
      <c r="K491" s="399"/>
      <c r="L491" s="399"/>
      <c r="M491" s="399"/>
      <c r="N491" s="399"/>
      <c r="O491" s="399"/>
      <c r="P491" s="399"/>
      <c r="Q491" s="399"/>
      <c r="R491" s="399"/>
      <c r="S491" s="399"/>
      <c r="T491" s="399"/>
      <c r="U491" s="399"/>
      <c r="V491" s="399"/>
      <c r="W491" s="399"/>
      <c r="X491" s="399"/>
    </row>
    <row r="492" spans="2:24" ht="12" customHeight="1">
      <c r="B492" s="411"/>
      <c r="C492" s="411"/>
      <c r="D492" s="411"/>
      <c r="E492" s="411"/>
      <c r="F492" s="399"/>
      <c r="G492" s="399"/>
      <c r="H492" s="399"/>
      <c r="I492" s="399"/>
      <c r="J492" s="399"/>
      <c r="K492" s="399"/>
      <c r="L492" s="399"/>
      <c r="M492" s="399"/>
      <c r="N492" s="399"/>
      <c r="O492" s="399"/>
      <c r="P492" s="399"/>
      <c r="Q492" s="399"/>
      <c r="R492" s="399"/>
      <c r="S492" s="399"/>
      <c r="T492" s="399"/>
      <c r="U492" s="399"/>
      <c r="V492" s="399"/>
      <c r="W492" s="399"/>
      <c r="X492" s="399"/>
    </row>
    <row r="493" spans="2:24" ht="12" customHeight="1">
      <c r="B493" s="411"/>
      <c r="C493" s="411"/>
      <c r="D493" s="411"/>
      <c r="E493" s="411"/>
      <c r="F493" s="399"/>
      <c r="G493" s="399"/>
      <c r="H493" s="399"/>
      <c r="I493" s="399"/>
      <c r="J493" s="399"/>
      <c r="K493" s="399"/>
      <c r="L493" s="399"/>
      <c r="M493" s="399"/>
      <c r="N493" s="399"/>
      <c r="O493" s="399"/>
      <c r="P493" s="399"/>
      <c r="Q493" s="399"/>
      <c r="R493" s="399"/>
      <c r="S493" s="399"/>
      <c r="T493" s="399"/>
      <c r="U493" s="399"/>
      <c r="V493" s="399"/>
      <c r="W493" s="399"/>
      <c r="X493" s="399"/>
    </row>
    <row r="494" spans="2:24" ht="12" customHeight="1">
      <c r="B494" s="411"/>
      <c r="C494" s="411"/>
      <c r="D494" s="411"/>
      <c r="E494" s="411"/>
      <c r="F494" s="399"/>
      <c r="G494" s="399"/>
      <c r="H494" s="399"/>
      <c r="I494" s="399"/>
      <c r="J494" s="399"/>
      <c r="K494" s="399"/>
      <c r="L494" s="399"/>
      <c r="M494" s="399"/>
      <c r="N494" s="399"/>
      <c r="O494" s="399"/>
      <c r="P494" s="399"/>
      <c r="Q494" s="399"/>
      <c r="R494" s="399"/>
      <c r="S494" s="399"/>
      <c r="T494" s="399"/>
      <c r="U494" s="399"/>
      <c r="V494" s="399"/>
      <c r="W494" s="399"/>
      <c r="X494" s="399"/>
    </row>
    <row r="495" spans="2:24" ht="12" customHeight="1">
      <c r="B495" s="411"/>
      <c r="C495" s="411"/>
      <c r="D495" s="411"/>
      <c r="E495" s="411"/>
      <c r="F495" s="399"/>
      <c r="G495" s="399"/>
      <c r="H495" s="399"/>
      <c r="I495" s="399"/>
      <c r="J495" s="399"/>
      <c r="K495" s="399"/>
      <c r="L495" s="399"/>
      <c r="M495" s="399"/>
      <c r="N495" s="399"/>
      <c r="O495" s="399"/>
      <c r="P495" s="399"/>
      <c r="Q495" s="399"/>
      <c r="R495" s="399"/>
      <c r="S495" s="399"/>
      <c r="T495" s="399"/>
      <c r="U495" s="399"/>
      <c r="V495" s="399"/>
      <c r="W495" s="399"/>
      <c r="X495" s="399"/>
    </row>
    <row r="496" spans="2:24" ht="12" customHeight="1">
      <c r="B496" s="411"/>
      <c r="C496" s="411"/>
      <c r="D496" s="411"/>
      <c r="E496" s="411"/>
      <c r="F496" s="399"/>
      <c r="G496" s="399"/>
      <c r="H496" s="399"/>
      <c r="I496" s="399"/>
      <c r="J496" s="399"/>
      <c r="K496" s="399"/>
      <c r="L496" s="399"/>
      <c r="M496" s="399"/>
      <c r="N496" s="399"/>
      <c r="O496" s="399"/>
      <c r="P496" s="399"/>
      <c r="Q496" s="399"/>
      <c r="R496" s="399"/>
      <c r="S496" s="399"/>
      <c r="T496" s="399"/>
      <c r="U496" s="399"/>
      <c r="V496" s="399"/>
      <c r="W496" s="399"/>
      <c r="X496" s="399"/>
    </row>
    <row r="497" spans="2:24" ht="12" customHeight="1">
      <c r="B497" s="411"/>
      <c r="C497" s="411"/>
      <c r="D497" s="411"/>
      <c r="E497" s="411"/>
      <c r="F497" s="399"/>
      <c r="G497" s="399"/>
      <c r="H497" s="399"/>
      <c r="I497" s="399"/>
      <c r="J497" s="399"/>
      <c r="K497" s="399"/>
      <c r="L497" s="399"/>
      <c r="M497" s="399"/>
      <c r="N497" s="399"/>
      <c r="O497" s="399"/>
      <c r="P497" s="399"/>
      <c r="Q497" s="399"/>
      <c r="R497" s="399"/>
      <c r="S497" s="399"/>
      <c r="T497" s="399"/>
      <c r="U497" s="399"/>
      <c r="V497" s="399"/>
      <c r="W497" s="399"/>
      <c r="X497" s="399"/>
    </row>
    <row r="498" spans="2:24" ht="12" customHeight="1">
      <c r="B498" s="411"/>
      <c r="C498" s="411"/>
      <c r="D498" s="411"/>
      <c r="E498" s="411"/>
      <c r="F498" s="399"/>
      <c r="G498" s="399"/>
      <c r="H498" s="399"/>
      <c r="I498" s="399"/>
      <c r="J498" s="399"/>
      <c r="K498" s="399"/>
      <c r="L498" s="399"/>
      <c r="M498" s="399"/>
      <c r="N498" s="399"/>
      <c r="O498" s="399"/>
      <c r="P498" s="399"/>
      <c r="Q498" s="399"/>
      <c r="R498" s="399"/>
      <c r="S498" s="399"/>
      <c r="T498" s="399"/>
      <c r="U498" s="399"/>
      <c r="V498" s="399"/>
      <c r="W498" s="399"/>
      <c r="X498" s="399"/>
    </row>
    <row r="499" spans="2:24" ht="12" customHeight="1">
      <c r="B499" s="411"/>
      <c r="C499" s="411"/>
      <c r="D499" s="411"/>
      <c r="E499" s="411"/>
      <c r="F499" s="399"/>
      <c r="G499" s="399"/>
      <c r="H499" s="399"/>
      <c r="I499" s="399"/>
      <c r="J499" s="399"/>
      <c r="K499" s="399"/>
      <c r="L499" s="399"/>
      <c r="M499" s="399"/>
      <c r="N499" s="399"/>
      <c r="O499" s="399"/>
      <c r="P499" s="399"/>
      <c r="Q499" s="399"/>
      <c r="R499" s="399"/>
      <c r="S499" s="399"/>
      <c r="T499" s="399"/>
      <c r="U499" s="399"/>
      <c r="V499" s="399"/>
      <c r="W499" s="399"/>
      <c r="X499" s="399"/>
    </row>
    <row r="500" spans="2:24" ht="12" customHeight="1">
      <c r="B500" s="411"/>
      <c r="C500" s="411"/>
      <c r="D500" s="411"/>
      <c r="E500" s="411"/>
      <c r="F500" s="399"/>
      <c r="G500" s="399"/>
      <c r="H500" s="399"/>
      <c r="I500" s="399"/>
      <c r="J500" s="399"/>
      <c r="K500" s="399"/>
      <c r="L500" s="399"/>
      <c r="M500" s="399"/>
      <c r="N500" s="399"/>
      <c r="O500" s="399"/>
      <c r="P500" s="399"/>
      <c r="Q500" s="399"/>
      <c r="R500" s="399"/>
      <c r="S500" s="399"/>
      <c r="T500" s="399"/>
      <c r="U500" s="399"/>
      <c r="V500" s="399"/>
      <c r="W500" s="399"/>
      <c r="X500" s="399"/>
    </row>
    <row r="501" spans="2:24" ht="12" customHeight="1">
      <c r="B501" s="411"/>
      <c r="C501" s="411"/>
      <c r="D501" s="411"/>
      <c r="E501" s="411"/>
      <c r="F501" s="399"/>
      <c r="G501" s="399"/>
      <c r="H501" s="399"/>
      <c r="I501" s="399"/>
      <c r="J501" s="399"/>
      <c r="K501" s="399"/>
      <c r="L501" s="399"/>
      <c r="M501" s="399"/>
      <c r="N501" s="399"/>
      <c r="O501" s="399"/>
      <c r="P501" s="399"/>
      <c r="Q501" s="399"/>
      <c r="R501" s="399"/>
      <c r="S501" s="399"/>
      <c r="T501" s="399"/>
      <c r="U501" s="399"/>
      <c r="V501" s="399"/>
      <c r="W501" s="399"/>
      <c r="X501" s="399"/>
    </row>
    <row r="502" spans="2:24" ht="12" customHeight="1">
      <c r="B502" s="411"/>
      <c r="C502" s="411"/>
      <c r="D502" s="411"/>
      <c r="E502" s="411"/>
      <c r="F502" s="399"/>
      <c r="G502" s="399"/>
      <c r="H502" s="399"/>
      <c r="I502" s="399"/>
      <c r="J502" s="399"/>
      <c r="K502" s="399"/>
      <c r="L502" s="399"/>
      <c r="M502" s="399"/>
      <c r="N502" s="399"/>
      <c r="O502" s="399"/>
      <c r="P502" s="399"/>
      <c r="Q502" s="399"/>
      <c r="R502" s="399"/>
      <c r="S502" s="399"/>
      <c r="T502" s="399"/>
      <c r="U502" s="399"/>
      <c r="V502" s="399"/>
      <c r="W502" s="399"/>
      <c r="X502" s="399"/>
    </row>
    <row r="503" spans="2:24" ht="12" customHeight="1">
      <c r="B503" s="411"/>
      <c r="C503" s="411"/>
      <c r="D503" s="411"/>
      <c r="E503" s="411"/>
      <c r="F503" s="399"/>
      <c r="G503" s="399"/>
      <c r="H503" s="399"/>
      <c r="I503" s="399"/>
      <c r="J503" s="399"/>
      <c r="K503" s="399"/>
      <c r="L503" s="399"/>
      <c r="M503" s="399"/>
      <c r="N503" s="399"/>
      <c r="O503" s="399"/>
      <c r="P503" s="399"/>
      <c r="Q503" s="399"/>
      <c r="R503" s="399"/>
      <c r="S503" s="399"/>
      <c r="T503" s="399"/>
      <c r="U503" s="399"/>
      <c r="V503" s="399"/>
      <c r="W503" s="399"/>
      <c r="X503" s="399"/>
    </row>
    <row r="504" spans="2:24" ht="12" customHeight="1">
      <c r="B504" s="411"/>
      <c r="C504" s="411"/>
      <c r="D504" s="411"/>
      <c r="E504" s="411"/>
      <c r="F504" s="399"/>
      <c r="G504" s="399"/>
      <c r="H504" s="399"/>
      <c r="I504" s="399"/>
      <c r="J504" s="399"/>
      <c r="K504" s="399"/>
      <c r="L504" s="399"/>
      <c r="M504" s="399"/>
      <c r="N504" s="399"/>
      <c r="O504" s="399"/>
      <c r="P504" s="399"/>
      <c r="Q504" s="399"/>
      <c r="R504" s="399"/>
      <c r="S504" s="399"/>
      <c r="T504" s="399"/>
      <c r="U504" s="399"/>
      <c r="V504" s="399"/>
      <c r="W504" s="399"/>
      <c r="X504" s="399"/>
    </row>
    <row r="505" spans="2:24" ht="12" customHeight="1">
      <c r="B505" s="411"/>
      <c r="C505" s="411"/>
      <c r="D505" s="411"/>
      <c r="E505" s="411"/>
      <c r="F505" s="399"/>
      <c r="G505" s="399"/>
      <c r="H505" s="399"/>
      <c r="I505" s="399"/>
      <c r="J505" s="399"/>
      <c r="K505" s="399"/>
      <c r="L505" s="399"/>
      <c r="M505" s="399"/>
      <c r="N505" s="399"/>
      <c r="O505" s="399"/>
      <c r="P505" s="399"/>
      <c r="Q505" s="399"/>
      <c r="R505" s="399"/>
      <c r="S505" s="399"/>
      <c r="T505" s="399"/>
      <c r="U505" s="399"/>
      <c r="V505" s="399"/>
      <c r="W505" s="399"/>
      <c r="X505" s="399"/>
    </row>
    <row r="506" spans="2:24" ht="12" customHeight="1">
      <c r="B506" s="411"/>
      <c r="C506" s="411"/>
      <c r="D506" s="411"/>
      <c r="E506" s="411"/>
      <c r="F506" s="399"/>
      <c r="G506" s="399"/>
      <c r="H506" s="399"/>
      <c r="I506" s="399"/>
      <c r="J506" s="399"/>
      <c r="K506" s="399"/>
      <c r="L506" s="399"/>
      <c r="M506" s="399"/>
      <c r="N506" s="399"/>
      <c r="O506" s="399"/>
      <c r="P506" s="399"/>
      <c r="Q506" s="399"/>
      <c r="R506" s="399"/>
      <c r="S506" s="399"/>
      <c r="T506" s="399"/>
      <c r="U506" s="399"/>
      <c r="V506" s="399"/>
      <c r="W506" s="399"/>
      <c r="X506" s="399"/>
    </row>
    <row r="507" spans="2:24" ht="12" customHeight="1">
      <c r="B507" s="411"/>
      <c r="C507" s="411"/>
      <c r="D507" s="411"/>
      <c r="E507" s="411"/>
      <c r="F507" s="399"/>
      <c r="G507" s="399"/>
      <c r="H507" s="399"/>
      <c r="I507" s="399"/>
      <c r="J507" s="399"/>
      <c r="K507" s="399"/>
      <c r="L507" s="399"/>
      <c r="M507" s="399"/>
      <c r="N507" s="399"/>
      <c r="O507" s="399"/>
      <c r="P507" s="399"/>
      <c r="Q507" s="399"/>
      <c r="R507" s="399"/>
      <c r="S507" s="399"/>
      <c r="T507" s="399"/>
      <c r="U507" s="399"/>
      <c r="V507" s="399"/>
      <c r="W507" s="399"/>
      <c r="X507" s="399"/>
    </row>
    <row r="508" spans="2:24" ht="12" customHeight="1">
      <c r="B508" s="411"/>
      <c r="C508" s="411"/>
      <c r="D508" s="411"/>
      <c r="E508" s="411"/>
      <c r="F508" s="399"/>
      <c r="G508" s="399"/>
      <c r="H508" s="399"/>
      <c r="I508" s="399"/>
      <c r="J508" s="399"/>
      <c r="K508" s="399"/>
      <c r="L508" s="399"/>
      <c r="M508" s="399"/>
      <c r="N508" s="399"/>
      <c r="O508" s="399"/>
      <c r="P508" s="399"/>
      <c r="Q508" s="399"/>
      <c r="R508" s="399"/>
      <c r="S508" s="399"/>
      <c r="T508" s="399"/>
      <c r="U508" s="399"/>
      <c r="V508" s="399"/>
      <c r="W508" s="399"/>
      <c r="X508" s="399"/>
    </row>
    <row r="509" spans="2:24" ht="12" customHeight="1">
      <c r="B509" s="411"/>
      <c r="C509" s="411"/>
      <c r="D509" s="411"/>
      <c r="E509" s="411"/>
      <c r="F509" s="399"/>
      <c r="G509" s="399"/>
      <c r="H509" s="399"/>
      <c r="I509" s="399"/>
      <c r="J509" s="399"/>
      <c r="K509" s="399"/>
      <c r="L509" s="399"/>
      <c r="M509" s="399"/>
      <c r="N509" s="399"/>
      <c r="O509" s="399"/>
      <c r="P509" s="399"/>
      <c r="Q509" s="399"/>
      <c r="R509" s="399"/>
      <c r="S509" s="399"/>
      <c r="T509" s="399"/>
      <c r="U509" s="399"/>
      <c r="V509" s="399"/>
      <c r="W509" s="399"/>
      <c r="X509" s="399"/>
    </row>
    <row r="510" spans="2:24" ht="12" customHeight="1">
      <c r="B510" s="411"/>
      <c r="C510" s="411"/>
      <c r="D510" s="411"/>
      <c r="E510" s="411"/>
      <c r="F510" s="399"/>
      <c r="G510" s="399"/>
      <c r="H510" s="399"/>
      <c r="I510" s="399"/>
      <c r="J510" s="399"/>
      <c r="K510" s="399"/>
      <c r="L510" s="399"/>
      <c r="M510" s="399"/>
      <c r="N510" s="399"/>
      <c r="O510" s="399"/>
      <c r="P510" s="399"/>
      <c r="Q510" s="399"/>
      <c r="R510" s="399"/>
      <c r="S510" s="399"/>
      <c r="T510" s="399"/>
      <c r="U510" s="399"/>
      <c r="V510" s="399"/>
      <c r="W510" s="399"/>
      <c r="X510" s="399"/>
    </row>
    <row r="511" spans="2:24" ht="12" customHeight="1">
      <c r="B511" s="411"/>
      <c r="C511" s="411"/>
      <c r="D511" s="411"/>
      <c r="E511" s="411"/>
      <c r="F511" s="399"/>
      <c r="G511" s="399"/>
      <c r="H511" s="399"/>
      <c r="I511" s="399"/>
      <c r="J511" s="399"/>
      <c r="K511" s="399"/>
      <c r="L511" s="399"/>
      <c r="M511" s="399"/>
      <c r="N511" s="399"/>
      <c r="O511" s="399"/>
      <c r="P511" s="399"/>
      <c r="Q511" s="399"/>
      <c r="R511" s="399"/>
      <c r="S511" s="399"/>
      <c r="T511" s="399"/>
      <c r="U511" s="399"/>
      <c r="V511" s="399"/>
      <c r="W511" s="399"/>
      <c r="X511" s="399"/>
    </row>
    <row r="512" spans="2:24" ht="12" customHeight="1">
      <c r="B512" s="411"/>
      <c r="C512" s="411"/>
      <c r="D512" s="411"/>
      <c r="E512" s="411"/>
      <c r="F512" s="399"/>
      <c r="G512" s="399"/>
      <c r="H512" s="399"/>
      <c r="I512" s="399"/>
      <c r="J512" s="399"/>
      <c r="K512" s="399"/>
      <c r="L512" s="399"/>
      <c r="M512" s="399"/>
      <c r="N512" s="399"/>
      <c r="O512" s="399"/>
      <c r="P512" s="399"/>
      <c r="Q512" s="399"/>
      <c r="R512" s="399"/>
      <c r="S512" s="399"/>
      <c r="T512" s="399"/>
      <c r="U512" s="399"/>
      <c r="V512" s="399"/>
      <c r="W512" s="399"/>
      <c r="X512" s="399"/>
    </row>
    <row r="513" spans="2:24" ht="12" customHeight="1">
      <c r="B513" s="411"/>
      <c r="C513" s="411"/>
      <c r="D513" s="411"/>
      <c r="E513" s="411"/>
      <c r="F513" s="399"/>
      <c r="G513" s="399"/>
      <c r="H513" s="399"/>
      <c r="I513" s="399"/>
      <c r="J513" s="399"/>
      <c r="K513" s="399"/>
      <c r="L513" s="399"/>
      <c r="M513" s="399"/>
      <c r="N513" s="399"/>
      <c r="O513" s="399"/>
      <c r="P513" s="399"/>
      <c r="Q513" s="399"/>
      <c r="R513" s="399"/>
      <c r="S513" s="399"/>
      <c r="T513" s="399"/>
      <c r="U513" s="399"/>
      <c r="V513" s="399"/>
      <c r="W513" s="399"/>
      <c r="X513" s="399"/>
    </row>
    <row r="514" spans="2:24" ht="12" customHeight="1">
      <c r="B514" s="411"/>
      <c r="C514" s="411"/>
      <c r="D514" s="411"/>
      <c r="E514" s="411"/>
      <c r="F514" s="399"/>
      <c r="G514" s="399"/>
      <c r="H514" s="399"/>
      <c r="I514" s="399"/>
      <c r="J514" s="399"/>
      <c r="K514" s="399"/>
      <c r="L514" s="399"/>
      <c r="M514" s="399"/>
      <c r="N514" s="399"/>
      <c r="O514" s="399"/>
      <c r="P514" s="399"/>
      <c r="Q514" s="399"/>
      <c r="R514" s="399"/>
      <c r="S514" s="399"/>
      <c r="T514" s="399"/>
      <c r="U514" s="399"/>
      <c r="V514" s="399"/>
      <c r="W514" s="399"/>
      <c r="X514" s="399"/>
    </row>
    <row r="515" spans="2:24" ht="12" customHeight="1">
      <c r="B515" s="411"/>
      <c r="C515" s="411"/>
      <c r="D515" s="411"/>
      <c r="E515" s="411"/>
      <c r="F515" s="399"/>
      <c r="G515" s="399"/>
      <c r="H515" s="399"/>
      <c r="I515" s="399"/>
      <c r="J515" s="399"/>
      <c r="K515" s="399"/>
      <c r="L515" s="399"/>
      <c r="M515" s="399"/>
      <c r="N515" s="399"/>
      <c r="O515" s="399"/>
      <c r="P515" s="399"/>
      <c r="Q515" s="399"/>
      <c r="R515" s="399"/>
      <c r="S515" s="399"/>
      <c r="T515" s="399"/>
      <c r="U515" s="399"/>
      <c r="V515" s="399"/>
      <c r="W515" s="399"/>
      <c r="X515" s="399"/>
    </row>
    <row r="516" spans="2:24" ht="12" customHeight="1">
      <c r="B516" s="411"/>
      <c r="C516" s="411"/>
      <c r="D516" s="411"/>
      <c r="E516" s="411"/>
      <c r="F516" s="399"/>
      <c r="G516" s="399"/>
      <c r="H516" s="399"/>
      <c r="I516" s="399"/>
      <c r="J516" s="399"/>
      <c r="K516" s="399"/>
      <c r="L516" s="399"/>
      <c r="M516" s="399"/>
      <c r="N516" s="399"/>
      <c r="O516" s="399"/>
      <c r="P516" s="399"/>
      <c r="Q516" s="399"/>
      <c r="R516" s="399"/>
      <c r="S516" s="399"/>
      <c r="T516" s="399"/>
      <c r="U516" s="399"/>
      <c r="V516" s="399"/>
      <c r="W516" s="399"/>
      <c r="X516" s="399"/>
    </row>
    <row r="517" spans="2:24" ht="12" customHeight="1">
      <c r="B517" s="411"/>
      <c r="C517" s="411"/>
      <c r="D517" s="411"/>
      <c r="E517" s="411"/>
      <c r="F517" s="399"/>
      <c r="G517" s="399"/>
      <c r="H517" s="399"/>
      <c r="I517" s="399"/>
      <c r="J517" s="399"/>
      <c r="K517" s="399"/>
      <c r="L517" s="399"/>
      <c r="M517" s="399"/>
      <c r="N517" s="399"/>
      <c r="O517" s="399"/>
      <c r="P517" s="399"/>
      <c r="Q517" s="399"/>
      <c r="R517" s="399"/>
      <c r="S517" s="399"/>
      <c r="T517" s="399"/>
      <c r="U517" s="399"/>
      <c r="V517" s="399"/>
      <c r="W517" s="399"/>
      <c r="X517" s="399"/>
    </row>
    <row r="518" spans="2:24" ht="12" customHeight="1">
      <c r="B518" s="411"/>
      <c r="C518" s="411"/>
      <c r="D518" s="411"/>
      <c r="E518" s="411"/>
      <c r="F518" s="399"/>
      <c r="G518" s="399"/>
      <c r="H518" s="399"/>
      <c r="I518" s="399"/>
      <c r="J518" s="399"/>
      <c r="K518" s="399"/>
      <c r="L518" s="399"/>
      <c r="M518" s="399"/>
      <c r="N518" s="399"/>
      <c r="O518" s="399"/>
      <c r="P518" s="399"/>
      <c r="Q518" s="399"/>
      <c r="R518" s="399"/>
      <c r="S518" s="399"/>
      <c r="T518" s="399"/>
      <c r="U518" s="399"/>
      <c r="V518" s="399"/>
      <c r="W518" s="399"/>
      <c r="X518" s="399"/>
    </row>
    <row r="519" spans="2:24" ht="12" customHeight="1">
      <c r="B519" s="411"/>
      <c r="C519" s="411"/>
      <c r="D519" s="411"/>
      <c r="E519" s="411"/>
      <c r="F519" s="399"/>
      <c r="G519" s="399"/>
      <c r="H519" s="399"/>
      <c r="I519" s="399"/>
      <c r="J519" s="399"/>
      <c r="K519" s="399"/>
      <c r="L519" s="399"/>
      <c r="M519" s="399"/>
      <c r="N519" s="399"/>
      <c r="O519" s="399"/>
      <c r="P519" s="399"/>
      <c r="Q519" s="399"/>
      <c r="R519" s="399"/>
      <c r="S519" s="399"/>
      <c r="T519" s="399"/>
      <c r="U519" s="399"/>
      <c r="V519" s="399"/>
      <c r="W519" s="399"/>
      <c r="X519" s="399"/>
    </row>
    <row r="520" spans="2:24" ht="12" customHeight="1">
      <c r="B520" s="411"/>
      <c r="C520" s="411"/>
      <c r="D520" s="411"/>
      <c r="E520" s="411"/>
      <c r="F520" s="399"/>
      <c r="G520" s="399"/>
      <c r="H520" s="399"/>
      <c r="I520" s="399"/>
      <c r="J520" s="399"/>
      <c r="K520" s="399"/>
      <c r="L520" s="399"/>
      <c r="M520" s="399"/>
      <c r="N520" s="399"/>
      <c r="O520" s="399"/>
      <c r="P520" s="399"/>
      <c r="Q520" s="399"/>
      <c r="R520" s="399"/>
      <c r="S520" s="399"/>
      <c r="T520" s="399"/>
      <c r="U520" s="399"/>
      <c r="V520" s="399"/>
      <c r="W520" s="399"/>
      <c r="X520" s="399"/>
    </row>
    <row r="521" spans="2:24" ht="12" customHeight="1">
      <c r="B521" s="411"/>
      <c r="C521" s="411"/>
      <c r="D521" s="411"/>
      <c r="E521" s="411"/>
      <c r="F521" s="399"/>
      <c r="G521" s="399"/>
      <c r="H521" s="399"/>
      <c r="I521" s="399"/>
      <c r="J521" s="399"/>
      <c r="K521" s="399"/>
      <c r="L521" s="399"/>
      <c r="M521" s="399"/>
      <c r="N521" s="399"/>
      <c r="O521" s="399"/>
      <c r="P521" s="399"/>
      <c r="Q521" s="399"/>
      <c r="R521" s="399"/>
      <c r="S521" s="399"/>
      <c r="T521" s="399"/>
      <c r="U521" s="399"/>
      <c r="V521" s="399"/>
      <c r="W521" s="399"/>
      <c r="X521" s="399"/>
    </row>
    <row r="522" spans="2:24" ht="12" customHeight="1">
      <c r="B522" s="411"/>
      <c r="C522" s="411"/>
      <c r="D522" s="411"/>
      <c r="E522" s="411"/>
      <c r="F522" s="399"/>
      <c r="G522" s="399"/>
      <c r="H522" s="399"/>
      <c r="I522" s="399"/>
      <c r="J522" s="399"/>
      <c r="K522" s="399"/>
      <c r="L522" s="399"/>
      <c r="M522" s="399"/>
      <c r="N522" s="399"/>
      <c r="O522" s="399"/>
      <c r="P522" s="399"/>
      <c r="Q522" s="399"/>
      <c r="R522" s="399"/>
      <c r="S522" s="399"/>
      <c r="T522" s="399"/>
      <c r="U522" s="399"/>
      <c r="V522" s="399"/>
      <c r="W522" s="399"/>
      <c r="X522" s="399"/>
    </row>
    <row r="523" spans="2:24" ht="12" customHeight="1">
      <c r="B523" s="411"/>
      <c r="C523" s="411"/>
      <c r="D523" s="411"/>
      <c r="E523" s="411"/>
      <c r="F523" s="399"/>
      <c r="G523" s="399"/>
      <c r="H523" s="399"/>
      <c r="I523" s="399"/>
      <c r="J523" s="399"/>
      <c r="K523" s="399"/>
      <c r="L523" s="399"/>
      <c r="M523" s="399"/>
      <c r="N523" s="399"/>
      <c r="O523" s="399"/>
      <c r="P523" s="399"/>
      <c r="Q523" s="399"/>
      <c r="R523" s="399"/>
      <c r="S523" s="399"/>
      <c r="T523" s="399"/>
      <c r="U523" s="399"/>
      <c r="V523" s="399"/>
      <c r="W523" s="399"/>
      <c r="X523" s="399"/>
    </row>
    <row r="524" spans="2:24" ht="12" customHeight="1">
      <c r="B524" s="411"/>
      <c r="C524" s="411"/>
      <c r="D524" s="411"/>
      <c r="E524" s="411"/>
      <c r="F524" s="399"/>
      <c r="G524" s="399"/>
      <c r="H524" s="399"/>
      <c r="I524" s="399"/>
      <c r="J524" s="399"/>
      <c r="K524" s="399"/>
      <c r="L524" s="399"/>
      <c r="M524" s="399"/>
      <c r="N524" s="399"/>
      <c r="O524" s="399"/>
      <c r="P524" s="399"/>
      <c r="Q524" s="399"/>
      <c r="R524" s="399"/>
      <c r="S524" s="399"/>
      <c r="T524" s="399"/>
      <c r="U524" s="399"/>
      <c r="V524" s="399"/>
      <c r="W524" s="399"/>
      <c r="X524" s="399"/>
    </row>
    <row r="525" spans="2:24" ht="12" customHeight="1">
      <c r="B525" s="411"/>
      <c r="C525" s="411"/>
      <c r="D525" s="411"/>
      <c r="E525" s="411"/>
      <c r="F525" s="399"/>
      <c r="G525" s="399"/>
      <c r="H525" s="399"/>
      <c r="I525" s="399"/>
      <c r="J525" s="399"/>
      <c r="K525" s="399"/>
      <c r="L525" s="399"/>
      <c r="M525" s="399"/>
      <c r="N525" s="399"/>
      <c r="O525" s="399"/>
      <c r="P525" s="399"/>
      <c r="Q525" s="399"/>
      <c r="R525" s="399"/>
      <c r="S525" s="399"/>
      <c r="T525" s="399"/>
      <c r="U525" s="399"/>
      <c r="V525" s="399"/>
      <c r="W525" s="399"/>
      <c r="X525" s="399"/>
    </row>
    <row r="526" spans="2:24" ht="12" customHeight="1">
      <c r="B526" s="411"/>
      <c r="C526" s="411"/>
      <c r="D526" s="411"/>
      <c r="E526" s="411"/>
      <c r="F526" s="399"/>
      <c r="G526" s="399"/>
      <c r="H526" s="399"/>
      <c r="I526" s="399"/>
      <c r="J526" s="399"/>
      <c r="K526" s="399"/>
      <c r="L526" s="399"/>
      <c r="M526" s="399"/>
      <c r="N526" s="399"/>
      <c r="O526" s="399"/>
      <c r="P526" s="399"/>
      <c r="Q526" s="399"/>
      <c r="R526" s="399"/>
      <c r="S526" s="399"/>
      <c r="T526" s="399"/>
      <c r="U526" s="399"/>
      <c r="V526" s="399"/>
      <c r="W526" s="399"/>
      <c r="X526" s="399"/>
    </row>
    <row r="527" spans="2:24" ht="12" customHeight="1">
      <c r="B527" s="411"/>
      <c r="C527" s="411"/>
      <c r="D527" s="411"/>
      <c r="E527" s="411"/>
      <c r="F527" s="399"/>
      <c r="G527" s="399"/>
      <c r="H527" s="399"/>
      <c r="I527" s="399"/>
      <c r="J527" s="399"/>
      <c r="K527" s="399"/>
      <c r="L527" s="399"/>
      <c r="M527" s="399"/>
      <c r="N527" s="399"/>
      <c r="O527" s="399"/>
      <c r="P527" s="399"/>
      <c r="Q527" s="399"/>
      <c r="R527" s="399"/>
      <c r="S527" s="399"/>
      <c r="T527" s="399"/>
      <c r="U527" s="399"/>
      <c r="V527" s="399"/>
      <c r="W527" s="399"/>
      <c r="X527" s="399"/>
    </row>
    <row r="528" spans="2:24" ht="12" customHeight="1">
      <c r="B528" s="411"/>
      <c r="C528" s="411"/>
      <c r="D528" s="411"/>
      <c r="E528" s="411"/>
      <c r="F528" s="399"/>
      <c r="G528" s="399"/>
      <c r="H528" s="399"/>
      <c r="I528" s="399"/>
      <c r="J528" s="399"/>
      <c r="K528" s="399"/>
      <c r="L528" s="399"/>
      <c r="M528" s="399"/>
      <c r="N528" s="399"/>
      <c r="O528" s="399"/>
      <c r="P528" s="399"/>
      <c r="Q528" s="399"/>
      <c r="R528" s="399"/>
      <c r="S528" s="399"/>
      <c r="T528" s="399"/>
      <c r="U528" s="399"/>
      <c r="V528" s="399"/>
      <c r="W528" s="399"/>
      <c r="X528" s="399"/>
    </row>
    <row r="529" spans="2:24" ht="12" customHeight="1">
      <c r="B529" s="411"/>
      <c r="C529" s="411"/>
      <c r="D529" s="411"/>
      <c r="E529" s="411"/>
      <c r="F529" s="399"/>
      <c r="G529" s="399"/>
      <c r="H529" s="399"/>
      <c r="I529" s="399"/>
      <c r="J529" s="399"/>
      <c r="K529" s="399"/>
      <c r="L529" s="399"/>
      <c r="M529" s="399"/>
      <c r="N529" s="399"/>
      <c r="O529" s="399"/>
      <c r="P529" s="399"/>
      <c r="Q529" s="399"/>
      <c r="R529" s="399"/>
      <c r="S529" s="399"/>
      <c r="T529" s="399"/>
      <c r="U529" s="399"/>
      <c r="V529" s="399"/>
      <c r="W529" s="399"/>
      <c r="X529" s="399"/>
    </row>
    <row r="530" spans="2:24" ht="12" customHeight="1">
      <c r="B530" s="411"/>
      <c r="C530" s="411"/>
      <c r="D530" s="411"/>
      <c r="E530" s="411"/>
      <c r="F530" s="399"/>
      <c r="G530" s="399"/>
      <c r="H530" s="399"/>
      <c r="I530" s="399"/>
      <c r="J530" s="399"/>
      <c r="K530" s="399"/>
      <c r="L530" s="399"/>
      <c r="M530" s="399"/>
      <c r="N530" s="399"/>
      <c r="O530" s="399"/>
      <c r="P530" s="399"/>
      <c r="Q530" s="399"/>
      <c r="R530" s="399"/>
      <c r="S530" s="399"/>
      <c r="T530" s="399"/>
      <c r="U530" s="399"/>
      <c r="V530" s="399"/>
      <c r="W530" s="399"/>
      <c r="X530" s="399"/>
    </row>
    <row r="531" spans="2:24" ht="12" customHeight="1">
      <c r="B531" s="411"/>
      <c r="C531" s="411"/>
      <c r="D531" s="411"/>
      <c r="E531" s="411"/>
      <c r="F531" s="399"/>
      <c r="G531" s="399"/>
      <c r="H531" s="399"/>
      <c r="I531" s="399"/>
      <c r="J531" s="399"/>
      <c r="K531" s="399"/>
      <c r="L531" s="399"/>
      <c r="M531" s="399"/>
      <c r="N531" s="399"/>
      <c r="O531" s="399"/>
      <c r="P531" s="399"/>
      <c r="Q531" s="399"/>
      <c r="R531" s="399"/>
      <c r="S531" s="399"/>
      <c r="T531" s="399"/>
      <c r="U531" s="399"/>
      <c r="V531" s="399"/>
      <c r="W531" s="399"/>
      <c r="X531" s="399"/>
    </row>
    <row r="532" spans="2:24" ht="12" customHeight="1">
      <c r="B532" s="411"/>
      <c r="C532" s="411"/>
      <c r="D532" s="411"/>
      <c r="E532" s="411"/>
      <c r="F532" s="399"/>
      <c r="G532" s="399"/>
      <c r="H532" s="399"/>
      <c r="I532" s="399"/>
      <c r="J532" s="399"/>
      <c r="K532" s="399"/>
      <c r="L532" s="399"/>
      <c r="M532" s="399"/>
      <c r="N532" s="399"/>
      <c r="O532" s="399"/>
      <c r="P532" s="399"/>
      <c r="Q532" s="399"/>
      <c r="R532" s="399"/>
      <c r="S532" s="399"/>
      <c r="T532" s="399"/>
      <c r="U532" s="399"/>
      <c r="V532" s="399"/>
      <c r="W532" s="399"/>
      <c r="X532" s="399"/>
    </row>
    <row r="533" spans="2:24" ht="12" customHeight="1">
      <c r="B533" s="411"/>
      <c r="C533" s="411"/>
      <c r="D533" s="411"/>
      <c r="E533" s="411"/>
      <c r="F533" s="399"/>
      <c r="G533" s="399"/>
      <c r="H533" s="399"/>
      <c r="I533" s="399"/>
      <c r="J533" s="399"/>
      <c r="K533" s="399"/>
      <c r="L533" s="399"/>
      <c r="M533" s="399"/>
      <c r="N533" s="399"/>
      <c r="O533" s="399"/>
      <c r="P533" s="399"/>
      <c r="Q533" s="399"/>
      <c r="R533" s="399"/>
      <c r="S533" s="399"/>
      <c r="T533" s="399"/>
      <c r="U533" s="399"/>
      <c r="V533" s="399"/>
      <c r="W533" s="399"/>
      <c r="X533" s="399"/>
    </row>
    <row r="534" spans="2:24" ht="12" customHeight="1">
      <c r="B534" s="411"/>
      <c r="C534" s="411"/>
      <c r="D534" s="411"/>
      <c r="E534" s="411"/>
      <c r="F534" s="399"/>
      <c r="G534" s="399"/>
      <c r="H534" s="399"/>
      <c r="I534" s="399"/>
      <c r="J534" s="399"/>
      <c r="K534" s="399"/>
      <c r="L534" s="399"/>
      <c r="M534" s="399"/>
      <c r="N534" s="399"/>
      <c r="O534" s="399"/>
      <c r="P534" s="399"/>
      <c r="Q534" s="399"/>
      <c r="R534" s="399"/>
      <c r="S534" s="399"/>
      <c r="T534" s="399"/>
      <c r="U534" s="399"/>
      <c r="V534" s="399"/>
      <c r="W534" s="399"/>
      <c r="X534" s="399"/>
    </row>
    <row r="535" spans="2:24" ht="12" customHeight="1">
      <c r="B535" s="411"/>
      <c r="C535" s="411"/>
      <c r="D535" s="411"/>
      <c r="E535" s="411"/>
      <c r="F535" s="399"/>
      <c r="G535" s="399"/>
      <c r="H535" s="399"/>
      <c r="I535" s="399"/>
      <c r="J535" s="399"/>
      <c r="K535" s="399"/>
      <c r="L535" s="399"/>
      <c r="M535" s="399"/>
      <c r="N535" s="399"/>
      <c r="O535" s="399"/>
      <c r="P535" s="399"/>
      <c r="Q535" s="399"/>
      <c r="R535" s="399"/>
      <c r="S535" s="399"/>
      <c r="T535" s="399"/>
      <c r="U535" s="399"/>
      <c r="V535" s="399"/>
      <c r="W535" s="399"/>
      <c r="X535" s="399"/>
    </row>
    <row r="536" spans="2:24" ht="12" customHeight="1">
      <c r="B536" s="411"/>
      <c r="C536" s="411"/>
      <c r="D536" s="411"/>
      <c r="E536" s="411"/>
      <c r="F536" s="399"/>
      <c r="G536" s="399"/>
      <c r="H536" s="399"/>
      <c r="I536" s="399"/>
      <c r="J536" s="399"/>
      <c r="K536" s="399"/>
      <c r="L536" s="399"/>
      <c r="M536" s="399"/>
      <c r="N536" s="399"/>
      <c r="O536" s="399"/>
      <c r="P536" s="399"/>
      <c r="Q536" s="399"/>
      <c r="R536" s="399"/>
      <c r="S536" s="399"/>
      <c r="T536" s="399"/>
      <c r="U536" s="399"/>
      <c r="V536" s="399"/>
      <c r="W536" s="399"/>
      <c r="X536" s="399"/>
    </row>
    <row r="537" spans="2:24" ht="12" customHeight="1">
      <c r="B537" s="411"/>
      <c r="C537" s="411"/>
      <c r="D537" s="411"/>
      <c r="E537" s="411"/>
      <c r="F537" s="399"/>
      <c r="G537" s="399"/>
      <c r="H537" s="399"/>
      <c r="I537" s="399"/>
      <c r="J537" s="399"/>
      <c r="K537" s="399"/>
      <c r="L537" s="399"/>
      <c r="M537" s="399"/>
      <c r="N537" s="399"/>
      <c r="O537" s="399"/>
      <c r="P537" s="399"/>
      <c r="Q537" s="399"/>
      <c r="R537" s="399"/>
      <c r="S537" s="399"/>
      <c r="T537" s="399"/>
      <c r="U537" s="399"/>
      <c r="V537" s="399"/>
      <c r="W537" s="399"/>
      <c r="X537" s="399"/>
    </row>
    <row r="538" spans="2:24" ht="12" customHeight="1">
      <c r="B538" s="411"/>
      <c r="C538" s="411"/>
      <c r="D538" s="411"/>
      <c r="E538" s="411"/>
      <c r="F538" s="399"/>
      <c r="G538" s="399"/>
      <c r="H538" s="399"/>
      <c r="I538" s="399"/>
      <c r="J538" s="399"/>
      <c r="K538" s="399"/>
      <c r="L538" s="399"/>
      <c r="M538" s="399"/>
      <c r="N538" s="399"/>
      <c r="O538" s="399"/>
      <c r="P538" s="399"/>
      <c r="Q538" s="399"/>
      <c r="R538" s="399"/>
      <c r="S538" s="399"/>
      <c r="T538" s="399"/>
      <c r="U538" s="399"/>
      <c r="V538" s="399"/>
      <c r="W538" s="399"/>
      <c r="X538" s="399"/>
    </row>
    <row r="539" spans="2:24" ht="12" customHeight="1">
      <c r="B539" s="411"/>
      <c r="C539" s="411"/>
      <c r="D539" s="411"/>
      <c r="E539" s="411"/>
      <c r="F539" s="399"/>
      <c r="G539" s="399"/>
      <c r="H539" s="399"/>
      <c r="I539" s="399"/>
      <c r="J539" s="399"/>
      <c r="K539" s="399"/>
      <c r="L539" s="399"/>
      <c r="M539" s="399"/>
      <c r="N539" s="399"/>
      <c r="O539" s="399"/>
      <c r="P539" s="399"/>
      <c r="Q539" s="399"/>
      <c r="R539" s="399"/>
      <c r="S539" s="399"/>
      <c r="T539" s="399"/>
      <c r="U539" s="399"/>
      <c r="V539" s="399"/>
      <c r="W539" s="399"/>
      <c r="X539" s="399"/>
    </row>
    <row r="540" spans="2:24" ht="12" customHeight="1">
      <c r="B540" s="411"/>
      <c r="C540" s="411"/>
      <c r="D540" s="411"/>
      <c r="E540" s="411"/>
      <c r="F540" s="399"/>
      <c r="G540" s="399"/>
      <c r="H540" s="399"/>
      <c r="I540" s="399"/>
      <c r="J540" s="399"/>
      <c r="K540" s="399"/>
      <c r="L540" s="399"/>
      <c r="M540" s="399"/>
      <c r="N540" s="399"/>
      <c r="O540" s="399"/>
      <c r="P540" s="399"/>
      <c r="Q540" s="399"/>
      <c r="R540" s="399"/>
      <c r="S540" s="399"/>
      <c r="T540" s="399"/>
      <c r="U540" s="399"/>
      <c r="V540" s="399"/>
      <c r="W540" s="399"/>
      <c r="X540" s="399"/>
    </row>
    <row r="541" spans="2:24" ht="12" customHeight="1">
      <c r="B541" s="411"/>
      <c r="C541" s="411"/>
      <c r="D541" s="411"/>
      <c r="E541" s="411"/>
      <c r="F541" s="399"/>
      <c r="G541" s="399"/>
      <c r="H541" s="399"/>
      <c r="I541" s="399"/>
      <c r="J541" s="399"/>
      <c r="K541" s="399"/>
      <c r="L541" s="399"/>
      <c r="M541" s="399"/>
      <c r="N541" s="399"/>
      <c r="O541" s="399"/>
      <c r="P541" s="399"/>
      <c r="Q541" s="399"/>
      <c r="R541" s="399"/>
      <c r="S541" s="399"/>
      <c r="T541" s="399"/>
      <c r="U541" s="399"/>
      <c r="V541" s="399"/>
      <c r="W541" s="399"/>
      <c r="X541" s="399"/>
    </row>
    <row r="542" spans="2:24" ht="12" customHeight="1">
      <c r="B542" s="411"/>
      <c r="C542" s="411"/>
      <c r="D542" s="411"/>
      <c r="E542" s="411"/>
      <c r="F542" s="399"/>
      <c r="G542" s="399"/>
      <c r="H542" s="399"/>
      <c r="I542" s="399"/>
      <c r="J542" s="399"/>
      <c r="K542" s="399"/>
      <c r="L542" s="399"/>
      <c r="M542" s="399"/>
      <c r="N542" s="399"/>
      <c r="O542" s="399"/>
      <c r="P542" s="399"/>
      <c r="Q542" s="399"/>
      <c r="R542" s="399"/>
      <c r="S542" s="399"/>
      <c r="T542" s="399"/>
      <c r="U542" s="399"/>
      <c r="V542" s="399"/>
      <c r="W542" s="399"/>
      <c r="X542" s="399"/>
    </row>
    <row r="543" spans="2:24" ht="12" customHeight="1">
      <c r="B543" s="411"/>
      <c r="C543" s="411"/>
      <c r="D543" s="411"/>
      <c r="E543" s="411"/>
      <c r="F543" s="399"/>
      <c r="G543" s="399"/>
      <c r="H543" s="399"/>
      <c r="I543" s="399"/>
      <c r="J543" s="399"/>
      <c r="K543" s="399"/>
      <c r="L543" s="399"/>
      <c r="M543" s="399"/>
      <c r="N543" s="399"/>
      <c r="O543" s="399"/>
      <c r="P543" s="399"/>
      <c r="Q543" s="399"/>
      <c r="R543" s="399"/>
      <c r="S543" s="399"/>
      <c r="T543" s="399"/>
      <c r="U543" s="399"/>
      <c r="V543" s="399"/>
      <c r="W543" s="399"/>
      <c r="X543" s="399"/>
    </row>
    <row r="544" spans="2:24" ht="12" customHeight="1">
      <c r="B544" s="411"/>
      <c r="C544" s="411"/>
      <c r="D544" s="411"/>
      <c r="E544" s="411"/>
      <c r="F544" s="399"/>
      <c r="G544" s="399"/>
      <c r="H544" s="399"/>
      <c r="I544" s="399"/>
      <c r="J544" s="399"/>
      <c r="K544" s="399"/>
      <c r="L544" s="399"/>
      <c r="M544" s="399"/>
      <c r="N544" s="399"/>
      <c r="O544" s="399"/>
      <c r="P544" s="399"/>
      <c r="Q544" s="399"/>
      <c r="R544" s="399"/>
      <c r="S544" s="399"/>
      <c r="T544" s="399"/>
      <c r="U544" s="399"/>
      <c r="V544" s="399"/>
      <c r="W544" s="399"/>
      <c r="X544" s="399"/>
    </row>
    <row r="545" spans="2:24" ht="12" customHeight="1">
      <c r="B545" s="411"/>
      <c r="C545" s="411"/>
      <c r="D545" s="411"/>
      <c r="E545" s="411"/>
      <c r="F545" s="399"/>
      <c r="G545" s="399"/>
      <c r="H545" s="399"/>
      <c r="I545" s="399"/>
      <c r="J545" s="399"/>
      <c r="K545" s="399"/>
      <c r="L545" s="399"/>
      <c r="M545" s="399"/>
      <c r="N545" s="399"/>
      <c r="O545" s="399"/>
      <c r="P545" s="399"/>
      <c r="Q545" s="399"/>
      <c r="R545" s="399"/>
      <c r="S545" s="399"/>
      <c r="T545" s="399"/>
      <c r="U545" s="399"/>
      <c r="V545" s="399"/>
      <c r="W545" s="399"/>
      <c r="X545" s="399"/>
    </row>
    <row r="546" spans="2:24" ht="12" customHeight="1">
      <c r="B546" s="411"/>
      <c r="C546" s="411"/>
      <c r="D546" s="411"/>
      <c r="E546" s="411"/>
      <c r="F546" s="399"/>
      <c r="G546" s="399"/>
      <c r="H546" s="399"/>
      <c r="I546" s="399"/>
      <c r="J546" s="399"/>
      <c r="K546" s="399"/>
      <c r="L546" s="399"/>
      <c r="M546" s="399"/>
      <c r="N546" s="399"/>
      <c r="O546" s="399"/>
      <c r="P546" s="399"/>
      <c r="Q546" s="399"/>
      <c r="R546" s="399"/>
      <c r="S546" s="399"/>
      <c r="T546" s="399"/>
      <c r="U546" s="399"/>
      <c r="V546" s="399"/>
      <c r="W546" s="399"/>
      <c r="X546" s="399"/>
    </row>
    <row r="547" spans="2:24" ht="12" customHeight="1">
      <c r="B547" s="411"/>
      <c r="C547" s="411"/>
      <c r="D547" s="411"/>
      <c r="E547" s="411"/>
      <c r="F547" s="399"/>
      <c r="G547" s="399"/>
      <c r="H547" s="399"/>
      <c r="I547" s="399"/>
      <c r="J547" s="399"/>
      <c r="K547" s="399"/>
      <c r="L547" s="399"/>
      <c r="M547" s="399"/>
      <c r="N547" s="399"/>
      <c r="O547" s="399"/>
      <c r="P547" s="399"/>
      <c r="Q547" s="399"/>
      <c r="R547" s="399"/>
      <c r="S547" s="399"/>
      <c r="T547" s="399"/>
      <c r="U547" s="399"/>
      <c r="V547" s="399"/>
      <c r="W547" s="399"/>
      <c r="X547" s="399"/>
    </row>
    <row r="548" spans="2:24" ht="12" customHeight="1">
      <c r="B548" s="411"/>
      <c r="C548" s="411"/>
      <c r="D548" s="411"/>
      <c r="E548" s="411"/>
      <c r="F548" s="399"/>
      <c r="G548" s="399"/>
      <c r="H548" s="399"/>
      <c r="I548" s="399"/>
      <c r="J548" s="399"/>
      <c r="K548" s="399"/>
      <c r="L548" s="399"/>
      <c r="M548" s="399"/>
      <c r="N548" s="399"/>
      <c r="O548" s="399"/>
      <c r="P548" s="399"/>
      <c r="Q548" s="399"/>
      <c r="R548" s="399"/>
      <c r="S548" s="399"/>
      <c r="T548" s="399"/>
      <c r="U548" s="399"/>
      <c r="V548" s="399"/>
      <c r="W548" s="399"/>
      <c r="X548" s="399"/>
    </row>
    <row r="549" spans="2:24" ht="12" customHeight="1">
      <c r="B549" s="411"/>
      <c r="C549" s="411"/>
      <c r="D549" s="411"/>
      <c r="E549" s="411"/>
      <c r="F549" s="399"/>
      <c r="G549" s="399"/>
      <c r="H549" s="399"/>
      <c r="I549" s="399"/>
      <c r="J549" s="399"/>
      <c r="K549" s="399"/>
      <c r="L549" s="399"/>
      <c r="M549" s="399"/>
      <c r="N549" s="399"/>
      <c r="O549" s="399"/>
      <c r="P549" s="399"/>
      <c r="Q549" s="399"/>
      <c r="R549" s="399"/>
      <c r="S549" s="399"/>
      <c r="T549" s="399"/>
      <c r="U549" s="399"/>
      <c r="V549" s="399"/>
      <c r="W549" s="399"/>
      <c r="X549" s="399"/>
    </row>
    <row r="550" spans="2:24" ht="12" customHeight="1">
      <c r="B550" s="411"/>
      <c r="C550" s="411"/>
      <c r="D550" s="411"/>
      <c r="E550" s="411"/>
      <c r="F550" s="399"/>
      <c r="G550" s="399"/>
      <c r="H550" s="399"/>
      <c r="I550" s="399"/>
      <c r="J550" s="399"/>
      <c r="K550" s="399"/>
      <c r="L550" s="399"/>
      <c r="M550" s="399"/>
      <c r="N550" s="399"/>
      <c r="O550" s="399"/>
      <c r="P550" s="399"/>
      <c r="Q550" s="399"/>
      <c r="R550" s="399"/>
      <c r="S550" s="399"/>
      <c r="T550" s="399"/>
      <c r="U550" s="399"/>
      <c r="V550" s="399"/>
      <c r="W550" s="399"/>
      <c r="X550" s="399"/>
    </row>
    <row r="551" spans="2:24" ht="12" customHeight="1">
      <c r="B551" s="411"/>
      <c r="C551" s="411"/>
      <c r="D551" s="411"/>
      <c r="E551" s="411"/>
      <c r="F551" s="399"/>
      <c r="G551" s="399"/>
      <c r="H551" s="399"/>
      <c r="I551" s="399"/>
      <c r="J551" s="399"/>
      <c r="K551" s="399"/>
      <c r="L551" s="399"/>
      <c r="M551" s="399"/>
      <c r="N551" s="399"/>
      <c r="O551" s="399"/>
      <c r="P551" s="399"/>
      <c r="Q551" s="399"/>
      <c r="R551" s="399"/>
      <c r="S551" s="399"/>
      <c r="T551" s="399"/>
      <c r="U551" s="399"/>
      <c r="V551" s="399"/>
      <c r="W551" s="399"/>
      <c r="X551" s="399"/>
    </row>
    <row r="552" spans="2:24" ht="12" customHeight="1">
      <c r="B552" s="411"/>
      <c r="C552" s="411"/>
      <c r="D552" s="411"/>
      <c r="E552" s="411"/>
      <c r="F552" s="399"/>
      <c r="G552" s="399"/>
      <c r="H552" s="399"/>
      <c r="I552" s="399"/>
      <c r="J552" s="399"/>
      <c r="K552" s="399"/>
      <c r="L552" s="399"/>
      <c r="M552" s="399"/>
      <c r="N552" s="399"/>
      <c r="O552" s="399"/>
      <c r="P552" s="399"/>
      <c r="Q552" s="399"/>
      <c r="R552" s="399"/>
      <c r="S552" s="399"/>
      <c r="T552" s="399"/>
      <c r="U552" s="399"/>
      <c r="V552" s="399"/>
      <c r="W552" s="399"/>
      <c r="X552" s="399"/>
    </row>
    <row r="553" spans="2:24" ht="12" customHeight="1">
      <c r="B553" s="411"/>
      <c r="C553" s="411"/>
      <c r="D553" s="411"/>
      <c r="E553" s="411"/>
      <c r="F553" s="399"/>
      <c r="G553" s="399"/>
      <c r="H553" s="399"/>
      <c r="I553" s="399"/>
      <c r="J553" s="399"/>
      <c r="K553" s="399"/>
      <c r="L553" s="399"/>
      <c r="M553" s="399"/>
      <c r="N553" s="399"/>
      <c r="O553" s="399"/>
      <c r="P553" s="399"/>
      <c r="Q553" s="399"/>
      <c r="R553" s="399"/>
      <c r="S553" s="399"/>
      <c r="T553" s="399"/>
      <c r="U553" s="399"/>
      <c r="V553" s="399"/>
      <c r="W553" s="399"/>
      <c r="X553" s="399"/>
    </row>
    <row r="554" spans="2:24" ht="12" customHeight="1">
      <c r="B554" s="411"/>
      <c r="C554" s="411"/>
      <c r="D554" s="411"/>
      <c r="E554" s="411"/>
      <c r="F554" s="399"/>
      <c r="G554" s="399"/>
      <c r="H554" s="399"/>
      <c r="I554" s="399"/>
      <c r="J554" s="399"/>
      <c r="K554" s="399"/>
      <c r="L554" s="399"/>
      <c r="M554" s="399"/>
      <c r="N554" s="399"/>
      <c r="O554" s="399"/>
      <c r="P554" s="399"/>
      <c r="Q554" s="399"/>
      <c r="R554" s="399"/>
      <c r="S554" s="399"/>
      <c r="T554" s="399"/>
      <c r="U554" s="399"/>
      <c r="V554" s="399"/>
      <c r="W554" s="399"/>
      <c r="X554" s="399"/>
    </row>
    <row r="555" spans="2:24" ht="12" customHeight="1">
      <c r="B555" s="411"/>
      <c r="C555" s="411"/>
      <c r="D555" s="411"/>
      <c r="E555" s="411"/>
      <c r="F555" s="399"/>
      <c r="G555" s="399"/>
      <c r="H555" s="399"/>
      <c r="I555" s="399"/>
      <c r="J555" s="399"/>
      <c r="K555" s="399"/>
      <c r="L555" s="399"/>
      <c r="M555" s="399"/>
      <c r="N555" s="399"/>
      <c r="O555" s="399"/>
      <c r="P555" s="399"/>
      <c r="Q555" s="399"/>
      <c r="R555" s="399"/>
      <c r="S555" s="399"/>
      <c r="T555" s="399"/>
      <c r="U555" s="399"/>
      <c r="V555" s="399"/>
      <c r="W555" s="399"/>
      <c r="X555" s="399"/>
    </row>
    <row r="556" spans="2:24" ht="12" customHeight="1">
      <c r="B556" s="411"/>
      <c r="C556" s="411"/>
      <c r="D556" s="411"/>
      <c r="E556" s="411"/>
      <c r="F556" s="399"/>
      <c r="G556" s="399"/>
      <c r="H556" s="399"/>
      <c r="I556" s="399"/>
      <c r="J556" s="399"/>
      <c r="K556" s="399"/>
      <c r="L556" s="399"/>
      <c r="M556" s="399"/>
      <c r="N556" s="399"/>
      <c r="O556" s="399"/>
      <c r="P556" s="399"/>
      <c r="Q556" s="399"/>
      <c r="R556" s="399"/>
      <c r="S556" s="399"/>
      <c r="T556" s="399"/>
      <c r="U556" s="399"/>
      <c r="V556" s="399"/>
      <c r="W556" s="399"/>
      <c r="X556" s="399"/>
    </row>
    <row r="557" spans="2:24" ht="12" customHeight="1">
      <c r="B557" s="411"/>
      <c r="C557" s="411"/>
      <c r="D557" s="411"/>
      <c r="E557" s="411"/>
      <c r="F557" s="399"/>
      <c r="G557" s="399"/>
      <c r="H557" s="399"/>
      <c r="I557" s="399"/>
      <c r="J557" s="399"/>
      <c r="K557" s="399"/>
      <c r="L557" s="399"/>
      <c r="M557" s="399"/>
      <c r="N557" s="399"/>
      <c r="O557" s="399"/>
      <c r="P557" s="399"/>
      <c r="Q557" s="399"/>
      <c r="R557" s="399"/>
      <c r="S557" s="399"/>
      <c r="T557" s="399"/>
      <c r="U557" s="399"/>
      <c r="V557" s="399"/>
      <c r="W557" s="399"/>
      <c r="X557" s="399"/>
    </row>
    <row r="558" spans="2:24" ht="12" customHeight="1">
      <c r="B558" s="411"/>
      <c r="C558" s="411"/>
      <c r="D558" s="411"/>
      <c r="E558" s="411"/>
      <c r="F558" s="399"/>
      <c r="G558" s="399"/>
      <c r="H558" s="399"/>
      <c r="I558" s="399"/>
      <c r="J558" s="399"/>
      <c r="K558" s="399"/>
      <c r="L558" s="399"/>
      <c r="M558" s="399"/>
      <c r="N558" s="399"/>
      <c r="O558" s="399"/>
      <c r="P558" s="399"/>
      <c r="Q558" s="399"/>
      <c r="R558" s="399"/>
      <c r="S558" s="399"/>
      <c r="T558" s="399"/>
      <c r="U558" s="399"/>
      <c r="V558" s="399"/>
      <c r="W558" s="399"/>
      <c r="X558" s="399"/>
    </row>
    <row r="559" spans="2:24" ht="12" customHeight="1">
      <c r="B559" s="411"/>
      <c r="C559" s="411"/>
      <c r="D559" s="411"/>
      <c r="E559" s="411"/>
      <c r="F559" s="399"/>
      <c r="G559" s="399"/>
      <c r="H559" s="399"/>
      <c r="I559" s="399"/>
      <c r="J559" s="399"/>
      <c r="K559" s="399"/>
      <c r="L559" s="399"/>
      <c r="M559" s="399"/>
      <c r="N559" s="399"/>
      <c r="O559" s="399"/>
      <c r="P559" s="399"/>
      <c r="Q559" s="399"/>
      <c r="R559" s="399"/>
      <c r="S559" s="399"/>
      <c r="T559" s="399"/>
      <c r="U559" s="399"/>
      <c r="V559" s="399"/>
      <c r="W559" s="399"/>
      <c r="X559" s="399"/>
    </row>
    <row r="560" spans="2:24" ht="12" customHeight="1">
      <c r="B560" s="411"/>
      <c r="C560" s="411"/>
      <c r="D560" s="411"/>
      <c r="E560" s="411"/>
      <c r="F560" s="399"/>
      <c r="G560" s="399"/>
      <c r="H560" s="399"/>
      <c r="I560" s="399"/>
      <c r="J560" s="399"/>
      <c r="K560" s="399"/>
      <c r="L560" s="399"/>
      <c r="M560" s="399"/>
      <c r="N560" s="399"/>
      <c r="O560" s="399"/>
      <c r="P560" s="399"/>
      <c r="Q560" s="399"/>
      <c r="R560" s="399"/>
      <c r="S560" s="399"/>
      <c r="T560" s="399"/>
      <c r="U560" s="399"/>
      <c r="V560" s="399"/>
      <c r="W560" s="399"/>
      <c r="X560" s="399"/>
    </row>
    <row r="561" spans="2:24" ht="12" customHeight="1">
      <c r="B561" s="411"/>
      <c r="C561" s="411"/>
      <c r="D561" s="411"/>
      <c r="E561" s="411"/>
      <c r="F561" s="399"/>
      <c r="G561" s="399"/>
      <c r="H561" s="399"/>
      <c r="I561" s="399"/>
      <c r="J561" s="399"/>
      <c r="K561" s="399"/>
      <c r="L561" s="399"/>
      <c r="M561" s="399"/>
      <c r="N561" s="399"/>
      <c r="O561" s="399"/>
      <c r="P561" s="399"/>
      <c r="Q561" s="399"/>
      <c r="R561" s="399"/>
      <c r="S561" s="399"/>
      <c r="T561" s="399"/>
      <c r="U561" s="399"/>
      <c r="V561" s="399"/>
      <c r="W561" s="399"/>
      <c r="X561" s="399"/>
    </row>
    <row r="562" spans="2:24" ht="12" customHeight="1">
      <c r="B562" s="411"/>
      <c r="C562" s="411"/>
      <c r="D562" s="411"/>
      <c r="E562" s="411"/>
      <c r="F562" s="399"/>
      <c r="G562" s="399"/>
      <c r="H562" s="399"/>
      <c r="I562" s="399"/>
      <c r="J562" s="399"/>
      <c r="K562" s="399"/>
      <c r="L562" s="399"/>
      <c r="M562" s="399"/>
      <c r="N562" s="399"/>
      <c r="O562" s="399"/>
      <c r="P562" s="399"/>
      <c r="Q562" s="399"/>
      <c r="R562" s="399"/>
      <c r="S562" s="399"/>
      <c r="T562" s="399"/>
      <c r="U562" s="399"/>
      <c r="V562" s="399"/>
      <c r="W562" s="399"/>
      <c r="X562" s="399"/>
    </row>
    <row r="563" spans="2:24" ht="12" customHeight="1">
      <c r="B563" s="411"/>
      <c r="C563" s="411"/>
      <c r="D563" s="411"/>
      <c r="E563" s="411"/>
      <c r="F563" s="399"/>
      <c r="G563" s="399"/>
      <c r="H563" s="399"/>
      <c r="I563" s="399"/>
      <c r="J563" s="399"/>
      <c r="K563" s="399"/>
      <c r="L563" s="399"/>
      <c r="M563" s="399"/>
      <c r="N563" s="399"/>
      <c r="O563" s="399"/>
      <c r="P563" s="399"/>
      <c r="Q563" s="399"/>
      <c r="R563" s="399"/>
      <c r="S563" s="399"/>
      <c r="T563" s="399"/>
      <c r="U563" s="399"/>
      <c r="V563" s="399"/>
      <c r="W563" s="399"/>
      <c r="X563" s="399"/>
    </row>
    <row r="564" spans="2:24" ht="12" customHeight="1">
      <c r="B564" s="411"/>
      <c r="C564" s="411"/>
      <c r="D564" s="411"/>
      <c r="E564" s="411"/>
      <c r="F564" s="399"/>
      <c r="G564" s="399"/>
      <c r="H564" s="399"/>
      <c r="I564" s="399"/>
      <c r="J564" s="399"/>
      <c r="K564" s="399"/>
      <c r="L564" s="399"/>
      <c r="M564" s="399"/>
      <c r="N564" s="399"/>
      <c r="O564" s="399"/>
      <c r="P564" s="399"/>
      <c r="Q564" s="399"/>
      <c r="R564" s="399"/>
      <c r="S564" s="399"/>
      <c r="T564" s="399"/>
      <c r="U564" s="399"/>
      <c r="V564" s="399"/>
      <c r="W564" s="399"/>
      <c r="X564" s="399"/>
    </row>
    <row r="565" spans="2:24" ht="12" customHeight="1">
      <c r="B565" s="411"/>
      <c r="C565" s="411"/>
      <c r="D565" s="411"/>
      <c r="E565" s="411"/>
      <c r="F565" s="399"/>
      <c r="G565" s="399"/>
      <c r="H565" s="399"/>
      <c r="I565" s="399"/>
      <c r="J565" s="399"/>
      <c r="K565" s="399"/>
      <c r="L565" s="399"/>
      <c r="M565" s="399"/>
      <c r="N565" s="399"/>
      <c r="O565" s="399"/>
      <c r="P565" s="399"/>
      <c r="Q565" s="399"/>
      <c r="R565" s="399"/>
      <c r="S565" s="399"/>
      <c r="T565" s="399"/>
      <c r="U565" s="399"/>
      <c r="V565" s="399"/>
      <c r="W565" s="399"/>
      <c r="X565" s="399"/>
    </row>
    <row r="566" spans="2:24" ht="12" customHeight="1">
      <c r="B566" s="411"/>
      <c r="C566" s="411"/>
      <c r="D566" s="411"/>
      <c r="E566" s="411"/>
      <c r="F566" s="399"/>
      <c r="G566" s="399"/>
      <c r="H566" s="399"/>
      <c r="I566" s="399"/>
      <c r="J566" s="399"/>
      <c r="K566" s="399"/>
      <c r="L566" s="399"/>
      <c r="M566" s="399"/>
      <c r="N566" s="399"/>
      <c r="O566" s="399"/>
      <c r="P566" s="399"/>
      <c r="Q566" s="399"/>
      <c r="R566" s="399"/>
      <c r="S566" s="399"/>
      <c r="T566" s="399"/>
      <c r="U566" s="399"/>
      <c r="V566" s="399"/>
      <c r="W566" s="399"/>
      <c r="X566" s="399"/>
    </row>
    <row r="567" spans="2:24" ht="12" customHeight="1">
      <c r="B567" s="411"/>
      <c r="C567" s="411"/>
      <c r="D567" s="411"/>
      <c r="E567" s="411"/>
      <c r="F567" s="399"/>
      <c r="G567" s="399"/>
      <c r="H567" s="399"/>
      <c r="I567" s="399"/>
      <c r="J567" s="399"/>
      <c r="K567" s="399"/>
      <c r="L567" s="399"/>
      <c r="M567" s="399"/>
      <c r="N567" s="399"/>
      <c r="O567" s="399"/>
      <c r="P567" s="399"/>
      <c r="Q567" s="399"/>
      <c r="R567" s="399"/>
      <c r="S567" s="399"/>
      <c r="T567" s="399"/>
      <c r="U567" s="399"/>
      <c r="V567" s="399"/>
      <c r="W567" s="399"/>
      <c r="X567" s="399"/>
    </row>
    <row r="568" spans="2:24" ht="12" customHeight="1">
      <c r="B568" s="411"/>
      <c r="C568" s="411"/>
      <c r="D568" s="411"/>
      <c r="E568" s="411"/>
      <c r="F568" s="399"/>
      <c r="G568" s="399"/>
      <c r="H568" s="399"/>
      <c r="I568" s="399"/>
      <c r="J568" s="399"/>
      <c r="K568" s="399"/>
      <c r="L568" s="399"/>
      <c r="M568" s="399"/>
      <c r="N568" s="399"/>
      <c r="O568" s="399"/>
      <c r="P568" s="399"/>
      <c r="Q568" s="399"/>
      <c r="R568" s="399"/>
      <c r="S568" s="399"/>
      <c r="T568" s="399"/>
      <c r="U568" s="399"/>
      <c r="V568" s="399"/>
      <c r="W568" s="399"/>
      <c r="X568" s="399"/>
    </row>
    <row r="569" spans="2:24" ht="12" customHeight="1">
      <c r="B569" s="411"/>
      <c r="C569" s="411"/>
      <c r="D569" s="411"/>
      <c r="E569" s="411"/>
      <c r="F569" s="399"/>
      <c r="G569" s="399"/>
      <c r="H569" s="399"/>
      <c r="I569" s="399"/>
      <c r="J569" s="399"/>
      <c r="K569" s="399"/>
      <c r="L569" s="399"/>
      <c r="M569" s="399"/>
      <c r="N569" s="399"/>
      <c r="O569" s="399"/>
      <c r="P569" s="399"/>
      <c r="Q569" s="399"/>
      <c r="R569" s="399"/>
      <c r="S569" s="399"/>
      <c r="T569" s="399"/>
      <c r="U569" s="399"/>
      <c r="V569" s="399"/>
      <c r="W569" s="399"/>
      <c r="X569" s="399"/>
    </row>
    <row r="570" spans="2:24" ht="12" customHeight="1">
      <c r="B570" s="411"/>
      <c r="C570" s="411"/>
      <c r="D570" s="411"/>
      <c r="E570" s="411"/>
      <c r="F570" s="399"/>
      <c r="G570" s="399"/>
      <c r="H570" s="399"/>
      <c r="I570" s="399"/>
      <c r="J570" s="399"/>
      <c r="K570" s="399"/>
      <c r="L570" s="399"/>
      <c r="M570" s="399"/>
      <c r="N570" s="399"/>
      <c r="O570" s="399"/>
      <c r="P570" s="399"/>
      <c r="Q570" s="399"/>
      <c r="R570" s="399"/>
      <c r="S570" s="399"/>
      <c r="T570" s="399"/>
      <c r="U570" s="399"/>
      <c r="V570" s="399"/>
      <c r="W570" s="399"/>
      <c r="X570" s="399"/>
    </row>
    <row r="571" spans="2:24" ht="12" customHeight="1">
      <c r="B571" s="411"/>
      <c r="C571" s="411"/>
      <c r="D571" s="411"/>
      <c r="E571" s="411"/>
      <c r="F571" s="399"/>
      <c r="G571" s="399"/>
      <c r="H571" s="399"/>
      <c r="I571" s="399"/>
      <c r="J571" s="399"/>
      <c r="K571" s="399"/>
      <c r="L571" s="399"/>
      <c r="M571" s="399"/>
      <c r="N571" s="399"/>
      <c r="O571" s="399"/>
      <c r="P571" s="399"/>
      <c r="Q571" s="399"/>
      <c r="R571" s="399"/>
      <c r="S571" s="399"/>
      <c r="T571" s="399"/>
      <c r="U571" s="399"/>
      <c r="V571" s="399"/>
      <c r="W571" s="399"/>
      <c r="X571" s="399"/>
    </row>
    <row r="572" spans="2:24" ht="12" customHeight="1">
      <c r="B572" s="411"/>
      <c r="C572" s="411"/>
      <c r="D572" s="411"/>
      <c r="E572" s="411"/>
      <c r="F572" s="399"/>
      <c r="G572" s="399"/>
      <c r="H572" s="399"/>
      <c r="I572" s="399"/>
      <c r="J572" s="399"/>
      <c r="K572" s="399"/>
      <c r="L572" s="399"/>
      <c r="M572" s="399"/>
      <c r="N572" s="399"/>
      <c r="O572" s="399"/>
      <c r="P572" s="399"/>
      <c r="Q572" s="399"/>
      <c r="R572" s="399"/>
      <c r="S572" s="399"/>
      <c r="T572" s="399"/>
      <c r="U572" s="399"/>
      <c r="V572" s="399"/>
      <c r="W572" s="399"/>
      <c r="X572" s="399"/>
    </row>
    <row r="573" spans="2:24" ht="12" customHeight="1">
      <c r="B573" s="411"/>
      <c r="C573" s="411"/>
      <c r="D573" s="411"/>
      <c r="E573" s="411"/>
      <c r="F573" s="399"/>
      <c r="G573" s="399"/>
      <c r="H573" s="399"/>
      <c r="I573" s="399"/>
      <c r="J573" s="399"/>
      <c r="K573" s="399"/>
      <c r="L573" s="399"/>
      <c r="M573" s="399"/>
      <c r="N573" s="399"/>
      <c r="O573" s="399"/>
      <c r="P573" s="399"/>
      <c r="Q573" s="399"/>
      <c r="R573" s="399"/>
      <c r="S573" s="399"/>
      <c r="T573" s="399"/>
      <c r="U573" s="399"/>
      <c r="V573" s="399"/>
      <c r="W573" s="399"/>
      <c r="X573" s="399"/>
    </row>
    <row r="574" spans="2:24" ht="12" customHeight="1">
      <c r="B574" s="411"/>
      <c r="C574" s="411"/>
      <c r="D574" s="411"/>
      <c r="E574" s="411"/>
      <c r="F574" s="399"/>
      <c r="G574" s="399"/>
      <c r="H574" s="399"/>
      <c r="I574" s="399"/>
      <c r="J574" s="399"/>
      <c r="K574" s="399"/>
      <c r="L574" s="399"/>
      <c r="M574" s="399"/>
      <c r="N574" s="399"/>
      <c r="O574" s="399"/>
      <c r="P574" s="399"/>
      <c r="Q574" s="399"/>
      <c r="R574" s="399"/>
      <c r="S574" s="399"/>
      <c r="T574" s="399"/>
      <c r="U574" s="399"/>
      <c r="V574" s="399"/>
      <c r="W574" s="399"/>
      <c r="X574" s="399"/>
    </row>
    <row r="575" spans="2:24" ht="12" customHeight="1">
      <c r="B575" s="411"/>
      <c r="C575" s="411"/>
      <c r="D575" s="411"/>
      <c r="E575" s="411"/>
      <c r="F575" s="399"/>
      <c r="G575" s="399"/>
      <c r="H575" s="399"/>
      <c r="I575" s="399"/>
      <c r="J575" s="399"/>
      <c r="K575" s="399"/>
      <c r="L575" s="399"/>
      <c r="M575" s="399"/>
      <c r="N575" s="399"/>
      <c r="O575" s="399"/>
      <c r="P575" s="399"/>
      <c r="Q575" s="399"/>
      <c r="R575" s="399"/>
      <c r="S575" s="399"/>
      <c r="T575" s="399"/>
      <c r="U575" s="399"/>
      <c r="V575" s="399"/>
      <c r="W575" s="399"/>
      <c r="X575" s="399"/>
    </row>
    <row r="576" spans="2:24" ht="12" customHeight="1">
      <c r="B576" s="411"/>
      <c r="C576" s="411"/>
      <c r="D576" s="411"/>
      <c r="E576" s="411"/>
      <c r="F576" s="399"/>
      <c r="G576" s="399"/>
      <c r="H576" s="399"/>
      <c r="I576" s="399"/>
      <c r="J576" s="399"/>
      <c r="K576" s="399"/>
      <c r="L576" s="399"/>
      <c r="M576" s="399"/>
      <c r="N576" s="399"/>
      <c r="O576" s="399"/>
      <c r="P576" s="399"/>
      <c r="Q576" s="399"/>
      <c r="R576" s="399"/>
      <c r="S576" s="399"/>
      <c r="T576" s="399"/>
      <c r="U576" s="399"/>
      <c r="V576" s="399"/>
      <c r="W576" s="399"/>
      <c r="X576" s="399"/>
    </row>
    <row r="577" spans="2:24" ht="12" customHeight="1">
      <c r="B577" s="411"/>
      <c r="C577" s="411"/>
      <c r="D577" s="411"/>
      <c r="E577" s="411"/>
      <c r="F577" s="399"/>
      <c r="G577" s="399"/>
      <c r="H577" s="399"/>
      <c r="I577" s="399"/>
      <c r="J577" s="399"/>
      <c r="K577" s="399"/>
      <c r="L577" s="399"/>
      <c r="M577" s="399"/>
      <c r="N577" s="399"/>
      <c r="O577" s="399"/>
      <c r="P577" s="399"/>
      <c r="Q577" s="399"/>
      <c r="R577" s="399"/>
      <c r="S577" s="399"/>
      <c r="T577" s="399"/>
      <c r="U577" s="399"/>
      <c r="V577" s="399"/>
      <c r="W577" s="399"/>
      <c r="X577" s="399"/>
    </row>
    <row r="578" spans="2:24" ht="12" customHeight="1">
      <c r="B578" s="411"/>
      <c r="C578" s="411"/>
      <c r="D578" s="411"/>
      <c r="E578" s="411"/>
      <c r="F578" s="399"/>
      <c r="G578" s="399"/>
      <c r="H578" s="399"/>
      <c r="I578" s="399"/>
      <c r="J578" s="399"/>
      <c r="K578" s="399"/>
      <c r="L578" s="399"/>
      <c r="M578" s="399"/>
      <c r="N578" s="399"/>
      <c r="O578" s="399"/>
      <c r="P578" s="399"/>
      <c r="Q578" s="399"/>
      <c r="R578" s="399"/>
      <c r="S578" s="399"/>
      <c r="T578" s="399"/>
      <c r="U578" s="399"/>
      <c r="V578" s="399"/>
      <c r="W578" s="399"/>
      <c r="X578" s="399"/>
    </row>
    <row r="579" spans="2:24" ht="12" customHeight="1">
      <c r="B579" s="411"/>
      <c r="C579" s="411"/>
      <c r="D579" s="411"/>
      <c r="E579" s="411"/>
      <c r="F579" s="399"/>
      <c r="G579" s="399"/>
      <c r="H579" s="399"/>
      <c r="I579" s="399"/>
      <c r="J579" s="399"/>
      <c r="K579" s="399"/>
      <c r="L579" s="399"/>
      <c r="M579" s="399"/>
      <c r="N579" s="399"/>
      <c r="O579" s="399"/>
      <c r="P579" s="399"/>
      <c r="Q579" s="399"/>
      <c r="R579" s="399"/>
      <c r="S579" s="399"/>
      <c r="T579" s="399"/>
      <c r="U579" s="399"/>
      <c r="V579" s="399"/>
      <c r="W579" s="399"/>
      <c r="X579" s="399"/>
    </row>
    <row r="580" spans="2:24" ht="12" customHeight="1">
      <c r="B580" s="411"/>
      <c r="C580" s="411"/>
      <c r="D580" s="411"/>
      <c r="E580" s="411"/>
      <c r="F580" s="399"/>
      <c r="G580" s="399"/>
      <c r="H580" s="399"/>
      <c r="I580" s="399"/>
      <c r="J580" s="399"/>
      <c r="K580" s="399"/>
      <c r="L580" s="399"/>
      <c r="M580" s="399"/>
      <c r="N580" s="399"/>
      <c r="O580" s="399"/>
      <c r="P580" s="399"/>
      <c r="Q580" s="399"/>
      <c r="R580" s="399"/>
      <c r="S580" s="399"/>
      <c r="T580" s="399"/>
      <c r="U580" s="399"/>
      <c r="V580" s="399"/>
      <c r="W580" s="399"/>
      <c r="X580" s="399"/>
    </row>
    <row r="581" spans="2:24" ht="12" customHeight="1">
      <c r="B581" s="411"/>
      <c r="C581" s="411"/>
      <c r="D581" s="411"/>
      <c r="E581" s="411"/>
      <c r="F581" s="399"/>
      <c r="G581" s="399"/>
      <c r="H581" s="399"/>
      <c r="I581" s="399"/>
      <c r="J581" s="399"/>
      <c r="K581" s="399"/>
      <c r="L581" s="399"/>
      <c r="M581" s="399"/>
      <c r="N581" s="399"/>
      <c r="O581" s="399"/>
      <c r="P581" s="399"/>
      <c r="Q581" s="399"/>
      <c r="R581" s="399"/>
      <c r="S581" s="399"/>
      <c r="T581" s="399"/>
      <c r="U581" s="399"/>
      <c r="V581" s="399"/>
      <c r="W581" s="399"/>
      <c r="X581" s="399"/>
    </row>
    <row r="582" spans="2:24" ht="12" customHeight="1">
      <c r="B582" s="411"/>
      <c r="C582" s="411"/>
      <c r="D582" s="411"/>
      <c r="E582" s="411"/>
      <c r="F582" s="399"/>
      <c r="G582" s="399"/>
      <c r="H582" s="399"/>
      <c r="I582" s="399"/>
      <c r="J582" s="399"/>
      <c r="K582" s="399"/>
      <c r="L582" s="399"/>
      <c r="M582" s="399"/>
      <c r="N582" s="399"/>
      <c r="O582" s="399"/>
      <c r="P582" s="399"/>
      <c r="Q582" s="399"/>
      <c r="R582" s="399"/>
      <c r="S582" s="399"/>
      <c r="T582" s="399"/>
      <c r="U582" s="399"/>
      <c r="V582" s="399"/>
      <c r="W582" s="399"/>
      <c r="X582" s="399"/>
    </row>
    <row r="583" spans="2:24" ht="12" customHeight="1">
      <c r="B583" s="411"/>
      <c r="C583" s="411"/>
      <c r="D583" s="411"/>
      <c r="E583" s="411"/>
      <c r="F583" s="399"/>
      <c r="G583" s="399"/>
      <c r="H583" s="399"/>
      <c r="I583" s="399"/>
      <c r="J583" s="399"/>
      <c r="K583" s="399"/>
      <c r="L583" s="399"/>
      <c r="M583" s="399"/>
      <c r="N583" s="399"/>
      <c r="O583" s="399"/>
      <c r="P583" s="399"/>
      <c r="Q583" s="399"/>
      <c r="R583" s="399"/>
      <c r="S583" s="399"/>
      <c r="T583" s="399"/>
      <c r="U583" s="399"/>
      <c r="V583" s="399"/>
      <c r="W583" s="399"/>
      <c r="X583" s="399"/>
    </row>
    <row r="584" spans="2:24" ht="12" customHeight="1">
      <c r="B584" s="411"/>
      <c r="C584" s="411"/>
      <c r="D584" s="411"/>
      <c r="E584" s="411"/>
      <c r="F584" s="399"/>
      <c r="G584" s="399"/>
      <c r="H584" s="399"/>
      <c r="I584" s="399"/>
      <c r="J584" s="399"/>
      <c r="K584" s="399"/>
      <c r="L584" s="399"/>
      <c r="M584" s="399"/>
      <c r="N584" s="399"/>
      <c r="O584" s="399"/>
      <c r="P584" s="399"/>
      <c r="Q584" s="399"/>
      <c r="R584" s="399"/>
      <c r="S584" s="399"/>
      <c r="T584" s="399"/>
      <c r="U584" s="399"/>
      <c r="V584" s="399"/>
      <c r="W584" s="399"/>
      <c r="X584" s="399"/>
    </row>
    <row r="585" spans="2:24" ht="12" customHeight="1">
      <c r="B585" s="411"/>
      <c r="C585" s="411"/>
      <c r="D585" s="411"/>
      <c r="E585" s="411"/>
      <c r="F585" s="399"/>
      <c r="G585" s="399"/>
      <c r="H585" s="399"/>
      <c r="I585" s="399"/>
      <c r="J585" s="399"/>
      <c r="K585" s="399"/>
      <c r="L585" s="399"/>
      <c r="M585" s="399"/>
      <c r="N585" s="399"/>
      <c r="O585" s="399"/>
      <c r="P585" s="399"/>
      <c r="Q585" s="399"/>
      <c r="R585" s="399"/>
      <c r="S585" s="399"/>
      <c r="T585" s="399"/>
      <c r="U585" s="399"/>
      <c r="V585" s="399"/>
      <c r="W585" s="399"/>
      <c r="X585" s="399"/>
    </row>
    <row r="586" spans="2:24" ht="12" customHeight="1">
      <c r="B586" s="411"/>
      <c r="C586" s="411"/>
      <c r="D586" s="411"/>
      <c r="E586" s="411"/>
      <c r="F586" s="399"/>
      <c r="G586" s="399"/>
      <c r="H586" s="399"/>
      <c r="I586" s="399"/>
      <c r="J586" s="399"/>
      <c r="K586" s="399"/>
      <c r="L586" s="399"/>
      <c r="M586" s="399"/>
      <c r="N586" s="399"/>
      <c r="O586" s="399"/>
      <c r="P586" s="399"/>
      <c r="Q586" s="399"/>
      <c r="R586" s="399"/>
      <c r="S586" s="399"/>
      <c r="T586" s="399"/>
      <c r="U586" s="399"/>
      <c r="V586" s="399"/>
      <c r="W586" s="399"/>
      <c r="X586" s="399"/>
    </row>
    <row r="587" spans="2:24" ht="12" customHeight="1">
      <c r="B587" s="411"/>
      <c r="C587" s="411"/>
      <c r="D587" s="411"/>
      <c r="E587" s="411"/>
      <c r="F587" s="399"/>
      <c r="G587" s="399"/>
      <c r="H587" s="399"/>
      <c r="I587" s="399"/>
      <c r="J587" s="399"/>
      <c r="K587" s="399"/>
      <c r="L587" s="399"/>
      <c r="M587" s="399"/>
      <c r="N587" s="399"/>
      <c r="O587" s="399"/>
      <c r="P587" s="399"/>
      <c r="Q587" s="399"/>
      <c r="R587" s="399"/>
      <c r="S587" s="399"/>
      <c r="T587" s="399"/>
      <c r="U587" s="399"/>
      <c r="V587" s="399"/>
      <c r="W587" s="399"/>
      <c r="X587" s="399"/>
    </row>
  </sheetData>
  <sheetProtection algorithmName="SHA-512" hashValue="RvTsmhmju8SDC+E3MUo3ihQC7wCkdJNLPVLykXLsZVTmwHfNmfHrziEn6YRnmh5G45MokLjmme/CtHkoq5Yh+A==" saltValue="PawusIWuHXi2t+25XpcXXQ==" spinCount="100000" sheet="1" selectLockedCells="1"/>
  <mergeCells count="6">
    <mergeCell ref="C329:E329"/>
    <mergeCell ref="C323:E323"/>
    <mergeCell ref="C324:E324"/>
    <mergeCell ref="C325:E325"/>
    <mergeCell ref="C327:E327"/>
    <mergeCell ref="C328:E328"/>
  </mergeCells>
  <conditionalFormatting sqref="B8 B312">
    <cfRule type="cellIs" dxfId="99" priority="8" operator="equal">
      <formula>#REF!</formula>
    </cfRule>
  </conditionalFormatting>
  <conditionalFormatting sqref="B8 B312">
    <cfRule type="cellIs" dxfId="98" priority="9" operator="equal">
      <formula>#REF!</formula>
    </cfRule>
  </conditionalFormatting>
  <conditionalFormatting sqref="B8 B312">
    <cfRule type="cellIs" dxfId="97" priority="10" operator="equal">
      <formula>"Katalog$A$6"</formula>
    </cfRule>
  </conditionalFormatting>
  <conditionalFormatting sqref="B8 B312">
    <cfRule type="cellIs" dxfId="96" priority="11" operator="equal">
      <formula>"A6"</formula>
    </cfRule>
  </conditionalFormatting>
  <conditionalFormatting sqref="B8 B312">
    <cfRule type="cellIs" dxfId="95" priority="12" operator="equal">
      <formula>#REF!</formula>
    </cfRule>
  </conditionalFormatting>
  <conditionalFormatting sqref="B8 B312">
    <cfRule type="cellIs" dxfId="94" priority="13" operator="equal">
      <formula>#REF!</formula>
    </cfRule>
  </conditionalFormatting>
  <conditionalFormatting sqref="B9:B311">
    <cfRule type="cellIs" dxfId="93" priority="4" operator="equal">
      <formula>"Katalog$A$6"</formula>
    </cfRule>
  </conditionalFormatting>
  <conditionalFormatting sqref="B9:B311">
    <cfRule type="cellIs" dxfId="92" priority="5" operator="equal">
      <formula>"A6"</formula>
    </cfRule>
  </conditionalFormatting>
  <conditionalFormatting sqref="B9:B311">
    <cfRule type="cellIs" dxfId="91" priority="6" operator="equal">
      <formula>#REF!</formula>
    </cfRule>
  </conditionalFormatting>
  <conditionalFormatting sqref="B9:B311">
    <cfRule type="cellIs" dxfId="90" priority="7" operator="equal">
      <formula>#REF!</formula>
    </cfRule>
  </conditionalFormatting>
  <conditionalFormatting sqref="B9:B311">
    <cfRule type="cellIs" dxfId="89" priority="2" operator="equal">
      <formula>#REF!</formula>
    </cfRule>
  </conditionalFormatting>
  <conditionalFormatting sqref="B9:B311">
    <cfRule type="cellIs" dxfId="88" priority="3" operator="equal">
      <formula>#REF!</formula>
    </cfRule>
  </conditionalFormatting>
  <printOptions horizontalCentered="1"/>
  <pageMargins left="0.35433070866141736" right="0.35433070866141736" top="0.59055118110236227" bottom="0.59055118110236227" header="0" footer="0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ED9-127D-40CB-9F08-4954F03E10F1}">
  <sheetPr codeName="Sheet20">
    <tabColor rgb="FFFFFF00"/>
  </sheetPr>
  <dimension ref="A1:AD812"/>
  <sheetViews>
    <sheetView showGridLines="0" topLeftCell="A2" zoomScale="110" zoomScaleNormal="110" workbookViewId="0">
      <selection activeCell="C312" sqref="C312"/>
    </sheetView>
  </sheetViews>
  <sheetFormatPr defaultColWidth="15.44140625" defaultRowHeight="15" customHeight="1"/>
  <cols>
    <col min="1" max="1" width="6.77734375" style="389" customWidth="1"/>
    <col min="2" max="2" width="6.77734375" style="389" hidden="1" customWidth="1"/>
    <col min="3" max="3" width="20.33203125" style="389" customWidth="1"/>
    <col min="4" max="4" width="25.77734375" style="389" customWidth="1"/>
    <col min="5" max="5" width="45.77734375" style="389" customWidth="1"/>
    <col min="6" max="6" width="3.109375" style="389" hidden="1" customWidth="1"/>
    <col min="7" max="7" width="10.77734375" style="389" customWidth="1"/>
    <col min="8" max="8" width="8.109375" style="389" customWidth="1"/>
    <col min="9" max="9" width="15.44140625" style="389" customWidth="1"/>
    <col min="10" max="10" width="15.44140625" style="389" hidden="1" customWidth="1"/>
    <col min="11" max="11" width="3.77734375" style="389" customWidth="1"/>
    <col min="12" max="12" width="12.88671875" style="389" customWidth="1"/>
    <col min="13" max="13" width="19.109375" style="389" customWidth="1"/>
    <col min="14" max="14" width="11.109375" style="389" customWidth="1"/>
    <col min="15" max="15" width="4.21875" style="389" customWidth="1"/>
    <col min="16" max="26" width="11.109375" style="389" customWidth="1"/>
    <col min="27" max="30" width="10.6640625" style="389" customWidth="1"/>
    <col min="31" max="16384" width="15.44140625" style="389"/>
  </cols>
  <sheetData>
    <row r="1" spans="1:30" ht="12.5" hidden="1">
      <c r="B1"/>
      <c r="C1"/>
      <c r="D1"/>
      <c r="E1"/>
      <c r="F1"/>
      <c r="G1"/>
      <c r="H1"/>
      <c r="I1"/>
      <c r="J1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</row>
    <row r="2" spans="1:30" ht="12.5">
      <c r="B2"/>
      <c r="C2"/>
      <c r="D2"/>
      <c r="E2"/>
      <c r="F2"/>
      <c r="G2"/>
      <c r="H2"/>
      <c r="I2"/>
      <c r="J2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</row>
    <row r="3" spans="1:30" ht="18">
      <c r="A3" s="437" t="str">
        <f>Saldo_Brg!A3</f>
        <v>Input Nama SPPG di sini</v>
      </c>
      <c r="B3" s="437"/>
      <c r="C3" s="438"/>
      <c r="D3" s="438"/>
      <c r="E3" s="439"/>
      <c r="F3" s="439"/>
      <c r="G3" s="439"/>
      <c r="H3" s="390"/>
      <c r="I3" s="439"/>
      <c r="J3" s="439"/>
      <c r="K3" s="387"/>
      <c r="L3" s="514" t="s">
        <v>248</v>
      </c>
      <c r="M3" s="471"/>
      <c r="N3" s="471"/>
      <c r="O3" s="471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</row>
    <row r="4" spans="1:30" ht="15.5">
      <c r="A4" s="440" t="s">
        <v>920</v>
      </c>
      <c r="B4" s="646"/>
      <c r="C4" s="646"/>
      <c r="D4" s="646"/>
      <c r="E4" s="646"/>
      <c r="F4" s="646"/>
      <c r="G4" s="646"/>
      <c r="H4" s="646"/>
      <c r="I4" s="646"/>
      <c r="J4" s="646"/>
      <c r="K4" s="387"/>
      <c r="L4" s="514" t="s">
        <v>249</v>
      </c>
      <c r="M4" s="471"/>
      <c r="N4" s="471"/>
      <c r="O4" s="471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</row>
    <row r="5" spans="1:30" ht="14">
      <c r="A5" s="440" t="str">
        <f>Saldo_Brg!A5</f>
        <v>Periode : 05-01-2026 s.d. 17-01-2026</v>
      </c>
      <c r="B5" s="440"/>
      <c r="C5" s="390"/>
      <c r="D5" s="390"/>
      <c r="E5" s="390"/>
      <c r="F5" s="390"/>
      <c r="G5" s="390"/>
      <c r="H5" s="390"/>
      <c r="I5" s="390"/>
      <c r="J5" s="390"/>
      <c r="K5" s="387"/>
      <c r="L5" s="514" t="s">
        <v>250</v>
      </c>
      <c r="M5" s="471"/>
      <c r="N5" s="471"/>
      <c r="O5" s="471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</row>
    <row r="6" spans="1:30" ht="13" customHeight="1">
      <c r="A6" s="440"/>
      <c r="B6" s="440"/>
      <c r="C6" s="390"/>
      <c r="D6" s="390"/>
      <c r="E6" s="390"/>
      <c r="F6" s="390"/>
      <c r="G6" s="653" t="s">
        <v>910</v>
      </c>
      <c r="H6" s="652"/>
      <c r="I6" s="651">
        <f>SUM(J312:J511)</f>
        <v>0</v>
      </c>
      <c r="J6" s="650" t="s">
        <v>923</v>
      </c>
      <c r="K6" s="387"/>
      <c r="L6" s="514" t="s">
        <v>931</v>
      </c>
      <c r="M6" s="471"/>
      <c r="N6" s="471"/>
      <c r="O6" s="471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</row>
    <row r="7" spans="1:30" ht="6" customHeight="1">
      <c r="B7" s="387"/>
      <c r="C7" s="391"/>
      <c r="D7" s="387"/>
      <c r="E7" s="388"/>
      <c r="F7" s="388"/>
      <c r="G7" s="388"/>
      <c r="H7" s="388"/>
      <c r="I7" s="388"/>
      <c r="J7" s="388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</row>
    <row r="8" spans="1:30" ht="20.25" customHeight="1" thickBot="1">
      <c r="A8" s="689" t="s">
        <v>205</v>
      </c>
      <c r="B8" s="531" t="s">
        <v>146</v>
      </c>
      <c r="C8" s="532" t="s">
        <v>243</v>
      </c>
      <c r="D8" s="532" t="s">
        <v>244</v>
      </c>
      <c r="E8" s="533" t="s">
        <v>224</v>
      </c>
      <c r="F8" s="534" t="s">
        <v>245</v>
      </c>
      <c r="G8" s="533" t="s">
        <v>225</v>
      </c>
      <c r="H8" s="533" t="s">
        <v>246</v>
      </c>
      <c r="I8" s="658" t="s">
        <v>247</v>
      </c>
      <c r="J8" s="649" t="s">
        <v>922</v>
      </c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</row>
    <row r="9" spans="1:30" ht="13" hidden="1" thickTop="1">
      <c r="A9" s="515">
        <v>1</v>
      </c>
      <c r="B9" s="515">
        <v>1</v>
      </c>
      <c r="C9" s="516"/>
      <c r="D9" s="517" t="s">
        <v>79</v>
      </c>
      <c r="E9" s="518" t="str">
        <f>IF(Saldo_Brg!B9="","",Saldo_Brg!B9)</f>
        <v>BERAS DAN OLAHAN PADI</v>
      </c>
      <c r="F9" s="519"/>
      <c r="G9" s="520" t="str">
        <f>IF(Saldo_Brg!C9="","",Saldo_Brg!C9)</f>
        <v/>
      </c>
      <c r="H9" s="521" t="str">
        <f>IF(Saldo_Brg!D9="","",Saldo_Brg!D9)</f>
        <v/>
      </c>
      <c r="I9" s="659" t="str">
        <f>IF(Saldo_Brg!E9="","",Saldo_Brg!E9)</f>
        <v/>
      </c>
      <c r="J9" s="648"/>
      <c r="K9" s="392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  <c r="W9" s="387"/>
      <c r="X9" s="387"/>
      <c r="Y9" s="387"/>
      <c r="Z9" s="387"/>
      <c r="AA9" s="387"/>
      <c r="AB9" s="387"/>
      <c r="AC9" s="387"/>
      <c r="AD9" s="387"/>
    </row>
    <row r="10" spans="1:30" ht="13" hidden="1" thickTop="1">
      <c r="A10" s="522">
        <v>2</v>
      </c>
      <c r="B10" s="522">
        <v>2</v>
      </c>
      <c r="C10" s="523"/>
      <c r="D10" s="517" t="s">
        <v>79</v>
      </c>
      <c r="E10" s="518" t="str">
        <f>IF(Saldo_Brg!B10="","",Saldo_Brg!B10)</f>
        <v>Beras putih (premium)</v>
      </c>
      <c r="F10" s="519"/>
      <c r="G10" s="520" t="str">
        <f>IF(Saldo_Brg!C10="","",Saldo_Brg!C10)</f>
        <v>kg</v>
      </c>
      <c r="H10" s="521" t="str">
        <f>IF(Saldo_Brg!D10="","",Saldo_Brg!D10)</f>
        <v/>
      </c>
      <c r="I10" s="659" t="str">
        <f>IF(Saldo_Brg!E10="","",Saldo_Brg!E10)</f>
        <v/>
      </c>
      <c r="J10" s="648"/>
      <c r="K10" s="387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387"/>
      <c r="X10" s="387"/>
      <c r="Y10" s="387"/>
      <c r="Z10" s="387"/>
      <c r="AA10" s="387"/>
      <c r="AB10" s="387"/>
      <c r="AC10" s="387"/>
      <c r="AD10" s="387"/>
    </row>
    <row r="11" spans="1:30" ht="13" hidden="1" thickTop="1">
      <c r="A11" s="522">
        <v>3</v>
      </c>
      <c r="B11" s="522">
        <v>3</v>
      </c>
      <c r="C11" s="523"/>
      <c r="D11" s="517" t="s">
        <v>79</v>
      </c>
      <c r="E11" s="518" t="str">
        <f>IF(Saldo_Brg!B11="","",Saldo_Brg!B11)</f>
        <v>Beras putih (medium)</v>
      </c>
      <c r="F11" s="519"/>
      <c r="G11" s="520" t="str">
        <f>IF(Saldo_Brg!C11="","",Saldo_Brg!C11)</f>
        <v>kg</v>
      </c>
      <c r="H11" s="521" t="str">
        <f>IF(Saldo_Brg!D11="","",Saldo_Brg!D11)</f>
        <v/>
      </c>
      <c r="I11" s="659" t="str">
        <f>IF(Saldo_Brg!E11="","",Saldo_Brg!E11)</f>
        <v/>
      </c>
      <c r="J11" s="648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387"/>
      <c r="X11" s="387"/>
      <c r="Y11" s="387"/>
      <c r="Z11" s="387"/>
      <c r="AA11" s="387"/>
      <c r="AB11" s="387"/>
      <c r="AC11" s="387"/>
      <c r="AD11" s="387"/>
    </row>
    <row r="12" spans="1:30" ht="13" hidden="1" thickTop="1">
      <c r="A12" s="522">
        <v>4</v>
      </c>
      <c r="B12" s="522">
        <v>4</v>
      </c>
      <c r="C12" s="523"/>
      <c r="D12" s="517" t="s">
        <v>79</v>
      </c>
      <c r="E12" s="518" t="str">
        <f>IF(Saldo_Brg!B12="","",Saldo_Brg!B12)</f>
        <v>Beras merah</v>
      </c>
      <c r="F12" s="519"/>
      <c r="G12" s="520" t="str">
        <f>IF(Saldo_Brg!C12="","",Saldo_Brg!C12)</f>
        <v>kg</v>
      </c>
      <c r="H12" s="521" t="str">
        <f>IF(Saldo_Brg!D12="","",Saldo_Brg!D12)</f>
        <v/>
      </c>
      <c r="I12" s="659" t="str">
        <f>IF(Saldo_Brg!E12="","",Saldo_Brg!E12)</f>
        <v/>
      </c>
      <c r="J12" s="648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</row>
    <row r="13" spans="1:30" ht="13" hidden="1" thickTop="1">
      <c r="A13" s="522">
        <v>5</v>
      </c>
      <c r="B13" s="522">
        <v>5</v>
      </c>
      <c r="C13" s="523"/>
      <c r="D13" s="517" t="s">
        <v>79</v>
      </c>
      <c r="E13" s="518" t="str">
        <f>IF(Saldo_Brg!B13="","",Saldo_Brg!B13)</f>
        <v>Beras hitam</v>
      </c>
      <c r="F13" s="519"/>
      <c r="G13" s="520" t="str">
        <f>IF(Saldo_Brg!C13="","",Saldo_Brg!C13)</f>
        <v>kg</v>
      </c>
      <c r="H13" s="521" t="str">
        <f>IF(Saldo_Brg!D13="","",Saldo_Brg!D13)</f>
        <v/>
      </c>
      <c r="I13" s="659" t="str">
        <f>IF(Saldo_Brg!E13="","",Saldo_Brg!E13)</f>
        <v/>
      </c>
      <c r="J13" s="648"/>
      <c r="K13" s="387"/>
      <c r="L13" s="387"/>
      <c r="M13" s="392"/>
      <c r="N13" s="387"/>
      <c r="O13" s="387"/>
      <c r="P13" s="387"/>
      <c r="Q13" s="387"/>
      <c r="R13" s="387"/>
      <c r="S13" s="387"/>
      <c r="T13" s="387"/>
      <c r="U13" s="387"/>
      <c r="V13" s="387"/>
      <c r="W13" s="387"/>
      <c r="X13" s="387"/>
      <c r="Y13" s="387"/>
      <c r="Z13" s="387"/>
      <c r="AA13" s="387"/>
      <c r="AB13" s="387"/>
      <c r="AC13" s="387"/>
      <c r="AD13" s="387"/>
    </row>
    <row r="14" spans="1:30" ht="13" hidden="1" thickTop="1">
      <c r="A14" s="522">
        <v>6</v>
      </c>
      <c r="B14" s="522">
        <v>6</v>
      </c>
      <c r="C14" s="523"/>
      <c r="D14" s="517" t="s">
        <v>79</v>
      </c>
      <c r="E14" s="518" t="str">
        <f>IF(Saldo_Brg!B14="","",Saldo_Brg!B14)</f>
        <v>Beras ketan putih</v>
      </c>
      <c r="F14" s="519"/>
      <c r="G14" s="520" t="str">
        <f>IF(Saldo_Brg!C14="","",Saldo_Brg!C14)</f>
        <v>kg</v>
      </c>
      <c r="H14" s="521" t="str">
        <f>IF(Saldo_Brg!D14="","",Saldo_Brg!D14)</f>
        <v/>
      </c>
      <c r="I14" s="659" t="str">
        <f>IF(Saldo_Brg!E14="","",Saldo_Brg!E14)</f>
        <v/>
      </c>
      <c r="J14" s="648"/>
      <c r="K14" s="387"/>
      <c r="L14" s="387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  <c r="AA14" s="387"/>
      <c r="AB14" s="387"/>
      <c r="AC14" s="387"/>
      <c r="AD14" s="387"/>
    </row>
    <row r="15" spans="1:30" ht="13" hidden="1" thickTop="1">
      <c r="A15" s="522">
        <v>7</v>
      </c>
      <c r="B15" s="522">
        <v>7</v>
      </c>
      <c r="C15" s="523"/>
      <c r="D15" s="517" t="s">
        <v>79</v>
      </c>
      <c r="E15" s="518" t="str">
        <f>IF(Saldo_Brg!B15="","",Saldo_Brg!B15)</f>
        <v>Beras ketan hitam</v>
      </c>
      <c r="F15" s="519"/>
      <c r="G15" s="520" t="str">
        <f>IF(Saldo_Brg!C15="","",Saldo_Brg!C15)</f>
        <v>kg</v>
      </c>
      <c r="H15" s="521" t="str">
        <f>IF(Saldo_Brg!D15="","",Saldo_Brg!D15)</f>
        <v/>
      </c>
      <c r="I15" s="659" t="str">
        <f>IF(Saldo_Brg!E15="","",Saldo_Brg!E15)</f>
        <v/>
      </c>
      <c r="J15" s="648"/>
      <c r="K15" s="387"/>
      <c r="L15" s="387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387"/>
      <c r="X15" s="387"/>
      <c r="Y15" s="387"/>
      <c r="Z15" s="387"/>
      <c r="AA15" s="387"/>
      <c r="AB15" s="387"/>
      <c r="AC15" s="387"/>
      <c r="AD15" s="387"/>
    </row>
    <row r="16" spans="1:30" ht="13" hidden="1" thickTop="1">
      <c r="A16" s="522">
        <v>8</v>
      </c>
      <c r="B16" s="522">
        <v>8</v>
      </c>
      <c r="C16" s="523"/>
      <c r="D16" s="517" t="s">
        <v>79</v>
      </c>
      <c r="E16" s="518" t="str">
        <f>IF(Saldo_Brg!B16="","",Saldo_Brg!B16)</f>
        <v>Tepung beras</v>
      </c>
      <c r="F16" s="519"/>
      <c r="G16" s="520" t="str">
        <f>IF(Saldo_Brg!C16="","",Saldo_Brg!C16)</f>
        <v>kg</v>
      </c>
      <c r="H16" s="521" t="str">
        <f>IF(Saldo_Brg!D16="","",Saldo_Brg!D16)</f>
        <v/>
      </c>
      <c r="I16" s="659" t="str">
        <f>IF(Saldo_Brg!E16="","",Saldo_Brg!E16)</f>
        <v/>
      </c>
      <c r="J16" s="648"/>
      <c r="K16" s="387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  <c r="AA16" s="387"/>
      <c r="AB16" s="387"/>
      <c r="AC16" s="387"/>
      <c r="AD16" s="387"/>
    </row>
    <row r="17" spans="1:30" ht="13" hidden="1" thickTop="1">
      <c r="A17" s="522">
        <v>9</v>
      </c>
      <c r="B17" s="522">
        <v>9</v>
      </c>
      <c r="C17" s="523"/>
      <c r="D17" s="517" t="s">
        <v>79</v>
      </c>
      <c r="E17" s="518" t="str">
        <f>IF(Saldo_Brg!B17="","",Saldo_Brg!B17)</f>
        <v>Tepung ketan</v>
      </c>
      <c r="F17" s="519"/>
      <c r="G17" s="520" t="str">
        <f>IF(Saldo_Brg!C17="","",Saldo_Brg!C17)</f>
        <v>kg</v>
      </c>
      <c r="H17" s="521" t="str">
        <f>IF(Saldo_Brg!D17="","",Saldo_Brg!D17)</f>
        <v/>
      </c>
      <c r="I17" s="659" t="str">
        <f>IF(Saldo_Brg!E17="","",Saldo_Brg!E17)</f>
        <v/>
      </c>
      <c r="J17" s="648"/>
      <c r="K17" s="387"/>
      <c r="L17" s="387"/>
      <c r="M17" s="387"/>
      <c r="N17" s="387"/>
      <c r="O17" s="387"/>
      <c r="P17" s="387"/>
      <c r="Q17" s="387"/>
      <c r="R17" s="387"/>
      <c r="S17" s="387"/>
      <c r="T17" s="387"/>
      <c r="U17" s="387"/>
      <c r="V17" s="387"/>
      <c r="W17" s="387"/>
      <c r="X17" s="387"/>
      <c r="Y17" s="387"/>
      <c r="Z17" s="387"/>
      <c r="AA17" s="387"/>
      <c r="AB17" s="387"/>
      <c r="AC17" s="387"/>
      <c r="AD17" s="387"/>
    </row>
    <row r="18" spans="1:30" ht="13" hidden="1" thickTop="1">
      <c r="A18" s="522">
        <v>10</v>
      </c>
      <c r="B18" s="522">
        <v>10</v>
      </c>
      <c r="C18" s="523"/>
      <c r="D18" s="517" t="s">
        <v>79</v>
      </c>
      <c r="E18" s="518" t="str">
        <f>IF(Saldo_Brg!B18="","",Saldo_Brg!B18)</f>
        <v>Mie beras</v>
      </c>
      <c r="F18" s="519"/>
      <c r="G18" s="520" t="str">
        <f>IF(Saldo_Brg!C18="","",Saldo_Brg!C18)</f>
        <v>kg</v>
      </c>
      <c r="H18" s="521" t="str">
        <f>IF(Saldo_Brg!D18="","",Saldo_Brg!D18)</f>
        <v/>
      </c>
      <c r="I18" s="659" t="str">
        <f>IF(Saldo_Brg!E18="","",Saldo_Brg!E18)</f>
        <v/>
      </c>
      <c r="J18" s="648"/>
      <c r="K18" s="387"/>
      <c r="L18" s="387"/>
      <c r="M18" s="387"/>
      <c r="N18" s="387"/>
      <c r="O18" s="387"/>
      <c r="P18" s="387"/>
      <c r="Q18" s="387"/>
      <c r="R18" s="387"/>
      <c r="S18" s="387"/>
      <c r="T18" s="387"/>
      <c r="U18" s="387"/>
      <c r="V18" s="387"/>
      <c r="W18" s="387"/>
      <c r="X18" s="387"/>
      <c r="Y18" s="387"/>
      <c r="Z18" s="387"/>
      <c r="AA18" s="387"/>
      <c r="AB18" s="387"/>
      <c r="AC18" s="387"/>
      <c r="AD18" s="387"/>
    </row>
    <row r="19" spans="1:30" ht="13" hidden="1" thickTop="1">
      <c r="A19" s="522">
        <v>11</v>
      </c>
      <c r="B19" s="522">
        <v>11</v>
      </c>
      <c r="C19" s="523"/>
      <c r="D19" s="517" t="s">
        <v>79</v>
      </c>
      <c r="E19" s="518" t="str">
        <f>IF(Saldo_Brg!B19="","",Saldo_Brg!B19)</f>
        <v>Beras dan olahan padi-lainnya</v>
      </c>
      <c r="F19" s="519"/>
      <c r="G19" s="520" t="str">
        <f>IF(Saldo_Brg!C19="","",Saldo_Brg!C19)</f>
        <v>kg</v>
      </c>
      <c r="H19" s="521" t="str">
        <f>IF(Saldo_Brg!D19="","",Saldo_Brg!D19)</f>
        <v/>
      </c>
      <c r="I19" s="659" t="str">
        <f>IF(Saldo_Brg!E19="","",Saldo_Brg!E19)</f>
        <v/>
      </c>
      <c r="J19" s="648"/>
      <c r="K19" s="387"/>
      <c r="L19" s="387"/>
      <c r="M19" s="387"/>
      <c r="N19" s="387"/>
      <c r="O19" s="387"/>
      <c r="P19" s="387"/>
      <c r="Q19" s="387"/>
      <c r="R19" s="387"/>
      <c r="S19" s="387"/>
      <c r="T19" s="387"/>
      <c r="U19" s="387"/>
      <c r="V19" s="387"/>
      <c r="W19" s="387"/>
      <c r="X19" s="387"/>
      <c r="Y19" s="387"/>
      <c r="Z19" s="387"/>
      <c r="AA19" s="387"/>
      <c r="AB19" s="387"/>
      <c r="AC19" s="387"/>
      <c r="AD19" s="387"/>
    </row>
    <row r="20" spans="1:30" ht="13" hidden="1" thickTop="1">
      <c r="A20" s="522">
        <v>12</v>
      </c>
      <c r="B20" s="522">
        <v>12</v>
      </c>
      <c r="C20" s="523"/>
      <c r="D20" s="517" t="s">
        <v>79</v>
      </c>
      <c r="E20" s="518" t="str">
        <f>IF(Saldo_Brg!B20="","",Saldo_Brg!B20)</f>
        <v>JAGUNG DAN OLAHANNYA</v>
      </c>
      <c r="F20" s="519"/>
      <c r="G20" s="520" t="str">
        <f>IF(Saldo_Brg!C20="","",Saldo_Brg!C20)</f>
        <v/>
      </c>
      <c r="H20" s="521" t="str">
        <f>IF(Saldo_Brg!D20="","",Saldo_Brg!D20)</f>
        <v/>
      </c>
      <c r="I20" s="659" t="str">
        <f>IF(Saldo_Brg!E20="","",Saldo_Brg!E20)</f>
        <v/>
      </c>
      <c r="J20" s="648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  <c r="AB20" s="387"/>
      <c r="AC20" s="387"/>
      <c r="AD20" s="387"/>
    </row>
    <row r="21" spans="1:30" ht="13" hidden="1" thickTop="1">
      <c r="A21" s="522">
        <v>13</v>
      </c>
      <c r="B21" s="522">
        <v>13</v>
      </c>
      <c r="C21" s="523"/>
      <c r="D21" s="517" t="s">
        <v>79</v>
      </c>
      <c r="E21" s="518" t="str">
        <f>IF(Saldo_Brg!B21="","",Saldo_Brg!B21)</f>
        <v>Jagung pipil kering</v>
      </c>
      <c r="F21" s="519"/>
      <c r="G21" s="520" t="str">
        <f>IF(Saldo_Brg!C21="","",Saldo_Brg!C21)</f>
        <v>kg</v>
      </c>
      <c r="H21" s="521" t="str">
        <f>IF(Saldo_Brg!D21="","",Saldo_Brg!D21)</f>
        <v/>
      </c>
      <c r="I21" s="659" t="str">
        <f>IF(Saldo_Brg!E21="","",Saldo_Brg!E21)</f>
        <v/>
      </c>
      <c r="J21" s="648"/>
      <c r="K21" s="387"/>
      <c r="L21" s="387"/>
      <c r="M21" s="387"/>
      <c r="N21" s="387"/>
      <c r="O21" s="387"/>
      <c r="P21" s="387"/>
      <c r="Q21" s="387"/>
      <c r="R21" s="387"/>
      <c r="S21" s="387"/>
      <c r="T21" s="387"/>
      <c r="U21" s="387"/>
      <c r="V21" s="387"/>
      <c r="W21" s="387"/>
      <c r="X21" s="387"/>
      <c r="Y21" s="387"/>
      <c r="Z21" s="387"/>
      <c r="AA21" s="387"/>
      <c r="AB21" s="387"/>
      <c r="AC21" s="387"/>
      <c r="AD21" s="387"/>
    </row>
    <row r="22" spans="1:30" ht="13" hidden="1" thickTop="1">
      <c r="A22" s="522">
        <v>14</v>
      </c>
      <c r="B22" s="522">
        <v>14</v>
      </c>
      <c r="C22" s="523"/>
      <c r="D22" s="517" t="s">
        <v>79</v>
      </c>
      <c r="E22" s="518" t="str">
        <f>IF(Saldo_Brg!B22="","",Saldo_Brg!B22)</f>
        <v>Jagung pipil segar</v>
      </c>
      <c r="F22" s="519"/>
      <c r="G22" s="520" t="str">
        <f>IF(Saldo_Brg!C22="","",Saldo_Brg!C22)</f>
        <v>kg</v>
      </c>
      <c r="H22" s="521" t="str">
        <f>IF(Saldo_Brg!D22="","",Saldo_Brg!D22)</f>
        <v/>
      </c>
      <c r="I22" s="659" t="str">
        <f>IF(Saldo_Brg!E22="","",Saldo_Brg!E22)</f>
        <v/>
      </c>
      <c r="J22" s="648"/>
      <c r="K22" s="387"/>
      <c r="L22" s="387"/>
      <c r="M22" s="387"/>
      <c r="N22" s="387"/>
      <c r="O22" s="387"/>
      <c r="P22" s="387"/>
      <c r="Q22" s="387"/>
      <c r="R22" s="387"/>
      <c r="S22" s="387"/>
      <c r="T22" s="387"/>
      <c r="U22" s="387"/>
      <c r="V22" s="387"/>
      <c r="W22" s="387"/>
      <c r="X22" s="387"/>
      <c r="Y22" s="387"/>
      <c r="Z22" s="387"/>
      <c r="AA22" s="387"/>
      <c r="AB22" s="387"/>
      <c r="AC22" s="387"/>
      <c r="AD22" s="387"/>
    </row>
    <row r="23" spans="1:30" ht="13" hidden="1" thickTop="1">
      <c r="A23" s="522">
        <v>15</v>
      </c>
      <c r="B23" s="522">
        <v>15</v>
      </c>
      <c r="C23" s="523"/>
      <c r="D23" s="517" t="s">
        <v>79</v>
      </c>
      <c r="E23" s="518" t="str">
        <f>IF(Saldo_Brg!B23="","",Saldo_Brg!B23)</f>
        <v>Jagung manis segar</v>
      </c>
      <c r="F23" s="519"/>
      <c r="G23" s="520" t="str">
        <f>IF(Saldo_Brg!C23="","",Saldo_Brg!C23)</f>
        <v>kg</v>
      </c>
      <c r="H23" s="521" t="str">
        <f>IF(Saldo_Brg!D23="","",Saldo_Brg!D23)</f>
        <v/>
      </c>
      <c r="I23" s="659" t="str">
        <f>IF(Saldo_Brg!E23="","",Saldo_Brg!E23)</f>
        <v/>
      </c>
      <c r="J23" s="648"/>
      <c r="K23" s="387"/>
      <c r="L23" s="387"/>
      <c r="M23" s="387"/>
      <c r="N23" s="387"/>
      <c r="O23" s="387"/>
      <c r="P23" s="387"/>
      <c r="Q23" s="387"/>
      <c r="R23" s="387"/>
      <c r="S23" s="387"/>
      <c r="T23" s="387"/>
      <c r="U23" s="387"/>
      <c r="V23" s="387"/>
      <c r="W23" s="387"/>
      <c r="X23" s="387"/>
      <c r="Y23" s="387"/>
      <c r="Z23" s="387"/>
      <c r="AA23" s="387"/>
      <c r="AB23" s="387"/>
      <c r="AC23" s="387"/>
      <c r="AD23" s="387"/>
    </row>
    <row r="24" spans="1:30" ht="13" hidden="1" thickTop="1">
      <c r="A24" s="522">
        <v>16</v>
      </c>
      <c r="B24" s="522">
        <v>16</v>
      </c>
      <c r="C24" s="523"/>
      <c r="D24" s="517" t="s">
        <v>79</v>
      </c>
      <c r="E24" s="518" t="str">
        <f>IF(Saldo_Brg!B24="","",Saldo_Brg!B24)</f>
        <v>Beras jagung</v>
      </c>
      <c r="F24" s="519"/>
      <c r="G24" s="520" t="str">
        <f>IF(Saldo_Brg!C24="","",Saldo_Brg!C24)</f>
        <v>kg</v>
      </c>
      <c r="H24" s="521" t="str">
        <f>IF(Saldo_Brg!D24="","",Saldo_Brg!D24)</f>
        <v/>
      </c>
      <c r="I24" s="659" t="str">
        <f>IF(Saldo_Brg!E24="","",Saldo_Brg!E24)</f>
        <v/>
      </c>
      <c r="J24" s="648"/>
      <c r="K24" s="387"/>
      <c r="L24" s="387"/>
      <c r="M24" s="387"/>
      <c r="N24" s="387"/>
      <c r="O24" s="387"/>
      <c r="P24" s="387"/>
      <c r="Q24" s="387"/>
      <c r="R24" s="387"/>
      <c r="S24" s="387"/>
      <c r="T24" s="387"/>
      <c r="U24" s="387"/>
      <c r="V24" s="387"/>
      <c r="W24" s="387"/>
      <c r="X24" s="387"/>
      <c r="Y24" s="387"/>
      <c r="Z24" s="387"/>
      <c r="AA24" s="387"/>
      <c r="AB24" s="387"/>
      <c r="AC24" s="387"/>
      <c r="AD24" s="387"/>
    </row>
    <row r="25" spans="1:30" ht="13" hidden="1" thickTop="1">
      <c r="A25" s="522">
        <v>17</v>
      </c>
      <c r="B25" s="522">
        <v>17</v>
      </c>
      <c r="C25" s="523"/>
      <c r="D25" s="517" t="s">
        <v>79</v>
      </c>
      <c r="E25" s="518" t="str">
        <f>IF(Saldo_Brg!B25="","",Saldo_Brg!B25)</f>
        <v>Jagung giling</v>
      </c>
      <c r="F25" s="519"/>
      <c r="G25" s="520" t="str">
        <f>IF(Saldo_Brg!C25="","",Saldo_Brg!C25)</f>
        <v>kg</v>
      </c>
      <c r="H25" s="521" t="str">
        <f>IF(Saldo_Brg!D25="","",Saldo_Brg!D25)</f>
        <v/>
      </c>
      <c r="I25" s="659" t="str">
        <f>IF(Saldo_Brg!E25="","",Saldo_Brg!E25)</f>
        <v/>
      </c>
      <c r="J25" s="648"/>
      <c r="K25" s="387"/>
      <c r="L25" s="387"/>
      <c r="M25" s="387"/>
      <c r="N25" s="387"/>
      <c r="O25" s="387"/>
      <c r="P25" s="387"/>
      <c r="Q25" s="387"/>
      <c r="R25" s="387"/>
      <c r="S25" s="387"/>
      <c r="T25" s="387"/>
      <c r="U25" s="387"/>
      <c r="V25" s="387"/>
      <c r="W25" s="387"/>
      <c r="X25" s="387"/>
      <c r="Y25" s="387"/>
      <c r="Z25" s="387"/>
      <c r="AA25" s="387"/>
      <c r="AB25" s="387"/>
      <c r="AC25" s="387"/>
      <c r="AD25" s="387"/>
    </row>
    <row r="26" spans="1:30" ht="13" hidden="1" thickTop="1">
      <c r="A26" s="522">
        <v>18</v>
      </c>
      <c r="B26" s="522">
        <v>18</v>
      </c>
      <c r="C26" s="523"/>
      <c r="D26" s="517" t="s">
        <v>79</v>
      </c>
      <c r="E26" s="518" t="str">
        <f>IF(Saldo_Brg!B26="","",Saldo_Brg!B26)</f>
        <v>Tepung jagung (maizena)</v>
      </c>
      <c r="F26" s="519"/>
      <c r="G26" s="520" t="str">
        <f>IF(Saldo_Brg!C26="","",Saldo_Brg!C26)</f>
        <v>kg</v>
      </c>
      <c r="H26" s="521" t="str">
        <f>IF(Saldo_Brg!D26="","",Saldo_Brg!D26)</f>
        <v/>
      </c>
      <c r="I26" s="659" t="str">
        <f>IF(Saldo_Brg!E26="","",Saldo_Brg!E26)</f>
        <v/>
      </c>
      <c r="J26" s="648"/>
      <c r="K26" s="387"/>
      <c r="L26" s="387"/>
      <c r="M26" s="387"/>
      <c r="N26" s="387"/>
      <c r="O26" s="387"/>
      <c r="P26" s="387"/>
      <c r="Q26" s="387"/>
      <c r="R26" s="387"/>
      <c r="S26" s="387"/>
      <c r="T26" s="387"/>
      <c r="U26" s="387"/>
      <c r="V26" s="387"/>
      <c r="W26" s="387"/>
      <c r="X26" s="387"/>
      <c r="Y26" s="387"/>
      <c r="Z26" s="387"/>
      <c r="AA26" s="387"/>
      <c r="AB26" s="387"/>
      <c r="AC26" s="387"/>
      <c r="AD26" s="387"/>
    </row>
    <row r="27" spans="1:30" ht="13" hidden="1" thickTop="1">
      <c r="A27" s="522">
        <v>19</v>
      </c>
      <c r="B27" s="522">
        <v>19</v>
      </c>
      <c r="C27" s="523"/>
      <c r="D27" s="517" t="s">
        <v>79</v>
      </c>
      <c r="E27" s="518" t="str">
        <f>IF(Saldo_Brg!B27="","",Saldo_Brg!B27)</f>
        <v>Tepung jagung lokal (cornmeal)</v>
      </c>
      <c r="F27" s="519"/>
      <c r="G27" s="520" t="str">
        <f>IF(Saldo_Brg!C27="","",Saldo_Brg!C27)</f>
        <v>kg</v>
      </c>
      <c r="H27" s="521" t="str">
        <f>IF(Saldo_Brg!D27="","",Saldo_Brg!D27)</f>
        <v/>
      </c>
      <c r="I27" s="659" t="str">
        <f>IF(Saldo_Brg!E27="","",Saldo_Brg!E27)</f>
        <v/>
      </c>
      <c r="J27" s="648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  <c r="V27" s="387"/>
      <c r="W27" s="387"/>
      <c r="X27" s="387"/>
      <c r="Y27" s="387"/>
      <c r="Z27" s="387"/>
      <c r="AA27" s="387"/>
      <c r="AB27" s="387"/>
      <c r="AC27" s="387"/>
      <c r="AD27" s="387"/>
    </row>
    <row r="28" spans="1:30" ht="13" hidden="1" thickTop="1">
      <c r="A28" s="522">
        <v>20</v>
      </c>
      <c r="B28" s="522">
        <v>20</v>
      </c>
      <c r="C28" s="523"/>
      <c r="D28" s="517" t="s">
        <v>79</v>
      </c>
      <c r="E28" s="518" t="str">
        <f>IF(Saldo_Brg!B28="","",Saldo_Brg!B28)</f>
        <v>Jagung dan olahan-lainnya</v>
      </c>
      <c r="F28" s="519"/>
      <c r="G28" s="520" t="str">
        <f>IF(Saldo_Brg!C28="","",Saldo_Brg!C28)</f>
        <v>kg</v>
      </c>
      <c r="H28" s="521" t="str">
        <f>IF(Saldo_Brg!D28="","",Saldo_Brg!D28)</f>
        <v/>
      </c>
      <c r="I28" s="659" t="str">
        <f>IF(Saldo_Brg!E28="","",Saldo_Brg!E28)</f>
        <v/>
      </c>
      <c r="J28" s="648"/>
      <c r="K28" s="387"/>
      <c r="L28" s="387"/>
      <c r="M28" s="387"/>
      <c r="N28" s="387"/>
      <c r="O28" s="387"/>
      <c r="P28" s="387"/>
      <c r="Q28" s="387"/>
      <c r="R28" s="387"/>
      <c r="S28" s="387"/>
      <c r="T28" s="387"/>
      <c r="U28" s="387"/>
      <c r="V28" s="387"/>
      <c r="W28" s="387"/>
      <c r="X28" s="387"/>
      <c r="Y28" s="387"/>
      <c r="Z28" s="387"/>
      <c r="AA28" s="387"/>
      <c r="AB28" s="387"/>
      <c r="AC28" s="387"/>
      <c r="AD28" s="387"/>
    </row>
    <row r="29" spans="1:30" ht="13" hidden="1" thickTop="1">
      <c r="A29" s="522">
        <v>21</v>
      </c>
      <c r="B29" s="522">
        <v>21</v>
      </c>
      <c r="C29" s="523"/>
      <c r="D29" s="517" t="s">
        <v>79</v>
      </c>
      <c r="E29" s="518" t="str">
        <f>IF(Saldo_Brg!B29="","",Saldo_Brg!B29)</f>
        <v>UMBI-UMBIAN</v>
      </c>
      <c r="F29" s="519"/>
      <c r="G29" s="520" t="str">
        <f>IF(Saldo_Brg!C29="","",Saldo_Brg!C29)</f>
        <v/>
      </c>
      <c r="H29" s="521" t="str">
        <f>IF(Saldo_Brg!D29="","",Saldo_Brg!D29)</f>
        <v/>
      </c>
      <c r="I29" s="659" t="str">
        <f>IF(Saldo_Brg!E29="","",Saldo_Brg!E29)</f>
        <v/>
      </c>
      <c r="J29" s="648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V29" s="387"/>
      <c r="W29" s="387"/>
      <c r="X29" s="387"/>
      <c r="Y29" s="387"/>
      <c r="Z29" s="387"/>
      <c r="AA29" s="387"/>
      <c r="AB29" s="387"/>
      <c r="AC29" s="387"/>
      <c r="AD29" s="387"/>
    </row>
    <row r="30" spans="1:30" ht="13" hidden="1" thickTop="1">
      <c r="A30" s="522">
        <v>22</v>
      </c>
      <c r="B30" s="522">
        <v>22</v>
      </c>
      <c r="C30" s="523"/>
      <c r="D30" s="517" t="s">
        <v>79</v>
      </c>
      <c r="E30" s="518" t="str">
        <f>IF(Saldo_Brg!B30="","",Saldo_Brg!B30)</f>
        <v>Singkong segar</v>
      </c>
      <c r="F30" s="519"/>
      <c r="G30" s="520" t="str">
        <f>IF(Saldo_Brg!C30="","",Saldo_Brg!C30)</f>
        <v>kg</v>
      </c>
      <c r="H30" s="521" t="str">
        <f>IF(Saldo_Brg!D30="","",Saldo_Brg!D30)</f>
        <v/>
      </c>
      <c r="I30" s="659" t="str">
        <f>IF(Saldo_Brg!E30="","",Saldo_Brg!E30)</f>
        <v/>
      </c>
      <c r="J30" s="648"/>
      <c r="K30" s="387"/>
      <c r="L30" s="387"/>
      <c r="M30" s="387"/>
      <c r="N30" s="387"/>
      <c r="O30" s="387"/>
      <c r="P30" s="387"/>
      <c r="Q30" s="387"/>
      <c r="R30" s="387"/>
      <c r="S30" s="387"/>
      <c r="T30" s="387"/>
      <c r="U30" s="387"/>
      <c r="V30" s="387"/>
      <c r="W30" s="387"/>
      <c r="X30" s="387"/>
      <c r="Y30" s="387"/>
      <c r="Z30" s="387"/>
      <c r="AA30" s="387"/>
      <c r="AB30" s="387"/>
      <c r="AC30" s="387"/>
      <c r="AD30" s="387"/>
    </row>
    <row r="31" spans="1:30" ht="13" hidden="1" thickTop="1">
      <c r="A31" s="522">
        <v>23</v>
      </c>
      <c r="B31" s="522">
        <v>23</v>
      </c>
      <c r="C31" s="523"/>
      <c r="D31" s="517" t="s">
        <v>79</v>
      </c>
      <c r="E31" s="518" t="str">
        <f>IF(Saldo_Brg!B31="","",Saldo_Brg!B31)</f>
        <v>Singkong kering/gaplek</v>
      </c>
      <c r="F31" s="519"/>
      <c r="G31" s="520" t="str">
        <f>IF(Saldo_Brg!C31="","",Saldo_Brg!C31)</f>
        <v>kg</v>
      </c>
      <c r="H31" s="521" t="str">
        <f>IF(Saldo_Brg!D31="","",Saldo_Brg!D31)</f>
        <v/>
      </c>
      <c r="I31" s="659" t="str">
        <f>IF(Saldo_Brg!E31="","",Saldo_Brg!E31)</f>
        <v/>
      </c>
      <c r="J31" s="648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  <c r="V31" s="387"/>
      <c r="W31" s="387"/>
      <c r="X31" s="387"/>
      <c r="Y31" s="387"/>
      <c r="Z31" s="387"/>
      <c r="AA31" s="387"/>
      <c r="AB31" s="387"/>
      <c r="AC31" s="387"/>
      <c r="AD31" s="387"/>
    </row>
    <row r="32" spans="1:30" ht="13" hidden="1" thickTop="1">
      <c r="A32" s="522">
        <v>24</v>
      </c>
      <c r="B32" s="522">
        <v>24</v>
      </c>
      <c r="C32" s="523"/>
      <c r="D32" s="517" t="s">
        <v>79</v>
      </c>
      <c r="E32" s="518" t="str">
        <f>IF(Saldo_Brg!B32="","",Saldo_Brg!B32)</f>
        <v>Tepung singkong (tapioka)</v>
      </c>
      <c r="F32" s="519"/>
      <c r="G32" s="520" t="str">
        <f>IF(Saldo_Brg!C32="","",Saldo_Brg!C32)</f>
        <v>kg</v>
      </c>
      <c r="H32" s="521" t="str">
        <f>IF(Saldo_Brg!D32="","",Saldo_Brg!D32)</f>
        <v/>
      </c>
      <c r="I32" s="659" t="str">
        <f>IF(Saldo_Brg!E32="","",Saldo_Brg!E32)</f>
        <v/>
      </c>
      <c r="J32" s="648"/>
      <c r="K32" s="387"/>
      <c r="L32" s="387"/>
      <c r="M32" s="387"/>
      <c r="N32" s="387"/>
      <c r="O32" s="387"/>
      <c r="P32" s="387"/>
      <c r="Q32" s="387"/>
      <c r="R32" s="387"/>
      <c r="S32" s="387"/>
      <c r="T32" s="387"/>
      <c r="U32" s="387"/>
      <c r="V32" s="387"/>
      <c r="W32" s="387"/>
      <c r="X32" s="387"/>
      <c r="Y32" s="387"/>
      <c r="Z32" s="387"/>
      <c r="AA32" s="387"/>
      <c r="AB32" s="387"/>
      <c r="AC32" s="387"/>
      <c r="AD32" s="387"/>
    </row>
    <row r="33" spans="1:30" ht="13" hidden="1" thickTop="1">
      <c r="A33" s="522">
        <v>25</v>
      </c>
      <c r="B33" s="522">
        <v>25</v>
      </c>
      <c r="C33" s="523"/>
      <c r="D33" s="517" t="s">
        <v>79</v>
      </c>
      <c r="E33" s="518" t="str">
        <f>IF(Saldo_Brg!B33="","",Saldo_Brg!B33)</f>
        <v>Mocaf</v>
      </c>
      <c r="F33" s="519"/>
      <c r="G33" s="520" t="str">
        <f>IF(Saldo_Brg!C33="","",Saldo_Brg!C33)</f>
        <v>kg</v>
      </c>
      <c r="H33" s="521" t="str">
        <f>IF(Saldo_Brg!D33="","",Saldo_Brg!D33)</f>
        <v/>
      </c>
      <c r="I33" s="659" t="str">
        <f>IF(Saldo_Brg!E33="","",Saldo_Brg!E33)</f>
        <v/>
      </c>
      <c r="J33" s="648"/>
      <c r="K33" s="387"/>
      <c r="L33" s="387"/>
      <c r="M33" s="387"/>
      <c r="N33" s="387"/>
      <c r="O33" s="387"/>
      <c r="P33" s="387"/>
      <c r="Q33" s="387"/>
      <c r="R33" s="387"/>
      <c r="S33" s="387"/>
      <c r="T33" s="387"/>
      <c r="U33" s="387"/>
      <c r="V33" s="387"/>
      <c r="W33" s="387"/>
      <c r="X33" s="387"/>
      <c r="Y33" s="387"/>
      <c r="Z33" s="387"/>
      <c r="AA33" s="387"/>
      <c r="AB33" s="387"/>
      <c r="AC33" s="387"/>
      <c r="AD33" s="387"/>
    </row>
    <row r="34" spans="1:30" ht="13" hidden="1" thickTop="1">
      <c r="A34" s="522">
        <v>26</v>
      </c>
      <c r="B34" s="522">
        <v>26</v>
      </c>
      <c r="C34" s="523"/>
      <c r="D34" s="517" t="s">
        <v>79</v>
      </c>
      <c r="E34" s="518" t="str">
        <f>IF(Saldo_Brg!B34="","",Saldo_Brg!B34)</f>
        <v>Ubi jalar putih</v>
      </c>
      <c r="F34" s="519"/>
      <c r="G34" s="520" t="str">
        <f>IF(Saldo_Brg!C34="","",Saldo_Brg!C34)</f>
        <v>kg</v>
      </c>
      <c r="H34" s="521" t="str">
        <f>IF(Saldo_Brg!D34="","",Saldo_Brg!D34)</f>
        <v/>
      </c>
      <c r="I34" s="659" t="str">
        <f>IF(Saldo_Brg!E34="","",Saldo_Brg!E34)</f>
        <v/>
      </c>
      <c r="J34" s="648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7"/>
      <c r="V34" s="387"/>
      <c r="W34" s="387"/>
      <c r="X34" s="387"/>
      <c r="Y34" s="387"/>
      <c r="Z34" s="387"/>
      <c r="AA34" s="387"/>
      <c r="AB34" s="387"/>
      <c r="AC34" s="387"/>
      <c r="AD34" s="387"/>
    </row>
    <row r="35" spans="1:30" ht="13" hidden="1" thickTop="1">
      <c r="A35" s="522">
        <v>27</v>
      </c>
      <c r="B35" s="522">
        <v>27</v>
      </c>
      <c r="C35" s="523"/>
      <c r="D35" s="517" t="s">
        <v>79</v>
      </c>
      <c r="E35" s="518" t="str">
        <f>IF(Saldo_Brg!B35="","",Saldo_Brg!B35)</f>
        <v>Ubi jalar kuning/oranye</v>
      </c>
      <c r="F35" s="519"/>
      <c r="G35" s="520" t="str">
        <f>IF(Saldo_Brg!C35="","",Saldo_Brg!C35)</f>
        <v>kg</v>
      </c>
      <c r="H35" s="521" t="str">
        <f>IF(Saldo_Brg!D35="","",Saldo_Brg!D35)</f>
        <v/>
      </c>
      <c r="I35" s="659" t="str">
        <f>IF(Saldo_Brg!E35="","",Saldo_Brg!E35)</f>
        <v/>
      </c>
      <c r="J35" s="648"/>
      <c r="K35" s="387"/>
      <c r="L35" s="387"/>
      <c r="M35" s="392"/>
      <c r="N35" s="387"/>
      <c r="O35" s="387"/>
      <c r="P35" s="387"/>
      <c r="Q35" s="387"/>
      <c r="R35" s="387"/>
      <c r="S35" s="387"/>
      <c r="T35" s="387"/>
      <c r="U35" s="387"/>
      <c r="V35" s="387"/>
      <c r="W35" s="387"/>
      <c r="X35" s="387"/>
      <c r="Y35" s="387"/>
      <c r="Z35" s="387"/>
      <c r="AA35" s="387"/>
      <c r="AB35" s="387"/>
      <c r="AC35" s="387"/>
      <c r="AD35" s="387"/>
    </row>
    <row r="36" spans="1:30" ht="13" hidden="1" thickTop="1">
      <c r="A36" s="522">
        <v>28</v>
      </c>
      <c r="B36" s="522">
        <v>28</v>
      </c>
      <c r="C36" s="523"/>
      <c r="D36" s="517" t="s">
        <v>79</v>
      </c>
      <c r="E36" s="518" t="str">
        <f>IF(Saldo_Brg!B36="","",Saldo_Brg!B36)</f>
        <v>Ubi jalar ungu</v>
      </c>
      <c r="F36" s="519"/>
      <c r="G36" s="520" t="str">
        <f>IF(Saldo_Brg!C36="","",Saldo_Brg!C36)</f>
        <v>kg</v>
      </c>
      <c r="H36" s="521" t="str">
        <f>IF(Saldo_Brg!D36="","",Saldo_Brg!D36)</f>
        <v/>
      </c>
      <c r="I36" s="659" t="str">
        <f>IF(Saldo_Brg!E36="","",Saldo_Brg!E36)</f>
        <v/>
      </c>
      <c r="J36" s="648"/>
      <c r="K36" s="387"/>
      <c r="L36" s="387"/>
      <c r="M36" s="387"/>
      <c r="N36" s="387"/>
      <c r="O36" s="387"/>
      <c r="P36" s="387"/>
      <c r="Q36" s="387"/>
      <c r="R36" s="387"/>
      <c r="S36" s="387"/>
      <c r="T36" s="387"/>
      <c r="U36" s="387"/>
      <c r="V36" s="387"/>
      <c r="W36" s="387"/>
      <c r="X36" s="387"/>
      <c r="Y36" s="387"/>
      <c r="Z36" s="387"/>
      <c r="AA36" s="387"/>
      <c r="AB36" s="387"/>
      <c r="AC36" s="387"/>
      <c r="AD36" s="387"/>
    </row>
    <row r="37" spans="1:30" ht="13" hidden="1" thickTop="1">
      <c r="A37" s="522">
        <v>29</v>
      </c>
      <c r="B37" s="522">
        <v>29</v>
      </c>
      <c r="C37" s="523"/>
      <c r="D37" s="517" t="s">
        <v>79</v>
      </c>
      <c r="E37" s="518" t="str">
        <f>IF(Saldo_Brg!B37="","",Saldo_Brg!B37)</f>
        <v>Kentang</v>
      </c>
      <c r="F37" s="519"/>
      <c r="G37" s="520" t="str">
        <f>IF(Saldo_Brg!C37="","",Saldo_Brg!C37)</f>
        <v>kg</v>
      </c>
      <c r="H37" s="521" t="str">
        <f>IF(Saldo_Brg!D37="","",Saldo_Brg!D37)</f>
        <v/>
      </c>
      <c r="I37" s="659" t="str">
        <f>IF(Saldo_Brg!E37="","",Saldo_Brg!E37)</f>
        <v/>
      </c>
      <c r="J37" s="648"/>
      <c r="K37" s="387"/>
      <c r="L37" s="387"/>
      <c r="M37" s="387"/>
      <c r="N37" s="387"/>
      <c r="O37" s="387"/>
      <c r="P37" s="387"/>
      <c r="Q37" s="387"/>
      <c r="R37" s="387"/>
      <c r="S37" s="387"/>
      <c r="T37" s="387"/>
      <c r="U37" s="387"/>
      <c r="V37" s="387"/>
      <c r="W37" s="387"/>
      <c r="X37" s="387"/>
      <c r="Y37" s="387"/>
      <c r="Z37" s="387"/>
      <c r="AA37" s="387"/>
      <c r="AB37" s="387"/>
      <c r="AC37" s="387"/>
      <c r="AD37" s="387"/>
    </row>
    <row r="38" spans="1:30" ht="13" hidden="1" thickTop="1">
      <c r="A38" s="522">
        <v>30</v>
      </c>
      <c r="B38" s="522">
        <v>30</v>
      </c>
      <c r="C38" s="523"/>
      <c r="D38" s="517" t="s">
        <v>79</v>
      </c>
      <c r="E38" s="518" t="str">
        <f>IF(Saldo_Brg!B38="","",Saldo_Brg!B38)</f>
        <v>Talas</v>
      </c>
      <c r="F38" s="519"/>
      <c r="G38" s="520" t="str">
        <f>IF(Saldo_Brg!C38="","",Saldo_Brg!C38)</f>
        <v>kg</v>
      </c>
      <c r="H38" s="521" t="str">
        <f>IF(Saldo_Brg!D38="","",Saldo_Brg!D38)</f>
        <v/>
      </c>
      <c r="I38" s="659" t="str">
        <f>IF(Saldo_Brg!E38="","",Saldo_Brg!E38)</f>
        <v/>
      </c>
      <c r="J38" s="648"/>
      <c r="K38" s="387"/>
      <c r="L38" s="387"/>
      <c r="M38" s="387"/>
      <c r="N38" s="387"/>
      <c r="O38" s="387"/>
      <c r="P38" s="387"/>
      <c r="Q38" s="387"/>
      <c r="R38" s="387"/>
      <c r="S38" s="387"/>
      <c r="T38" s="387"/>
      <c r="U38" s="387"/>
      <c r="V38" s="387"/>
      <c r="W38" s="387"/>
      <c r="X38" s="387"/>
      <c r="Y38" s="387"/>
      <c r="Z38" s="387"/>
      <c r="AA38" s="387"/>
      <c r="AB38" s="387"/>
      <c r="AC38" s="387"/>
      <c r="AD38" s="387"/>
    </row>
    <row r="39" spans="1:30" ht="13" hidden="1" thickTop="1">
      <c r="A39" s="522">
        <v>31</v>
      </c>
      <c r="B39" s="522">
        <v>31</v>
      </c>
      <c r="C39" s="523"/>
      <c r="D39" s="517" t="s">
        <v>79</v>
      </c>
      <c r="E39" s="518" t="str">
        <f>IF(Saldo_Brg!B39="","",Saldo_Brg!B39)</f>
        <v>Ganyong</v>
      </c>
      <c r="F39" s="519"/>
      <c r="G39" s="520" t="str">
        <f>IF(Saldo_Brg!C39="","",Saldo_Brg!C39)</f>
        <v>kg</v>
      </c>
      <c r="H39" s="521" t="str">
        <f>IF(Saldo_Brg!D39="","",Saldo_Brg!D39)</f>
        <v/>
      </c>
      <c r="I39" s="659" t="str">
        <f>IF(Saldo_Brg!E39="","",Saldo_Brg!E39)</f>
        <v/>
      </c>
      <c r="J39" s="648"/>
      <c r="K39" s="387"/>
      <c r="L39" s="387"/>
      <c r="M39" s="387"/>
      <c r="N39" s="387"/>
      <c r="O39" s="387"/>
      <c r="P39" s="387"/>
      <c r="Q39" s="387"/>
      <c r="R39" s="387"/>
      <c r="S39" s="387"/>
      <c r="T39" s="387"/>
      <c r="U39" s="387"/>
      <c r="V39" s="387"/>
      <c r="W39" s="387"/>
      <c r="X39" s="387"/>
      <c r="Y39" s="387"/>
      <c r="Z39" s="387"/>
      <c r="AA39" s="387"/>
      <c r="AB39" s="387"/>
      <c r="AC39" s="387"/>
      <c r="AD39" s="387"/>
    </row>
    <row r="40" spans="1:30" ht="13" hidden="1" thickTop="1">
      <c r="A40" s="522">
        <v>32</v>
      </c>
      <c r="B40" s="522">
        <v>32</v>
      </c>
      <c r="C40" s="523"/>
      <c r="D40" s="517" t="s">
        <v>79</v>
      </c>
      <c r="E40" s="518" t="str">
        <f>IF(Saldo_Brg!B40="","",Saldo_Brg!B40)</f>
        <v>Sagu basah</v>
      </c>
      <c r="F40" s="519"/>
      <c r="G40" s="520" t="str">
        <f>IF(Saldo_Brg!C40="","",Saldo_Brg!C40)</f>
        <v>kg</v>
      </c>
      <c r="H40" s="521" t="str">
        <f>IF(Saldo_Brg!D40="","",Saldo_Brg!D40)</f>
        <v/>
      </c>
      <c r="I40" s="659" t="str">
        <f>IF(Saldo_Brg!E40="","",Saldo_Brg!E40)</f>
        <v/>
      </c>
      <c r="J40" s="648"/>
      <c r="K40" s="387"/>
      <c r="L40" s="387"/>
      <c r="M40" s="387"/>
      <c r="N40" s="387"/>
      <c r="O40" s="387"/>
      <c r="P40" s="387"/>
      <c r="Q40" s="387"/>
      <c r="R40" s="387"/>
      <c r="S40" s="387"/>
      <c r="T40" s="387"/>
      <c r="U40" s="387"/>
      <c r="V40" s="387"/>
      <c r="W40" s="387"/>
      <c r="X40" s="387"/>
      <c r="Y40" s="387"/>
      <c r="Z40" s="387"/>
      <c r="AA40" s="387"/>
      <c r="AB40" s="387"/>
      <c r="AC40" s="387"/>
      <c r="AD40" s="387"/>
    </row>
    <row r="41" spans="1:30" ht="13" hidden="1" thickTop="1">
      <c r="A41" s="522">
        <v>33</v>
      </c>
      <c r="B41" s="522">
        <v>33</v>
      </c>
      <c r="C41" s="523"/>
      <c r="D41" s="517" t="s">
        <v>79</v>
      </c>
      <c r="E41" s="518" t="str">
        <f>IF(Saldo_Brg!B41="","",Saldo_Brg!B41)</f>
        <v>Tepung sagu</v>
      </c>
      <c r="F41" s="519"/>
      <c r="G41" s="520" t="str">
        <f>IF(Saldo_Brg!C41="","",Saldo_Brg!C41)</f>
        <v>kg</v>
      </c>
      <c r="H41" s="521" t="str">
        <f>IF(Saldo_Brg!D41="","",Saldo_Brg!D41)</f>
        <v/>
      </c>
      <c r="I41" s="659" t="str">
        <f>IF(Saldo_Brg!E41="","",Saldo_Brg!E41)</f>
        <v/>
      </c>
      <c r="J41" s="648"/>
      <c r="K41" s="387"/>
      <c r="L41" s="387"/>
      <c r="M41" s="387"/>
      <c r="N41" s="387"/>
      <c r="O41" s="387"/>
      <c r="P41" s="387"/>
      <c r="Q41" s="387"/>
      <c r="R41" s="387"/>
      <c r="S41" s="387"/>
      <c r="T41" s="387"/>
      <c r="U41" s="387"/>
      <c r="V41" s="387"/>
      <c r="W41" s="387"/>
      <c r="X41" s="387"/>
      <c r="Y41" s="387"/>
      <c r="Z41" s="387"/>
      <c r="AA41" s="387"/>
      <c r="AB41" s="387"/>
      <c r="AC41" s="387"/>
      <c r="AD41" s="387"/>
    </row>
    <row r="42" spans="1:30" ht="13" hidden="1" thickTop="1">
      <c r="A42" s="522">
        <v>34</v>
      </c>
      <c r="B42" s="522">
        <v>34</v>
      </c>
      <c r="C42" s="523"/>
      <c r="D42" s="517" t="s">
        <v>79</v>
      </c>
      <c r="E42" s="518" t="str">
        <f>IF(Saldo_Brg!B42="","",Saldo_Brg!B42)</f>
        <v>Umbi umbian-lainnya</v>
      </c>
      <c r="F42" s="519"/>
      <c r="G42" s="520" t="str">
        <f>IF(Saldo_Brg!C42="","",Saldo_Brg!C42)</f>
        <v>kg</v>
      </c>
      <c r="H42" s="521" t="str">
        <f>IF(Saldo_Brg!D42="","",Saldo_Brg!D42)</f>
        <v/>
      </c>
      <c r="I42" s="659" t="str">
        <f>IF(Saldo_Brg!E42="","",Saldo_Brg!E42)</f>
        <v/>
      </c>
      <c r="J42" s="648"/>
      <c r="K42" s="387"/>
      <c r="L42" s="387"/>
      <c r="M42" s="387"/>
      <c r="N42" s="387"/>
      <c r="O42" s="387"/>
      <c r="P42" s="387"/>
      <c r="Q42" s="387"/>
      <c r="R42" s="387"/>
      <c r="S42" s="387"/>
      <c r="T42" s="387"/>
      <c r="U42" s="387"/>
      <c r="V42" s="387"/>
      <c r="W42" s="387"/>
      <c r="X42" s="387"/>
      <c r="Y42" s="387"/>
      <c r="Z42" s="387"/>
      <c r="AA42" s="387"/>
      <c r="AB42" s="387"/>
      <c r="AC42" s="387"/>
      <c r="AD42" s="387"/>
    </row>
    <row r="43" spans="1:30" ht="13" hidden="1" thickTop="1">
      <c r="A43" s="522">
        <v>35</v>
      </c>
      <c r="B43" s="522">
        <v>35</v>
      </c>
      <c r="C43" s="523"/>
      <c r="D43" s="517" t="s">
        <v>79</v>
      </c>
      <c r="E43" s="518" t="str">
        <f>IF(Saldo_Brg!B43="","",Saldo_Brg!B43)</f>
        <v>GANDUM DAN OLAHAN TEPUNG</v>
      </c>
      <c r="F43" s="519"/>
      <c r="G43" s="520" t="str">
        <f>IF(Saldo_Brg!C43="","",Saldo_Brg!C43)</f>
        <v/>
      </c>
      <c r="H43" s="521" t="str">
        <f>IF(Saldo_Brg!D43="","",Saldo_Brg!D43)</f>
        <v/>
      </c>
      <c r="I43" s="659" t="str">
        <f>IF(Saldo_Brg!E43="","",Saldo_Brg!E43)</f>
        <v/>
      </c>
      <c r="J43" s="648"/>
      <c r="K43" s="387"/>
      <c r="L43" s="387"/>
      <c r="M43" s="387"/>
      <c r="N43" s="387"/>
      <c r="O43" s="387"/>
      <c r="P43" s="387"/>
      <c r="Q43" s="387"/>
      <c r="R43" s="387"/>
      <c r="S43" s="387"/>
      <c r="T43" s="387"/>
      <c r="U43" s="387"/>
      <c r="V43" s="387"/>
      <c r="W43" s="387"/>
      <c r="X43" s="387"/>
      <c r="Y43" s="387"/>
      <c r="Z43" s="387"/>
      <c r="AA43" s="387"/>
      <c r="AB43" s="387"/>
      <c r="AC43" s="387"/>
      <c r="AD43" s="387"/>
    </row>
    <row r="44" spans="1:30" ht="13" hidden="1" thickTop="1">
      <c r="A44" s="522">
        <v>36</v>
      </c>
      <c r="B44" s="522">
        <v>36</v>
      </c>
      <c r="C44" s="523"/>
      <c r="D44" s="517" t="s">
        <v>79</v>
      </c>
      <c r="E44" s="518" t="str">
        <f>IF(Saldo_Brg!B44="","",Saldo_Brg!B44)</f>
        <v>Tepung terigu protein rendah</v>
      </c>
      <c r="F44" s="519"/>
      <c r="G44" s="520" t="str">
        <f>IF(Saldo_Brg!C44="","",Saldo_Brg!C44)</f>
        <v>kg</v>
      </c>
      <c r="H44" s="521" t="str">
        <f>IF(Saldo_Brg!D44="","",Saldo_Brg!D44)</f>
        <v/>
      </c>
      <c r="I44" s="659" t="str">
        <f>IF(Saldo_Brg!E44="","",Saldo_Brg!E44)</f>
        <v/>
      </c>
      <c r="J44" s="648"/>
      <c r="K44" s="387"/>
      <c r="L44" s="387"/>
      <c r="M44" s="387"/>
      <c r="N44" s="387"/>
      <c r="O44" s="387"/>
      <c r="P44" s="387"/>
      <c r="Q44" s="387"/>
      <c r="R44" s="387"/>
      <c r="S44" s="387"/>
      <c r="T44" s="387"/>
      <c r="U44" s="387"/>
      <c r="V44" s="387"/>
      <c r="W44" s="387"/>
      <c r="X44" s="387"/>
      <c r="Y44" s="387"/>
      <c r="Z44" s="387"/>
      <c r="AA44" s="387"/>
      <c r="AB44" s="387"/>
      <c r="AC44" s="387"/>
      <c r="AD44" s="387"/>
    </row>
    <row r="45" spans="1:30" ht="13" hidden="1" thickTop="1">
      <c r="A45" s="522">
        <v>37</v>
      </c>
      <c r="B45" s="522">
        <v>37</v>
      </c>
      <c r="C45" s="523"/>
      <c r="D45" s="517" t="s">
        <v>79</v>
      </c>
      <c r="E45" s="518" t="str">
        <f>IF(Saldo_Brg!B45="","",Saldo_Brg!B45)</f>
        <v>Tepung terigu protein sedang</v>
      </c>
      <c r="F45" s="519"/>
      <c r="G45" s="520" t="str">
        <f>IF(Saldo_Brg!C45="","",Saldo_Brg!C45)</f>
        <v>kg</v>
      </c>
      <c r="H45" s="521" t="str">
        <f>IF(Saldo_Brg!D45="","",Saldo_Brg!D45)</f>
        <v/>
      </c>
      <c r="I45" s="659" t="str">
        <f>IF(Saldo_Brg!E45="","",Saldo_Brg!E45)</f>
        <v/>
      </c>
      <c r="J45" s="648"/>
      <c r="K45" s="387"/>
      <c r="L45" s="387"/>
      <c r="M45" s="387"/>
      <c r="N45" s="387"/>
      <c r="O45" s="387"/>
      <c r="P45" s="387"/>
      <c r="Q45" s="387"/>
      <c r="R45" s="387"/>
      <c r="S45" s="387"/>
      <c r="T45" s="387"/>
      <c r="U45" s="387"/>
      <c r="V45" s="387"/>
      <c r="W45" s="387"/>
      <c r="X45" s="387"/>
      <c r="Y45" s="387"/>
      <c r="Z45" s="387"/>
      <c r="AA45" s="387"/>
      <c r="AB45" s="387"/>
      <c r="AC45" s="387"/>
      <c r="AD45" s="387"/>
    </row>
    <row r="46" spans="1:30" ht="13" hidden="1" thickTop="1">
      <c r="A46" s="522">
        <v>38</v>
      </c>
      <c r="B46" s="522">
        <v>38</v>
      </c>
      <c r="C46" s="523"/>
      <c r="D46" s="517" t="s">
        <v>79</v>
      </c>
      <c r="E46" s="518" t="str">
        <f>IF(Saldo_Brg!B46="","",Saldo_Brg!B46)</f>
        <v>Tepung terigu protein tinggi</v>
      </c>
      <c r="F46" s="519"/>
      <c r="G46" s="520" t="str">
        <f>IF(Saldo_Brg!C46="","",Saldo_Brg!C46)</f>
        <v>kg</v>
      </c>
      <c r="H46" s="521" t="str">
        <f>IF(Saldo_Brg!D46="","",Saldo_Brg!D46)</f>
        <v/>
      </c>
      <c r="I46" s="659" t="str">
        <f>IF(Saldo_Brg!E46="","",Saldo_Brg!E46)</f>
        <v/>
      </c>
      <c r="J46" s="648"/>
      <c r="K46" s="387"/>
      <c r="L46" s="387"/>
      <c r="M46" s="387"/>
      <c r="N46" s="387"/>
      <c r="O46" s="387"/>
      <c r="P46" s="387"/>
      <c r="Q46" s="387"/>
      <c r="R46" s="387"/>
      <c r="S46" s="387"/>
      <c r="T46" s="387"/>
      <c r="U46" s="387"/>
      <c r="V46" s="387"/>
      <c r="W46" s="387"/>
      <c r="X46" s="387"/>
      <c r="Y46" s="387"/>
      <c r="Z46" s="387"/>
      <c r="AA46" s="387"/>
      <c r="AB46" s="387"/>
      <c r="AC46" s="387"/>
      <c r="AD46" s="387"/>
    </row>
    <row r="47" spans="1:30" ht="13" hidden="1" thickTop="1">
      <c r="A47" s="522">
        <v>39</v>
      </c>
      <c r="B47" s="522">
        <v>39</v>
      </c>
      <c r="C47" s="523"/>
      <c r="D47" s="517" t="s">
        <v>79</v>
      </c>
      <c r="E47" s="518" t="str">
        <f>IF(Saldo_Brg!B47="","",Saldo_Brg!B47)</f>
        <v>Tepung semolina</v>
      </c>
      <c r="F47" s="519"/>
      <c r="G47" s="520" t="str">
        <f>IF(Saldo_Brg!C47="","",Saldo_Brg!C47)</f>
        <v>kg</v>
      </c>
      <c r="H47" s="521" t="str">
        <f>IF(Saldo_Brg!D47="","",Saldo_Brg!D47)</f>
        <v/>
      </c>
      <c r="I47" s="659" t="str">
        <f>IF(Saldo_Brg!E47="","",Saldo_Brg!E47)</f>
        <v/>
      </c>
      <c r="J47" s="648"/>
      <c r="K47" s="387"/>
      <c r="L47" s="387"/>
      <c r="M47" s="387"/>
      <c r="N47" s="387"/>
      <c r="O47" s="387"/>
      <c r="P47" s="387"/>
      <c r="Q47" s="387"/>
      <c r="R47" s="387"/>
      <c r="S47" s="387"/>
      <c r="T47" s="387"/>
      <c r="U47" s="387"/>
      <c r="V47" s="387"/>
      <c r="W47" s="387"/>
      <c r="X47" s="387"/>
      <c r="Y47" s="387"/>
      <c r="Z47" s="387"/>
      <c r="AA47" s="387"/>
      <c r="AB47" s="387"/>
      <c r="AC47" s="387"/>
      <c r="AD47" s="387"/>
    </row>
    <row r="48" spans="1:30" ht="13" hidden="1" thickTop="1">
      <c r="A48" s="522">
        <v>40</v>
      </c>
      <c r="B48" s="522">
        <v>40</v>
      </c>
      <c r="C48" s="523"/>
      <c r="D48" s="517" t="s">
        <v>79</v>
      </c>
      <c r="E48" s="518" t="str">
        <f>IF(Saldo_Brg!B48="","",Saldo_Brg!B48)</f>
        <v>Mie kering (non-instan)</v>
      </c>
      <c r="F48" s="519"/>
      <c r="G48" s="520" t="str">
        <f>IF(Saldo_Brg!C48="","",Saldo_Brg!C48)</f>
        <v>pak</v>
      </c>
      <c r="H48" s="521" t="str">
        <f>IF(Saldo_Brg!D48="","",Saldo_Brg!D48)</f>
        <v/>
      </c>
      <c r="I48" s="659" t="str">
        <f>IF(Saldo_Brg!E48="","",Saldo_Brg!E48)</f>
        <v/>
      </c>
      <c r="J48" s="648"/>
      <c r="K48" s="387"/>
      <c r="L48" s="387"/>
      <c r="M48" s="387"/>
      <c r="N48" s="387"/>
      <c r="O48" s="387"/>
      <c r="P48" s="387"/>
      <c r="Q48" s="387"/>
      <c r="R48" s="387"/>
      <c r="S48" s="387"/>
      <c r="T48" s="387"/>
      <c r="U48" s="387"/>
      <c r="V48" s="387"/>
      <c r="W48" s="387"/>
      <c r="X48" s="387"/>
      <c r="Y48" s="387"/>
      <c r="Z48" s="387"/>
      <c r="AA48" s="387"/>
      <c r="AB48" s="387"/>
      <c r="AC48" s="387"/>
      <c r="AD48" s="387"/>
    </row>
    <row r="49" spans="1:30" ht="13" hidden="1" thickTop="1">
      <c r="A49" s="522">
        <v>41</v>
      </c>
      <c r="B49" s="522">
        <v>41</v>
      </c>
      <c r="C49" s="523"/>
      <c r="D49" s="517" t="s">
        <v>79</v>
      </c>
      <c r="E49" s="518" t="str">
        <f>IF(Saldo_Brg!B49="","",Saldo_Brg!B49)</f>
        <v>Spageti</v>
      </c>
      <c r="F49" s="519"/>
      <c r="G49" s="520" t="str">
        <f>IF(Saldo_Brg!C49="","",Saldo_Brg!C49)</f>
        <v>pak</v>
      </c>
      <c r="H49" s="521" t="str">
        <f>IF(Saldo_Brg!D49="","",Saldo_Brg!D49)</f>
        <v/>
      </c>
      <c r="I49" s="659" t="str">
        <f>IF(Saldo_Brg!E49="","",Saldo_Brg!E49)</f>
        <v/>
      </c>
      <c r="J49" s="648"/>
      <c r="K49" s="387"/>
      <c r="L49" s="387"/>
      <c r="M49" s="387"/>
      <c r="N49" s="387"/>
      <c r="O49" s="387"/>
      <c r="P49" s="387"/>
      <c r="Q49" s="387"/>
      <c r="R49" s="387"/>
      <c r="S49" s="387"/>
      <c r="T49" s="387"/>
      <c r="U49" s="387"/>
      <c r="V49" s="387"/>
      <c r="W49" s="387"/>
      <c r="X49" s="387"/>
      <c r="Y49" s="387"/>
      <c r="Z49" s="387"/>
      <c r="AA49" s="387"/>
      <c r="AB49" s="387"/>
      <c r="AC49" s="387"/>
      <c r="AD49" s="387"/>
    </row>
    <row r="50" spans="1:30" ht="13" hidden="1" thickTop="1">
      <c r="A50" s="522">
        <v>42</v>
      </c>
      <c r="B50" s="522">
        <v>42</v>
      </c>
      <c r="C50" s="523"/>
      <c r="D50" s="517" t="s">
        <v>79</v>
      </c>
      <c r="E50" s="518" t="str">
        <f>IF(Saldo_Brg!B50="","",Saldo_Brg!B50)</f>
        <v>Makaroni</v>
      </c>
      <c r="F50" s="519"/>
      <c r="G50" s="520" t="str">
        <f>IF(Saldo_Brg!C50="","",Saldo_Brg!C50)</f>
        <v>pak</v>
      </c>
      <c r="H50" s="521" t="str">
        <f>IF(Saldo_Brg!D50="","",Saldo_Brg!D50)</f>
        <v/>
      </c>
      <c r="I50" s="659" t="str">
        <f>IF(Saldo_Brg!E50="","",Saldo_Brg!E50)</f>
        <v/>
      </c>
      <c r="J50" s="648"/>
      <c r="K50" s="387"/>
      <c r="L50" s="387"/>
      <c r="M50" s="387"/>
      <c r="N50" s="387"/>
      <c r="O50" s="387"/>
      <c r="P50" s="387"/>
      <c r="Q50" s="387"/>
      <c r="R50" s="387"/>
      <c r="S50" s="387"/>
      <c r="T50" s="387"/>
      <c r="U50" s="387"/>
      <c r="V50" s="387"/>
      <c r="W50" s="387"/>
      <c r="X50" s="387"/>
      <c r="Y50" s="387"/>
      <c r="Z50" s="387"/>
      <c r="AA50" s="387"/>
      <c r="AB50" s="387"/>
      <c r="AC50" s="387"/>
      <c r="AD50" s="387"/>
    </row>
    <row r="51" spans="1:30" ht="13" hidden="1" thickTop="1">
      <c r="A51" s="522">
        <v>43</v>
      </c>
      <c r="B51" s="522">
        <v>43</v>
      </c>
      <c r="C51" s="523"/>
      <c r="D51" s="517" t="s">
        <v>79</v>
      </c>
      <c r="E51" s="518" t="str">
        <f>IF(Saldo_Brg!B51="","",Saldo_Brg!B51)</f>
        <v>Roti tawar</v>
      </c>
      <c r="F51" s="519"/>
      <c r="G51" s="520" t="str">
        <f>IF(Saldo_Brg!C51="","",Saldo_Brg!C51)</f>
        <v>pak</v>
      </c>
      <c r="H51" s="521" t="str">
        <f>IF(Saldo_Brg!D51="","",Saldo_Brg!D51)</f>
        <v/>
      </c>
      <c r="I51" s="659" t="str">
        <f>IF(Saldo_Brg!E51="","",Saldo_Brg!E51)</f>
        <v/>
      </c>
      <c r="J51" s="648"/>
      <c r="K51" s="387"/>
      <c r="L51" s="387"/>
      <c r="M51" s="387"/>
      <c r="N51" s="387"/>
      <c r="O51" s="387"/>
      <c r="P51" s="387"/>
      <c r="Q51" s="387"/>
      <c r="R51" s="387"/>
      <c r="S51" s="387"/>
      <c r="T51" s="387"/>
      <c r="U51" s="387"/>
      <c r="V51" s="387"/>
      <c r="W51" s="387"/>
      <c r="X51" s="387"/>
      <c r="Y51" s="387"/>
      <c r="Z51" s="387"/>
      <c r="AA51" s="387"/>
      <c r="AB51" s="387"/>
      <c r="AC51" s="387"/>
      <c r="AD51" s="387"/>
    </row>
    <row r="52" spans="1:30" ht="13" hidden="1" thickTop="1">
      <c r="A52" s="522">
        <v>44</v>
      </c>
      <c r="B52" s="522">
        <v>44</v>
      </c>
      <c r="C52" s="523"/>
      <c r="D52" s="517" t="s">
        <v>79</v>
      </c>
      <c r="E52" s="518" t="str">
        <f>IF(Saldo_Brg!B52="","",Saldo_Brg!B52)</f>
        <v>Roti gandum</v>
      </c>
      <c r="F52" s="519"/>
      <c r="G52" s="520" t="str">
        <f>IF(Saldo_Brg!C52="","",Saldo_Brg!C52)</f>
        <v>pak</v>
      </c>
      <c r="H52" s="521" t="str">
        <f>IF(Saldo_Brg!D52="","",Saldo_Brg!D52)</f>
        <v/>
      </c>
      <c r="I52" s="659" t="str">
        <f>IF(Saldo_Brg!E52="","",Saldo_Brg!E52)</f>
        <v/>
      </c>
      <c r="J52" s="648"/>
      <c r="K52" s="387"/>
      <c r="L52" s="387"/>
      <c r="M52" s="387"/>
      <c r="N52" s="387"/>
      <c r="O52" s="387"/>
      <c r="P52" s="387"/>
      <c r="Q52" s="387"/>
      <c r="R52" s="387"/>
      <c r="S52" s="387"/>
      <c r="T52" s="387"/>
      <c r="U52" s="387"/>
      <c r="V52" s="387"/>
      <c r="W52" s="387"/>
      <c r="X52" s="387"/>
      <c r="Y52" s="387"/>
      <c r="Z52" s="387"/>
      <c r="AA52" s="387"/>
      <c r="AB52" s="387"/>
      <c r="AC52" s="387"/>
      <c r="AD52" s="387"/>
    </row>
    <row r="53" spans="1:30" ht="13" hidden="1" thickTop="1">
      <c r="A53" s="522">
        <v>45</v>
      </c>
      <c r="B53" s="522">
        <v>45</v>
      </c>
      <c r="C53" s="523"/>
      <c r="D53" s="517" t="s">
        <v>79</v>
      </c>
      <c r="E53" s="518" t="str">
        <f>IF(Saldo_Brg!B53="","",Saldo_Brg!B53)</f>
        <v>Tepung panir</v>
      </c>
      <c r="F53" s="519"/>
      <c r="G53" s="520" t="str">
        <f>IF(Saldo_Brg!C53="","",Saldo_Brg!C53)</f>
        <v>pak</v>
      </c>
      <c r="H53" s="521" t="str">
        <f>IF(Saldo_Brg!D53="","",Saldo_Brg!D53)</f>
        <v/>
      </c>
      <c r="I53" s="659" t="str">
        <f>IF(Saldo_Brg!E53="","",Saldo_Brg!E53)</f>
        <v/>
      </c>
      <c r="J53" s="648"/>
      <c r="K53" s="387"/>
      <c r="L53" s="387"/>
      <c r="M53" s="387"/>
      <c r="N53" s="387"/>
      <c r="O53" s="387"/>
      <c r="P53" s="387"/>
      <c r="Q53" s="387"/>
      <c r="R53" s="387"/>
      <c r="S53" s="387"/>
      <c r="T53" s="387"/>
      <c r="U53" s="387"/>
      <c r="V53" s="387"/>
      <c r="W53" s="387"/>
      <c r="X53" s="387"/>
      <c r="Y53" s="387"/>
      <c r="Z53" s="387"/>
      <c r="AA53" s="387"/>
      <c r="AB53" s="387"/>
      <c r="AC53" s="387"/>
      <c r="AD53" s="387"/>
    </row>
    <row r="54" spans="1:30" ht="13" hidden="1" thickTop="1">
      <c r="A54" s="522">
        <v>46</v>
      </c>
      <c r="B54" s="522">
        <v>46</v>
      </c>
      <c r="C54" s="523"/>
      <c r="D54" s="517" t="s">
        <v>79</v>
      </c>
      <c r="E54" s="518" t="str">
        <f>IF(Saldo_Brg!B54="","",Saldo_Brg!B54)</f>
        <v>Biskuit</v>
      </c>
      <c r="F54" s="519"/>
      <c r="G54" s="520" t="str">
        <f>IF(Saldo_Brg!C54="","",Saldo_Brg!C54)</f>
        <v>pak</v>
      </c>
      <c r="H54" s="521" t="str">
        <f>IF(Saldo_Brg!D54="","",Saldo_Brg!D54)</f>
        <v/>
      </c>
      <c r="I54" s="659" t="str">
        <f>IF(Saldo_Brg!E54="","",Saldo_Brg!E54)</f>
        <v/>
      </c>
      <c r="J54" s="648"/>
      <c r="K54" s="387"/>
      <c r="L54" s="387"/>
      <c r="M54" s="387"/>
      <c r="N54" s="387"/>
      <c r="O54" s="387"/>
      <c r="P54" s="387"/>
      <c r="Q54" s="387"/>
      <c r="R54" s="387"/>
      <c r="S54" s="387"/>
      <c r="T54" s="387"/>
      <c r="U54" s="387"/>
      <c r="V54" s="387"/>
      <c r="W54" s="387"/>
      <c r="X54" s="387"/>
      <c r="Y54" s="387"/>
      <c r="Z54" s="387"/>
      <c r="AA54" s="387"/>
      <c r="AB54" s="387"/>
      <c r="AC54" s="387"/>
      <c r="AD54" s="387"/>
    </row>
    <row r="55" spans="1:30" ht="13" hidden="1" thickTop="1">
      <c r="A55" s="522">
        <v>47</v>
      </c>
      <c r="B55" s="522">
        <v>47</v>
      </c>
      <c r="C55" s="523"/>
      <c r="D55" s="517" t="s">
        <v>79</v>
      </c>
      <c r="E55" s="518" t="str">
        <f>IF(Saldo_Brg!B55="","",Saldo_Brg!B55)</f>
        <v>Bubur bayi</v>
      </c>
      <c r="F55" s="519"/>
      <c r="G55" s="520" t="str">
        <f>IF(Saldo_Brg!C55="","",Saldo_Brg!C55)</f>
        <v>pak</v>
      </c>
      <c r="H55" s="521" t="str">
        <f>IF(Saldo_Brg!D55="","",Saldo_Brg!D55)</f>
        <v/>
      </c>
      <c r="I55" s="659" t="str">
        <f>IF(Saldo_Brg!E55="","",Saldo_Brg!E55)</f>
        <v/>
      </c>
      <c r="J55" s="648"/>
      <c r="K55" s="387"/>
      <c r="L55" s="387"/>
      <c r="M55" s="387"/>
      <c r="N55" s="387"/>
      <c r="O55" s="387"/>
      <c r="P55" s="387"/>
      <c r="Q55" s="387"/>
      <c r="R55" s="387"/>
      <c r="S55" s="387"/>
      <c r="T55" s="387"/>
      <c r="U55" s="387"/>
      <c r="V55" s="387"/>
      <c r="W55" s="387"/>
      <c r="X55" s="387"/>
      <c r="Y55" s="387"/>
      <c r="Z55" s="387"/>
      <c r="AA55" s="387"/>
      <c r="AB55" s="387"/>
      <c r="AC55" s="387"/>
      <c r="AD55" s="387"/>
    </row>
    <row r="56" spans="1:30" ht="13" hidden="1" thickTop="1">
      <c r="A56" s="522">
        <v>48</v>
      </c>
      <c r="B56" s="522">
        <v>48</v>
      </c>
      <c r="C56" s="523"/>
      <c r="D56" s="517" t="s">
        <v>79</v>
      </c>
      <c r="E56" s="518" t="str">
        <f>IF(Saldo_Brg!B56="","",Saldo_Brg!B56)</f>
        <v>Gandum dan olahan tepung-lainnya</v>
      </c>
      <c r="F56" s="519"/>
      <c r="G56" s="520" t="str">
        <f>IF(Saldo_Brg!C56="","",Saldo_Brg!C56)</f>
        <v>pak</v>
      </c>
      <c r="H56" s="521" t="str">
        <f>IF(Saldo_Brg!D56="","",Saldo_Brg!D56)</f>
        <v/>
      </c>
      <c r="I56" s="659" t="str">
        <f>IF(Saldo_Brg!E56="","",Saldo_Brg!E56)</f>
        <v/>
      </c>
      <c r="J56" s="648"/>
      <c r="K56" s="387"/>
      <c r="L56" s="387"/>
      <c r="M56" s="387"/>
      <c r="N56" s="387"/>
      <c r="O56" s="387"/>
      <c r="P56" s="387"/>
      <c r="Q56" s="387"/>
      <c r="R56" s="387"/>
      <c r="S56" s="387"/>
      <c r="T56" s="387"/>
      <c r="U56" s="387"/>
      <c r="V56" s="387"/>
      <c r="W56" s="387"/>
      <c r="X56" s="387"/>
      <c r="Y56" s="387"/>
      <c r="Z56" s="387"/>
      <c r="AA56" s="387"/>
      <c r="AB56" s="387"/>
      <c r="AC56" s="387"/>
      <c r="AD56" s="387"/>
    </row>
    <row r="57" spans="1:30" ht="13" hidden="1" thickTop="1">
      <c r="A57" s="522">
        <v>49</v>
      </c>
      <c r="B57" s="522">
        <v>49</v>
      </c>
      <c r="C57" s="523"/>
      <c r="D57" s="517" t="s">
        <v>79</v>
      </c>
      <c r="E57" s="518" t="str">
        <f>IF(Saldo_Brg!B57="","",Saldo_Brg!B57)</f>
        <v>SEREAL</v>
      </c>
      <c r="F57" s="519"/>
      <c r="G57" s="520" t="str">
        <f>IF(Saldo_Brg!C57="","",Saldo_Brg!C57)</f>
        <v/>
      </c>
      <c r="H57" s="521" t="str">
        <f>IF(Saldo_Brg!D57="","",Saldo_Brg!D57)</f>
        <v/>
      </c>
      <c r="I57" s="659" t="str">
        <f>IF(Saldo_Brg!E57="","",Saldo_Brg!E57)</f>
        <v/>
      </c>
      <c r="J57" s="648"/>
      <c r="K57" s="387"/>
      <c r="L57" s="387"/>
      <c r="M57" s="387"/>
      <c r="N57" s="387"/>
      <c r="O57" s="387"/>
      <c r="P57" s="387"/>
      <c r="Q57" s="387"/>
      <c r="R57" s="387"/>
      <c r="S57" s="387"/>
      <c r="T57" s="387"/>
      <c r="U57" s="387"/>
      <c r="V57" s="387"/>
      <c r="W57" s="387"/>
      <c r="X57" s="387"/>
      <c r="Y57" s="387"/>
      <c r="Z57" s="387"/>
      <c r="AA57" s="387"/>
      <c r="AB57" s="387"/>
      <c r="AC57" s="387"/>
      <c r="AD57" s="387"/>
    </row>
    <row r="58" spans="1:30" ht="13" hidden="1" thickTop="1">
      <c r="A58" s="522">
        <v>50</v>
      </c>
      <c r="B58" s="522">
        <v>50</v>
      </c>
      <c r="C58" s="523"/>
      <c r="D58" s="517" t="s">
        <v>79</v>
      </c>
      <c r="E58" s="518" t="str">
        <f>IF(Saldo_Brg!B58="","",Saldo_Brg!B58)</f>
        <v>Oat (rolled oats)</v>
      </c>
      <c r="F58" s="519"/>
      <c r="G58" s="520" t="str">
        <f>IF(Saldo_Brg!C58="","",Saldo_Brg!C58)</f>
        <v>kg</v>
      </c>
      <c r="H58" s="521" t="str">
        <f>IF(Saldo_Brg!D58="","",Saldo_Brg!D58)</f>
        <v/>
      </c>
      <c r="I58" s="659" t="str">
        <f>IF(Saldo_Brg!E58="","",Saldo_Brg!E58)</f>
        <v/>
      </c>
      <c r="J58" s="648"/>
      <c r="K58" s="387"/>
      <c r="L58" s="387"/>
      <c r="M58" s="387"/>
      <c r="N58" s="387"/>
      <c r="O58" s="387"/>
      <c r="P58" s="387"/>
      <c r="Q58" s="387"/>
      <c r="R58" s="387"/>
      <c r="S58" s="387"/>
      <c r="T58" s="387"/>
      <c r="U58" s="387"/>
      <c r="V58" s="387"/>
      <c r="W58" s="387"/>
      <c r="X58" s="387"/>
      <c r="Y58" s="387"/>
      <c r="Z58" s="387"/>
      <c r="AA58" s="387"/>
      <c r="AB58" s="387"/>
      <c r="AC58" s="387"/>
      <c r="AD58" s="387"/>
    </row>
    <row r="59" spans="1:30" ht="13" hidden="1" thickTop="1">
      <c r="A59" s="522">
        <v>51</v>
      </c>
      <c r="B59" s="522">
        <v>51</v>
      </c>
      <c r="C59" s="523"/>
      <c r="D59" s="517" t="s">
        <v>79</v>
      </c>
      <c r="E59" s="518" t="str">
        <f>IF(Saldo_Brg!B59="","",Saldo_Brg!B59)</f>
        <v>Oat instan</v>
      </c>
      <c r="F59" s="519"/>
      <c r="G59" s="520" t="str">
        <f>IF(Saldo_Brg!C59="","",Saldo_Brg!C59)</f>
        <v>kg</v>
      </c>
      <c r="H59" s="521" t="str">
        <f>IF(Saldo_Brg!D59="","",Saldo_Brg!D59)</f>
        <v/>
      </c>
      <c r="I59" s="659" t="str">
        <f>IF(Saldo_Brg!E59="","",Saldo_Brg!E59)</f>
        <v/>
      </c>
      <c r="J59" s="648"/>
      <c r="K59" s="387"/>
      <c r="L59" s="387"/>
      <c r="M59" s="387"/>
      <c r="N59" s="387"/>
      <c r="O59" s="387"/>
      <c r="P59" s="387"/>
      <c r="Q59" s="387"/>
      <c r="R59" s="387"/>
      <c r="S59" s="387"/>
      <c r="T59" s="387"/>
      <c r="U59" s="387"/>
      <c r="V59" s="387"/>
      <c r="W59" s="387"/>
      <c r="X59" s="387"/>
      <c r="Y59" s="387"/>
      <c r="Z59" s="387"/>
      <c r="AA59" s="387"/>
      <c r="AB59" s="387"/>
      <c r="AC59" s="387"/>
      <c r="AD59" s="387"/>
    </row>
    <row r="60" spans="1:30" ht="13" hidden="1" thickTop="1">
      <c r="A60" s="522">
        <v>52</v>
      </c>
      <c r="B60" s="522">
        <v>52</v>
      </c>
      <c r="C60" s="523"/>
      <c r="D60" s="517" t="s">
        <v>79</v>
      </c>
      <c r="E60" s="518" t="str">
        <f>IF(Saldo_Brg!B60="","",Saldo_Brg!B60)</f>
        <v>Sorgum biji</v>
      </c>
      <c r="F60" s="519"/>
      <c r="G60" s="520" t="str">
        <f>IF(Saldo_Brg!C60="","",Saldo_Brg!C60)</f>
        <v>kg</v>
      </c>
      <c r="H60" s="521" t="str">
        <f>IF(Saldo_Brg!D60="","",Saldo_Brg!D60)</f>
        <v/>
      </c>
      <c r="I60" s="659" t="str">
        <f>IF(Saldo_Brg!E60="","",Saldo_Brg!E60)</f>
        <v/>
      </c>
      <c r="J60" s="648"/>
      <c r="K60" s="387"/>
      <c r="L60" s="387"/>
      <c r="M60" s="387"/>
      <c r="N60" s="387"/>
      <c r="O60" s="387"/>
      <c r="P60" s="387"/>
      <c r="Q60" s="387"/>
      <c r="R60" s="387"/>
      <c r="S60" s="387"/>
      <c r="T60" s="387"/>
      <c r="U60" s="387"/>
      <c r="V60" s="387"/>
      <c r="W60" s="387"/>
      <c r="X60" s="387"/>
      <c r="Y60" s="387"/>
      <c r="Z60" s="387"/>
      <c r="AA60" s="387"/>
      <c r="AB60" s="387"/>
      <c r="AC60" s="387"/>
      <c r="AD60" s="387"/>
    </row>
    <row r="61" spans="1:30" ht="13" hidden="1" thickTop="1">
      <c r="A61" s="522">
        <v>53</v>
      </c>
      <c r="B61" s="522">
        <v>53</v>
      </c>
      <c r="C61" s="523"/>
      <c r="D61" s="517" t="s">
        <v>79</v>
      </c>
      <c r="E61" s="518" t="str">
        <f>IF(Saldo_Brg!B61="","",Saldo_Brg!B61)</f>
        <v>Tepung sorgum</v>
      </c>
      <c r="F61" s="519"/>
      <c r="G61" s="520" t="str">
        <f>IF(Saldo_Brg!C61="","",Saldo_Brg!C61)</f>
        <v>kg</v>
      </c>
      <c r="H61" s="521" t="str">
        <f>IF(Saldo_Brg!D61="","",Saldo_Brg!D61)</f>
        <v/>
      </c>
      <c r="I61" s="659" t="str">
        <f>IF(Saldo_Brg!E61="","",Saldo_Brg!E61)</f>
        <v/>
      </c>
      <c r="J61" s="648"/>
      <c r="K61" s="387"/>
      <c r="L61" s="387"/>
      <c r="M61" s="387"/>
      <c r="N61" s="387"/>
      <c r="O61" s="387"/>
      <c r="P61" s="387"/>
      <c r="Q61" s="387"/>
      <c r="R61" s="387"/>
      <c r="S61" s="387"/>
      <c r="T61" s="387"/>
      <c r="U61" s="387"/>
      <c r="V61" s="387"/>
      <c r="W61" s="387"/>
      <c r="X61" s="387"/>
      <c r="Y61" s="387"/>
      <c r="Z61" s="387"/>
      <c r="AA61" s="387"/>
      <c r="AB61" s="387"/>
      <c r="AC61" s="387"/>
      <c r="AD61" s="387"/>
    </row>
    <row r="62" spans="1:30" ht="13" hidden="1" thickTop="1">
      <c r="A62" s="522">
        <v>54</v>
      </c>
      <c r="B62" s="522">
        <v>54</v>
      </c>
      <c r="C62" s="523"/>
      <c r="D62" s="517" t="s">
        <v>79</v>
      </c>
      <c r="E62" s="518" t="str">
        <f>IF(Saldo_Brg!B62="","",Saldo_Brg!B62)</f>
        <v>Millet/jewawut biji</v>
      </c>
      <c r="F62" s="519"/>
      <c r="G62" s="520" t="str">
        <f>IF(Saldo_Brg!C62="","",Saldo_Brg!C62)</f>
        <v>kg</v>
      </c>
      <c r="H62" s="521" t="str">
        <f>IF(Saldo_Brg!D62="","",Saldo_Brg!D62)</f>
        <v/>
      </c>
      <c r="I62" s="659" t="str">
        <f>IF(Saldo_Brg!E62="","",Saldo_Brg!E62)</f>
        <v/>
      </c>
      <c r="J62" s="648"/>
      <c r="K62" s="387"/>
      <c r="L62" s="387"/>
      <c r="M62" s="387"/>
      <c r="N62" s="387"/>
      <c r="O62" s="387"/>
      <c r="P62" s="387"/>
      <c r="Q62" s="387"/>
      <c r="R62" s="387"/>
      <c r="S62" s="387"/>
      <c r="T62" s="387"/>
      <c r="U62" s="387"/>
      <c r="V62" s="387"/>
      <c r="W62" s="387"/>
      <c r="X62" s="387"/>
      <c r="Y62" s="387"/>
      <c r="Z62" s="387"/>
      <c r="AA62" s="387"/>
      <c r="AB62" s="387"/>
      <c r="AC62" s="387"/>
      <c r="AD62" s="387"/>
    </row>
    <row r="63" spans="1:30" ht="13" hidden="1" thickTop="1">
      <c r="A63" s="522">
        <v>55</v>
      </c>
      <c r="B63" s="522">
        <v>55</v>
      </c>
      <c r="C63" s="523"/>
      <c r="D63" s="517" t="s">
        <v>79</v>
      </c>
      <c r="E63" s="518" t="str">
        <f>IF(Saldo_Brg!B63="","",Saldo_Brg!B63)</f>
        <v>Tepung millet</v>
      </c>
      <c r="F63" s="519"/>
      <c r="G63" s="520" t="str">
        <f>IF(Saldo_Brg!C63="","",Saldo_Brg!C63)</f>
        <v>kg</v>
      </c>
      <c r="H63" s="521" t="str">
        <f>IF(Saldo_Brg!D63="","",Saldo_Brg!D63)</f>
        <v/>
      </c>
      <c r="I63" s="659" t="str">
        <f>IF(Saldo_Brg!E63="","",Saldo_Brg!E63)</f>
        <v/>
      </c>
      <c r="J63" s="648"/>
      <c r="K63" s="387"/>
      <c r="L63" s="387"/>
      <c r="M63" s="387"/>
      <c r="N63" s="387"/>
      <c r="O63" s="387"/>
      <c r="P63" s="387"/>
      <c r="Q63" s="387"/>
      <c r="R63" s="387"/>
      <c r="S63" s="387"/>
      <c r="T63" s="387"/>
      <c r="U63" s="387"/>
      <c r="V63" s="387"/>
      <c r="W63" s="387"/>
      <c r="X63" s="387"/>
      <c r="Y63" s="387"/>
      <c r="Z63" s="387"/>
      <c r="AA63" s="387"/>
      <c r="AB63" s="387"/>
      <c r="AC63" s="387"/>
      <c r="AD63" s="387"/>
    </row>
    <row r="64" spans="1:30" ht="13" hidden="1" thickTop="1">
      <c r="A64" s="522">
        <v>56</v>
      </c>
      <c r="B64" s="522">
        <v>56</v>
      </c>
      <c r="C64" s="523"/>
      <c r="D64" s="517" t="s">
        <v>79</v>
      </c>
      <c r="E64" s="518" t="str">
        <f>IF(Saldo_Brg!B64="","",Saldo_Brg!B64)</f>
        <v>Sereal-lainnya</v>
      </c>
      <c r="F64" s="519"/>
      <c r="G64" s="520" t="str">
        <f>IF(Saldo_Brg!C64="","",Saldo_Brg!C64)</f>
        <v>kg</v>
      </c>
      <c r="H64" s="521" t="str">
        <f>IF(Saldo_Brg!D64="","",Saldo_Brg!D64)</f>
        <v/>
      </c>
      <c r="I64" s="659" t="str">
        <f>IF(Saldo_Brg!E64="","",Saldo_Brg!E64)</f>
        <v/>
      </c>
      <c r="J64" s="648"/>
      <c r="K64" s="387"/>
      <c r="L64" s="387"/>
      <c r="M64" s="387"/>
      <c r="N64" s="387"/>
      <c r="O64" s="387"/>
      <c r="P64" s="387"/>
      <c r="Q64" s="387"/>
      <c r="R64" s="387"/>
      <c r="S64" s="387"/>
      <c r="T64" s="387"/>
      <c r="U64" s="387"/>
      <c r="V64" s="387"/>
      <c r="W64" s="387"/>
      <c r="X64" s="387"/>
      <c r="Y64" s="387"/>
      <c r="Z64" s="387"/>
      <c r="AA64" s="387"/>
      <c r="AB64" s="387"/>
      <c r="AC64" s="387"/>
      <c r="AD64" s="387"/>
    </row>
    <row r="65" spans="1:30" ht="13" hidden="1" thickTop="1">
      <c r="A65" s="522">
        <v>57</v>
      </c>
      <c r="B65" s="522">
        <v>57</v>
      </c>
      <c r="C65" s="523"/>
      <c r="D65" s="517" t="s">
        <v>79</v>
      </c>
      <c r="E65" s="518" t="str">
        <f>IF(Saldo_Brg!B65="","",Saldo_Brg!B65)</f>
        <v>PROTEIN HEWANI</v>
      </c>
      <c r="F65" s="519"/>
      <c r="G65" s="520" t="str">
        <f>IF(Saldo_Brg!C65="","",Saldo_Brg!C65)</f>
        <v/>
      </c>
      <c r="H65" s="521" t="str">
        <f>IF(Saldo_Brg!D65="","",Saldo_Brg!D65)</f>
        <v/>
      </c>
      <c r="I65" s="659" t="str">
        <f>IF(Saldo_Brg!E65="","",Saldo_Brg!E65)</f>
        <v/>
      </c>
      <c r="J65" s="648"/>
      <c r="K65" s="387"/>
      <c r="L65" s="387"/>
      <c r="M65" s="387"/>
      <c r="N65" s="387"/>
      <c r="O65" s="387"/>
      <c r="P65" s="387"/>
      <c r="Q65" s="387"/>
      <c r="R65" s="387"/>
      <c r="S65" s="387"/>
      <c r="T65" s="387"/>
      <c r="U65" s="387"/>
      <c r="V65" s="387"/>
      <c r="W65" s="387"/>
      <c r="X65" s="387"/>
      <c r="Y65" s="387"/>
      <c r="Z65" s="387"/>
      <c r="AA65" s="387"/>
      <c r="AB65" s="387"/>
      <c r="AC65" s="387"/>
      <c r="AD65" s="387"/>
    </row>
    <row r="66" spans="1:30" ht="13" hidden="1" thickTop="1">
      <c r="A66" s="522">
        <v>58</v>
      </c>
      <c r="B66" s="522">
        <v>58</v>
      </c>
      <c r="C66" s="523"/>
      <c r="D66" s="517" t="s">
        <v>79</v>
      </c>
      <c r="E66" s="518" t="str">
        <f>IF(Saldo_Brg!B66="","",Saldo_Brg!B66)</f>
        <v>UNGGAS DAN OLAHANNYA</v>
      </c>
      <c r="F66" s="519"/>
      <c r="G66" s="520" t="str">
        <f>IF(Saldo_Brg!C66="","",Saldo_Brg!C66)</f>
        <v/>
      </c>
      <c r="H66" s="521" t="str">
        <f>IF(Saldo_Brg!D66="","",Saldo_Brg!D66)</f>
        <v/>
      </c>
      <c r="I66" s="659" t="str">
        <f>IF(Saldo_Brg!E66="","",Saldo_Brg!E66)</f>
        <v/>
      </c>
      <c r="J66" s="648"/>
      <c r="K66" s="387"/>
      <c r="L66" s="387"/>
      <c r="M66" s="387"/>
      <c r="N66" s="387"/>
      <c r="O66" s="387"/>
      <c r="P66" s="387"/>
      <c r="Q66" s="387"/>
      <c r="R66" s="387"/>
      <c r="S66" s="387"/>
      <c r="T66" s="387"/>
      <c r="U66" s="387"/>
      <c r="V66" s="387"/>
      <c r="W66" s="387"/>
      <c r="X66" s="387"/>
      <c r="Y66" s="387"/>
      <c r="Z66" s="387"/>
      <c r="AA66" s="387"/>
      <c r="AB66" s="387"/>
      <c r="AC66" s="387"/>
      <c r="AD66" s="387"/>
    </row>
    <row r="67" spans="1:30" ht="13" hidden="1" thickTop="1">
      <c r="A67" s="522">
        <v>59</v>
      </c>
      <c r="B67" s="522">
        <v>59</v>
      </c>
      <c r="C67" s="523"/>
      <c r="D67" s="517" t="s">
        <v>79</v>
      </c>
      <c r="E67" s="518" t="str">
        <f>IF(Saldo_Brg!B67="","",Saldo_Brg!B67)</f>
        <v>Ayam broiler utuh</v>
      </c>
      <c r="F67" s="519"/>
      <c r="G67" s="520" t="str">
        <f>IF(Saldo_Brg!C67="","",Saldo_Brg!C67)</f>
        <v>kg</v>
      </c>
      <c r="H67" s="521" t="str">
        <f>IF(Saldo_Brg!D67="","",Saldo_Brg!D67)</f>
        <v/>
      </c>
      <c r="I67" s="659" t="str">
        <f>IF(Saldo_Brg!E67="","",Saldo_Brg!E67)</f>
        <v/>
      </c>
      <c r="J67" s="648"/>
      <c r="K67" s="387"/>
      <c r="L67" s="387"/>
      <c r="M67" s="387"/>
      <c r="N67" s="387"/>
      <c r="O67" s="387"/>
      <c r="P67" s="387"/>
      <c r="Q67" s="387"/>
      <c r="R67" s="387"/>
      <c r="S67" s="387"/>
      <c r="T67" s="387"/>
      <c r="U67" s="387"/>
      <c r="V67" s="387"/>
      <c r="W67" s="387"/>
      <c r="X67" s="387"/>
      <c r="Y67" s="387"/>
      <c r="Z67" s="387"/>
      <c r="AA67" s="387"/>
      <c r="AB67" s="387"/>
      <c r="AC67" s="387"/>
      <c r="AD67" s="387"/>
    </row>
    <row r="68" spans="1:30" ht="13" hidden="1" thickTop="1">
      <c r="A68" s="522">
        <v>60</v>
      </c>
      <c r="B68" s="522">
        <v>60</v>
      </c>
      <c r="C68" s="523"/>
      <c r="D68" s="517" t="s">
        <v>79</v>
      </c>
      <c r="E68" s="518" t="str">
        <f>IF(Saldo_Brg!B68="","",Saldo_Brg!B68)</f>
        <v>Fillet dada ayam</v>
      </c>
      <c r="F68" s="519"/>
      <c r="G68" s="520" t="str">
        <f>IF(Saldo_Brg!C68="","",Saldo_Brg!C68)</f>
        <v>kg</v>
      </c>
      <c r="H68" s="521" t="str">
        <f>IF(Saldo_Brg!D68="","",Saldo_Brg!D68)</f>
        <v/>
      </c>
      <c r="I68" s="659" t="str">
        <f>IF(Saldo_Brg!E68="","",Saldo_Brg!E68)</f>
        <v/>
      </c>
      <c r="J68" s="648"/>
      <c r="K68" s="387"/>
      <c r="L68" s="387"/>
      <c r="M68" s="387"/>
      <c r="N68" s="387"/>
      <c r="O68" s="387"/>
      <c r="P68" s="387"/>
      <c r="Q68" s="387"/>
      <c r="R68" s="387"/>
      <c r="S68" s="387"/>
      <c r="T68" s="387"/>
      <c r="U68" s="387"/>
      <c r="V68" s="387"/>
      <c r="W68" s="387"/>
      <c r="X68" s="387"/>
      <c r="Y68" s="387"/>
      <c r="Z68" s="387"/>
      <c r="AA68" s="387"/>
      <c r="AB68" s="387"/>
      <c r="AC68" s="387"/>
      <c r="AD68" s="387"/>
    </row>
    <row r="69" spans="1:30" ht="13" hidden="1" thickTop="1">
      <c r="A69" s="522">
        <v>61</v>
      </c>
      <c r="B69" s="522">
        <v>61</v>
      </c>
      <c r="C69" s="523"/>
      <c r="D69" s="517" t="s">
        <v>79</v>
      </c>
      <c r="E69" s="518" t="str">
        <f>IF(Saldo_Brg!B69="","",Saldo_Brg!B69)</f>
        <v>Paha ayam atas</v>
      </c>
      <c r="F69" s="519"/>
      <c r="G69" s="520" t="str">
        <f>IF(Saldo_Brg!C69="","",Saldo_Brg!C69)</f>
        <v>kg</v>
      </c>
      <c r="H69" s="521" t="str">
        <f>IF(Saldo_Brg!D69="","",Saldo_Brg!D69)</f>
        <v/>
      </c>
      <c r="I69" s="659" t="str">
        <f>IF(Saldo_Brg!E69="","",Saldo_Brg!E69)</f>
        <v/>
      </c>
      <c r="J69" s="648"/>
      <c r="K69" s="387"/>
      <c r="L69" s="387"/>
      <c r="M69" s="387"/>
      <c r="N69" s="387"/>
      <c r="O69" s="387"/>
      <c r="P69" s="387"/>
      <c r="Q69" s="387"/>
      <c r="R69" s="387"/>
      <c r="S69" s="387"/>
      <c r="T69" s="387"/>
      <c r="U69" s="387"/>
      <c r="V69" s="387"/>
      <c r="W69" s="387"/>
      <c r="X69" s="387"/>
      <c r="Y69" s="387"/>
      <c r="Z69" s="387"/>
      <c r="AA69" s="387"/>
      <c r="AB69" s="387"/>
      <c r="AC69" s="387"/>
      <c r="AD69" s="387"/>
    </row>
    <row r="70" spans="1:30" ht="13" hidden="1" thickTop="1">
      <c r="A70" s="522">
        <v>62</v>
      </c>
      <c r="B70" s="522">
        <v>62</v>
      </c>
      <c r="C70" s="523"/>
      <c r="D70" s="517" t="s">
        <v>79</v>
      </c>
      <c r="E70" s="518" t="str">
        <f>IF(Saldo_Brg!B70="","",Saldo_Brg!B70)</f>
        <v>Paha ayam bawah (drumstick)</v>
      </c>
      <c r="F70" s="519"/>
      <c r="G70" s="520" t="str">
        <f>IF(Saldo_Brg!C70="","",Saldo_Brg!C70)</f>
        <v>kg</v>
      </c>
      <c r="H70" s="521" t="str">
        <f>IF(Saldo_Brg!D70="","",Saldo_Brg!D70)</f>
        <v/>
      </c>
      <c r="I70" s="659" t="str">
        <f>IF(Saldo_Brg!E70="","",Saldo_Brg!E70)</f>
        <v/>
      </c>
      <c r="J70" s="648"/>
      <c r="K70" s="387"/>
      <c r="L70" s="387"/>
      <c r="M70" s="387"/>
      <c r="N70" s="387"/>
      <c r="O70" s="387"/>
      <c r="P70" s="387"/>
      <c r="Q70" s="387"/>
      <c r="R70" s="387"/>
      <c r="S70" s="387"/>
      <c r="T70" s="387"/>
      <c r="U70" s="387"/>
      <c r="V70" s="387"/>
      <c r="W70" s="387"/>
      <c r="X70" s="387"/>
      <c r="Y70" s="387"/>
      <c r="Z70" s="387"/>
      <c r="AA70" s="387"/>
      <c r="AB70" s="387"/>
      <c r="AC70" s="387"/>
      <c r="AD70" s="387"/>
    </row>
    <row r="71" spans="1:30" ht="13" hidden="1" thickTop="1">
      <c r="A71" s="522">
        <v>63</v>
      </c>
      <c r="B71" s="522">
        <v>63</v>
      </c>
      <c r="C71" s="523"/>
      <c r="D71" s="517" t="s">
        <v>79</v>
      </c>
      <c r="E71" s="518" t="str">
        <f>IF(Saldo_Brg!B71="","",Saldo_Brg!B71)</f>
        <v>Sayap ayam</v>
      </c>
      <c r="F71" s="519"/>
      <c r="G71" s="520" t="str">
        <f>IF(Saldo_Brg!C71="","",Saldo_Brg!C71)</f>
        <v>kg</v>
      </c>
      <c r="H71" s="521" t="str">
        <f>IF(Saldo_Brg!D71="","",Saldo_Brg!D71)</f>
        <v/>
      </c>
      <c r="I71" s="659" t="str">
        <f>IF(Saldo_Brg!E71="","",Saldo_Brg!E71)</f>
        <v/>
      </c>
      <c r="J71" s="648"/>
      <c r="K71" s="387"/>
      <c r="L71" s="387"/>
      <c r="M71" s="387"/>
      <c r="N71" s="387"/>
      <c r="O71" s="387"/>
      <c r="P71" s="387"/>
      <c r="Q71" s="387"/>
      <c r="R71" s="387"/>
      <c r="S71" s="387"/>
      <c r="T71" s="387"/>
      <c r="U71" s="387"/>
      <c r="V71" s="387"/>
      <c r="W71" s="387"/>
      <c r="X71" s="387"/>
      <c r="Y71" s="387"/>
      <c r="Z71" s="387"/>
      <c r="AA71" s="387"/>
      <c r="AB71" s="387"/>
      <c r="AC71" s="387"/>
      <c r="AD71" s="387"/>
    </row>
    <row r="72" spans="1:30" ht="13" hidden="1" thickTop="1">
      <c r="A72" s="522">
        <v>64</v>
      </c>
      <c r="B72" s="522">
        <v>64</v>
      </c>
      <c r="C72" s="523"/>
      <c r="D72" s="517" t="s">
        <v>79</v>
      </c>
      <c r="E72" s="518" t="str">
        <f>IF(Saldo_Brg!B72="","",Saldo_Brg!B72)</f>
        <v>Hati ayam</v>
      </c>
      <c r="F72" s="519"/>
      <c r="G72" s="520" t="str">
        <f>IF(Saldo_Brg!C72="","",Saldo_Brg!C72)</f>
        <v>kg</v>
      </c>
      <c r="H72" s="521" t="str">
        <f>IF(Saldo_Brg!D72="","",Saldo_Brg!D72)</f>
        <v/>
      </c>
      <c r="I72" s="659" t="str">
        <f>IF(Saldo_Brg!E72="","",Saldo_Brg!E72)</f>
        <v/>
      </c>
      <c r="J72" s="648"/>
      <c r="K72" s="387"/>
      <c r="L72" s="387"/>
      <c r="M72" s="387"/>
      <c r="N72" s="387"/>
      <c r="O72" s="387"/>
      <c r="P72" s="387"/>
      <c r="Q72" s="387"/>
      <c r="R72" s="387"/>
      <c r="S72" s="387"/>
      <c r="T72" s="387"/>
      <c r="U72" s="387"/>
      <c r="V72" s="387"/>
      <c r="W72" s="387"/>
      <c r="X72" s="387"/>
      <c r="Y72" s="387"/>
      <c r="Z72" s="387"/>
      <c r="AA72" s="387"/>
      <c r="AB72" s="387"/>
      <c r="AC72" s="387"/>
      <c r="AD72" s="387"/>
    </row>
    <row r="73" spans="1:30" ht="13" hidden="1" thickTop="1">
      <c r="A73" s="522">
        <v>65</v>
      </c>
      <c r="B73" s="522">
        <v>65</v>
      </c>
      <c r="C73" s="523"/>
      <c r="D73" s="517" t="s">
        <v>79</v>
      </c>
      <c r="E73" s="518" t="str">
        <f>IF(Saldo_Brg!B73="","",Saldo_Brg!B73)</f>
        <v>Ampela ayam</v>
      </c>
      <c r="F73" s="519"/>
      <c r="G73" s="520" t="str">
        <f>IF(Saldo_Brg!C73="","",Saldo_Brg!C73)</f>
        <v>kg</v>
      </c>
      <c r="H73" s="521" t="str">
        <f>IF(Saldo_Brg!D73="","",Saldo_Brg!D73)</f>
        <v/>
      </c>
      <c r="I73" s="659" t="str">
        <f>IF(Saldo_Brg!E73="","",Saldo_Brg!E73)</f>
        <v/>
      </c>
      <c r="J73" s="648"/>
      <c r="K73" s="387"/>
      <c r="L73" s="387"/>
      <c r="M73" s="387"/>
      <c r="N73" s="387"/>
      <c r="O73" s="387"/>
      <c r="P73" s="387"/>
      <c r="Q73" s="387"/>
      <c r="R73" s="387"/>
      <c r="S73" s="387"/>
      <c r="T73" s="387"/>
      <c r="U73" s="387"/>
      <c r="V73" s="387"/>
      <c r="W73" s="387"/>
      <c r="X73" s="387"/>
      <c r="Y73" s="387"/>
      <c r="Z73" s="387"/>
      <c r="AA73" s="387"/>
      <c r="AB73" s="387"/>
      <c r="AC73" s="387"/>
      <c r="AD73" s="387"/>
    </row>
    <row r="74" spans="1:30" ht="13" hidden="1" thickTop="1">
      <c r="A74" s="522">
        <v>66</v>
      </c>
      <c r="B74" s="522">
        <v>66</v>
      </c>
      <c r="C74" s="523"/>
      <c r="D74" s="517" t="s">
        <v>79</v>
      </c>
      <c r="E74" s="518" t="str">
        <f>IF(Saldo_Brg!B74="","",Saldo_Brg!B74)</f>
        <v>Telur ayam ras/negeri</v>
      </c>
      <c r="F74" s="519"/>
      <c r="G74" s="520" t="str">
        <f>IF(Saldo_Brg!C74="","",Saldo_Brg!C74)</f>
        <v>kg</v>
      </c>
      <c r="H74" s="521" t="str">
        <f>IF(Saldo_Brg!D74="","",Saldo_Brg!D74)</f>
        <v/>
      </c>
      <c r="I74" s="659" t="str">
        <f>IF(Saldo_Brg!E74="","",Saldo_Brg!E74)</f>
        <v/>
      </c>
      <c r="J74" s="648"/>
      <c r="K74" s="387"/>
      <c r="L74" s="387"/>
      <c r="M74" s="387"/>
      <c r="N74" s="387"/>
      <c r="O74" s="387"/>
      <c r="P74" s="387"/>
      <c r="Q74" s="387"/>
      <c r="R74" s="387"/>
      <c r="S74" s="387"/>
      <c r="T74" s="387"/>
      <c r="U74" s="387"/>
      <c r="V74" s="387"/>
      <c r="W74" s="387"/>
      <c r="X74" s="387"/>
      <c r="Y74" s="387"/>
      <c r="Z74" s="387"/>
      <c r="AA74" s="387"/>
      <c r="AB74" s="387"/>
      <c r="AC74" s="387"/>
      <c r="AD74" s="387"/>
    </row>
    <row r="75" spans="1:30" ht="13" hidden="1" thickTop="1">
      <c r="A75" s="522">
        <v>67</v>
      </c>
      <c r="B75" s="522">
        <v>67</v>
      </c>
      <c r="C75" s="523"/>
      <c r="D75" s="517" t="s">
        <v>79</v>
      </c>
      <c r="E75" s="518" t="str">
        <f>IF(Saldo_Brg!B75="","",Saldo_Brg!B75)</f>
        <v>Telur ayam kampung</v>
      </c>
      <c r="F75" s="519"/>
      <c r="G75" s="520" t="str">
        <f>IF(Saldo_Brg!C75="","",Saldo_Brg!C75)</f>
        <v>kg</v>
      </c>
      <c r="H75" s="521" t="str">
        <f>IF(Saldo_Brg!D75="","",Saldo_Brg!D75)</f>
        <v/>
      </c>
      <c r="I75" s="659" t="str">
        <f>IF(Saldo_Brg!E75="","",Saldo_Brg!E75)</f>
        <v/>
      </c>
      <c r="J75" s="648"/>
      <c r="K75" s="387"/>
      <c r="L75" s="387"/>
      <c r="M75" s="387"/>
      <c r="N75" s="387"/>
      <c r="O75" s="387"/>
      <c r="P75" s="387"/>
      <c r="Q75" s="387"/>
      <c r="R75" s="387"/>
      <c r="S75" s="387"/>
      <c r="T75" s="387"/>
      <c r="U75" s="387"/>
      <c r="V75" s="387"/>
      <c r="W75" s="387"/>
      <c r="X75" s="387"/>
      <c r="Y75" s="387"/>
      <c r="Z75" s="387"/>
      <c r="AA75" s="387"/>
      <c r="AB75" s="387"/>
      <c r="AC75" s="387"/>
      <c r="AD75" s="387"/>
    </row>
    <row r="76" spans="1:30" ht="13" hidden="1" thickTop="1">
      <c r="A76" s="522">
        <v>68</v>
      </c>
      <c r="B76" s="522">
        <v>68</v>
      </c>
      <c r="C76" s="523"/>
      <c r="D76" s="517" t="s">
        <v>79</v>
      </c>
      <c r="E76" s="518" t="str">
        <f>IF(Saldo_Brg!B76="","",Saldo_Brg!B76)</f>
        <v>Telur puyuh</v>
      </c>
      <c r="F76" s="519"/>
      <c r="G76" s="520" t="str">
        <f>IF(Saldo_Brg!C76="","",Saldo_Brg!C76)</f>
        <v>kg</v>
      </c>
      <c r="H76" s="521" t="str">
        <f>IF(Saldo_Brg!D76="","",Saldo_Brg!D76)</f>
        <v/>
      </c>
      <c r="I76" s="659" t="str">
        <f>IF(Saldo_Brg!E76="","",Saldo_Brg!E76)</f>
        <v/>
      </c>
      <c r="J76" s="648"/>
      <c r="K76" s="387"/>
      <c r="L76" s="387"/>
      <c r="M76" s="387"/>
      <c r="N76" s="387"/>
      <c r="O76" s="387"/>
      <c r="P76" s="387"/>
      <c r="Q76" s="387"/>
      <c r="R76" s="387"/>
      <c r="S76" s="387"/>
      <c r="T76" s="387"/>
      <c r="U76" s="387"/>
      <c r="V76" s="387"/>
      <c r="W76" s="387"/>
      <c r="X76" s="387"/>
      <c r="Y76" s="387"/>
      <c r="Z76" s="387"/>
      <c r="AA76" s="387"/>
      <c r="AB76" s="387"/>
      <c r="AC76" s="387"/>
      <c r="AD76" s="387"/>
    </row>
    <row r="77" spans="1:30" ht="13" hidden="1" thickTop="1">
      <c r="A77" s="522">
        <v>69</v>
      </c>
      <c r="B77" s="522">
        <v>69</v>
      </c>
      <c r="C77" s="523"/>
      <c r="D77" s="517" t="s">
        <v>79</v>
      </c>
      <c r="E77" s="518" t="str">
        <f>IF(Saldo_Brg!B77="","",Saldo_Brg!B77)</f>
        <v>Sosis ayam</v>
      </c>
      <c r="F77" s="519"/>
      <c r="G77" s="520" t="str">
        <f>IF(Saldo_Brg!C77="","",Saldo_Brg!C77)</f>
        <v>pak</v>
      </c>
      <c r="H77" s="521" t="str">
        <f>IF(Saldo_Brg!D77="","",Saldo_Brg!D77)</f>
        <v/>
      </c>
      <c r="I77" s="659" t="str">
        <f>IF(Saldo_Brg!E77="","",Saldo_Brg!E77)</f>
        <v/>
      </c>
      <c r="J77" s="648"/>
      <c r="K77" s="387"/>
      <c r="L77" s="387"/>
      <c r="M77" s="387"/>
      <c r="N77" s="387"/>
      <c r="O77" s="387"/>
      <c r="P77" s="387"/>
      <c r="Q77" s="387"/>
      <c r="R77" s="387"/>
      <c r="S77" s="387"/>
      <c r="T77" s="387"/>
      <c r="U77" s="387"/>
      <c r="V77" s="387"/>
      <c r="W77" s="387"/>
      <c r="X77" s="387"/>
      <c r="Y77" s="387"/>
      <c r="Z77" s="387"/>
      <c r="AA77" s="387"/>
      <c r="AB77" s="387"/>
      <c r="AC77" s="387"/>
      <c r="AD77" s="387"/>
    </row>
    <row r="78" spans="1:30" ht="13" hidden="1" thickTop="1">
      <c r="A78" s="522">
        <v>70</v>
      </c>
      <c r="B78" s="522">
        <v>70</v>
      </c>
      <c r="C78" s="523"/>
      <c r="D78" s="517" t="s">
        <v>79</v>
      </c>
      <c r="E78" s="518" t="str">
        <f>IF(Saldo_Brg!B78="","",Saldo_Brg!B78)</f>
        <v>Ayam dan olahannya-lainnya</v>
      </c>
      <c r="F78" s="519"/>
      <c r="G78" s="520" t="str">
        <f>IF(Saldo_Brg!C78="","",Saldo_Brg!C78)</f>
        <v>kg</v>
      </c>
      <c r="H78" s="521" t="str">
        <f>IF(Saldo_Brg!D78="","",Saldo_Brg!D78)</f>
        <v/>
      </c>
      <c r="I78" s="659" t="str">
        <f>IF(Saldo_Brg!E78="","",Saldo_Brg!E78)</f>
        <v/>
      </c>
      <c r="J78" s="648"/>
      <c r="K78" s="387"/>
      <c r="L78" s="387"/>
      <c r="M78" s="387"/>
      <c r="N78" s="387"/>
      <c r="O78" s="387"/>
      <c r="P78" s="387"/>
      <c r="Q78" s="387"/>
      <c r="R78" s="387"/>
      <c r="S78" s="387"/>
      <c r="T78" s="387"/>
      <c r="U78" s="387"/>
      <c r="V78" s="387"/>
      <c r="W78" s="387"/>
      <c r="X78" s="387"/>
      <c r="Y78" s="387"/>
      <c r="Z78" s="387"/>
      <c r="AA78" s="387"/>
      <c r="AB78" s="387"/>
      <c r="AC78" s="387"/>
      <c r="AD78" s="387"/>
    </row>
    <row r="79" spans="1:30" ht="13" hidden="1" thickTop="1">
      <c r="A79" s="522">
        <v>71</v>
      </c>
      <c r="B79" s="522">
        <v>71</v>
      </c>
      <c r="C79" s="523"/>
      <c r="D79" s="517" t="s">
        <v>79</v>
      </c>
      <c r="E79" s="518" t="str">
        <f>IF(Saldo_Brg!B79="","",Saldo_Brg!B79)</f>
        <v>DAGING SAPI/KERBAU/KAMBING</v>
      </c>
      <c r="F79" s="519"/>
      <c r="G79" s="520" t="str">
        <f>IF(Saldo_Brg!C79="","",Saldo_Brg!C79)</f>
        <v/>
      </c>
      <c r="H79" s="521" t="str">
        <f>IF(Saldo_Brg!D79="","",Saldo_Brg!D79)</f>
        <v/>
      </c>
      <c r="I79" s="659" t="str">
        <f>IF(Saldo_Brg!E79="","",Saldo_Brg!E79)</f>
        <v/>
      </c>
      <c r="J79" s="648"/>
      <c r="K79" s="387"/>
      <c r="L79" s="387"/>
      <c r="M79" s="387"/>
      <c r="N79" s="387"/>
      <c r="O79" s="387"/>
      <c r="P79" s="387"/>
      <c r="Q79" s="387"/>
      <c r="R79" s="387"/>
      <c r="S79" s="387"/>
      <c r="T79" s="387"/>
      <c r="U79" s="387"/>
      <c r="V79" s="387"/>
      <c r="W79" s="387"/>
      <c r="X79" s="387"/>
      <c r="Y79" s="387"/>
      <c r="Z79" s="387"/>
      <c r="AA79" s="387"/>
      <c r="AB79" s="387"/>
      <c r="AC79" s="387"/>
      <c r="AD79" s="387"/>
    </row>
    <row r="80" spans="1:30" ht="13" hidden="1" thickTop="1">
      <c r="A80" s="522">
        <v>72</v>
      </c>
      <c r="B80" s="522">
        <v>72</v>
      </c>
      <c r="C80" s="523"/>
      <c r="D80" s="517" t="s">
        <v>79</v>
      </c>
      <c r="E80" s="518" t="str">
        <f>IF(Saldo_Brg!B80="","",Saldo_Brg!B80)</f>
        <v>Daging sapi segar (has luar/sirloin)</v>
      </c>
      <c r="F80" s="519"/>
      <c r="G80" s="520" t="str">
        <f>IF(Saldo_Brg!C80="","",Saldo_Brg!C80)</f>
        <v>kg</v>
      </c>
      <c r="H80" s="521" t="str">
        <f>IF(Saldo_Brg!D80="","",Saldo_Brg!D80)</f>
        <v/>
      </c>
      <c r="I80" s="659" t="str">
        <f>IF(Saldo_Brg!E80="","",Saldo_Brg!E80)</f>
        <v/>
      </c>
      <c r="J80" s="648"/>
      <c r="K80" s="387"/>
      <c r="L80" s="387"/>
      <c r="M80" s="387"/>
      <c r="N80" s="387"/>
      <c r="O80" s="387"/>
      <c r="P80" s="387"/>
      <c r="Q80" s="387"/>
      <c r="R80" s="387"/>
      <c r="S80" s="387"/>
      <c r="T80" s="387"/>
      <c r="U80" s="387"/>
      <c r="V80" s="387"/>
      <c r="W80" s="387"/>
      <c r="X80" s="387"/>
      <c r="Y80" s="387"/>
      <c r="Z80" s="387"/>
      <c r="AA80" s="387"/>
      <c r="AB80" s="387"/>
      <c r="AC80" s="387"/>
      <c r="AD80" s="387"/>
    </row>
    <row r="81" spans="1:30" ht="13" hidden="1" thickTop="1">
      <c r="A81" s="522">
        <v>73</v>
      </c>
      <c r="B81" s="522">
        <v>73</v>
      </c>
      <c r="C81" s="523"/>
      <c r="D81" s="517" t="s">
        <v>79</v>
      </c>
      <c r="E81" s="518" t="str">
        <f>IF(Saldo_Brg!B81="","",Saldo_Brg!B81)</f>
        <v>Daging sapi segar (has dalam/tenderloin)</v>
      </c>
      <c r="F81" s="519"/>
      <c r="G81" s="520" t="str">
        <f>IF(Saldo_Brg!C81="","",Saldo_Brg!C81)</f>
        <v>kg</v>
      </c>
      <c r="H81" s="521" t="str">
        <f>IF(Saldo_Brg!D81="","",Saldo_Brg!D81)</f>
        <v/>
      </c>
      <c r="I81" s="659" t="str">
        <f>IF(Saldo_Brg!E81="","",Saldo_Brg!E81)</f>
        <v/>
      </c>
      <c r="J81" s="648"/>
      <c r="K81" s="387"/>
      <c r="L81" s="387"/>
      <c r="M81" s="387"/>
      <c r="N81" s="387"/>
      <c r="O81" s="387"/>
      <c r="P81" s="387"/>
      <c r="Q81" s="387"/>
      <c r="R81" s="387"/>
      <c r="S81" s="387"/>
      <c r="T81" s="387"/>
      <c r="U81" s="387"/>
      <c r="V81" s="387"/>
      <c r="W81" s="387"/>
      <c r="X81" s="387"/>
      <c r="Y81" s="387"/>
      <c r="Z81" s="387"/>
      <c r="AA81" s="387"/>
      <c r="AB81" s="387"/>
      <c r="AC81" s="387"/>
      <c r="AD81" s="387"/>
    </row>
    <row r="82" spans="1:30" ht="13" hidden="1" thickTop="1">
      <c r="A82" s="522">
        <v>74</v>
      </c>
      <c r="B82" s="522">
        <v>74</v>
      </c>
      <c r="C82" s="523"/>
      <c r="D82" s="517" t="s">
        <v>79</v>
      </c>
      <c r="E82" s="518" t="str">
        <f>IF(Saldo_Brg!B82="","",Saldo_Brg!B82)</f>
        <v>Daging sapi segar (sandung lamur/brisket)</v>
      </c>
      <c r="F82" s="519"/>
      <c r="G82" s="520" t="str">
        <f>IF(Saldo_Brg!C82="","",Saldo_Brg!C82)</f>
        <v>kg</v>
      </c>
      <c r="H82" s="521" t="str">
        <f>IF(Saldo_Brg!D82="","",Saldo_Brg!D82)</f>
        <v/>
      </c>
      <c r="I82" s="659" t="str">
        <f>IF(Saldo_Brg!E82="","",Saldo_Brg!E82)</f>
        <v/>
      </c>
      <c r="J82" s="648"/>
      <c r="K82" s="387"/>
      <c r="L82" s="387"/>
      <c r="M82" s="387"/>
      <c r="N82" s="387"/>
      <c r="O82" s="387"/>
      <c r="P82" s="387"/>
      <c r="Q82" s="387"/>
      <c r="R82" s="387"/>
      <c r="S82" s="387"/>
      <c r="T82" s="387"/>
      <c r="U82" s="387"/>
      <c r="V82" s="387"/>
      <c r="W82" s="387"/>
      <c r="X82" s="387"/>
      <c r="Y82" s="387"/>
      <c r="Z82" s="387"/>
      <c r="AA82" s="387"/>
      <c r="AB82" s="387"/>
      <c r="AC82" s="387"/>
      <c r="AD82" s="387"/>
    </row>
    <row r="83" spans="1:30" ht="13" hidden="1" thickTop="1">
      <c r="A83" s="522">
        <v>75</v>
      </c>
      <c r="B83" s="522">
        <v>75</v>
      </c>
      <c r="C83" s="523"/>
      <c r="D83" s="517" t="s">
        <v>79</v>
      </c>
      <c r="E83" s="518" t="str">
        <f>IF(Saldo_Brg!B83="","",Saldo_Brg!B83)</f>
        <v>Daging sapi segar (paha)</v>
      </c>
      <c r="F83" s="519"/>
      <c r="G83" s="520" t="str">
        <f>IF(Saldo_Brg!C83="","",Saldo_Brg!C83)</f>
        <v>kg</v>
      </c>
      <c r="H83" s="521" t="str">
        <f>IF(Saldo_Brg!D83="","",Saldo_Brg!D83)</f>
        <v/>
      </c>
      <c r="I83" s="659" t="str">
        <f>IF(Saldo_Brg!E83="","",Saldo_Brg!E83)</f>
        <v/>
      </c>
      <c r="J83" s="648"/>
      <c r="K83" s="387"/>
      <c r="L83" s="387"/>
      <c r="M83" s="387"/>
      <c r="N83" s="387"/>
      <c r="O83" s="387"/>
      <c r="P83" s="387"/>
      <c r="Q83" s="387"/>
      <c r="R83" s="387"/>
      <c r="S83" s="387"/>
      <c r="T83" s="387"/>
      <c r="U83" s="387"/>
      <c r="V83" s="387"/>
      <c r="W83" s="387"/>
      <c r="X83" s="387"/>
      <c r="Y83" s="387"/>
      <c r="Z83" s="387"/>
      <c r="AA83" s="387"/>
      <c r="AB83" s="387"/>
      <c r="AC83" s="387"/>
      <c r="AD83" s="387"/>
    </row>
    <row r="84" spans="1:30" ht="13" hidden="1" thickTop="1">
      <c r="A84" s="522">
        <v>76</v>
      </c>
      <c r="B84" s="522">
        <v>76</v>
      </c>
      <c r="C84" s="523"/>
      <c r="D84" s="517" t="s">
        <v>79</v>
      </c>
      <c r="E84" s="518" t="str">
        <f>IF(Saldo_Brg!B84="","",Saldo_Brg!B84)</f>
        <v>Daging sapi giling</v>
      </c>
      <c r="F84" s="519"/>
      <c r="G84" s="520" t="str">
        <f>IF(Saldo_Brg!C84="","",Saldo_Brg!C84)</f>
        <v>kg</v>
      </c>
      <c r="H84" s="521" t="str">
        <f>IF(Saldo_Brg!D84="","",Saldo_Brg!D84)</f>
        <v/>
      </c>
      <c r="I84" s="659" t="str">
        <f>IF(Saldo_Brg!E84="","",Saldo_Brg!E84)</f>
        <v/>
      </c>
      <c r="J84" s="648"/>
      <c r="K84" s="387"/>
      <c r="L84" s="387"/>
      <c r="M84" s="387"/>
      <c r="N84" s="387"/>
      <c r="O84" s="387"/>
      <c r="P84" s="387"/>
      <c r="Q84" s="387"/>
      <c r="R84" s="387"/>
      <c r="S84" s="387"/>
      <c r="T84" s="387"/>
      <c r="U84" s="387"/>
      <c r="V84" s="387"/>
      <c r="W84" s="387"/>
      <c r="X84" s="387"/>
      <c r="Y84" s="387"/>
      <c r="Z84" s="387"/>
      <c r="AA84" s="387"/>
      <c r="AB84" s="387"/>
      <c r="AC84" s="387"/>
      <c r="AD84" s="387"/>
    </row>
    <row r="85" spans="1:30" ht="13" hidden="1" thickTop="1">
      <c r="A85" s="522">
        <v>77</v>
      </c>
      <c r="B85" s="522">
        <v>77</v>
      </c>
      <c r="C85" s="523"/>
      <c r="D85" s="517" t="s">
        <v>79</v>
      </c>
      <c r="E85" s="518" t="str">
        <f>IF(Saldo_Brg!B85="","",Saldo_Brg!B85)</f>
        <v>Hati sapi</v>
      </c>
      <c r="F85" s="519"/>
      <c r="G85" s="520" t="str">
        <f>IF(Saldo_Brg!C85="","",Saldo_Brg!C85)</f>
        <v>kg</v>
      </c>
      <c r="H85" s="521" t="str">
        <f>IF(Saldo_Brg!D85="","",Saldo_Brg!D85)</f>
        <v/>
      </c>
      <c r="I85" s="659" t="str">
        <f>IF(Saldo_Brg!E85="","",Saldo_Brg!E85)</f>
        <v/>
      </c>
      <c r="J85" s="648"/>
      <c r="K85" s="387"/>
      <c r="L85" s="387"/>
      <c r="M85" s="387"/>
      <c r="N85" s="387"/>
      <c r="O85" s="387"/>
      <c r="P85" s="387"/>
      <c r="Q85" s="387"/>
      <c r="R85" s="387"/>
      <c r="S85" s="387"/>
      <c r="T85" s="387"/>
      <c r="U85" s="387"/>
      <c r="V85" s="387"/>
      <c r="W85" s="387"/>
      <c r="X85" s="387"/>
      <c r="Y85" s="387"/>
      <c r="Z85" s="387"/>
      <c r="AA85" s="387"/>
      <c r="AB85" s="387"/>
      <c r="AC85" s="387"/>
      <c r="AD85" s="387"/>
    </row>
    <row r="86" spans="1:30" ht="13" hidden="1" thickTop="1">
      <c r="A86" s="522">
        <v>78</v>
      </c>
      <c r="B86" s="522">
        <v>78</v>
      </c>
      <c r="C86" s="523"/>
      <c r="D86" s="517" t="s">
        <v>79</v>
      </c>
      <c r="E86" s="518" t="str">
        <f>IF(Saldo_Brg!B86="","",Saldo_Brg!B86)</f>
        <v>Iga sapi</v>
      </c>
      <c r="F86" s="519"/>
      <c r="G86" s="520" t="str">
        <f>IF(Saldo_Brg!C86="","",Saldo_Brg!C86)</f>
        <v>kg</v>
      </c>
      <c r="H86" s="521" t="str">
        <f>IF(Saldo_Brg!D86="","",Saldo_Brg!D86)</f>
        <v/>
      </c>
      <c r="I86" s="659" t="str">
        <f>IF(Saldo_Brg!E86="","",Saldo_Brg!E86)</f>
        <v/>
      </c>
      <c r="J86" s="648"/>
      <c r="K86" s="387"/>
      <c r="L86" s="387"/>
      <c r="M86" s="387"/>
      <c r="N86" s="387"/>
      <c r="O86" s="387"/>
      <c r="P86" s="387"/>
      <c r="Q86" s="387"/>
      <c r="R86" s="387"/>
      <c r="S86" s="387"/>
      <c r="T86" s="387"/>
      <c r="U86" s="387"/>
      <c r="V86" s="387"/>
      <c r="W86" s="387"/>
      <c r="X86" s="387"/>
      <c r="Y86" s="387"/>
      <c r="Z86" s="387"/>
      <c r="AA86" s="387"/>
      <c r="AB86" s="387"/>
      <c r="AC86" s="387"/>
      <c r="AD86" s="387"/>
    </row>
    <row r="87" spans="1:30" ht="13" hidden="1" thickTop="1">
      <c r="A87" s="522">
        <v>79</v>
      </c>
      <c r="B87" s="522">
        <v>79</v>
      </c>
      <c r="C87" s="523"/>
      <c r="D87" s="517" t="s">
        <v>79</v>
      </c>
      <c r="E87" s="518" t="str">
        <f>IF(Saldo_Brg!B87="","",Saldo_Brg!B87)</f>
        <v>Daging kerbau segar</v>
      </c>
      <c r="F87" s="519"/>
      <c r="G87" s="520" t="str">
        <f>IF(Saldo_Brg!C87="","",Saldo_Brg!C87)</f>
        <v>kg</v>
      </c>
      <c r="H87" s="521" t="str">
        <f>IF(Saldo_Brg!D87="","",Saldo_Brg!D87)</f>
        <v/>
      </c>
      <c r="I87" s="659" t="str">
        <f>IF(Saldo_Brg!E87="","",Saldo_Brg!E87)</f>
        <v/>
      </c>
      <c r="J87" s="648"/>
      <c r="K87" s="387"/>
      <c r="L87" s="387"/>
      <c r="M87" s="387"/>
      <c r="N87" s="387"/>
      <c r="O87" s="387"/>
      <c r="P87" s="387"/>
      <c r="Q87" s="387"/>
      <c r="R87" s="387"/>
      <c r="S87" s="387"/>
      <c r="T87" s="387"/>
      <c r="U87" s="387"/>
      <c r="V87" s="387"/>
      <c r="W87" s="387"/>
      <c r="X87" s="387"/>
      <c r="Y87" s="387"/>
      <c r="Z87" s="387"/>
      <c r="AA87" s="387"/>
      <c r="AB87" s="387"/>
      <c r="AC87" s="387"/>
      <c r="AD87" s="387"/>
    </row>
    <row r="88" spans="1:30" ht="13" hidden="1" thickTop="1">
      <c r="A88" s="522">
        <v>80</v>
      </c>
      <c r="B88" s="522">
        <v>80</v>
      </c>
      <c r="C88" s="523"/>
      <c r="D88" s="517" t="s">
        <v>79</v>
      </c>
      <c r="E88" s="518" t="str">
        <f>IF(Saldo_Brg!B88="","",Saldo_Brg!B88)</f>
        <v>Daging kambing segar</v>
      </c>
      <c r="F88" s="519"/>
      <c r="G88" s="520" t="str">
        <f>IF(Saldo_Brg!C88="","",Saldo_Brg!C88)</f>
        <v>kg</v>
      </c>
      <c r="H88" s="521" t="str">
        <f>IF(Saldo_Brg!D88="","",Saldo_Brg!D88)</f>
        <v/>
      </c>
      <c r="I88" s="659" t="str">
        <f>IF(Saldo_Brg!E88="","",Saldo_Brg!E88)</f>
        <v/>
      </c>
      <c r="J88" s="648"/>
      <c r="K88" s="387"/>
      <c r="L88" s="387"/>
      <c r="M88" s="387"/>
      <c r="N88" s="387"/>
      <c r="O88" s="387"/>
      <c r="P88" s="387"/>
      <c r="Q88" s="387"/>
      <c r="R88" s="387"/>
      <c r="S88" s="387"/>
      <c r="T88" s="387"/>
      <c r="U88" s="387"/>
      <c r="V88" s="387"/>
      <c r="W88" s="387"/>
      <c r="X88" s="387"/>
      <c r="Y88" s="387"/>
      <c r="Z88" s="387"/>
      <c r="AA88" s="387"/>
      <c r="AB88" s="387"/>
      <c r="AC88" s="387"/>
      <c r="AD88" s="387"/>
    </row>
    <row r="89" spans="1:30" ht="13" hidden="1" thickTop="1">
      <c r="A89" s="522">
        <v>81</v>
      </c>
      <c r="B89" s="522">
        <v>81</v>
      </c>
      <c r="C89" s="523"/>
      <c r="D89" s="517" t="s">
        <v>79</v>
      </c>
      <c r="E89" s="518" t="str">
        <f>IF(Saldo_Brg!B89="","",Saldo_Brg!B89)</f>
        <v>Daging domba segar</v>
      </c>
      <c r="F89" s="519"/>
      <c r="G89" s="520" t="str">
        <f>IF(Saldo_Brg!C89="","",Saldo_Brg!C89)</f>
        <v>kg</v>
      </c>
      <c r="H89" s="521" t="str">
        <f>IF(Saldo_Brg!D89="","",Saldo_Brg!D89)</f>
        <v/>
      </c>
      <c r="I89" s="659" t="str">
        <f>IF(Saldo_Brg!E89="","",Saldo_Brg!E89)</f>
        <v/>
      </c>
      <c r="J89" s="648"/>
      <c r="K89" s="387"/>
      <c r="L89" s="387"/>
      <c r="M89" s="387"/>
      <c r="N89" s="387"/>
      <c r="O89" s="387"/>
      <c r="P89" s="387"/>
      <c r="Q89" s="387"/>
      <c r="R89" s="387"/>
      <c r="S89" s="387"/>
      <c r="T89" s="387"/>
      <c r="U89" s="387"/>
      <c r="V89" s="387"/>
      <c r="W89" s="387"/>
      <c r="X89" s="387"/>
      <c r="Y89" s="387"/>
      <c r="Z89" s="387"/>
      <c r="AA89" s="387"/>
      <c r="AB89" s="387"/>
      <c r="AC89" s="387"/>
      <c r="AD89" s="387"/>
    </row>
    <row r="90" spans="1:30" ht="13" hidden="1" thickTop="1">
      <c r="A90" s="522">
        <v>82</v>
      </c>
      <c r="B90" s="522">
        <v>82</v>
      </c>
      <c r="C90" s="523"/>
      <c r="D90" s="517" t="s">
        <v>79</v>
      </c>
      <c r="E90" s="518" t="str">
        <f>IF(Saldo_Brg!B90="","",Saldo_Brg!B90)</f>
        <v>Hati kambing</v>
      </c>
      <c r="F90" s="519"/>
      <c r="G90" s="520" t="str">
        <f>IF(Saldo_Brg!C90="","",Saldo_Brg!C90)</f>
        <v>kg</v>
      </c>
      <c r="H90" s="521" t="str">
        <f>IF(Saldo_Brg!D90="","",Saldo_Brg!D90)</f>
        <v/>
      </c>
      <c r="I90" s="659" t="str">
        <f>IF(Saldo_Brg!E90="","",Saldo_Brg!E90)</f>
        <v/>
      </c>
      <c r="J90" s="648"/>
      <c r="K90" s="387"/>
      <c r="L90" s="387"/>
      <c r="M90" s="387"/>
      <c r="N90" s="387"/>
      <c r="O90" s="387"/>
      <c r="P90" s="387"/>
      <c r="Q90" s="387"/>
      <c r="R90" s="387"/>
      <c r="S90" s="387"/>
      <c r="T90" s="387"/>
      <c r="U90" s="387"/>
      <c r="V90" s="387"/>
      <c r="W90" s="387"/>
      <c r="X90" s="387"/>
      <c r="Y90" s="387"/>
      <c r="Z90" s="387"/>
      <c r="AA90" s="387"/>
      <c r="AB90" s="387"/>
      <c r="AC90" s="387"/>
      <c r="AD90" s="387"/>
    </row>
    <row r="91" spans="1:30" ht="13" hidden="1" thickTop="1">
      <c r="A91" s="522">
        <v>83</v>
      </c>
      <c r="B91" s="522">
        <v>83</v>
      </c>
      <c r="C91" s="523"/>
      <c r="D91" s="517" t="s">
        <v>79</v>
      </c>
      <c r="E91" s="518" t="str">
        <f>IF(Saldo_Brg!B91="","",Saldo_Brg!B91)</f>
        <v>Sosis sapi</v>
      </c>
      <c r="F91" s="519"/>
      <c r="G91" s="520" t="str">
        <f>IF(Saldo_Brg!C91="","",Saldo_Brg!C91)</f>
        <v>pak</v>
      </c>
      <c r="H91" s="521" t="str">
        <f>IF(Saldo_Brg!D91="","",Saldo_Brg!D91)</f>
        <v/>
      </c>
      <c r="I91" s="659" t="str">
        <f>IF(Saldo_Brg!E91="","",Saldo_Brg!E91)</f>
        <v/>
      </c>
      <c r="J91" s="648"/>
      <c r="K91" s="387"/>
      <c r="L91" s="387"/>
      <c r="M91" s="387"/>
      <c r="N91" s="387"/>
      <c r="O91" s="387"/>
      <c r="P91" s="387"/>
      <c r="Q91" s="387"/>
      <c r="R91" s="387"/>
      <c r="S91" s="387"/>
      <c r="T91" s="387"/>
      <c r="U91" s="387"/>
      <c r="V91" s="387"/>
      <c r="W91" s="387"/>
      <c r="X91" s="387"/>
      <c r="Y91" s="387"/>
      <c r="Z91" s="387"/>
      <c r="AA91" s="387"/>
      <c r="AB91" s="387"/>
      <c r="AC91" s="387"/>
      <c r="AD91" s="387"/>
    </row>
    <row r="92" spans="1:30" ht="13" hidden="1" thickTop="1">
      <c r="A92" s="522">
        <v>84</v>
      </c>
      <c r="B92" s="522">
        <v>84</v>
      </c>
      <c r="C92" s="523"/>
      <c r="D92" s="517" t="s">
        <v>79</v>
      </c>
      <c r="E92" s="518" t="str">
        <f>IF(Saldo_Brg!B92="","",Saldo_Brg!B92)</f>
        <v>Daging sapi/kerbau/kambing-lainnya</v>
      </c>
      <c r="F92" s="519"/>
      <c r="G92" s="520" t="str">
        <f>IF(Saldo_Brg!C92="","",Saldo_Brg!C92)</f>
        <v>kg</v>
      </c>
      <c r="H92" s="521" t="str">
        <f>IF(Saldo_Brg!D92="","",Saldo_Brg!D92)</f>
        <v/>
      </c>
      <c r="I92" s="659" t="str">
        <f>IF(Saldo_Brg!E92="","",Saldo_Brg!E92)</f>
        <v/>
      </c>
      <c r="J92" s="648"/>
      <c r="K92" s="387"/>
      <c r="L92" s="387"/>
      <c r="M92" s="387"/>
      <c r="N92" s="387"/>
      <c r="O92" s="387"/>
      <c r="P92" s="387"/>
      <c r="Q92" s="387"/>
      <c r="R92" s="387"/>
      <c r="S92" s="387"/>
      <c r="T92" s="387"/>
      <c r="U92" s="387"/>
      <c r="V92" s="387"/>
      <c r="W92" s="387"/>
      <c r="X92" s="387"/>
      <c r="Y92" s="387"/>
      <c r="Z92" s="387"/>
      <c r="AA92" s="387"/>
      <c r="AB92" s="387"/>
      <c r="AC92" s="387"/>
      <c r="AD92" s="387"/>
    </row>
    <row r="93" spans="1:30" ht="13" hidden="1" thickTop="1">
      <c r="A93" s="522">
        <v>85</v>
      </c>
      <c r="B93" s="522">
        <v>85</v>
      </c>
      <c r="C93" s="523"/>
      <c r="D93" s="517" t="s">
        <v>79</v>
      </c>
      <c r="E93" s="518" t="str">
        <f>IF(Saldo_Brg!B93="","",Saldo_Brg!B93)</f>
        <v>IKAN AIR TAWAR</v>
      </c>
      <c r="F93" s="519"/>
      <c r="G93" s="520" t="str">
        <f>IF(Saldo_Brg!C93="","",Saldo_Brg!C93)</f>
        <v/>
      </c>
      <c r="H93" s="521" t="str">
        <f>IF(Saldo_Brg!D93="","",Saldo_Brg!D93)</f>
        <v/>
      </c>
      <c r="I93" s="659" t="str">
        <f>IF(Saldo_Brg!E93="","",Saldo_Brg!E93)</f>
        <v/>
      </c>
      <c r="J93" s="648"/>
      <c r="K93" s="387"/>
      <c r="L93" s="387"/>
      <c r="M93" s="387"/>
      <c r="N93" s="387"/>
      <c r="O93" s="387"/>
      <c r="P93" s="387"/>
      <c r="Q93" s="387"/>
      <c r="R93" s="387"/>
      <c r="S93" s="387"/>
      <c r="T93" s="387"/>
      <c r="U93" s="387"/>
      <c r="V93" s="387"/>
      <c r="W93" s="387"/>
      <c r="X93" s="387"/>
      <c r="Y93" s="387"/>
      <c r="Z93" s="387"/>
      <c r="AA93" s="387"/>
      <c r="AB93" s="387"/>
      <c r="AC93" s="387"/>
      <c r="AD93" s="387"/>
    </row>
    <row r="94" spans="1:30" ht="13" hidden="1" thickTop="1">
      <c r="A94" s="522">
        <v>86</v>
      </c>
      <c r="B94" s="522">
        <v>86</v>
      </c>
      <c r="C94" s="523"/>
      <c r="D94" s="517" t="s">
        <v>79</v>
      </c>
      <c r="E94" s="518" t="str">
        <f>IF(Saldo_Brg!B94="","",Saldo_Brg!B94)</f>
        <v>Lele</v>
      </c>
      <c r="F94" s="519"/>
      <c r="G94" s="520" t="str">
        <f>IF(Saldo_Brg!C94="","",Saldo_Brg!C94)</f>
        <v>kg</v>
      </c>
      <c r="H94" s="521" t="str">
        <f>IF(Saldo_Brg!D94="","",Saldo_Brg!D94)</f>
        <v/>
      </c>
      <c r="I94" s="659" t="str">
        <f>IF(Saldo_Brg!E94="","",Saldo_Brg!E94)</f>
        <v/>
      </c>
      <c r="J94" s="648"/>
      <c r="K94" s="387"/>
      <c r="L94" s="387"/>
      <c r="M94" s="387"/>
      <c r="N94" s="387"/>
      <c r="O94" s="387"/>
      <c r="P94" s="387"/>
      <c r="Q94" s="387"/>
      <c r="R94" s="387"/>
      <c r="S94" s="387"/>
      <c r="T94" s="387"/>
      <c r="U94" s="387"/>
      <c r="V94" s="387"/>
      <c r="W94" s="387"/>
      <c r="X94" s="387"/>
      <c r="Y94" s="387"/>
      <c r="Z94" s="387"/>
      <c r="AA94" s="387"/>
      <c r="AB94" s="387"/>
      <c r="AC94" s="387"/>
      <c r="AD94" s="387"/>
    </row>
    <row r="95" spans="1:30" ht="13" hidden="1" thickTop="1">
      <c r="A95" s="522">
        <v>87</v>
      </c>
      <c r="B95" s="522">
        <v>87</v>
      </c>
      <c r="C95" s="523"/>
      <c r="D95" s="517" t="s">
        <v>79</v>
      </c>
      <c r="E95" s="518" t="str">
        <f>IF(Saldo_Brg!B95="","",Saldo_Brg!B95)</f>
        <v>Nila</v>
      </c>
      <c r="F95" s="519"/>
      <c r="G95" s="520" t="str">
        <f>IF(Saldo_Brg!C95="","",Saldo_Brg!C95)</f>
        <v>kg</v>
      </c>
      <c r="H95" s="521" t="str">
        <f>IF(Saldo_Brg!D95="","",Saldo_Brg!D95)</f>
        <v/>
      </c>
      <c r="I95" s="659" t="str">
        <f>IF(Saldo_Brg!E95="","",Saldo_Brg!E95)</f>
        <v/>
      </c>
      <c r="J95" s="648"/>
      <c r="K95" s="387"/>
      <c r="L95" s="387"/>
      <c r="M95" s="387"/>
      <c r="N95" s="387"/>
      <c r="O95" s="387"/>
      <c r="P95" s="387"/>
      <c r="Q95" s="387"/>
      <c r="R95" s="387"/>
      <c r="S95" s="387"/>
      <c r="T95" s="387"/>
      <c r="U95" s="387"/>
      <c r="V95" s="387"/>
      <c r="W95" s="387"/>
      <c r="X95" s="387"/>
      <c r="Y95" s="387"/>
      <c r="Z95" s="387"/>
      <c r="AA95" s="387"/>
      <c r="AB95" s="387"/>
      <c r="AC95" s="387"/>
      <c r="AD95" s="387"/>
    </row>
    <row r="96" spans="1:30" ht="13" hidden="1" thickTop="1">
      <c r="A96" s="522">
        <v>88</v>
      </c>
      <c r="B96" s="522">
        <v>88</v>
      </c>
      <c r="C96" s="523"/>
      <c r="D96" s="517" t="s">
        <v>79</v>
      </c>
      <c r="E96" s="518" t="str">
        <f>IF(Saldo_Brg!B96="","",Saldo_Brg!B96)</f>
        <v>Mujair</v>
      </c>
      <c r="F96" s="519"/>
      <c r="G96" s="520" t="str">
        <f>IF(Saldo_Brg!C96="","",Saldo_Brg!C96)</f>
        <v>kg</v>
      </c>
      <c r="H96" s="521" t="str">
        <f>IF(Saldo_Brg!D96="","",Saldo_Brg!D96)</f>
        <v/>
      </c>
      <c r="I96" s="659" t="str">
        <f>IF(Saldo_Brg!E96="","",Saldo_Brg!E96)</f>
        <v/>
      </c>
      <c r="J96" s="648"/>
      <c r="K96" s="387"/>
      <c r="L96" s="387"/>
      <c r="M96" s="387"/>
      <c r="N96" s="387"/>
      <c r="O96" s="387"/>
      <c r="P96" s="387"/>
      <c r="Q96" s="387"/>
      <c r="R96" s="387"/>
      <c r="S96" s="387"/>
      <c r="T96" s="387"/>
      <c r="U96" s="387"/>
      <c r="V96" s="387"/>
      <c r="W96" s="387"/>
      <c r="X96" s="387"/>
      <c r="Y96" s="387"/>
      <c r="Z96" s="387"/>
      <c r="AA96" s="387"/>
      <c r="AB96" s="387"/>
      <c r="AC96" s="387"/>
      <c r="AD96" s="387"/>
    </row>
    <row r="97" spans="1:30" ht="13" hidden="1" thickTop="1">
      <c r="A97" s="522">
        <v>89</v>
      </c>
      <c r="B97" s="522">
        <v>89</v>
      </c>
      <c r="C97" s="523"/>
      <c r="D97" s="517" t="s">
        <v>79</v>
      </c>
      <c r="E97" s="518" t="str">
        <f>IF(Saldo_Brg!B97="","",Saldo_Brg!B97)</f>
        <v>Patin</v>
      </c>
      <c r="F97" s="519"/>
      <c r="G97" s="520" t="str">
        <f>IF(Saldo_Brg!C97="","",Saldo_Brg!C97)</f>
        <v>kg</v>
      </c>
      <c r="H97" s="521" t="str">
        <f>IF(Saldo_Brg!D97="","",Saldo_Brg!D97)</f>
        <v/>
      </c>
      <c r="I97" s="659" t="str">
        <f>IF(Saldo_Brg!E97="","",Saldo_Brg!E97)</f>
        <v/>
      </c>
      <c r="J97" s="648"/>
      <c r="K97" s="387"/>
      <c r="L97" s="387"/>
      <c r="M97" s="387"/>
      <c r="N97" s="387"/>
      <c r="O97" s="387"/>
      <c r="P97" s="387"/>
      <c r="Q97" s="387"/>
      <c r="R97" s="387"/>
      <c r="S97" s="387"/>
      <c r="T97" s="387"/>
      <c r="U97" s="387"/>
      <c r="V97" s="387"/>
      <c r="W97" s="387"/>
      <c r="X97" s="387"/>
      <c r="Y97" s="387"/>
      <c r="Z97" s="387"/>
      <c r="AA97" s="387"/>
      <c r="AB97" s="387"/>
      <c r="AC97" s="387"/>
      <c r="AD97" s="387"/>
    </row>
    <row r="98" spans="1:30" ht="13" hidden="1" thickTop="1">
      <c r="A98" s="522">
        <v>90</v>
      </c>
      <c r="B98" s="522">
        <v>90</v>
      </c>
      <c r="C98" s="523"/>
      <c r="D98" s="517" t="s">
        <v>79</v>
      </c>
      <c r="E98" s="518" t="str">
        <f>IF(Saldo_Brg!B98="","",Saldo_Brg!B98)</f>
        <v>Gurame</v>
      </c>
      <c r="F98" s="519"/>
      <c r="G98" s="520" t="str">
        <f>IF(Saldo_Brg!C98="","",Saldo_Brg!C98)</f>
        <v>kg</v>
      </c>
      <c r="H98" s="521" t="str">
        <f>IF(Saldo_Brg!D98="","",Saldo_Brg!D98)</f>
        <v/>
      </c>
      <c r="I98" s="659" t="str">
        <f>IF(Saldo_Brg!E98="","",Saldo_Brg!E98)</f>
        <v/>
      </c>
      <c r="J98" s="648"/>
      <c r="K98" s="387"/>
      <c r="L98" s="387"/>
      <c r="M98" s="387"/>
      <c r="N98" s="387"/>
      <c r="O98" s="387"/>
      <c r="P98" s="387"/>
      <c r="Q98" s="387"/>
      <c r="R98" s="387"/>
      <c r="S98" s="387"/>
      <c r="T98" s="387"/>
      <c r="U98" s="387"/>
      <c r="V98" s="387"/>
      <c r="W98" s="387"/>
      <c r="X98" s="387"/>
      <c r="Y98" s="387"/>
      <c r="Z98" s="387"/>
      <c r="AA98" s="387"/>
      <c r="AB98" s="387"/>
      <c r="AC98" s="387"/>
      <c r="AD98" s="387"/>
    </row>
    <row r="99" spans="1:30" ht="13" hidden="1" thickTop="1">
      <c r="A99" s="522">
        <v>91</v>
      </c>
      <c r="B99" s="522">
        <v>91</v>
      </c>
      <c r="C99" s="523"/>
      <c r="D99" s="517" t="s">
        <v>79</v>
      </c>
      <c r="E99" s="518" t="str">
        <f>IF(Saldo_Brg!B99="","",Saldo_Brg!B99)</f>
        <v>Mas</v>
      </c>
      <c r="F99" s="519"/>
      <c r="G99" s="520" t="str">
        <f>IF(Saldo_Brg!C99="","",Saldo_Brg!C99)</f>
        <v>kg</v>
      </c>
      <c r="H99" s="521" t="str">
        <f>IF(Saldo_Brg!D99="","",Saldo_Brg!D99)</f>
        <v/>
      </c>
      <c r="I99" s="659" t="str">
        <f>IF(Saldo_Brg!E99="","",Saldo_Brg!E99)</f>
        <v/>
      </c>
      <c r="J99" s="648"/>
      <c r="K99" s="387"/>
      <c r="L99" s="387"/>
      <c r="M99" s="387"/>
      <c r="N99" s="387"/>
      <c r="O99" s="387"/>
      <c r="P99" s="387"/>
      <c r="Q99" s="387"/>
      <c r="R99" s="387"/>
      <c r="S99" s="387"/>
      <c r="T99" s="387"/>
      <c r="U99" s="387"/>
      <c r="V99" s="387"/>
      <c r="W99" s="387"/>
      <c r="X99" s="387"/>
      <c r="Y99" s="387"/>
      <c r="Z99" s="387"/>
      <c r="AA99" s="387"/>
      <c r="AB99" s="387"/>
      <c r="AC99" s="387"/>
      <c r="AD99" s="387"/>
    </row>
    <row r="100" spans="1:30" ht="13" hidden="1" thickTop="1">
      <c r="A100" s="522">
        <v>92</v>
      </c>
      <c r="B100" s="522">
        <v>92</v>
      </c>
      <c r="C100" s="523"/>
      <c r="D100" s="517" t="s">
        <v>79</v>
      </c>
      <c r="E100" s="518" t="str">
        <f>IF(Saldo_Brg!B100="","",Saldo_Brg!B100)</f>
        <v>Gabus</v>
      </c>
      <c r="F100" s="519"/>
      <c r="G100" s="520" t="str">
        <f>IF(Saldo_Brg!C100="","",Saldo_Brg!C100)</f>
        <v>kg</v>
      </c>
      <c r="H100" s="521" t="str">
        <f>IF(Saldo_Brg!D100="","",Saldo_Brg!D100)</f>
        <v/>
      </c>
      <c r="I100" s="659" t="str">
        <f>IF(Saldo_Brg!E100="","",Saldo_Brg!E100)</f>
        <v/>
      </c>
      <c r="J100" s="648"/>
      <c r="K100" s="387"/>
      <c r="L100" s="387"/>
      <c r="M100" s="387"/>
      <c r="N100" s="387"/>
      <c r="O100" s="387"/>
      <c r="P100" s="387"/>
      <c r="Q100" s="387"/>
      <c r="R100" s="387"/>
      <c r="S100" s="387"/>
      <c r="T100" s="387"/>
      <c r="U100" s="387"/>
      <c r="V100" s="387"/>
      <c r="W100" s="387"/>
      <c r="X100" s="387"/>
      <c r="Y100" s="387"/>
      <c r="Z100" s="387"/>
      <c r="AA100" s="387"/>
      <c r="AB100" s="387"/>
      <c r="AC100" s="387"/>
      <c r="AD100" s="387"/>
    </row>
    <row r="101" spans="1:30" ht="13" hidden="1" thickTop="1">
      <c r="A101" s="522">
        <v>93</v>
      </c>
      <c r="B101" s="522">
        <v>93</v>
      </c>
      <c r="C101" s="523"/>
      <c r="D101" s="517" t="s">
        <v>79</v>
      </c>
      <c r="E101" s="518" t="str">
        <f>IF(Saldo_Brg!B101="","",Saldo_Brg!B101)</f>
        <v>Fillet ikan tawar</v>
      </c>
      <c r="F101" s="519"/>
      <c r="G101" s="520" t="str">
        <f>IF(Saldo_Brg!C101="","",Saldo_Brg!C101)</f>
        <v>kg</v>
      </c>
      <c r="H101" s="521" t="str">
        <f>IF(Saldo_Brg!D101="","",Saldo_Brg!D101)</f>
        <v/>
      </c>
      <c r="I101" s="659" t="str">
        <f>IF(Saldo_Brg!E101="","",Saldo_Brg!E101)</f>
        <v/>
      </c>
      <c r="J101" s="648"/>
      <c r="K101" s="387"/>
      <c r="L101" s="387"/>
      <c r="M101" s="387"/>
      <c r="N101" s="387"/>
      <c r="O101" s="387"/>
      <c r="P101" s="387"/>
      <c r="Q101" s="387"/>
      <c r="R101" s="387"/>
      <c r="S101" s="387"/>
      <c r="T101" s="387"/>
      <c r="U101" s="387"/>
      <c r="V101" s="387"/>
      <c r="W101" s="387"/>
      <c r="X101" s="387"/>
      <c r="Y101" s="387"/>
      <c r="Z101" s="387"/>
      <c r="AA101" s="387"/>
      <c r="AB101" s="387"/>
      <c r="AC101" s="387"/>
      <c r="AD101" s="387"/>
    </row>
    <row r="102" spans="1:30" ht="13" hidden="1" thickTop="1">
      <c r="A102" s="522">
        <v>94</v>
      </c>
      <c r="B102" s="522">
        <v>94</v>
      </c>
      <c r="C102" s="523"/>
      <c r="D102" s="517" t="s">
        <v>79</v>
      </c>
      <c r="E102" s="518" t="str">
        <f>IF(Saldo_Brg!B102="","",Saldo_Brg!B102)</f>
        <v>Ikan air tawar-lainnya</v>
      </c>
      <c r="F102" s="519"/>
      <c r="G102" s="520" t="str">
        <f>IF(Saldo_Brg!C102="","",Saldo_Brg!C102)</f>
        <v>kg</v>
      </c>
      <c r="H102" s="521" t="str">
        <f>IF(Saldo_Brg!D102="","",Saldo_Brg!D102)</f>
        <v/>
      </c>
      <c r="I102" s="659" t="str">
        <f>IF(Saldo_Brg!E102="","",Saldo_Brg!E102)</f>
        <v/>
      </c>
      <c r="J102" s="648"/>
      <c r="K102" s="387"/>
      <c r="L102" s="387"/>
      <c r="M102" s="387"/>
      <c r="N102" s="387"/>
      <c r="O102" s="387"/>
      <c r="P102" s="387"/>
      <c r="Q102" s="387"/>
      <c r="R102" s="387"/>
      <c r="S102" s="387"/>
      <c r="T102" s="387"/>
      <c r="U102" s="387"/>
      <c r="V102" s="387"/>
      <c r="W102" s="387"/>
      <c r="X102" s="387"/>
      <c r="Y102" s="387"/>
      <c r="Z102" s="387"/>
      <c r="AA102" s="387"/>
      <c r="AB102" s="387"/>
      <c r="AC102" s="387"/>
      <c r="AD102" s="387"/>
    </row>
    <row r="103" spans="1:30" ht="13" hidden="1" thickTop="1">
      <c r="A103" s="522">
        <v>95</v>
      </c>
      <c r="B103" s="522">
        <v>95</v>
      </c>
      <c r="C103" s="523"/>
      <c r="D103" s="517" t="s">
        <v>79</v>
      </c>
      <c r="E103" s="518" t="str">
        <f>IF(Saldo_Brg!B103="","",Saldo_Brg!B103)</f>
        <v>IKAN LAUT</v>
      </c>
      <c r="F103" s="519"/>
      <c r="G103" s="520" t="str">
        <f>IF(Saldo_Brg!C103="","",Saldo_Brg!C103)</f>
        <v/>
      </c>
      <c r="H103" s="521" t="str">
        <f>IF(Saldo_Brg!D103="","",Saldo_Brg!D103)</f>
        <v/>
      </c>
      <c r="I103" s="659" t="str">
        <f>IF(Saldo_Brg!E103="","",Saldo_Brg!E103)</f>
        <v/>
      </c>
      <c r="J103" s="648"/>
      <c r="K103" s="387"/>
      <c r="L103" s="387"/>
      <c r="M103" s="387"/>
      <c r="N103" s="387"/>
      <c r="O103" s="387"/>
      <c r="P103" s="387"/>
      <c r="Q103" s="387"/>
      <c r="R103" s="387"/>
      <c r="S103" s="387"/>
      <c r="T103" s="387"/>
      <c r="U103" s="387"/>
      <c r="V103" s="387"/>
      <c r="W103" s="387"/>
      <c r="X103" s="387"/>
      <c r="Y103" s="387"/>
      <c r="Z103" s="387"/>
      <c r="AA103" s="387"/>
      <c r="AB103" s="387"/>
      <c r="AC103" s="387"/>
      <c r="AD103" s="387"/>
    </row>
    <row r="104" spans="1:30" ht="13" hidden="1" thickTop="1">
      <c r="A104" s="522">
        <v>96</v>
      </c>
      <c r="B104" s="522">
        <v>96</v>
      </c>
      <c r="C104" s="523"/>
      <c r="D104" s="517" t="s">
        <v>79</v>
      </c>
      <c r="E104" s="518" t="str">
        <f>IF(Saldo_Brg!B104="","",Saldo_Brg!B104)</f>
        <v>Kembung</v>
      </c>
      <c r="F104" s="519"/>
      <c r="G104" s="520" t="str">
        <f>IF(Saldo_Brg!C104="","",Saldo_Brg!C104)</f>
        <v>kg</v>
      </c>
      <c r="H104" s="521" t="str">
        <f>IF(Saldo_Brg!D104="","",Saldo_Brg!D104)</f>
        <v/>
      </c>
      <c r="I104" s="659" t="str">
        <f>IF(Saldo_Brg!E104="","",Saldo_Brg!E104)</f>
        <v/>
      </c>
      <c r="J104" s="648"/>
      <c r="K104" s="387"/>
      <c r="L104" s="387"/>
      <c r="M104" s="387"/>
      <c r="N104" s="387"/>
      <c r="O104" s="387"/>
      <c r="P104" s="387"/>
      <c r="Q104" s="387"/>
      <c r="R104" s="387"/>
      <c r="S104" s="387"/>
      <c r="T104" s="387"/>
      <c r="U104" s="387"/>
      <c r="V104" s="387"/>
      <c r="W104" s="387"/>
      <c r="X104" s="387"/>
      <c r="Y104" s="387"/>
      <c r="Z104" s="387"/>
      <c r="AA104" s="387"/>
      <c r="AB104" s="387"/>
      <c r="AC104" s="387"/>
      <c r="AD104" s="387"/>
    </row>
    <row r="105" spans="1:30" ht="13" hidden="1" thickTop="1">
      <c r="A105" s="522">
        <v>97</v>
      </c>
      <c r="B105" s="522">
        <v>97</v>
      </c>
      <c r="C105" s="523"/>
      <c r="D105" s="517" t="s">
        <v>79</v>
      </c>
      <c r="E105" s="518" t="str">
        <f>IF(Saldo_Brg!B105="","",Saldo_Brg!B105)</f>
        <v>Tongkol</v>
      </c>
      <c r="F105" s="519"/>
      <c r="G105" s="520" t="str">
        <f>IF(Saldo_Brg!C105="","",Saldo_Brg!C105)</f>
        <v>kg</v>
      </c>
      <c r="H105" s="521" t="str">
        <f>IF(Saldo_Brg!D105="","",Saldo_Brg!D105)</f>
        <v/>
      </c>
      <c r="I105" s="659" t="str">
        <f>IF(Saldo_Brg!E105="","",Saldo_Brg!E105)</f>
        <v/>
      </c>
      <c r="J105" s="648"/>
      <c r="K105" s="387"/>
      <c r="L105" s="387"/>
      <c r="M105" s="387"/>
      <c r="N105" s="387"/>
      <c r="O105" s="387"/>
      <c r="P105" s="387"/>
      <c r="Q105" s="387"/>
      <c r="R105" s="387"/>
      <c r="S105" s="387"/>
      <c r="T105" s="387"/>
      <c r="U105" s="387"/>
      <c r="V105" s="387"/>
      <c r="W105" s="387"/>
      <c r="X105" s="387"/>
      <c r="Y105" s="387"/>
      <c r="Z105" s="387"/>
      <c r="AA105" s="387"/>
      <c r="AB105" s="387"/>
      <c r="AC105" s="387"/>
      <c r="AD105" s="387"/>
    </row>
    <row r="106" spans="1:30" ht="13" hidden="1" thickTop="1">
      <c r="A106" s="522">
        <v>98</v>
      </c>
      <c r="B106" s="522">
        <v>98</v>
      </c>
      <c r="C106" s="523"/>
      <c r="D106" s="517" t="s">
        <v>79</v>
      </c>
      <c r="E106" s="518" t="str">
        <f>IF(Saldo_Brg!B106="","",Saldo_Brg!B106)</f>
        <v>Cakalang</v>
      </c>
      <c r="F106" s="519"/>
      <c r="G106" s="520" t="str">
        <f>IF(Saldo_Brg!C106="","",Saldo_Brg!C106)</f>
        <v>kg</v>
      </c>
      <c r="H106" s="521" t="str">
        <f>IF(Saldo_Brg!D106="","",Saldo_Brg!D106)</f>
        <v/>
      </c>
      <c r="I106" s="659" t="str">
        <f>IF(Saldo_Brg!E106="","",Saldo_Brg!E106)</f>
        <v/>
      </c>
      <c r="J106" s="648"/>
      <c r="K106" s="387"/>
      <c r="L106" s="387"/>
      <c r="M106" s="387"/>
      <c r="N106" s="387"/>
      <c r="O106" s="387"/>
      <c r="P106" s="387"/>
      <c r="Q106" s="387"/>
      <c r="R106" s="387"/>
      <c r="S106" s="387"/>
      <c r="T106" s="387"/>
      <c r="U106" s="387"/>
      <c r="V106" s="387"/>
      <c r="W106" s="387"/>
      <c r="X106" s="387"/>
      <c r="Y106" s="387"/>
      <c r="Z106" s="387"/>
      <c r="AA106" s="387"/>
      <c r="AB106" s="387"/>
      <c r="AC106" s="387"/>
      <c r="AD106" s="387"/>
    </row>
    <row r="107" spans="1:30" ht="13" hidden="1" thickTop="1">
      <c r="A107" s="522">
        <v>99</v>
      </c>
      <c r="B107" s="522">
        <v>99</v>
      </c>
      <c r="C107" s="523"/>
      <c r="D107" s="517" t="s">
        <v>79</v>
      </c>
      <c r="E107" s="518" t="str">
        <f>IF(Saldo_Brg!B107="","",Saldo_Brg!B107)</f>
        <v>Tuna</v>
      </c>
      <c r="F107" s="519"/>
      <c r="G107" s="520" t="str">
        <f>IF(Saldo_Brg!C107="","",Saldo_Brg!C107)</f>
        <v>kg</v>
      </c>
      <c r="H107" s="521" t="str">
        <f>IF(Saldo_Brg!D107="","",Saldo_Brg!D107)</f>
        <v/>
      </c>
      <c r="I107" s="659" t="str">
        <f>IF(Saldo_Brg!E107="","",Saldo_Brg!E107)</f>
        <v/>
      </c>
      <c r="J107" s="648"/>
      <c r="K107" s="387"/>
      <c r="L107" s="387"/>
      <c r="M107" s="387"/>
      <c r="N107" s="387"/>
      <c r="O107" s="387"/>
      <c r="P107" s="387"/>
      <c r="Q107" s="387"/>
      <c r="R107" s="387"/>
      <c r="S107" s="387"/>
      <c r="T107" s="387"/>
      <c r="U107" s="387"/>
      <c r="V107" s="387"/>
      <c r="W107" s="387"/>
      <c r="X107" s="387"/>
      <c r="Y107" s="387"/>
      <c r="Z107" s="387"/>
      <c r="AA107" s="387"/>
      <c r="AB107" s="387"/>
      <c r="AC107" s="387"/>
      <c r="AD107" s="387"/>
    </row>
    <row r="108" spans="1:30" ht="13" hidden="1" thickTop="1">
      <c r="A108" s="522">
        <v>100</v>
      </c>
      <c r="B108" s="522">
        <v>100</v>
      </c>
      <c r="C108" s="523"/>
      <c r="D108" s="517" t="s">
        <v>79</v>
      </c>
      <c r="E108" s="518" t="str">
        <f>IF(Saldo_Brg!B108="","",Saldo_Brg!B108)</f>
        <v>Sarden/lemuru</v>
      </c>
      <c r="F108" s="519"/>
      <c r="G108" s="520" t="str">
        <f>IF(Saldo_Brg!C108="","",Saldo_Brg!C108)</f>
        <v>kg</v>
      </c>
      <c r="H108" s="521" t="str">
        <f>IF(Saldo_Brg!D108="","",Saldo_Brg!D108)</f>
        <v/>
      </c>
      <c r="I108" s="659" t="str">
        <f>IF(Saldo_Brg!E108="","",Saldo_Brg!E108)</f>
        <v/>
      </c>
      <c r="J108" s="648"/>
      <c r="K108" s="387"/>
      <c r="L108" s="387"/>
      <c r="M108" s="387"/>
      <c r="N108" s="387"/>
      <c r="O108" s="387"/>
      <c r="P108" s="387"/>
      <c r="Q108" s="387"/>
      <c r="R108" s="387"/>
      <c r="S108" s="387"/>
      <c r="T108" s="387"/>
      <c r="U108" s="387"/>
      <c r="V108" s="387"/>
      <c r="W108" s="387"/>
      <c r="X108" s="387"/>
      <c r="Y108" s="387"/>
      <c r="Z108" s="387"/>
      <c r="AA108" s="387"/>
      <c r="AB108" s="387"/>
      <c r="AC108" s="387"/>
      <c r="AD108" s="387"/>
    </row>
    <row r="109" spans="1:30" ht="13" hidden="1" thickTop="1">
      <c r="A109" s="522">
        <v>101</v>
      </c>
      <c r="B109" s="522">
        <v>101</v>
      </c>
      <c r="C109" s="523"/>
      <c r="D109" s="517" t="s">
        <v>79</v>
      </c>
      <c r="E109" s="518" t="str">
        <f>IF(Saldo_Brg!B109="","",Saldo_Brg!B109)</f>
        <v>Bandeng</v>
      </c>
      <c r="F109" s="519"/>
      <c r="G109" s="520" t="str">
        <f>IF(Saldo_Brg!C109="","",Saldo_Brg!C109)</f>
        <v>kg</v>
      </c>
      <c r="H109" s="521" t="str">
        <f>IF(Saldo_Brg!D109="","",Saldo_Brg!D109)</f>
        <v/>
      </c>
      <c r="I109" s="659" t="str">
        <f>IF(Saldo_Brg!E109="","",Saldo_Brg!E109)</f>
        <v/>
      </c>
      <c r="J109" s="648"/>
      <c r="K109" s="387"/>
      <c r="L109" s="387"/>
      <c r="M109" s="387"/>
      <c r="N109" s="387"/>
      <c r="O109" s="387"/>
      <c r="P109" s="387"/>
      <c r="Q109" s="387"/>
      <c r="R109" s="387"/>
      <c r="S109" s="387"/>
      <c r="T109" s="387"/>
      <c r="U109" s="387"/>
      <c r="V109" s="387"/>
      <c r="W109" s="387"/>
      <c r="X109" s="387"/>
      <c r="Y109" s="387"/>
      <c r="Z109" s="387"/>
      <c r="AA109" s="387"/>
      <c r="AB109" s="387"/>
      <c r="AC109" s="387"/>
      <c r="AD109" s="387"/>
    </row>
    <row r="110" spans="1:30" ht="13" hidden="1" thickTop="1">
      <c r="A110" s="522">
        <v>102</v>
      </c>
      <c r="B110" s="522">
        <v>102</v>
      </c>
      <c r="C110" s="523"/>
      <c r="D110" s="517" t="s">
        <v>79</v>
      </c>
      <c r="E110" s="518" t="str">
        <f>IF(Saldo_Brg!B110="","",Saldo_Brg!B110)</f>
        <v>Tenggiri</v>
      </c>
      <c r="F110" s="519"/>
      <c r="G110" s="520" t="str">
        <f>IF(Saldo_Brg!C110="","",Saldo_Brg!C110)</f>
        <v>kg</v>
      </c>
      <c r="H110" s="521" t="str">
        <f>IF(Saldo_Brg!D110="","",Saldo_Brg!D110)</f>
        <v/>
      </c>
      <c r="I110" s="659" t="str">
        <f>IF(Saldo_Brg!E110="","",Saldo_Brg!E110)</f>
        <v/>
      </c>
      <c r="J110" s="648"/>
      <c r="K110" s="387"/>
      <c r="L110" s="387"/>
      <c r="M110" s="387"/>
      <c r="N110" s="387"/>
      <c r="O110" s="387"/>
      <c r="P110" s="387"/>
      <c r="Q110" s="387"/>
      <c r="R110" s="387"/>
      <c r="S110" s="387"/>
      <c r="T110" s="387"/>
      <c r="U110" s="387"/>
      <c r="V110" s="387"/>
      <c r="W110" s="387"/>
      <c r="X110" s="387"/>
      <c r="Y110" s="387"/>
      <c r="Z110" s="387"/>
      <c r="AA110" s="387"/>
      <c r="AB110" s="387"/>
      <c r="AC110" s="387"/>
      <c r="AD110" s="387"/>
    </row>
    <row r="111" spans="1:30" ht="13" hidden="1" thickTop="1">
      <c r="A111" s="522">
        <v>103</v>
      </c>
      <c r="B111" s="522">
        <v>103</v>
      </c>
      <c r="C111" s="523"/>
      <c r="D111" s="517" t="s">
        <v>79</v>
      </c>
      <c r="E111" s="518" t="str">
        <f>IF(Saldo_Brg!B111="","",Saldo_Brg!B111)</f>
        <v>Kakap</v>
      </c>
      <c r="F111" s="519"/>
      <c r="G111" s="520" t="str">
        <f>IF(Saldo_Brg!C111="","",Saldo_Brg!C111)</f>
        <v>kg</v>
      </c>
      <c r="H111" s="521" t="str">
        <f>IF(Saldo_Brg!D111="","",Saldo_Brg!D111)</f>
        <v/>
      </c>
      <c r="I111" s="659" t="str">
        <f>IF(Saldo_Brg!E111="","",Saldo_Brg!E111)</f>
        <v/>
      </c>
      <c r="J111" s="648"/>
      <c r="K111" s="387"/>
      <c r="L111" s="387"/>
      <c r="M111" s="387"/>
      <c r="N111" s="387"/>
      <c r="O111" s="387"/>
      <c r="P111" s="387"/>
      <c r="Q111" s="387"/>
      <c r="R111" s="387"/>
      <c r="S111" s="387"/>
      <c r="T111" s="387"/>
      <c r="U111" s="387"/>
      <c r="V111" s="387"/>
      <c r="W111" s="387"/>
      <c r="X111" s="387"/>
      <c r="Y111" s="387"/>
      <c r="Z111" s="387"/>
      <c r="AA111" s="387"/>
      <c r="AB111" s="387"/>
      <c r="AC111" s="387"/>
      <c r="AD111" s="387"/>
    </row>
    <row r="112" spans="1:30" ht="13" hidden="1" thickTop="1">
      <c r="A112" s="522">
        <v>104</v>
      </c>
      <c r="B112" s="522">
        <v>104</v>
      </c>
      <c r="C112" s="523"/>
      <c r="D112" s="517" t="s">
        <v>79</v>
      </c>
      <c r="E112" s="518" t="str">
        <f>IF(Saldo_Brg!B112="","",Saldo_Brg!B112)</f>
        <v>Fillet ikan laut</v>
      </c>
      <c r="F112" s="519"/>
      <c r="G112" s="520" t="str">
        <f>IF(Saldo_Brg!C112="","",Saldo_Brg!C112)</f>
        <v>kg</v>
      </c>
      <c r="H112" s="521" t="str">
        <f>IF(Saldo_Brg!D112="","",Saldo_Brg!D112)</f>
        <v/>
      </c>
      <c r="I112" s="659" t="str">
        <f>IF(Saldo_Brg!E112="","",Saldo_Brg!E112)</f>
        <v/>
      </c>
      <c r="J112" s="648"/>
      <c r="K112" s="387"/>
      <c r="L112" s="387"/>
      <c r="M112" s="387"/>
      <c r="N112" s="387"/>
      <c r="O112" s="387"/>
      <c r="P112" s="387"/>
      <c r="Q112" s="387"/>
      <c r="R112" s="387"/>
      <c r="S112" s="387"/>
      <c r="T112" s="387"/>
      <c r="U112" s="387"/>
      <c r="V112" s="387"/>
      <c r="W112" s="387"/>
      <c r="X112" s="387"/>
      <c r="Y112" s="387"/>
      <c r="Z112" s="387"/>
      <c r="AA112" s="387"/>
      <c r="AB112" s="387"/>
      <c r="AC112" s="387"/>
      <c r="AD112" s="387"/>
    </row>
    <row r="113" spans="1:30" ht="13" hidden="1" thickTop="1">
      <c r="A113" s="522">
        <v>105</v>
      </c>
      <c r="B113" s="522">
        <v>105</v>
      </c>
      <c r="C113" s="523"/>
      <c r="D113" s="517" t="s">
        <v>79</v>
      </c>
      <c r="E113" s="518" t="str">
        <f>IF(Saldo_Brg!B113="","",Saldo_Brg!B113)</f>
        <v>Ikan laut-lainnya</v>
      </c>
      <c r="F113" s="519"/>
      <c r="G113" s="520" t="str">
        <f>IF(Saldo_Brg!C113="","",Saldo_Brg!C113)</f>
        <v>kg</v>
      </c>
      <c r="H113" s="521" t="str">
        <f>IF(Saldo_Brg!D113="","",Saldo_Brg!D113)</f>
        <v/>
      </c>
      <c r="I113" s="659" t="str">
        <f>IF(Saldo_Brg!E113="","",Saldo_Brg!E113)</f>
        <v/>
      </c>
      <c r="J113" s="648"/>
      <c r="K113" s="387"/>
      <c r="L113" s="387"/>
      <c r="M113" s="387"/>
      <c r="N113" s="387"/>
      <c r="O113" s="387"/>
      <c r="P113" s="387"/>
      <c r="Q113" s="387"/>
      <c r="R113" s="387"/>
      <c r="S113" s="387"/>
      <c r="T113" s="387"/>
      <c r="U113" s="387"/>
      <c r="V113" s="387"/>
      <c r="W113" s="387"/>
      <c r="X113" s="387"/>
      <c r="Y113" s="387"/>
      <c r="Z113" s="387"/>
      <c r="AA113" s="387"/>
      <c r="AB113" s="387"/>
      <c r="AC113" s="387"/>
      <c r="AD113" s="387"/>
    </row>
    <row r="114" spans="1:30" ht="13" hidden="1" thickTop="1">
      <c r="A114" s="522">
        <v>106</v>
      </c>
      <c r="B114" s="522">
        <v>106</v>
      </c>
      <c r="C114" s="523"/>
      <c r="D114" s="517" t="s">
        <v>79</v>
      </c>
      <c r="E114" s="518" t="str">
        <f>IF(Saldo_Brg!B114="","",Saldo_Brg!B114)</f>
        <v>PRODUK PERIKANAN LAIN</v>
      </c>
      <c r="F114" s="519"/>
      <c r="G114" s="520" t="str">
        <f>IF(Saldo_Brg!C114="","",Saldo_Brg!C114)</f>
        <v/>
      </c>
      <c r="H114" s="521" t="str">
        <f>IF(Saldo_Brg!D114="","",Saldo_Brg!D114)</f>
        <v/>
      </c>
      <c r="I114" s="659" t="str">
        <f>IF(Saldo_Brg!E114="","",Saldo_Brg!E114)</f>
        <v/>
      </c>
      <c r="J114" s="648"/>
      <c r="K114" s="387"/>
      <c r="L114" s="387"/>
      <c r="M114" s="387"/>
      <c r="N114" s="387"/>
      <c r="O114" s="387"/>
      <c r="P114" s="387"/>
      <c r="Q114" s="387"/>
      <c r="R114" s="387"/>
      <c r="S114" s="387"/>
      <c r="T114" s="387"/>
      <c r="U114" s="387"/>
      <c r="V114" s="387"/>
      <c r="W114" s="387"/>
      <c r="X114" s="387"/>
      <c r="Y114" s="387"/>
      <c r="Z114" s="387"/>
      <c r="AA114" s="387"/>
      <c r="AB114" s="387"/>
      <c r="AC114" s="387"/>
      <c r="AD114" s="387"/>
    </row>
    <row r="115" spans="1:30" ht="13" hidden="1" thickTop="1">
      <c r="A115" s="522">
        <v>107</v>
      </c>
      <c r="B115" s="522">
        <v>107</v>
      </c>
      <c r="C115" s="523"/>
      <c r="D115" s="517" t="s">
        <v>79</v>
      </c>
      <c r="E115" s="518" t="str">
        <f>IF(Saldo_Brg!B115="","",Saldo_Brg!B115)</f>
        <v>Udang segar</v>
      </c>
      <c r="F115" s="519"/>
      <c r="G115" s="520" t="str">
        <f>IF(Saldo_Brg!C115="","",Saldo_Brg!C115)</f>
        <v>kg</v>
      </c>
      <c r="H115" s="521" t="str">
        <f>IF(Saldo_Brg!D115="","",Saldo_Brg!D115)</f>
        <v/>
      </c>
      <c r="I115" s="659" t="str">
        <f>IF(Saldo_Brg!E115="","",Saldo_Brg!E115)</f>
        <v/>
      </c>
      <c r="J115" s="648"/>
      <c r="K115" s="387"/>
      <c r="L115" s="387"/>
      <c r="M115" s="387"/>
      <c r="N115" s="387"/>
      <c r="O115" s="387"/>
      <c r="P115" s="387"/>
      <c r="Q115" s="387"/>
      <c r="R115" s="387"/>
      <c r="S115" s="387"/>
      <c r="T115" s="387"/>
      <c r="U115" s="387"/>
      <c r="V115" s="387"/>
      <c r="W115" s="387"/>
      <c r="X115" s="387"/>
      <c r="Y115" s="387"/>
      <c r="Z115" s="387"/>
      <c r="AA115" s="387"/>
      <c r="AB115" s="387"/>
      <c r="AC115" s="387"/>
      <c r="AD115" s="387"/>
    </row>
    <row r="116" spans="1:30" ht="13" hidden="1" thickTop="1">
      <c r="A116" s="522">
        <v>108</v>
      </c>
      <c r="B116" s="522">
        <v>108</v>
      </c>
      <c r="C116" s="523"/>
      <c r="D116" s="517" t="s">
        <v>79</v>
      </c>
      <c r="E116" s="518" t="str">
        <f>IF(Saldo_Brg!B116="","",Saldo_Brg!B116)</f>
        <v>Udang beku</v>
      </c>
      <c r="F116" s="519"/>
      <c r="G116" s="520" t="str">
        <f>IF(Saldo_Brg!C116="","",Saldo_Brg!C116)</f>
        <v>kg</v>
      </c>
      <c r="H116" s="521" t="str">
        <f>IF(Saldo_Brg!D116="","",Saldo_Brg!D116)</f>
        <v/>
      </c>
      <c r="I116" s="659" t="str">
        <f>IF(Saldo_Brg!E116="","",Saldo_Brg!E116)</f>
        <v/>
      </c>
      <c r="J116" s="648"/>
      <c r="K116" s="387"/>
      <c r="L116" s="387"/>
      <c r="M116" s="387"/>
      <c r="N116" s="387"/>
      <c r="O116" s="387"/>
      <c r="P116" s="387"/>
      <c r="Q116" s="387"/>
      <c r="R116" s="387"/>
      <c r="S116" s="387"/>
      <c r="T116" s="387"/>
      <c r="U116" s="387"/>
      <c r="V116" s="387"/>
      <c r="W116" s="387"/>
      <c r="X116" s="387"/>
      <c r="Y116" s="387"/>
      <c r="Z116" s="387"/>
      <c r="AA116" s="387"/>
      <c r="AB116" s="387"/>
      <c r="AC116" s="387"/>
      <c r="AD116" s="387"/>
    </row>
    <row r="117" spans="1:30" ht="13" hidden="1" thickTop="1">
      <c r="A117" s="522">
        <v>109</v>
      </c>
      <c r="B117" s="522">
        <v>109</v>
      </c>
      <c r="C117" s="523"/>
      <c r="D117" s="517" t="s">
        <v>79</v>
      </c>
      <c r="E117" s="518" t="str">
        <f>IF(Saldo_Brg!B117="","",Saldo_Brg!B117)</f>
        <v>Cumi-cumi</v>
      </c>
      <c r="F117" s="519"/>
      <c r="G117" s="520" t="str">
        <f>IF(Saldo_Brg!C117="","",Saldo_Brg!C117)</f>
        <v>kg</v>
      </c>
      <c r="H117" s="521" t="str">
        <f>IF(Saldo_Brg!D117="","",Saldo_Brg!D117)</f>
        <v/>
      </c>
      <c r="I117" s="659" t="str">
        <f>IF(Saldo_Brg!E117="","",Saldo_Brg!E117)</f>
        <v/>
      </c>
      <c r="J117" s="648"/>
      <c r="K117" s="387"/>
      <c r="L117" s="387"/>
      <c r="M117" s="387"/>
      <c r="N117" s="387"/>
      <c r="O117" s="387"/>
      <c r="P117" s="387"/>
      <c r="Q117" s="387"/>
      <c r="R117" s="387"/>
      <c r="S117" s="387"/>
      <c r="T117" s="387"/>
      <c r="U117" s="387"/>
      <c r="V117" s="387"/>
      <c r="W117" s="387"/>
      <c r="X117" s="387"/>
      <c r="Y117" s="387"/>
      <c r="Z117" s="387"/>
      <c r="AA117" s="387"/>
      <c r="AB117" s="387"/>
      <c r="AC117" s="387"/>
      <c r="AD117" s="387"/>
    </row>
    <row r="118" spans="1:30" ht="13" hidden="1" thickTop="1">
      <c r="A118" s="522">
        <v>110</v>
      </c>
      <c r="B118" s="522">
        <v>110</v>
      </c>
      <c r="C118" s="523"/>
      <c r="D118" s="517" t="s">
        <v>79</v>
      </c>
      <c r="E118" s="518" t="str">
        <f>IF(Saldo_Brg!B118="","",Saldo_Brg!B118)</f>
        <v>Sotong</v>
      </c>
      <c r="F118" s="519"/>
      <c r="G118" s="520" t="str">
        <f>IF(Saldo_Brg!C118="","",Saldo_Brg!C118)</f>
        <v>kg</v>
      </c>
      <c r="H118" s="521" t="str">
        <f>IF(Saldo_Brg!D118="","",Saldo_Brg!D118)</f>
        <v/>
      </c>
      <c r="I118" s="659" t="str">
        <f>IF(Saldo_Brg!E118="","",Saldo_Brg!E118)</f>
        <v/>
      </c>
      <c r="J118" s="648"/>
      <c r="K118" s="387"/>
      <c r="L118" s="387"/>
      <c r="M118" s="387"/>
      <c r="N118" s="387"/>
      <c r="O118" s="387"/>
      <c r="P118" s="387"/>
      <c r="Q118" s="387"/>
      <c r="R118" s="387"/>
      <c r="S118" s="387"/>
      <c r="T118" s="387"/>
      <c r="U118" s="387"/>
      <c r="V118" s="387"/>
      <c r="W118" s="387"/>
      <c r="X118" s="387"/>
      <c r="Y118" s="387"/>
      <c r="Z118" s="387"/>
      <c r="AA118" s="387"/>
      <c r="AB118" s="387"/>
      <c r="AC118" s="387"/>
      <c r="AD118" s="387"/>
    </row>
    <row r="119" spans="1:30" ht="13" hidden="1" thickTop="1">
      <c r="A119" s="522">
        <v>111</v>
      </c>
      <c r="B119" s="522">
        <v>111</v>
      </c>
      <c r="C119" s="523"/>
      <c r="D119" s="517" t="s">
        <v>79</v>
      </c>
      <c r="E119" s="518" t="str">
        <f>IF(Saldo_Brg!B119="","",Saldo_Brg!B119)</f>
        <v>Kepiting/rajungan</v>
      </c>
      <c r="F119" s="519"/>
      <c r="G119" s="520" t="str">
        <f>IF(Saldo_Brg!C119="","",Saldo_Brg!C119)</f>
        <v>kg</v>
      </c>
      <c r="H119" s="521" t="str">
        <f>IF(Saldo_Brg!D119="","",Saldo_Brg!D119)</f>
        <v/>
      </c>
      <c r="I119" s="659" t="str">
        <f>IF(Saldo_Brg!E119="","",Saldo_Brg!E119)</f>
        <v/>
      </c>
      <c r="J119" s="648"/>
      <c r="K119" s="387"/>
      <c r="L119" s="387"/>
      <c r="M119" s="387"/>
      <c r="N119" s="387"/>
      <c r="O119" s="387"/>
      <c r="P119" s="387"/>
      <c r="Q119" s="387"/>
      <c r="R119" s="387"/>
      <c r="S119" s="387"/>
      <c r="T119" s="387"/>
      <c r="U119" s="387"/>
      <c r="V119" s="387"/>
      <c r="W119" s="387"/>
      <c r="X119" s="387"/>
      <c r="Y119" s="387"/>
      <c r="Z119" s="387"/>
      <c r="AA119" s="387"/>
      <c r="AB119" s="387"/>
      <c r="AC119" s="387"/>
      <c r="AD119" s="387"/>
    </row>
    <row r="120" spans="1:30" ht="13" hidden="1" thickTop="1">
      <c r="A120" s="522">
        <v>112</v>
      </c>
      <c r="B120" s="522">
        <v>112</v>
      </c>
      <c r="C120" s="523"/>
      <c r="D120" s="517" t="s">
        <v>79</v>
      </c>
      <c r="E120" s="518" t="str">
        <f>IF(Saldo_Brg!B120="","",Saldo_Brg!B120)</f>
        <v>Kerang hijau</v>
      </c>
      <c r="F120" s="519"/>
      <c r="G120" s="520" t="str">
        <f>IF(Saldo_Brg!C120="","",Saldo_Brg!C120)</f>
        <v>kg</v>
      </c>
      <c r="H120" s="521" t="str">
        <f>IF(Saldo_Brg!D120="","",Saldo_Brg!D120)</f>
        <v/>
      </c>
      <c r="I120" s="659" t="str">
        <f>IF(Saldo_Brg!E120="","",Saldo_Brg!E120)</f>
        <v/>
      </c>
      <c r="J120" s="648"/>
      <c r="K120" s="387"/>
      <c r="L120" s="387"/>
      <c r="M120" s="387"/>
      <c r="N120" s="387"/>
      <c r="O120" s="387"/>
      <c r="P120" s="387"/>
      <c r="Q120" s="387"/>
      <c r="R120" s="387"/>
      <c r="S120" s="387"/>
      <c r="T120" s="387"/>
      <c r="U120" s="387"/>
      <c r="V120" s="387"/>
      <c r="W120" s="387"/>
      <c r="X120" s="387"/>
      <c r="Y120" s="387"/>
      <c r="Z120" s="387"/>
      <c r="AA120" s="387"/>
      <c r="AB120" s="387"/>
      <c r="AC120" s="387"/>
      <c r="AD120" s="387"/>
    </row>
    <row r="121" spans="1:30" ht="13" hidden="1" thickTop="1">
      <c r="A121" s="522">
        <v>113</v>
      </c>
      <c r="B121" s="522">
        <v>113</v>
      </c>
      <c r="C121" s="523"/>
      <c r="D121" s="517" t="s">
        <v>79</v>
      </c>
      <c r="E121" s="518" t="str">
        <f>IF(Saldo_Brg!B121="","",Saldo_Brg!B121)</f>
        <v>Kerang dara</v>
      </c>
      <c r="F121" s="519"/>
      <c r="G121" s="520" t="str">
        <f>IF(Saldo_Brg!C121="","",Saldo_Brg!C121)</f>
        <v>kg</v>
      </c>
      <c r="H121" s="521" t="str">
        <f>IF(Saldo_Brg!D121="","",Saldo_Brg!D121)</f>
        <v/>
      </c>
      <c r="I121" s="659" t="str">
        <f>IF(Saldo_Brg!E121="","",Saldo_Brg!E121)</f>
        <v/>
      </c>
      <c r="J121" s="648"/>
      <c r="K121" s="387"/>
      <c r="L121" s="387"/>
      <c r="M121" s="387"/>
      <c r="N121" s="387"/>
      <c r="O121" s="387"/>
      <c r="P121" s="387"/>
      <c r="Q121" s="387"/>
      <c r="R121" s="387"/>
      <c r="S121" s="387"/>
      <c r="T121" s="387"/>
      <c r="U121" s="387"/>
      <c r="V121" s="387"/>
      <c r="W121" s="387"/>
      <c r="X121" s="387"/>
      <c r="Y121" s="387"/>
      <c r="Z121" s="387"/>
      <c r="AA121" s="387"/>
      <c r="AB121" s="387"/>
      <c r="AC121" s="387"/>
      <c r="AD121" s="387"/>
    </row>
    <row r="122" spans="1:30" ht="13" hidden="1" thickTop="1">
      <c r="A122" s="522">
        <v>114</v>
      </c>
      <c r="B122" s="522">
        <v>114</v>
      </c>
      <c r="C122" s="523"/>
      <c r="D122" s="517" t="s">
        <v>79</v>
      </c>
      <c r="E122" s="518" t="str">
        <f>IF(Saldo_Brg!B122="","",Saldo_Brg!B122)</f>
        <v>Produk perikanan lain-lainnya</v>
      </c>
      <c r="F122" s="519"/>
      <c r="G122" s="520" t="str">
        <f>IF(Saldo_Brg!C122="","",Saldo_Brg!C122)</f>
        <v>kg</v>
      </c>
      <c r="H122" s="521" t="str">
        <f>IF(Saldo_Brg!D122="","",Saldo_Brg!D122)</f>
        <v/>
      </c>
      <c r="I122" s="659" t="str">
        <f>IF(Saldo_Brg!E122="","",Saldo_Brg!E122)</f>
        <v/>
      </c>
      <c r="J122" s="648"/>
      <c r="K122" s="387"/>
      <c r="L122" s="387"/>
      <c r="M122" s="387"/>
      <c r="N122" s="387"/>
      <c r="O122" s="387"/>
      <c r="P122" s="387"/>
      <c r="Q122" s="387"/>
      <c r="R122" s="387"/>
      <c r="S122" s="387"/>
      <c r="T122" s="387"/>
      <c r="U122" s="387"/>
      <c r="V122" s="387"/>
      <c r="W122" s="387"/>
      <c r="X122" s="387"/>
      <c r="Y122" s="387"/>
      <c r="Z122" s="387"/>
      <c r="AA122" s="387"/>
      <c r="AB122" s="387"/>
      <c r="AC122" s="387"/>
      <c r="AD122" s="387"/>
    </row>
    <row r="123" spans="1:30" ht="13" hidden="1" thickTop="1">
      <c r="A123" s="522">
        <v>115</v>
      </c>
      <c r="B123" s="522">
        <v>115</v>
      </c>
      <c r="C123" s="523"/>
      <c r="D123" s="517" t="s">
        <v>79</v>
      </c>
      <c r="E123" s="518" t="str">
        <f>IF(Saldo_Brg!B123="","",Saldo_Brg!B123)</f>
        <v>SUSU DAN OLAHANNYA</v>
      </c>
      <c r="F123" s="519"/>
      <c r="G123" s="520" t="str">
        <f>IF(Saldo_Brg!C123="","",Saldo_Brg!C123)</f>
        <v/>
      </c>
      <c r="H123" s="521" t="str">
        <f>IF(Saldo_Brg!D123="","",Saldo_Brg!D123)</f>
        <v/>
      </c>
      <c r="I123" s="659" t="str">
        <f>IF(Saldo_Brg!E123="","",Saldo_Brg!E123)</f>
        <v/>
      </c>
      <c r="J123" s="648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7"/>
      <c r="V123" s="387"/>
      <c r="W123" s="387"/>
      <c r="X123" s="387"/>
      <c r="Y123" s="387"/>
      <c r="Z123" s="387"/>
      <c r="AA123" s="387"/>
      <c r="AB123" s="387"/>
      <c r="AC123" s="387"/>
      <c r="AD123" s="387"/>
    </row>
    <row r="124" spans="1:30" ht="13" hidden="1" thickTop="1">
      <c r="A124" s="522">
        <v>116</v>
      </c>
      <c r="B124" s="522">
        <v>116</v>
      </c>
      <c r="C124" s="523"/>
      <c r="D124" s="517" t="s">
        <v>79</v>
      </c>
      <c r="E124" s="518" t="str">
        <f>IF(Saldo_Brg!B124="","",Saldo_Brg!B124)</f>
        <v>Susu UHT full cream</v>
      </c>
      <c r="F124" s="519"/>
      <c r="G124" s="520" t="str">
        <f>IF(Saldo_Brg!C124="","",Saldo_Brg!C124)</f>
        <v>liter</v>
      </c>
      <c r="H124" s="521" t="str">
        <f>IF(Saldo_Brg!D124="","",Saldo_Brg!D124)</f>
        <v/>
      </c>
      <c r="I124" s="659" t="str">
        <f>IF(Saldo_Brg!E124="","",Saldo_Brg!E124)</f>
        <v/>
      </c>
      <c r="J124" s="648"/>
      <c r="K124" s="387"/>
      <c r="L124" s="387"/>
      <c r="M124" s="387"/>
      <c r="N124" s="387"/>
      <c r="O124" s="387"/>
      <c r="P124" s="387"/>
      <c r="Q124" s="387"/>
      <c r="R124" s="387"/>
      <c r="S124" s="387"/>
      <c r="T124" s="387"/>
      <c r="U124" s="387"/>
      <c r="V124" s="387"/>
      <c r="W124" s="387"/>
      <c r="X124" s="387"/>
      <c r="Y124" s="387"/>
      <c r="Z124" s="387"/>
      <c r="AA124" s="387"/>
      <c r="AB124" s="387"/>
      <c r="AC124" s="387"/>
      <c r="AD124" s="387"/>
    </row>
    <row r="125" spans="1:30" ht="13" hidden="1" thickTop="1">
      <c r="A125" s="522">
        <v>117</v>
      </c>
      <c r="B125" s="522">
        <v>117</v>
      </c>
      <c r="C125" s="523"/>
      <c r="D125" s="517" t="s">
        <v>79</v>
      </c>
      <c r="E125" s="518" t="str">
        <f>IF(Saldo_Brg!B125="","",Saldo_Brg!B125)</f>
        <v>Susu UHT rendah lemak</v>
      </c>
      <c r="F125" s="519"/>
      <c r="G125" s="520" t="str">
        <f>IF(Saldo_Brg!C125="","",Saldo_Brg!C125)</f>
        <v>liter</v>
      </c>
      <c r="H125" s="521" t="str">
        <f>IF(Saldo_Brg!D125="","",Saldo_Brg!D125)</f>
        <v/>
      </c>
      <c r="I125" s="659" t="str">
        <f>IF(Saldo_Brg!E125="","",Saldo_Brg!E125)</f>
        <v/>
      </c>
      <c r="J125" s="648"/>
      <c r="K125" s="387"/>
      <c r="L125" s="387"/>
      <c r="M125" s="387"/>
      <c r="N125" s="387"/>
      <c r="O125" s="387"/>
      <c r="P125" s="387"/>
      <c r="Q125" s="387"/>
      <c r="R125" s="387"/>
      <c r="S125" s="387"/>
      <c r="T125" s="387"/>
      <c r="U125" s="387"/>
      <c r="V125" s="387"/>
      <c r="W125" s="387"/>
      <c r="X125" s="387"/>
      <c r="Y125" s="387"/>
      <c r="Z125" s="387"/>
      <c r="AA125" s="387"/>
      <c r="AB125" s="387"/>
      <c r="AC125" s="387"/>
      <c r="AD125" s="387"/>
    </row>
    <row r="126" spans="1:30" ht="13" hidden="1" thickTop="1">
      <c r="A126" s="522">
        <v>118</v>
      </c>
      <c r="B126" s="522">
        <v>118</v>
      </c>
      <c r="C126" s="523"/>
      <c r="D126" s="517" t="s">
        <v>79</v>
      </c>
      <c r="E126" s="518" t="str">
        <f>IF(Saldo_Brg!B126="","",Saldo_Brg!B126)</f>
        <v>Susu pasteurisasi</v>
      </c>
      <c r="F126" s="519"/>
      <c r="G126" s="520" t="str">
        <f>IF(Saldo_Brg!C126="","",Saldo_Brg!C126)</f>
        <v>liter</v>
      </c>
      <c r="H126" s="521" t="str">
        <f>IF(Saldo_Brg!D126="","",Saldo_Brg!D126)</f>
        <v/>
      </c>
      <c r="I126" s="659" t="str">
        <f>IF(Saldo_Brg!E126="","",Saldo_Brg!E126)</f>
        <v/>
      </c>
      <c r="J126" s="648"/>
      <c r="K126" s="387"/>
      <c r="L126" s="387"/>
      <c r="M126" s="387"/>
      <c r="N126" s="387"/>
      <c r="O126" s="387"/>
      <c r="P126" s="387"/>
      <c r="Q126" s="387"/>
      <c r="R126" s="387"/>
      <c r="S126" s="387"/>
      <c r="T126" s="387"/>
      <c r="U126" s="387"/>
      <c r="V126" s="387"/>
      <c r="W126" s="387"/>
      <c r="X126" s="387"/>
      <c r="Y126" s="387"/>
      <c r="Z126" s="387"/>
      <c r="AA126" s="387"/>
      <c r="AB126" s="387"/>
      <c r="AC126" s="387"/>
      <c r="AD126" s="387"/>
    </row>
    <row r="127" spans="1:30" ht="13" hidden="1" thickTop="1">
      <c r="A127" s="522">
        <v>119</v>
      </c>
      <c r="B127" s="522">
        <v>119</v>
      </c>
      <c r="C127" s="523"/>
      <c r="D127" s="517" t="s">
        <v>79</v>
      </c>
      <c r="E127" s="518" t="str">
        <f>IF(Saldo_Brg!B127="","",Saldo_Brg!B127)</f>
        <v>Susu bubuk</v>
      </c>
      <c r="F127" s="519"/>
      <c r="G127" s="520" t="str">
        <f>IF(Saldo_Brg!C127="","",Saldo_Brg!C127)</f>
        <v>kg</v>
      </c>
      <c r="H127" s="521" t="str">
        <f>IF(Saldo_Brg!D127="","",Saldo_Brg!D127)</f>
        <v/>
      </c>
      <c r="I127" s="659" t="str">
        <f>IF(Saldo_Brg!E127="","",Saldo_Brg!E127)</f>
        <v/>
      </c>
      <c r="J127" s="648"/>
      <c r="K127" s="387"/>
      <c r="L127" s="387"/>
      <c r="M127" s="387"/>
      <c r="N127" s="387"/>
      <c r="O127" s="387"/>
      <c r="P127" s="387"/>
      <c r="Q127" s="387"/>
      <c r="R127" s="387"/>
      <c r="S127" s="387"/>
      <c r="T127" s="387"/>
      <c r="U127" s="387"/>
      <c r="V127" s="387"/>
      <c r="W127" s="387"/>
      <c r="X127" s="387"/>
      <c r="Y127" s="387"/>
      <c r="Z127" s="387"/>
      <c r="AA127" s="387"/>
      <c r="AB127" s="387"/>
      <c r="AC127" s="387"/>
      <c r="AD127" s="387"/>
    </row>
    <row r="128" spans="1:30" ht="13" hidden="1" thickTop="1">
      <c r="A128" s="522">
        <v>120</v>
      </c>
      <c r="B128" s="522">
        <v>120</v>
      </c>
      <c r="C128" s="523"/>
      <c r="D128" s="517" t="s">
        <v>79</v>
      </c>
      <c r="E128" s="518" t="str">
        <f>IF(Saldo_Brg!B128="","",Saldo_Brg!B128)</f>
        <v>Yogurt plain</v>
      </c>
      <c r="F128" s="519"/>
      <c r="G128" s="520" t="str">
        <f>IF(Saldo_Brg!C128="","",Saldo_Brg!C128)</f>
        <v>pak</v>
      </c>
      <c r="H128" s="521" t="str">
        <f>IF(Saldo_Brg!D128="","",Saldo_Brg!D128)</f>
        <v/>
      </c>
      <c r="I128" s="659" t="str">
        <f>IF(Saldo_Brg!E128="","",Saldo_Brg!E128)</f>
        <v/>
      </c>
      <c r="J128" s="648"/>
      <c r="K128" s="387"/>
      <c r="L128" s="387"/>
      <c r="M128" s="387"/>
      <c r="N128" s="387"/>
      <c r="O128" s="387"/>
      <c r="P128" s="387"/>
      <c r="Q128" s="387"/>
      <c r="R128" s="387"/>
      <c r="S128" s="387"/>
      <c r="T128" s="387"/>
      <c r="U128" s="387"/>
      <c r="V128" s="387"/>
      <c r="W128" s="387"/>
      <c r="X128" s="387"/>
      <c r="Y128" s="387"/>
      <c r="Z128" s="387"/>
      <c r="AA128" s="387"/>
      <c r="AB128" s="387"/>
      <c r="AC128" s="387"/>
      <c r="AD128" s="387"/>
    </row>
    <row r="129" spans="1:30" ht="13" hidden="1" thickTop="1">
      <c r="A129" s="522">
        <v>121</v>
      </c>
      <c r="B129" s="522">
        <v>121</v>
      </c>
      <c r="C129" s="523"/>
      <c r="D129" s="517" t="s">
        <v>79</v>
      </c>
      <c r="E129" s="518" t="str">
        <f>IF(Saldo_Brg!B129="","",Saldo_Brg!B129)</f>
        <v>Keju cheddar</v>
      </c>
      <c r="F129" s="519"/>
      <c r="G129" s="520" t="str">
        <f>IF(Saldo_Brg!C129="","",Saldo_Brg!C129)</f>
        <v>pak</v>
      </c>
      <c r="H129" s="521" t="str">
        <f>IF(Saldo_Brg!D129="","",Saldo_Brg!D129)</f>
        <v/>
      </c>
      <c r="I129" s="659" t="str">
        <f>IF(Saldo_Brg!E129="","",Saldo_Brg!E129)</f>
        <v/>
      </c>
      <c r="J129" s="648"/>
      <c r="K129" s="387"/>
      <c r="L129" s="387"/>
      <c r="M129" s="387"/>
      <c r="N129" s="387"/>
      <c r="O129" s="387"/>
      <c r="P129" s="387"/>
      <c r="Q129" s="387"/>
      <c r="R129" s="387"/>
      <c r="S129" s="387"/>
      <c r="T129" s="387"/>
      <c r="U129" s="387"/>
      <c r="V129" s="387"/>
      <c r="W129" s="387"/>
      <c r="X129" s="387"/>
      <c r="Y129" s="387"/>
      <c r="Z129" s="387"/>
      <c r="AA129" s="387"/>
      <c r="AB129" s="387"/>
      <c r="AC129" s="387"/>
      <c r="AD129" s="387"/>
    </row>
    <row r="130" spans="1:30" ht="13" hidden="1" thickTop="1">
      <c r="A130" s="522">
        <v>122</v>
      </c>
      <c r="B130" s="522">
        <v>122</v>
      </c>
      <c r="C130" s="523"/>
      <c r="D130" s="517" t="s">
        <v>79</v>
      </c>
      <c r="E130" s="518" t="str">
        <f>IF(Saldo_Brg!B130="","",Saldo_Brg!B130)</f>
        <v>Keju olahan (slice)</v>
      </c>
      <c r="F130" s="519"/>
      <c r="G130" s="520" t="str">
        <f>IF(Saldo_Brg!C130="","",Saldo_Brg!C130)</f>
        <v>pak</v>
      </c>
      <c r="H130" s="521" t="str">
        <f>IF(Saldo_Brg!D130="","",Saldo_Brg!D130)</f>
        <v/>
      </c>
      <c r="I130" s="659" t="str">
        <f>IF(Saldo_Brg!E130="","",Saldo_Brg!E130)</f>
        <v/>
      </c>
      <c r="J130" s="648"/>
      <c r="K130" s="387"/>
      <c r="L130" s="387"/>
      <c r="M130" s="387"/>
      <c r="N130" s="387"/>
      <c r="O130" s="387"/>
      <c r="P130" s="387"/>
      <c r="Q130" s="387"/>
      <c r="R130" s="387"/>
      <c r="S130" s="387"/>
      <c r="T130" s="387"/>
      <c r="U130" s="387"/>
      <c r="V130" s="387"/>
      <c r="W130" s="387"/>
      <c r="X130" s="387"/>
      <c r="Y130" s="387"/>
      <c r="Z130" s="387"/>
      <c r="AA130" s="387"/>
      <c r="AB130" s="387"/>
      <c r="AC130" s="387"/>
      <c r="AD130" s="387"/>
    </row>
    <row r="131" spans="1:30" ht="13" hidden="1" thickTop="1">
      <c r="A131" s="522">
        <v>123</v>
      </c>
      <c r="B131" s="522">
        <v>123</v>
      </c>
      <c r="C131" s="523"/>
      <c r="D131" s="517" t="s">
        <v>79</v>
      </c>
      <c r="E131" s="518" t="str">
        <f>IF(Saldo_Brg!B131="","",Saldo_Brg!B131)</f>
        <v>Susu dan olahan-lainnya</v>
      </c>
      <c r="F131" s="519"/>
      <c r="G131" s="520" t="str">
        <f>IF(Saldo_Brg!C131="","",Saldo_Brg!C131)</f>
        <v>liter</v>
      </c>
      <c r="H131" s="521" t="str">
        <f>IF(Saldo_Brg!D131="","",Saldo_Brg!D131)</f>
        <v/>
      </c>
      <c r="I131" s="659" t="str">
        <f>IF(Saldo_Brg!E131="","",Saldo_Brg!E131)</f>
        <v/>
      </c>
      <c r="J131" s="648"/>
      <c r="K131" s="387"/>
      <c r="L131" s="387"/>
      <c r="M131" s="387"/>
      <c r="N131" s="387"/>
      <c r="O131" s="387"/>
      <c r="P131" s="387"/>
      <c r="Q131" s="387"/>
      <c r="R131" s="387"/>
      <c r="S131" s="387"/>
      <c r="T131" s="387"/>
      <c r="U131" s="387"/>
      <c r="V131" s="387"/>
      <c r="W131" s="387"/>
      <c r="X131" s="387"/>
      <c r="Y131" s="387"/>
      <c r="Z131" s="387"/>
      <c r="AA131" s="387"/>
      <c r="AB131" s="387"/>
      <c r="AC131" s="387"/>
      <c r="AD131" s="387"/>
    </row>
    <row r="132" spans="1:30" ht="13" hidden="1" thickTop="1">
      <c r="A132" s="522">
        <v>124</v>
      </c>
      <c r="B132" s="522">
        <v>124</v>
      </c>
      <c r="C132" s="523"/>
      <c r="D132" s="517" t="s">
        <v>79</v>
      </c>
      <c r="E132" s="518" t="str">
        <f>IF(Saldo_Brg!B132="","",Saldo_Brg!B132)</f>
        <v>PROTEIN NABATI</v>
      </c>
      <c r="F132" s="519"/>
      <c r="G132" s="520" t="str">
        <f>IF(Saldo_Brg!C132="","",Saldo_Brg!C132)</f>
        <v/>
      </c>
      <c r="H132" s="521" t="str">
        <f>IF(Saldo_Brg!D132="","",Saldo_Brg!D132)</f>
        <v/>
      </c>
      <c r="I132" s="659" t="str">
        <f>IF(Saldo_Brg!E132="","",Saldo_Brg!E132)</f>
        <v/>
      </c>
      <c r="J132" s="648"/>
      <c r="K132" s="387"/>
      <c r="L132" s="387"/>
      <c r="M132" s="387"/>
      <c r="N132" s="387"/>
      <c r="O132" s="387"/>
      <c r="P132" s="387"/>
      <c r="Q132" s="387"/>
      <c r="R132" s="387"/>
      <c r="S132" s="387"/>
      <c r="T132" s="387"/>
      <c r="U132" s="387"/>
      <c r="V132" s="387"/>
      <c r="W132" s="387"/>
      <c r="X132" s="387"/>
      <c r="Y132" s="387"/>
      <c r="Z132" s="387"/>
      <c r="AA132" s="387"/>
      <c r="AB132" s="387"/>
      <c r="AC132" s="387"/>
      <c r="AD132" s="387"/>
    </row>
    <row r="133" spans="1:30" ht="13" hidden="1" thickTop="1">
      <c r="A133" s="522">
        <v>125</v>
      </c>
      <c r="B133" s="522">
        <v>125</v>
      </c>
      <c r="C133" s="523"/>
      <c r="D133" s="517" t="s">
        <v>79</v>
      </c>
      <c r="E133" s="518" t="str">
        <f>IF(Saldo_Brg!B133="","",Saldo_Brg!B133)</f>
        <v>KEDELAI DAN OLAHANNYA</v>
      </c>
      <c r="F133" s="519"/>
      <c r="G133" s="520" t="str">
        <f>IF(Saldo_Brg!C133="","",Saldo_Brg!C133)</f>
        <v/>
      </c>
      <c r="H133" s="521" t="str">
        <f>IF(Saldo_Brg!D133="","",Saldo_Brg!D133)</f>
        <v/>
      </c>
      <c r="I133" s="659" t="str">
        <f>IF(Saldo_Brg!E133="","",Saldo_Brg!E133)</f>
        <v/>
      </c>
      <c r="J133" s="648"/>
      <c r="K133" s="387"/>
      <c r="L133" s="387"/>
      <c r="M133" s="387"/>
      <c r="N133" s="387"/>
      <c r="O133" s="387"/>
      <c r="P133" s="387"/>
      <c r="Q133" s="387"/>
      <c r="R133" s="387"/>
      <c r="S133" s="387"/>
      <c r="T133" s="387"/>
      <c r="U133" s="387"/>
      <c r="V133" s="387"/>
      <c r="W133" s="387"/>
      <c r="X133" s="387"/>
      <c r="Y133" s="387"/>
      <c r="Z133" s="387"/>
      <c r="AA133" s="387"/>
      <c r="AB133" s="387"/>
      <c r="AC133" s="387"/>
      <c r="AD133" s="387"/>
    </row>
    <row r="134" spans="1:30" ht="13" hidden="1" thickTop="1">
      <c r="A134" s="522">
        <v>126</v>
      </c>
      <c r="B134" s="522">
        <v>126</v>
      </c>
      <c r="C134" s="523"/>
      <c r="D134" s="517" t="s">
        <v>79</v>
      </c>
      <c r="E134" s="518" t="str">
        <f>IF(Saldo_Brg!B134="","",Saldo_Brg!B134)</f>
        <v>Kedelai biji kering</v>
      </c>
      <c r="F134" s="519"/>
      <c r="G134" s="520" t="str">
        <f>IF(Saldo_Brg!C134="","",Saldo_Brg!C134)</f>
        <v>kg</v>
      </c>
      <c r="H134" s="521" t="str">
        <f>IF(Saldo_Brg!D134="","",Saldo_Brg!D134)</f>
        <v/>
      </c>
      <c r="I134" s="659" t="str">
        <f>IF(Saldo_Brg!E134="","",Saldo_Brg!E134)</f>
        <v/>
      </c>
      <c r="J134" s="648"/>
      <c r="K134" s="387"/>
      <c r="L134" s="387"/>
      <c r="M134" s="387"/>
      <c r="N134" s="387"/>
      <c r="O134" s="387"/>
      <c r="P134" s="387"/>
      <c r="Q134" s="387"/>
      <c r="R134" s="387"/>
      <c r="S134" s="387"/>
      <c r="T134" s="387"/>
      <c r="U134" s="387"/>
      <c r="V134" s="387"/>
      <c r="W134" s="387"/>
      <c r="X134" s="387"/>
      <c r="Y134" s="387"/>
      <c r="Z134" s="387"/>
      <c r="AA134" s="387"/>
      <c r="AB134" s="387"/>
      <c r="AC134" s="387"/>
      <c r="AD134" s="387"/>
    </row>
    <row r="135" spans="1:30" ht="13" hidden="1" thickTop="1">
      <c r="A135" s="522">
        <v>127</v>
      </c>
      <c r="B135" s="522">
        <v>127</v>
      </c>
      <c r="C135" s="523"/>
      <c r="D135" s="517" t="s">
        <v>79</v>
      </c>
      <c r="E135" s="518" t="str">
        <f>IF(Saldo_Brg!B135="","",Saldo_Brg!B135)</f>
        <v>Tempe</v>
      </c>
      <c r="F135" s="519"/>
      <c r="G135" s="520" t="str">
        <f>IF(Saldo_Brg!C135="","",Saldo_Brg!C135)</f>
        <v>kg</v>
      </c>
      <c r="H135" s="521" t="str">
        <f>IF(Saldo_Brg!D135="","",Saldo_Brg!D135)</f>
        <v/>
      </c>
      <c r="I135" s="659" t="str">
        <f>IF(Saldo_Brg!E135="","",Saldo_Brg!E135)</f>
        <v/>
      </c>
      <c r="J135" s="648"/>
      <c r="K135" s="387"/>
      <c r="L135" s="387"/>
      <c r="M135" s="387"/>
      <c r="N135" s="387"/>
      <c r="O135" s="387"/>
      <c r="P135" s="387"/>
      <c r="Q135" s="387"/>
      <c r="R135" s="387"/>
      <c r="S135" s="387"/>
      <c r="T135" s="387"/>
      <c r="U135" s="387"/>
      <c r="V135" s="387"/>
      <c r="W135" s="387"/>
      <c r="X135" s="387"/>
      <c r="Y135" s="387"/>
      <c r="Z135" s="387"/>
      <c r="AA135" s="387"/>
      <c r="AB135" s="387"/>
      <c r="AC135" s="387"/>
      <c r="AD135" s="387"/>
    </row>
    <row r="136" spans="1:30" ht="13" hidden="1" thickTop="1">
      <c r="A136" s="522">
        <v>128</v>
      </c>
      <c r="B136" s="522">
        <v>128</v>
      </c>
      <c r="C136" s="523"/>
      <c r="D136" s="517" t="s">
        <v>79</v>
      </c>
      <c r="E136" s="518" t="str">
        <f>IF(Saldo_Brg!B136="","",Saldo_Brg!B136)</f>
        <v>Tahu putih</v>
      </c>
      <c r="F136" s="519"/>
      <c r="G136" s="520" t="str">
        <f>IF(Saldo_Brg!C136="","",Saldo_Brg!C136)</f>
        <v>kg</v>
      </c>
      <c r="H136" s="521" t="str">
        <f>IF(Saldo_Brg!D136="","",Saldo_Brg!D136)</f>
        <v/>
      </c>
      <c r="I136" s="659" t="str">
        <f>IF(Saldo_Brg!E136="","",Saldo_Brg!E136)</f>
        <v/>
      </c>
      <c r="J136" s="648"/>
      <c r="K136" s="387"/>
      <c r="L136" s="387"/>
      <c r="M136" s="387"/>
      <c r="N136" s="387"/>
      <c r="O136" s="387"/>
      <c r="P136" s="387"/>
      <c r="Q136" s="387"/>
      <c r="R136" s="387"/>
      <c r="S136" s="387"/>
      <c r="T136" s="387"/>
      <c r="U136" s="387"/>
      <c r="V136" s="387"/>
      <c r="W136" s="387"/>
      <c r="X136" s="387"/>
      <c r="Y136" s="387"/>
      <c r="Z136" s="387"/>
      <c r="AA136" s="387"/>
      <c r="AB136" s="387"/>
      <c r="AC136" s="387"/>
      <c r="AD136" s="387"/>
    </row>
    <row r="137" spans="1:30" ht="13" hidden="1" thickTop="1">
      <c r="A137" s="522">
        <v>129</v>
      </c>
      <c r="B137" s="522">
        <v>129</v>
      </c>
      <c r="C137" s="523"/>
      <c r="D137" s="517" t="s">
        <v>79</v>
      </c>
      <c r="E137" s="518" t="str">
        <f>IF(Saldo_Brg!B137="","",Saldo_Brg!B137)</f>
        <v>Tahu kuning</v>
      </c>
      <c r="F137" s="519"/>
      <c r="G137" s="520" t="str">
        <f>IF(Saldo_Brg!C137="","",Saldo_Brg!C137)</f>
        <v>kg</v>
      </c>
      <c r="H137" s="521" t="str">
        <f>IF(Saldo_Brg!D137="","",Saldo_Brg!D137)</f>
        <v/>
      </c>
      <c r="I137" s="659" t="str">
        <f>IF(Saldo_Brg!E137="","",Saldo_Brg!E137)</f>
        <v/>
      </c>
      <c r="J137" s="648"/>
      <c r="K137" s="387"/>
      <c r="L137" s="387"/>
      <c r="M137" s="387"/>
      <c r="N137" s="387"/>
      <c r="O137" s="387"/>
      <c r="P137" s="387"/>
      <c r="Q137" s="387"/>
      <c r="R137" s="387"/>
      <c r="S137" s="387"/>
      <c r="T137" s="387"/>
      <c r="U137" s="387"/>
      <c r="V137" s="387"/>
      <c r="W137" s="387"/>
      <c r="X137" s="387"/>
      <c r="Y137" s="387"/>
      <c r="Z137" s="387"/>
      <c r="AA137" s="387"/>
      <c r="AB137" s="387"/>
      <c r="AC137" s="387"/>
      <c r="AD137" s="387"/>
    </row>
    <row r="138" spans="1:30" ht="13" hidden="1" thickTop="1">
      <c r="A138" s="522">
        <v>130</v>
      </c>
      <c r="B138" s="522">
        <v>130</v>
      </c>
      <c r="C138" s="523"/>
      <c r="D138" s="517" t="s">
        <v>79</v>
      </c>
      <c r="E138" s="518" t="str">
        <f>IF(Saldo_Brg!B138="","",Saldo_Brg!B138)</f>
        <v>Tahu sutra</v>
      </c>
      <c r="F138" s="519"/>
      <c r="G138" s="520" t="str">
        <f>IF(Saldo_Brg!C138="","",Saldo_Brg!C138)</f>
        <v>kg</v>
      </c>
      <c r="H138" s="521" t="str">
        <f>IF(Saldo_Brg!D138="","",Saldo_Brg!D138)</f>
        <v/>
      </c>
      <c r="I138" s="659" t="str">
        <f>IF(Saldo_Brg!E138="","",Saldo_Brg!E138)</f>
        <v/>
      </c>
      <c r="J138" s="648"/>
      <c r="K138" s="387"/>
      <c r="L138" s="387"/>
      <c r="M138" s="387"/>
      <c r="N138" s="387"/>
      <c r="O138" s="387"/>
      <c r="P138" s="387"/>
      <c r="Q138" s="387"/>
      <c r="R138" s="387"/>
      <c r="S138" s="387"/>
      <c r="T138" s="387"/>
      <c r="U138" s="387"/>
      <c r="V138" s="387"/>
      <c r="W138" s="387"/>
      <c r="X138" s="387"/>
      <c r="Y138" s="387"/>
      <c r="Z138" s="387"/>
      <c r="AA138" s="387"/>
      <c r="AB138" s="387"/>
      <c r="AC138" s="387"/>
      <c r="AD138" s="387"/>
    </row>
    <row r="139" spans="1:30" ht="13" hidden="1" thickTop="1">
      <c r="A139" s="522">
        <v>131</v>
      </c>
      <c r="B139" s="522">
        <v>131</v>
      </c>
      <c r="C139" s="523"/>
      <c r="D139" s="517" t="s">
        <v>79</v>
      </c>
      <c r="E139" s="518" t="str">
        <f>IF(Saldo_Brg!B139="","",Saldo_Brg!B139)</f>
        <v>Susu kedelai</v>
      </c>
      <c r="F139" s="519"/>
      <c r="G139" s="520" t="str">
        <f>IF(Saldo_Brg!C139="","",Saldo_Brg!C139)</f>
        <v>liter</v>
      </c>
      <c r="H139" s="521" t="str">
        <f>IF(Saldo_Brg!D139="","",Saldo_Brg!D139)</f>
        <v/>
      </c>
      <c r="I139" s="659" t="str">
        <f>IF(Saldo_Brg!E139="","",Saldo_Brg!E139)</f>
        <v/>
      </c>
      <c r="J139" s="648"/>
      <c r="K139" s="387"/>
      <c r="L139" s="387"/>
      <c r="M139" s="387"/>
      <c r="N139" s="387"/>
      <c r="O139" s="387"/>
      <c r="P139" s="387"/>
      <c r="Q139" s="387"/>
      <c r="R139" s="387"/>
      <c r="S139" s="387"/>
      <c r="T139" s="387"/>
      <c r="U139" s="387"/>
      <c r="V139" s="387"/>
      <c r="W139" s="387"/>
      <c r="X139" s="387"/>
      <c r="Y139" s="387"/>
      <c r="Z139" s="387"/>
      <c r="AA139" s="387"/>
      <c r="AB139" s="387"/>
      <c r="AC139" s="387"/>
      <c r="AD139" s="387"/>
    </row>
    <row r="140" spans="1:30" ht="13" hidden="1" thickTop="1">
      <c r="A140" s="522">
        <v>132</v>
      </c>
      <c r="B140" s="522">
        <v>132</v>
      </c>
      <c r="C140" s="523"/>
      <c r="D140" s="517" t="s">
        <v>79</v>
      </c>
      <c r="E140" s="518" t="str">
        <f>IF(Saldo_Brg!B140="","",Saldo_Brg!B140)</f>
        <v>Tepung kedelai</v>
      </c>
      <c r="F140" s="519"/>
      <c r="G140" s="520" t="str">
        <f>IF(Saldo_Brg!C140="","",Saldo_Brg!C140)</f>
        <v>kg</v>
      </c>
      <c r="H140" s="521" t="str">
        <f>IF(Saldo_Brg!D140="","",Saldo_Brg!D140)</f>
        <v/>
      </c>
      <c r="I140" s="659" t="str">
        <f>IF(Saldo_Brg!E140="","",Saldo_Brg!E140)</f>
        <v/>
      </c>
      <c r="J140" s="648"/>
      <c r="K140" s="387"/>
      <c r="L140" s="387"/>
      <c r="M140" s="387"/>
      <c r="N140" s="387"/>
      <c r="O140" s="387"/>
      <c r="P140" s="387"/>
      <c r="Q140" s="387"/>
      <c r="R140" s="387"/>
      <c r="S140" s="387"/>
      <c r="T140" s="387"/>
      <c r="U140" s="387"/>
      <c r="V140" s="387"/>
      <c r="W140" s="387"/>
      <c r="X140" s="387"/>
      <c r="Y140" s="387"/>
      <c r="Z140" s="387"/>
      <c r="AA140" s="387"/>
      <c r="AB140" s="387"/>
      <c r="AC140" s="387"/>
      <c r="AD140" s="387"/>
    </row>
    <row r="141" spans="1:30" ht="13" hidden="1" thickTop="1">
      <c r="A141" s="522">
        <v>133</v>
      </c>
      <c r="B141" s="522">
        <v>133</v>
      </c>
      <c r="C141" s="523"/>
      <c r="D141" s="517" t="s">
        <v>79</v>
      </c>
      <c r="E141" s="518" t="str">
        <f>IF(Saldo_Brg!B141="","",Saldo_Brg!B141)</f>
        <v>Kedelai dan olahannya-lainnya</v>
      </c>
      <c r="F141" s="519"/>
      <c r="G141" s="520" t="str">
        <f>IF(Saldo_Brg!C141="","",Saldo_Brg!C141)</f>
        <v>kg</v>
      </c>
      <c r="H141" s="521" t="str">
        <f>IF(Saldo_Brg!D141="","",Saldo_Brg!D141)</f>
        <v/>
      </c>
      <c r="I141" s="659" t="str">
        <f>IF(Saldo_Brg!E141="","",Saldo_Brg!E141)</f>
        <v/>
      </c>
      <c r="J141" s="648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7"/>
      <c r="V141" s="387"/>
      <c r="W141" s="387"/>
      <c r="X141" s="387"/>
      <c r="Y141" s="387"/>
      <c r="Z141" s="387"/>
      <c r="AA141" s="387"/>
      <c r="AB141" s="387"/>
      <c r="AC141" s="387"/>
      <c r="AD141" s="387"/>
    </row>
    <row r="142" spans="1:30" ht="13" hidden="1" thickTop="1">
      <c r="A142" s="522">
        <v>134</v>
      </c>
      <c r="B142" s="522">
        <v>134</v>
      </c>
      <c r="C142" s="523"/>
      <c r="D142" s="517" t="s">
        <v>79</v>
      </c>
      <c r="E142" s="518" t="str">
        <f>IF(Saldo_Brg!B142="","",Saldo_Brg!B142)</f>
        <v>KACANG-KACANGAN</v>
      </c>
      <c r="F142" s="519"/>
      <c r="G142" s="520" t="str">
        <f>IF(Saldo_Brg!C142="","",Saldo_Brg!C142)</f>
        <v/>
      </c>
      <c r="H142" s="521" t="str">
        <f>IF(Saldo_Brg!D142="","",Saldo_Brg!D142)</f>
        <v/>
      </c>
      <c r="I142" s="659" t="str">
        <f>IF(Saldo_Brg!E142="","",Saldo_Brg!E142)</f>
        <v/>
      </c>
      <c r="J142" s="648"/>
      <c r="K142" s="387"/>
      <c r="L142" s="387"/>
      <c r="M142" s="387"/>
      <c r="N142" s="387"/>
      <c r="O142" s="387"/>
      <c r="P142" s="387"/>
      <c r="Q142" s="387"/>
      <c r="R142" s="387"/>
      <c r="S142" s="387"/>
      <c r="T142" s="387"/>
      <c r="U142" s="387"/>
      <c r="V142" s="387"/>
      <c r="W142" s="387"/>
      <c r="X142" s="387"/>
      <c r="Y142" s="387"/>
      <c r="Z142" s="387"/>
      <c r="AA142" s="387"/>
      <c r="AB142" s="387"/>
      <c r="AC142" s="387"/>
      <c r="AD142" s="387"/>
    </row>
    <row r="143" spans="1:30" ht="13" hidden="1" thickTop="1">
      <c r="A143" s="522">
        <v>135</v>
      </c>
      <c r="B143" s="522">
        <v>135</v>
      </c>
      <c r="C143" s="523"/>
      <c r="D143" s="517" t="s">
        <v>79</v>
      </c>
      <c r="E143" s="518" t="str">
        <f>IF(Saldo_Brg!B143="","",Saldo_Brg!B143)</f>
        <v>Kacang tanah kupas</v>
      </c>
      <c r="F143" s="519"/>
      <c r="G143" s="520" t="str">
        <f>IF(Saldo_Brg!C143="","",Saldo_Brg!C143)</f>
        <v>kg</v>
      </c>
      <c r="H143" s="521" t="str">
        <f>IF(Saldo_Brg!D143="","",Saldo_Brg!D143)</f>
        <v/>
      </c>
      <c r="I143" s="659" t="str">
        <f>IF(Saldo_Brg!E143="","",Saldo_Brg!E143)</f>
        <v/>
      </c>
      <c r="J143" s="648"/>
      <c r="K143" s="387"/>
      <c r="L143" s="387"/>
      <c r="M143" s="387"/>
      <c r="N143" s="387"/>
      <c r="O143" s="387"/>
      <c r="P143" s="387"/>
      <c r="Q143" s="387"/>
      <c r="R143" s="387"/>
      <c r="S143" s="387"/>
      <c r="T143" s="387"/>
      <c r="U143" s="387"/>
      <c r="V143" s="387"/>
      <c r="W143" s="387"/>
      <c r="X143" s="387"/>
      <c r="Y143" s="387"/>
      <c r="Z143" s="387"/>
      <c r="AA143" s="387"/>
      <c r="AB143" s="387"/>
      <c r="AC143" s="387"/>
      <c r="AD143" s="387"/>
    </row>
    <row r="144" spans="1:30" ht="13" hidden="1" thickTop="1">
      <c r="A144" s="522">
        <v>136</v>
      </c>
      <c r="B144" s="522">
        <v>136</v>
      </c>
      <c r="C144" s="523"/>
      <c r="D144" s="517" t="s">
        <v>79</v>
      </c>
      <c r="E144" s="518" t="str">
        <f>IF(Saldo_Brg!B144="","",Saldo_Brg!B144)</f>
        <v>Kacang tanah dengan kulit</v>
      </c>
      <c r="F144" s="519"/>
      <c r="G144" s="520" t="str">
        <f>IF(Saldo_Brg!C144="","",Saldo_Brg!C144)</f>
        <v>kg</v>
      </c>
      <c r="H144" s="521" t="str">
        <f>IF(Saldo_Brg!D144="","",Saldo_Brg!D144)</f>
        <v/>
      </c>
      <c r="I144" s="659" t="str">
        <f>IF(Saldo_Brg!E144="","",Saldo_Brg!E144)</f>
        <v/>
      </c>
      <c r="J144" s="648"/>
      <c r="K144" s="387"/>
      <c r="L144" s="387"/>
      <c r="M144" s="387"/>
      <c r="N144" s="387"/>
      <c r="O144" s="387"/>
      <c r="P144" s="387"/>
      <c r="Q144" s="387"/>
      <c r="R144" s="387"/>
      <c r="S144" s="387"/>
      <c r="T144" s="387"/>
      <c r="U144" s="387"/>
      <c r="V144" s="387"/>
      <c r="W144" s="387"/>
      <c r="X144" s="387"/>
      <c r="Y144" s="387"/>
      <c r="Z144" s="387"/>
      <c r="AA144" s="387"/>
      <c r="AB144" s="387"/>
      <c r="AC144" s="387"/>
      <c r="AD144" s="387"/>
    </row>
    <row r="145" spans="1:30" ht="13" hidden="1" thickTop="1">
      <c r="A145" s="522">
        <v>137</v>
      </c>
      <c r="B145" s="522">
        <v>137</v>
      </c>
      <c r="C145" s="523"/>
      <c r="D145" s="517" t="s">
        <v>79</v>
      </c>
      <c r="E145" s="518" t="str">
        <f>IF(Saldo_Brg!B145="","",Saldo_Brg!B145)</f>
        <v>Kacang hijau</v>
      </c>
      <c r="F145" s="519"/>
      <c r="G145" s="520" t="str">
        <f>IF(Saldo_Brg!C145="","",Saldo_Brg!C145)</f>
        <v>kg</v>
      </c>
      <c r="H145" s="521" t="str">
        <f>IF(Saldo_Brg!D145="","",Saldo_Brg!D145)</f>
        <v/>
      </c>
      <c r="I145" s="659" t="str">
        <f>IF(Saldo_Brg!E145="","",Saldo_Brg!E145)</f>
        <v/>
      </c>
      <c r="J145" s="648"/>
      <c r="K145" s="387"/>
      <c r="L145" s="387"/>
      <c r="M145" s="387"/>
      <c r="N145" s="387"/>
      <c r="O145" s="387"/>
      <c r="P145" s="387"/>
      <c r="Q145" s="387"/>
      <c r="R145" s="387"/>
      <c r="S145" s="387"/>
      <c r="T145" s="387"/>
      <c r="U145" s="387"/>
      <c r="V145" s="387"/>
      <c r="W145" s="387"/>
      <c r="X145" s="387"/>
      <c r="Y145" s="387"/>
      <c r="Z145" s="387"/>
      <c r="AA145" s="387"/>
      <c r="AB145" s="387"/>
      <c r="AC145" s="387"/>
      <c r="AD145" s="387"/>
    </row>
    <row r="146" spans="1:30" ht="13" hidden="1" thickTop="1">
      <c r="A146" s="522">
        <v>138</v>
      </c>
      <c r="B146" s="522">
        <v>138</v>
      </c>
      <c r="C146" s="523"/>
      <c r="D146" s="517" t="s">
        <v>79</v>
      </c>
      <c r="E146" s="518" t="str">
        <f>IF(Saldo_Brg!B146="","",Saldo_Brg!B146)</f>
        <v>Kacang merah</v>
      </c>
      <c r="F146" s="519"/>
      <c r="G146" s="520" t="str">
        <f>IF(Saldo_Brg!C146="","",Saldo_Brg!C146)</f>
        <v>kg</v>
      </c>
      <c r="H146" s="521" t="str">
        <f>IF(Saldo_Brg!D146="","",Saldo_Brg!D146)</f>
        <v/>
      </c>
      <c r="I146" s="659" t="str">
        <f>IF(Saldo_Brg!E146="","",Saldo_Brg!E146)</f>
        <v/>
      </c>
      <c r="J146" s="648"/>
      <c r="K146" s="387"/>
      <c r="L146" s="387"/>
      <c r="M146" s="387"/>
      <c r="N146" s="387"/>
      <c r="O146" s="387"/>
      <c r="P146" s="387"/>
      <c r="Q146" s="387"/>
      <c r="R146" s="387"/>
      <c r="S146" s="387"/>
      <c r="T146" s="387"/>
      <c r="U146" s="387"/>
      <c r="V146" s="387"/>
      <c r="W146" s="387"/>
      <c r="X146" s="387"/>
      <c r="Y146" s="387"/>
      <c r="Z146" s="387"/>
      <c r="AA146" s="387"/>
      <c r="AB146" s="387"/>
      <c r="AC146" s="387"/>
      <c r="AD146" s="387"/>
    </row>
    <row r="147" spans="1:30" ht="13" hidden="1" thickTop="1">
      <c r="A147" s="522">
        <v>139</v>
      </c>
      <c r="B147" s="522">
        <v>139</v>
      </c>
      <c r="C147" s="523"/>
      <c r="D147" s="517" t="s">
        <v>79</v>
      </c>
      <c r="E147" s="518" t="str">
        <f>IF(Saldo_Brg!B147="","",Saldo_Brg!B147)</f>
        <v>Kacang tolo/tunggak</v>
      </c>
      <c r="F147" s="519"/>
      <c r="G147" s="520" t="str">
        <f>IF(Saldo_Brg!C147="","",Saldo_Brg!C147)</f>
        <v>kg</v>
      </c>
      <c r="H147" s="521" t="str">
        <f>IF(Saldo_Brg!D147="","",Saldo_Brg!D147)</f>
        <v/>
      </c>
      <c r="I147" s="659" t="str">
        <f>IF(Saldo_Brg!E147="","",Saldo_Brg!E147)</f>
        <v/>
      </c>
      <c r="J147" s="648"/>
      <c r="K147" s="387"/>
      <c r="L147" s="387"/>
      <c r="M147" s="387"/>
      <c r="N147" s="387"/>
      <c r="O147" s="387"/>
      <c r="P147" s="387"/>
      <c r="Q147" s="387"/>
      <c r="R147" s="387"/>
      <c r="S147" s="387"/>
      <c r="T147" s="387"/>
      <c r="U147" s="387"/>
      <c r="V147" s="387"/>
      <c r="W147" s="387"/>
      <c r="X147" s="387"/>
      <c r="Y147" s="387"/>
      <c r="Z147" s="387"/>
      <c r="AA147" s="387"/>
      <c r="AB147" s="387"/>
      <c r="AC147" s="387"/>
      <c r="AD147" s="387"/>
    </row>
    <row r="148" spans="1:30" ht="13" hidden="1" thickTop="1">
      <c r="A148" s="522">
        <v>140</v>
      </c>
      <c r="B148" s="522">
        <v>140</v>
      </c>
      <c r="C148" s="523"/>
      <c r="D148" s="517" t="s">
        <v>79</v>
      </c>
      <c r="E148" s="518" t="str">
        <f>IF(Saldo_Brg!B148="","",Saldo_Brg!B148)</f>
        <v>Kacang hitam</v>
      </c>
      <c r="F148" s="519"/>
      <c r="G148" s="520" t="str">
        <f>IF(Saldo_Brg!C148="","",Saldo_Brg!C148)</f>
        <v>kg</v>
      </c>
      <c r="H148" s="521" t="str">
        <f>IF(Saldo_Brg!D148="","",Saldo_Brg!D148)</f>
        <v/>
      </c>
      <c r="I148" s="659" t="str">
        <f>IF(Saldo_Brg!E148="","",Saldo_Brg!E148)</f>
        <v/>
      </c>
      <c r="J148" s="648"/>
      <c r="K148" s="387"/>
      <c r="L148" s="387"/>
      <c r="M148" s="387"/>
      <c r="N148" s="387"/>
      <c r="O148" s="387"/>
      <c r="P148" s="387"/>
      <c r="Q148" s="387"/>
      <c r="R148" s="387"/>
      <c r="S148" s="387"/>
      <c r="T148" s="387"/>
      <c r="U148" s="387"/>
      <c r="V148" s="387"/>
      <c r="W148" s="387"/>
      <c r="X148" s="387"/>
      <c r="Y148" s="387"/>
      <c r="Z148" s="387"/>
      <c r="AA148" s="387"/>
      <c r="AB148" s="387"/>
      <c r="AC148" s="387"/>
      <c r="AD148" s="387"/>
    </row>
    <row r="149" spans="1:30" ht="13" hidden="1" thickTop="1">
      <c r="A149" s="522">
        <v>141</v>
      </c>
      <c r="B149" s="522">
        <v>141</v>
      </c>
      <c r="C149" s="523"/>
      <c r="D149" s="517" t="s">
        <v>79</v>
      </c>
      <c r="E149" s="518" t="str">
        <f>IF(Saldo_Brg!B149="","",Saldo_Brg!B149)</f>
        <v>Kacang arab/chickpea</v>
      </c>
      <c r="F149" s="519"/>
      <c r="G149" s="520" t="str">
        <f>IF(Saldo_Brg!C149="","",Saldo_Brg!C149)</f>
        <v>kg</v>
      </c>
      <c r="H149" s="521" t="str">
        <f>IF(Saldo_Brg!D149="","",Saldo_Brg!D149)</f>
        <v/>
      </c>
      <c r="I149" s="659" t="str">
        <f>IF(Saldo_Brg!E149="","",Saldo_Brg!E149)</f>
        <v/>
      </c>
      <c r="J149" s="648"/>
      <c r="K149" s="387"/>
      <c r="L149" s="387"/>
      <c r="M149" s="387"/>
      <c r="N149" s="387"/>
      <c r="O149" s="387"/>
      <c r="P149" s="387"/>
      <c r="Q149" s="387"/>
      <c r="R149" s="387"/>
      <c r="S149" s="387"/>
      <c r="T149" s="387"/>
      <c r="U149" s="387"/>
      <c r="V149" s="387"/>
      <c r="W149" s="387"/>
      <c r="X149" s="387"/>
      <c r="Y149" s="387"/>
      <c r="Z149" s="387"/>
      <c r="AA149" s="387"/>
      <c r="AB149" s="387"/>
      <c r="AC149" s="387"/>
      <c r="AD149" s="387"/>
    </row>
    <row r="150" spans="1:30" ht="13" hidden="1" thickTop="1">
      <c r="A150" s="522">
        <v>142</v>
      </c>
      <c r="B150" s="522">
        <v>142</v>
      </c>
      <c r="C150" s="523"/>
      <c r="D150" s="517" t="s">
        <v>79</v>
      </c>
      <c r="E150" s="518" t="str">
        <f>IF(Saldo_Brg!B150="","",Saldo_Brg!B150)</f>
        <v>Kacang polong/pea</v>
      </c>
      <c r="F150" s="519"/>
      <c r="G150" s="520" t="str">
        <f>IF(Saldo_Brg!C150="","",Saldo_Brg!C150)</f>
        <v>kg</v>
      </c>
      <c r="H150" s="521" t="str">
        <f>IF(Saldo_Brg!D150="","",Saldo_Brg!D150)</f>
        <v/>
      </c>
      <c r="I150" s="659" t="str">
        <f>IF(Saldo_Brg!E150="","",Saldo_Brg!E150)</f>
        <v/>
      </c>
      <c r="J150" s="648"/>
      <c r="K150" s="387"/>
      <c r="L150" s="387"/>
      <c r="M150" s="387"/>
      <c r="N150" s="387"/>
      <c r="O150" s="387"/>
      <c r="P150" s="387"/>
      <c r="Q150" s="387"/>
      <c r="R150" s="387"/>
      <c r="S150" s="387"/>
      <c r="T150" s="387"/>
      <c r="U150" s="387"/>
      <c r="V150" s="387"/>
      <c r="W150" s="387"/>
      <c r="X150" s="387"/>
      <c r="Y150" s="387"/>
      <c r="Z150" s="387"/>
      <c r="AA150" s="387"/>
      <c r="AB150" s="387"/>
      <c r="AC150" s="387"/>
      <c r="AD150" s="387"/>
    </row>
    <row r="151" spans="1:30" ht="13" hidden="1" thickTop="1">
      <c r="A151" s="522">
        <v>143</v>
      </c>
      <c r="B151" s="522">
        <v>143</v>
      </c>
      <c r="C151" s="523"/>
      <c r="D151" s="517" t="s">
        <v>79</v>
      </c>
      <c r="E151" s="518" t="str">
        <f>IF(Saldo_Brg!B151="","",Saldo_Brg!B151)</f>
        <v>Kacang mede</v>
      </c>
      <c r="F151" s="519"/>
      <c r="G151" s="520" t="str">
        <f>IF(Saldo_Brg!C151="","",Saldo_Brg!C151)</f>
        <v>kg</v>
      </c>
      <c r="H151" s="521" t="str">
        <f>IF(Saldo_Brg!D151="","",Saldo_Brg!D151)</f>
        <v/>
      </c>
      <c r="I151" s="659" t="str">
        <f>IF(Saldo_Brg!E151="","",Saldo_Brg!E151)</f>
        <v/>
      </c>
      <c r="J151" s="648"/>
      <c r="K151" s="387"/>
      <c r="L151" s="387"/>
      <c r="M151" s="387"/>
      <c r="N151" s="387"/>
      <c r="O151" s="387"/>
      <c r="P151" s="387"/>
      <c r="Q151" s="387"/>
      <c r="R151" s="387"/>
      <c r="S151" s="387"/>
      <c r="T151" s="387"/>
      <c r="U151" s="387"/>
      <c r="V151" s="387"/>
      <c r="W151" s="387"/>
      <c r="X151" s="387"/>
      <c r="Y151" s="387"/>
      <c r="Z151" s="387"/>
      <c r="AA151" s="387"/>
      <c r="AB151" s="387"/>
      <c r="AC151" s="387"/>
      <c r="AD151" s="387"/>
    </row>
    <row r="152" spans="1:30" ht="13" hidden="1" thickTop="1">
      <c r="A152" s="522">
        <v>144</v>
      </c>
      <c r="B152" s="522">
        <v>144</v>
      </c>
      <c r="C152" s="523"/>
      <c r="D152" s="517" t="s">
        <v>79</v>
      </c>
      <c r="E152" s="518" t="str">
        <f>IF(Saldo_Brg!B152="","",Saldo_Brg!B152)</f>
        <v>Kacang almond</v>
      </c>
      <c r="F152" s="519"/>
      <c r="G152" s="520" t="str">
        <f>IF(Saldo_Brg!C152="","",Saldo_Brg!C152)</f>
        <v>kg</v>
      </c>
      <c r="H152" s="521" t="str">
        <f>IF(Saldo_Brg!D152="","",Saldo_Brg!D152)</f>
        <v/>
      </c>
      <c r="I152" s="659" t="str">
        <f>IF(Saldo_Brg!E152="","",Saldo_Brg!E152)</f>
        <v/>
      </c>
      <c r="J152" s="648"/>
      <c r="K152" s="387"/>
      <c r="L152" s="387"/>
      <c r="M152" s="387"/>
      <c r="N152" s="387"/>
      <c r="O152" s="387"/>
      <c r="P152" s="387"/>
      <c r="Q152" s="387"/>
      <c r="R152" s="387"/>
      <c r="S152" s="387"/>
      <c r="T152" s="387"/>
      <c r="U152" s="387"/>
      <c r="V152" s="387"/>
      <c r="W152" s="387"/>
      <c r="X152" s="387"/>
      <c r="Y152" s="387"/>
      <c r="Z152" s="387"/>
      <c r="AA152" s="387"/>
      <c r="AB152" s="387"/>
      <c r="AC152" s="387"/>
      <c r="AD152" s="387"/>
    </row>
    <row r="153" spans="1:30" ht="13" hidden="1" thickTop="1">
      <c r="A153" s="522">
        <v>145</v>
      </c>
      <c r="B153" s="522">
        <v>145</v>
      </c>
      <c r="C153" s="523"/>
      <c r="D153" s="517" t="s">
        <v>79</v>
      </c>
      <c r="E153" s="518" t="str">
        <f>IF(Saldo_Brg!B153="","",Saldo_Brg!B153)</f>
        <v>Kacang kacangan-lainnya</v>
      </c>
      <c r="F153" s="519"/>
      <c r="G153" s="520" t="str">
        <f>IF(Saldo_Brg!C153="","",Saldo_Brg!C153)</f>
        <v>kg</v>
      </c>
      <c r="H153" s="521" t="str">
        <f>IF(Saldo_Brg!D153="","",Saldo_Brg!D153)</f>
        <v/>
      </c>
      <c r="I153" s="659" t="str">
        <f>IF(Saldo_Brg!E153="","",Saldo_Brg!E153)</f>
        <v/>
      </c>
      <c r="J153" s="648"/>
      <c r="K153" s="387"/>
      <c r="L153" s="387"/>
      <c r="M153" s="387"/>
      <c r="N153" s="387"/>
      <c r="O153" s="387"/>
      <c r="P153" s="387"/>
      <c r="Q153" s="387"/>
      <c r="R153" s="387"/>
      <c r="S153" s="387"/>
      <c r="T153" s="387"/>
      <c r="U153" s="387"/>
      <c r="V153" s="387"/>
      <c r="W153" s="387"/>
      <c r="X153" s="387"/>
      <c r="Y153" s="387"/>
      <c r="Z153" s="387"/>
      <c r="AA153" s="387"/>
      <c r="AB153" s="387"/>
      <c r="AC153" s="387"/>
      <c r="AD153" s="387"/>
    </row>
    <row r="154" spans="1:30" ht="13" hidden="1" thickTop="1">
      <c r="A154" s="522">
        <v>146</v>
      </c>
      <c r="B154" s="522">
        <v>146</v>
      </c>
      <c r="C154" s="523"/>
      <c r="D154" s="517" t="s">
        <v>79</v>
      </c>
      <c r="E154" s="518" t="str">
        <f>IF(Saldo_Brg!B154="","",Saldo_Brg!B154)</f>
        <v>BIJI-BIJIAN DAN PRODUKNYA</v>
      </c>
      <c r="F154" s="519"/>
      <c r="G154" s="520" t="str">
        <f>IF(Saldo_Brg!C154="","",Saldo_Brg!C154)</f>
        <v/>
      </c>
      <c r="H154" s="521" t="str">
        <f>IF(Saldo_Brg!D154="","",Saldo_Brg!D154)</f>
        <v/>
      </c>
      <c r="I154" s="659" t="str">
        <f>IF(Saldo_Brg!E154="","",Saldo_Brg!E154)</f>
        <v/>
      </c>
      <c r="J154" s="648"/>
      <c r="K154" s="387"/>
      <c r="L154" s="387"/>
      <c r="M154" s="387"/>
      <c r="N154" s="387"/>
      <c r="O154" s="387"/>
      <c r="P154" s="387"/>
      <c r="Q154" s="387"/>
      <c r="R154" s="387"/>
      <c r="S154" s="387"/>
      <c r="T154" s="387"/>
      <c r="U154" s="387"/>
      <c r="V154" s="387"/>
      <c r="W154" s="387"/>
      <c r="X154" s="387"/>
      <c r="Y154" s="387"/>
      <c r="Z154" s="387"/>
      <c r="AA154" s="387"/>
      <c r="AB154" s="387"/>
      <c r="AC154" s="387"/>
      <c r="AD154" s="387"/>
    </row>
    <row r="155" spans="1:30" ht="13" hidden="1" thickTop="1">
      <c r="A155" s="522">
        <v>147</v>
      </c>
      <c r="B155" s="522">
        <v>147</v>
      </c>
      <c r="C155" s="523"/>
      <c r="D155" s="517" t="s">
        <v>79</v>
      </c>
      <c r="E155" s="518" t="str">
        <f>IF(Saldo_Brg!B155="","",Saldo_Brg!B155)</f>
        <v>Wijen</v>
      </c>
      <c r="F155" s="519"/>
      <c r="G155" s="520" t="str">
        <f>IF(Saldo_Brg!C155="","",Saldo_Brg!C155)</f>
        <v>kg</v>
      </c>
      <c r="H155" s="521" t="str">
        <f>IF(Saldo_Brg!D155="","",Saldo_Brg!D155)</f>
        <v/>
      </c>
      <c r="I155" s="659" t="str">
        <f>IF(Saldo_Brg!E155="","",Saldo_Brg!E155)</f>
        <v/>
      </c>
      <c r="J155" s="648"/>
      <c r="K155" s="387"/>
      <c r="L155" s="387"/>
      <c r="M155" s="387"/>
      <c r="N155" s="387"/>
      <c r="O155" s="387"/>
      <c r="P155" s="387"/>
      <c r="Q155" s="387"/>
      <c r="R155" s="387"/>
      <c r="S155" s="387"/>
      <c r="T155" s="387"/>
      <c r="U155" s="387"/>
      <c r="V155" s="387"/>
      <c r="W155" s="387"/>
      <c r="X155" s="387"/>
      <c r="Y155" s="387"/>
      <c r="Z155" s="387"/>
      <c r="AA155" s="387"/>
      <c r="AB155" s="387"/>
      <c r="AC155" s="387"/>
      <c r="AD155" s="387"/>
    </row>
    <row r="156" spans="1:30" ht="13" hidden="1" thickTop="1">
      <c r="A156" s="522">
        <v>148</v>
      </c>
      <c r="B156" s="522">
        <v>148</v>
      </c>
      <c r="C156" s="523"/>
      <c r="D156" s="517" t="s">
        <v>79</v>
      </c>
      <c r="E156" s="518" t="str">
        <f>IF(Saldo_Brg!B156="","",Saldo_Brg!B156)</f>
        <v>Biji bunga matahari</v>
      </c>
      <c r="F156" s="519"/>
      <c r="G156" s="520" t="str">
        <f>IF(Saldo_Brg!C156="","",Saldo_Brg!C156)</f>
        <v>kg</v>
      </c>
      <c r="H156" s="521" t="str">
        <f>IF(Saldo_Brg!D156="","",Saldo_Brg!D156)</f>
        <v/>
      </c>
      <c r="I156" s="659" t="str">
        <f>IF(Saldo_Brg!E156="","",Saldo_Brg!E156)</f>
        <v/>
      </c>
      <c r="J156" s="648"/>
      <c r="K156" s="387"/>
      <c r="L156" s="387"/>
      <c r="M156" s="387"/>
      <c r="N156" s="387"/>
      <c r="O156" s="387"/>
      <c r="P156" s="387"/>
      <c r="Q156" s="387"/>
      <c r="R156" s="387"/>
      <c r="S156" s="387"/>
      <c r="T156" s="387"/>
      <c r="U156" s="387"/>
      <c r="V156" s="387"/>
      <c r="W156" s="387"/>
      <c r="X156" s="387"/>
      <c r="Y156" s="387"/>
      <c r="Z156" s="387"/>
      <c r="AA156" s="387"/>
      <c r="AB156" s="387"/>
      <c r="AC156" s="387"/>
      <c r="AD156" s="387"/>
    </row>
    <row r="157" spans="1:30" ht="13" hidden="1" thickTop="1">
      <c r="A157" s="522">
        <v>149</v>
      </c>
      <c r="B157" s="522">
        <v>149</v>
      </c>
      <c r="C157" s="523"/>
      <c r="D157" s="517" t="s">
        <v>79</v>
      </c>
      <c r="E157" s="518" t="str">
        <f>IF(Saldo_Brg!B157="","",Saldo_Brg!B157)</f>
        <v>Chia seed</v>
      </c>
      <c r="F157" s="519"/>
      <c r="G157" s="520" t="str">
        <f>IF(Saldo_Brg!C157="","",Saldo_Brg!C157)</f>
        <v>kg</v>
      </c>
      <c r="H157" s="521" t="str">
        <f>IF(Saldo_Brg!D157="","",Saldo_Brg!D157)</f>
        <v/>
      </c>
      <c r="I157" s="659" t="str">
        <f>IF(Saldo_Brg!E157="","",Saldo_Brg!E157)</f>
        <v/>
      </c>
      <c r="J157" s="648"/>
      <c r="K157" s="387"/>
      <c r="L157" s="387"/>
      <c r="M157" s="387"/>
      <c r="N157" s="387"/>
      <c r="O157" s="387"/>
      <c r="P157" s="387"/>
      <c r="Q157" s="387"/>
      <c r="R157" s="387"/>
      <c r="S157" s="387"/>
      <c r="T157" s="387"/>
      <c r="U157" s="387"/>
      <c r="V157" s="387"/>
      <c r="W157" s="387"/>
      <c r="X157" s="387"/>
      <c r="Y157" s="387"/>
      <c r="Z157" s="387"/>
      <c r="AA157" s="387"/>
      <c r="AB157" s="387"/>
      <c r="AC157" s="387"/>
      <c r="AD157" s="387"/>
    </row>
    <row r="158" spans="1:30" ht="13" hidden="1" thickTop="1">
      <c r="A158" s="522">
        <v>150</v>
      </c>
      <c r="B158" s="522">
        <v>150</v>
      </c>
      <c r="C158" s="523"/>
      <c r="D158" s="517" t="s">
        <v>79</v>
      </c>
      <c r="E158" s="518" t="str">
        <f>IF(Saldo_Brg!B158="","",Saldo_Brg!B158)</f>
        <v>Flaxseed</v>
      </c>
      <c r="F158" s="519"/>
      <c r="G158" s="520" t="str">
        <f>IF(Saldo_Brg!C158="","",Saldo_Brg!C158)</f>
        <v>kg</v>
      </c>
      <c r="H158" s="521" t="str">
        <f>IF(Saldo_Brg!D158="","",Saldo_Brg!D158)</f>
        <v/>
      </c>
      <c r="I158" s="659" t="str">
        <f>IF(Saldo_Brg!E158="","",Saldo_Brg!E158)</f>
        <v/>
      </c>
      <c r="J158" s="648"/>
      <c r="K158" s="387"/>
      <c r="L158" s="387"/>
      <c r="M158" s="387"/>
      <c r="N158" s="387"/>
      <c r="O158" s="387"/>
      <c r="P158" s="387"/>
      <c r="Q158" s="387"/>
      <c r="R158" s="387"/>
      <c r="S158" s="387"/>
      <c r="T158" s="387"/>
      <c r="U158" s="387"/>
      <c r="V158" s="387"/>
      <c r="W158" s="387"/>
      <c r="X158" s="387"/>
      <c r="Y158" s="387"/>
      <c r="Z158" s="387"/>
      <c r="AA158" s="387"/>
      <c r="AB158" s="387"/>
      <c r="AC158" s="387"/>
      <c r="AD158" s="387"/>
    </row>
    <row r="159" spans="1:30" ht="13" hidden="1" thickTop="1">
      <c r="A159" s="522">
        <v>151</v>
      </c>
      <c r="B159" s="522">
        <v>151</v>
      </c>
      <c r="C159" s="523"/>
      <c r="D159" s="517" t="s">
        <v>79</v>
      </c>
      <c r="E159" s="518" t="str">
        <f>IF(Saldo_Brg!B159="","",Saldo_Brg!B159)</f>
        <v>Biji-bijian dan produknya-lainnya</v>
      </c>
      <c r="F159" s="519"/>
      <c r="G159" s="520" t="str">
        <f>IF(Saldo_Brg!C159="","",Saldo_Brg!C159)</f>
        <v>kg</v>
      </c>
      <c r="H159" s="521" t="str">
        <f>IF(Saldo_Brg!D159="","",Saldo_Brg!D159)</f>
        <v/>
      </c>
      <c r="I159" s="659" t="str">
        <f>IF(Saldo_Brg!E159="","",Saldo_Brg!E159)</f>
        <v/>
      </c>
      <c r="J159" s="648"/>
      <c r="K159" s="387"/>
      <c r="L159" s="387"/>
      <c r="M159" s="387"/>
      <c r="N159" s="387"/>
      <c r="O159" s="387"/>
      <c r="P159" s="387"/>
      <c r="Q159" s="387"/>
      <c r="R159" s="387"/>
      <c r="S159" s="387"/>
      <c r="T159" s="387"/>
      <c r="U159" s="387"/>
      <c r="V159" s="387"/>
      <c r="W159" s="387"/>
      <c r="X159" s="387"/>
      <c r="Y159" s="387"/>
      <c r="Z159" s="387"/>
      <c r="AA159" s="387"/>
      <c r="AB159" s="387"/>
      <c r="AC159" s="387"/>
      <c r="AD159" s="387"/>
    </row>
    <row r="160" spans="1:30" ht="13" hidden="1" thickTop="1">
      <c r="A160" s="522">
        <v>152</v>
      </c>
      <c r="B160" s="522">
        <v>152</v>
      </c>
      <c r="C160" s="523"/>
      <c r="D160" s="517" t="s">
        <v>79</v>
      </c>
      <c r="E160" s="518" t="str">
        <f>IF(Saldo_Brg!B160="","",Saldo_Brg!B160)</f>
        <v>SAYURAN</v>
      </c>
      <c r="F160" s="519"/>
      <c r="G160" s="520" t="str">
        <f>IF(Saldo_Brg!C160="","",Saldo_Brg!C160)</f>
        <v/>
      </c>
      <c r="H160" s="521" t="str">
        <f>IF(Saldo_Brg!D160="","",Saldo_Brg!D160)</f>
        <v/>
      </c>
      <c r="I160" s="659" t="str">
        <f>IF(Saldo_Brg!E160="","",Saldo_Brg!E160)</f>
        <v/>
      </c>
      <c r="J160" s="648"/>
      <c r="K160" s="387"/>
      <c r="L160" s="387"/>
      <c r="M160" s="387"/>
      <c r="N160" s="387"/>
      <c r="O160" s="387"/>
      <c r="P160" s="387"/>
      <c r="Q160" s="387"/>
      <c r="R160" s="387"/>
      <c r="S160" s="387"/>
      <c r="T160" s="387"/>
      <c r="U160" s="387"/>
      <c r="V160" s="387"/>
      <c r="W160" s="387"/>
      <c r="X160" s="387"/>
      <c r="Y160" s="387"/>
      <c r="Z160" s="387"/>
      <c r="AA160" s="387"/>
      <c r="AB160" s="387"/>
      <c r="AC160" s="387"/>
      <c r="AD160" s="387"/>
    </row>
    <row r="161" spans="1:30" ht="13" hidden="1" thickTop="1">
      <c r="A161" s="522">
        <v>153</v>
      </c>
      <c r="B161" s="522">
        <v>153</v>
      </c>
      <c r="C161" s="523"/>
      <c r="D161" s="517" t="s">
        <v>79</v>
      </c>
      <c r="E161" s="518" t="str">
        <f>IF(Saldo_Brg!B161="","",Saldo_Brg!B161)</f>
        <v>SAYURAN DAUN/BATANG/BUNGA</v>
      </c>
      <c r="F161" s="519"/>
      <c r="G161" s="520" t="str">
        <f>IF(Saldo_Brg!C161="","",Saldo_Brg!C161)</f>
        <v/>
      </c>
      <c r="H161" s="521" t="str">
        <f>IF(Saldo_Brg!D161="","",Saldo_Brg!D161)</f>
        <v/>
      </c>
      <c r="I161" s="659" t="str">
        <f>IF(Saldo_Brg!E161="","",Saldo_Brg!E161)</f>
        <v/>
      </c>
      <c r="J161" s="648"/>
      <c r="K161" s="387"/>
      <c r="L161" s="387"/>
      <c r="M161" s="387"/>
      <c r="N161" s="387"/>
      <c r="O161" s="387"/>
      <c r="P161" s="387"/>
      <c r="Q161" s="387"/>
      <c r="R161" s="387"/>
      <c r="S161" s="387"/>
      <c r="T161" s="387"/>
      <c r="U161" s="387"/>
      <c r="V161" s="387"/>
      <c r="W161" s="387"/>
      <c r="X161" s="387"/>
      <c r="Y161" s="387"/>
      <c r="Z161" s="387"/>
      <c r="AA161" s="387"/>
      <c r="AB161" s="387"/>
      <c r="AC161" s="387"/>
      <c r="AD161" s="387"/>
    </row>
    <row r="162" spans="1:30" ht="13" hidden="1" thickTop="1">
      <c r="A162" s="522">
        <v>154</v>
      </c>
      <c r="B162" s="522">
        <v>154</v>
      </c>
      <c r="C162" s="523"/>
      <c r="D162" s="517" t="s">
        <v>79</v>
      </c>
      <c r="E162" s="518" t="str">
        <f>IF(Saldo_Brg!B162="","",Saldo_Brg!B162)</f>
        <v>Bayam</v>
      </c>
      <c r="F162" s="519"/>
      <c r="G162" s="520" t="str">
        <f>IF(Saldo_Brg!C162="","",Saldo_Brg!C162)</f>
        <v>ikat</v>
      </c>
      <c r="H162" s="521" t="str">
        <f>IF(Saldo_Brg!D162="","",Saldo_Brg!D162)</f>
        <v/>
      </c>
      <c r="I162" s="659" t="str">
        <f>IF(Saldo_Brg!E162="","",Saldo_Brg!E162)</f>
        <v/>
      </c>
      <c r="J162" s="648"/>
      <c r="K162" s="387"/>
      <c r="L162" s="387"/>
      <c r="M162" s="387"/>
      <c r="N162" s="387"/>
      <c r="O162" s="387"/>
      <c r="P162" s="387"/>
      <c r="Q162" s="387"/>
      <c r="R162" s="387"/>
      <c r="S162" s="387"/>
      <c r="T162" s="387"/>
      <c r="U162" s="387"/>
      <c r="V162" s="387"/>
      <c r="W162" s="387"/>
      <c r="X162" s="387"/>
      <c r="Y162" s="387"/>
      <c r="Z162" s="387"/>
      <c r="AA162" s="387"/>
      <c r="AB162" s="387"/>
      <c r="AC162" s="387"/>
      <c r="AD162" s="387"/>
    </row>
    <row r="163" spans="1:30" ht="13" hidden="1" thickTop="1">
      <c r="A163" s="522">
        <v>155</v>
      </c>
      <c r="B163" s="522">
        <v>155</v>
      </c>
      <c r="C163" s="523"/>
      <c r="D163" s="517" t="s">
        <v>79</v>
      </c>
      <c r="E163" s="518" t="str">
        <f>IF(Saldo_Brg!B163="","",Saldo_Brg!B163)</f>
        <v>Kangkung</v>
      </c>
      <c r="F163" s="519"/>
      <c r="G163" s="520" t="str">
        <f>IF(Saldo_Brg!C163="","",Saldo_Brg!C163)</f>
        <v>ikat</v>
      </c>
      <c r="H163" s="521" t="str">
        <f>IF(Saldo_Brg!D163="","",Saldo_Brg!D163)</f>
        <v/>
      </c>
      <c r="I163" s="659" t="str">
        <f>IF(Saldo_Brg!E163="","",Saldo_Brg!E163)</f>
        <v/>
      </c>
      <c r="J163" s="648"/>
      <c r="K163" s="387"/>
      <c r="L163" s="387"/>
      <c r="M163" s="387"/>
      <c r="N163" s="387"/>
      <c r="O163" s="387"/>
      <c r="P163" s="387"/>
      <c r="Q163" s="387"/>
      <c r="R163" s="387"/>
      <c r="S163" s="387"/>
      <c r="T163" s="387"/>
      <c r="U163" s="387"/>
      <c r="V163" s="387"/>
      <c r="W163" s="387"/>
      <c r="X163" s="387"/>
      <c r="Y163" s="387"/>
      <c r="Z163" s="387"/>
      <c r="AA163" s="387"/>
      <c r="AB163" s="387"/>
      <c r="AC163" s="387"/>
      <c r="AD163" s="387"/>
    </row>
    <row r="164" spans="1:30" ht="13" hidden="1" thickTop="1">
      <c r="A164" s="522">
        <v>156</v>
      </c>
      <c r="B164" s="522">
        <v>156</v>
      </c>
      <c r="C164" s="523"/>
      <c r="D164" s="517" t="s">
        <v>79</v>
      </c>
      <c r="E164" s="518" t="str">
        <f>IF(Saldo_Brg!B164="","",Saldo_Brg!B164)</f>
        <v>Sawi hijau</v>
      </c>
      <c r="F164" s="519"/>
      <c r="G164" s="520" t="str">
        <f>IF(Saldo_Brg!C164="","",Saldo_Brg!C164)</f>
        <v>ikat</v>
      </c>
      <c r="H164" s="521" t="str">
        <f>IF(Saldo_Brg!D164="","",Saldo_Brg!D164)</f>
        <v/>
      </c>
      <c r="I164" s="659" t="str">
        <f>IF(Saldo_Brg!E164="","",Saldo_Brg!E164)</f>
        <v/>
      </c>
      <c r="J164" s="648"/>
      <c r="K164" s="387"/>
      <c r="L164" s="387"/>
      <c r="M164" s="387"/>
      <c r="N164" s="387"/>
      <c r="O164" s="387"/>
      <c r="P164" s="387"/>
      <c r="Q164" s="387"/>
      <c r="R164" s="387"/>
      <c r="S164" s="387"/>
      <c r="T164" s="387"/>
      <c r="U164" s="387"/>
      <c r="V164" s="387"/>
      <c r="W164" s="387"/>
      <c r="X164" s="387"/>
      <c r="Y164" s="387"/>
      <c r="Z164" s="387"/>
      <c r="AA164" s="387"/>
      <c r="AB164" s="387"/>
      <c r="AC164" s="387"/>
      <c r="AD164" s="387"/>
    </row>
    <row r="165" spans="1:30" ht="13" hidden="1" thickTop="1">
      <c r="A165" s="522">
        <v>157</v>
      </c>
      <c r="B165" s="522">
        <v>157</v>
      </c>
      <c r="C165" s="523"/>
      <c r="D165" s="517" t="s">
        <v>79</v>
      </c>
      <c r="E165" s="518" t="str">
        <f>IF(Saldo_Brg!B165="","",Saldo_Brg!B165)</f>
        <v>Sawi putih</v>
      </c>
      <c r="F165" s="519"/>
      <c r="G165" s="520" t="str">
        <f>IF(Saldo_Brg!C165="","",Saldo_Brg!C165)</f>
        <v>ikat</v>
      </c>
      <c r="H165" s="521" t="str">
        <f>IF(Saldo_Brg!D165="","",Saldo_Brg!D165)</f>
        <v/>
      </c>
      <c r="I165" s="659" t="str">
        <f>IF(Saldo_Brg!E165="","",Saldo_Brg!E165)</f>
        <v/>
      </c>
      <c r="J165" s="648"/>
      <c r="K165" s="387"/>
      <c r="L165" s="387"/>
      <c r="M165" s="387"/>
      <c r="N165" s="387"/>
      <c r="O165" s="387"/>
      <c r="P165" s="387"/>
      <c r="Q165" s="387"/>
      <c r="R165" s="387"/>
      <c r="S165" s="387"/>
      <c r="T165" s="387"/>
      <c r="U165" s="387"/>
      <c r="V165" s="387"/>
      <c r="W165" s="387"/>
      <c r="X165" s="387"/>
      <c r="Y165" s="387"/>
      <c r="Z165" s="387"/>
      <c r="AA165" s="387"/>
      <c r="AB165" s="387"/>
      <c r="AC165" s="387"/>
      <c r="AD165" s="387"/>
    </row>
    <row r="166" spans="1:30" ht="13" hidden="1" thickTop="1">
      <c r="A166" s="522">
        <v>158</v>
      </c>
      <c r="B166" s="522">
        <v>158</v>
      </c>
      <c r="C166" s="523"/>
      <c r="D166" s="517" t="s">
        <v>79</v>
      </c>
      <c r="E166" s="518" t="str">
        <f>IF(Saldo_Brg!B166="","",Saldo_Brg!B166)</f>
        <v>Pakcoy</v>
      </c>
      <c r="F166" s="519"/>
      <c r="G166" s="520" t="str">
        <f>IF(Saldo_Brg!C166="","",Saldo_Brg!C166)</f>
        <v>ikat</v>
      </c>
      <c r="H166" s="521" t="str">
        <f>IF(Saldo_Brg!D166="","",Saldo_Brg!D166)</f>
        <v/>
      </c>
      <c r="I166" s="659" t="str">
        <f>IF(Saldo_Brg!E166="","",Saldo_Brg!E166)</f>
        <v/>
      </c>
      <c r="J166" s="648"/>
      <c r="K166" s="387"/>
      <c r="L166" s="387"/>
      <c r="M166" s="387"/>
      <c r="N166" s="387"/>
      <c r="O166" s="387"/>
      <c r="P166" s="387"/>
      <c r="Q166" s="387"/>
      <c r="R166" s="387"/>
      <c r="S166" s="387"/>
      <c r="T166" s="387"/>
      <c r="U166" s="387"/>
      <c r="V166" s="387"/>
      <c r="W166" s="387"/>
      <c r="X166" s="387"/>
      <c r="Y166" s="387"/>
      <c r="Z166" s="387"/>
      <c r="AA166" s="387"/>
      <c r="AB166" s="387"/>
      <c r="AC166" s="387"/>
      <c r="AD166" s="387"/>
    </row>
    <row r="167" spans="1:30" ht="13" hidden="1" thickTop="1">
      <c r="A167" s="522">
        <v>159</v>
      </c>
      <c r="B167" s="522">
        <v>159</v>
      </c>
      <c r="C167" s="523"/>
      <c r="D167" s="517" t="s">
        <v>79</v>
      </c>
      <c r="E167" s="518" t="str">
        <f>IF(Saldo_Brg!B167="","",Saldo_Brg!B167)</f>
        <v>Selada</v>
      </c>
      <c r="F167" s="519"/>
      <c r="G167" s="520" t="str">
        <f>IF(Saldo_Brg!C167="","",Saldo_Brg!C167)</f>
        <v>ikat</v>
      </c>
      <c r="H167" s="521" t="str">
        <f>IF(Saldo_Brg!D167="","",Saldo_Brg!D167)</f>
        <v/>
      </c>
      <c r="I167" s="659" t="str">
        <f>IF(Saldo_Brg!E167="","",Saldo_Brg!E167)</f>
        <v/>
      </c>
      <c r="J167" s="648"/>
      <c r="K167" s="387"/>
      <c r="L167" s="387"/>
      <c r="M167" s="387"/>
      <c r="N167" s="387"/>
      <c r="O167" s="387"/>
      <c r="P167" s="387"/>
      <c r="Q167" s="387"/>
      <c r="R167" s="387"/>
      <c r="S167" s="387"/>
      <c r="T167" s="387"/>
      <c r="U167" s="387"/>
      <c r="V167" s="387"/>
      <c r="W167" s="387"/>
      <c r="X167" s="387"/>
      <c r="Y167" s="387"/>
      <c r="Z167" s="387"/>
      <c r="AA167" s="387"/>
      <c r="AB167" s="387"/>
      <c r="AC167" s="387"/>
      <c r="AD167" s="387"/>
    </row>
    <row r="168" spans="1:30" ht="13" hidden="1" thickTop="1">
      <c r="A168" s="522">
        <v>160</v>
      </c>
      <c r="B168" s="522">
        <v>160</v>
      </c>
      <c r="C168" s="523"/>
      <c r="D168" s="517" t="s">
        <v>79</v>
      </c>
      <c r="E168" s="518" t="str">
        <f>IF(Saldo_Brg!B168="","",Saldo_Brg!B168)</f>
        <v>Daun singkong</v>
      </c>
      <c r="F168" s="519"/>
      <c r="G168" s="520" t="str">
        <f>IF(Saldo_Brg!C168="","",Saldo_Brg!C168)</f>
        <v>ikat</v>
      </c>
      <c r="H168" s="521" t="str">
        <f>IF(Saldo_Brg!D168="","",Saldo_Brg!D168)</f>
        <v/>
      </c>
      <c r="I168" s="659" t="str">
        <f>IF(Saldo_Brg!E168="","",Saldo_Brg!E168)</f>
        <v/>
      </c>
      <c r="J168" s="648"/>
      <c r="K168" s="387"/>
      <c r="L168" s="387"/>
      <c r="M168" s="387"/>
      <c r="N168" s="387"/>
      <c r="O168" s="387"/>
      <c r="P168" s="387"/>
      <c r="Q168" s="387"/>
      <c r="R168" s="387"/>
      <c r="S168" s="387"/>
      <c r="T168" s="387"/>
      <c r="U168" s="387"/>
      <c r="V168" s="387"/>
      <c r="W168" s="387"/>
      <c r="X168" s="387"/>
      <c r="Y168" s="387"/>
      <c r="Z168" s="387"/>
      <c r="AA168" s="387"/>
      <c r="AB168" s="387"/>
      <c r="AC168" s="387"/>
      <c r="AD168" s="387"/>
    </row>
    <row r="169" spans="1:30" ht="13" hidden="1" thickTop="1">
      <c r="A169" s="522">
        <v>161</v>
      </c>
      <c r="B169" s="522">
        <v>161</v>
      </c>
      <c r="C169" s="523"/>
      <c r="D169" s="517" t="s">
        <v>79</v>
      </c>
      <c r="E169" s="518" t="str">
        <f>IF(Saldo_Brg!B169="","",Saldo_Brg!B169)</f>
        <v>Daun pepaya</v>
      </c>
      <c r="F169" s="519"/>
      <c r="G169" s="520" t="str">
        <f>IF(Saldo_Brg!C169="","",Saldo_Brg!C169)</f>
        <v>ikat</v>
      </c>
      <c r="H169" s="521" t="str">
        <f>IF(Saldo_Brg!D169="","",Saldo_Brg!D169)</f>
        <v/>
      </c>
      <c r="I169" s="659" t="str">
        <f>IF(Saldo_Brg!E169="","",Saldo_Brg!E169)</f>
        <v/>
      </c>
      <c r="J169" s="648"/>
      <c r="K169" s="387"/>
      <c r="L169" s="387"/>
      <c r="M169" s="387"/>
      <c r="N169" s="387"/>
      <c r="O169" s="387"/>
      <c r="P169" s="387"/>
      <c r="Q169" s="387"/>
      <c r="R169" s="387"/>
      <c r="S169" s="387"/>
      <c r="T169" s="387"/>
      <c r="U169" s="387"/>
      <c r="V169" s="387"/>
      <c r="W169" s="387"/>
      <c r="X169" s="387"/>
      <c r="Y169" s="387"/>
      <c r="Z169" s="387"/>
      <c r="AA169" s="387"/>
      <c r="AB169" s="387"/>
      <c r="AC169" s="387"/>
      <c r="AD169" s="387"/>
    </row>
    <row r="170" spans="1:30" ht="13" hidden="1" thickTop="1">
      <c r="A170" s="522">
        <v>162</v>
      </c>
      <c r="B170" s="522">
        <v>162</v>
      </c>
      <c r="C170" s="523"/>
      <c r="D170" s="517" t="s">
        <v>79</v>
      </c>
      <c r="E170" s="518" t="str">
        <f>IF(Saldo_Brg!B170="","",Saldo_Brg!B170)</f>
        <v>Kelor</v>
      </c>
      <c r="F170" s="519"/>
      <c r="G170" s="520" t="str">
        <f>IF(Saldo_Brg!C170="","",Saldo_Brg!C170)</f>
        <v>ikat</v>
      </c>
      <c r="H170" s="521" t="str">
        <f>IF(Saldo_Brg!D170="","",Saldo_Brg!D170)</f>
        <v/>
      </c>
      <c r="I170" s="659" t="str">
        <f>IF(Saldo_Brg!E170="","",Saldo_Brg!E170)</f>
        <v/>
      </c>
      <c r="J170" s="648"/>
      <c r="K170" s="387"/>
      <c r="L170" s="387"/>
      <c r="M170" s="387"/>
      <c r="N170" s="387"/>
      <c r="O170" s="387"/>
      <c r="P170" s="387"/>
      <c r="Q170" s="387"/>
      <c r="R170" s="387"/>
      <c r="S170" s="387"/>
      <c r="T170" s="387"/>
      <c r="U170" s="387"/>
      <c r="V170" s="387"/>
      <c r="W170" s="387"/>
      <c r="X170" s="387"/>
      <c r="Y170" s="387"/>
      <c r="Z170" s="387"/>
      <c r="AA170" s="387"/>
      <c r="AB170" s="387"/>
      <c r="AC170" s="387"/>
      <c r="AD170" s="387"/>
    </row>
    <row r="171" spans="1:30" ht="13" hidden="1" thickTop="1">
      <c r="A171" s="522">
        <v>163</v>
      </c>
      <c r="B171" s="522">
        <v>163</v>
      </c>
      <c r="C171" s="523"/>
      <c r="D171" s="517" t="s">
        <v>79</v>
      </c>
      <c r="E171" s="518" t="str">
        <f>IF(Saldo_Brg!B171="","",Saldo_Brg!B171)</f>
        <v>Katuk</v>
      </c>
      <c r="F171" s="519"/>
      <c r="G171" s="520" t="str">
        <f>IF(Saldo_Brg!C171="","",Saldo_Brg!C171)</f>
        <v>ikat</v>
      </c>
      <c r="H171" s="521" t="str">
        <f>IF(Saldo_Brg!D171="","",Saldo_Brg!D171)</f>
        <v/>
      </c>
      <c r="I171" s="659" t="str">
        <f>IF(Saldo_Brg!E171="","",Saldo_Brg!E171)</f>
        <v/>
      </c>
      <c r="J171" s="648"/>
      <c r="K171" s="387"/>
      <c r="L171" s="387"/>
      <c r="M171" s="387"/>
      <c r="N171" s="387"/>
      <c r="O171" s="387"/>
      <c r="P171" s="387"/>
      <c r="Q171" s="387"/>
      <c r="R171" s="387"/>
      <c r="S171" s="387"/>
      <c r="T171" s="387"/>
      <c r="U171" s="387"/>
      <c r="V171" s="387"/>
      <c r="W171" s="387"/>
      <c r="X171" s="387"/>
      <c r="Y171" s="387"/>
      <c r="Z171" s="387"/>
      <c r="AA171" s="387"/>
      <c r="AB171" s="387"/>
      <c r="AC171" s="387"/>
      <c r="AD171" s="387"/>
    </row>
    <row r="172" spans="1:30" ht="13" hidden="1" thickTop="1">
      <c r="A172" s="522">
        <v>164</v>
      </c>
      <c r="B172" s="522">
        <v>164</v>
      </c>
      <c r="C172" s="523"/>
      <c r="D172" s="517" t="s">
        <v>79</v>
      </c>
      <c r="E172" s="518" t="str">
        <f>IF(Saldo_Brg!B172="","",Saldo_Brg!B172)</f>
        <v>Seledri daun</v>
      </c>
      <c r="F172" s="519"/>
      <c r="G172" s="520" t="str">
        <f>IF(Saldo_Brg!C172="","",Saldo_Brg!C172)</f>
        <v>ikat</v>
      </c>
      <c r="H172" s="521" t="str">
        <f>IF(Saldo_Brg!D172="","",Saldo_Brg!D172)</f>
        <v/>
      </c>
      <c r="I172" s="659" t="str">
        <f>IF(Saldo_Brg!E172="","",Saldo_Brg!E172)</f>
        <v/>
      </c>
      <c r="J172" s="648"/>
      <c r="K172" s="387"/>
      <c r="L172" s="387"/>
      <c r="M172" s="387"/>
      <c r="N172" s="387"/>
      <c r="O172" s="387"/>
      <c r="P172" s="387"/>
      <c r="Q172" s="387"/>
      <c r="R172" s="387"/>
      <c r="S172" s="387"/>
      <c r="T172" s="387"/>
      <c r="U172" s="387"/>
      <c r="V172" s="387"/>
      <c r="W172" s="387"/>
      <c r="X172" s="387"/>
      <c r="Y172" s="387"/>
      <c r="Z172" s="387"/>
      <c r="AA172" s="387"/>
      <c r="AB172" s="387"/>
      <c r="AC172" s="387"/>
      <c r="AD172" s="387"/>
    </row>
    <row r="173" spans="1:30" ht="13" hidden="1" thickTop="1">
      <c r="A173" s="522">
        <v>165</v>
      </c>
      <c r="B173" s="522">
        <v>165</v>
      </c>
      <c r="C173" s="523"/>
      <c r="D173" s="517" t="s">
        <v>79</v>
      </c>
      <c r="E173" s="518" t="str">
        <f>IF(Saldo_Brg!B173="","",Saldo_Brg!B173)</f>
        <v>Brokoli</v>
      </c>
      <c r="F173" s="519"/>
      <c r="G173" s="520" t="str">
        <f>IF(Saldo_Brg!C173="","",Saldo_Brg!C173)</f>
        <v>kg</v>
      </c>
      <c r="H173" s="521" t="str">
        <f>IF(Saldo_Brg!D173="","",Saldo_Brg!D173)</f>
        <v/>
      </c>
      <c r="I173" s="659" t="str">
        <f>IF(Saldo_Brg!E173="","",Saldo_Brg!E173)</f>
        <v/>
      </c>
      <c r="J173" s="648"/>
      <c r="K173" s="387"/>
      <c r="L173" s="387"/>
      <c r="M173" s="387"/>
      <c r="N173" s="387"/>
      <c r="O173" s="387"/>
      <c r="P173" s="387"/>
      <c r="Q173" s="387"/>
      <c r="R173" s="387"/>
      <c r="S173" s="387"/>
      <c r="T173" s="387"/>
      <c r="U173" s="387"/>
      <c r="V173" s="387"/>
      <c r="W173" s="387"/>
      <c r="X173" s="387"/>
      <c r="Y173" s="387"/>
      <c r="Z173" s="387"/>
      <c r="AA173" s="387"/>
      <c r="AB173" s="387"/>
      <c r="AC173" s="387"/>
      <c r="AD173" s="387"/>
    </row>
    <row r="174" spans="1:30" ht="13" hidden="1" thickTop="1">
      <c r="A174" s="522">
        <v>166</v>
      </c>
      <c r="B174" s="522">
        <v>166</v>
      </c>
      <c r="C174" s="523"/>
      <c r="D174" s="517" t="s">
        <v>79</v>
      </c>
      <c r="E174" s="518" t="str">
        <f>IF(Saldo_Brg!B174="","",Saldo_Brg!B174)</f>
        <v>Kembang kol</v>
      </c>
      <c r="F174" s="519"/>
      <c r="G174" s="520" t="str">
        <f>IF(Saldo_Brg!C174="","",Saldo_Brg!C174)</f>
        <v>kg</v>
      </c>
      <c r="H174" s="521" t="str">
        <f>IF(Saldo_Brg!D174="","",Saldo_Brg!D174)</f>
        <v/>
      </c>
      <c r="I174" s="659" t="str">
        <f>IF(Saldo_Brg!E174="","",Saldo_Brg!E174)</f>
        <v/>
      </c>
      <c r="J174" s="648"/>
      <c r="K174" s="387"/>
      <c r="L174" s="387"/>
      <c r="M174" s="387"/>
      <c r="N174" s="387"/>
      <c r="O174" s="387"/>
      <c r="P174" s="387"/>
      <c r="Q174" s="387"/>
      <c r="R174" s="387"/>
      <c r="S174" s="387"/>
      <c r="T174" s="387"/>
      <c r="U174" s="387"/>
      <c r="V174" s="387"/>
      <c r="W174" s="387"/>
      <c r="X174" s="387"/>
      <c r="Y174" s="387"/>
      <c r="Z174" s="387"/>
      <c r="AA174" s="387"/>
      <c r="AB174" s="387"/>
      <c r="AC174" s="387"/>
      <c r="AD174" s="387"/>
    </row>
    <row r="175" spans="1:30" ht="13" hidden="1" thickTop="1">
      <c r="A175" s="522">
        <v>167</v>
      </c>
      <c r="B175" s="522">
        <v>167</v>
      </c>
      <c r="C175" s="523"/>
      <c r="D175" s="517" t="s">
        <v>79</v>
      </c>
      <c r="E175" s="518" t="str">
        <f>IF(Saldo_Brg!B175="","",Saldo_Brg!B175)</f>
        <v>Buncis</v>
      </c>
      <c r="F175" s="519"/>
      <c r="G175" s="520" t="str">
        <f>IF(Saldo_Brg!C175="","",Saldo_Brg!C175)</f>
        <v>kg</v>
      </c>
      <c r="H175" s="521" t="str">
        <f>IF(Saldo_Brg!D175="","",Saldo_Brg!D175)</f>
        <v/>
      </c>
      <c r="I175" s="659" t="str">
        <f>IF(Saldo_Brg!E175="","",Saldo_Brg!E175)</f>
        <v/>
      </c>
      <c r="J175" s="648"/>
      <c r="K175" s="387"/>
      <c r="L175" s="387"/>
      <c r="M175" s="387"/>
      <c r="N175" s="387"/>
      <c r="O175" s="387"/>
      <c r="P175" s="387"/>
      <c r="Q175" s="387"/>
      <c r="R175" s="387"/>
      <c r="S175" s="387"/>
      <c r="T175" s="387"/>
      <c r="U175" s="387"/>
      <c r="V175" s="387"/>
      <c r="W175" s="387"/>
      <c r="X175" s="387"/>
      <c r="Y175" s="387"/>
      <c r="Z175" s="387"/>
      <c r="AA175" s="387"/>
      <c r="AB175" s="387"/>
      <c r="AC175" s="387"/>
      <c r="AD175" s="387"/>
    </row>
    <row r="176" spans="1:30" ht="13" hidden="1" thickTop="1">
      <c r="A176" s="522">
        <v>168</v>
      </c>
      <c r="B176" s="522">
        <v>168</v>
      </c>
      <c r="C176" s="523"/>
      <c r="D176" s="517" t="s">
        <v>79</v>
      </c>
      <c r="E176" s="518" t="str">
        <f>IF(Saldo_Brg!B176="","",Saldo_Brg!B176)</f>
        <v>Seledri batang</v>
      </c>
      <c r="F176" s="519"/>
      <c r="G176" s="520" t="str">
        <f>IF(Saldo_Brg!C176="","",Saldo_Brg!C176)</f>
        <v>ikat</v>
      </c>
      <c r="H176" s="521" t="str">
        <f>IF(Saldo_Brg!D176="","",Saldo_Brg!D176)</f>
        <v/>
      </c>
      <c r="I176" s="659" t="str">
        <f>IF(Saldo_Brg!E176="","",Saldo_Brg!E176)</f>
        <v/>
      </c>
      <c r="J176" s="648"/>
      <c r="K176" s="387"/>
      <c r="L176" s="387"/>
      <c r="M176" s="387"/>
      <c r="N176" s="387"/>
      <c r="O176" s="387"/>
      <c r="P176" s="387"/>
      <c r="Q176" s="387"/>
      <c r="R176" s="387"/>
      <c r="S176" s="387"/>
      <c r="T176" s="387"/>
      <c r="U176" s="387"/>
      <c r="V176" s="387"/>
      <c r="W176" s="387"/>
      <c r="X176" s="387"/>
      <c r="Y176" s="387"/>
      <c r="Z176" s="387"/>
      <c r="AA176" s="387"/>
      <c r="AB176" s="387"/>
      <c r="AC176" s="387"/>
      <c r="AD176" s="387"/>
    </row>
    <row r="177" spans="1:30" ht="13" hidden="1" thickTop="1">
      <c r="A177" s="522">
        <v>169</v>
      </c>
      <c r="B177" s="522">
        <v>169</v>
      </c>
      <c r="C177" s="523"/>
      <c r="D177" s="517" t="s">
        <v>79</v>
      </c>
      <c r="E177" s="518" t="str">
        <f>IF(Saldo_Brg!B177="","",Saldo_Brg!B177)</f>
        <v>Asparagus</v>
      </c>
      <c r="F177" s="519"/>
      <c r="G177" s="520" t="str">
        <f>IF(Saldo_Brg!C177="","",Saldo_Brg!C177)</f>
        <v>ikat</v>
      </c>
      <c r="H177" s="521" t="str">
        <f>IF(Saldo_Brg!D177="","",Saldo_Brg!D177)</f>
        <v/>
      </c>
      <c r="I177" s="659" t="str">
        <f>IF(Saldo_Brg!E177="","",Saldo_Brg!E177)</f>
        <v/>
      </c>
      <c r="J177" s="648"/>
      <c r="K177" s="387"/>
      <c r="L177" s="387"/>
      <c r="M177" s="387"/>
      <c r="N177" s="387"/>
      <c r="O177" s="387"/>
      <c r="P177" s="387"/>
      <c r="Q177" s="387"/>
      <c r="R177" s="387"/>
      <c r="S177" s="387"/>
      <c r="T177" s="387"/>
      <c r="U177" s="387"/>
      <c r="V177" s="387"/>
      <c r="W177" s="387"/>
      <c r="X177" s="387"/>
      <c r="Y177" s="387"/>
      <c r="Z177" s="387"/>
      <c r="AA177" s="387"/>
      <c r="AB177" s="387"/>
      <c r="AC177" s="387"/>
      <c r="AD177" s="387"/>
    </row>
    <row r="178" spans="1:30" ht="13" hidden="1" thickTop="1">
      <c r="A178" s="522">
        <v>170</v>
      </c>
      <c r="B178" s="522">
        <v>170</v>
      </c>
      <c r="C178" s="523"/>
      <c r="D178" s="517" t="s">
        <v>79</v>
      </c>
      <c r="E178" s="518" t="str">
        <f>IF(Saldo_Brg!B178="","",Saldo_Brg!B178)</f>
        <v>Sayuran daun/batang/bunga-lainnya</v>
      </c>
      <c r="F178" s="519"/>
      <c r="G178" s="520" t="str">
        <f>IF(Saldo_Brg!C178="","",Saldo_Brg!C178)</f>
        <v>ikat</v>
      </c>
      <c r="H178" s="521" t="str">
        <f>IF(Saldo_Brg!D178="","",Saldo_Brg!D178)</f>
        <v/>
      </c>
      <c r="I178" s="659" t="str">
        <f>IF(Saldo_Brg!E178="","",Saldo_Brg!E178)</f>
        <v/>
      </c>
      <c r="J178" s="648"/>
      <c r="K178" s="387"/>
      <c r="L178" s="387"/>
      <c r="M178" s="387"/>
      <c r="N178" s="387"/>
      <c r="O178" s="387"/>
      <c r="P178" s="387"/>
      <c r="Q178" s="387"/>
      <c r="R178" s="387"/>
      <c r="S178" s="387"/>
      <c r="T178" s="387"/>
      <c r="U178" s="387"/>
      <c r="V178" s="387"/>
      <c r="W178" s="387"/>
      <c r="X178" s="387"/>
      <c r="Y178" s="387"/>
      <c r="Z178" s="387"/>
      <c r="AA178" s="387"/>
      <c r="AB178" s="387"/>
      <c r="AC178" s="387"/>
      <c r="AD178" s="387"/>
    </row>
    <row r="179" spans="1:30" ht="13" hidden="1" thickTop="1">
      <c r="A179" s="522">
        <v>171</v>
      </c>
      <c r="B179" s="522">
        <v>171</v>
      </c>
      <c r="C179" s="523"/>
      <c r="D179" s="517" t="s">
        <v>79</v>
      </c>
      <c r="E179" s="518" t="str">
        <f>IF(Saldo_Brg!B179="","",Saldo_Brg!B179)</f>
        <v>SAYURAN BUAH/UMBI/AKAR</v>
      </c>
      <c r="F179" s="519"/>
      <c r="G179" s="520" t="str">
        <f>IF(Saldo_Brg!C179="","",Saldo_Brg!C179)</f>
        <v/>
      </c>
      <c r="H179" s="521" t="str">
        <f>IF(Saldo_Brg!D179="","",Saldo_Brg!D179)</f>
        <v/>
      </c>
      <c r="I179" s="659" t="str">
        <f>IF(Saldo_Brg!E179="","",Saldo_Brg!E179)</f>
        <v/>
      </c>
      <c r="J179" s="648"/>
      <c r="K179" s="387"/>
      <c r="L179" s="387"/>
      <c r="M179" s="387"/>
      <c r="N179" s="387"/>
      <c r="O179" s="387"/>
      <c r="P179" s="387"/>
      <c r="Q179" s="387"/>
      <c r="R179" s="387"/>
      <c r="S179" s="387"/>
      <c r="T179" s="387"/>
      <c r="U179" s="387"/>
      <c r="V179" s="387"/>
      <c r="W179" s="387"/>
      <c r="X179" s="387"/>
      <c r="Y179" s="387"/>
      <c r="Z179" s="387"/>
      <c r="AA179" s="387"/>
      <c r="AB179" s="387"/>
      <c r="AC179" s="387"/>
      <c r="AD179" s="387"/>
    </row>
    <row r="180" spans="1:30" ht="13" hidden="1" thickTop="1">
      <c r="A180" s="522">
        <v>172</v>
      </c>
      <c r="B180" s="522">
        <v>172</v>
      </c>
      <c r="C180" s="523"/>
      <c r="D180" s="517" t="s">
        <v>79</v>
      </c>
      <c r="E180" s="518" t="str">
        <f>IF(Saldo_Brg!B180="","",Saldo_Brg!B180)</f>
        <v>Tomat</v>
      </c>
      <c r="F180" s="519"/>
      <c r="G180" s="520" t="str">
        <f>IF(Saldo_Brg!C180="","",Saldo_Brg!C180)</f>
        <v>kg</v>
      </c>
      <c r="H180" s="521" t="str">
        <f>IF(Saldo_Brg!D180="","",Saldo_Brg!D180)</f>
        <v/>
      </c>
      <c r="I180" s="659" t="str">
        <f>IF(Saldo_Brg!E180="","",Saldo_Brg!E180)</f>
        <v/>
      </c>
      <c r="J180" s="648"/>
      <c r="K180" s="387"/>
      <c r="L180" s="387"/>
      <c r="M180" s="387"/>
      <c r="N180" s="387"/>
      <c r="O180" s="387"/>
      <c r="P180" s="387"/>
      <c r="Q180" s="387"/>
      <c r="R180" s="387"/>
      <c r="S180" s="387"/>
      <c r="T180" s="387"/>
      <c r="U180" s="387"/>
      <c r="V180" s="387"/>
      <c r="W180" s="387"/>
      <c r="X180" s="387"/>
      <c r="Y180" s="387"/>
      <c r="Z180" s="387"/>
      <c r="AA180" s="387"/>
      <c r="AB180" s="387"/>
      <c r="AC180" s="387"/>
      <c r="AD180" s="387"/>
    </row>
    <row r="181" spans="1:30" ht="13" hidden="1" thickTop="1">
      <c r="A181" s="522">
        <v>173</v>
      </c>
      <c r="B181" s="522">
        <v>173</v>
      </c>
      <c r="C181" s="523"/>
      <c r="D181" s="517" t="s">
        <v>79</v>
      </c>
      <c r="E181" s="518" t="str">
        <f>IF(Saldo_Brg!B181="","",Saldo_Brg!B181)</f>
        <v>Mentimun</v>
      </c>
      <c r="F181" s="519"/>
      <c r="G181" s="520" t="str">
        <f>IF(Saldo_Brg!C181="","",Saldo_Brg!C181)</f>
        <v>kg</v>
      </c>
      <c r="H181" s="521" t="str">
        <f>IF(Saldo_Brg!D181="","",Saldo_Brg!D181)</f>
        <v/>
      </c>
      <c r="I181" s="659" t="str">
        <f>IF(Saldo_Brg!E181="","",Saldo_Brg!E181)</f>
        <v/>
      </c>
      <c r="J181" s="648"/>
      <c r="K181" s="387"/>
      <c r="L181" s="387"/>
      <c r="M181" s="387"/>
      <c r="N181" s="387"/>
      <c r="O181" s="387"/>
      <c r="P181" s="387"/>
      <c r="Q181" s="387"/>
      <c r="R181" s="387"/>
      <c r="S181" s="387"/>
      <c r="T181" s="387"/>
      <c r="U181" s="387"/>
      <c r="V181" s="387"/>
      <c r="W181" s="387"/>
      <c r="X181" s="387"/>
      <c r="Y181" s="387"/>
      <c r="Z181" s="387"/>
      <c r="AA181" s="387"/>
      <c r="AB181" s="387"/>
      <c r="AC181" s="387"/>
      <c r="AD181" s="387"/>
    </row>
    <row r="182" spans="1:30" ht="13" hidden="1" thickTop="1">
      <c r="A182" s="522">
        <v>174</v>
      </c>
      <c r="B182" s="522">
        <v>174</v>
      </c>
      <c r="C182" s="523"/>
      <c r="D182" s="517" t="s">
        <v>79</v>
      </c>
      <c r="E182" s="518" t="str">
        <f>IF(Saldo_Brg!B182="","",Saldo_Brg!B182)</f>
        <v>Terong ungu</v>
      </c>
      <c r="F182" s="519"/>
      <c r="G182" s="520" t="str">
        <f>IF(Saldo_Brg!C182="","",Saldo_Brg!C182)</f>
        <v>kg</v>
      </c>
      <c r="H182" s="521" t="str">
        <f>IF(Saldo_Brg!D182="","",Saldo_Brg!D182)</f>
        <v/>
      </c>
      <c r="I182" s="659" t="str">
        <f>IF(Saldo_Brg!E182="","",Saldo_Brg!E182)</f>
        <v/>
      </c>
      <c r="J182" s="648"/>
      <c r="K182" s="387"/>
      <c r="L182" s="387"/>
      <c r="M182" s="387"/>
      <c r="N182" s="387"/>
      <c r="O182" s="387"/>
      <c r="P182" s="387"/>
      <c r="Q182" s="387"/>
      <c r="R182" s="387"/>
      <c r="S182" s="387"/>
      <c r="T182" s="387"/>
      <c r="U182" s="387"/>
      <c r="V182" s="387"/>
      <c r="W182" s="387"/>
      <c r="X182" s="387"/>
      <c r="Y182" s="387"/>
      <c r="Z182" s="387"/>
      <c r="AA182" s="387"/>
      <c r="AB182" s="387"/>
      <c r="AC182" s="387"/>
      <c r="AD182" s="387"/>
    </row>
    <row r="183" spans="1:30" ht="13" hidden="1" thickTop="1">
      <c r="A183" s="522">
        <v>175</v>
      </c>
      <c r="B183" s="522">
        <v>175</v>
      </c>
      <c r="C183" s="523"/>
      <c r="D183" s="517" t="s">
        <v>79</v>
      </c>
      <c r="E183" s="518" t="str">
        <f>IF(Saldo_Brg!B183="","",Saldo_Brg!B183)</f>
        <v>Terong hijau</v>
      </c>
      <c r="F183" s="519"/>
      <c r="G183" s="520" t="str">
        <f>IF(Saldo_Brg!C183="","",Saldo_Brg!C183)</f>
        <v>kg</v>
      </c>
      <c r="H183" s="521" t="str">
        <f>IF(Saldo_Brg!D183="","",Saldo_Brg!D183)</f>
        <v/>
      </c>
      <c r="I183" s="659" t="str">
        <f>IF(Saldo_Brg!E183="","",Saldo_Brg!E183)</f>
        <v/>
      </c>
      <c r="J183" s="648"/>
      <c r="K183" s="387"/>
      <c r="L183" s="387"/>
      <c r="M183" s="387"/>
      <c r="N183" s="387"/>
      <c r="O183" s="387"/>
      <c r="P183" s="387"/>
      <c r="Q183" s="387"/>
      <c r="R183" s="387"/>
      <c r="S183" s="387"/>
      <c r="T183" s="387"/>
      <c r="U183" s="387"/>
      <c r="V183" s="387"/>
      <c r="W183" s="387"/>
      <c r="X183" s="387"/>
      <c r="Y183" s="387"/>
      <c r="Z183" s="387"/>
      <c r="AA183" s="387"/>
      <c r="AB183" s="387"/>
      <c r="AC183" s="387"/>
      <c r="AD183" s="387"/>
    </row>
    <row r="184" spans="1:30" ht="13" hidden="1" thickTop="1">
      <c r="A184" s="522">
        <v>176</v>
      </c>
      <c r="B184" s="522">
        <v>176</v>
      </c>
      <c r="C184" s="523"/>
      <c r="D184" s="517" t="s">
        <v>79</v>
      </c>
      <c r="E184" s="518" t="str">
        <f>IF(Saldo_Brg!B184="","",Saldo_Brg!B184)</f>
        <v>Cabai merah besar</v>
      </c>
      <c r="F184" s="519"/>
      <c r="G184" s="520" t="str">
        <f>IF(Saldo_Brg!C184="","",Saldo_Brg!C184)</f>
        <v>kg</v>
      </c>
      <c r="H184" s="521" t="str">
        <f>IF(Saldo_Brg!D184="","",Saldo_Brg!D184)</f>
        <v/>
      </c>
      <c r="I184" s="659" t="str">
        <f>IF(Saldo_Brg!E184="","",Saldo_Brg!E184)</f>
        <v/>
      </c>
      <c r="J184" s="648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  <c r="X184" s="387"/>
      <c r="Y184" s="387"/>
      <c r="Z184" s="387"/>
      <c r="AA184" s="387"/>
      <c r="AB184" s="387"/>
      <c r="AC184" s="387"/>
      <c r="AD184" s="387"/>
    </row>
    <row r="185" spans="1:30" ht="13" hidden="1" thickTop="1">
      <c r="A185" s="522">
        <v>177</v>
      </c>
      <c r="B185" s="522">
        <v>177</v>
      </c>
      <c r="C185" s="523"/>
      <c r="D185" s="517" t="s">
        <v>79</v>
      </c>
      <c r="E185" s="518" t="str">
        <f>IF(Saldo_Brg!B185="","",Saldo_Brg!B185)</f>
        <v>Cabai rawit</v>
      </c>
      <c r="F185" s="519"/>
      <c r="G185" s="520" t="str">
        <f>IF(Saldo_Brg!C185="","",Saldo_Brg!C185)</f>
        <v>kg</v>
      </c>
      <c r="H185" s="521" t="str">
        <f>IF(Saldo_Brg!D185="","",Saldo_Brg!D185)</f>
        <v/>
      </c>
      <c r="I185" s="659" t="str">
        <f>IF(Saldo_Brg!E185="","",Saldo_Brg!E185)</f>
        <v/>
      </c>
      <c r="J185" s="648"/>
      <c r="K185" s="387"/>
      <c r="L185" s="387"/>
      <c r="M185" s="387"/>
      <c r="N185" s="387"/>
      <c r="O185" s="387"/>
      <c r="P185" s="387"/>
      <c r="Q185" s="387"/>
      <c r="R185" s="387"/>
      <c r="S185" s="387"/>
      <c r="T185" s="387"/>
      <c r="U185" s="387"/>
      <c r="V185" s="387"/>
      <c r="W185" s="387"/>
      <c r="X185" s="387"/>
      <c r="Y185" s="387"/>
      <c r="Z185" s="387"/>
      <c r="AA185" s="387"/>
      <c r="AB185" s="387"/>
      <c r="AC185" s="387"/>
      <c r="AD185" s="387"/>
    </row>
    <row r="186" spans="1:30" ht="13" hidden="1" thickTop="1">
      <c r="A186" s="522">
        <v>178</v>
      </c>
      <c r="B186" s="522">
        <v>178</v>
      </c>
      <c r="C186" s="523"/>
      <c r="D186" s="517" t="s">
        <v>79</v>
      </c>
      <c r="E186" s="518" t="str">
        <f>IF(Saldo_Brg!B186="","",Saldo_Brg!B186)</f>
        <v>Labu siam</v>
      </c>
      <c r="F186" s="519"/>
      <c r="G186" s="520" t="str">
        <f>IF(Saldo_Brg!C186="","",Saldo_Brg!C186)</f>
        <v>kg</v>
      </c>
      <c r="H186" s="521" t="str">
        <f>IF(Saldo_Brg!D186="","",Saldo_Brg!D186)</f>
        <v/>
      </c>
      <c r="I186" s="659" t="str">
        <f>IF(Saldo_Brg!E186="","",Saldo_Brg!E186)</f>
        <v/>
      </c>
      <c r="J186" s="648"/>
      <c r="K186" s="387"/>
      <c r="L186" s="387"/>
      <c r="M186" s="387"/>
      <c r="N186" s="387"/>
      <c r="O186" s="387"/>
      <c r="P186" s="387"/>
      <c r="Q186" s="387"/>
      <c r="R186" s="387"/>
      <c r="S186" s="387"/>
      <c r="T186" s="387"/>
      <c r="U186" s="387"/>
      <c r="V186" s="387"/>
      <c r="W186" s="387"/>
      <c r="X186" s="387"/>
      <c r="Y186" s="387"/>
      <c r="Z186" s="387"/>
      <c r="AA186" s="387"/>
      <c r="AB186" s="387"/>
      <c r="AC186" s="387"/>
      <c r="AD186" s="387"/>
    </row>
    <row r="187" spans="1:30" ht="13" hidden="1" thickTop="1">
      <c r="A187" s="522">
        <v>179</v>
      </c>
      <c r="B187" s="522">
        <v>179</v>
      </c>
      <c r="C187" s="523"/>
      <c r="D187" s="517" t="s">
        <v>79</v>
      </c>
      <c r="E187" s="518" t="str">
        <f>IF(Saldo_Brg!B187="","",Saldo_Brg!B187)</f>
        <v>Pare</v>
      </c>
      <c r="F187" s="519"/>
      <c r="G187" s="520" t="str">
        <f>IF(Saldo_Brg!C187="","",Saldo_Brg!C187)</f>
        <v>kg</v>
      </c>
      <c r="H187" s="521" t="str">
        <f>IF(Saldo_Brg!D187="","",Saldo_Brg!D187)</f>
        <v/>
      </c>
      <c r="I187" s="659" t="str">
        <f>IF(Saldo_Brg!E187="","",Saldo_Brg!E187)</f>
        <v/>
      </c>
      <c r="J187" s="648"/>
      <c r="K187" s="387"/>
      <c r="L187" s="387"/>
      <c r="M187" s="387"/>
      <c r="N187" s="387"/>
      <c r="O187" s="387"/>
      <c r="P187" s="387"/>
      <c r="Q187" s="387"/>
      <c r="R187" s="387"/>
      <c r="S187" s="387"/>
      <c r="T187" s="387"/>
      <c r="U187" s="387"/>
      <c r="V187" s="387"/>
      <c r="W187" s="387"/>
      <c r="X187" s="387"/>
      <c r="Y187" s="387"/>
      <c r="Z187" s="387"/>
      <c r="AA187" s="387"/>
      <c r="AB187" s="387"/>
      <c r="AC187" s="387"/>
      <c r="AD187" s="387"/>
    </row>
    <row r="188" spans="1:30" ht="13" hidden="1" thickTop="1">
      <c r="A188" s="522">
        <v>180</v>
      </c>
      <c r="B188" s="522">
        <v>180</v>
      </c>
      <c r="C188" s="523"/>
      <c r="D188" s="517" t="s">
        <v>79</v>
      </c>
      <c r="E188" s="518" t="str">
        <f>IF(Saldo_Brg!B188="","",Saldo_Brg!B188)</f>
        <v>Paprika</v>
      </c>
      <c r="F188" s="519"/>
      <c r="G188" s="520" t="str">
        <f>IF(Saldo_Brg!C188="","",Saldo_Brg!C188)</f>
        <v>kg</v>
      </c>
      <c r="H188" s="521" t="str">
        <f>IF(Saldo_Brg!D188="","",Saldo_Brg!D188)</f>
        <v/>
      </c>
      <c r="I188" s="659" t="str">
        <f>IF(Saldo_Brg!E188="","",Saldo_Brg!E188)</f>
        <v/>
      </c>
      <c r="J188" s="648"/>
      <c r="K188" s="387"/>
      <c r="L188" s="387"/>
      <c r="M188" s="387"/>
      <c r="N188" s="387"/>
      <c r="O188" s="387"/>
      <c r="P188" s="387"/>
      <c r="Q188" s="387"/>
      <c r="R188" s="387"/>
      <c r="S188" s="387"/>
      <c r="T188" s="387"/>
      <c r="U188" s="387"/>
      <c r="V188" s="387"/>
      <c r="W188" s="387"/>
      <c r="X188" s="387"/>
      <c r="Y188" s="387"/>
      <c r="Z188" s="387"/>
      <c r="AA188" s="387"/>
      <c r="AB188" s="387"/>
      <c r="AC188" s="387"/>
      <c r="AD188" s="387"/>
    </row>
    <row r="189" spans="1:30" ht="13" hidden="1" thickTop="1">
      <c r="A189" s="522">
        <v>181</v>
      </c>
      <c r="B189" s="522">
        <v>181</v>
      </c>
      <c r="C189" s="523"/>
      <c r="D189" s="517" t="s">
        <v>79</v>
      </c>
      <c r="E189" s="518" t="str">
        <f>IF(Saldo_Brg!B189="","",Saldo_Brg!B189)</f>
        <v>Okra</v>
      </c>
      <c r="F189" s="519"/>
      <c r="G189" s="520" t="str">
        <f>IF(Saldo_Brg!C189="","",Saldo_Brg!C189)</f>
        <v>kg</v>
      </c>
      <c r="H189" s="521" t="str">
        <f>IF(Saldo_Brg!D189="","",Saldo_Brg!D189)</f>
        <v/>
      </c>
      <c r="I189" s="659" t="str">
        <f>IF(Saldo_Brg!E189="","",Saldo_Brg!E189)</f>
        <v/>
      </c>
      <c r="J189" s="648"/>
      <c r="K189" s="387"/>
      <c r="L189" s="387"/>
      <c r="M189" s="387"/>
      <c r="N189" s="387"/>
      <c r="O189" s="387"/>
      <c r="P189" s="387"/>
      <c r="Q189" s="387"/>
      <c r="R189" s="387"/>
      <c r="S189" s="387"/>
      <c r="T189" s="387"/>
      <c r="U189" s="387"/>
      <c r="V189" s="387"/>
      <c r="W189" s="387"/>
      <c r="X189" s="387"/>
      <c r="Y189" s="387"/>
      <c r="Z189" s="387"/>
      <c r="AA189" s="387"/>
      <c r="AB189" s="387"/>
      <c r="AC189" s="387"/>
      <c r="AD189" s="387"/>
    </row>
    <row r="190" spans="1:30" ht="13" hidden="1" thickTop="1">
      <c r="A190" s="522">
        <v>182</v>
      </c>
      <c r="B190" s="522">
        <v>182</v>
      </c>
      <c r="C190" s="523"/>
      <c r="D190" s="517" t="s">
        <v>79</v>
      </c>
      <c r="E190" s="518" t="str">
        <f>IF(Saldo_Brg!B190="","",Saldo_Brg!B190)</f>
        <v>Wortel</v>
      </c>
      <c r="F190" s="519"/>
      <c r="G190" s="520" t="str">
        <f>IF(Saldo_Brg!C190="","",Saldo_Brg!C190)</f>
        <v>kg</v>
      </c>
      <c r="H190" s="521" t="str">
        <f>IF(Saldo_Brg!D190="","",Saldo_Brg!D190)</f>
        <v/>
      </c>
      <c r="I190" s="659" t="str">
        <f>IF(Saldo_Brg!E190="","",Saldo_Brg!E190)</f>
        <v/>
      </c>
      <c r="J190" s="648"/>
      <c r="K190" s="387"/>
      <c r="L190" s="387"/>
      <c r="M190" s="387"/>
      <c r="N190" s="387"/>
      <c r="O190" s="387"/>
      <c r="P190" s="387"/>
      <c r="Q190" s="387"/>
      <c r="R190" s="387"/>
      <c r="S190" s="387"/>
      <c r="T190" s="387"/>
      <c r="U190" s="387"/>
      <c r="V190" s="387"/>
      <c r="W190" s="387"/>
      <c r="X190" s="387"/>
      <c r="Y190" s="387"/>
      <c r="Z190" s="387"/>
      <c r="AA190" s="387"/>
      <c r="AB190" s="387"/>
      <c r="AC190" s="387"/>
      <c r="AD190" s="387"/>
    </row>
    <row r="191" spans="1:30" ht="13" hidden="1" thickTop="1">
      <c r="A191" s="522">
        <v>183</v>
      </c>
      <c r="B191" s="522">
        <v>183</v>
      </c>
      <c r="C191" s="523"/>
      <c r="D191" s="517" t="s">
        <v>79</v>
      </c>
      <c r="E191" s="518" t="str">
        <f>IF(Saldo_Brg!B191="","",Saldo_Brg!B191)</f>
        <v>Lobak putih</v>
      </c>
      <c r="F191" s="519"/>
      <c r="G191" s="520" t="str">
        <f>IF(Saldo_Brg!C191="","",Saldo_Brg!C191)</f>
        <v>kg</v>
      </c>
      <c r="H191" s="521" t="str">
        <f>IF(Saldo_Brg!D191="","",Saldo_Brg!D191)</f>
        <v/>
      </c>
      <c r="I191" s="659" t="str">
        <f>IF(Saldo_Brg!E191="","",Saldo_Brg!E191)</f>
        <v/>
      </c>
      <c r="J191" s="648"/>
      <c r="K191" s="387"/>
      <c r="L191" s="387"/>
      <c r="M191" s="387"/>
      <c r="N191" s="387"/>
      <c r="O191" s="387"/>
      <c r="P191" s="387"/>
      <c r="Q191" s="387"/>
      <c r="R191" s="387"/>
      <c r="S191" s="387"/>
      <c r="T191" s="387"/>
      <c r="U191" s="387"/>
      <c r="V191" s="387"/>
      <c r="W191" s="387"/>
      <c r="X191" s="387"/>
      <c r="Y191" s="387"/>
      <c r="Z191" s="387"/>
      <c r="AA191" s="387"/>
      <c r="AB191" s="387"/>
      <c r="AC191" s="387"/>
      <c r="AD191" s="387"/>
    </row>
    <row r="192" spans="1:30" ht="13" hidden="1" thickTop="1">
      <c r="A192" s="522">
        <v>184</v>
      </c>
      <c r="B192" s="522">
        <v>184</v>
      </c>
      <c r="C192" s="523"/>
      <c r="D192" s="517" t="s">
        <v>79</v>
      </c>
      <c r="E192" s="518" t="str">
        <f>IF(Saldo_Brg!B192="","",Saldo_Brg!B192)</f>
        <v>Bit</v>
      </c>
      <c r="F192" s="519"/>
      <c r="G192" s="520" t="str">
        <f>IF(Saldo_Brg!C192="","",Saldo_Brg!C192)</f>
        <v>kg</v>
      </c>
      <c r="H192" s="521" t="str">
        <f>IF(Saldo_Brg!D192="","",Saldo_Brg!D192)</f>
        <v/>
      </c>
      <c r="I192" s="659" t="str">
        <f>IF(Saldo_Brg!E192="","",Saldo_Brg!E192)</f>
        <v/>
      </c>
      <c r="J192" s="648"/>
      <c r="K192" s="387"/>
      <c r="L192" s="387"/>
      <c r="M192" s="387"/>
      <c r="N192" s="387"/>
      <c r="O192" s="387"/>
      <c r="P192" s="387"/>
      <c r="Q192" s="387"/>
      <c r="R192" s="387"/>
      <c r="S192" s="387"/>
      <c r="T192" s="387"/>
      <c r="U192" s="387"/>
      <c r="V192" s="387"/>
      <c r="W192" s="387"/>
      <c r="X192" s="387"/>
      <c r="Y192" s="387"/>
      <c r="Z192" s="387"/>
      <c r="AA192" s="387"/>
      <c r="AB192" s="387"/>
      <c r="AC192" s="387"/>
      <c r="AD192" s="387"/>
    </row>
    <row r="193" spans="1:30" ht="13" hidden="1" thickTop="1">
      <c r="A193" s="522">
        <v>185</v>
      </c>
      <c r="B193" s="522">
        <v>185</v>
      </c>
      <c r="C193" s="523"/>
      <c r="D193" s="517" t="s">
        <v>79</v>
      </c>
      <c r="E193" s="518" t="str">
        <f>IF(Saldo_Brg!B193="","",Saldo_Brg!B193)</f>
        <v>Sayuran buah/umbi/akar-lainnya</v>
      </c>
      <c r="F193" s="519"/>
      <c r="G193" s="520" t="str">
        <f>IF(Saldo_Brg!C193="","",Saldo_Brg!C193)</f>
        <v>kg</v>
      </c>
      <c r="H193" s="521" t="str">
        <f>IF(Saldo_Brg!D193="","",Saldo_Brg!D193)</f>
        <v/>
      </c>
      <c r="I193" s="659" t="str">
        <f>IF(Saldo_Brg!E193="","",Saldo_Brg!E193)</f>
        <v/>
      </c>
      <c r="J193" s="648"/>
      <c r="K193" s="387"/>
      <c r="L193" s="387"/>
      <c r="M193" s="387"/>
      <c r="N193" s="387"/>
      <c r="O193" s="387"/>
      <c r="P193" s="387"/>
      <c r="Q193" s="387"/>
      <c r="R193" s="387"/>
      <c r="S193" s="387"/>
      <c r="T193" s="387"/>
      <c r="U193" s="387"/>
      <c r="V193" s="387"/>
      <c r="W193" s="387"/>
      <c r="X193" s="387"/>
      <c r="Y193" s="387"/>
      <c r="Z193" s="387"/>
      <c r="AA193" s="387"/>
      <c r="AB193" s="387"/>
      <c r="AC193" s="387"/>
      <c r="AD193" s="387"/>
    </row>
    <row r="194" spans="1:30" ht="13" hidden="1" thickTop="1">
      <c r="A194" s="522">
        <v>186</v>
      </c>
      <c r="B194" s="522">
        <v>186</v>
      </c>
      <c r="C194" s="523"/>
      <c r="D194" s="517" t="s">
        <v>79</v>
      </c>
      <c r="E194" s="518" t="str">
        <f>IF(Saldo_Brg!B194="","",Saldo_Brg!B194)</f>
        <v>SAYURAN BAWANG DAN AROMATIK</v>
      </c>
      <c r="F194" s="519"/>
      <c r="G194" s="520" t="str">
        <f>IF(Saldo_Brg!C194="","",Saldo_Brg!C194)</f>
        <v/>
      </c>
      <c r="H194" s="521" t="str">
        <f>IF(Saldo_Brg!D194="","",Saldo_Brg!D194)</f>
        <v/>
      </c>
      <c r="I194" s="659" t="str">
        <f>IF(Saldo_Brg!E194="","",Saldo_Brg!E194)</f>
        <v/>
      </c>
      <c r="J194" s="648"/>
      <c r="K194" s="387"/>
      <c r="L194" s="387"/>
      <c r="M194" s="387"/>
      <c r="N194" s="387"/>
      <c r="O194" s="387"/>
      <c r="P194" s="387"/>
      <c r="Q194" s="387"/>
      <c r="R194" s="387"/>
      <c r="S194" s="387"/>
      <c r="T194" s="387"/>
      <c r="U194" s="387"/>
      <c r="V194" s="387"/>
      <c r="W194" s="387"/>
      <c r="X194" s="387"/>
      <c r="Y194" s="387"/>
      <c r="Z194" s="387"/>
      <c r="AA194" s="387"/>
      <c r="AB194" s="387"/>
      <c r="AC194" s="387"/>
      <c r="AD194" s="387"/>
    </row>
    <row r="195" spans="1:30" ht="13" hidden="1" thickTop="1">
      <c r="A195" s="522">
        <v>187</v>
      </c>
      <c r="B195" s="522">
        <v>187</v>
      </c>
      <c r="C195" s="523"/>
      <c r="D195" s="517" t="s">
        <v>79</v>
      </c>
      <c r="E195" s="518" t="str">
        <f>IF(Saldo_Brg!B195="","",Saldo_Brg!B195)</f>
        <v>Bawang merah</v>
      </c>
      <c r="F195" s="519"/>
      <c r="G195" s="520" t="str">
        <f>IF(Saldo_Brg!C195="","",Saldo_Brg!C195)</f>
        <v>kg</v>
      </c>
      <c r="H195" s="521" t="str">
        <f>IF(Saldo_Brg!D195="","",Saldo_Brg!D195)</f>
        <v/>
      </c>
      <c r="I195" s="659" t="str">
        <f>IF(Saldo_Brg!E195="","",Saldo_Brg!E195)</f>
        <v/>
      </c>
      <c r="J195" s="648"/>
      <c r="K195" s="387"/>
      <c r="L195" s="387"/>
      <c r="M195" s="387"/>
      <c r="N195" s="387"/>
      <c r="O195" s="387"/>
      <c r="P195" s="387"/>
      <c r="Q195" s="387"/>
      <c r="R195" s="387"/>
      <c r="S195" s="387"/>
      <c r="T195" s="387"/>
      <c r="U195" s="387"/>
      <c r="V195" s="387"/>
      <c r="W195" s="387"/>
      <c r="X195" s="387"/>
      <c r="Y195" s="387"/>
      <c r="Z195" s="387"/>
      <c r="AA195" s="387"/>
      <c r="AB195" s="387"/>
      <c r="AC195" s="387"/>
      <c r="AD195" s="387"/>
    </row>
    <row r="196" spans="1:30" ht="13" hidden="1" thickTop="1">
      <c r="A196" s="522">
        <v>188</v>
      </c>
      <c r="B196" s="522">
        <v>188</v>
      </c>
      <c r="C196" s="523"/>
      <c r="D196" s="517" t="s">
        <v>79</v>
      </c>
      <c r="E196" s="518" t="str">
        <f>IF(Saldo_Brg!B196="","",Saldo_Brg!B196)</f>
        <v>Bawang putih</v>
      </c>
      <c r="F196" s="519"/>
      <c r="G196" s="520" t="str">
        <f>IF(Saldo_Brg!C196="","",Saldo_Brg!C196)</f>
        <v>kg</v>
      </c>
      <c r="H196" s="521" t="str">
        <f>IF(Saldo_Brg!D196="","",Saldo_Brg!D196)</f>
        <v/>
      </c>
      <c r="I196" s="659" t="str">
        <f>IF(Saldo_Brg!E196="","",Saldo_Brg!E196)</f>
        <v/>
      </c>
      <c r="J196" s="648"/>
      <c r="K196" s="387"/>
      <c r="L196" s="387"/>
      <c r="M196" s="387"/>
      <c r="N196" s="387"/>
      <c r="O196" s="387"/>
      <c r="P196" s="387"/>
      <c r="Q196" s="387"/>
      <c r="R196" s="387"/>
      <c r="S196" s="387"/>
      <c r="T196" s="387"/>
      <c r="U196" s="387"/>
      <c r="V196" s="387"/>
      <c r="W196" s="387"/>
      <c r="X196" s="387"/>
      <c r="Y196" s="387"/>
      <c r="Z196" s="387"/>
      <c r="AA196" s="387"/>
      <c r="AB196" s="387"/>
      <c r="AC196" s="387"/>
      <c r="AD196" s="387"/>
    </row>
    <row r="197" spans="1:30" ht="13" hidden="1" thickTop="1">
      <c r="A197" s="522">
        <v>189</v>
      </c>
      <c r="B197" s="522">
        <v>189</v>
      </c>
      <c r="C197" s="523"/>
      <c r="D197" s="517" t="s">
        <v>79</v>
      </c>
      <c r="E197" s="518" t="str">
        <f>IF(Saldo_Brg!B197="","",Saldo_Brg!B197)</f>
        <v>Bawang bombai</v>
      </c>
      <c r="F197" s="519"/>
      <c r="G197" s="520" t="str">
        <f>IF(Saldo_Brg!C197="","",Saldo_Brg!C197)</f>
        <v>kg</v>
      </c>
      <c r="H197" s="521" t="str">
        <f>IF(Saldo_Brg!D197="","",Saldo_Brg!D197)</f>
        <v/>
      </c>
      <c r="I197" s="659" t="str">
        <f>IF(Saldo_Brg!E197="","",Saldo_Brg!E197)</f>
        <v/>
      </c>
      <c r="J197" s="648"/>
      <c r="K197" s="387"/>
      <c r="L197" s="387"/>
      <c r="M197" s="387"/>
      <c r="N197" s="387"/>
      <c r="O197" s="387"/>
      <c r="P197" s="387"/>
      <c r="Q197" s="387"/>
      <c r="R197" s="387"/>
      <c r="S197" s="387"/>
      <c r="T197" s="387"/>
      <c r="U197" s="387"/>
      <c r="V197" s="387"/>
      <c r="W197" s="387"/>
      <c r="X197" s="387"/>
      <c r="Y197" s="387"/>
      <c r="Z197" s="387"/>
      <c r="AA197" s="387"/>
      <c r="AB197" s="387"/>
      <c r="AC197" s="387"/>
      <c r="AD197" s="387"/>
    </row>
    <row r="198" spans="1:30" ht="13" hidden="1" thickTop="1">
      <c r="A198" s="522">
        <v>190</v>
      </c>
      <c r="B198" s="522">
        <v>190</v>
      </c>
      <c r="C198" s="523"/>
      <c r="D198" s="517" t="s">
        <v>79</v>
      </c>
      <c r="E198" s="518" t="str">
        <f>IF(Saldo_Brg!B198="","",Saldo_Brg!B198)</f>
        <v>Daun bawang</v>
      </c>
      <c r="F198" s="519"/>
      <c r="G198" s="520" t="str">
        <f>IF(Saldo_Brg!C198="","",Saldo_Brg!C198)</f>
        <v>kg</v>
      </c>
      <c r="H198" s="521" t="str">
        <f>IF(Saldo_Brg!D198="","",Saldo_Brg!D198)</f>
        <v/>
      </c>
      <c r="I198" s="659" t="str">
        <f>IF(Saldo_Brg!E198="","",Saldo_Brg!E198)</f>
        <v/>
      </c>
      <c r="J198" s="648"/>
      <c r="K198" s="387"/>
      <c r="L198" s="387"/>
      <c r="M198" s="387"/>
      <c r="N198" s="387"/>
      <c r="O198" s="387"/>
      <c r="P198" s="387"/>
      <c r="Q198" s="387"/>
      <c r="R198" s="387"/>
      <c r="S198" s="387"/>
      <c r="T198" s="387"/>
      <c r="U198" s="387"/>
      <c r="V198" s="387"/>
      <c r="W198" s="387"/>
      <c r="X198" s="387"/>
      <c r="Y198" s="387"/>
      <c r="Z198" s="387"/>
      <c r="AA198" s="387"/>
      <c r="AB198" s="387"/>
      <c r="AC198" s="387"/>
      <c r="AD198" s="387"/>
    </row>
    <row r="199" spans="1:30" ht="13" hidden="1" thickTop="1">
      <c r="A199" s="522">
        <v>191</v>
      </c>
      <c r="B199" s="522">
        <v>191</v>
      </c>
      <c r="C199" s="523"/>
      <c r="D199" s="517" t="s">
        <v>79</v>
      </c>
      <c r="E199" s="518" t="str">
        <f>IF(Saldo_Brg!B199="","",Saldo_Brg!B199)</f>
        <v>Bawang prei</v>
      </c>
      <c r="F199" s="519"/>
      <c r="G199" s="520" t="str">
        <f>IF(Saldo_Brg!C199="","",Saldo_Brg!C199)</f>
        <v>kg</v>
      </c>
      <c r="H199" s="521" t="str">
        <f>IF(Saldo_Brg!D199="","",Saldo_Brg!D199)</f>
        <v/>
      </c>
      <c r="I199" s="659" t="str">
        <f>IF(Saldo_Brg!E199="","",Saldo_Brg!E199)</f>
        <v/>
      </c>
      <c r="J199" s="648"/>
      <c r="K199" s="387"/>
      <c r="L199" s="387"/>
      <c r="M199" s="387"/>
      <c r="N199" s="387"/>
      <c r="O199" s="387"/>
      <c r="P199" s="387"/>
      <c r="Q199" s="387"/>
      <c r="R199" s="387"/>
      <c r="S199" s="387"/>
      <c r="T199" s="387"/>
      <c r="U199" s="387"/>
      <c r="V199" s="387"/>
      <c r="W199" s="387"/>
      <c r="X199" s="387"/>
      <c r="Y199" s="387"/>
      <c r="Z199" s="387"/>
      <c r="AA199" s="387"/>
      <c r="AB199" s="387"/>
      <c r="AC199" s="387"/>
      <c r="AD199" s="387"/>
    </row>
    <row r="200" spans="1:30" ht="13" hidden="1" thickTop="1">
      <c r="A200" s="522">
        <v>192</v>
      </c>
      <c r="B200" s="522">
        <v>192</v>
      </c>
      <c r="C200" s="523"/>
      <c r="D200" s="517" t="s">
        <v>79</v>
      </c>
      <c r="E200" s="518" t="str">
        <f>IF(Saldo_Brg!B200="","",Saldo_Brg!B200)</f>
        <v>Jahe</v>
      </c>
      <c r="F200" s="519"/>
      <c r="G200" s="520" t="str">
        <f>IF(Saldo_Brg!C200="","",Saldo_Brg!C200)</f>
        <v>kg</v>
      </c>
      <c r="H200" s="521" t="str">
        <f>IF(Saldo_Brg!D200="","",Saldo_Brg!D200)</f>
        <v/>
      </c>
      <c r="I200" s="659" t="str">
        <f>IF(Saldo_Brg!E200="","",Saldo_Brg!E200)</f>
        <v/>
      </c>
      <c r="J200" s="648"/>
      <c r="K200" s="387"/>
      <c r="L200" s="387"/>
      <c r="M200" s="387"/>
      <c r="N200" s="387"/>
      <c r="O200" s="387"/>
      <c r="P200" s="387"/>
      <c r="Q200" s="387"/>
      <c r="R200" s="387"/>
      <c r="S200" s="387"/>
      <c r="T200" s="387"/>
      <c r="U200" s="387"/>
      <c r="V200" s="387"/>
      <c r="W200" s="387"/>
      <c r="X200" s="387"/>
      <c r="Y200" s="387"/>
      <c r="Z200" s="387"/>
      <c r="AA200" s="387"/>
      <c r="AB200" s="387"/>
      <c r="AC200" s="387"/>
      <c r="AD200" s="387"/>
    </row>
    <row r="201" spans="1:30" ht="13" hidden="1" thickTop="1">
      <c r="A201" s="522">
        <v>193</v>
      </c>
      <c r="B201" s="522">
        <v>193</v>
      </c>
      <c r="C201" s="523"/>
      <c r="D201" s="517" t="s">
        <v>79</v>
      </c>
      <c r="E201" s="518" t="str">
        <f>IF(Saldo_Brg!B201="","",Saldo_Brg!B201)</f>
        <v>Kunyit</v>
      </c>
      <c r="F201" s="519"/>
      <c r="G201" s="520" t="str">
        <f>IF(Saldo_Brg!C201="","",Saldo_Brg!C201)</f>
        <v>kg</v>
      </c>
      <c r="H201" s="521" t="str">
        <f>IF(Saldo_Brg!D201="","",Saldo_Brg!D201)</f>
        <v/>
      </c>
      <c r="I201" s="659" t="str">
        <f>IF(Saldo_Brg!E201="","",Saldo_Brg!E201)</f>
        <v/>
      </c>
      <c r="J201" s="648"/>
      <c r="K201" s="387"/>
      <c r="L201" s="387"/>
      <c r="M201" s="387"/>
      <c r="N201" s="387"/>
      <c r="O201" s="387"/>
      <c r="P201" s="387"/>
      <c r="Q201" s="387"/>
      <c r="R201" s="387"/>
      <c r="S201" s="387"/>
      <c r="T201" s="387"/>
      <c r="U201" s="387"/>
      <c r="V201" s="387"/>
      <c r="W201" s="387"/>
      <c r="X201" s="387"/>
      <c r="Y201" s="387"/>
      <c r="Z201" s="387"/>
      <c r="AA201" s="387"/>
      <c r="AB201" s="387"/>
      <c r="AC201" s="387"/>
      <c r="AD201" s="387"/>
    </row>
    <row r="202" spans="1:30" ht="13" hidden="1" thickTop="1">
      <c r="A202" s="522">
        <v>194</v>
      </c>
      <c r="B202" s="522">
        <v>194</v>
      </c>
      <c r="C202" s="523"/>
      <c r="D202" s="517" t="s">
        <v>79</v>
      </c>
      <c r="E202" s="518" t="str">
        <f>IF(Saldo_Brg!B202="","",Saldo_Brg!B202)</f>
        <v>Lengkuas</v>
      </c>
      <c r="F202" s="519"/>
      <c r="G202" s="520" t="str">
        <f>IF(Saldo_Brg!C202="","",Saldo_Brg!C202)</f>
        <v>kg</v>
      </c>
      <c r="H202" s="521" t="str">
        <f>IF(Saldo_Brg!D202="","",Saldo_Brg!D202)</f>
        <v/>
      </c>
      <c r="I202" s="659" t="str">
        <f>IF(Saldo_Brg!E202="","",Saldo_Brg!E202)</f>
        <v/>
      </c>
      <c r="J202" s="648"/>
      <c r="K202" s="387"/>
      <c r="L202" s="387"/>
      <c r="M202" s="387"/>
      <c r="N202" s="387"/>
      <c r="O202" s="387"/>
      <c r="P202" s="387"/>
      <c r="Q202" s="387"/>
      <c r="R202" s="387"/>
      <c r="S202" s="387"/>
      <c r="T202" s="387"/>
      <c r="U202" s="387"/>
      <c r="V202" s="387"/>
      <c r="W202" s="387"/>
      <c r="X202" s="387"/>
      <c r="Y202" s="387"/>
      <c r="Z202" s="387"/>
      <c r="AA202" s="387"/>
      <c r="AB202" s="387"/>
      <c r="AC202" s="387"/>
      <c r="AD202" s="387"/>
    </row>
    <row r="203" spans="1:30" ht="13" hidden="1" thickTop="1">
      <c r="A203" s="522">
        <v>195</v>
      </c>
      <c r="B203" s="522">
        <v>195</v>
      </c>
      <c r="C203" s="523"/>
      <c r="D203" s="517" t="s">
        <v>79</v>
      </c>
      <c r="E203" s="518" t="str">
        <f>IF(Saldo_Brg!B203="","",Saldo_Brg!B203)</f>
        <v>Kencur</v>
      </c>
      <c r="F203" s="519"/>
      <c r="G203" s="520" t="str">
        <f>IF(Saldo_Brg!C203="","",Saldo_Brg!C203)</f>
        <v>kg</v>
      </c>
      <c r="H203" s="521" t="str">
        <f>IF(Saldo_Brg!D203="","",Saldo_Brg!D203)</f>
        <v/>
      </c>
      <c r="I203" s="659" t="str">
        <f>IF(Saldo_Brg!E203="","",Saldo_Brg!E203)</f>
        <v/>
      </c>
      <c r="J203" s="648"/>
      <c r="K203" s="387"/>
      <c r="L203" s="387"/>
      <c r="M203" s="387"/>
      <c r="N203" s="387"/>
      <c r="O203" s="387"/>
      <c r="P203" s="387"/>
      <c r="Q203" s="387"/>
      <c r="R203" s="387"/>
      <c r="S203" s="387"/>
      <c r="T203" s="387"/>
      <c r="U203" s="387"/>
      <c r="V203" s="387"/>
      <c r="W203" s="387"/>
      <c r="X203" s="387"/>
      <c r="Y203" s="387"/>
      <c r="Z203" s="387"/>
      <c r="AA203" s="387"/>
      <c r="AB203" s="387"/>
      <c r="AC203" s="387"/>
      <c r="AD203" s="387"/>
    </row>
    <row r="204" spans="1:30" ht="13" hidden="1" thickTop="1">
      <c r="A204" s="522">
        <v>196</v>
      </c>
      <c r="B204" s="522">
        <v>196</v>
      </c>
      <c r="C204" s="523"/>
      <c r="D204" s="517" t="s">
        <v>79</v>
      </c>
      <c r="E204" s="518" t="str">
        <f>IF(Saldo_Brg!B204="","",Saldo_Brg!B204)</f>
        <v>Serai</v>
      </c>
      <c r="F204" s="519"/>
      <c r="G204" s="520" t="str">
        <f>IF(Saldo_Brg!C204="","",Saldo_Brg!C204)</f>
        <v>kg</v>
      </c>
      <c r="H204" s="521" t="str">
        <f>IF(Saldo_Brg!D204="","",Saldo_Brg!D204)</f>
        <v/>
      </c>
      <c r="I204" s="659" t="str">
        <f>IF(Saldo_Brg!E204="","",Saldo_Brg!E204)</f>
        <v/>
      </c>
      <c r="J204" s="648"/>
      <c r="K204" s="387"/>
      <c r="L204" s="387"/>
      <c r="M204" s="387"/>
      <c r="N204" s="387"/>
      <c r="O204" s="387"/>
      <c r="P204" s="387"/>
      <c r="Q204" s="387"/>
      <c r="R204" s="387"/>
      <c r="S204" s="387"/>
      <c r="T204" s="387"/>
      <c r="U204" s="387"/>
      <c r="V204" s="387"/>
      <c r="W204" s="387"/>
      <c r="X204" s="387"/>
      <c r="Y204" s="387"/>
      <c r="Z204" s="387"/>
      <c r="AA204" s="387"/>
      <c r="AB204" s="387"/>
      <c r="AC204" s="387"/>
      <c r="AD204" s="387"/>
    </row>
    <row r="205" spans="1:30" ht="13" hidden="1" thickTop="1">
      <c r="A205" s="522">
        <v>197</v>
      </c>
      <c r="B205" s="522">
        <v>197</v>
      </c>
      <c r="C205" s="523"/>
      <c r="D205" s="517" t="s">
        <v>79</v>
      </c>
      <c r="E205" s="518" t="str">
        <f>IF(Saldo_Brg!B205="","",Saldo_Brg!B205)</f>
        <v>Temu kunci</v>
      </c>
      <c r="F205" s="519"/>
      <c r="G205" s="520" t="str">
        <f>IF(Saldo_Brg!C205="","",Saldo_Brg!C205)</f>
        <v>kg</v>
      </c>
      <c r="H205" s="521" t="str">
        <f>IF(Saldo_Brg!D205="","",Saldo_Brg!D205)</f>
        <v/>
      </c>
      <c r="I205" s="659" t="str">
        <f>IF(Saldo_Brg!E205="","",Saldo_Brg!E205)</f>
        <v/>
      </c>
      <c r="J205" s="648"/>
      <c r="K205" s="387"/>
      <c r="L205" s="387"/>
      <c r="M205" s="387"/>
      <c r="N205" s="387"/>
      <c r="O205" s="387"/>
      <c r="P205" s="387"/>
      <c r="Q205" s="387"/>
      <c r="R205" s="387"/>
      <c r="S205" s="387"/>
      <c r="T205" s="387"/>
      <c r="U205" s="387"/>
      <c r="V205" s="387"/>
      <c r="W205" s="387"/>
      <c r="X205" s="387"/>
      <c r="Y205" s="387"/>
      <c r="Z205" s="387"/>
      <c r="AA205" s="387"/>
      <c r="AB205" s="387"/>
      <c r="AC205" s="387"/>
      <c r="AD205" s="387"/>
    </row>
    <row r="206" spans="1:30" ht="13" hidden="1" thickTop="1">
      <c r="A206" s="522">
        <v>198</v>
      </c>
      <c r="B206" s="522">
        <v>198</v>
      </c>
      <c r="C206" s="523"/>
      <c r="D206" s="517" t="s">
        <v>79</v>
      </c>
      <c r="E206" s="518" t="str">
        <f>IF(Saldo_Brg!B206="","",Saldo_Brg!B206)</f>
        <v>Kemiri</v>
      </c>
      <c r="F206" s="519"/>
      <c r="G206" s="520" t="str">
        <f>IF(Saldo_Brg!C206="","",Saldo_Brg!C206)</f>
        <v>kg</v>
      </c>
      <c r="H206" s="521" t="str">
        <f>IF(Saldo_Brg!D206="","",Saldo_Brg!D206)</f>
        <v/>
      </c>
      <c r="I206" s="659" t="str">
        <f>IF(Saldo_Brg!E206="","",Saldo_Brg!E206)</f>
        <v/>
      </c>
      <c r="J206" s="648"/>
      <c r="K206" s="387"/>
      <c r="L206" s="387"/>
      <c r="M206" s="387"/>
      <c r="N206" s="387"/>
      <c r="O206" s="387"/>
      <c r="P206" s="387"/>
      <c r="Q206" s="387"/>
      <c r="R206" s="387"/>
      <c r="S206" s="387"/>
      <c r="T206" s="387"/>
      <c r="U206" s="387"/>
      <c r="V206" s="387"/>
      <c r="W206" s="387"/>
      <c r="X206" s="387"/>
      <c r="Y206" s="387"/>
      <c r="Z206" s="387"/>
      <c r="AA206" s="387"/>
      <c r="AB206" s="387"/>
      <c r="AC206" s="387"/>
      <c r="AD206" s="387"/>
    </row>
    <row r="207" spans="1:30" ht="13" hidden="1" thickTop="1">
      <c r="A207" s="522">
        <v>199</v>
      </c>
      <c r="B207" s="522">
        <v>199</v>
      </c>
      <c r="C207" s="523"/>
      <c r="D207" s="517" t="s">
        <v>79</v>
      </c>
      <c r="E207" s="518" t="str">
        <f>IF(Saldo_Brg!B207="","",Saldo_Brg!B207)</f>
        <v>Sayuran bawang dan aromatik lainnya</v>
      </c>
      <c r="F207" s="519"/>
      <c r="G207" s="520" t="str">
        <f>IF(Saldo_Brg!C207="","",Saldo_Brg!C207)</f>
        <v>kg</v>
      </c>
      <c r="H207" s="521" t="str">
        <f>IF(Saldo_Brg!D207="","",Saldo_Brg!D207)</f>
        <v/>
      </c>
      <c r="I207" s="659" t="str">
        <f>IF(Saldo_Brg!E207="","",Saldo_Brg!E207)</f>
        <v/>
      </c>
      <c r="J207" s="648"/>
      <c r="K207" s="387"/>
      <c r="L207" s="387"/>
      <c r="M207" s="387"/>
      <c r="N207" s="387"/>
      <c r="O207" s="387"/>
      <c r="P207" s="387"/>
      <c r="Q207" s="387"/>
      <c r="R207" s="387"/>
      <c r="S207" s="387"/>
      <c r="T207" s="387"/>
      <c r="U207" s="387"/>
      <c r="V207" s="387"/>
      <c r="W207" s="387"/>
      <c r="X207" s="387"/>
      <c r="Y207" s="387"/>
      <c r="Z207" s="387"/>
      <c r="AA207" s="387"/>
      <c r="AB207" s="387"/>
      <c r="AC207" s="387"/>
      <c r="AD207" s="387"/>
    </row>
    <row r="208" spans="1:30" ht="13" hidden="1" thickTop="1">
      <c r="A208" s="522">
        <v>200</v>
      </c>
      <c r="B208" s="522">
        <v>200</v>
      </c>
      <c r="C208" s="523"/>
      <c r="D208" s="517" t="s">
        <v>79</v>
      </c>
      <c r="E208" s="518" t="str">
        <f>IF(Saldo_Brg!B208="","",Saldo_Brg!B208)</f>
        <v>JAMUR</v>
      </c>
      <c r="F208" s="519"/>
      <c r="G208" s="520" t="str">
        <f>IF(Saldo_Brg!C208="","",Saldo_Brg!C208)</f>
        <v/>
      </c>
      <c r="H208" s="521" t="str">
        <f>IF(Saldo_Brg!D208="","",Saldo_Brg!D208)</f>
        <v/>
      </c>
      <c r="I208" s="659" t="str">
        <f>IF(Saldo_Brg!E208="","",Saldo_Brg!E208)</f>
        <v/>
      </c>
      <c r="J208" s="648"/>
      <c r="K208" s="387"/>
      <c r="L208" s="387"/>
      <c r="M208" s="387"/>
      <c r="N208" s="387"/>
      <c r="O208" s="387"/>
      <c r="P208" s="387"/>
      <c r="Q208" s="387"/>
      <c r="R208" s="387"/>
      <c r="S208" s="387"/>
      <c r="T208" s="387"/>
      <c r="U208" s="387"/>
      <c r="V208" s="387"/>
      <c r="W208" s="387"/>
      <c r="X208" s="387"/>
      <c r="Y208" s="387"/>
      <c r="Z208" s="387"/>
      <c r="AA208" s="387"/>
      <c r="AB208" s="387"/>
      <c r="AC208" s="387"/>
      <c r="AD208" s="387"/>
    </row>
    <row r="209" spans="1:30" ht="13" hidden="1" customHeight="1" thickTop="1" thickBot="1">
      <c r="A209" s="522">
        <v>201</v>
      </c>
      <c r="B209" s="522">
        <v>201</v>
      </c>
      <c r="C209" s="523"/>
      <c r="D209" s="517" t="s">
        <v>79</v>
      </c>
      <c r="E209" s="518" t="str">
        <f>IF(Saldo_Brg!B209="","",Saldo_Brg!B209)</f>
        <v>Jamur tiram</v>
      </c>
      <c r="F209" s="519"/>
      <c r="G209" s="520" t="str">
        <f>IF(Saldo_Brg!C209="","",Saldo_Brg!C209)</f>
        <v>kg</v>
      </c>
      <c r="H209" s="521" t="str">
        <f>IF(Saldo_Brg!D209="","",Saldo_Brg!D209)</f>
        <v/>
      </c>
      <c r="I209" s="659" t="str">
        <f>IF(Saldo_Brg!E209="","",Saldo_Brg!E209)</f>
        <v/>
      </c>
      <c r="J209" s="657" t="str">
        <f>IF(Table4[[#This Row],[Vol]]="","",Table4[[#This Row],[Vol]]*Table4[[#This Row],[Harga Beli]])</f>
        <v/>
      </c>
      <c r="K209" s="387"/>
      <c r="P209" s="387"/>
      <c r="Q209" s="387"/>
      <c r="R209" s="387"/>
      <c r="S209" s="387"/>
      <c r="T209" s="387"/>
      <c r="U209" s="387"/>
      <c r="V209" s="387"/>
      <c r="W209" s="387"/>
      <c r="X209" s="387"/>
      <c r="Y209" s="387"/>
      <c r="Z209" s="387"/>
      <c r="AA209" s="387"/>
      <c r="AB209" s="387"/>
      <c r="AC209" s="387"/>
      <c r="AD209" s="387"/>
    </row>
    <row r="210" spans="1:30" ht="13" hidden="1" customHeight="1" thickTop="1" thickBot="1">
      <c r="A210" s="522">
        <v>202</v>
      </c>
      <c r="B210" s="522">
        <v>202</v>
      </c>
      <c r="C210" s="523"/>
      <c r="D210" s="517" t="s">
        <v>79</v>
      </c>
      <c r="E210" s="518" t="str">
        <f>IF(Saldo_Brg!B210="","",Saldo_Brg!B210)</f>
        <v>Jamur kancing</v>
      </c>
      <c r="F210" s="519"/>
      <c r="G210" s="520" t="str">
        <f>IF(Saldo_Brg!C210="","",Saldo_Brg!C210)</f>
        <v>kg</v>
      </c>
      <c r="H210" s="521" t="str">
        <f>IF(Saldo_Brg!D210="","",Saldo_Brg!D210)</f>
        <v/>
      </c>
      <c r="I210" s="659" t="str">
        <f>IF(Saldo_Brg!E210="","",Saldo_Brg!E210)</f>
        <v/>
      </c>
      <c r="J210" s="657" t="str">
        <f>IF(Table4[[#This Row],[Vol]]="","",Table4[[#This Row],[Vol]]*Table4[[#This Row],[Harga Beli]])</f>
        <v/>
      </c>
      <c r="K210" s="387"/>
      <c r="P210" s="387"/>
      <c r="Q210" s="387"/>
      <c r="R210" s="387"/>
      <c r="S210" s="387"/>
      <c r="T210" s="387"/>
      <c r="U210" s="387"/>
      <c r="V210" s="387"/>
      <c r="W210" s="387"/>
      <c r="X210" s="387"/>
      <c r="Y210" s="387"/>
      <c r="Z210" s="387"/>
      <c r="AA210" s="387"/>
      <c r="AB210" s="387"/>
      <c r="AC210" s="387"/>
      <c r="AD210" s="387"/>
    </row>
    <row r="211" spans="1:30" ht="13" hidden="1" customHeight="1" thickTop="1" thickBot="1">
      <c r="A211" s="522">
        <v>203</v>
      </c>
      <c r="B211" s="522">
        <v>203</v>
      </c>
      <c r="C211" s="523"/>
      <c r="D211" s="517" t="s">
        <v>79</v>
      </c>
      <c r="E211" s="518" t="str">
        <f>IF(Saldo_Brg!B211="","",Saldo_Brg!B211)</f>
        <v>Jamur kuping</v>
      </c>
      <c r="F211" s="519"/>
      <c r="G211" s="520" t="str">
        <f>IF(Saldo_Brg!C211="","",Saldo_Brg!C211)</f>
        <v>kg</v>
      </c>
      <c r="H211" s="521" t="str">
        <f>IF(Saldo_Brg!D211="","",Saldo_Brg!D211)</f>
        <v/>
      </c>
      <c r="I211" s="659" t="str">
        <f>IF(Saldo_Brg!E211="","",Saldo_Brg!E211)</f>
        <v/>
      </c>
      <c r="J211" s="657" t="str">
        <f>IF(Table4[[#This Row],[Vol]]="","",Table4[[#This Row],[Vol]]*Table4[[#This Row],[Harga Beli]])</f>
        <v/>
      </c>
      <c r="K211" s="387"/>
      <c r="P211" s="387"/>
      <c r="Q211" s="387"/>
      <c r="R211" s="387"/>
      <c r="S211" s="387"/>
      <c r="T211" s="387"/>
      <c r="U211" s="387"/>
      <c r="V211" s="387"/>
      <c r="W211" s="387"/>
      <c r="X211" s="387"/>
      <c r="Y211" s="387"/>
      <c r="Z211" s="387"/>
      <c r="AA211" s="387"/>
      <c r="AB211" s="387"/>
      <c r="AC211" s="387"/>
      <c r="AD211" s="387"/>
    </row>
    <row r="212" spans="1:30" ht="13" hidden="1" customHeight="1" thickTop="1" thickBot="1">
      <c r="A212" s="522">
        <v>204</v>
      </c>
      <c r="B212" s="522">
        <v>204</v>
      </c>
      <c r="C212" s="523"/>
      <c r="D212" s="517" t="s">
        <v>79</v>
      </c>
      <c r="E212" s="518" t="str">
        <f>IF(Saldo_Brg!B212="","",Saldo_Brg!B212)</f>
        <v>Jamur shiitake</v>
      </c>
      <c r="F212" s="519"/>
      <c r="G212" s="520" t="str">
        <f>IF(Saldo_Brg!C212="","",Saldo_Brg!C212)</f>
        <v>kg</v>
      </c>
      <c r="H212" s="521" t="str">
        <f>IF(Saldo_Brg!D212="","",Saldo_Brg!D212)</f>
        <v/>
      </c>
      <c r="I212" s="659" t="str">
        <f>IF(Saldo_Brg!E212="","",Saldo_Brg!E212)</f>
        <v/>
      </c>
      <c r="J212" s="657" t="str">
        <f>IF(Table4[[#This Row],[Vol]]="","",Table4[[#This Row],[Vol]]*Table4[[#This Row],[Harga Beli]])</f>
        <v/>
      </c>
      <c r="K212" s="387"/>
      <c r="P212" s="387"/>
      <c r="Q212" s="387"/>
      <c r="R212" s="387"/>
      <c r="S212" s="387"/>
      <c r="T212" s="387"/>
      <c r="U212" s="387"/>
      <c r="V212" s="387"/>
      <c r="W212" s="387"/>
      <c r="X212" s="387"/>
      <c r="Y212" s="387"/>
      <c r="Z212" s="387"/>
      <c r="AA212" s="387"/>
      <c r="AB212" s="387"/>
      <c r="AC212" s="387"/>
      <c r="AD212" s="387"/>
    </row>
    <row r="213" spans="1:30" ht="13" hidden="1" customHeight="1" thickTop="1" thickBot="1">
      <c r="A213" s="522">
        <v>205</v>
      </c>
      <c r="B213" s="522">
        <v>205</v>
      </c>
      <c r="C213" s="523"/>
      <c r="D213" s="517" t="s">
        <v>79</v>
      </c>
      <c r="E213" s="518" t="str">
        <f>IF(Saldo_Brg!B213="","",Saldo_Brg!B213)</f>
        <v>Jamur-lainnya</v>
      </c>
      <c r="F213" s="519"/>
      <c r="G213" s="520" t="str">
        <f>IF(Saldo_Brg!C213="","",Saldo_Brg!C213)</f>
        <v>kg</v>
      </c>
      <c r="H213" s="521" t="str">
        <f>IF(Saldo_Brg!D213="","",Saldo_Brg!D213)</f>
        <v/>
      </c>
      <c r="I213" s="659" t="str">
        <f>IF(Saldo_Brg!E213="","",Saldo_Brg!E213)</f>
        <v/>
      </c>
      <c r="J213" s="657" t="str">
        <f>IF(Table4[[#This Row],[Vol]]="","",Table4[[#This Row],[Vol]]*Table4[[#This Row],[Harga Beli]])</f>
        <v/>
      </c>
      <c r="K213" s="387"/>
      <c r="L213" s="387"/>
      <c r="M213" s="387"/>
      <c r="N213" s="387"/>
      <c r="O213" s="387"/>
      <c r="P213" s="387"/>
      <c r="Q213" s="387"/>
      <c r="R213" s="387"/>
      <c r="S213" s="387"/>
      <c r="T213" s="387"/>
      <c r="U213" s="387"/>
      <c r="V213" s="387"/>
      <c r="W213" s="387"/>
      <c r="X213" s="387"/>
      <c r="Y213" s="387"/>
      <c r="Z213" s="387"/>
      <c r="AA213" s="387"/>
      <c r="AB213" s="387"/>
      <c r="AC213" s="387"/>
      <c r="AD213" s="387"/>
    </row>
    <row r="214" spans="1:30" ht="13" hidden="1" customHeight="1" thickTop="1" thickBot="1">
      <c r="A214" s="522">
        <v>206</v>
      </c>
      <c r="B214" s="522">
        <v>206</v>
      </c>
      <c r="C214" s="523"/>
      <c r="D214" s="517" t="s">
        <v>79</v>
      </c>
      <c r="E214" s="518" t="str">
        <f>IF(Saldo_Brg!B214="","",Saldo_Brg!B214)</f>
        <v>BUAH-BUAHAN</v>
      </c>
      <c r="F214" s="519"/>
      <c r="G214" s="520" t="str">
        <f>IF(Saldo_Brg!C214="","",Saldo_Brg!C214)</f>
        <v/>
      </c>
      <c r="H214" s="521" t="str">
        <f>IF(Saldo_Brg!D214="","",Saldo_Brg!D214)</f>
        <v/>
      </c>
      <c r="I214" s="659" t="str">
        <f>IF(Saldo_Brg!E214="","",Saldo_Brg!E214)</f>
        <v/>
      </c>
      <c r="J214" s="657" t="str">
        <f>IF(Table4[[#This Row],[Vol]]="","",Table4[[#This Row],[Vol]]*Table4[[#This Row],[Harga Beli]])</f>
        <v/>
      </c>
      <c r="K214" s="387"/>
      <c r="L214" s="387"/>
      <c r="M214" s="387"/>
      <c r="N214" s="387"/>
      <c r="O214" s="387"/>
      <c r="P214" s="387"/>
      <c r="Q214" s="387"/>
      <c r="R214" s="387"/>
      <c r="S214" s="387"/>
      <c r="T214" s="387"/>
      <c r="U214" s="387"/>
      <c r="V214" s="387"/>
      <c r="W214" s="387"/>
      <c r="X214" s="387"/>
      <c r="Y214" s="387"/>
      <c r="Z214" s="387"/>
      <c r="AA214" s="387"/>
      <c r="AB214" s="387"/>
      <c r="AC214" s="387"/>
      <c r="AD214" s="387"/>
    </row>
    <row r="215" spans="1:30" ht="13" hidden="1" customHeight="1" thickTop="1" thickBot="1">
      <c r="A215" s="522">
        <v>207</v>
      </c>
      <c r="B215" s="522">
        <v>207</v>
      </c>
      <c r="C215" s="523"/>
      <c r="D215" s="517" t="s">
        <v>79</v>
      </c>
      <c r="E215" s="518" t="str">
        <f>IF(Saldo_Brg!B215="","",Saldo_Brg!B215)</f>
        <v>BUAH LOKAL</v>
      </c>
      <c r="F215" s="519"/>
      <c r="G215" s="520" t="str">
        <f>IF(Saldo_Brg!C215="","",Saldo_Brg!C215)</f>
        <v/>
      </c>
      <c r="H215" s="521" t="str">
        <f>IF(Saldo_Brg!D215="","",Saldo_Brg!D215)</f>
        <v/>
      </c>
      <c r="I215" s="659" t="str">
        <f>IF(Saldo_Brg!E215="","",Saldo_Brg!E215)</f>
        <v/>
      </c>
      <c r="J215" s="657" t="str">
        <f>IF(Table4[[#This Row],[Vol]]="","",Table4[[#This Row],[Vol]]*Table4[[#This Row],[Harga Beli]])</f>
        <v/>
      </c>
      <c r="K215" s="387"/>
      <c r="L215" s="387"/>
      <c r="M215" s="387"/>
      <c r="N215" s="387"/>
      <c r="O215" s="387"/>
      <c r="P215" s="387"/>
      <c r="Q215" s="387"/>
      <c r="R215" s="387"/>
      <c r="S215" s="387"/>
      <c r="T215" s="387"/>
      <c r="U215" s="387"/>
      <c r="V215" s="387"/>
      <c r="W215" s="387"/>
      <c r="X215" s="387"/>
      <c r="Y215" s="387"/>
      <c r="Z215" s="387"/>
      <c r="AA215" s="387"/>
      <c r="AB215" s="387"/>
      <c r="AC215" s="387"/>
      <c r="AD215" s="387"/>
    </row>
    <row r="216" spans="1:30" ht="13" hidden="1" customHeight="1" thickTop="1" thickBot="1">
      <c r="A216" s="522">
        <v>208</v>
      </c>
      <c r="B216" s="522">
        <v>208</v>
      </c>
      <c r="C216" s="523"/>
      <c r="D216" s="517" t="s">
        <v>79</v>
      </c>
      <c r="E216" s="518" t="str">
        <f>IF(Saldo_Brg!B216="","",Saldo_Brg!B216)</f>
        <v>Pisang ambon</v>
      </c>
      <c r="F216" s="519"/>
      <c r="G216" s="520" t="str">
        <f>IF(Saldo_Brg!C216="","",Saldo_Brg!C216)</f>
        <v>kg</v>
      </c>
      <c r="H216" s="521" t="str">
        <f>IF(Saldo_Brg!D216="","",Saldo_Brg!D216)</f>
        <v/>
      </c>
      <c r="I216" s="659" t="str">
        <f>IF(Saldo_Brg!E216="","",Saldo_Brg!E216)</f>
        <v/>
      </c>
      <c r="J216" s="657" t="str">
        <f>IF(Table4[[#This Row],[Vol]]="","",Table4[[#This Row],[Vol]]*Table4[[#This Row],[Harga Beli]])</f>
        <v/>
      </c>
      <c r="K216" s="387"/>
      <c r="L216" s="387"/>
      <c r="M216" s="387"/>
      <c r="N216" s="387"/>
      <c r="O216" s="387"/>
      <c r="P216" s="387"/>
      <c r="Q216" s="387"/>
      <c r="R216" s="387"/>
      <c r="S216" s="387"/>
      <c r="T216" s="387"/>
      <c r="U216" s="387"/>
      <c r="V216" s="387"/>
      <c r="W216" s="387"/>
      <c r="X216" s="387"/>
      <c r="Y216" s="387"/>
      <c r="Z216" s="387"/>
      <c r="AA216" s="387"/>
      <c r="AB216" s="387"/>
      <c r="AC216" s="387"/>
      <c r="AD216" s="387"/>
    </row>
    <row r="217" spans="1:30" ht="13" hidden="1" customHeight="1" thickTop="1" thickBot="1">
      <c r="A217" s="522">
        <v>209</v>
      </c>
      <c r="B217" s="522">
        <v>209</v>
      </c>
      <c r="C217" s="523"/>
      <c r="D217" s="517" t="s">
        <v>79</v>
      </c>
      <c r="E217" s="518" t="str">
        <f>IF(Saldo_Brg!B217="","",Saldo_Brg!B217)</f>
        <v>Pisang kepok</v>
      </c>
      <c r="F217" s="519"/>
      <c r="G217" s="520" t="str">
        <f>IF(Saldo_Brg!C217="","",Saldo_Brg!C217)</f>
        <v>kg</v>
      </c>
      <c r="H217" s="521" t="str">
        <f>IF(Saldo_Brg!D217="","",Saldo_Brg!D217)</f>
        <v/>
      </c>
      <c r="I217" s="659" t="str">
        <f>IF(Saldo_Brg!E217="","",Saldo_Brg!E217)</f>
        <v/>
      </c>
      <c r="J217" s="657" t="str">
        <f>IF(Table4[[#This Row],[Vol]]="","",Table4[[#This Row],[Vol]]*Table4[[#This Row],[Harga Beli]])</f>
        <v/>
      </c>
      <c r="K217" s="387"/>
      <c r="L217" s="387"/>
      <c r="M217" s="387"/>
      <c r="N217" s="387"/>
      <c r="O217" s="387"/>
      <c r="P217" s="387"/>
      <c r="Q217" s="387"/>
      <c r="R217" s="387"/>
      <c r="S217" s="387"/>
      <c r="T217" s="387"/>
      <c r="U217" s="387"/>
      <c r="V217" s="387"/>
      <c r="W217" s="387"/>
      <c r="X217" s="387"/>
      <c r="Y217" s="387"/>
      <c r="Z217" s="387"/>
      <c r="AA217" s="387"/>
      <c r="AB217" s="387"/>
      <c r="AC217" s="387"/>
      <c r="AD217" s="387"/>
    </row>
    <row r="218" spans="1:30" ht="13" hidden="1" customHeight="1" thickTop="1" thickBot="1">
      <c r="A218" s="522">
        <v>210</v>
      </c>
      <c r="B218" s="522">
        <v>210</v>
      </c>
      <c r="C218" s="523"/>
      <c r="D218" s="517" t="s">
        <v>79</v>
      </c>
      <c r="E218" s="518" t="str">
        <f>IF(Saldo_Brg!B218="","",Saldo_Brg!B218)</f>
        <v>Pisang raja</v>
      </c>
      <c r="F218" s="519"/>
      <c r="G218" s="520" t="str">
        <f>IF(Saldo_Brg!C218="","",Saldo_Brg!C218)</f>
        <v>kg</v>
      </c>
      <c r="H218" s="521" t="str">
        <f>IF(Saldo_Brg!D218="","",Saldo_Brg!D218)</f>
        <v/>
      </c>
      <c r="I218" s="659" t="str">
        <f>IF(Saldo_Brg!E218="","",Saldo_Brg!E218)</f>
        <v/>
      </c>
      <c r="J218" s="657" t="str">
        <f>IF(Table4[[#This Row],[Vol]]="","",Table4[[#This Row],[Vol]]*Table4[[#This Row],[Harga Beli]])</f>
        <v/>
      </c>
      <c r="K218" s="387"/>
      <c r="L218" s="387"/>
      <c r="M218" s="387"/>
      <c r="N218" s="387"/>
      <c r="O218" s="387"/>
      <c r="P218" s="387"/>
      <c r="Q218" s="387"/>
      <c r="R218" s="387"/>
      <c r="S218" s="387"/>
      <c r="T218" s="387"/>
      <c r="U218" s="387"/>
      <c r="V218" s="387"/>
      <c r="W218" s="387"/>
      <c r="X218" s="387"/>
      <c r="Y218" s="387"/>
      <c r="Z218" s="387"/>
      <c r="AA218" s="387"/>
      <c r="AB218" s="387"/>
      <c r="AC218" s="387"/>
      <c r="AD218" s="387"/>
    </row>
    <row r="219" spans="1:30" ht="13" hidden="1" customHeight="1" thickTop="1" thickBot="1">
      <c r="A219" s="522">
        <v>211</v>
      </c>
      <c r="B219" s="522">
        <v>211</v>
      </c>
      <c r="C219" s="523"/>
      <c r="D219" s="517" t="s">
        <v>79</v>
      </c>
      <c r="E219" s="518" t="str">
        <f>IF(Saldo_Brg!B219="","",Saldo_Brg!B219)</f>
        <v>Pepaya</v>
      </c>
      <c r="F219" s="519"/>
      <c r="G219" s="520" t="str">
        <f>IF(Saldo_Brg!C219="","",Saldo_Brg!C219)</f>
        <v>kg</v>
      </c>
      <c r="H219" s="521" t="str">
        <f>IF(Saldo_Brg!D219="","",Saldo_Brg!D219)</f>
        <v/>
      </c>
      <c r="I219" s="659" t="str">
        <f>IF(Saldo_Brg!E219="","",Saldo_Brg!E219)</f>
        <v/>
      </c>
      <c r="J219" s="657" t="str">
        <f>IF(Table4[[#This Row],[Vol]]="","",Table4[[#This Row],[Vol]]*Table4[[#This Row],[Harga Beli]])</f>
        <v/>
      </c>
      <c r="K219" s="387"/>
      <c r="L219" s="387"/>
      <c r="M219" s="387"/>
      <c r="N219" s="387"/>
      <c r="O219" s="387"/>
      <c r="P219" s="387"/>
      <c r="Q219" s="387"/>
      <c r="R219" s="387"/>
      <c r="S219" s="387"/>
      <c r="T219" s="387"/>
      <c r="U219" s="387"/>
      <c r="V219" s="387"/>
      <c r="W219" s="387"/>
      <c r="X219" s="387"/>
      <c r="Y219" s="387"/>
      <c r="Z219" s="387"/>
      <c r="AA219" s="387"/>
      <c r="AB219" s="387"/>
      <c r="AC219" s="387"/>
      <c r="AD219" s="387"/>
    </row>
    <row r="220" spans="1:30" ht="13" hidden="1" customHeight="1" thickTop="1" thickBot="1">
      <c r="A220" s="522">
        <v>212</v>
      </c>
      <c r="B220" s="522">
        <v>212</v>
      </c>
      <c r="C220" s="523"/>
      <c r="D220" s="517" t="s">
        <v>79</v>
      </c>
      <c r="E220" s="518" t="str">
        <f>IF(Saldo_Brg!B220="","",Saldo_Brg!B220)</f>
        <v>Semangka</v>
      </c>
      <c r="F220" s="519"/>
      <c r="G220" s="520" t="str">
        <f>IF(Saldo_Brg!C220="","",Saldo_Brg!C220)</f>
        <v>kg</v>
      </c>
      <c r="H220" s="521" t="str">
        <f>IF(Saldo_Brg!D220="","",Saldo_Brg!D220)</f>
        <v/>
      </c>
      <c r="I220" s="659" t="str">
        <f>IF(Saldo_Brg!E220="","",Saldo_Brg!E220)</f>
        <v/>
      </c>
      <c r="J220" s="657" t="str">
        <f>IF(Table4[[#This Row],[Vol]]="","",Table4[[#This Row],[Vol]]*Table4[[#This Row],[Harga Beli]])</f>
        <v/>
      </c>
      <c r="K220" s="387"/>
      <c r="L220" s="387"/>
      <c r="M220" s="387"/>
      <c r="N220" s="387"/>
      <c r="O220" s="387"/>
      <c r="P220" s="387"/>
      <c r="Q220" s="387"/>
      <c r="R220" s="387"/>
      <c r="S220" s="387"/>
      <c r="T220" s="387"/>
      <c r="U220" s="387"/>
      <c r="V220" s="387"/>
      <c r="W220" s="387"/>
      <c r="X220" s="387"/>
      <c r="Y220" s="387"/>
      <c r="Z220" s="387"/>
      <c r="AA220" s="387"/>
      <c r="AB220" s="387"/>
      <c r="AC220" s="387"/>
      <c r="AD220" s="387"/>
    </row>
    <row r="221" spans="1:30" ht="13" hidden="1" customHeight="1" thickTop="1" thickBot="1">
      <c r="A221" s="522">
        <v>213</v>
      </c>
      <c r="B221" s="522">
        <v>213</v>
      </c>
      <c r="C221" s="523"/>
      <c r="D221" s="517" t="s">
        <v>79</v>
      </c>
      <c r="E221" s="518" t="str">
        <f>IF(Saldo_Brg!B221="","",Saldo_Brg!B221)</f>
        <v>Melon</v>
      </c>
      <c r="F221" s="519"/>
      <c r="G221" s="520" t="str">
        <f>IF(Saldo_Brg!C221="","",Saldo_Brg!C221)</f>
        <v>kg</v>
      </c>
      <c r="H221" s="521" t="str">
        <f>IF(Saldo_Brg!D221="","",Saldo_Brg!D221)</f>
        <v/>
      </c>
      <c r="I221" s="659" t="str">
        <f>IF(Saldo_Brg!E221="","",Saldo_Brg!E221)</f>
        <v/>
      </c>
      <c r="J221" s="657" t="str">
        <f>IF(Table4[[#This Row],[Vol]]="","",Table4[[#This Row],[Vol]]*Table4[[#This Row],[Harga Beli]])</f>
        <v/>
      </c>
      <c r="K221" s="387"/>
      <c r="L221" s="387"/>
      <c r="M221" s="387"/>
      <c r="N221" s="387"/>
      <c r="O221" s="387"/>
      <c r="P221" s="387"/>
      <c r="Q221" s="387"/>
      <c r="R221" s="387"/>
      <c r="S221" s="387"/>
      <c r="T221" s="387"/>
      <c r="U221" s="387"/>
      <c r="V221" s="387"/>
      <c r="W221" s="387"/>
      <c r="X221" s="387"/>
      <c r="Y221" s="387"/>
      <c r="Z221" s="387"/>
      <c r="AA221" s="387"/>
      <c r="AB221" s="387"/>
      <c r="AC221" s="387"/>
      <c r="AD221" s="387"/>
    </row>
    <row r="222" spans="1:30" ht="13" hidden="1" customHeight="1" thickTop="1" thickBot="1">
      <c r="A222" s="522">
        <v>214</v>
      </c>
      <c r="B222" s="522">
        <v>214</v>
      </c>
      <c r="C222" s="523"/>
      <c r="D222" s="517" t="s">
        <v>79</v>
      </c>
      <c r="E222" s="518" t="str">
        <f>IF(Saldo_Brg!B222="","",Saldo_Brg!B222)</f>
        <v>Mangga harum manis</v>
      </c>
      <c r="F222" s="519"/>
      <c r="G222" s="520" t="str">
        <f>IF(Saldo_Brg!C222="","",Saldo_Brg!C222)</f>
        <v>kg</v>
      </c>
      <c r="H222" s="521" t="str">
        <f>IF(Saldo_Brg!D222="","",Saldo_Brg!D222)</f>
        <v/>
      </c>
      <c r="I222" s="659" t="str">
        <f>IF(Saldo_Brg!E222="","",Saldo_Brg!E222)</f>
        <v/>
      </c>
      <c r="J222" s="657" t="str">
        <f>IF(Table4[[#This Row],[Vol]]="","",Table4[[#This Row],[Vol]]*Table4[[#This Row],[Harga Beli]])</f>
        <v/>
      </c>
      <c r="K222" s="387"/>
      <c r="L222" s="387"/>
      <c r="M222" s="387"/>
      <c r="N222" s="387"/>
      <c r="O222" s="387"/>
      <c r="P222" s="387"/>
      <c r="Q222" s="387"/>
      <c r="R222" s="387"/>
      <c r="S222" s="387"/>
      <c r="T222" s="387"/>
      <c r="U222" s="387"/>
      <c r="V222" s="387"/>
      <c r="W222" s="387"/>
      <c r="X222" s="387"/>
      <c r="Y222" s="387"/>
      <c r="Z222" s="387"/>
      <c r="AA222" s="387"/>
      <c r="AB222" s="387"/>
      <c r="AC222" s="387"/>
      <c r="AD222" s="387"/>
    </row>
    <row r="223" spans="1:30" ht="13" hidden="1" customHeight="1" thickTop="1" thickBot="1">
      <c r="A223" s="522">
        <v>215</v>
      </c>
      <c r="B223" s="522">
        <v>215</v>
      </c>
      <c r="C223" s="523"/>
      <c r="D223" s="517" t="s">
        <v>79</v>
      </c>
      <c r="E223" s="518" t="str">
        <f>IF(Saldo_Brg!B223="","",Saldo_Brg!B223)</f>
        <v>Mangga gedong</v>
      </c>
      <c r="F223" s="519"/>
      <c r="G223" s="520" t="str">
        <f>IF(Saldo_Brg!C223="","",Saldo_Brg!C223)</f>
        <v>kg</v>
      </c>
      <c r="H223" s="521" t="str">
        <f>IF(Saldo_Brg!D223="","",Saldo_Brg!D223)</f>
        <v/>
      </c>
      <c r="I223" s="659" t="str">
        <f>IF(Saldo_Brg!E223="","",Saldo_Brg!E223)</f>
        <v/>
      </c>
      <c r="J223" s="657" t="str">
        <f>IF(Table4[[#This Row],[Vol]]="","",Table4[[#This Row],[Vol]]*Table4[[#This Row],[Harga Beli]])</f>
        <v/>
      </c>
      <c r="K223" s="387"/>
      <c r="L223" s="662"/>
      <c r="M223" s="387"/>
      <c r="N223" s="387"/>
      <c r="O223" s="387"/>
      <c r="P223" s="387"/>
      <c r="Q223" s="387"/>
      <c r="R223" s="387"/>
      <c r="S223" s="387"/>
      <c r="T223" s="387"/>
      <c r="U223" s="387"/>
      <c r="V223" s="387"/>
      <c r="W223" s="387"/>
      <c r="X223" s="387"/>
      <c r="Y223" s="387"/>
      <c r="Z223" s="387"/>
      <c r="AA223" s="387"/>
      <c r="AB223" s="387"/>
      <c r="AC223" s="387"/>
      <c r="AD223" s="387"/>
    </row>
    <row r="224" spans="1:30" ht="13" hidden="1" customHeight="1" thickTop="1" thickBot="1">
      <c r="A224" s="522">
        <v>216</v>
      </c>
      <c r="B224" s="522">
        <v>216</v>
      </c>
      <c r="C224" s="523"/>
      <c r="D224" s="517" t="s">
        <v>79</v>
      </c>
      <c r="E224" s="518" t="str">
        <f>IF(Saldo_Brg!B224="","",Saldo_Brg!B224)</f>
        <v>Jeruk manis</v>
      </c>
      <c r="F224" s="519"/>
      <c r="G224" s="520" t="str">
        <f>IF(Saldo_Brg!C224="","",Saldo_Brg!C224)</f>
        <v>kg</v>
      </c>
      <c r="H224" s="521" t="str">
        <f>IF(Saldo_Brg!D224="","",Saldo_Brg!D224)</f>
        <v/>
      </c>
      <c r="I224" s="659" t="str">
        <f>IF(Saldo_Brg!E224="","",Saldo_Brg!E224)</f>
        <v/>
      </c>
      <c r="J224" s="657" t="str">
        <f>IF(Table4[[#This Row],[Vol]]="","",Table4[[#This Row],[Vol]]*Table4[[#This Row],[Harga Beli]])</f>
        <v/>
      </c>
      <c r="K224" s="387"/>
      <c r="L224" s="387"/>
      <c r="M224" s="387"/>
      <c r="N224" s="387"/>
      <c r="O224" s="387"/>
      <c r="P224" s="387"/>
      <c r="Q224" s="387"/>
      <c r="R224" s="387"/>
      <c r="S224" s="387"/>
      <c r="T224" s="387"/>
      <c r="U224" s="387"/>
      <c r="V224" s="387"/>
      <c r="W224" s="387"/>
      <c r="X224" s="387"/>
      <c r="Y224" s="387"/>
      <c r="Z224" s="387"/>
      <c r="AA224" s="387"/>
      <c r="AB224" s="387"/>
      <c r="AC224" s="387"/>
      <c r="AD224" s="387"/>
    </row>
    <row r="225" spans="1:30" ht="13" hidden="1" customHeight="1" thickTop="1" thickBot="1">
      <c r="A225" s="522">
        <v>217</v>
      </c>
      <c r="B225" s="522">
        <v>217</v>
      </c>
      <c r="C225" s="523"/>
      <c r="D225" s="517" t="s">
        <v>79</v>
      </c>
      <c r="E225" s="518" t="str">
        <f>IF(Saldo_Brg!B225="","",Saldo_Brg!B225)</f>
        <v>Jeruk keprok</v>
      </c>
      <c r="F225" s="519"/>
      <c r="G225" s="520" t="str">
        <f>IF(Saldo_Brg!C225="","",Saldo_Brg!C225)</f>
        <v>kg</v>
      </c>
      <c r="H225" s="521" t="str">
        <f>IF(Saldo_Brg!D225="","",Saldo_Brg!D225)</f>
        <v/>
      </c>
      <c r="I225" s="659" t="str">
        <f>IF(Saldo_Brg!E225="","",Saldo_Brg!E225)</f>
        <v/>
      </c>
      <c r="J225" s="657" t="str">
        <f>IF(Table4[[#This Row],[Vol]]="","",Table4[[#This Row],[Vol]]*Table4[[#This Row],[Harga Beli]])</f>
        <v/>
      </c>
      <c r="K225" s="387"/>
      <c r="L225" s="387"/>
      <c r="M225" s="387"/>
      <c r="N225" s="387"/>
      <c r="O225" s="387"/>
      <c r="P225" s="387"/>
      <c r="Q225" s="387"/>
      <c r="R225" s="387"/>
      <c r="S225" s="387"/>
      <c r="T225" s="387"/>
      <c r="U225" s="387"/>
      <c r="V225" s="387"/>
      <c r="W225" s="387"/>
      <c r="X225" s="387"/>
      <c r="Y225" s="387"/>
      <c r="Z225" s="387"/>
      <c r="AA225" s="387"/>
      <c r="AB225" s="387"/>
      <c r="AC225" s="387"/>
      <c r="AD225" s="387"/>
    </row>
    <row r="226" spans="1:30" ht="13" hidden="1" customHeight="1" thickTop="1" thickBot="1">
      <c r="A226" s="522">
        <v>218</v>
      </c>
      <c r="B226" s="522">
        <v>218</v>
      </c>
      <c r="C226" s="523"/>
      <c r="D226" s="517" t="s">
        <v>79</v>
      </c>
      <c r="E226" s="518" t="str">
        <f>IF(Saldo_Brg!B226="","",Saldo_Brg!B226)</f>
        <v>Jambu biji</v>
      </c>
      <c r="F226" s="519"/>
      <c r="G226" s="520" t="str">
        <f>IF(Saldo_Brg!C226="","",Saldo_Brg!C226)</f>
        <v>kg</v>
      </c>
      <c r="H226" s="521" t="str">
        <f>IF(Saldo_Brg!D226="","",Saldo_Brg!D226)</f>
        <v/>
      </c>
      <c r="I226" s="659" t="str">
        <f>IF(Saldo_Brg!E226="","",Saldo_Brg!E226)</f>
        <v/>
      </c>
      <c r="J226" s="657" t="str">
        <f>IF(Table4[[#This Row],[Vol]]="","",Table4[[#This Row],[Vol]]*Table4[[#This Row],[Harga Beli]])</f>
        <v/>
      </c>
      <c r="K226" s="387"/>
      <c r="L226" s="387"/>
      <c r="M226" s="387"/>
      <c r="N226" s="387"/>
      <c r="O226" s="387"/>
      <c r="P226" s="387"/>
      <c r="Q226" s="387"/>
      <c r="R226" s="387"/>
      <c r="S226" s="387"/>
      <c r="T226" s="387"/>
      <c r="U226" s="387"/>
      <c r="V226" s="387"/>
      <c r="W226" s="387"/>
      <c r="X226" s="387"/>
      <c r="Y226" s="387"/>
      <c r="Z226" s="387"/>
      <c r="AA226" s="387"/>
      <c r="AB226" s="387"/>
      <c r="AC226" s="387"/>
      <c r="AD226" s="387"/>
    </row>
    <row r="227" spans="1:30" ht="13" hidden="1" customHeight="1" thickTop="1" thickBot="1">
      <c r="A227" s="522">
        <v>219</v>
      </c>
      <c r="B227" s="522">
        <v>219</v>
      </c>
      <c r="C227" s="523"/>
      <c r="D227" s="517" t="s">
        <v>79</v>
      </c>
      <c r="E227" s="518" t="str">
        <f>IF(Saldo_Brg!B227="","",Saldo_Brg!B227)</f>
        <v>Jambu air</v>
      </c>
      <c r="F227" s="519"/>
      <c r="G227" s="520" t="str">
        <f>IF(Saldo_Brg!C227="","",Saldo_Brg!C227)</f>
        <v>kg</v>
      </c>
      <c r="H227" s="521" t="str">
        <f>IF(Saldo_Brg!D227="","",Saldo_Brg!D227)</f>
        <v/>
      </c>
      <c r="I227" s="659" t="str">
        <f>IF(Saldo_Brg!E227="","",Saldo_Brg!E227)</f>
        <v/>
      </c>
      <c r="J227" s="657" t="str">
        <f>IF(Table4[[#This Row],[Vol]]="","",Table4[[#This Row],[Vol]]*Table4[[#This Row],[Harga Beli]])</f>
        <v/>
      </c>
      <c r="K227" s="387"/>
      <c r="L227" s="387"/>
      <c r="M227" s="387"/>
      <c r="N227" s="387"/>
      <c r="O227" s="387"/>
      <c r="P227" s="387"/>
      <c r="Q227" s="387"/>
      <c r="R227" s="387"/>
      <c r="S227" s="387"/>
      <c r="T227" s="387"/>
      <c r="U227" s="387"/>
      <c r="V227" s="387"/>
      <c r="W227" s="387"/>
      <c r="X227" s="387"/>
      <c r="Y227" s="387"/>
      <c r="Z227" s="387"/>
      <c r="AA227" s="387"/>
      <c r="AB227" s="387"/>
      <c r="AC227" s="387"/>
      <c r="AD227" s="387"/>
    </row>
    <row r="228" spans="1:30" ht="13" hidden="1" customHeight="1" thickTop="1" thickBot="1">
      <c r="A228" s="522">
        <v>220</v>
      </c>
      <c r="B228" s="522">
        <v>220</v>
      </c>
      <c r="C228" s="523"/>
      <c r="D228" s="517" t="s">
        <v>79</v>
      </c>
      <c r="E228" s="518" t="str">
        <f>IF(Saldo_Brg!B228="","",Saldo_Brg!B228)</f>
        <v>Nanas</v>
      </c>
      <c r="F228" s="519"/>
      <c r="G228" s="520" t="str">
        <f>IF(Saldo_Brg!C228="","",Saldo_Brg!C228)</f>
        <v>kg</v>
      </c>
      <c r="H228" s="521" t="str">
        <f>IF(Saldo_Brg!D228="","",Saldo_Brg!D228)</f>
        <v/>
      </c>
      <c r="I228" s="659" t="str">
        <f>IF(Saldo_Brg!E228="","",Saldo_Brg!E228)</f>
        <v/>
      </c>
      <c r="J228" s="657" t="str">
        <f>IF(Table4[[#This Row],[Vol]]="","",Table4[[#This Row],[Vol]]*Table4[[#This Row],[Harga Beli]])</f>
        <v/>
      </c>
      <c r="K228" s="387"/>
      <c r="L228" s="387"/>
      <c r="M228" s="387"/>
      <c r="N228" s="387"/>
      <c r="O228" s="387"/>
      <c r="P228" s="387"/>
      <c r="Q228" s="387"/>
      <c r="R228" s="387"/>
      <c r="S228" s="387"/>
      <c r="T228" s="387"/>
      <c r="U228" s="387"/>
      <c r="V228" s="387"/>
      <c r="W228" s="387"/>
      <c r="X228" s="387"/>
      <c r="Y228" s="387"/>
      <c r="Z228" s="387"/>
      <c r="AA228" s="387"/>
      <c r="AB228" s="387"/>
      <c r="AC228" s="387"/>
      <c r="AD228" s="387"/>
    </row>
    <row r="229" spans="1:30" ht="13" hidden="1" customHeight="1" thickTop="1" thickBot="1">
      <c r="A229" s="522">
        <v>221</v>
      </c>
      <c r="B229" s="522">
        <v>221</v>
      </c>
      <c r="C229" s="523"/>
      <c r="D229" s="517" t="s">
        <v>79</v>
      </c>
      <c r="E229" s="518" t="str">
        <f>IF(Saldo_Brg!B229="","",Saldo_Brg!B229)</f>
        <v>Salak</v>
      </c>
      <c r="F229" s="519"/>
      <c r="G229" s="520" t="str">
        <f>IF(Saldo_Brg!C229="","",Saldo_Brg!C229)</f>
        <v>kg</v>
      </c>
      <c r="H229" s="521" t="str">
        <f>IF(Saldo_Brg!D229="","",Saldo_Brg!D229)</f>
        <v/>
      </c>
      <c r="I229" s="659" t="str">
        <f>IF(Saldo_Brg!E229="","",Saldo_Brg!E229)</f>
        <v/>
      </c>
      <c r="J229" s="657" t="str">
        <f>IF(Table4[[#This Row],[Vol]]="","",Table4[[#This Row],[Vol]]*Table4[[#This Row],[Harga Beli]])</f>
        <v/>
      </c>
      <c r="K229" s="387"/>
      <c r="L229" s="387"/>
      <c r="M229" s="387"/>
      <c r="N229" s="387"/>
      <c r="O229" s="387"/>
      <c r="P229" s="387"/>
      <c r="Q229" s="387"/>
      <c r="R229" s="387"/>
      <c r="S229" s="387"/>
      <c r="T229" s="387"/>
      <c r="U229" s="387"/>
      <c r="V229" s="387"/>
      <c r="W229" s="387"/>
      <c r="X229" s="387"/>
      <c r="Y229" s="387"/>
      <c r="Z229" s="387"/>
      <c r="AA229" s="387"/>
      <c r="AB229" s="387"/>
      <c r="AC229" s="387"/>
      <c r="AD229" s="387"/>
    </row>
    <row r="230" spans="1:30" ht="13" hidden="1" customHeight="1" thickTop="1" thickBot="1">
      <c r="A230" s="522">
        <v>222</v>
      </c>
      <c r="B230" s="522">
        <v>222</v>
      </c>
      <c r="C230" s="523"/>
      <c r="D230" s="517" t="s">
        <v>79</v>
      </c>
      <c r="E230" s="518" t="str">
        <f>IF(Saldo_Brg!B230="","",Saldo_Brg!B230)</f>
        <v>Rambutan</v>
      </c>
      <c r="F230" s="519"/>
      <c r="G230" s="520" t="str">
        <f>IF(Saldo_Brg!C230="","",Saldo_Brg!C230)</f>
        <v>kg</v>
      </c>
      <c r="H230" s="521" t="str">
        <f>IF(Saldo_Brg!D230="","",Saldo_Brg!D230)</f>
        <v/>
      </c>
      <c r="I230" s="659" t="str">
        <f>IF(Saldo_Brg!E230="","",Saldo_Brg!E230)</f>
        <v/>
      </c>
      <c r="J230" s="657" t="str">
        <f>IF(Table4[[#This Row],[Vol]]="","",Table4[[#This Row],[Vol]]*Table4[[#This Row],[Harga Beli]])</f>
        <v/>
      </c>
      <c r="K230" s="387"/>
      <c r="L230" s="387"/>
      <c r="M230" s="387"/>
      <c r="N230" s="387"/>
      <c r="O230" s="387"/>
      <c r="P230" s="387"/>
      <c r="Q230" s="387"/>
      <c r="R230" s="387"/>
      <c r="S230" s="387"/>
      <c r="T230" s="387"/>
      <c r="U230" s="387"/>
      <c r="V230" s="387"/>
      <c r="W230" s="387"/>
      <c r="X230" s="387"/>
      <c r="Y230" s="387"/>
      <c r="Z230" s="387"/>
      <c r="AA230" s="387"/>
      <c r="AB230" s="387"/>
      <c r="AC230" s="387"/>
      <c r="AD230" s="387"/>
    </row>
    <row r="231" spans="1:30" ht="13" hidden="1" customHeight="1" thickTop="1" thickBot="1">
      <c r="A231" s="522">
        <v>223</v>
      </c>
      <c r="B231" s="522">
        <v>223</v>
      </c>
      <c r="C231" s="523"/>
      <c r="D231" s="517" t="s">
        <v>79</v>
      </c>
      <c r="E231" s="518" t="str">
        <f>IF(Saldo_Brg!B231="","",Saldo_Brg!B231)</f>
        <v>Duku</v>
      </c>
      <c r="F231" s="519"/>
      <c r="G231" s="520" t="str">
        <f>IF(Saldo_Brg!C231="","",Saldo_Brg!C231)</f>
        <v>kg</v>
      </c>
      <c r="H231" s="521" t="str">
        <f>IF(Saldo_Brg!D231="","",Saldo_Brg!D231)</f>
        <v/>
      </c>
      <c r="I231" s="659" t="str">
        <f>IF(Saldo_Brg!E231="","",Saldo_Brg!E231)</f>
        <v/>
      </c>
      <c r="J231" s="657" t="str">
        <f>IF(Table4[[#This Row],[Vol]]="","",Table4[[#This Row],[Vol]]*Table4[[#This Row],[Harga Beli]])</f>
        <v/>
      </c>
      <c r="K231" s="387"/>
      <c r="L231" s="387"/>
      <c r="M231" s="387"/>
      <c r="N231" s="387"/>
      <c r="O231" s="387"/>
      <c r="P231" s="387"/>
      <c r="Q231" s="387"/>
      <c r="R231" s="387"/>
      <c r="S231" s="387"/>
      <c r="T231" s="387"/>
      <c r="U231" s="387"/>
      <c r="V231" s="387"/>
      <c r="W231" s="387"/>
      <c r="X231" s="387"/>
      <c r="Y231" s="387"/>
      <c r="Z231" s="387"/>
      <c r="AA231" s="387"/>
      <c r="AB231" s="387"/>
      <c r="AC231" s="387"/>
      <c r="AD231" s="387"/>
    </row>
    <row r="232" spans="1:30" ht="13" hidden="1" customHeight="1" thickTop="1" thickBot="1">
      <c r="A232" s="522">
        <v>224</v>
      </c>
      <c r="B232" s="522">
        <v>224</v>
      </c>
      <c r="C232" s="523"/>
      <c r="D232" s="517" t="s">
        <v>79</v>
      </c>
      <c r="E232" s="518" t="str">
        <f>IF(Saldo_Brg!B232="","",Saldo_Brg!B232)</f>
        <v>Sirsak</v>
      </c>
      <c r="F232" s="519"/>
      <c r="G232" s="520" t="str">
        <f>IF(Saldo_Brg!C232="","",Saldo_Brg!C232)</f>
        <v>kg</v>
      </c>
      <c r="H232" s="521" t="str">
        <f>IF(Saldo_Brg!D232="","",Saldo_Brg!D232)</f>
        <v/>
      </c>
      <c r="I232" s="659" t="str">
        <f>IF(Saldo_Brg!E232="","",Saldo_Brg!E232)</f>
        <v/>
      </c>
      <c r="J232" s="657" t="str">
        <f>IF(Table4[[#This Row],[Vol]]="","",Table4[[#This Row],[Vol]]*Table4[[#This Row],[Harga Beli]])</f>
        <v/>
      </c>
      <c r="K232" s="387"/>
      <c r="L232" s="387"/>
      <c r="M232" s="387"/>
      <c r="N232" s="387"/>
      <c r="O232" s="387"/>
      <c r="P232" s="387"/>
      <c r="Q232" s="387"/>
      <c r="R232" s="387"/>
      <c r="S232" s="387"/>
      <c r="T232" s="387"/>
      <c r="U232" s="387"/>
      <c r="V232" s="387"/>
      <c r="W232" s="387"/>
      <c r="X232" s="387"/>
      <c r="Y232" s="387"/>
      <c r="Z232" s="387"/>
      <c r="AA232" s="387"/>
      <c r="AB232" s="387"/>
      <c r="AC232" s="387"/>
      <c r="AD232" s="387"/>
    </row>
    <row r="233" spans="1:30" ht="13" hidden="1" customHeight="1" thickTop="1" thickBot="1">
      <c r="A233" s="522">
        <v>225</v>
      </c>
      <c r="B233" s="522">
        <v>225</v>
      </c>
      <c r="C233" s="523"/>
      <c r="D233" s="517" t="s">
        <v>79</v>
      </c>
      <c r="E233" s="518" t="str">
        <f>IF(Saldo_Brg!B233="","",Saldo_Brg!B233)</f>
        <v>Durian</v>
      </c>
      <c r="F233" s="519"/>
      <c r="G233" s="520" t="str">
        <f>IF(Saldo_Brg!C233="","",Saldo_Brg!C233)</f>
        <v>kg</v>
      </c>
      <c r="H233" s="521" t="str">
        <f>IF(Saldo_Brg!D233="","",Saldo_Brg!D233)</f>
        <v/>
      </c>
      <c r="I233" s="659" t="str">
        <f>IF(Saldo_Brg!E233="","",Saldo_Brg!E233)</f>
        <v/>
      </c>
      <c r="J233" s="657" t="str">
        <f>IF(Table4[[#This Row],[Vol]]="","",Table4[[#This Row],[Vol]]*Table4[[#This Row],[Harga Beli]])</f>
        <v/>
      </c>
      <c r="K233" s="387"/>
      <c r="L233" s="387"/>
      <c r="M233" s="387"/>
      <c r="N233" s="387"/>
      <c r="O233" s="387"/>
      <c r="P233" s="387"/>
      <c r="Q233" s="387"/>
      <c r="R233" s="387"/>
      <c r="S233" s="387"/>
      <c r="T233" s="387"/>
      <c r="U233" s="387"/>
      <c r="V233" s="387"/>
      <c r="W233" s="387"/>
      <c r="X233" s="387"/>
      <c r="Y233" s="387"/>
      <c r="Z233" s="387"/>
      <c r="AA233" s="387"/>
      <c r="AB233" s="387"/>
      <c r="AC233" s="387"/>
      <c r="AD233" s="387"/>
    </row>
    <row r="234" spans="1:30" ht="13" hidden="1" customHeight="1" thickTop="1" thickBot="1">
      <c r="A234" s="522">
        <v>226</v>
      </c>
      <c r="B234" s="522">
        <v>226</v>
      </c>
      <c r="C234" s="523"/>
      <c r="D234" s="517" t="s">
        <v>79</v>
      </c>
      <c r="E234" s="518" t="str">
        <f>IF(Saldo_Brg!B234="","",Saldo_Brg!B234)</f>
        <v>Manggis</v>
      </c>
      <c r="F234" s="519"/>
      <c r="G234" s="520" t="str">
        <f>IF(Saldo_Brg!C234="","",Saldo_Brg!C234)</f>
        <v>kg</v>
      </c>
      <c r="H234" s="521" t="str">
        <f>IF(Saldo_Brg!D234="","",Saldo_Brg!D234)</f>
        <v/>
      </c>
      <c r="I234" s="659" t="str">
        <f>IF(Saldo_Brg!E234="","",Saldo_Brg!E234)</f>
        <v/>
      </c>
      <c r="J234" s="657" t="str">
        <f>IF(Table4[[#This Row],[Vol]]="","",Table4[[#This Row],[Vol]]*Table4[[#This Row],[Harga Beli]])</f>
        <v/>
      </c>
      <c r="K234" s="387"/>
      <c r="L234" s="387"/>
      <c r="M234" s="387"/>
      <c r="N234" s="387"/>
      <c r="O234" s="387"/>
      <c r="P234" s="387"/>
      <c r="Q234" s="387"/>
      <c r="R234" s="387"/>
      <c r="S234" s="387"/>
      <c r="T234" s="387"/>
      <c r="U234" s="387"/>
      <c r="V234" s="387"/>
      <c r="W234" s="387"/>
      <c r="X234" s="387"/>
      <c r="Y234" s="387"/>
      <c r="Z234" s="387"/>
      <c r="AA234" s="387"/>
      <c r="AB234" s="387"/>
      <c r="AC234" s="387"/>
      <c r="AD234" s="387"/>
    </row>
    <row r="235" spans="1:30" ht="13" hidden="1" customHeight="1" thickTop="1" thickBot="1">
      <c r="A235" s="522">
        <v>227</v>
      </c>
      <c r="B235" s="522">
        <v>227</v>
      </c>
      <c r="C235" s="523"/>
      <c r="D235" s="517" t="s">
        <v>79</v>
      </c>
      <c r="E235" s="518" t="str">
        <f>IF(Saldo_Brg!B235="","",Saldo_Brg!B235)</f>
        <v>Alpukat</v>
      </c>
      <c r="F235" s="519"/>
      <c r="G235" s="520" t="str">
        <f>IF(Saldo_Brg!C235="","",Saldo_Brg!C235)</f>
        <v>kg</v>
      </c>
      <c r="H235" s="521" t="str">
        <f>IF(Saldo_Brg!D235="","",Saldo_Brg!D235)</f>
        <v/>
      </c>
      <c r="I235" s="659" t="str">
        <f>IF(Saldo_Brg!E235="","",Saldo_Brg!E235)</f>
        <v/>
      </c>
      <c r="J235" s="657" t="str">
        <f>IF(Table4[[#This Row],[Vol]]="","",Table4[[#This Row],[Vol]]*Table4[[#This Row],[Harga Beli]])</f>
        <v/>
      </c>
      <c r="K235" s="387"/>
      <c r="L235" s="387"/>
      <c r="M235" s="387"/>
      <c r="N235" s="387"/>
      <c r="O235" s="387"/>
      <c r="P235" s="387"/>
      <c r="Q235" s="387"/>
      <c r="R235" s="387"/>
      <c r="S235" s="387"/>
      <c r="T235" s="387"/>
      <c r="U235" s="387"/>
      <c r="V235" s="387"/>
      <c r="W235" s="387"/>
      <c r="X235" s="387"/>
      <c r="Y235" s="387"/>
      <c r="Z235" s="387"/>
      <c r="AA235" s="387"/>
      <c r="AB235" s="387"/>
      <c r="AC235" s="387"/>
      <c r="AD235" s="387"/>
    </row>
    <row r="236" spans="1:30" ht="13" hidden="1" customHeight="1" thickTop="1" thickBot="1">
      <c r="A236" s="522">
        <v>228</v>
      </c>
      <c r="B236" s="522">
        <v>228</v>
      </c>
      <c r="C236" s="523"/>
      <c r="D236" s="517" t="s">
        <v>79</v>
      </c>
      <c r="E236" s="518" t="str">
        <f>IF(Saldo_Brg!B236="","",Saldo_Brg!B236)</f>
        <v>Apel malang</v>
      </c>
      <c r="F236" s="519"/>
      <c r="G236" s="520" t="str">
        <f>IF(Saldo_Brg!C236="","",Saldo_Brg!C236)</f>
        <v>kg</v>
      </c>
      <c r="H236" s="521" t="str">
        <f>IF(Saldo_Brg!D236="","",Saldo_Brg!D236)</f>
        <v/>
      </c>
      <c r="I236" s="659" t="str">
        <f>IF(Saldo_Brg!E236="","",Saldo_Brg!E236)</f>
        <v/>
      </c>
      <c r="J236" s="657" t="str">
        <f>IF(Table4[[#This Row],[Vol]]="","",Table4[[#This Row],[Vol]]*Table4[[#This Row],[Harga Beli]])</f>
        <v/>
      </c>
      <c r="K236" s="387"/>
      <c r="L236" s="387"/>
      <c r="M236" s="387"/>
      <c r="N236" s="387"/>
      <c r="O236" s="387"/>
      <c r="P236" s="387"/>
      <c r="Q236" s="387"/>
      <c r="R236" s="387"/>
      <c r="S236" s="387"/>
      <c r="T236" s="387"/>
      <c r="U236" s="387"/>
      <c r="V236" s="387"/>
      <c r="W236" s="387"/>
      <c r="X236" s="387"/>
      <c r="Y236" s="387"/>
      <c r="Z236" s="387"/>
      <c r="AA236" s="387"/>
      <c r="AB236" s="387"/>
      <c r="AC236" s="387"/>
      <c r="AD236" s="387"/>
    </row>
    <row r="237" spans="1:30" ht="13" hidden="1" customHeight="1" thickTop="1" thickBot="1">
      <c r="A237" s="522">
        <v>229</v>
      </c>
      <c r="B237" s="522">
        <v>229</v>
      </c>
      <c r="C237" s="523"/>
      <c r="D237" s="517" t="s">
        <v>79</v>
      </c>
      <c r="E237" s="518" t="str">
        <f>IF(Saldo_Brg!B237="","",Saldo_Brg!B237)</f>
        <v>Buah naga merah</v>
      </c>
      <c r="F237" s="519"/>
      <c r="G237" s="520" t="str">
        <f>IF(Saldo_Brg!C237="","",Saldo_Brg!C237)</f>
        <v>kg</v>
      </c>
      <c r="H237" s="521" t="str">
        <f>IF(Saldo_Brg!D237="","",Saldo_Brg!D237)</f>
        <v/>
      </c>
      <c r="I237" s="659" t="str">
        <f>IF(Saldo_Brg!E237="","",Saldo_Brg!E237)</f>
        <v/>
      </c>
      <c r="J237" s="657" t="str">
        <f>IF(Table4[[#This Row],[Vol]]="","",Table4[[#This Row],[Vol]]*Table4[[#This Row],[Harga Beli]])</f>
        <v/>
      </c>
      <c r="K237" s="387"/>
      <c r="L237" s="387"/>
      <c r="M237" s="387"/>
      <c r="N237" s="387"/>
      <c r="O237" s="387"/>
      <c r="P237" s="387"/>
      <c r="Q237" s="387"/>
      <c r="R237" s="387"/>
      <c r="S237" s="387"/>
      <c r="T237" s="387"/>
      <c r="U237" s="387"/>
      <c r="V237" s="387"/>
      <c r="W237" s="387"/>
      <c r="X237" s="387"/>
      <c r="Y237" s="387"/>
      <c r="Z237" s="387"/>
      <c r="AA237" s="387"/>
      <c r="AB237" s="387"/>
      <c r="AC237" s="387"/>
      <c r="AD237" s="387"/>
    </row>
    <row r="238" spans="1:30" ht="13" hidden="1" customHeight="1" thickTop="1" thickBot="1">
      <c r="A238" s="522">
        <v>230</v>
      </c>
      <c r="B238" s="522">
        <v>230</v>
      </c>
      <c r="C238" s="523"/>
      <c r="D238" s="517" t="s">
        <v>79</v>
      </c>
      <c r="E238" s="518" t="str">
        <f>IF(Saldo_Brg!B238="","",Saldo_Brg!B238)</f>
        <v>Buah naga putih</v>
      </c>
      <c r="F238" s="519"/>
      <c r="G238" s="520" t="str">
        <f>IF(Saldo_Brg!C238="","",Saldo_Brg!C238)</f>
        <v>kg</v>
      </c>
      <c r="H238" s="521" t="str">
        <f>IF(Saldo_Brg!D238="","",Saldo_Brg!D238)</f>
        <v/>
      </c>
      <c r="I238" s="659" t="str">
        <f>IF(Saldo_Brg!E238="","",Saldo_Brg!E238)</f>
        <v/>
      </c>
      <c r="J238" s="657" t="str">
        <f>IF(Table4[[#This Row],[Vol]]="","",Table4[[#This Row],[Vol]]*Table4[[#This Row],[Harga Beli]])</f>
        <v/>
      </c>
      <c r="K238" s="387"/>
      <c r="L238" s="387"/>
      <c r="M238" s="387"/>
      <c r="N238" s="387"/>
      <c r="O238" s="387"/>
      <c r="P238" s="387"/>
      <c r="Q238" s="387"/>
      <c r="R238" s="387"/>
      <c r="S238" s="387"/>
      <c r="T238" s="387"/>
      <c r="U238" s="387"/>
      <c r="V238" s="387"/>
      <c r="W238" s="387"/>
      <c r="X238" s="387"/>
      <c r="Y238" s="387"/>
      <c r="Z238" s="387"/>
      <c r="AA238" s="387"/>
      <c r="AB238" s="387"/>
      <c r="AC238" s="387"/>
      <c r="AD238" s="387"/>
    </row>
    <row r="239" spans="1:30" ht="13" hidden="1" customHeight="1" thickTop="1" thickBot="1">
      <c r="A239" s="522">
        <v>231</v>
      </c>
      <c r="B239" s="522">
        <v>231</v>
      </c>
      <c r="C239" s="523"/>
      <c r="D239" s="517" t="s">
        <v>79</v>
      </c>
      <c r="E239" s="518" t="str">
        <f>IF(Saldo_Brg!B239="","",Saldo_Brg!B239)</f>
        <v>Kedondong</v>
      </c>
      <c r="F239" s="519"/>
      <c r="G239" s="520" t="str">
        <f>IF(Saldo_Brg!C239="","",Saldo_Brg!C239)</f>
        <v>kg</v>
      </c>
      <c r="H239" s="521" t="str">
        <f>IF(Saldo_Brg!D239="","",Saldo_Brg!D239)</f>
        <v/>
      </c>
      <c r="I239" s="659" t="str">
        <f>IF(Saldo_Brg!E239="","",Saldo_Brg!E239)</f>
        <v/>
      </c>
      <c r="J239" s="657" t="str">
        <f>IF(Table4[[#This Row],[Vol]]="","",Table4[[#This Row],[Vol]]*Table4[[#This Row],[Harga Beli]])</f>
        <v/>
      </c>
      <c r="K239" s="387"/>
      <c r="L239" s="387"/>
      <c r="M239" s="387"/>
      <c r="N239" s="387"/>
      <c r="O239" s="387"/>
      <c r="P239" s="387"/>
      <c r="Q239" s="387"/>
      <c r="R239" s="387"/>
      <c r="S239" s="387"/>
      <c r="T239" s="387"/>
      <c r="U239" s="387"/>
      <c r="V239" s="387"/>
      <c r="W239" s="387"/>
      <c r="X239" s="387"/>
      <c r="Y239" s="387"/>
      <c r="Z239" s="387"/>
      <c r="AA239" s="387"/>
      <c r="AB239" s="387"/>
      <c r="AC239" s="387"/>
      <c r="AD239" s="387"/>
    </row>
    <row r="240" spans="1:30" ht="13" hidden="1" customHeight="1" thickTop="1" thickBot="1">
      <c r="A240" s="522">
        <v>232</v>
      </c>
      <c r="B240" s="522">
        <v>232</v>
      </c>
      <c r="C240" s="523"/>
      <c r="D240" s="517" t="s">
        <v>79</v>
      </c>
      <c r="E240" s="518" t="str">
        <f>IF(Saldo_Brg!B240="","",Saldo_Brg!B240)</f>
        <v>Markisa</v>
      </c>
      <c r="F240" s="519"/>
      <c r="G240" s="520" t="str">
        <f>IF(Saldo_Brg!C240="","",Saldo_Brg!C240)</f>
        <v>kg</v>
      </c>
      <c r="H240" s="521" t="str">
        <f>IF(Saldo_Brg!D240="","",Saldo_Brg!D240)</f>
        <v/>
      </c>
      <c r="I240" s="659" t="str">
        <f>IF(Saldo_Brg!E240="","",Saldo_Brg!E240)</f>
        <v/>
      </c>
      <c r="J240" s="657" t="str">
        <f>IF(Table4[[#This Row],[Vol]]="","",Table4[[#This Row],[Vol]]*Table4[[#This Row],[Harga Beli]])</f>
        <v/>
      </c>
      <c r="K240" s="387"/>
      <c r="L240" s="387"/>
      <c r="M240" s="387"/>
      <c r="N240" s="387"/>
      <c r="O240" s="387"/>
      <c r="P240" s="387"/>
      <c r="Q240" s="387"/>
      <c r="R240" s="387"/>
      <c r="S240" s="387"/>
      <c r="T240" s="387"/>
      <c r="U240" s="387"/>
      <c r="V240" s="387"/>
      <c r="W240" s="387"/>
      <c r="X240" s="387"/>
      <c r="Y240" s="387"/>
      <c r="Z240" s="387"/>
      <c r="AA240" s="387"/>
      <c r="AB240" s="387"/>
      <c r="AC240" s="387"/>
      <c r="AD240" s="387"/>
    </row>
    <row r="241" spans="1:30" ht="13" hidden="1" customHeight="1" thickTop="1" thickBot="1">
      <c r="A241" s="522">
        <v>233</v>
      </c>
      <c r="B241" s="522">
        <v>233</v>
      </c>
      <c r="C241" s="523"/>
      <c r="D241" s="517" t="s">
        <v>79</v>
      </c>
      <c r="E241" s="518" t="str">
        <f>IF(Saldo_Brg!B241="","",Saldo_Brg!B241)</f>
        <v>Belimbing</v>
      </c>
      <c r="F241" s="519"/>
      <c r="G241" s="520" t="str">
        <f>IF(Saldo_Brg!C241="","",Saldo_Brg!C241)</f>
        <v>kg</v>
      </c>
      <c r="H241" s="521" t="str">
        <f>IF(Saldo_Brg!D241="","",Saldo_Brg!D241)</f>
        <v/>
      </c>
      <c r="I241" s="659" t="str">
        <f>IF(Saldo_Brg!E241="","",Saldo_Brg!E241)</f>
        <v/>
      </c>
      <c r="J241" s="657" t="str">
        <f>IF(Table4[[#This Row],[Vol]]="","",Table4[[#This Row],[Vol]]*Table4[[#This Row],[Harga Beli]])</f>
        <v/>
      </c>
      <c r="K241" s="387"/>
      <c r="L241" s="387"/>
      <c r="M241" s="387"/>
      <c r="N241" s="387"/>
      <c r="O241" s="387"/>
      <c r="P241" s="387"/>
      <c r="Q241" s="387"/>
      <c r="R241" s="387"/>
      <c r="S241" s="387"/>
      <c r="T241" s="387"/>
      <c r="U241" s="387"/>
      <c r="V241" s="387"/>
      <c r="W241" s="387"/>
      <c r="X241" s="387"/>
      <c r="Y241" s="387"/>
      <c r="Z241" s="387"/>
      <c r="AA241" s="387"/>
      <c r="AB241" s="387"/>
      <c r="AC241" s="387"/>
      <c r="AD241" s="387"/>
    </row>
    <row r="242" spans="1:30" ht="13" hidden="1" customHeight="1" thickTop="1" thickBot="1">
      <c r="A242" s="522">
        <v>234</v>
      </c>
      <c r="B242" s="522">
        <v>234</v>
      </c>
      <c r="C242" s="523"/>
      <c r="D242" s="517" t="s">
        <v>79</v>
      </c>
      <c r="E242" s="518" t="str">
        <f>IF(Saldo_Brg!B242="","",Saldo_Brg!B242)</f>
        <v>Sawo</v>
      </c>
      <c r="F242" s="519"/>
      <c r="G242" s="520" t="str">
        <f>IF(Saldo_Brg!C242="","",Saldo_Brg!C242)</f>
        <v>kg</v>
      </c>
      <c r="H242" s="521" t="str">
        <f>IF(Saldo_Brg!D242="","",Saldo_Brg!D242)</f>
        <v/>
      </c>
      <c r="I242" s="659" t="str">
        <f>IF(Saldo_Brg!E242="","",Saldo_Brg!E242)</f>
        <v/>
      </c>
      <c r="J242" s="657" t="str">
        <f>IF(Table4[[#This Row],[Vol]]="","",Table4[[#This Row],[Vol]]*Table4[[#This Row],[Harga Beli]])</f>
        <v/>
      </c>
      <c r="K242" s="387"/>
      <c r="M242" s="387"/>
      <c r="N242" s="387"/>
      <c r="O242" s="387"/>
      <c r="P242" s="387"/>
      <c r="Q242" s="387"/>
      <c r="R242" s="387"/>
      <c r="S242" s="387"/>
      <c r="T242" s="387"/>
      <c r="U242" s="387"/>
      <c r="V242" s="387"/>
      <c r="W242" s="387"/>
      <c r="X242" s="387"/>
      <c r="Y242" s="387"/>
      <c r="Z242" s="387"/>
      <c r="AA242" s="387"/>
      <c r="AB242" s="387"/>
      <c r="AC242" s="387"/>
      <c r="AD242" s="387"/>
    </row>
    <row r="243" spans="1:30" ht="13" hidden="1" customHeight="1" thickTop="1" thickBot="1">
      <c r="A243" s="522">
        <v>235</v>
      </c>
      <c r="B243" s="522">
        <v>235</v>
      </c>
      <c r="C243" s="523"/>
      <c r="D243" s="517" t="s">
        <v>79</v>
      </c>
      <c r="E243" s="518" t="str">
        <f>IF(Saldo_Brg!B243="","",Saldo_Brg!B243)</f>
        <v>Matoa</v>
      </c>
      <c r="F243" s="519"/>
      <c r="G243" s="520" t="str">
        <f>IF(Saldo_Brg!C243="","",Saldo_Brg!C243)</f>
        <v>kg</v>
      </c>
      <c r="H243" s="521" t="str">
        <f>IF(Saldo_Brg!D243="","",Saldo_Brg!D243)</f>
        <v/>
      </c>
      <c r="I243" s="659" t="str">
        <f>IF(Saldo_Brg!E243="","",Saldo_Brg!E243)</f>
        <v/>
      </c>
      <c r="J243" s="657" t="str">
        <f>IF(Table4[[#This Row],[Vol]]="","",Table4[[#This Row],[Vol]]*Table4[[#This Row],[Harga Beli]])</f>
        <v/>
      </c>
      <c r="K243" s="387"/>
      <c r="M243" s="387"/>
      <c r="N243" s="387"/>
      <c r="O243" s="387"/>
      <c r="P243" s="387"/>
      <c r="Q243" s="387"/>
      <c r="R243" s="387"/>
      <c r="S243" s="387"/>
      <c r="T243" s="387"/>
      <c r="U243" s="387"/>
      <c r="V243" s="387"/>
      <c r="W243" s="387"/>
      <c r="X243" s="387"/>
      <c r="Y243" s="387"/>
      <c r="Z243" s="387"/>
      <c r="AA243" s="387"/>
      <c r="AB243" s="387"/>
      <c r="AC243" s="387"/>
      <c r="AD243" s="387"/>
    </row>
    <row r="244" spans="1:30" ht="13" hidden="1" customHeight="1" thickTop="1" thickBot="1">
      <c r="A244" s="522">
        <v>236</v>
      </c>
      <c r="B244" s="522">
        <v>236</v>
      </c>
      <c r="C244" s="523"/>
      <c r="D244" s="517" t="s">
        <v>79</v>
      </c>
      <c r="E244" s="518" t="str">
        <f>IF(Saldo_Brg!B244="","",Saldo_Brg!B244)</f>
        <v>Buah lokal-lainnya</v>
      </c>
      <c r="F244" s="519"/>
      <c r="G244" s="520" t="str">
        <f>IF(Saldo_Brg!C244="","",Saldo_Brg!C244)</f>
        <v>kg</v>
      </c>
      <c r="H244" s="521" t="str">
        <f>IF(Saldo_Brg!D244="","",Saldo_Brg!D244)</f>
        <v/>
      </c>
      <c r="I244" s="659" t="str">
        <f>IF(Saldo_Brg!E244="","",Saldo_Brg!E244)</f>
        <v/>
      </c>
      <c r="J244" s="657" t="str">
        <f>IF(Table4[[#This Row],[Vol]]="","",Table4[[#This Row],[Vol]]*Table4[[#This Row],[Harga Beli]])</f>
        <v/>
      </c>
      <c r="K244" s="387"/>
      <c r="M244" s="387"/>
      <c r="N244" s="387"/>
      <c r="O244" s="387"/>
      <c r="P244" s="387"/>
      <c r="Q244" s="387"/>
      <c r="R244" s="387"/>
      <c r="S244" s="387"/>
      <c r="T244" s="387"/>
      <c r="U244" s="387"/>
      <c r="V244" s="387"/>
      <c r="W244" s="387"/>
      <c r="X244" s="387"/>
      <c r="Y244" s="387"/>
      <c r="Z244" s="387"/>
      <c r="AA244" s="387"/>
      <c r="AB244" s="387"/>
      <c r="AC244" s="387"/>
      <c r="AD244" s="387"/>
    </row>
    <row r="245" spans="1:30" ht="13" hidden="1" customHeight="1" thickTop="1" thickBot="1">
      <c r="A245" s="522">
        <v>237</v>
      </c>
      <c r="B245" s="522">
        <v>237</v>
      </c>
      <c r="C245" s="523"/>
      <c r="D245" s="517" t="s">
        <v>79</v>
      </c>
      <c r="E245" s="518" t="str">
        <f>IF(Saldo_Brg!B245="","",Saldo_Brg!B245)</f>
        <v>BUAH IMPOR</v>
      </c>
      <c r="F245" s="519"/>
      <c r="G245" s="520" t="str">
        <f>IF(Saldo_Brg!C245="","",Saldo_Brg!C245)</f>
        <v/>
      </c>
      <c r="H245" s="521" t="str">
        <f>IF(Saldo_Brg!D245="","",Saldo_Brg!D245)</f>
        <v/>
      </c>
      <c r="I245" s="659" t="str">
        <f>IF(Saldo_Brg!E245="","",Saldo_Brg!E245)</f>
        <v/>
      </c>
      <c r="J245" s="657" t="str">
        <f>IF(Table4[[#This Row],[Vol]]="","",Table4[[#This Row],[Vol]]*Table4[[#This Row],[Harga Beli]])</f>
        <v/>
      </c>
      <c r="K245" s="387"/>
      <c r="L245" s="387"/>
      <c r="M245" s="387"/>
      <c r="N245" s="387"/>
      <c r="O245" s="387"/>
      <c r="P245" s="387"/>
      <c r="Q245" s="387"/>
      <c r="R245" s="387"/>
      <c r="S245" s="387"/>
      <c r="T245" s="387"/>
      <c r="U245" s="387"/>
      <c r="V245" s="387"/>
      <c r="W245" s="387"/>
      <c r="X245" s="387"/>
      <c r="Y245" s="387"/>
      <c r="Z245" s="387"/>
      <c r="AA245" s="387"/>
      <c r="AB245" s="387"/>
      <c r="AC245" s="387"/>
      <c r="AD245" s="387"/>
    </row>
    <row r="246" spans="1:30" ht="13" hidden="1" customHeight="1" thickTop="1" thickBot="1">
      <c r="A246" s="522">
        <v>238</v>
      </c>
      <c r="B246" s="522">
        <v>238</v>
      </c>
      <c r="C246" s="523"/>
      <c r="D246" s="517" t="s">
        <v>79</v>
      </c>
      <c r="E246" s="518" t="str">
        <f>IF(Saldo_Brg!B246="","",Saldo_Brg!B246)</f>
        <v>Apel</v>
      </c>
      <c r="F246" s="519"/>
      <c r="G246" s="520" t="str">
        <f>IF(Saldo_Brg!C246="","",Saldo_Brg!C246)</f>
        <v>kg</v>
      </c>
      <c r="H246" s="521" t="str">
        <f>IF(Saldo_Brg!D246="","",Saldo_Brg!D246)</f>
        <v/>
      </c>
      <c r="I246" s="659" t="str">
        <f>IF(Saldo_Brg!E246="","",Saldo_Brg!E246)</f>
        <v/>
      </c>
      <c r="J246" s="657" t="str">
        <f>IF(Table4[[#This Row],[Vol]]="","",Table4[[#This Row],[Vol]]*Table4[[#This Row],[Harga Beli]])</f>
        <v/>
      </c>
      <c r="K246" s="387"/>
      <c r="L246" s="387"/>
      <c r="M246" s="387"/>
      <c r="N246" s="387"/>
      <c r="O246" s="387"/>
      <c r="P246" s="387"/>
      <c r="Q246" s="387"/>
      <c r="R246" s="387"/>
      <c r="S246" s="387"/>
      <c r="T246" s="387"/>
      <c r="U246" s="387"/>
      <c r="V246" s="387"/>
      <c r="W246" s="387"/>
      <c r="X246" s="387"/>
      <c r="Y246" s="387"/>
      <c r="Z246" s="387"/>
      <c r="AA246" s="387"/>
      <c r="AB246" s="387"/>
      <c r="AC246" s="387"/>
      <c r="AD246" s="387"/>
    </row>
    <row r="247" spans="1:30" ht="13" hidden="1" customHeight="1" thickTop="1" thickBot="1">
      <c r="A247" s="522">
        <v>239</v>
      </c>
      <c r="B247" s="522">
        <v>239</v>
      </c>
      <c r="C247" s="523"/>
      <c r="D247" s="517" t="s">
        <v>79</v>
      </c>
      <c r="E247" s="518" t="str">
        <f>IF(Saldo_Brg!B247="","",Saldo_Brg!B247)</f>
        <v>Pear</v>
      </c>
      <c r="F247" s="519"/>
      <c r="G247" s="520" t="str">
        <f>IF(Saldo_Brg!C247="","",Saldo_Brg!C247)</f>
        <v>kg</v>
      </c>
      <c r="H247" s="521" t="str">
        <f>IF(Saldo_Brg!D247="","",Saldo_Brg!D247)</f>
        <v/>
      </c>
      <c r="I247" s="659" t="str">
        <f>IF(Saldo_Brg!E247="","",Saldo_Brg!E247)</f>
        <v/>
      </c>
      <c r="J247" s="657" t="str">
        <f>IF(Table4[[#This Row],[Vol]]="","",Table4[[#This Row],[Vol]]*Table4[[#This Row],[Harga Beli]])</f>
        <v/>
      </c>
      <c r="K247" s="387"/>
      <c r="L247" s="387"/>
      <c r="M247" s="387"/>
      <c r="N247" s="387"/>
      <c r="O247" s="387"/>
      <c r="P247" s="387"/>
      <c r="Q247" s="387"/>
      <c r="R247" s="387"/>
      <c r="S247" s="387"/>
      <c r="T247" s="387"/>
      <c r="U247" s="387"/>
      <c r="V247" s="387"/>
      <c r="W247" s="387"/>
      <c r="X247" s="387"/>
      <c r="Y247" s="387"/>
      <c r="Z247" s="387"/>
      <c r="AA247" s="387"/>
      <c r="AB247" s="387"/>
      <c r="AC247" s="387"/>
      <c r="AD247" s="387"/>
    </row>
    <row r="248" spans="1:30" ht="13" hidden="1" customHeight="1" thickTop="1" thickBot="1">
      <c r="A248" s="522">
        <v>240</v>
      </c>
      <c r="B248" s="522">
        <v>240</v>
      </c>
      <c r="C248" s="523"/>
      <c r="D248" s="517" t="s">
        <v>79</v>
      </c>
      <c r="E248" s="518" t="str">
        <f>IF(Saldo_Brg!B248="","",Saldo_Brg!B248)</f>
        <v>Anggur merah</v>
      </c>
      <c r="F248" s="519"/>
      <c r="G248" s="520" t="str">
        <f>IF(Saldo_Brg!C248="","",Saldo_Brg!C248)</f>
        <v>kg</v>
      </c>
      <c r="H248" s="521" t="str">
        <f>IF(Saldo_Brg!D248="","",Saldo_Brg!D248)</f>
        <v/>
      </c>
      <c r="I248" s="659" t="str">
        <f>IF(Saldo_Brg!E248="","",Saldo_Brg!E248)</f>
        <v/>
      </c>
      <c r="J248" s="657" t="str">
        <f>IF(Table4[[#This Row],[Vol]]="","",Table4[[#This Row],[Vol]]*Table4[[#This Row],[Harga Beli]])</f>
        <v/>
      </c>
      <c r="K248" s="387"/>
      <c r="L248" s="387"/>
      <c r="M248" s="387"/>
      <c r="N248" s="387"/>
      <c r="O248" s="387"/>
      <c r="P248" s="387"/>
      <c r="Q248" s="387"/>
      <c r="R248" s="387"/>
      <c r="S248" s="387"/>
      <c r="T248" s="387"/>
      <c r="U248" s="387"/>
      <c r="V248" s="387"/>
      <c r="W248" s="387"/>
      <c r="X248" s="387"/>
      <c r="Y248" s="387"/>
      <c r="Z248" s="387"/>
      <c r="AA248" s="387"/>
      <c r="AB248" s="387"/>
      <c r="AC248" s="387"/>
      <c r="AD248" s="387"/>
    </row>
    <row r="249" spans="1:30" ht="13" hidden="1" customHeight="1" thickTop="1" thickBot="1">
      <c r="A249" s="522">
        <v>241</v>
      </c>
      <c r="B249" s="522">
        <v>241</v>
      </c>
      <c r="C249" s="523"/>
      <c r="D249" s="517" t="s">
        <v>79</v>
      </c>
      <c r="E249" s="518" t="str">
        <f>IF(Saldo_Brg!B249="","",Saldo_Brg!B249)</f>
        <v>Anggur hijau</v>
      </c>
      <c r="F249" s="519"/>
      <c r="G249" s="520" t="str">
        <f>IF(Saldo_Brg!C249="","",Saldo_Brg!C249)</f>
        <v>kg</v>
      </c>
      <c r="H249" s="521" t="str">
        <f>IF(Saldo_Brg!D249="","",Saldo_Brg!D249)</f>
        <v/>
      </c>
      <c r="I249" s="659" t="str">
        <f>IF(Saldo_Brg!E249="","",Saldo_Brg!E249)</f>
        <v/>
      </c>
      <c r="J249" s="657" t="str">
        <f>IF(Table4[[#This Row],[Vol]]="","",Table4[[#This Row],[Vol]]*Table4[[#This Row],[Harga Beli]])</f>
        <v/>
      </c>
      <c r="K249" s="387"/>
      <c r="L249" s="387"/>
      <c r="M249" s="387"/>
      <c r="N249" s="387"/>
      <c r="O249" s="387"/>
      <c r="P249" s="387"/>
      <c r="Q249" s="387"/>
      <c r="R249" s="387"/>
      <c r="S249" s="387"/>
      <c r="T249" s="387"/>
      <c r="U249" s="387"/>
      <c r="V249" s="387"/>
      <c r="W249" s="387"/>
      <c r="X249" s="387"/>
      <c r="Y249" s="387"/>
      <c r="Z249" s="387"/>
      <c r="AA249" s="387"/>
      <c r="AB249" s="387"/>
      <c r="AC249" s="387"/>
      <c r="AD249" s="387"/>
    </row>
    <row r="250" spans="1:30" ht="13" hidden="1" customHeight="1" thickTop="1" thickBot="1">
      <c r="A250" s="522">
        <v>242</v>
      </c>
      <c r="B250" s="522">
        <v>242</v>
      </c>
      <c r="C250" s="523"/>
      <c r="D250" s="517" t="s">
        <v>79</v>
      </c>
      <c r="E250" s="518" t="str">
        <f>IF(Saldo_Brg!B250="","",Saldo_Brg!B250)</f>
        <v>Kiwi</v>
      </c>
      <c r="F250" s="519"/>
      <c r="G250" s="520" t="str">
        <f>IF(Saldo_Brg!C250="","",Saldo_Brg!C250)</f>
        <v>kg</v>
      </c>
      <c r="H250" s="521" t="str">
        <f>IF(Saldo_Brg!D250="","",Saldo_Brg!D250)</f>
        <v/>
      </c>
      <c r="I250" s="659" t="str">
        <f>IF(Saldo_Brg!E250="","",Saldo_Brg!E250)</f>
        <v/>
      </c>
      <c r="J250" s="657" t="str">
        <f>IF(Table4[[#This Row],[Vol]]="","",Table4[[#This Row],[Vol]]*Table4[[#This Row],[Harga Beli]])</f>
        <v/>
      </c>
      <c r="K250" s="387"/>
      <c r="L250" s="387"/>
      <c r="M250" s="387"/>
      <c r="N250" s="387"/>
      <c r="O250" s="387"/>
      <c r="P250" s="387"/>
      <c r="Q250" s="387"/>
      <c r="R250" s="387"/>
      <c r="S250" s="387"/>
      <c r="T250" s="387"/>
      <c r="U250" s="387"/>
      <c r="V250" s="387"/>
      <c r="W250" s="387"/>
      <c r="X250" s="387"/>
      <c r="Y250" s="387"/>
      <c r="Z250" s="387"/>
      <c r="AA250" s="387"/>
      <c r="AB250" s="387"/>
      <c r="AC250" s="387"/>
      <c r="AD250" s="387"/>
    </row>
    <row r="251" spans="1:30" ht="13" hidden="1" customHeight="1" thickTop="1" thickBot="1">
      <c r="A251" s="522">
        <v>243</v>
      </c>
      <c r="B251" s="522">
        <v>243</v>
      </c>
      <c r="C251" s="523"/>
      <c r="D251" s="517" t="s">
        <v>79</v>
      </c>
      <c r="E251" s="518" t="str">
        <f>IF(Saldo_Brg!B251="","",Saldo_Brg!B251)</f>
        <v>Buah impor-lainnya</v>
      </c>
      <c r="F251" s="519"/>
      <c r="G251" s="520" t="str">
        <f>IF(Saldo_Brg!C251="","",Saldo_Brg!C251)</f>
        <v>kg</v>
      </c>
      <c r="H251" s="521" t="str">
        <f>IF(Saldo_Brg!D251="","",Saldo_Brg!D251)</f>
        <v/>
      </c>
      <c r="I251" s="659" t="str">
        <f>IF(Saldo_Brg!E251="","",Saldo_Brg!E251)</f>
        <v/>
      </c>
      <c r="J251" s="657" t="str">
        <f>IF(Table4[[#This Row],[Vol]]="","",Table4[[#This Row],[Vol]]*Table4[[#This Row],[Harga Beli]])</f>
        <v/>
      </c>
      <c r="K251" s="387"/>
      <c r="L251" s="387"/>
      <c r="M251" s="387"/>
      <c r="N251" s="387"/>
      <c r="O251" s="387"/>
      <c r="P251" s="387"/>
      <c r="Q251" s="387"/>
      <c r="R251" s="387"/>
      <c r="S251" s="387"/>
      <c r="T251" s="387"/>
      <c r="U251" s="387"/>
      <c r="V251" s="387"/>
      <c r="W251" s="387"/>
      <c r="X251" s="387"/>
      <c r="Y251" s="387"/>
      <c r="Z251" s="387"/>
      <c r="AA251" s="387"/>
      <c r="AB251" s="387"/>
      <c r="AC251" s="387"/>
      <c r="AD251" s="387"/>
    </row>
    <row r="252" spans="1:30" ht="13" hidden="1" customHeight="1" thickTop="1" thickBot="1">
      <c r="A252" s="522">
        <v>244</v>
      </c>
      <c r="B252" s="522">
        <v>244</v>
      </c>
      <c r="C252" s="523"/>
      <c r="D252" s="517" t="s">
        <v>79</v>
      </c>
      <c r="E252" s="518" t="str">
        <f>IF(Saldo_Brg!B252="","",Saldo_Brg!B252)</f>
        <v>BAHAN BAKU LAIN</v>
      </c>
      <c r="F252" s="519"/>
      <c r="G252" s="520" t="str">
        <f>IF(Saldo_Brg!C252="","",Saldo_Brg!C252)</f>
        <v/>
      </c>
      <c r="H252" s="521" t="str">
        <f>IF(Saldo_Brg!D252="","",Saldo_Brg!D252)</f>
        <v/>
      </c>
      <c r="I252" s="659" t="str">
        <f>IF(Saldo_Brg!E252="","",Saldo_Brg!E252)</f>
        <v/>
      </c>
      <c r="J252" s="657" t="str">
        <f>IF(Table4[[#This Row],[Vol]]="","",Table4[[#This Row],[Vol]]*Table4[[#This Row],[Harga Beli]])</f>
        <v/>
      </c>
      <c r="K252" s="387"/>
      <c r="L252" s="387"/>
      <c r="M252" s="387"/>
      <c r="N252" s="387"/>
      <c r="O252" s="387"/>
      <c r="P252" s="387"/>
      <c r="Q252" s="387"/>
      <c r="R252" s="387"/>
      <c r="S252" s="387"/>
      <c r="T252" s="387"/>
      <c r="U252" s="387"/>
      <c r="V252" s="387"/>
      <c r="W252" s="387"/>
      <c r="X252" s="387"/>
      <c r="Y252" s="387"/>
      <c r="Z252" s="387"/>
      <c r="AA252" s="387"/>
      <c r="AB252" s="387"/>
      <c r="AC252" s="387"/>
      <c r="AD252" s="387"/>
    </row>
    <row r="253" spans="1:30" ht="13" hidden="1" customHeight="1" thickTop="1" thickBot="1">
      <c r="A253" s="522">
        <v>245</v>
      </c>
      <c r="B253" s="522">
        <v>245</v>
      </c>
      <c r="C253" s="523"/>
      <c r="D253" s="517" t="s">
        <v>79</v>
      </c>
      <c r="E253" s="518" t="str">
        <f>IF(Saldo_Brg!B253="","",Saldo_Brg!B253)</f>
        <v>MINYAK DAN LEMAK</v>
      </c>
      <c r="F253" s="519"/>
      <c r="G253" s="520" t="str">
        <f>IF(Saldo_Brg!C253="","",Saldo_Brg!C253)</f>
        <v/>
      </c>
      <c r="H253" s="521" t="str">
        <f>IF(Saldo_Brg!D253="","",Saldo_Brg!D253)</f>
        <v/>
      </c>
      <c r="I253" s="659" t="str">
        <f>IF(Saldo_Brg!E253="","",Saldo_Brg!E253)</f>
        <v/>
      </c>
      <c r="J253" s="657" t="str">
        <f>IF(Table4[[#This Row],[Vol]]="","",Table4[[#This Row],[Vol]]*Table4[[#This Row],[Harga Beli]])</f>
        <v/>
      </c>
      <c r="K253" s="387"/>
      <c r="L253" s="387"/>
      <c r="M253" s="387"/>
      <c r="N253" s="387"/>
      <c r="O253" s="387"/>
      <c r="P253" s="387"/>
      <c r="Q253" s="387"/>
      <c r="R253" s="387"/>
      <c r="S253" s="387"/>
      <c r="T253" s="387"/>
      <c r="U253" s="387"/>
      <c r="V253" s="387"/>
      <c r="W253" s="387"/>
      <c r="X253" s="387"/>
      <c r="Y253" s="387"/>
      <c r="Z253" s="387"/>
      <c r="AA253" s="387"/>
      <c r="AB253" s="387"/>
      <c r="AC253" s="387"/>
      <c r="AD253" s="387"/>
    </row>
    <row r="254" spans="1:30" ht="13" hidden="1" customHeight="1" thickTop="1" thickBot="1">
      <c r="A254" s="522">
        <v>246</v>
      </c>
      <c r="B254" s="522">
        <v>246</v>
      </c>
      <c r="C254" s="523"/>
      <c r="D254" s="517" t="s">
        <v>79</v>
      </c>
      <c r="E254" s="518" t="str">
        <f>IF(Saldo_Brg!B254="","",Saldo_Brg!B254)</f>
        <v>Minyak goreng sawit</v>
      </c>
      <c r="F254" s="519"/>
      <c r="G254" s="520" t="str">
        <f>IF(Saldo_Brg!C254="","",Saldo_Brg!C254)</f>
        <v>liter</v>
      </c>
      <c r="H254" s="521" t="str">
        <f>IF(Saldo_Brg!D254="","",Saldo_Brg!D254)</f>
        <v/>
      </c>
      <c r="I254" s="659" t="str">
        <f>IF(Saldo_Brg!E254="","",Saldo_Brg!E254)</f>
        <v/>
      </c>
      <c r="J254" s="657" t="str">
        <f>IF(Table4[[#This Row],[Vol]]="","",Table4[[#This Row],[Vol]]*Table4[[#This Row],[Harga Beli]])</f>
        <v/>
      </c>
      <c r="K254" s="387"/>
      <c r="L254" s="387"/>
      <c r="M254" s="387"/>
      <c r="N254" s="387"/>
      <c r="O254" s="387"/>
      <c r="P254" s="387"/>
      <c r="Q254" s="387"/>
      <c r="R254" s="387"/>
      <c r="S254" s="387"/>
      <c r="T254" s="387"/>
      <c r="U254" s="387"/>
      <c r="V254" s="387"/>
      <c r="W254" s="387"/>
      <c r="X254" s="387"/>
      <c r="Y254" s="387"/>
      <c r="Z254" s="387"/>
      <c r="AA254" s="387"/>
      <c r="AB254" s="387"/>
      <c r="AC254" s="387"/>
      <c r="AD254" s="387"/>
    </row>
    <row r="255" spans="1:30" ht="13" hidden="1" customHeight="1" thickTop="1" thickBot="1">
      <c r="A255" s="522">
        <v>247</v>
      </c>
      <c r="B255" s="522">
        <v>247</v>
      </c>
      <c r="C255" s="523"/>
      <c r="D255" s="517" t="s">
        <v>79</v>
      </c>
      <c r="E255" s="518" t="str">
        <f>IF(Saldo_Brg!B255="","",Saldo_Brg!B255)</f>
        <v>Minyak goreng campuran</v>
      </c>
      <c r="F255" s="519"/>
      <c r="G255" s="520" t="str">
        <f>IF(Saldo_Brg!C255="","",Saldo_Brg!C255)</f>
        <v>liter</v>
      </c>
      <c r="H255" s="521" t="str">
        <f>IF(Saldo_Brg!D255="","",Saldo_Brg!D255)</f>
        <v/>
      </c>
      <c r="I255" s="659" t="str">
        <f>IF(Saldo_Brg!E255="","",Saldo_Brg!E255)</f>
        <v/>
      </c>
      <c r="J255" s="657" t="str">
        <f>IF(Table4[[#This Row],[Vol]]="","",Table4[[#This Row],[Vol]]*Table4[[#This Row],[Harga Beli]])</f>
        <v/>
      </c>
      <c r="K255" s="387"/>
      <c r="L255" s="387"/>
      <c r="M255" s="387"/>
      <c r="N255" s="387"/>
      <c r="O255" s="387"/>
      <c r="P255" s="387"/>
      <c r="Q255" s="387"/>
      <c r="R255" s="387"/>
      <c r="S255" s="387"/>
      <c r="T255" s="387"/>
      <c r="U255" s="387"/>
      <c r="V255" s="387"/>
      <c r="W255" s="387"/>
      <c r="X255" s="387"/>
      <c r="Y255" s="387"/>
      <c r="Z255" s="387"/>
      <c r="AA255" s="387"/>
      <c r="AB255" s="387"/>
      <c r="AC255" s="387"/>
      <c r="AD255" s="387"/>
    </row>
    <row r="256" spans="1:30" ht="13" hidden="1" customHeight="1" thickTop="1" thickBot="1">
      <c r="A256" s="522">
        <v>248</v>
      </c>
      <c r="B256" s="522">
        <v>248</v>
      </c>
      <c r="C256" s="523"/>
      <c r="D256" s="517" t="s">
        <v>79</v>
      </c>
      <c r="E256" s="518" t="str">
        <f>IF(Saldo_Brg!B256="","",Saldo_Brg!B256)</f>
        <v>Minyak kelapa</v>
      </c>
      <c r="F256" s="519"/>
      <c r="G256" s="520" t="str">
        <f>IF(Saldo_Brg!C256="","",Saldo_Brg!C256)</f>
        <v>liter</v>
      </c>
      <c r="H256" s="521" t="str">
        <f>IF(Saldo_Brg!D256="","",Saldo_Brg!D256)</f>
        <v/>
      </c>
      <c r="I256" s="659" t="str">
        <f>IF(Saldo_Brg!E256="","",Saldo_Brg!E256)</f>
        <v/>
      </c>
      <c r="J256" s="657" t="str">
        <f>IF(Table4[[#This Row],[Vol]]="","",Table4[[#This Row],[Vol]]*Table4[[#This Row],[Harga Beli]])</f>
        <v/>
      </c>
      <c r="K256" s="387"/>
      <c r="L256" s="387"/>
      <c r="M256" s="387"/>
      <c r="N256" s="387"/>
      <c r="O256" s="387"/>
      <c r="P256" s="387"/>
      <c r="Q256" s="387"/>
      <c r="R256" s="387"/>
      <c r="S256" s="387"/>
      <c r="T256" s="387"/>
      <c r="U256" s="387"/>
      <c r="V256" s="387"/>
      <c r="W256" s="387"/>
      <c r="X256" s="387"/>
      <c r="Y256" s="387"/>
      <c r="Z256" s="387"/>
      <c r="AA256" s="387"/>
      <c r="AB256" s="387"/>
      <c r="AC256" s="387"/>
      <c r="AD256" s="387"/>
    </row>
    <row r="257" spans="1:30" ht="13" hidden="1" customHeight="1" thickTop="1" thickBot="1">
      <c r="A257" s="522">
        <v>249</v>
      </c>
      <c r="B257" s="522">
        <v>249</v>
      </c>
      <c r="C257" s="523"/>
      <c r="D257" s="517" t="s">
        <v>79</v>
      </c>
      <c r="E257" s="518" t="str">
        <f>IF(Saldo_Brg!B257="","",Saldo_Brg!B257)</f>
        <v>Margarin</v>
      </c>
      <c r="F257" s="519"/>
      <c r="G257" s="520" t="str">
        <f>IF(Saldo_Brg!C257="","",Saldo_Brg!C257)</f>
        <v>kg</v>
      </c>
      <c r="H257" s="521" t="str">
        <f>IF(Saldo_Brg!D257="","",Saldo_Brg!D257)</f>
        <v/>
      </c>
      <c r="I257" s="659" t="str">
        <f>IF(Saldo_Brg!E257="","",Saldo_Brg!E257)</f>
        <v/>
      </c>
      <c r="J257" s="657" t="str">
        <f>IF(Table4[[#This Row],[Vol]]="","",Table4[[#This Row],[Vol]]*Table4[[#This Row],[Harga Beli]])</f>
        <v/>
      </c>
      <c r="K257" s="387"/>
      <c r="L257" s="387"/>
      <c r="M257" s="387"/>
      <c r="N257" s="387"/>
      <c r="O257" s="387"/>
      <c r="P257" s="387"/>
      <c r="Q257" s="387"/>
      <c r="R257" s="387"/>
      <c r="S257" s="387"/>
      <c r="T257" s="387"/>
      <c r="U257" s="387"/>
      <c r="V257" s="387"/>
      <c r="W257" s="387"/>
      <c r="X257" s="387"/>
      <c r="Y257" s="387"/>
      <c r="Z257" s="387"/>
      <c r="AA257" s="387"/>
      <c r="AB257" s="387"/>
      <c r="AC257" s="387"/>
      <c r="AD257" s="387"/>
    </row>
    <row r="258" spans="1:30" ht="13" hidden="1" customHeight="1" thickTop="1" thickBot="1">
      <c r="A258" s="522">
        <v>250</v>
      </c>
      <c r="B258" s="522">
        <v>250</v>
      </c>
      <c r="C258" s="523"/>
      <c r="D258" s="517" t="s">
        <v>79</v>
      </c>
      <c r="E258" s="518" t="str">
        <f>IF(Saldo_Brg!B258="","",Saldo_Brg!B258)</f>
        <v>Mentega (butter)</v>
      </c>
      <c r="F258" s="519"/>
      <c r="G258" s="520" t="str">
        <f>IF(Saldo_Brg!C258="","",Saldo_Brg!C258)</f>
        <v>kg</v>
      </c>
      <c r="H258" s="521" t="str">
        <f>IF(Saldo_Brg!D258="","",Saldo_Brg!D258)</f>
        <v/>
      </c>
      <c r="I258" s="659" t="str">
        <f>IF(Saldo_Brg!E258="","",Saldo_Brg!E258)</f>
        <v/>
      </c>
      <c r="J258" s="657" t="str">
        <f>IF(Table4[[#This Row],[Vol]]="","",Table4[[#This Row],[Vol]]*Table4[[#This Row],[Harga Beli]])</f>
        <v/>
      </c>
      <c r="K258" s="387"/>
      <c r="L258" s="387"/>
      <c r="M258" s="387"/>
      <c r="N258" s="387"/>
      <c r="O258" s="387"/>
      <c r="P258" s="387"/>
      <c r="Q258" s="387"/>
      <c r="R258" s="387"/>
      <c r="S258" s="387"/>
      <c r="T258" s="387"/>
      <c r="U258" s="387"/>
      <c r="V258" s="387"/>
      <c r="W258" s="387"/>
      <c r="X258" s="387"/>
      <c r="Y258" s="387"/>
      <c r="Z258" s="387"/>
      <c r="AA258" s="387"/>
      <c r="AB258" s="387"/>
      <c r="AC258" s="387"/>
      <c r="AD258" s="387"/>
    </row>
    <row r="259" spans="1:30" ht="13" hidden="1" customHeight="1" thickTop="1" thickBot="1">
      <c r="A259" s="522">
        <v>251</v>
      </c>
      <c r="B259" s="522">
        <v>251</v>
      </c>
      <c r="C259" s="523"/>
      <c r="D259" s="517" t="s">
        <v>79</v>
      </c>
      <c r="E259" s="518" t="str">
        <f>IF(Saldo_Brg!B259="","",Saldo_Brg!B259)</f>
        <v>Minyak dan lemak-lainnya</v>
      </c>
      <c r="F259" s="519"/>
      <c r="G259" s="520" t="str">
        <f>IF(Saldo_Brg!C259="","",Saldo_Brg!C259)</f>
        <v>kg</v>
      </c>
      <c r="H259" s="521" t="str">
        <f>IF(Saldo_Brg!D259="","",Saldo_Brg!D259)</f>
        <v/>
      </c>
      <c r="I259" s="659" t="str">
        <f>IF(Saldo_Brg!E259="","",Saldo_Brg!E259)</f>
        <v/>
      </c>
      <c r="J259" s="657" t="str">
        <f>IF(Table4[[#This Row],[Vol]]="","",Table4[[#This Row],[Vol]]*Table4[[#This Row],[Harga Beli]])</f>
        <v/>
      </c>
      <c r="K259" s="387"/>
      <c r="L259" s="387"/>
      <c r="M259" s="387"/>
      <c r="N259" s="387"/>
      <c r="O259" s="387"/>
      <c r="P259" s="387"/>
      <c r="Q259" s="387"/>
      <c r="R259" s="387"/>
      <c r="S259" s="387"/>
      <c r="T259" s="387"/>
      <c r="U259" s="387"/>
      <c r="V259" s="387"/>
      <c r="W259" s="387"/>
      <c r="X259" s="387"/>
      <c r="Y259" s="387"/>
      <c r="Z259" s="387"/>
      <c r="AA259" s="387"/>
      <c r="AB259" s="387"/>
      <c r="AC259" s="387"/>
      <c r="AD259" s="387"/>
    </row>
    <row r="260" spans="1:30" ht="13" hidden="1" customHeight="1" thickTop="1" thickBot="1">
      <c r="A260" s="522">
        <v>252</v>
      </c>
      <c r="B260" s="522">
        <v>252</v>
      </c>
      <c r="C260" s="523"/>
      <c r="D260" s="517" t="s">
        <v>79</v>
      </c>
      <c r="E260" s="518" t="str">
        <f>IF(Saldo_Brg!B260="","",Saldo_Brg!B260)</f>
        <v>GARAM, GULA, DAN PEMANIS</v>
      </c>
      <c r="F260" s="519"/>
      <c r="G260" s="520" t="str">
        <f>IF(Saldo_Brg!C260="","",Saldo_Brg!C260)</f>
        <v/>
      </c>
      <c r="H260" s="521" t="str">
        <f>IF(Saldo_Brg!D260="","",Saldo_Brg!D260)</f>
        <v/>
      </c>
      <c r="I260" s="659" t="str">
        <f>IF(Saldo_Brg!E260="","",Saldo_Brg!E260)</f>
        <v/>
      </c>
      <c r="J260" s="657" t="str">
        <f>IF(Table4[[#This Row],[Vol]]="","",Table4[[#This Row],[Vol]]*Table4[[#This Row],[Harga Beli]])</f>
        <v/>
      </c>
      <c r="K260" s="387"/>
      <c r="L260" s="387"/>
      <c r="M260" s="387"/>
      <c r="N260" s="387"/>
      <c r="O260" s="387"/>
      <c r="P260" s="387"/>
      <c r="Q260" s="387"/>
      <c r="R260" s="387"/>
      <c r="S260" s="387"/>
      <c r="T260" s="387"/>
      <c r="U260" s="387"/>
      <c r="V260" s="387"/>
      <c r="W260" s="387"/>
      <c r="X260" s="387"/>
      <c r="Y260" s="387"/>
      <c r="Z260" s="387"/>
      <c r="AA260" s="387"/>
      <c r="AB260" s="387"/>
      <c r="AC260" s="387"/>
      <c r="AD260" s="387"/>
    </row>
    <row r="261" spans="1:30" ht="13" hidden="1" customHeight="1" thickTop="1" thickBot="1">
      <c r="A261" s="522">
        <v>253</v>
      </c>
      <c r="B261" s="522">
        <v>253</v>
      </c>
      <c r="C261" s="523"/>
      <c r="D261" s="517" t="s">
        <v>79</v>
      </c>
      <c r="E261" s="518" t="str">
        <f>IF(Saldo_Brg!B261="","",Saldo_Brg!B261)</f>
        <v>Garam beryodium</v>
      </c>
      <c r="F261" s="519"/>
      <c r="G261" s="520" t="str">
        <f>IF(Saldo_Brg!C261="","",Saldo_Brg!C261)</f>
        <v>pak</v>
      </c>
      <c r="H261" s="521" t="str">
        <f>IF(Saldo_Brg!D261="","",Saldo_Brg!D261)</f>
        <v/>
      </c>
      <c r="I261" s="659" t="str">
        <f>IF(Saldo_Brg!E261="","",Saldo_Brg!E261)</f>
        <v/>
      </c>
      <c r="J261" s="657" t="str">
        <f>IF(Table4[[#This Row],[Vol]]="","",Table4[[#This Row],[Vol]]*Table4[[#This Row],[Harga Beli]])</f>
        <v/>
      </c>
      <c r="K261" s="387"/>
      <c r="L261" s="387"/>
      <c r="M261" s="387"/>
      <c r="N261" s="387"/>
      <c r="O261" s="387"/>
      <c r="P261" s="387"/>
      <c r="Q261" s="387"/>
      <c r="R261" s="387"/>
      <c r="S261" s="387"/>
      <c r="T261" s="387"/>
      <c r="U261" s="387"/>
      <c r="V261" s="387"/>
      <c r="W261" s="387"/>
      <c r="X261" s="387"/>
      <c r="Y261" s="387"/>
      <c r="Z261" s="387"/>
      <c r="AA261" s="387"/>
      <c r="AB261" s="387"/>
      <c r="AC261" s="387"/>
      <c r="AD261" s="387"/>
    </row>
    <row r="262" spans="1:30" ht="13" hidden="1" customHeight="1" thickTop="1" thickBot="1">
      <c r="A262" s="522">
        <v>254</v>
      </c>
      <c r="B262" s="522">
        <v>254</v>
      </c>
      <c r="C262" s="523"/>
      <c r="D262" s="517" t="s">
        <v>79</v>
      </c>
      <c r="E262" s="518" t="str">
        <f>IF(Saldo_Brg!B262="","",Saldo_Brg!B262)</f>
        <v>Gula pasir</v>
      </c>
      <c r="F262" s="519"/>
      <c r="G262" s="520" t="str">
        <f>IF(Saldo_Brg!C262="","",Saldo_Brg!C262)</f>
        <v>kg</v>
      </c>
      <c r="H262" s="521" t="str">
        <f>IF(Saldo_Brg!D262="","",Saldo_Brg!D262)</f>
        <v/>
      </c>
      <c r="I262" s="659" t="str">
        <f>IF(Saldo_Brg!E262="","",Saldo_Brg!E262)</f>
        <v/>
      </c>
      <c r="J262" s="657" t="str">
        <f>IF(Table4[[#This Row],[Vol]]="","",Table4[[#This Row],[Vol]]*Table4[[#This Row],[Harga Beli]])</f>
        <v/>
      </c>
      <c r="K262" s="387"/>
      <c r="L262" s="387"/>
      <c r="M262" s="387"/>
      <c r="N262" s="387"/>
      <c r="O262" s="387"/>
      <c r="P262" s="387"/>
      <c r="Q262" s="387"/>
      <c r="R262" s="387"/>
      <c r="S262" s="387"/>
      <c r="T262" s="387"/>
      <c r="U262" s="387"/>
      <c r="V262" s="387"/>
      <c r="W262" s="387"/>
      <c r="X262" s="387"/>
      <c r="Y262" s="387"/>
      <c r="Z262" s="387"/>
      <c r="AA262" s="387"/>
      <c r="AB262" s="387"/>
      <c r="AC262" s="387"/>
      <c r="AD262" s="387"/>
    </row>
    <row r="263" spans="1:30" ht="13" hidden="1" customHeight="1" thickTop="1" thickBot="1">
      <c r="A263" s="522">
        <v>255</v>
      </c>
      <c r="B263" s="522">
        <v>255</v>
      </c>
      <c r="C263" s="523"/>
      <c r="D263" s="517" t="s">
        <v>79</v>
      </c>
      <c r="E263" s="518" t="str">
        <f>IF(Saldo_Brg!B263="","",Saldo_Brg!B263)</f>
        <v>Gula merah/aren</v>
      </c>
      <c r="F263" s="519"/>
      <c r="G263" s="520" t="str">
        <f>IF(Saldo_Brg!C263="","",Saldo_Brg!C263)</f>
        <v>kg</v>
      </c>
      <c r="H263" s="521" t="str">
        <f>IF(Saldo_Brg!D263="","",Saldo_Brg!D263)</f>
        <v/>
      </c>
      <c r="I263" s="659" t="str">
        <f>IF(Saldo_Brg!E263="","",Saldo_Brg!E263)</f>
        <v/>
      </c>
      <c r="J263" s="657" t="str">
        <f>IF(Table4[[#This Row],[Vol]]="","",Table4[[#This Row],[Vol]]*Table4[[#This Row],[Harga Beli]])</f>
        <v/>
      </c>
      <c r="K263" s="387"/>
      <c r="L263" s="387"/>
      <c r="M263" s="387"/>
      <c r="N263" s="387"/>
      <c r="O263" s="387"/>
      <c r="P263" s="387"/>
      <c r="Q263" s="387"/>
      <c r="R263" s="387"/>
      <c r="S263" s="387"/>
      <c r="T263" s="387"/>
      <c r="U263" s="387"/>
      <c r="V263" s="387"/>
      <c r="W263" s="387"/>
      <c r="X263" s="387"/>
      <c r="Y263" s="387"/>
      <c r="Z263" s="387"/>
      <c r="AA263" s="387"/>
      <c r="AB263" s="387"/>
      <c r="AC263" s="387"/>
      <c r="AD263" s="387"/>
    </row>
    <row r="264" spans="1:30" ht="13" hidden="1" customHeight="1" thickTop="1" thickBot="1">
      <c r="A264" s="522">
        <v>256</v>
      </c>
      <c r="B264" s="522">
        <v>256</v>
      </c>
      <c r="C264" s="523"/>
      <c r="D264" s="517" t="s">
        <v>79</v>
      </c>
      <c r="E264" s="518" t="str">
        <f>IF(Saldo_Brg!B264="","",Saldo_Brg!B264)</f>
        <v>Madu</v>
      </c>
      <c r="F264" s="519"/>
      <c r="G264" s="520" t="str">
        <f>IF(Saldo_Brg!C264="","",Saldo_Brg!C264)</f>
        <v>kg</v>
      </c>
      <c r="H264" s="521" t="str">
        <f>IF(Saldo_Brg!D264="","",Saldo_Brg!D264)</f>
        <v/>
      </c>
      <c r="I264" s="659" t="str">
        <f>IF(Saldo_Brg!E264="","",Saldo_Brg!E264)</f>
        <v/>
      </c>
      <c r="J264" s="657" t="str">
        <f>IF(Table4[[#This Row],[Vol]]="","",Table4[[#This Row],[Vol]]*Table4[[#This Row],[Harga Beli]])</f>
        <v/>
      </c>
      <c r="K264" s="387"/>
      <c r="L264" s="387"/>
      <c r="M264" s="387"/>
      <c r="N264" s="387"/>
      <c r="O264" s="387"/>
      <c r="P264" s="387"/>
      <c r="Q264" s="387"/>
      <c r="R264" s="387"/>
      <c r="S264" s="387"/>
      <c r="T264" s="387"/>
      <c r="U264" s="387"/>
      <c r="V264" s="387"/>
      <c r="W264" s="387"/>
      <c r="X264" s="387"/>
      <c r="Y264" s="387"/>
      <c r="Z264" s="387"/>
      <c r="AA264" s="387"/>
      <c r="AB264" s="387"/>
      <c r="AC264" s="387"/>
      <c r="AD264" s="387"/>
    </row>
    <row r="265" spans="1:30" ht="13" hidden="1" customHeight="1" thickTop="1" thickBot="1">
      <c r="A265" s="522">
        <v>257</v>
      </c>
      <c r="B265" s="522">
        <v>257</v>
      </c>
      <c r="C265" s="523"/>
      <c r="D265" s="517" t="s">
        <v>79</v>
      </c>
      <c r="E265" s="518" t="str">
        <f>IF(Saldo_Brg!B265="","",Saldo_Brg!B265)</f>
        <v>Garam, gula, dan pemanis-lainnya</v>
      </c>
      <c r="F265" s="519"/>
      <c r="G265" s="520" t="str">
        <f>IF(Saldo_Brg!C265="","",Saldo_Brg!C265)</f>
        <v>kg</v>
      </c>
      <c r="H265" s="521" t="str">
        <f>IF(Saldo_Brg!D265="","",Saldo_Brg!D265)</f>
        <v/>
      </c>
      <c r="I265" s="659" t="str">
        <f>IF(Saldo_Brg!E265="","",Saldo_Brg!E265)</f>
        <v/>
      </c>
      <c r="J265" s="657" t="str">
        <f>IF(Table4[[#This Row],[Vol]]="","",Table4[[#This Row],[Vol]]*Table4[[#This Row],[Harga Beli]])</f>
        <v/>
      </c>
      <c r="K265" s="387"/>
      <c r="L265" s="387"/>
      <c r="M265" s="387"/>
      <c r="N265" s="387"/>
      <c r="O265" s="387"/>
      <c r="P265" s="387"/>
      <c r="Q265" s="387"/>
      <c r="R265" s="387"/>
      <c r="S265" s="387"/>
      <c r="T265" s="387"/>
      <c r="U265" s="387"/>
      <c r="V265" s="387"/>
      <c r="W265" s="387"/>
      <c r="X265" s="387"/>
      <c r="Y265" s="387"/>
      <c r="Z265" s="387"/>
      <c r="AA265" s="387"/>
      <c r="AB265" s="387"/>
      <c r="AC265" s="387"/>
      <c r="AD265" s="387"/>
    </row>
    <row r="266" spans="1:30" ht="13" hidden="1" customHeight="1" thickTop="1" thickBot="1">
      <c r="A266" s="522">
        <v>258</v>
      </c>
      <c r="B266" s="522">
        <v>258</v>
      </c>
      <c r="C266" s="523"/>
      <c r="D266" s="517" t="s">
        <v>79</v>
      </c>
      <c r="E266" s="518" t="str">
        <f>IF(Saldo_Brg!B266="","",Saldo_Brg!B266)</f>
        <v>BUMBU KERING (REMPAH)</v>
      </c>
      <c r="F266" s="519"/>
      <c r="G266" s="520" t="str">
        <f>IF(Saldo_Brg!C266="","",Saldo_Brg!C266)</f>
        <v/>
      </c>
      <c r="H266" s="521" t="str">
        <f>IF(Saldo_Brg!D266="","",Saldo_Brg!D266)</f>
        <v/>
      </c>
      <c r="I266" s="659" t="str">
        <f>IF(Saldo_Brg!E266="","",Saldo_Brg!E266)</f>
        <v/>
      </c>
      <c r="J266" s="657" t="str">
        <f>IF(Table4[[#This Row],[Vol]]="","",Table4[[#This Row],[Vol]]*Table4[[#This Row],[Harga Beli]])</f>
        <v/>
      </c>
      <c r="K266" s="387"/>
      <c r="L266" s="387"/>
      <c r="M266" s="387"/>
      <c r="N266" s="387"/>
      <c r="O266" s="387"/>
      <c r="P266" s="387"/>
      <c r="Q266" s="387"/>
      <c r="R266" s="387"/>
      <c r="S266" s="387"/>
      <c r="T266" s="387"/>
      <c r="U266" s="387"/>
      <c r="V266" s="387"/>
      <c r="W266" s="387"/>
      <c r="X266" s="387"/>
      <c r="Y266" s="387"/>
      <c r="Z266" s="387"/>
      <c r="AA266" s="387"/>
      <c r="AB266" s="387"/>
      <c r="AC266" s="387"/>
      <c r="AD266" s="387"/>
    </row>
    <row r="267" spans="1:30" ht="13" hidden="1" customHeight="1" thickTop="1" thickBot="1">
      <c r="A267" s="522">
        <v>259</v>
      </c>
      <c r="B267" s="522">
        <v>259</v>
      </c>
      <c r="C267" s="523"/>
      <c r="D267" s="517" t="s">
        <v>79</v>
      </c>
      <c r="E267" s="518" t="str">
        <f>IF(Saldo_Brg!B267="","",Saldo_Brg!B267)</f>
        <v>Lada/merica bubuk</v>
      </c>
      <c r="F267" s="519"/>
      <c r="G267" s="520" t="str">
        <f>IF(Saldo_Brg!C267="","",Saldo_Brg!C267)</f>
        <v>pcs</v>
      </c>
      <c r="H267" s="521" t="str">
        <f>IF(Saldo_Brg!D267="","",Saldo_Brg!D267)</f>
        <v/>
      </c>
      <c r="I267" s="659" t="str">
        <f>IF(Saldo_Brg!E267="","",Saldo_Brg!E267)</f>
        <v/>
      </c>
      <c r="J267" s="657" t="str">
        <f>IF(Table4[[#This Row],[Vol]]="","",Table4[[#This Row],[Vol]]*Table4[[#This Row],[Harga Beli]])</f>
        <v/>
      </c>
      <c r="K267" s="387"/>
      <c r="L267" s="387"/>
      <c r="M267" s="387"/>
      <c r="N267" s="387"/>
      <c r="O267" s="387"/>
      <c r="P267" s="387"/>
      <c r="Q267" s="387"/>
      <c r="R267" s="387"/>
      <c r="S267" s="387"/>
      <c r="T267" s="387"/>
      <c r="U267" s="387"/>
      <c r="V267" s="387"/>
      <c r="W267" s="387"/>
      <c r="X267" s="387"/>
      <c r="Y267" s="387"/>
      <c r="Z267" s="387"/>
      <c r="AA267" s="387"/>
      <c r="AB267" s="387"/>
      <c r="AC267" s="387"/>
      <c r="AD267" s="387"/>
    </row>
    <row r="268" spans="1:30" ht="13" hidden="1" customHeight="1" thickTop="1" thickBot="1">
      <c r="A268" s="522">
        <v>260</v>
      </c>
      <c r="B268" s="522">
        <v>260</v>
      </c>
      <c r="C268" s="523"/>
      <c r="D268" s="517" t="s">
        <v>79</v>
      </c>
      <c r="E268" s="518" t="str">
        <f>IF(Saldo_Brg!B268="","",Saldo_Brg!B268)</f>
        <v>Ketumbar bubuk</v>
      </c>
      <c r="F268" s="519"/>
      <c r="G268" s="520" t="str">
        <f>IF(Saldo_Brg!C268="","",Saldo_Brg!C268)</f>
        <v>pcs</v>
      </c>
      <c r="H268" s="521" t="str">
        <f>IF(Saldo_Brg!D268="","",Saldo_Brg!D268)</f>
        <v/>
      </c>
      <c r="I268" s="659" t="str">
        <f>IF(Saldo_Brg!E268="","",Saldo_Brg!E268)</f>
        <v/>
      </c>
      <c r="J268" s="657" t="str">
        <f>IF(Table4[[#This Row],[Vol]]="","",Table4[[#This Row],[Vol]]*Table4[[#This Row],[Harga Beli]])</f>
        <v/>
      </c>
      <c r="K268" s="387"/>
      <c r="L268" s="387"/>
      <c r="M268" s="387"/>
      <c r="N268" s="387"/>
      <c r="O268" s="387"/>
      <c r="P268" s="387"/>
      <c r="Q268" s="387"/>
      <c r="R268" s="387"/>
      <c r="S268" s="387"/>
      <c r="T268" s="387"/>
      <c r="U268" s="387"/>
      <c r="V268" s="387"/>
      <c r="W268" s="387"/>
      <c r="X268" s="387"/>
      <c r="Y268" s="387"/>
      <c r="Z268" s="387"/>
      <c r="AA268" s="387"/>
      <c r="AB268" s="387"/>
      <c r="AC268" s="387"/>
      <c r="AD268" s="387"/>
    </row>
    <row r="269" spans="1:30" ht="13" hidden="1" customHeight="1" thickTop="1" thickBot="1">
      <c r="A269" s="522">
        <v>261</v>
      </c>
      <c r="B269" s="522">
        <v>261</v>
      </c>
      <c r="C269" s="523"/>
      <c r="D269" s="517" t="s">
        <v>79</v>
      </c>
      <c r="E269" s="518" t="str">
        <f>IF(Saldo_Brg!B269="","",Saldo_Brg!B269)</f>
        <v>Jinten bubuk</v>
      </c>
      <c r="F269" s="519"/>
      <c r="G269" s="520" t="str">
        <f>IF(Saldo_Brg!C269="","",Saldo_Brg!C269)</f>
        <v>pcs</v>
      </c>
      <c r="H269" s="521" t="str">
        <f>IF(Saldo_Brg!D269="","",Saldo_Brg!D269)</f>
        <v/>
      </c>
      <c r="I269" s="659" t="str">
        <f>IF(Saldo_Brg!E269="","",Saldo_Brg!E269)</f>
        <v/>
      </c>
      <c r="J269" s="657" t="str">
        <f>IF(Table4[[#This Row],[Vol]]="","",Table4[[#This Row],[Vol]]*Table4[[#This Row],[Harga Beli]])</f>
        <v/>
      </c>
      <c r="K269" s="387"/>
      <c r="L269" s="387"/>
      <c r="M269" s="387"/>
      <c r="N269" s="387"/>
      <c r="O269" s="387"/>
      <c r="P269" s="387"/>
      <c r="Q269" s="387"/>
      <c r="R269" s="387"/>
      <c r="S269" s="387"/>
      <c r="T269" s="387"/>
      <c r="U269" s="387"/>
      <c r="V269" s="387"/>
      <c r="W269" s="387"/>
      <c r="X269" s="387"/>
      <c r="Y269" s="387"/>
      <c r="Z269" s="387"/>
      <c r="AA269" s="387"/>
      <c r="AB269" s="387"/>
      <c r="AC269" s="387"/>
      <c r="AD269" s="387"/>
    </row>
    <row r="270" spans="1:30" ht="13" hidden="1" customHeight="1" thickTop="1" thickBot="1">
      <c r="A270" s="522">
        <v>262</v>
      </c>
      <c r="B270" s="522">
        <v>262</v>
      </c>
      <c r="C270" s="523"/>
      <c r="D270" s="517" t="s">
        <v>79</v>
      </c>
      <c r="E270" s="518" t="str">
        <f>IF(Saldo_Brg!B270="","",Saldo_Brg!B270)</f>
        <v>Pala bubuk</v>
      </c>
      <c r="F270" s="519"/>
      <c r="G270" s="520" t="str">
        <f>IF(Saldo_Brg!C270="","",Saldo_Brg!C270)</f>
        <v>pcs</v>
      </c>
      <c r="H270" s="521" t="str">
        <f>IF(Saldo_Brg!D270="","",Saldo_Brg!D270)</f>
        <v/>
      </c>
      <c r="I270" s="659" t="str">
        <f>IF(Saldo_Brg!E270="","",Saldo_Brg!E270)</f>
        <v/>
      </c>
      <c r="J270" s="657" t="str">
        <f>IF(Table4[[#This Row],[Vol]]="","",Table4[[#This Row],[Vol]]*Table4[[#This Row],[Harga Beli]])</f>
        <v/>
      </c>
      <c r="K270" s="387"/>
      <c r="L270" s="387"/>
      <c r="M270" s="387"/>
      <c r="N270" s="387"/>
      <c r="O270" s="387"/>
      <c r="P270" s="387"/>
      <c r="Q270" s="387"/>
      <c r="R270" s="387"/>
      <c r="S270" s="387"/>
      <c r="T270" s="387"/>
      <c r="U270" s="387"/>
      <c r="V270" s="387"/>
      <c r="W270" s="387"/>
      <c r="X270" s="387"/>
      <c r="Y270" s="387"/>
      <c r="Z270" s="387"/>
      <c r="AA270" s="387"/>
      <c r="AB270" s="387"/>
      <c r="AC270" s="387"/>
      <c r="AD270" s="387"/>
    </row>
    <row r="271" spans="1:30" ht="13" hidden="1" customHeight="1" thickTop="1" thickBot="1">
      <c r="A271" s="522">
        <v>263</v>
      </c>
      <c r="B271" s="522">
        <v>263</v>
      </c>
      <c r="C271" s="523"/>
      <c r="D271" s="517" t="s">
        <v>79</v>
      </c>
      <c r="E271" s="518" t="str">
        <f>IF(Saldo_Brg!B271="","",Saldo_Brg!B271)</f>
        <v>Kayu manis</v>
      </c>
      <c r="F271" s="519"/>
      <c r="G271" s="520" t="str">
        <f>IF(Saldo_Brg!C271="","",Saldo_Brg!C271)</f>
        <v>pcs</v>
      </c>
      <c r="H271" s="521" t="str">
        <f>IF(Saldo_Brg!D271="","",Saldo_Brg!D271)</f>
        <v/>
      </c>
      <c r="I271" s="659" t="str">
        <f>IF(Saldo_Brg!E271="","",Saldo_Brg!E271)</f>
        <v/>
      </c>
      <c r="J271" s="657" t="str">
        <f>IF(Table4[[#This Row],[Vol]]="","",Table4[[#This Row],[Vol]]*Table4[[#This Row],[Harga Beli]])</f>
        <v/>
      </c>
      <c r="K271" s="387"/>
      <c r="L271" s="387"/>
      <c r="M271" s="387"/>
      <c r="N271" s="387"/>
      <c r="O271" s="387"/>
      <c r="P271" s="387"/>
      <c r="Q271" s="387"/>
      <c r="R271" s="387"/>
      <c r="S271" s="387"/>
      <c r="T271" s="387"/>
      <c r="U271" s="387"/>
      <c r="V271" s="387"/>
      <c r="W271" s="387"/>
      <c r="X271" s="387"/>
      <c r="Y271" s="387"/>
      <c r="Z271" s="387"/>
      <c r="AA271" s="387"/>
      <c r="AB271" s="387"/>
      <c r="AC271" s="387"/>
      <c r="AD271" s="387"/>
    </row>
    <row r="272" spans="1:30" ht="13" hidden="1" customHeight="1" thickTop="1" thickBot="1">
      <c r="A272" s="522">
        <v>264</v>
      </c>
      <c r="B272" s="522">
        <v>264</v>
      </c>
      <c r="C272" s="523"/>
      <c r="D272" s="517" t="s">
        <v>79</v>
      </c>
      <c r="E272" s="518" t="str">
        <f>IF(Saldo_Brg!B272="","",Saldo_Brg!B272)</f>
        <v>Cengkeh</v>
      </c>
      <c r="F272" s="519"/>
      <c r="G272" s="520" t="str">
        <f>IF(Saldo_Brg!C272="","",Saldo_Brg!C272)</f>
        <v>pcs</v>
      </c>
      <c r="H272" s="521" t="str">
        <f>IF(Saldo_Brg!D272="","",Saldo_Brg!D272)</f>
        <v/>
      </c>
      <c r="I272" s="659" t="str">
        <f>IF(Saldo_Brg!E272="","",Saldo_Brg!E272)</f>
        <v/>
      </c>
      <c r="J272" s="657" t="str">
        <f>IF(Table4[[#This Row],[Vol]]="","",Table4[[#This Row],[Vol]]*Table4[[#This Row],[Harga Beli]])</f>
        <v/>
      </c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7"/>
      <c r="V272" s="387"/>
      <c r="W272" s="387"/>
      <c r="X272" s="387"/>
      <c r="Y272" s="387"/>
      <c r="Z272" s="387"/>
      <c r="AA272" s="387"/>
      <c r="AB272" s="387"/>
      <c r="AC272" s="387"/>
      <c r="AD272" s="387"/>
    </row>
    <row r="273" spans="1:30" ht="13" hidden="1" customHeight="1" thickTop="1" thickBot="1">
      <c r="A273" s="522">
        <v>265</v>
      </c>
      <c r="B273" s="522">
        <v>265</v>
      </c>
      <c r="C273" s="523"/>
      <c r="D273" s="517" t="s">
        <v>79</v>
      </c>
      <c r="E273" s="518" t="str">
        <f>IF(Saldo_Brg!B273="","",Saldo_Brg!B273)</f>
        <v>Kapulaga</v>
      </c>
      <c r="F273" s="519"/>
      <c r="G273" s="520" t="str">
        <f>IF(Saldo_Brg!C273="","",Saldo_Brg!C273)</f>
        <v>pcs</v>
      </c>
      <c r="H273" s="521" t="str">
        <f>IF(Saldo_Brg!D273="","",Saldo_Brg!D273)</f>
        <v/>
      </c>
      <c r="I273" s="659" t="str">
        <f>IF(Saldo_Brg!E273="","",Saldo_Brg!E273)</f>
        <v/>
      </c>
      <c r="J273" s="657" t="str">
        <f>IF(Table4[[#This Row],[Vol]]="","",Table4[[#This Row],[Vol]]*Table4[[#This Row],[Harga Beli]])</f>
        <v/>
      </c>
      <c r="K273" s="387"/>
      <c r="L273" s="387"/>
      <c r="M273" s="387"/>
      <c r="N273" s="387"/>
      <c r="O273" s="387"/>
      <c r="P273" s="387"/>
      <c r="Q273" s="387"/>
      <c r="R273" s="387"/>
      <c r="S273" s="387"/>
      <c r="T273" s="387"/>
      <c r="U273" s="387"/>
      <c r="V273" s="387"/>
      <c r="W273" s="387"/>
      <c r="X273" s="387"/>
      <c r="Y273" s="387"/>
      <c r="Z273" s="387"/>
      <c r="AA273" s="387"/>
      <c r="AB273" s="387"/>
      <c r="AC273" s="387"/>
      <c r="AD273" s="387"/>
    </row>
    <row r="274" spans="1:30" ht="13" hidden="1" customHeight="1" thickTop="1" thickBot="1">
      <c r="A274" s="522">
        <v>266</v>
      </c>
      <c r="B274" s="522">
        <v>266</v>
      </c>
      <c r="C274" s="523"/>
      <c r="D274" s="517" t="s">
        <v>79</v>
      </c>
      <c r="E274" s="518" t="str">
        <f>IF(Saldo_Brg!B274="","",Saldo_Brg!B274)</f>
        <v>Daun salam kering</v>
      </c>
      <c r="F274" s="519"/>
      <c r="G274" s="520" t="str">
        <f>IF(Saldo_Brg!C274="","",Saldo_Brg!C274)</f>
        <v>pcs</v>
      </c>
      <c r="H274" s="521" t="str">
        <f>IF(Saldo_Brg!D274="","",Saldo_Brg!D274)</f>
        <v/>
      </c>
      <c r="I274" s="659" t="str">
        <f>IF(Saldo_Brg!E274="","",Saldo_Brg!E274)</f>
        <v/>
      </c>
      <c r="J274" s="657" t="str">
        <f>IF(Table4[[#This Row],[Vol]]="","",Table4[[#This Row],[Vol]]*Table4[[#This Row],[Harga Beli]])</f>
        <v/>
      </c>
      <c r="K274" s="387"/>
      <c r="L274" s="387"/>
      <c r="M274" s="387"/>
      <c r="N274" s="387"/>
      <c r="O274" s="387"/>
      <c r="P274" s="387"/>
      <c r="Q274" s="387"/>
      <c r="R274" s="387"/>
      <c r="S274" s="387"/>
      <c r="T274" s="387"/>
      <c r="U274" s="387"/>
      <c r="V274" s="387"/>
      <c r="W274" s="387"/>
      <c r="X274" s="387"/>
      <c r="Y274" s="387"/>
      <c r="Z274" s="387"/>
      <c r="AA274" s="387"/>
      <c r="AB274" s="387"/>
      <c r="AC274" s="387"/>
      <c r="AD274" s="387"/>
    </row>
    <row r="275" spans="1:30" ht="13" hidden="1" customHeight="1" thickTop="1" thickBot="1">
      <c r="A275" s="522">
        <v>267</v>
      </c>
      <c r="B275" s="522">
        <v>267</v>
      </c>
      <c r="C275" s="523"/>
      <c r="D275" s="517" t="s">
        <v>79</v>
      </c>
      <c r="E275" s="518" t="str">
        <f>IF(Saldo_Brg!B275="","",Saldo_Brg!B275)</f>
        <v>Oregano</v>
      </c>
      <c r="F275" s="519"/>
      <c r="G275" s="520" t="str">
        <f>IF(Saldo_Brg!C275="","",Saldo_Brg!C275)</f>
        <v>pcs</v>
      </c>
      <c r="H275" s="521" t="str">
        <f>IF(Saldo_Brg!D275="","",Saldo_Brg!D275)</f>
        <v/>
      </c>
      <c r="I275" s="659" t="str">
        <f>IF(Saldo_Brg!E275="","",Saldo_Brg!E275)</f>
        <v/>
      </c>
      <c r="J275" s="657" t="str">
        <f>IF(Table4[[#This Row],[Vol]]="","",Table4[[#This Row],[Vol]]*Table4[[#This Row],[Harga Beli]])</f>
        <v/>
      </c>
      <c r="K275" s="387"/>
      <c r="L275" s="387"/>
      <c r="M275" s="387"/>
      <c r="N275" s="387"/>
      <c r="O275" s="387"/>
      <c r="P275" s="387"/>
      <c r="Q275" s="387"/>
      <c r="R275" s="387"/>
      <c r="S275" s="387"/>
      <c r="T275" s="387"/>
      <c r="U275" s="387"/>
      <c r="V275" s="387"/>
      <c r="W275" s="387"/>
      <c r="X275" s="387"/>
      <c r="Y275" s="387"/>
      <c r="Z275" s="387"/>
      <c r="AA275" s="387"/>
      <c r="AB275" s="387"/>
      <c r="AC275" s="387"/>
      <c r="AD275" s="387"/>
    </row>
    <row r="276" spans="1:30" ht="13" hidden="1" customHeight="1" thickTop="1" thickBot="1">
      <c r="A276" s="522">
        <v>268</v>
      </c>
      <c r="B276" s="522">
        <v>268</v>
      </c>
      <c r="C276" s="523"/>
      <c r="D276" s="517" t="s">
        <v>79</v>
      </c>
      <c r="E276" s="518" t="str">
        <f>IF(Saldo_Brg!B276="","",Saldo_Brg!B276)</f>
        <v>Bumbu kering (rempah)-lainnya</v>
      </c>
      <c r="F276" s="519"/>
      <c r="G276" s="520" t="str">
        <f>IF(Saldo_Brg!C276="","",Saldo_Brg!C276)</f>
        <v>pcs</v>
      </c>
      <c r="H276" s="521" t="str">
        <f>IF(Saldo_Brg!D276="","",Saldo_Brg!D276)</f>
        <v/>
      </c>
      <c r="I276" s="659" t="str">
        <f>IF(Saldo_Brg!E276="","",Saldo_Brg!E276)</f>
        <v/>
      </c>
      <c r="J276" s="657" t="str">
        <f>IF(Table4[[#This Row],[Vol]]="","",Table4[[#This Row],[Vol]]*Table4[[#This Row],[Harga Beli]])</f>
        <v/>
      </c>
      <c r="K276" s="387"/>
      <c r="L276" s="387"/>
      <c r="M276" s="387"/>
      <c r="N276" s="387"/>
      <c r="O276" s="387"/>
      <c r="P276" s="387"/>
      <c r="Q276" s="387"/>
      <c r="R276" s="387"/>
      <c r="S276" s="387"/>
      <c r="T276" s="387"/>
      <c r="U276" s="387"/>
      <c r="V276" s="387"/>
      <c r="W276" s="387"/>
      <c r="X276" s="387"/>
      <c r="Y276" s="387"/>
      <c r="Z276" s="387"/>
      <c r="AA276" s="387"/>
      <c r="AB276" s="387"/>
      <c r="AC276" s="387"/>
      <c r="AD276" s="387"/>
    </row>
    <row r="277" spans="1:30" ht="13" hidden="1" customHeight="1" thickTop="1" thickBot="1">
      <c r="A277" s="522">
        <v>269</v>
      </c>
      <c r="B277" s="522">
        <v>269</v>
      </c>
      <c r="C277" s="523"/>
      <c r="D277" s="517" t="s">
        <v>79</v>
      </c>
      <c r="E277" s="518" t="str">
        <f>IF(Saldo_Brg!B277="","",Saldo_Brg!B277)</f>
        <v>BUMBU CAIR, SAUS, DAN KONDIMEN</v>
      </c>
      <c r="F277" s="519"/>
      <c r="G277" s="520" t="str">
        <f>IF(Saldo_Brg!C277="","",Saldo_Brg!C277)</f>
        <v/>
      </c>
      <c r="H277" s="521" t="str">
        <f>IF(Saldo_Brg!D277="","",Saldo_Brg!D277)</f>
        <v/>
      </c>
      <c r="I277" s="659" t="str">
        <f>IF(Saldo_Brg!E277="","",Saldo_Brg!E277)</f>
        <v/>
      </c>
      <c r="J277" s="657" t="str">
        <f>IF(Table4[[#This Row],[Vol]]="","",Table4[[#This Row],[Vol]]*Table4[[#This Row],[Harga Beli]])</f>
        <v/>
      </c>
      <c r="K277" s="387"/>
      <c r="L277" s="387"/>
      <c r="M277" s="387"/>
      <c r="N277" s="387"/>
      <c r="O277" s="387"/>
      <c r="P277" s="387"/>
      <c r="Q277" s="387"/>
      <c r="R277" s="387"/>
      <c r="S277" s="387"/>
      <c r="T277" s="387"/>
      <c r="U277" s="387"/>
      <c r="V277" s="387"/>
      <c r="W277" s="387"/>
      <c r="X277" s="387"/>
      <c r="Y277" s="387"/>
      <c r="Z277" s="387"/>
      <c r="AA277" s="387"/>
      <c r="AB277" s="387"/>
      <c r="AC277" s="387"/>
      <c r="AD277" s="387"/>
    </row>
    <row r="278" spans="1:30" ht="13" hidden="1" customHeight="1" thickTop="1" thickBot="1">
      <c r="A278" s="522">
        <v>270</v>
      </c>
      <c r="B278" s="522">
        <v>270</v>
      </c>
      <c r="C278" s="523"/>
      <c r="D278" s="517" t="s">
        <v>79</v>
      </c>
      <c r="E278" s="518" t="str">
        <f>IF(Saldo_Brg!B278="","",Saldo_Brg!B278)</f>
        <v>Kecap manis</v>
      </c>
      <c r="F278" s="519"/>
      <c r="G278" s="520" t="str">
        <f>IF(Saldo_Brg!C278="","",Saldo_Brg!C278)</f>
        <v>botol</v>
      </c>
      <c r="H278" s="521" t="str">
        <f>IF(Saldo_Brg!D278="","",Saldo_Brg!D278)</f>
        <v/>
      </c>
      <c r="I278" s="659" t="str">
        <f>IF(Saldo_Brg!E278="","",Saldo_Brg!E278)</f>
        <v/>
      </c>
      <c r="J278" s="657" t="str">
        <f>IF(Table4[[#This Row],[Vol]]="","",Table4[[#This Row],[Vol]]*Table4[[#This Row],[Harga Beli]])</f>
        <v/>
      </c>
      <c r="K278" s="387"/>
      <c r="L278" s="387"/>
      <c r="M278" s="387"/>
      <c r="N278" s="387"/>
      <c r="O278" s="387"/>
      <c r="P278" s="387"/>
      <c r="Q278" s="387"/>
      <c r="R278" s="387"/>
      <c r="S278" s="387"/>
      <c r="T278" s="387"/>
      <c r="U278" s="387"/>
      <c r="V278" s="387"/>
      <c r="W278" s="387"/>
      <c r="X278" s="387"/>
      <c r="Y278" s="387"/>
      <c r="Z278" s="387"/>
      <c r="AA278" s="387"/>
      <c r="AB278" s="387"/>
      <c r="AC278" s="387"/>
      <c r="AD278" s="387"/>
    </row>
    <row r="279" spans="1:30" ht="13" hidden="1" customHeight="1" thickTop="1" thickBot="1">
      <c r="A279" s="522">
        <v>271</v>
      </c>
      <c r="B279" s="522">
        <v>271</v>
      </c>
      <c r="C279" s="523"/>
      <c r="D279" s="517" t="s">
        <v>79</v>
      </c>
      <c r="E279" s="518" t="str">
        <f>IF(Saldo_Brg!B279="","",Saldo_Brg!B279)</f>
        <v>Kecap asin</v>
      </c>
      <c r="F279" s="519"/>
      <c r="G279" s="520" t="str">
        <f>IF(Saldo_Brg!C279="","",Saldo_Brg!C279)</f>
        <v>botol</v>
      </c>
      <c r="H279" s="521" t="str">
        <f>IF(Saldo_Brg!D279="","",Saldo_Brg!D279)</f>
        <v/>
      </c>
      <c r="I279" s="659" t="str">
        <f>IF(Saldo_Brg!E279="","",Saldo_Brg!E279)</f>
        <v/>
      </c>
      <c r="J279" s="657" t="str">
        <f>IF(Table4[[#This Row],[Vol]]="","",Table4[[#This Row],[Vol]]*Table4[[#This Row],[Harga Beli]])</f>
        <v/>
      </c>
      <c r="K279" s="387"/>
      <c r="L279" s="387"/>
      <c r="M279" s="387"/>
      <c r="N279" s="387"/>
      <c r="O279" s="387"/>
      <c r="P279" s="387"/>
      <c r="Q279" s="387"/>
      <c r="R279" s="387"/>
      <c r="S279" s="387"/>
      <c r="T279" s="387"/>
      <c r="U279" s="387"/>
      <c r="V279" s="387"/>
      <c r="W279" s="387"/>
      <c r="X279" s="387"/>
      <c r="Y279" s="387"/>
      <c r="Z279" s="387"/>
      <c r="AA279" s="387"/>
      <c r="AB279" s="387"/>
      <c r="AC279" s="387"/>
      <c r="AD279" s="387"/>
    </row>
    <row r="280" spans="1:30" ht="13" hidden="1" customHeight="1" thickTop="1" thickBot="1">
      <c r="A280" s="522">
        <v>272</v>
      </c>
      <c r="B280" s="522">
        <v>272</v>
      </c>
      <c r="C280" s="523"/>
      <c r="D280" s="517" t="s">
        <v>79</v>
      </c>
      <c r="E280" s="518" t="str">
        <f>IF(Saldo_Brg!B280="","",Saldo_Brg!B280)</f>
        <v>Saus sambal</v>
      </c>
      <c r="F280" s="519"/>
      <c r="G280" s="520" t="str">
        <f>IF(Saldo_Brg!C280="","",Saldo_Brg!C280)</f>
        <v>botol</v>
      </c>
      <c r="H280" s="521" t="str">
        <f>IF(Saldo_Brg!D280="","",Saldo_Brg!D280)</f>
        <v/>
      </c>
      <c r="I280" s="659" t="str">
        <f>IF(Saldo_Brg!E280="","",Saldo_Brg!E280)</f>
        <v/>
      </c>
      <c r="J280" s="657" t="str">
        <f>IF(Table4[[#This Row],[Vol]]="","",Table4[[#This Row],[Vol]]*Table4[[#This Row],[Harga Beli]])</f>
        <v/>
      </c>
      <c r="K280" s="387"/>
      <c r="L280" s="387"/>
      <c r="M280" s="387"/>
      <c r="N280" s="387"/>
      <c r="O280" s="387"/>
      <c r="P280" s="387"/>
      <c r="Q280" s="387"/>
      <c r="R280" s="387"/>
      <c r="S280" s="387"/>
      <c r="T280" s="387"/>
      <c r="U280" s="387"/>
      <c r="V280" s="387"/>
      <c r="W280" s="387"/>
      <c r="X280" s="387"/>
      <c r="Y280" s="387"/>
      <c r="Z280" s="387"/>
      <c r="AA280" s="387"/>
      <c r="AB280" s="387"/>
      <c r="AC280" s="387"/>
      <c r="AD280" s="387"/>
    </row>
    <row r="281" spans="1:30" ht="13" hidden="1" customHeight="1" thickTop="1" thickBot="1">
      <c r="A281" s="522">
        <v>273</v>
      </c>
      <c r="B281" s="522">
        <v>273</v>
      </c>
      <c r="C281" s="523"/>
      <c r="D281" s="517" t="s">
        <v>79</v>
      </c>
      <c r="E281" s="518" t="str">
        <f>IF(Saldo_Brg!B281="","",Saldo_Brg!B281)</f>
        <v>Saus tomat</v>
      </c>
      <c r="F281" s="519"/>
      <c r="G281" s="520" t="str">
        <f>IF(Saldo_Brg!C281="","",Saldo_Brg!C281)</f>
        <v>botol</v>
      </c>
      <c r="H281" s="521" t="str">
        <f>IF(Saldo_Brg!D281="","",Saldo_Brg!D281)</f>
        <v/>
      </c>
      <c r="I281" s="659" t="str">
        <f>IF(Saldo_Brg!E281="","",Saldo_Brg!E281)</f>
        <v/>
      </c>
      <c r="J281" s="657" t="str">
        <f>IF(Table4[[#This Row],[Vol]]="","",Table4[[#This Row],[Vol]]*Table4[[#This Row],[Harga Beli]])</f>
        <v/>
      </c>
      <c r="K281" s="387"/>
      <c r="L281" s="387"/>
      <c r="M281" s="387"/>
      <c r="N281" s="387"/>
      <c r="O281" s="387"/>
      <c r="P281" s="387"/>
      <c r="Q281" s="387"/>
      <c r="R281" s="387"/>
      <c r="S281" s="387"/>
      <c r="T281" s="387"/>
      <c r="U281" s="387"/>
      <c r="V281" s="387"/>
      <c r="W281" s="387"/>
      <c r="X281" s="387"/>
      <c r="Y281" s="387"/>
      <c r="Z281" s="387"/>
      <c r="AA281" s="387"/>
      <c r="AB281" s="387"/>
      <c r="AC281" s="387"/>
      <c r="AD281" s="387"/>
    </row>
    <row r="282" spans="1:30" ht="13" hidden="1" customHeight="1" thickTop="1" thickBot="1">
      <c r="A282" s="522">
        <v>274</v>
      </c>
      <c r="B282" s="522">
        <v>274</v>
      </c>
      <c r="C282" s="523"/>
      <c r="D282" s="517" t="s">
        <v>79</v>
      </c>
      <c r="E282" s="518" t="str">
        <f>IF(Saldo_Brg!B282="","",Saldo_Brg!B282)</f>
        <v>Saus tiram</v>
      </c>
      <c r="F282" s="519"/>
      <c r="G282" s="520" t="str">
        <f>IF(Saldo_Brg!C282="","",Saldo_Brg!C282)</f>
        <v>botol</v>
      </c>
      <c r="H282" s="521" t="str">
        <f>IF(Saldo_Brg!D282="","",Saldo_Brg!D282)</f>
        <v/>
      </c>
      <c r="I282" s="659" t="str">
        <f>IF(Saldo_Brg!E282="","",Saldo_Brg!E282)</f>
        <v/>
      </c>
      <c r="J282" s="657" t="str">
        <f>IF(Table4[[#This Row],[Vol]]="","",Table4[[#This Row],[Vol]]*Table4[[#This Row],[Harga Beli]])</f>
        <v/>
      </c>
      <c r="K282" s="387"/>
      <c r="L282" s="387"/>
      <c r="M282" s="387"/>
      <c r="N282" s="387"/>
      <c r="O282" s="387"/>
      <c r="P282" s="387"/>
      <c r="Q282" s="387"/>
      <c r="R282" s="387"/>
      <c r="S282" s="387"/>
      <c r="T282" s="387"/>
      <c r="U282" s="387"/>
      <c r="V282" s="387"/>
      <c r="W282" s="387"/>
      <c r="X282" s="387"/>
      <c r="Y282" s="387"/>
      <c r="Z282" s="387"/>
      <c r="AA282" s="387"/>
      <c r="AB282" s="387"/>
      <c r="AC282" s="387"/>
      <c r="AD282" s="387"/>
    </row>
    <row r="283" spans="1:30" ht="13" hidden="1" customHeight="1" thickTop="1" thickBot="1">
      <c r="A283" s="522">
        <v>275</v>
      </c>
      <c r="B283" s="522">
        <v>275</v>
      </c>
      <c r="C283" s="523"/>
      <c r="D283" s="517" t="s">
        <v>79</v>
      </c>
      <c r="E283" s="518" t="str">
        <f>IF(Saldo_Brg!B283="","",Saldo_Brg!B283)</f>
        <v>Cuka makan</v>
      </c>
      <c r="F283" s="519"/>
      <c r="G283" s="520" t="str">
        <f>IF(Saldo_Brg!C283="","",Saldo_Brg!C283)</f>
        <v>botol</v>
      </c>
      <c r="H283" s="521" t="str">
        <f>IF(Saldo_Brg!D283="","",Saldo_Brg!D283)</f>
        <v/>
      </c>
      <c r="I283" s="659" t="str">
        <f>IF(Saldo_Brg!E283="","",Saldo_Brg!E283)</f>
        <v/>
      </c>
      <c r="J283" s="657" t="str">
        <f>IF(Table4[[#This Row],[Vol]]="","",Table4[[#This Row],[Vol]]*Table4[[#This Row],[Harga Beli]])</f>
        <v/>
      </c>
      <c r="K283" s="387"/>
      <c r="L283" s="387"/>
      <c r="M283" s="387"/>
      <c r="N283" s="387"/>
      <c r="O283" s="387"/>
      <c r="P283" s="387"/>
      <c r="Q283" s="387"/>
      <c r="R283" s="387"/>
      <c r="S283" s="387"/>
      <c r="T283" s="387"/>
      <c r="U283" s="387"/>
      <c r="V283" s="387"/>
      <c r="W283" s="387"/>
      <c r="X283" s="387"/>
      <c r="Y283" s="387"/>
      <c r="Z283" s="387"/>
      <c r="AA283" s="387"/>
      <c r="AB283" s="387"/>
      <c r="AC283" s="387"/>
      <c r="AD283" s="387"/>
    </row>
    <row r="284" spans="1:30" ht="13" hidden="1" customHeight="1" thickTop="1" thickBot="1">
      <c r="A284" s="522">
        <v>276</v>
      </c>
      <c r="B284" s="522">
        <v>276</v>
      </c>
      <c r="C284" s="523"/>
      <c r="D284" s="517" t="s">
        <v>79</v>
      </c>
      <c r="E284" s="518" t="str">
        <f>IF(Saldo_Brg!B284="","",Saldo_Brg!B284)</f>
        <v>Mayones</v>
      </c>
      <c r="F284" s="519"/>
      <c r="G284" s="520" t="str">
        <f>IF(Saldo_Brg!C284="","",Saldo_Brg!C284)</f>
        <v>botol</v>
      </c>
      <c r="H284" s="521" t="str">
        <f>IF(Saldo_Brg!D284="","",Saldo_Brg!D284)</f>
        <v/>
      </c>
      <c r="I284" s="659" t="str">
        <f>IF(Saldo_Brg!E284="","",Saldo_Brg!E284)</f>
        <v/>
      </c>
      <c r="J284" s="657" t="str">
        <f>IF(Table4[[#This Row],[Vol]]="","",Table4[[#This Row],[Vol]]*Table4[[#This Row],[Harga Beli]])</f>
        <v/>
      </c>
      <c r="K284" s="387"/>
      <c r="L284" s="387"/>
      <c r="M284" s="387"/>
      <c r="N284" s="387"/>
      <c r="O284" s="387"/>
      <c r="P284" s="387"/>
      <c r="Q284" s="387"/>
      <c r="R284" s="387"/>
      <c r="S284" s="387"/>
      <c r="T284" s="387"/>
      <c r="U284" s="387"/>
      <c r="V284" s="387"/>
      <c r="W284" s="387"/>
      <c r="X284" s="387"/>
      <c r="Y284" s="387"/>
      <c r="Z284" s="387"/>
      <c r="AA284" s="387"/>
      <c r="AB284" s="387"/>
      <c r="AC284" s="387"/>
      <c r="AD284" s="387"/>
    </row>
    <row r="285" spans="1:30" ht="13" hidden="1" customHeight="1" thickTop="1" thickBot="1">
      <c r="A285" s="522">
        <v>277</v>
      </c>
      <c r="B285" s="522">
        <v>277</v>
      </c>
      <c r="C285" s="523"/>
      <c r="D285" s="517" t="s">
        <v>79</v>
      </c>
      <c r="E285" s="518" t="str">
        <f>IF(Saldo_Brg!B285="","",Saldo_Brg!B285)</f>
        <v>Bumbu cair, saus, dan kondimen-lainnya</v>
      </c>
      <c r="F285" s="519"/>
      <c r="G285" s="520" t="str">
        <f>IF(Saldo_Brg!C285="","",Saldo_Brg!C285)</f>
        <v>botol</v>
      </c>
      <c r="H285" s="521" t="str">
        <f>IF(Saldo_Brg!D285="","",Saldo_Brg!D285)</f>
        <v/>
      </c>
      <c r="I285" s="659" t="str">
        <f>IF(Saldo_Brg!E285="","",Saldo_Brg!E285)</f>
        <v/>
      </c>
      <c r="J285" s="657" t="str">
        <f>IF(Table4[[#This Row],[Vol]]="","",Table4[[#This Row],[Vol]]*Table4[[#This Row],[Harga Beli]])</f>
        <v/>
      </c>
      <c r="K285" s="387"/>
      <c r="L285" s="387"/>
      <c r="M285" s="387"/>
      <c r="N285" s="387"/>
      <c r="O285" s="387"/>
      <c r="P285" s="387"/>
      <c r="Q285" s="387"/>
      <c r="R285" s="387"/>
      <c r="S285" s="387"/>
      <c r="T285" s="387"/>
      <c r="U285" s="387"/>
      <c r="V285" s="387"/>
      <c r="W285" s="387"/>
      <c r="X285" s="387"/>
      <c r="Y285" s="387"/>
      <c r="Z285" s="387"/>
      <c r="AA285" s="387"/>
      <c r="AB285" s="387"/>
      <c r="AC285" s="387"/>
      <c r="AD285" s="387"/>
    </row>
    <row r="286" spans="1:30" ht="13" hidden="1" customHeight="1" thickTop="1" thickBot="1">
      <c r="A286" s="522">
        <v>278</v>
      </c>
      <c r="B286" s="522">
        <v>278</v>
      </c>
      <c r="C286" s="523"/>
      <c r="D286" s="517" t="s">
        <v>79</v>
      </c>
      <c r="E286" s="518" t="str">
        <f>IF(Saldo_Brg!B286="","",Saldo_Brg!B286)</f>
        <v>PRODUK OLAHAN DASAR</v>
      </c>
      <c r="F286" s="519"/>
      <c r="G286" s="520" t="str">
        <f>IF(Saldo_Brg!C286="","",Saldo_Brg!C286)</f>
        <v/>
      </c>
      <c r="H286" s="521" t="str">
        <f>IF(Saldo_Brg!D286="","",Saldo_Brg!D286)</f>
        <v/>
      </c>
      <c r="I286" s="659" t="str">
        <f>IF(Saldo_Brg!E286="","",Saldo_Brg!E286)</f>
        <v/>
      </c>
      <c r="J286" s="657" t="str">
        <f>IF(Table4[[#This Row],[Vol]]="","",Table4[[#This Row],[Vol]]*Table4[[#This Row],[Harga Beli]])</f>
        <v/>
      </c>
      <c r="K286" s="387"/>
      <c r="L286" s="387"/>
      <c r="M286" s="387"/>
      <c r="N286" s="387"/>
      <c r="O286" s="387"/>
      <c r="P286" s="387"/>
      <c r="Q286" s="387"/>
      <c r="R286" s="387"/>
      <c r="S286" s="387"/>
      <c r="T286" s="387"/>
      <c r="U286" s="387"/>
      <c r="V286" s="387"/>
      <c r="W286" s="387"/>
      <c r="X286" s="387"/>
      <c r="Y286" s="387"/>
      <c r="Z286" s="387"/>
      <c r="AA286" s="387"/>
      <c r="AB286" s="387"/>
      <c r="AC286" s="387"/>
      <c r="AD286" s="387"/>
    </row>
    <row r="287" spans="1:30" ht="13" hidden="1" customHeight="1" thickTop="1" thickBot="1">
      <c r="A287" s="522">
        <v>279</v>
      </c>
      <c r="B287" s="522">
        <v>279</v>
      </c>
      <c r="C287" s="523"/>
      <c r="D287" s="517" t="s">
        <v>79</v>
      </c>
      <c r="E287" s="518" t="str">
        <f>IF(Saldo_Brg!B287="","",Saldo_Brg!B287)</f>
        <v>Santan segar</v>
      </c>
      <c r="F287" s="519"/>
      <c r="G287" s="520" t="str">
        <f>IF(Saldo_Brg!C287="","",Saldo_Brg!C287)</f>
        <v>pcs</v>
      </c>
      <c r="H287" s="521" t="str">
        <f>IF(Saldo_Brg!D287="","",Saldo_Brg!D287)</f>
        <v/>
      </c>
      <c r="I287" s="659" t="str">
        <f>IF(Saldo_Brg!E287="","",Saldo_Brg!E287)</f>
        <v/>
      </c>
      <c r="J287" s="657" t="str">
        <f>IF(Table4[[#This Row],[Vol]]="","",Table4[[#This Row],[Vol]]*Table4[[#This Row],[Harga Beli]])</f>
        <v/>
      </c>
      <c r="K287" s="387"/>
      <c r="L287" s="387"/>
      <c r="M287" s="387"/>
      <c r="N287" s="387"/>
      <c r="O287" s="387"/>
      <c r="P287" s="387"/>
      <c r="Q287" s="387"/>
      <c r="R287" s="387"/>
      <c r="S287" s="387"/>
      <c r="T287" s="387"/>
      <c r="U287" s="387"/>
      <c r="V287" s="387"/>
      <c r="W287" s="387"/>
      <c r="X287" s="387"/>
      <c r="Y287" s="387"/>
      <c r="Z287" s="387"/>
      <c r="AA287" s="387"/>
      <c r="AB287" s="387"/>
      <c r="AC287" s="387"/>
      <c r="AD287" s="387"/>
    </row>
    <row r="288" spans="1:30" ht="13" hidden="1" customHeight="1" thickTop="1" thickBot="1">
      <c r="A288" s="522">
        <v>280</v>
      </c>
      <c r="B288" s="522">
        <v>280</v>
      </c>
      <c r="C288" s="523"/>
      <c r="D288" s="517" t="s">
        <v>79</v>
      </c>
      <c r="E288" s="518" t="str">
        <f>IF(Saldo_Brg!B288="","",Saldo_Brg!B288)</f>
        <v>Santan instan cair</v>
      </c>
      <c r="F288" s="519"/>
      <c r="G288" s="520" t="str">
        <f>IF(Saldo_Brg!C288="","",Saldo_Brg!C288)</f>
        <v>pcs</v>
      </c>
      <c r="H288" s="521" t="str">
        <f>IF(Saldo_Brg!D288="","",Saldo_Brg!D288)</f>
        <v/>
      </c>
      <c r="I288" s="659" t="str">
        <f>IF(Saldo_Brg!E288="","",Saldo_Brg!E288)</f>
        <v/>
      </c>
      <c r="J288" s="657" t="str">
        <f>IF(Table4[[#This Row],[Vol]]="","",Table4[[#This Row],[Vol]]*Table4[[#This Row],[Harga Beli]])</f>
        <v/>
      </c>
      <c r="K288" s="387"/>
      <c r="L288" s="387"/>
      <c r="M288" s="387"/>
      <c r="N288" s="387"/>
      <c r="O288" s="387"/>
      <c r="P288" s="387"/>
      <c r="Q288" s="387"/>
      <c r="R288" s="387"/>
      <c r="S288" s="387"/>
      <c r="T288" s="387"/>
      <c r="U288" s="387"/>
      <c r="V288" s="387"/>
      <c r="W288" s="387"/>
      <c r="X288" s="387"/>
      <c r="Y288" s="387"/>
      <c r="Z288" s="387"/>
      <c r="AA288" s="387"/>
      <c r="AB288" s="387"/>
      <c r="AC288" s="387"/>
      <c r="AD288" s="387"/>
    </row>
    <row r="289" spans="1:30" ht="13" hidden="1" customHeight="1" thickTop="1" thickBot="1">
      <c r="A289" s="522">
        <v>281</v>
      </c>
      <c r="B289" s="522">
        <v>281</v>
      </c>
      <c r="C289" s="523"/>
      <c r="D289" s="517" t="s">
        <v>79</v>
      </c>
      <c r="E289" s="518" t="str">
        <f>IF(Saldo_Brg!B289="","",Saldo_Brg!B289)</f>
        <v>Santan bubuk</v>
      </c>
      <c r="F289" s="519"/>
      <c r="G289" s="520" t="str">
        <f>IF(Saldo_Brg!C289="","",Saldo_Brg!C289)</f>
        <v>pcs</v>
      </c>
      <c r="H289" s="521" t="str">
        <f>IF(Saldo_Brg!D289="","",Saldo_Brg!D289)</f>
        <v/>
      </c>
      <c r="I289" s="659" t="str">
        <f>IF(Saldo_Brg!E289="","",Saldo_Brg!E289)</f>
        <v/>
      </c>
      <c r="J289" s="657" t="str">
        <f>IF(Table4[[#This Row],[Vol]]="","",Table4[[#This Row],[Vol]]*Table4[[#This Row],[Harga Beli]])</f>
        <v/>
      </c>
      <c r="K289" s="387"/>
      <c r="L289" s="387"/>
      <c r="M289" s="387"/>
      <c r="N289" s="387"/>
      <c r="O289" s="387"/>
      <c r="P289" s="387"/>
      <c r="Q289" s="387"/>
      <c r="R289" s="387"/>
      <c r="S289" s="387"/>
      <c r="T289" s="387"/>
      <c r="U289" s="387"/>
      <c r="V289" s="387"/>
      <c r="W289" s="387"/>
      <c r="X289" s="387"/>
      <c r="Y289" s="387"/>
      <c r="Z289" s="387"/>
      <c r="AA289" s="387"/>
      <c r="AB289" s="387"/>
      <c r="AC289" s="387"/>
      <c r="AD289" s="387"/>
    </row>
    <row r="290" spans="1:30" ht="13" hidden="1" customHeight="1" thickTop="1" thickBot="1">
      <c r="A290" s="522">
        <v>282</v>
      </c>
      <c r="B290" s="522">
        <v>282</v>
      </c>
      <c r="C290" s="523"/>
      <c r="D290" s="517" t="s">
        <v>79</v>
      </c>
      <c r="E290" s="518" t="str">
        <f>IF(Saldo_Brg!B290="","",Saldo_Brg!B290)</f>
        <v>Kaldu bubuk ayam</v>
      </c>
      <c r="F290" s="519"/>
      <c r="G290" s="520" t="str">
        <f>IF(Saldo_Brg!C290="","",Saldo_Brg!C290)</f>
        <v>pcs</v>
      </c>
      <c r="H290" s="521" t="str">
        <f>IF(Saldo_Brg!D290="","",Saldo_Brg!D290)</f>
        <v/>
      </c>
      <c r="I290" s="659" t="str">
        <f>IF(Saldo_Brg!E290="","",Saldo_Brg!E290)</f>
        <v/>
      </c>
      <c r="J290" s="657" t="str">
        <f>IF(Table4[[#This Row],[Vol]]="","",Table4[[#This Row],[Vol]]*Table4[[#This Row],[Harga Beli]])</f>
        <v/>
      </c>
      <c r="K290" s="387"/>
      <c r="L290" s="387"/>
      <c r="M290" s="387"/>
      <c r="N290" s="387"/>
      <c r="O290" s="387"/>
      <c r="P290" s="387"/>
      <c r="Q290" s="387"/>
      <c r="R290" s="387"/>
      <c r="S290" s="387"/>
      <c r="T290" s="387"/>
      <c r="U290" s="387"/>
      <c r="V290" s="387"/>
      <c r="W290" s="387"/>
      <c r="X290" s="387"/>
      <c r="Y290" s="387"/>
      <c r="Z290" s="387"/>
      <c r="AA290" s="387"/>
      <c r="AB290" s="387"/>
      <c r="AC290" s="387"/>
      <c r="AD290" s="387"/>
    </row>
    <row r="291" spans="1:30" ht="13" hidden="1" customHeight="1" thickTop="1" thickBot="1">
      <c r="A291" s="522">
        <v>283</v>
      </c>
      <c r="B291" s="522">
        <v>283</v>
      </c>
      <c r="C291" s="523"/>
      <c r="D291" s="517" t="s">
        <v>79</v>
      </c>
      <c r="E291" s="518" t="str">
        <f>IF(Saldo_Brg!B291="","",Saldo_Brg!B291)</f>
        <v>Kaldu bubuk sapi</v>
      </c>
      <c r="F291" s="519"/>
      <c r="G291" s="520" t="str">
        <f>IF(Saldo_Brg!C291="","",Saldo_Brg!C291)</f>
        <v>pcs</v>
      </c>
      <c r="H291" s="521" t="str">
        <f>IF(Saldo_Brg!D291="","",Saldo_Brg!D291)</f>
        <v/>
      </c>
      <c r="I291" s="659" t="str">
        <f>IF(Saldo_Brg!E291="","",Saldo_Brg!E291)</f>
        <v/>
      </c>
      <c r="J291" s="657" t="str">
        <f>IF(Table4[[#This Row],[Vol]]="","",Table4[[#This Row],[Vol]]*Table4[[#This Row],[Harga Beli]])</f>
        <v/>
      </c>
      <c r="K291" s="387"/>
      <c r="L291" s="387"/>
      <c r="M291" s="387"/>
      <c r="N291" s="387"/>
      <c r="O291" s="387"/>
      <c r="P291" s="387"/>
      <c r="Q291" s="387"/>
      <c r="R291" s="387"/>
      <c r="S291" s="387"/>
      <c r="T291" s="387"/>
      <c r="U291" s="387"/>
      <c r="V291" s="387"/>
      <c r="W291" s="387"/>
      <c r="X291" s="387"/>
      <c r="Y291" s="387"/>
      <c r="Z291" s="387"/>
      <c r="AA291" s="387"/>
      <c r="AB291" s="387"/>
      <c r="AC291" s="387"/>
      <c r="AD291" s="387"/>
    </row>
    <row r="292" spans="1:30" ht="13" hidden="1" customHeight="1" thickTop="1" thickBot="1">
      <c r="A292" s="522">
        <v>284</v>
      </c>
      <c r="B292" s="522">
        <v>284</v>
      </c>
      <c r="C292" s="523"/>
      <c r="D292" s="517" t="s">
        <v>79</v>
      </c>
      <c r="E292" s="518" t="str">
        <f>IF(Saldo_Brg!B292="","",Saldo_Brg!B292)</f>
        <v>Kaldu jamur</v>
      </c>
      <c r="F292" s="519"/>
      <c r="G292" s="520" t="str">
        <f>IF(Saldo_Brg!C292="","",Saldo_Brg!C292)</f>
        <v>pcs</v>
      </c>
      <c r="H292" s="521" t="str">
        <f>IF(Saldo_Brg!D292="","",Saldo_Brg!D292)</f>
        <v/>
      </c>
      <c r="I292" s="659" t="str">
        <f>IF(Saldo_Brg!E292="","",Saldo_Brg!E292)</f>
        <v/>
      </c>
      <c r="J292" s="657" t="str">
        <f>IF(Table4[[#This Row],[Vol]]="","",Table4[[#This Row],[Vol]]*Table4[[#This Row],[Harga Beli]])</f>
        <v/>
      </c>
      <c r="K292" s="387"/>
      <c r="L292" s="387"/>
      <c r="M292" s="387"/>
      <c r="N292" s="387"/>
      <c r="O292" s="387"/>
      <c r="P292" s="387"/>
      <c r="Q292" s="387"/>
      <c r="R292" s="387"/>
      <c r="S292" s="387"/>
      <c r="T292" s="387"/>
      <c r="U292" s="387"/>
      <c r="V292" s="387"/>
      <c r="W292" s="387"/>
      <c r="X292" s="387"/>
      <c r="Y292" s="387"/>
      <c r="Z292" s="387"/>
      <c r="AA292" s="387"/>
      <c r="AB292" s="387"/>
      <c r="AC292" s="387"/>
      <c r="AD292" s="387"/>
    </row>
    <row r="293" spans="1:30" ht="13" hidden="1" customHeight="1" thickTop="1" thickBot="1">
      <c r="A293" s="522">
        <v>285</v>
      </c>
      <c r="B293" s="522">
        <v>285</v>
      </c>
      <c r="C293" s="523"/>
      <c r="D293" s="517" t="s">
        <v>79</v>
      </c>
      <c r="E293" s="518" t="str">
        <f>IF(Saldo_Brg!B293="","",Saldo_Brg!B293)</f>
        <v>Agar-agar bubuk</v>
      </c>
      <c r="F293" s="519"/>
      <c r="G293" s="520" t="str">
        <f>IF(Saldo_Brg!C293="","",Saldo_Brg!C293)</f>
        <v>pcs</v>
      </c>
      <c r="H293" s="521" t="str">
        <f>IF(Saldo_Brg!D293="","",Saldo_Brg!D293)</f>
        <v/>
      </c>
      <c r="I293" s="659" t="str">
        <f>IF(Saldo_Brg!E293="","",Saldo_Brg!E293)</f>
        <v/>
      </c>
      <c r="J293" s="657" t="str">
        <f>IF(Table4[[#This Row],[Vol]]="","",Table4[[#This Row],[Vol]]*Table4[[#This Row],[Harga Beli]])</f>
        <v/>
      </c>
      <c r="K293" s="387"/>
      <c r="L293" s="387"/>
      <c r="M293" s="387"/>
      <c r="N293" s="387"/>
      <c r="O293" s="387"/>
      <c r="P293" s="387"/>
      <c r="Q293" s="387"/>
      <c r="R293" s="387"/>
      <c r="S293" s="387"/>
      <c r="T293" s="387"/>
      <c r="U293" s="387"/>
      <c r="V293" s="387"/>
      <c r="W293" s="387"/>
      <c r="X293" s="387"/>
      <c r="Y293" s="387"/>
      <c r="Z293" s="387"/>
      <c r="AA293" s="387"/>
      <c r="AB293" s="387"/>
      <c r="AC293" s="387"/>
      <c r="AD293" s="387"/>
    </row>
    <row r="294" spans="1:30" ht="13" hidden="1" customHeight="1" thickTop="1" thickBot="1">
      <c r="A294" s="522">
        <v>286</v>
      </c>
      <c r="B294" s="522">
        <v>286</v>
      </c>
      <c r="C294" s="523"/>
      <c r="D294" s="517" t="s">
        <v>79</v>
      </c>
      <c r="E294" s="518" t="str">
        <f>IF(Saldo_Brg!B294="","",Saldo_Brg!B294)</f>
        <v>Gelatin</v>
      </c>
      <c r="F294" s="519"/>
      <c r="G294" s="520" t="str">
        <f>IF(Saldo_Brg!C294="","",Saldo_Brg!C294)</f>
        <v>pcs</v>
      </c>
      <c r="H294" s="521" t="str">
        <f>IF(Saldo_Brg!D294="","",Saldo_Brg!D294)</f>
        <v/>
      </c>
      <c r="I294" s="659" t="str">
        <f>IF(Saldo_Brg!E294="","",Saldo_Brg!E294)</f>
        <v/>
      </c>
      <c r="J294" s="657" t="str">
        <f>IF(Table4[[#This Row],[Vol]]="","",Table4[[#This Row],[Vol]]*Table4[[#This Row],[Harga Beli]])</f>
        <v/>
      </c>
      <c r="K294" s="387"/>
      <c r="L294" s="387"/>
      <c r="M294" s="387"/>
      <c r="N294" s="387"/>
      <c r="O294" s="387"/>
      <c r="P294" s="387"/>
      <c r="Q294" s="387"/>
      <c r="R294" s="387"/>
      <c r="S294" s="387"/>
      <c r="T294" s="387"/>
      <c r="U294" s="387"/>
      <c r="V294" s="387"/>
      <c r="W294" s="387"/>
      <c r="X294" s="387"/>
      <c r="Y294" s="387"/>
      <c r="Z294" s="387"/>
      <c r="AA294" s="387"/>
      <c r="AB294" s="387"/>
      <c r="AC294" s="387"/>
      <c r="AD294" s="387"/>
    </row>
    <row r="295" spans="1:30" ht="13" hidden="1" customHeight="1" thickTop="1" thickBot="1">
      <c r="A295" s="522">
        <v>287</v>
      </c>
      <c r="B295" s="522">
        <v>287</v>
      </c>
      <c r="C295" s="523"/>
      <c r="D295" s="517" t="s">
        <v>79</v>
      </c>
      <c r="E295" s="518" t="str">
        <f>IF(Saldo_Brg!B295="","",Saldo_Brg!B295)</f>
        <v>Produk olahan dasar-lainnya</v>
      </c>
      <c r="F295" s="519"/>
      <c r="G295" s="520" t="str">
        <f>IF(Saldo_Brg!C295="","",Saldo_Brg!C295)</f>
        <v>pcs</v>
      </c>
      <c r="H295" s="521" t="str">
        <f>IF(Saldo_Brg!D295="","",Saldo_Brg!D295)</f>
        <v/>
      </c>
      <c r="I295" s="659" t="str">
        <f>IF(Saldo_Brg!E295="","",Saldo_Brg!E295)</f>
        <v/>
      </c>
      <c r="J295" s="657" t="str">
        <f>IF(Table4[[#This Row],[Vol]]="","",Table4[[#This Row],[Vol]]*Table4[[#This Row],[Harga Beli]])</f>
        <v/>
      </c>
      <c r="K295" s="387"/>
      <c r="L295" s="387"/>
      <c r="M295" s="387"/>
      <c r="N295" s="387"/>
      <c r="O295" s="387"/>
      <c r="P295" s="387"/>
      <c r="Q295" s="387"/>
      <c r="R295" s="387"/>
      <c r="S295" s="387"/>
      <c r="T295" s="387"/>
      <c r="U295" s="387"/>
      <c r="V295" s="387"/>
      <c r="W295" s="387"/>
      <c r="X295" s="387"/>
      <c r="Y295" s="387"/>
      <c r="Z295" s="387"/>
      <c r="AA295" s="387"/>
      <c r="AB295" s="387"/>
      <c r="AC295" s="387"/>
      <c r="AD295" s="387"/>
    </row>
    <row r="296" spans="1:30" ht="13" hidden="1" customHeight="1" thickTop="1" thickBot="1">
      <c r="A296" s="522">
        <v>288</v>
      </c>
      <c r="B296" s="522">
        <v>288</v>
      </c>
      <c r="C296" s="523"/>
      <c r="D296" s="517" t="s">
        <v>79</v>
      </c>
      <c r="E296" s="518" t="str">
        <f>IF(Saldo_Brg!B296="","",Saldo_Brg!B296)</f>
        <v>BAHAN FERMENTASI/PELENGKAP</v>
      </c>
      <c r="F296" s="519"/>
      <c r="G296" s="520" t="str">
        <f>IF(Saldo_Brg!C296="","",Saldo_Brg!C296)</f>
        <v/>
      </c>
      <c r="H296" s="521" t="str">
        <f>IF(Saldo_Brg!D296="","",Saldo_Brg!D296)</f>
        <v/>
      </c>
      <c r="I296" s="659" t="str">
        <f>IF(Saldo_Brg!E296="","",Saldo_Brg!E296)</f>
        <v/>
      </c>
      <c r="J296" s="657" t="str">
        <f>IF(Table4[[#This Row],[Vol]]="","",Table4[[#This Row],[Vol]]*Table4[[#This Row],[Harga Beli]])</f>
        <v/>
      </c>
      <c r="K296" s="387"/>
      <c r="L296" s="387"/>
      <c r="M296" s="387"/>
      <c r="N296" s="387"/>
      <c r="O296" s="387"/>
      <c r="P296" s="387"/>
      <c r="Q296" s="387"/>
      <c r="R296" s="387"/>
      <c r="S296" s="387"/>
      <c r="T296" s="387"/>
      <c r="U296" s="387"/>
      <c r="V296" s="387"/>
      <c r="W296" s="387"/>
      <c r="X296" s="387"/>
      <c r="Y296" s="387"/>
      <c r="Z296" s="387"/>
      <c r="AA296" s="387"/>
      <c r="AB296" s="387"/>
      <c r="AC296" s="387"/>
      <c r="AD296" s="387"/>
    </row>
    <row r="297" spans="1:30" ht="13" hidden="1" customHeight="1" thickTop="1" thickBot="1">
      <c r="A297" s="522">
        <v>289</v>
      </c>
      <c r="B297" s="522">
        <v>289</v>
      </c>
      <c r="C297" s="523"/>
      <c r="D297" s="517" t="s">
        <v>79</v>
      </c>
      <c r="E297" s="518" t="str">
        <f>IF(Saldo_Brg!B297="","",Saldo_Brg!B297)</f>
        <v>Terasi</v>
      </c>
      <c r="F297" s="519"/>
      <c r="G297" s="520" t="str">
        <f>IF(Saldo_Brg!C297="","",Saldo_Brg!C297)</f>
        <v>pcs</v>
      </c>
      <c r="H297" s="521" t="str">
        <f>IF(Saldo_Brg!D297="","",Saldo_Brg!D297)</f>
        <v/>
      </c>
      <c r="I297" s="659" t="str">
        <f>IF(Saldo_Brg!E297="","",Saldo_Brg!E297)</f>
        <v/>
      </c>
      <c r="J297" s="657" t="str">
        <f>IF(Table4[[#This Row],[Vol]]="","",Table4[[#This Row],[Vol]]*Table4[[#This Row],[Harga Beli]])</f>
        <v/>
      </c>
      <c r="K297" s="387"/>
      <c r="L297" s="387"/>
      <c r="M297" s="387"/>
      <c r="N297" s="387"/>
      <c r="O297" s="387"/>
      <c r="P297" s="387"/>
      <c r="Q297" s="387"/>
      <c r="R297" s="387"/>
      <c r="S297" s="387"/>
      <c r="T297" s="387"/>
      <c r="U297" s="387"/>
      <c r="V297" s="387"/>
      <c r="W297" s="387"/>
      <c r="X297" s="387"/>
      <c r="Y297" s="387"/>
      <c r="Z297" s="387"/>
      <c r="AA297" s="387"/>
      <c r="AB297" s="387"/>
      <c r="AC297" s="387"/>
      <c r="AD297" s="387"/>
    </row>
    <row r="298" spans="1:30" ht="13" hidden="1" customHeight="1" thickTop="1" thickBot="1">
      <c r="A298" s="522">
        <v>290</v>
      </c>
      <c r="B298" s="522">
        <v>290</v>
      </c>
      <c r="C298" s="523"/>
      <c r="D298" s="517" t="s">
        <v>79</v>
      </c>
      <c r="E298" s="518" t="str">
        <f>IF(Saldo_Brg!B298="","",Saldo_Brg!B298)</f>
        <v>Tauco</v>
      </c>
      <c r="F298" s="519"/>
      <c r="G298" s="520" t="str">
        <f>IF(Saldo_Brg!C298="","",Saldo_Brg!C298)</f>
        <v>pcs</v>
      </c>
      <c r="H298" s="521" t="str">
        <f>IF(Saldo_Brg!D298="","",Saldo_Brg!D298)</f>
        <v/>
      </c>
      <c r="I298" s="659" t="str">
        <f>IF(Saldo_Brg!E298="","",Saldo_Brg!E298)</f>
        <v/>
      </c>
      <c r="J298" s="657" t="str">
        <f>IF(Table4[[#This Row],[Vol]]="","",Table4[[#This Row],[Vol]]*Table4[[#This Row],[Harga Beli]])</f>
        <v/>
      </c>
      <c r="K298" s="387"/>
      <c r="L298" s="387"/>
      <c r="M298" s="387"/>
      <c r="N298" s="387"/>
      <c r="O298" s="387"/>
      <c r="P298" s="387"/>
      <c r="Q298" s="387"/>
      <c r="R298" s="387"/>
      <c r="S298" s="387"/>
      <c r="T298" s="387"/>
      <c r="U298" s="387"/>
      <c r="V298" s="387"/>
      <c r="W298" s="387"/>
      <c r="X298" s="387"/>
      <c r="Y298" s="387"/>
      <c r="Z298" s="387"/>
      <c r="AA298" s="387"/>
      <c r="AB298" s="387"/>
      <c r="AC298" s="387"/>
      <c r="AD298" s="387"/>
    </row>
    <row r="299" spans="1:30" ht="13" hidden="1" customHeight="1" thickTop="1" thickBot="1">
      <c r="A299" s="522">
        <v>291</v>
      </c>
      <c r="B299" s="522">
        <v>291</v>
      </c>
      <c r="C299" s="523"/>
      <c r="D299" s="517" t="s">
        <v>79</v>
      </c>
      <c r="E299" s="518" t="str">
        <f>IF(Saldo_Brg!B299="","",Saldo_Brg!B299)</f>
        <v>Ragi roti</v>
      </c>
      <c r="F299" s="519"/>
      <c r="G299" s="520" t="str">
        <f>IF(Saldo_Brg!C299="","",Saldo_Brg!C299)</f>
        <v>pcs</v>
      </c>
      <c r="H299" s="521" t="str">
        <f>IF(Saldo_Brg!D299="","",Saldo_Brg!D299)</f>
        <v/>
      </c>
      <c r="I299" s="659" t="str">
        <f>IF(Saldo_Brg!E299="","",Saldo_Brg!E299)</f>
        <v/>
      </c>
      <c r="J299" s="657" t="str">
        <f>IF(Table4[[#This Row],[Vol]]="","",Table4[[#This Row],[Vol]]*Table4[[#This Row],[Harga Beli]])</f>
        <v/>
      </c>
      <c r="K299" s="387"/>
      <c r="L299" s="387"/>
      <c r="M299" s="387"/>
      <c r="N299" s="387"/>
      <c r="O299" s="387"/>
      <c r="P299" s="387"/>
      <c r="Q299" s="387"/>
      <c r="R299" s="387"/>
      <c r="S299" s="387"/>
      <c r="T299" s="387"/>
      <c r="U299" s="387"/>
      <c r="V299" s="387"/>
      <c r="W299" s="387"/>
      <c r="X299" s="387"/>
      <c r="Y299" s="387"/>
      <c r="Z299" s="387"/>
      <c r="AA299" s="387"/>
      <c r="AB299" s="387"/>
      <c r="AC299" s="387"/>
      <c r="AD299" s="387"/>
    </row>
    <row r="300" spans="1:30" ht="13" hidden="1" customHeight="1" thickTop="1" thickBot="1">
      <c r="A300" s="522">
        <v>292</v>
      </c>
      <c r="B300" s="522">
        <v>292</v>
      </c>
      <c r="C300" s="523"/>
      <c r="D300" s="517" t="s">
        <v>79</v>
      </c>
      <c r="E300" s="518" t="str">
        <f>IF(Saldo_Brg!B300="","",Saldo_Brg!B300)</f>
        <v>Baking powder</v>
      </c>
      <c r="F300" s="519"/>
      <c r="G300" s="520" t="str">
        <f>IF(Saldo_Brg!C300="","",Saldo_Brg!C300)</f>
        <v>pcs</v>
      </c>
      <c r="H300" s="521" t="str">
        <f>IF(Saldo_Brg!D300="","",Saldo_Brg!D300)</f>
        <v/>
      </c>
      <c r="I300" s="659" t="str">
        <f>IF(Saldo_Brg!E300="","",Saldo_Brg!E300)</f>
        <v/>
      </c>
      <c r="J300" s="657" t="str">
        <f>IF(Table4[[#This Row],[Vol]]="","",Table4[[#This Row],[Vol]]*Table4[[#This Row],[Harga Beli]])</f>
        <v/>
      </c>
      <c r="K300" s="387"/>
      <c r="L300" s="387"/>
      <c r="M300" s="387"/>
      <c r="N300" s="387"/>
      <c r="O300" s="387"/>
      <c r="P300" s="387"/>
      <c r="Q300" s="387"/>
      <c r="R300" s="387"/>
      <c r="S300" s="387"/>
      <c r="T300" s="387"/>
      <c r="U300" s="387"/>
      <c r="V300" s="387"/>
      <c r="W300" s="387"/>
      <c r="X300" s="387"/>
      <c r="Y300" s="387"/>
      <c r="Z300" s="387"/>
      <c r="AA300" s="387"/>
      <c r="AB300" s="387"/>
      <c r="AC300" s="387"/>
      <c r="AD300" s="387"/>
    </row>
    <row r="301" spans="1:30" ht="13" hidden="1" customHeight="1" thickTop="1" thickBot="1">
      <c r="A301" s="522">
        <v>293</v>
      </c>
      <c r="B301" s="522">
        <v>293</v>
      </c>
      <c r="C301" s="523"/>
      <c r="D301" s="517" t="s">
        <v>79</v>
      </c>
      <c r="E301" s="518" t="str">
        <f>IF(Saldo_Brg!B301="","",Saldo_Brg!B301)</f>
        <v>Bahan fermentasi/pelengkap-lainnya</v>
      </c>
      <c r="F301" s="519"/>
      <c r="G301" s="520" t="str">
        <f>IF(Saldo_Brg!C301="","",Saldo_Brg!C301)</f>
        <v>pcs</v>
      </c>
      <c r="H301" s="521" t="str">
        <f>IF(Saldo_Brg!D301="","",Saldo_Brg!D301)</f>
        <v/>
      </c>
      <c r="I301" s="659" t="str">
        <f>IF(Saldo_Brg!E301="","",Saldo_Brg!E301)</f>
        <v/>
      </c>
      <c r="J301" s="657" t="str">
        <f>IF(Table4[[#This Row],[Vol]]="","",Table4[[#This Row],[Vol]]*Table4[[#This Row],[Harga Beli]])</f>
        <v/>
      </c>
      <c r="K301" s="387"/>
      <c r="L301" s="387"/>
      <c r="M301" s="387"/>
      <c r="N301" s="387"/>
      <c r="O301" s="387"/>
      <c r="P301" s="387"/>
      <c r="Q301" s="387"/>
      <c r="R301" s="387"/>
      <c r="S301" s="387"/>
      <c r="T301" s="387"/>
      <c r="U301" s="387"/>
      <c r="V301" s="387"/>
      <c r="W301" s="387"/>
      <c r="X301" s="387"/>
      <c r="Y301" s="387"/>
      <c r="Z301" s="387"/>
      <c r="AA301" s="387"/>
      <c r="AB301" s="387"/>
      <c r="AC301" s="387"/>
      <c r="AD301" s="387"/>
    </row>
    <row r="302" spans="1:30" ht="13" hidden="1" customHeight="1" thickTop="1" thickBot="1">
      <c r="A302" s="522">
        <v>294</v>
      </c>
      <c r="B302" s="522">
        <v>294</v>
      </c>
      <c r="C302" s="523"/>
      <c r="D302" s="517" t="s">
        <v>79</v>
      </c>
      <c r="E302" s="518" t="str">
        <f>IF(Saldo_Brg!B302="","",Saldo_Brg!B302)</f>
        <v>BAHAN MINUMAN PENDAMPING</v>
      </c>
      <c r="F302" s="519"/>
      <c r="G302" s="520" t="str">
        <f>IF(Saldo_Brg!C302="","",Saldo_Brg!C302)</f>
        <v/>
      </c>
      <c r="H302" s="521" t="str">
        <f>IF(Saldo_Brg!D302="","",Saldo_Brg!D302)</f>
        <v/>
      </c>
      <c r="I302" s="659" t="str">
        <f>IF(Saldo_Brg!E302="","",Saldo_Brg!E302)</f>
        <v/>
      </c>
      <c r="J302" s="657" t="str">
        <f>IF(Table4[[#This Row],[Vol]]="","",Table4[[#This Row],[Vol]]*Table4[[#This Row],[Harga Beli]])</f>
        <v/>
      </c>
      <c r="K302" s="387"/>
      <c r="L302" s="387"/>
      <c r="M302" s="387"/>
      <c r="N302" s="387"/>
      <c r="O302" s="387"/>
      <c r="P302" s="387"/>
      <c r="Q302" s="387"/>
      <c r="R302" s="387"/>
      <c r="S302" s="387"/>
      <c r="T302" s="387"/>
      <c r="U302" s="387"/>
      <c r="V302" s="387"/>
      <c r="W302" s="387"/>
      <c r="X302" s="387"/>
      <c r="Y302" s="387"/>
      <c r="Z302" s="387"/>
      <c r="AA302" s="387"/>
      <c r="AB302" s="387"/>
      <c r="AC302" s="387"/>
      <c r="AD302" s="387"/>
    </row>
    <row r="303" spans="1:30" ht="13" hidden="1" customHeight="1" thickTop="1" thickBot="1">
      <c r="A303" s="522">
        <v>295</v>
      </c>
      <c r="B303" s="522">
        <v>295</v>
      </c>
      <c r="C303" s="523"/>
      <c r="D303" s="517" t="s">
        <v>79</v>
      </c>
      <c r="E303" s="518" t="str">
        <f>IF(Saldo_Brg!B303="","",Saldo_Brg!B303)</f>
        <v>Air minum kemasan galon</v>
      </c>
      <c r="F303" s="519"/>
      <c r="G303" s="520" t="str">
        <f>IF(Saldo_Brg!C303="","",Saldo_Brg!C303)</f>
        <v>pcs</v>
      </c>
      <c r="H303" s="521" t="str">
        <f>IF(Saldo_Brg!D303="","",Saldo_Brg!D303)</f>
        <v/>
      </c>
      <c r="I303" s="659" t="str">
        <f>IF(Saldo_Brg!E303="","",Saldo_Brg!E303)</f>
        <v/>
      </c>
      <c r="J303" s="657" t="str">
        <f>IF(Table4[[#This Row],[Vol]]="","",Table4[[#This Row],[Vol]]*Table4[[#This Row],[Harga Beli]])</f>
        <v/>
      </c>
      <c r="K303" s="387"/>
      <c r="L303" s="387"/>
      <c r="M303" s="387"/>
      <c r="N303" s="387"/>
      <c r="O303" s="387"/>
      <c r="P303" s="387"/>
      <c r="Q303" s="387"/>
      <c r="R303" s="387"/>
      <c r="S303" s="387"/>
      <c r="T303" s="387"/>
      <c r="U303" s="387"/>
      <c r="V303" s="387"/>
      <c r="W303" s="387"/>
      <c r="X303" s="387"/>
      <c r="Y303" s="387"/>
      <c r="Z303" s="387"/>
      <c r="AA303" s="387"/>
      <c r="AB303" s="387"/>
      <c r="AC303" s="387"/>
      <c r="AD303" s="387"/>
    </row>
    <row r="304" spans="1:30" ht="13" hidden="1" customHeight="1" thickTop="1" thickBot="1">
      <c r="A304" s="522">
        <v>296</v>
      </c>
      <c r="B304" s="522">
        <v>296</v>
      </c>
      <c r="C304" s="523"/>
      <c r="D304" s="517" t="s">
        <v>79</v>
      </c>
      <c r="E304" s="518" t="str">
        <f>IF(Saldo_Brg!B304="","",Saldo_Brg!B304)</f>
        <v>Air minum kemasan botol 2 liter</v>
      </c>
      <c r="F304" s="519"/>
      <c r="G304" s="520" t="str">
        <f>IF(Saldo_Brg!C304="","",Saldo_Brg!C304)</f>
        <v>dus</v>
      </c>
      <c r="H304" s="521" t="str">
        <f>IF(Saldo_Brg!D304="","",Saldo_Brg!D304)</f>
        <v/>
      </c>
      <c r="I304" s="659" t="str">
        <f>IF(Saldo_Brg!E304="","",Saldo_Brg!E304)</f>
        <v/>
      </c>
      <c r="J304" s="657" t="str">
        <f>IF(Table4[[#This Row],[Vol]]="","",Table4[[#This Row],[Vol]]*Table4[[#This Row],[Harga Beli]])</f>
        <v/>
      </c>
      <c r="K304" s="387"/>
      <c r="L304" s="387"/>
      <c r="M304" s="387"/>
      <c r="N304" s="387"/>
      <c r="O304" s="387"/>
      <c r="P304" s="387"/>
      <c r="Q304" s="387"/>
      <c r="R304" s="387"/>
      <c r="S304" s="387"/>
      <c r="T304" s="387"/>
      <c r="U304" s="387"/>
      <c r="V304" s="387"/>
      <c r="W304" s="387"/>
      <c r="X304" s="387"/>
      <c r="Y304" s="387"/>
      <c r="Z304" s="387"/>
      <c r="AA304" s="387"/>
      <c r="AB304" s="387"/>
      <c r="AC304" s="387"/>
      <c r="AD304" s="387"/>
    </row>
    <row r="305" spans="1:30" ht="13" hidden="1" customHeight="1" thickTop="1" thickBot="1">
      <c r="A305" s="522">
        <v>297</v>
      </c>
      <c r="B305" s="522">
        <v>297</v>
      </c>
      <c r="C305" s="523"/>
      <c r="D305" s="517" t="s">
        <v>79</v>
      </c>
      <c r="E305" s="518" t="str">
        <f>IF(Saldo_Brg!B305="","",Saldo_Brg!B305)</f>
        <v>Air minum kemasan botol 1,5 liter</v>
      </c>
      <c r="F305" s="519"/>
      <c r="G305" s="520" t="str">
        <f>IF(Saldo_Brg!C305="","",Saldo_Brg!C305)</f>
        <v>dus</v>
      </c>
      <c r="H305" s="521" t="str">
        <f>IF(Saldo_Brg!D305="","",Saldo_Brg!D305)</f>
        <v/>
      </c>
      <c r="I305" s="659" t="str">
        <f>IF(Saldo_Brg!E305="","",Saldo_Brg!E305)</f>
        <v/>
      </c>
      <c r="J305" s="657" t="str">
        <f>IF(Table4[[#This Row],[Vol]]="","",Table4[[#This Row],[Vol]]*Table4[[#This Row],[Harga Beli]])</f>
        <v/>
      </c>
      <c r="K305" s="387"/>
      <c r="L305" s="387"/>
      <c r="M305" s="387"/>
      <c r="N305" s="387"/>
      <c r="O305" s="387"/>
      <c r="P305" s="387"/>
      <c r="Q305" s="387"/>
      <c r="R305" s="387"/>
      <c r="S305" s="387"/>
      <c r="T305" s="387"/>
      <c r="U305" s="387"/>
      <c r="V305" s="387"/>
      <c r="W305" s="387"/>
      <c r="X305" s="387"/>
      <c r="Y305" s="387"/>
      <c r="Z305" s="387"/>
      <c r="AA305" s="387"/>
      <c r="AB305" s="387"/>
      <c r="AC305" s="387"/>
      <c r="AD305" s="387"/>
    </row>
    <row r="306" spans="1:30" ht="13" hidden="1" customHeight="1" thickTop="1" thickBot="1">
      <c r="A306" s="522">
        <v>298</v>
      </c>
      <c r="B306" s="522">
        <v>298</v>
      </c>
      <c r="C306" s="523"/>
      <c r="D306" s="517" t="s">
        <v>79</v>
      </c>
      <c r="E306" s="518" t="str">
        <f>IF(Saldo_Brg!B306="","",Saldo_Brg!B306)</f>
        <v>Air minum kemasan botol 600 ml</v>
      </c>
      <c r="F306" s="519"/>
      <c r="G306" s="520" t="str">
        <f>IF(Saldo_Brg!C306="","",Saldo_Brg!C306)</f>
        <v>dus</v>
      </c>
      <c r="H306" s="521" t="str">
        <f>IF(Saldo_Brg!D306="","",Saldo_Brg!D306)</f>
        <v/>
      </c>
      <c r="I306" s="659" t="str">
        <f>IF(Saldo_Brg!E306="","",Saldo_Brg!E306)</f>
        <v/>
      </c>
      <c r="J306" s="657" t="str">
        <f>IF(Table4[[#This Row],[Vol]]="","",Table4[[#This Row],[Vol]]*Table4[[#This Row],[Harga Beli]])</f>
        <v/>
      </c>
      <c r="K306" s="387"/>
      <c r="L306" s="387"/>
      <c r="M306" s="387"/>
      <c r="N306" s="387"/>
      <c r="O306" s="387"/>
      <c r="P306" s="387"/>
      <c r="Q306" s="387"/>
      <c r="R306" s="387"/>
      <c r="S306" s="387"/>
      <c r="T306" s="387"/>
      <c r="U306" s="387"/>
      <c r="V306" s="387"/>
      <c r="W306" s="387"/>
      <c r="X306" s="387"/>
      <c r="Y306" s="387"/>
      <c r="Z306" s="387"/>
      <c r="AA306" s="387"/>
      <c r="AB306" s="387"/>
      <c r="AC306" s="387"/>
      <c r="AD306" s="387"/>
    </row>
    <row r="307" spans="1:30" ht="13" hidden="1" customHeight="1" thickTop="1" thickBot="1">
      <c r="A307" s="522">
        <v>299</v>
      </c>
      <c r="B307" s="522">
        <v>299</v>
      </c>
      <c r="C307" s="523"/>
      <c r="D307" s="517" t="s">
        <v>79</v>
      </c>
      <c r="E307" s="518" t="str">
        <f>IF(Saldo_Brg!B307="","",Saldo_Brg!B307)</f>
        <v>Air minum kemasan botol 330 ml</v>
      </c>
      <c r="F307" s="519"/>
      <c r="G307" s="520" t="str">
        <f>IF(Saldo_Brg!C307="","",Saldo_Brg!C307)</f>
        <v>dus</v>
      </c>
      <c r="H307" s="521" t="str">
        <f>IF(Saldo_Brg!D307="","",Saldo_Brg!D307)</f>
        <v/>
      </c>
      <c r="I307" s="659" t="str">
        <f>IF(Saldo_Brg!E307="","",Saldo_Brg!E307)</f>
        <v/>
      </c>
      <c r="J307" s="657" t="str">
        <f>IF(Table4[[#This Row],[Vol]]="","",Table4[[#This Row],[Vol]]*Table4[[#This Row],[Harga Beli]])</f>
        <v/>
      </c>
      <c r="K307" s="387"/>
      <c r="L307" s="387"/>
      <c r="M307" s="387"/>
      <c r="N307" s="387"/>
      <c r="O307" s="387"/>
      <c r="P307" s="387"/>
      <c r="Q307" s="387"/>
      <c r="R307" s="387"/>
      <c r="S307" s="387"/>
      <c r="T307" s="387"/>
      <c r="U307" s="387"/>
      <c r="V307" s="387"/>
      <c r="W307" s="387"/>
      <c r="X307" s="387"/>
      <c r="Y307" s="387"/>
      <c r="Z307" s="387"/>
      <c r="AA307" s="387"/>
      <c r="AB307" s="387"/>
      <c r="AC307" s="387"/>
      <c r="AD307" s="387"/>
    </row>
    <row r="308" spans="1:30" ht="13" hidden="1" customHeight="1" thickTop="1" thickBot="1">
      <c r="A308" s="522">
        <v>300</v>
      </c>
      <c r="B308" s="522">
        <v>300</v>
      </c>
      <c r="C308" s="523"/>
      <c r="D308" s="517" t="s">
        <v>79</v>
      </c>
      <c r="E308" s="518" t="str">
        <f>IF(Saldo_Brg!B308="","",Saldo_Brg!B308)</f>
        <v>Air minum kemasan cup</v>
      </c>
      <c r="F308" s="519"/>
      <c r="G308" s="520" t="str">
        <f>IF(Saldo_Brg!C308="","",Saldo_Brg!C308)</f>
        <v>dus</v>
      </c>
      <c r="H308" s="521" t="str">
        <f>IF(Saldo_Brg!D308="","",Saldo_Brg!D308)</f>
        <v/>
      </c>
      <c r="I308" s="659" t="str">
        <f>IF(Saldo_Brg!E308="","",Saldo_Brg!E308)</f>
        <v/>
      </c>
      <c r="J308" s="657" t="str">
        <f>IF(Table4[[#This Row],[Vol]]="","",Table4[[#This Row],[Vol]]*Table4[[#This Row],[Harga Beli]])</f>
        <v/>
      </c>
      <c r="K308" s="387"/>
      <c r="L308" s="387"/>
      <c r="M308" s="387"/>
      <c r="N308" s="387"/>
      <c r="O308" s="387"/>
      <c r="P308" s="387"/>
      <c r="Q308" s="387"/>
      <c r="R308" s="387"/>
      <c r="S308" s="387"/>
      <c r="T308" s="387"/>
      <c r="U308" s="387"/>
      <c r="V308" s="387"/>
      <c r="W308" s="387"/>
      <c r="X308" s="387"/>
      <c r="Y308" s="387"/>
      <c r="Z308" s="387"/>
      <c r="AA308" s="387"/>
      <c r="AB308" s="387"/>
      <c r="AC308" s="387"/>
      <c r="AD308" s="387"/>
    </row>
    <row r="309" spans="1:30" ht="13" hidden="1" customHeight="1" thickTop="1" thickBot="1">
      <c r="A309" s="522">
        <v>301</v>
      </c>
      <c r="B309" s="522">
        <v>301</v>
      </c>
      <c r="C309" s="523"/>
      <c r="D309" s="517" t="s">
        <v>79</v>
      </c>
      <c r="E309" s="518" t="str">
        <f>IF(Saldo_Brg!B309="","",Saldo_Brg!B309)</f>
        <v>Minuman kemasan botol/kaleng</v>
      </c>
      <c r="F309" s="519"/>
      <c r="G309" s="520" t="str">
        <f>IF(Saldo_Brg!C309="","",Saldo_Brg!C309)</f>
        <v>pcs</v>
      </c>
      <c r="H309" s="521" t="str">
        <f>IF(Saldo_Brg!D309="","",Saldo_Brg!D309)</f>
        <v/>
      </c>
      <c r="I309" s="659" t="str">
        <f>IF(Saldo_Brg!E309="","",Saldo_Brg!E309)</f>
        <v/>
      </c>
      <c r="J309" s="657" t="str">
        <f>IF(Table4[[#This Row],[Vol]]="","",Table4[[#This Row],[Vol]]*Table4[[#This Row],[Harga Beli]])</f>
        <v/>
      </c>
      <c r="K309" s="387"/>
      <c r="L309" s="387"/>
      <c r="M309" s="387"/>
      <c r="N309" s="387"/>
      <c r="O309" s="387"/>
      <c r="P309" s="387"/>
      <c r="Q309" s="387"/>
      <c r="R309" s="387"/>
      <c r="S309" s="387"/>
      <c r="T309" s="387"/>
      <c r="U309" s="387"/>
      <c r="V309" s="387"/>
      <c r="W309" s="387"/>
      <c r="X309" s="387"/>
      <c r="Y309" s="387"/>
      <c r="Z309" s="387"/>
      <c r="AA309" s="387"/>
      <c r="AB309" s="387"/>
      <c r="AC309" s="387"/>
      <c r="AD309" s="387"/>
    </row>
    <row r="310" spans="1:30" ht="13" hidden="1" customHeight="1" thickTop="1" thickBot="1">
      <c r="A310" s="522">
        <v>302</v>
      </c>
      <c r="B310" s="522">
        <v>302</v>
      </c>
      <c r="C310" s="523"/>
      <c r="D310" s="517" t="s">
        <v>79</v>
      </c>
      <c r="E310" s="518" t="str">
        <f>IF(Saldo_Brg!B310="","",Saldo_Brg!B310)</f>
        <v>Susu kental manis</v>
      </c>
      <c r="F310" s="519"/>
      <c r="G310" s="520" t="str">
        <f>IF(Saldo_Brg!C310="","",Saldo_Brg!C310)</f>
        <v>pcs</v>
      </c>
      <c r="H310" s="521" t="str">
        <f>IF(Saldo_Brg!D310="","",Saldo_Brg!D310)</f>
        <v/>
      </c>
      <c r="I310" s="659" t="str">
        <f>IF(Saldo_Brg!E310="","",Saldo_Brg!E310)</f>
        <v/>
      </c>
      <c r="J310" s="657" t="str">
        <f>IF(Table4[[#This Row],[Vol]]="","",Table4[[#This Row],[Vol]]*Table4[[#This Row],[Harga Beli]])</f>
        <v/>
      </c>
      <c r="K310" s="387"/>
      <c r="L310" s="387"/>
      <c r="M310" s="387"/>
      <c r="N310" s="387"/>
      <c r="O310" s="387"/>
      <c r="P310" s="387"/>
      <c r="Q310" s="387"/>
      <c r="R310" s="387"/>
      <c r="S310" s="387"/>
      <c r="T310" s="387"/>
      <c r="U310" s="387"/>
      <c r="V310" s="387"/>
      <c r="W310" s="387"/>
      <c r="X310" s="387"/>
      <c r="Y310" s="387"/>
      <c r="Z310" s="387"/>
      <c r="AA310" s="387"/>
      <c r="AB310" s="387"/>
      <c r="AC310" s="387"/>
      <c r="AD310" s="387"/>
    </row>
    <row r="311" spans="1:30" ht="13" hidden="1" customHeight="1" thickTop="1">
      <c r="A311" s="522">
        <v>303</v>
      </c>
      <c r="B311" s="522">
        <v>303</v>
      </c>
      <c r="C311" s="523"/>
      <c r="D311" s="517" t="s">
        <v>79</v>
      </c>
      <c r="E311" s="518" t="str">
        <f>IF(Saldo_Brg!B311="","",Saldo_Brg!B311)</f>
        <v>Bahan minuman pendamping-lainnya</v>
      </c>
      <c r="F311" s="519"/>
      <c r="G311" s="520" t="str">
        <f>IF(Saldo_Brg!C311="","",Saldo_Brg!C311)</f>
        <v>pcs</v>
      </c>
      <c r="H311" s="521" t="str">
        <f>IF(Saldo_Brg!D311="","",Saldo_Brg!D311)</f>
        <v/>
      </c>
      <c r="I311" s="659" t="str">
        <f>IF(Saldo_Brg!E311="","",Saldo_Brg!E311)</f>
        <v/>
      </c>
      <c r="J311" s="657" t="str">
        <f>IF(Table4[[#This Row],[Vol]]="","",Table4[[#This Row],[Vol]]*Table4[[#This Row],[Harga Beli]])</f>
        <v/>
      </c>
      <c r="K311" s="387"/>
      <c r="L311" s="387"/>
      <c r="M311" s="387"/>
      <c r="N311" s="387"/>
      <c r="O311" s="387"/>
      <c r="P311" s="387"/>
      <c r="Q311" s="387"/>
      <c r="R311" s="387"/>
      <c r="S311" s="387"/>
      <c r="T311" s="387"/>
      <c r="U311" s="387"/>
      <c r="V311" s="387"/>
      <c r="W311" s="387"/>
      <c r="X311" s="387"/>
      <c r="Y311" s="387"/>
      <c r="Z311" s="387"/>
      <c r="AA311" s="387"/>
      <c r="AB311" s="387"/>
      <c r="AC311" s="387"/>
      <c r="AD311" s="387"/>
    </row>
    <row r="312" spans="1:30" ht="13" customHeight="1" thickTop="1">
      <c r="A312" s="522">
        <v>1</v>
      </c>
      <c r="B312" s="522">
        <v>304</v>
      </c>
      <c r="C312" s="755"/>
      <c r="D312" s="755"/>
      <c r="E312" s="556"/>
      <c r="F312" s="557"/>
      <c r="G312" s="561" t="str">
        <f>IF(E312="","",VLOOKUP(E312,Ref_Brg!$B$8:$C$311,2,FALSE))</f>
        <v/>
      </c>
      <c r="H312" s="647"/>
      <c r="I312" s="660"/>
      <c r="J312" s="669" t="str">
        <f>IF(Table4[[#This Row],[Vol]]="","",Table4[[#This Row],[Vol]]*Table4[[#This Row],[Harga Beli]])</f>
        <v/>
      </c>
      <c r="K312" s="387"/>
      <c r="P312" s="387"/>
      <c r="Q312" s="387"/>
      <c r="R312" s="387"/>
      <c r="S312" s="387"/>
      <c r="T312" s="387"/>
      <c r="U312" s="387"/>
      <c r="V312" s="387"/>
      <c r="W312" s="387"/>
      <c r="X312" s="387"/>
      <c r="Y312" s="387"/>
      <c r="Z312" s="387"/>
      <c r="AA312" s="387"/>
      <c r="AB312" s="387"/>
      <c r="AC312" s="387"/>
      <c r="AD312" s="387"/>
    </row>
    <row r="313" spans="1:30" ht="13" customHeight="1">
      <c r="A313" s="522">
        <v>2</v>
      </c>
      <c r="B313" s="522">
        <v>305</v>
      </c>
      <c r="C313" s="755"/>
      <c r="D313" s="755"/>
      <c r="E313" s="558"/>
      <c r="F313" s="557"/>
      <c r="G313" s="561" t="str">
        <f>IF(E313="","",VLOOKUP(E313,Ref_Brg!$B$8:$C$311,2,FALSE))</f>
        <v/>
      </c>
      <c r="H313" s="647"/>
      <c r="I313" s="660"/>
      <c r="J313" s="669" t="str">
        <f>IF(Table4[[#This Row],[Vol]]="","",Table4[[#This Row],[Vol]]*Table4[[#This Row],[Harga Beli]])</f>
        <v/>
      </c>
      <c r="K313" s="387"/>
      <c r="P313" s="387"/>
      <c r="Q313" s="387"/>
      <c r="R313" s="387"/>
      <c r="S313" s="387"/>
      <c r="T313" s="387"/>
      <c r="U313" s="387"/>
      <c r="V313" s="387"/>
      <c r="W313" s="387"/>
      <c r="X313" s="387"/>
      <c r="Y313" s="387"/>
      <c r="Z313" s="387"/>
      <c r="AA313" s="387"/>
      <c r="AB313" s="387"/>
      <c r="AC313" s="387"/>
      <c r="AD313" s="387"/>
    </row>
    <row r="314" spans="1:30" ht="13" customHeight="1">
      <c r="A314" s="522">
        <v>3</v>
      </c>
      <c r="B314" s="522">
        <v>306</v>
      </c>
      <c r="C314" s="755"/>
      <c r="D314" s="755"/>
      <c r="E314" s="558"/>
      <c r="F314" s="557"/>
      <c r="G314" s="561" t="str">
        <f>IF(E314="","",VLOOKUP(E314,Ref_Brg!$B$8:$C$311,2,FALSE))</f>
        <v/>
      </c>
      <c r="H314" s="647"/>
      <c r="I314" s="660"/>
      <c r="J314" s="669" t="str">
        <f>IF(Table4[[#This Row],[Vol]]="","",Table4[[#This Row],[Vol]]*Table4[[#This Row],[Harga Beli]])</f>
        <v/>
      </c>
      <c r="K314" s="387"/>
      <c r="P314" s="387"/>
      <c r="Q314" s="387"/>
      <c r="R314" s="387"/>
      <c r="S314" s="387"/>
      <c r="T314" s="387"/>
      <c r="U314" s="387"/>
      <c r="V314" s="387"/>
      <c r="W314" s="387"/>
      <c r="X314" s="387"/>
      <c r="Y314" s="387"/>
      <c r="Z314" s="387"/>
      <c r="AA314" s="387"/>
      <c r="AB314" s="387"/>
      <c r="AC314" s="387"/>
      <c r="AD314" s="387"/>
    </row>
    <row r="315" spans="1:30" ht="13" customHeight="1">
      <c r="A315" s="522">
        <v>4</v>
      </c>
      <c r="B315" s="522">
        <v>307</v>
      </c>
      <c r="C315" s="755"/>
      <c r="D315" s="755"/>
      <c r="E315" s="558"/>
      <c r="F315" s="557"/>
      <c r="G315" s="561" t="str">
        <f>IF(E315="","",VLOOKUP(E315,Ref_Brg!$B$8:$C$311,2,FALSE))</f>
        <v/>
      </c>
      <c r="H315" s="647"/>
      <c r="I315" s="660"/>
      <c r="J315" s="669" t="str">
        <f>IF(Table4[[#This Row],[Vol]]="","",Table4[[#This Row],[Vol]]*Table4[[#This Row],[Harga Beli]])</f>
        <v/>
      </c>
      <c r="K315" s="387"/>
      <c r="P315" s="387"/>
      <c r="Q315" s="387"/>
      <c r="R315" s="387"/>
      <c r="S315" s="387"/>
      <c r="T315" s="387"/>
      <c r="U315" s="387"/>
      <c r="V315" s="387"/>
      <c r="W315" s="387"/>
      <c r="X315" s="387"/>
      <c r="Y315" s="387"/>
      <c r="Z315" s="387"/>
      <c r="AA315" s="387"/>
      <c r="AB315" s="387"/>
      <c r="AC315" s="387"/>
      <c r="AD315" s="387"/>
    </row>
    <row r="316" spans="1:30" ht="13" customHeight="1">
      <c r="A316" s="522">
        <v>5</v>
      </c>
      <c r="B316" s="522">
        <v>308</v>
      </c>
      <c r="C316" s="755"/>
      <c r="D316" s="755"/>
      <c r="E316" s="558"/>
      <c r="F316" s="557"/>
      <c r="G316" s="561" t="str">
        <f>IF(E316="","",VLOOKUP(E316,Ref_Brg!$B$8:$C$311,2,FALSE))</f>
        <v/>
      </c>
      <c r="H316" s="647"/>
      <c r="I316" s="660"/>
      <c r="J316" s="669" t="str">
        <f>IF(Table4[[#This Row],[Vol]]="","",Table4[[#This Row],[Vol]]*Table4[[#This Row],[Harga Beli]])</f>
        <v/>
      </c>
      <c r="K316" s="387"/>
      <c r="L316" s="387"/>
      <c r="M316" s="387"/>
      <c r="N316" s="387"/>
      <c r="O316" s="387"/>
      <c r="P316" s="387"/>
      <c r="Q316" s="387"/>
      <c r="R316" s="387"/>
      <c r="S316" s="387"/>
      <c r="T316" s="387"/>
      <c r="U316" s="387"/>
      <c r="V316" s="387"/>
      <c r="W316" s="387"/>
      <c r="X316" s="387"/>
      <c r="Y316" s="387"/>
      <c r="Z316" s="387"/>
      <c r="AA316" s="387"/>
      <c r="AB316" s="387"/>
      <c r="AC316" s="387"/>
      <c r="AD316" s="387"/>
    </row>
    <row r="317" spans="1:30" ht="13" customHeight="1">
      <c r="A317" s="522">
        <v>6</v>
      </c>
      <c r="B317" s="522">
        <v>309</v>
      </c>
      <c r="C317" s="755"/>
      <c r="D317" s="755"/>
      <c r="E317" s="558"/>
      <c r="F317" s="557"/>
      <c r="G317" s="561" t="str">
        <f>IF(E317="","",VLOOKUP(E317,Ref_Brg!$B$8:$C$311,2,FALSE))</f>
        <v/>
      </c>
      <c r="H317" s="647"/>
      <c r="I317" s="660"/>
      <c r="J317" s="669" t="str">
        <f>IF(Table4[[#This Row],[Vol]]="","",Table4[[#This Row],[Vol]]*Table4[[#This Row],[Harga Beli]])</f>
        <v/>
      </c>
      <c r="K317" s="387"/>
      <c r="L317" s="387"/>
      <c r="M317" s="387"/>
      <c r="N317" s="387"/>
      <c r="O317" s="387"/>
      <c r="P317" s="387"/>
      <c r="Q317" s="387"/>
      <c r="R317" s="387"/>
      <c r="S317" s="387"/>
      <c r="T317" s="387"/>
      <c r="U317" s="387"/>
      <c r="V317" s="387"/>
      <c r="W317" s="387"/>
      <c r="X317" s="387"/>
      <c r="Y317" s="387"/>
      <c r="Z317" s="387"/>
      <c r="AA317" s="387"/>
      <c r="AB317" s="387"/>
      <c r="AC317" s="387"/>
      <c r="AD317" s="387"/>
    </row>
    <row r="318" spans="1:30" ht="13" customHeight="1">
      <c r="A318" s="522">
        <v>7</v>
      </c>
      <c r="B318" s="522">
        <v>310</v>
      </c>
      <c r="C318" s="755"/>
      <c r="D318" s="755"/>
      <c r="E318" s="558"/>
      <c r="F318" s="557"/>
      <c r="G318" s="561" t="str">
        <f>IF(E318="","",VLOOKUP(E318,Ref_Brg!$B$8:$C$311,2,FALSE))</f>
        <v/>
      </c>
      <c r="H318" s="647"/>
      <c r="I318" s="660"/>
      <c r="J318" s="669" t="str">
        <f>IF(Table4[[#This Row],[Vol]]="","",Table4[[#This Row],[Vol]]*Table4[[#This Row],[Harga Beli]])</f>
        <v/>
      </c>
      <c r="K318" s="387"/>
      <c r="L318" s="387"/>
      <c r="M318" s="387"/>
      <c r="N318" s="387"/>
      <c r="O318" s="387"/>
      <c r="P318" s="387"/>
      <c r="Q318" s="387"/>
      <c r="R318" s="387"/>
      <c r="S318" s="387"/>
      <c r="T318" s="387"/>
      <c r="U318" s="387"/>
      <c r="V318" s="387"/>
      <c r="W318" s="387"/>
      <c r="X318" s="387"/>
      <c r="Y318" s="387"/>
      <c r="Z318" s="387"/>
      <c r="AA318" s="387"/>
      <c r="AB318" s="387"/>
      <c r="AC318" s="387"/>
      <c r="AD318" s="387"/>
    </row>
    <row r="319" spans="1:30" ht="13" customHeight="1">
      <c r="A319" s="522">
        <v>8</v>
      </c>
      <c r="B319" s="522">
        <v>311</v>
      </c>
      <c r="C319" s="755"/>
      <c r="D319" s="755"/>
      <c r="E319" s="558"/>
      <c r="F319" s="557"/>
      <c r="G319" s="561" t="str">
        <f>IF(E319="","",VLOOKUP(E319,Ref_Brg!$B$8:$C$311,2,FALSE))</f>
        <v/>
      </c>
      <c r="H319" s="647"/>
      <c r="I319" s="660"/>
      <c r="J319" s="669" t="str">
        <f>IF(Table4[[#This Row],[Vol]]="","",Table4[[#This Row],[Vol]]*Table4[[#This Row],[Harga Beli]])</f>
        <v/>
      </c>
      <c r="K319" s="387"/>
      <c r="L319" s="387"/>
      <c r="M319" s="387"/>
      <c r="N319" s="387"/>
      <c r="O319" s="387"/>
      <c r="P319" s="387"/>
      <c r="Q319" s="387"/>
      <c r="R319" s="387"/>
      <c r="S319" s="387"/>
      <c r="T319" s="387"/>
      <c r="U319" s="387"/>
      <c r="V319" s="387"/>
      <c r="W319" s="387"/>
      <c r="X319" s="387"/>
      <c r="Y319" s="387"/>
      <c r="Z319" s="387"/>
      <c r="AA319" s="387"/>
      <c r="AB319" s="387"/>
      <c r="AC319" s="387"/>
      <c r="AD319" s="387"/>
    </row>
    <row r="320" spans="1:30" ht="13" customHeight="1">
      <c r="A320" s="522">
        <v>9</v>
      </c>
      <c r="B320" s="522">
        <v>312</v>
      </c>
      <c r="C320" s="755"/>
      <c r="D320" s="755"/>
      <c r="E320" s="558"/>
      <c r="F320" s="557"/>
      <c r="G320" s="561" t="str">
        <f>IF(E320="","",VLOOKUP(E320,Ref_Brg!$B$8:$C$311,2,FALSE))</f>
        <v/>
      </c>
      <c r="H320" s="647"/>
      <c r="I320" s="660"/>
      <c r="J320" s="669" t="str">
        <f>IF(Table4[[#This Row],[Vol]]="","",Table4[[#This Row],[Vol]]*Table4[[#This Row],[Harga Beli]])</f>
        <v/>
      </c>
      <c r="K320" s="387"/>
      <c r="L320" s="387"/>
      <c r="M320" s="387"/>
      <c r="N320" s="387"/>
      <c r="O320" s="387"/>
      <c r="P320" s="387"/>
      <c r="Q320" s="387"/>
      <c r="R320" s="387"/>
      <c r="S320" s="387"/>
      <c r="T320" s="387"/>
      <c r="U320" s="387"/>
      <c r="V320" s="387"/>
      <c r="W320" s="387"/>
      <c r="X320" s="387"/>
      <c r="Y320" s="387"/>
      <c r="Z320" s="387"/>
      <c r="AA320" s="387"/>
      <c r="AB320" s="387"/>
      <c r="AC320" s="387"/>
      <c r="AD320" s="387"/>
    </row>
    <row r="321" spans="1:30" ht="13" customHeight="1">
      <c r="A321" s="522">
        <v>10</v>
      </c>
      <c r="B321" s="522">
        <v>313</v>
      </c>
      <c r="C321" s="755"/>
      <c r="D321" s="755"/>
      <c r="E321" s="558"/>
      <c r="F321" s="557"/>
      <c r="G321" s="561" t="str">
        <f>IF(E321="","",VLOOKUP(E321,Ref_Brg!$B$8:$C$311,2,FALSE))</f>
        <v/>
      </c>
      <c r="H321" s="647"/>
      <c r="I321" s="660"/>
      <c r="J321" s="669" t="str">
        <f>IF(Table4[[#This Row],[Vol]]="","",Table4[[#This Row],[Vol]]*Table4[[#This Row],[Harga Beli]])</f>
        <v/>
      </c>
      <c r="K321" s="387"/>
      <c r="L321" s="387"/>
      <c r="M321" s="387"/>
      <c r="N321" s="387"/>
      <c r="O321" s="387"/>
      <c r="P321" s="387"/>
      <c r="Q321" s="387"/>
      <c r="R321" s="387"/>
      <c r="S321" s="387"/>
      <c r="T321" s="387"/>
      <c r="U321" s="387"/>
      <c r="V321" s="387"/>
      <c r="W321" s="387"/>
      <c r="X321" s="387"/>
      <c r="Y321" s="387"/>
      <c r="Z321" s="387"/>
      <c r="AA321" s="387"/>
      <c r="AB321" s="387"/>
      <c r="AC321" s="387"/>
      <c r="AD321" s="387"/>
    </row>
    <row r="322" spans="1:30" ht="13" customHeight="1">
      <c r="A322" s="522">
        <v>11</v>
      </c>
      <c r="B322" s="522">
        <v>314</v>
      </c>
      <c r="C322" s="755"/>
      <c r="D322" s="755"/>
      <c r="E322" s="558"/>
      <c r="F322" s="557"/>
      <c r="G322" s="561" t="str">
        <f>IF(E322="","",VLOOKUP(E322,Ref_Brg!$B$8:$C$311,2,FALSE))</f>
        <v/>
      </c>
      <c r="H322" s="647"/>
      <c r="I322" s="660"/>
      <c r="J322" s="669" t="str">
        <f>IF(Table4[[#This Row],[Vol]]="","",Table4[[#This Row],[Vol]]*Table4[[#This Row],[Harga Beli]])</f>
        <v/>
      </c>
      <c r="K322" s="387"/>
      <c r="L322" s="387"/>
      <c r="M322" s="387"/>
      <c r="N322" s="387"/>
      <c r="O322" s="387"/>
      <c r="P322" s="387"/>
      <c r="Q322" s="387"/>
      <c r="R322" s="387"/>
      <c r="S322" s="387"/>
      <c r="T322" s="387"/>
      <c r="U322" s="387"/>
      <c r="V322" s="387"/>
      <c r="W322" s="387"/>
      <c r="X322" s="387"/>
      <c r="Y322" s="387"/>
      <c r="Z322" s="387"/>
      <c r="AA322" s="387"/>
      <c r="AB322" s="387"/>
      <c r="AC322" s="387"/>
      <c r="AD322" s="387"/>
    </row>
    <row r="323" spans="1:30" ht="13" customHeight="1">
      <c r="A323" s="522">
        <v>12</v>
      </c>
      <c r="B323" s="522">
        <v>315</v>
      </c>
      <c r="C323" s="755"/>
      <c r="D323" s="755"/>
      <c r="E323" s="558"/>
      <c r="F323" s="557"/>
      <c r="G323" s="561" t="str">
        <f>IF(E323="","",VLOOKUP(E323,Ref_Brg!$B$8:$C$311,2,FALSE))</f>
        <v/>
      </c>
      <c r="H323" s="647"/>
      <c r="I323" s="660"/>
      <c r="J323" s="669" t="str">
        <f>IF(Table4[[#This Row],[Vol]]="","",Table4[[#This Row],[Vol]]*Table4[[#This Row],[Harga Beli]])</f>
        <v/>
      </c>
      <c r="K323" s="387"/>
      <c r="L323" s="387"/>
      <c r="M323" s="387"/>
      <c r="N323" s="387"/>
      <c r="O323" s="387"/>
      <c r="P323" s="387"/>
      <c r="Q323" s="387"/>
      <c r="R323" s="387"/>
      <c r="S323" s="387"/>
      <c r="T323" s="387"/>
      <c r="U323" s="387"/>
      <c r="V323" s="387"/>
      <c r="W323" s="387"/>
      <c r="X323" s="387"/>
      <c r="Y323" s="387"/>
      <c r="Z323" s="387"/>
      <c r="AA323" s="387"/>
      <c r="AB323" s="387"/>
      <c r="AC323" s="387"/>
      <c r="AD323" s="387"/>
    </row>
    <row r="324" spans="1:30" ht="13" customHeight="1">
      <c r="A324" s="522">
        <v>13</v>
      </c>
      <c r="B324" s="522">
        <v>316</v>
      </c>
      <c r="C324" s="755"/>
      <c r="D324" s="755"/>
      <c r="E324" s="558"/>
      <c r="F324" s="557"/>
      <c r="G324" s="561" t="str">
        <f>IF(E324="","",VLOOKUP(E324,Ref_Brg!$B$8:$C$311,2,FALSE))</f>
        <v/>
      </c>
      <c r="H324" s="647"/>
      <c r="I324" s="660"/>
      <c r="J324" s="669" t="str">
        <f>IF(Table4[[#This Row],[Vol]]="","",Table4[[#This Row],[Vol]]*Table4[[#This Row],[Harga Beli]])</f>
        <v/>
      </c>
      <c r="K324" s="387"/>
      <c r="L324" s="387"/>
      <c r="M324" s="387"/>
      <c r="N324" s="387"/>
      <c r="O324" s="387"/>
      <c r="P324" s="387"/>
      <c r="Q324" s="387"/>
      <c r="R324" s="387"/>
      <c r="S324" s="387"/>
      <c r="T324" s="387"/>
      <c r="U324" s="387"/>
      <c r="V324" s="387"/>
      <c r="W324" s="387"/>
      <c r="X324" s="387"/>
      <c r="Y324" s="387"/>
      <c r="Z324" s="387"/>
      <c r="AA324" s="387"/>
      <c r="AB324" s="387"/>
      <c r="AC324" s="387"/>
      <c r="AD324" s="387"/>
    </row>
    <row r="325" spans="1:30" ht="13" customHeight="1">
      <c r="A325" s="522">
        <v>14</v>
      </c>
      <c r="B325" s="522">
        <v>317</v>
      </c>
      <c r="C325" s="755"/>
      <c r="D325" s="755"/>
      <c r="E325" s="558"/>
      <c r="F325" s="557"/>
      <c r="G325" s="561" t="str">
        <f>IF(E325="","",VLOOKUP(E325,Ref_Brg!$B$8:$C$311,2,FALSE))</f>
        <v/>
      </c>
      <c r="H325" s="647"/>
      <c r="I325" s="660"/>
      <c r="J325" s="669" t="str">
        <f>IF(Table4[[#This Row],[Vol]]="","",Table4[[#This Row],[Vol]]*Table4[[#This Row],[Harga Beli]])</f>
        <v/>
      </c>
      <c r="K325" s="387"/>
      <c r="L325" s="387"/>
      <c r="M325" s="387"/>
      <c r="N325" s="387"/>
      <c r="O325" s="387"/>
      <c r="P325" s="387"/>
      <c r="Q325" s="387"/>
      <c r="R325" s="387"/>
      <c r="S325" s="387"/>
      <c r="T325" s="387"/>
      <c r="U325" s="387"/>
      <c r="V325" s="387"/>
      <c r="W325" s="387"/>
      <c r="X325" s="387"/>
      <c r="Y325" s="387"/>
      <c r="Z325" s="387"/>
      <c r="AA325" s="387"/>
      <c r="AB325" s="387"/>
      <c r="AC325" s="387"/>
      <c r="AD325" s="387"/>
    </row>
    <row r="326" spans="1:30" ht="13" customHeight="1">
      <c r="A326" s="522">
        <v>15</v>
      </c>
      <c r="B326" s="522">
        <v>318</v>
      </c>
      <c r="C326" s="755"/>
      <c r="D326" s="755"/>
      <c r="E326" s="558"/>
      <c r="F326" s="557"/>
      <c r="G326" s="561" t="str">
        <f>IF(E326="","",VLOOKUP(E326,Ref_Brg!$B$8:$C$311,2,FALSE))</f>
        <v/>
      </c>
      <c r="H326" s="647"/>
      <c r="I326" s="660"/>
      <c r="J326" s="669" t="str">
        <f>IF(Table4[[#This Row],[Vol]]="","",Table4[[#This Row],[Vol]]*Table4[[#This Row],[Harga Beli]])</f>
        <v/>
      </c>
      <c r="K326" s="387"/>
      <c r="L326" s="387"/>
      <c r="M326" s="387"/>
      <c r="N326" s="387"/>
      <c r="O326" s="387"/>
      <c r="P326" s="387"/>
      <c r="Q326" s="387"/>
      <c r="R326" s="387"/>
      <c r="S326" s="387"/>
      <c r="T326" s="387"/>
      <c r="U326" s="387"/>
      <c r="V326" s="387"/>
      <c r="W326" s="387"/>
      <c r="X326" s="387"/>
      <c r="Y326" s="387"/>
      <c r="Z326" s="387"/>
      <c r="AA326" s="387"/>
      <c r="AB326" s="387"/>
      <c r="AC326" s="387"/>
      <c r="AD326" s="387"/>
    </row>
    <row r="327" spans="1:30" ht="13" customHeight="1">
      <c r="A327" s="522">
        <v>16</v>
      </c>
      <c r="B327" s="522">
        <v>319</v>
      </c>
      <c r="C327" s="755"/>
      <c r="D327" s="755"/>
      <c r="E327" s="558"/>
      <c r="F327" s="557"/>
      <c r="G327" s="561" t="str">
        <f>IF(E327="","",VLOOKUP(E327,Ref_Brg!$B$8:$C$311,2,FALSE))</f>
        <v/>
      </c>
      <c r="H327" s="647"/>
      <c r="I327" s="660"/>
      <c r="J327" s="669" t="str">
        <f>IF(Table4[[#This Row],[Vol]]="","",Table4[[#This Row],[Vol]]*Table4[[#This Row],[Harga Beli]])</f>
        <v/>
      </c>
      <c r="K327" s="387"/>
      <c r="L327" s="387"/>
      <c r="M327" s="387"/>
      <c r="N327" s="387"/>
      <c r="O327" s="387"/>
      <c r="P327" s="387"/>
      <c r="Q327" s="387"/>
      <c r="R327" s="387"/>
      <c r="S327" s="387"/>
      <c r="T327" s="387"/>
      <c r="U327" s="387"/>
      <c r="V327" s="387"/>
      <c r="W327" s="387"/>
      <c r="X327" s="387"/>
      <c r="Y327" s="387"/>
      <c r="Z327" s="387"/>
      <c r="AA327" s="387"/>
      <c r="AB327" s="387"/>
      <c r="AC327" s="387"/>
      <c r="AD327" s="387"/>
    </row>
    <row r="328" spans="1:30" ht="13" customHeight="1">
      <c r="A328" s="522">
        <v>17</v>
      </c>
      <c r="B328" s="522">
        <v>320</v>
      </c>
      <c r="C328" s="755"/>
      <c r="D328" s="755"/>
      <c r="E328" s="558"/>
      <c r="F328" s="557"/>
      <c r="G328" s="561" t="str">
        <f>IF(E328="","",VLOOKUP(E328,Ref_Brg!$B$8:$C$311,2,FALSE))</f>
        <v/>
      </c>
      <c r="H328" s="647"/>
      <c r="I328" s="660"/>
      <c r="J328" s="669" t="str">
        <f>IF(Table4[[#This Row],[Vol]]="","",Table4[[#This Row],[Vol]]*Table4[[#This Row],[Harga Beli]])</f>
        <v/>
      </c>
      <c r="K328" s="387"/>
      <c r="L328" s="387"/>
      <c r="M328" s="387"/>
      <c r="N328" s="387"/>
      <c r="O328" s="387"/>
      <c r="P328" s="387"/>
      <c r="Q328" s="387"/>
      <c r="R328" s="387"/>
      <c r="S328" s="387"/>
      <c r="T328" s="387"/>
      <c r="U328" s="387"/>
      <c r="V328" s="387"/>
      <c r="W328" s="387"/>
      <c r="X328" s="387"/>
      <c r="Y328" s="387"/>
      <c r="Z328" s="387"/>
      <c r="AA328" s="387"/>
      <c r="AB328" s="387"/>
      <c r="AC328" s="387"/>
      <c r="AD328" s="387"/>
    </row>
    <row r="329" spans="1:30" ht="13" customHeight="1">
      <c r="A329" s="522">
        <v>18</v>
      </c>
      <c r="B329" s="522">
        <v>321</v>
      </c>
      <c r="C329" s="755"/>
      <c r="D329" s="755"/>
      <c r="E329" s="558"/>
      <c r="F329" s="557"/>
      <c r="G329" s="561" t="str">
        <f>IF(E329="","",VLOOKUP(E329,Ref_Brg!$B$8:$C$311,2,FALSE))</f>
        <v/>
      </c>
      <c r="H329" s="647"/>
      <c r="I329" s="660"/>
      <c r="J329" s="669" t="str">
        <f>IF(Table4[[#This Row],[Vol]]="","",Table4[[#This Row],[Vol]]*Table4[[#This Row],[Harga Beli]])</f>
        <v/>
      </c>
      <c r="K329" s="387"/>
      <c r="L329" s="387"/>
      <c r="M329" s="387"/>
      <c r="N329" s="387"/>
      <c r="O329" s="387"/>
      <c r="P329" s="387"/>
      <c r="Q329" s="387"/>
      <c r="R329" s="387"/>
      <c r="S329" s="387"/>
      <c r="T329" s="387"/>
      <c r="U329" s="387"/>
      <c r="V329" s="387"/>
      <c r="W329" s="387"/>
      <c r="X329" s="387"/>
      <c r="Y329" s="387"/>
      <c r="Z329" s="387"/>
      <c r="AA329" s="387"/>
      <c r="AB329" s="387"/>
      <c r="AC329" s="387"/>
      <c r="AD329" s="387"/>
    </row>
    <row r="330" spans="1:30" ht="13" customHeight="1">
      <c r="A330" s="522">
        <v>19</v>
      </c>
      <c r="B330" s="522">
        <v>322</v>
      </c>
      <c r="C330" s="755"/>
      <c r="D330" s="755"/>
      <c r="E330" s="558"/>
      <c r="F330" s="557"/>
      <c r="G330" s="561" t="str">
        <f>IF(E330="","",VLOOKUP(E330,Ref_Brg!$B$8:$C$311,2,FALSE))</f>
        <v/>
      </c>
      <c r="H330" s="647"/>
      <c r="I330" s="660"/>
      <c r="J330" s="669" t="str">
        <f>IF(Table4[[#This Row],[Vol]]="","",Table4[[#This Row],[Vol]]*Table4[[#This Row],[Harga Beli]])</f>
        <v/>
      </c>
      <c r="K330" s="387"/>
      <c r="L330" s="387"/>
      <c r="M330" s="387"/>
      <c r="N330" s="387"/>
      <c r="O330" s="387"/>
      <c r="P330" s="387"/>
      <c r="Q330" s="387"/>
      <c r="R330" s="387"/>
      <c r="S330" s="387"/>
      <c r="T330" s="387"/>
      <c r="U330" s="387"/>
      <c r="V330" s="387"/>
      <c r="W330" s="387"/>
      <c r="X330" s="387"/>
      <c r="Y330" s="387"/>
      <c r="Z330" s="387"/>
      <c r="AA330" s="387"/>
      <c r="AB330" s="387"/>
      <c r="AC330" s="387"/>
      <c r="AD330" s="387"/>
    </row>
    <row r="331" spans="1:30" ht="13" customHeight="1">
      <c r="A331" s="522">
        <v>20</v>
      </c>
      <c r="B331" s="522">
        <v>323</v>
      </c>
      <c r="C331" s="755"/>
      <c r="D331" s="755"/>
      <c r="E331" s="558"/>
      <c r="F331" s="557"/>
      <c r="G331" s="561" t="str">
        <f>IF(E331="","",VLOOKUP(E331,Ref_Brg!$B$8:$C$311,2,FALSE))</f>
        <v/>
      </c>
      <c r="H331" s="647"/>
      <c r="I331" s="660"/>
      <c r="J331" s="669" t="str">
        <f>IF(Table4[[#This Row],[Vol]]="","",Table4[[#This Row],[Vol]]*Table4[[#This Row],[Harga Beli]])</f>
        <v/>
      </c>
      <c r="K331" s="387"/>
      <c r="L331" s="387"/>
      <c r="M331" s="387"/>
      <c r="N331" s="387"/>
      <c r="O331" s="387"/>
      <c r="P331" s="387"/>
      <c r="Q331" s="387"/>
      <c r="R331" s="387"/>
      <c r="S331" s="387"/>
      <c r="T331" s="387"/>
      <c r="U331" s="387"/>
      <c r="V331" s="387"/>
      <c r="W331" s="387"/>
      <c r="X331" s="387"/>
      <c r="Y331" s="387"/>
      <c r="Z331" s="387"/>
      <c r="AA331" s="387"/>
      <c r="AB331" s="387"/>
      <c r="AC331" s="387"/>
      <c r="AD331" s="387"/>
    </row>
    <row r="332" spans="1:30" ht="13" customHeight="1">
      <c r="A332" s="522">
        <v>21</v>
      </c>
      <c r="B332" s="522">
        <v>324</v>
      </c>
      <c r="C332" s="755"/>
      <c r="D332" s="755"/>
      <c r="E332" s="558"/>
      <c r="F332" s="557"/>
      <c r="G332" s="561" t="str">
        <f>IF(E332="","",VLOOKUP(E332,Ref_Brg!$B$8:$C$311,2,FALSE))</f>
        <v/>
      </c>
      <c r="H332" s="647"/>
      <c r="I332" s="660"/>
      <c r="J332" s="669" t="str">
        <f>IF(Table4[[#This Row],[Vol]]="","",Table4[[#This Row],[Vol]]*Table4[[#This Row],[Harga Beli]])</f>
        <v/>
      </c>
      <c r="K332" s="387"/>
      <c r="L332" s="387"/>
      <c r="M332" s="387"/>
      <c r="N332" s="387"/>
      <c r="O332" s="387"/>
      <c r="P332" s="387"/>
      <c r="Q332" s="387"/>
      <c r="R332" s="387"/>
      <c r="S332" s="387"/>
      <c r="T332" s="387"/>
      <c r="U332" s="387"/>
      <c r="V332" s="387"/>
      <c r="W332" s="387"/>
      <c r="X332" s="387"/>
      <c r="Y332" s="387"/>
      <c r="Z332" s="387"/>
      <c r="AA332" s="387"/>
      <c r="AB332" s="387"/>
      <c r="AC332" s="387"/>
      <c r="AD332" s="387"/>
    </row>
    <row r="333" spans="1:30" ht="13" customHeight="1">
      <c r="A333" s="522">
        <v>22</v>
      </c>
      <c r="B333" s="522">
        <v>325</v>
      </c>
      <c r="C333" s="755"/>
      <c r="D333" s="755"/>
      <c r="E333" s="558"/>
      <c r="F333" s="557"/>
      <c r="G333" s="561" t="str">
        <f>IF(E333="","",VLOOKUP(E333,Ref_Brg!$B$8:$C$311,2,FALSE))</f>
        <v/>
      </c>
      <c r="H333" s="647"/>
      <c r="I333" s="660"/>
      <c r="J333" s="669" t="str">
        <f>IF(Table4[[#This Row],[Vol]]="","",Table4[[#This Row],[Vol]]*Table4[[#This Row],[Harga Beli]])</f>
        <v/>
      </c>
      <c r="K333" s="387"/>
      <c r="L333" s="387"/>
      <c r="M333" s="387"/>
      <c r="N333" s="387"/>
      <c r="O333" s="387"/>
      <c r="P333" s="387"/>
      <c r="Q333" s="387"/>
      <c r="R333" s="387"/>
      <c r="S333" s="387"/>
      <c r="T333" s="387"/>
      <c r="U333" s="387"/>
      <c r="V333" s="387"/>
      <c r="W333" s="387"/>
      <c r="X333" s="387"/>
      <c r="Y333" s="387"/>
      <c r="Z333" s="387"/>
      <c r="AA333" s="387"/>
      <c r="AB333" s="387"/>
      <c r="AC333" s="387"/>
      <c r="AD333" s="387"/>
    </row>
    <row r="334" spans="1:30" ht="13" customHeight="1">
      <c r="A334" s="522">
        <v>23</v>
      </c>
      <c r="B334" s="522">
        <v>326</v>
      </c>
      <c r="C334" s="755"/>
      <c r="D334" s="755"/>
      <c r="E334" s="558"/>
      <c r="F334" s="557"/>
      <c r="G334" s="561" t="str">
        <f>IF(E334="","",VLOOKUP(E334,Ref_Brg!$B$8:$C$311,2,FALSE))</f>
        <v/>
      </c>
      <c r="H334" s="647"/>
      <c r="I334" s="660"/>
      <c r="J334" s="669" t="str">
        <f>IF(Table4[[#This Row],[Vol]]="","",Table4[[#This Row],[Vol]]*Table4[[#This Row],[Harga Beli]])</f>
        <v/>
      </c>
      <c r="K334" s="387"/>
      <c r="L334" s="387"/>
      <c r="M334" s="387"/>
      <c r="N334" s="387"/>
      <c r="O334" s="387"/>
      <c r="P334" s="387"/>
      <c r="Q334" s="387"/>
      <c r="R334" s="387"/>
      <c r="S334" s="387"/>
      <c r="T334" s="387"/>
      <c r="U334" s="387"/>
      <c r="V334" s="387"/>
      <c r="W334" s="387"/>
      <c r="X334" s="387"/>
      <c r="Y334" s="387"/>
      <c r="Z334" s="387"/>
      <c r="AA334" s="387"/>
      <c r="AB334" s="387"/>
      <c r="AC334" s="387"/>
      <c r="AD334" s="387"/>
    </row>
    <row r="335" spans="1:30" ht="13" customHeight="1">
      <c r="A335" s="522">
        <v>24</v>
      </c>
      <c r="B335" s="522">
        <v>327</v>
      </c>
      <c r="C335" s="755"/>
      <c r="D335" s="755"/>
      <c r="E335" s="558"/>
      <c r="F335" s="557"/>
      <c r="G335" s="561" t="str">
        <f>IF(E335="","",VLOOKUP(E335,Ref_Brg!$B$8:$C$311,2,FALSE))</f>
        <v/>
      </c>
      <c r="H335" s="647"/>
      <c r="I335" s="660"/>
      <c r="J335" s="669" t="str">
        <f>IF(Table4[[#This Row],[Vol]]="","",Table4[[#This Row],[Vol]]*Table4[[#This Row],[Harga Beli]])</f>
        <v/>
      </c>
      <c r="K335" s="387"/>
      <c r="L335" s="387"/>
      <c r="M335" s="387"/>
      <c r="N335" s="387"/>
      <c r="O335" s="387"/>
      <c r="P335" s="387"/>
      <c r="Q335" s="387"/>
      <c r="R335" s="387"/>
      <c r="S335" s="387"/>
      <c r="T335" s="387"/>
      <c r="U335" s="387"/>
      <c r="V335" s="387"/>
      <c r="W335" s="387"/>
      <c r="X335" s="387"/>
      <c r="Y335" s="387"/>
      <c r="Z335" s="387"/>
      <c r="AA335" s="387"/>
      <c r="AB335" s="387"/>
      <c r="AC335" s="387"/>
      <c r="AD335" s="387"/>
    </row>
    <row r="336" spans="1:30" ht="13" customHeight="1">
      <c r="A336" s="522">
        <v>25</v>
      </c>
      <c r="B336" s="522">
        <v>328</v>
      </c>
      <c r="C336" s="755"/>
      <c r="D336" s="755"/>
      <c r="E336" s="558"/>
      <c r="F336" s="557"/>
      <c r="G336" s="561" t="str">
        <f>IF(E336="","",VLOOKUP(E336,Ref_Brg!$B$8:$C$311,2,FALSE))</f>
        <v/>
      </c>
      <c r="H336" s="647"/>
      <c r="I336" s="660"/>
      <c r="J336" s="669" t="str">
        <f>IF(Table4[[#This Row],[Vol]]="","",Table4[[#This Row],[Vol]]*Table4[[#This Row],[Harga Beli]])</f>
        <v/>
      </c>
      <c r="K336" s="387"/>
      <c r="L336" s="387"/>
      <c r="M336" s="387"/>
      <c r="N336" s="387"/>
      <c r="O336" s="387"/>
      <c r="P336" s="387"/>
      <c r="Q336" s="387"/>
      <c r="R336" s="387"/>
      <c r="S336" s="387"/>
      <c r="T336" s="387"/>
      <c r="U336" s="387"/>
      <c r="V336" s="387"/>
      <c r="W336" s="387"/>
      <c r="X336" s="387"/>
      <c r="Y336" s="387"/>
      <c r="Z336" s="387"/>
      <c r="AA336" s="387"/>
      <c r="AB336" s="387"/>
      <c r="AC336" s="387"/>
      <c r="AD336" s="387"/>
    </row>
    <row r="337" spans="1:30" ht="13" customHeight="1">
      <c r="A337" s="522">
        <v>26</v>
      </c>
      <c r="B337" s="522">
        <v>329</v>
      </c>
      <c r="C337" s="755"/>
      <c r="D337" s="755"/>
      <c r="E337" s="558"/>
      <c r="F337" s="557"/>
      <c r="G337" s="561" t="str">
        <f>IF(E337="","",VLOOKUP(E337,Ref_Brg!$B$8:$C$311,2,FALSE))</f>
        <v/>
      </c>
      <c r="H337" s="647"/>
      <c r="I337" s="660"/>
      <c r="J337" s="669" t="str">
        <f>IF(Table4[[#This Row],[Vol]]="","",Table4[[#This Row],[Vol]]*Table4[[#This Row],[Harga Beli]])</f>
        <v/>
      </c>
      <c r="K337" s="387"/>
      <c r="L337" s="387"/>
      <c r="M337" s="387"/>
      <c r="N337" s="387"/>
      <c r="O337" s="387"/>
      <c r="P337" s="387"/>
      <c r="Q337" s="387"/>
      <c r="R337" s="387"/>
      <c r="S337" s="387"/>
      <c r="T337" s="387"/>
      <c r="U337" s="387"/>
      <c r="V337" s="387"/>
      <c r="W337" s="387"/>
      <c r="X337" s="387"/>
      <c r="Y337" s="387"/>
      <c r="Z337" s="387"/>
      <c r="AA337" s="387"/>
      <c r="AB337" s="387"/>
      <c r="AC337" s="387"/>
      <c r="AD337" s="387"/>
    </row>
    <row r="338" spans="1:30" ht="13" customHeight="1">
      <c r="A338" s="522">
        <v>27</v>
      </c>
      <c r="B338" s="522">
        <v>330</v>
      </c>
      <c r="C338" s="755"/>
      <c r="D338" s="755"/>
      <c r="E338" s="558"/>
      <c r="F338" s="557"/>
      <c r="G338" s="561" t="str">
        <f>IF(E338="","",VLOOKUP(E338,Ref_Brg!$B$8:$C$311,2,FALSE))</f>
        <v/>
      </c>
      <c r="H338" s="647"/>
      <c r="I338" s="660"/>
      <c r="J338" s="669" t="str">
        <f>IF(Table4[[#This Row],[Vol]]="","",Table4[[#This Row],[Vol]]*Table4[[#This Row],[Harga Beli]])</f>
        <v/>
      </c>
      <c r="K338" s="387"/>
      <c r="L338" s="387"/>
      <c r="M338" s="387"/>
      <c r="N338" s="387"/>
      <c r="O338" s="387"/>
      <c r="P338" s="387"/>
      <c r="Q338" s="387"/>
      <c r="R338" s="387"/>
      <c r="S338" s="387"/>
      <c r="T338" s="387"/>
      <c r="U338" s="387"/>
      <c r="V338" s="387"/>
      <c r="W338" s="387"/>
      <c r="X338" s="387"/>
      <c r="Y338" s="387"/>
      <c r="Z338" s="387"/>
      <c r="AA338" s="387"/>
      <c r="AB338" s="387"/>
      <c r="AC338" s="387"/>
      <c r="AD338" s="387"/>
    </row>
    <row r="339" spans="1:30" ht="13" customHeight="1">
      <c r="A339" s="522">
        <v>28</v>
      </c>
      <c r="B339" s="522">
        <v>331</v>
      </c>
      <c r="C339" s="755"/>
      <c r="D339" s="755"/>
      <c r="E339" s="558"/>
      <c r="F339" s="559"/>
      <c r="G339" s="561" t="str">
        <f>IF(E339="","",VLOOKUP(E339,Ref_Brg!$B$8:$C$311,2,FALSE))</f>
        <v/>
      </c>
      <c r="H339" s="647"/>
      <c r="I339" s="660"/>
      <c r="J339" s="669" t="str">
        <f>IF(Table4[[#This Row],[Vol]]="","",Table4[[#This Row],[Vol]]*Table4[[#This Row],[Harga Beli]])</f>
        <v/>
      </c>
      <c r="K339" s="387"/>
      <c r="L339" s="387"/>
      <c r="M339" s="387"/>
      <c r="N339" s="387"/>
      <c r="O339" s="387"/>
      <c r="P339" s="387"/>
      <c r="Q339" s="387"/>
      <c r="R339" s="387"/>
      <c r="S339" s="387"/>
      <c r="T339" s="387"/>
      <c r="U339" s="387"/>
      <c r="V339" s="387"/>
      <c r="W339" s="387"/>
      <c r="X339" s="387"/>
      <c r="Y339" s="387"/>
      <c r="Z339" s="387"/>
      <c r="AA339" s="387"/>
      <c r="AB339" s="387"/>
      <c r="AC339" s="387"/>
      <c r="AD339" s="387"/>
    </row>
    <row r="340" spans="1:30" ht="13" customHeight="1">
      <c r="A340" s="522">
        <v>29</v>
      </c>
      <c r="B340" s="522">
        <v>332</v>
      </c>
      <c r="C340" s="755"/>
      <c r="D340" s="755"/>
      <c r="E340" s="558"/>
      <c r="F340" s="559"/>
      <c r="G340" s="561" t="str">
        <f>IF(E340="","",VLOOKUP(E340,Ref_Brg!$B$8:$C$311,2,FALSE))</f>
        <v/>
      </c>
      <c r="H340" s="647"/>
      <c r="I340" s="660"/>
      <c r="J340" s="669" t="str">
        <f>IF(Table4[[#This Row],[Vol]]="","",Table4[[#This Row],[Vol]]*Table4[[#This Row],[Harga Beli]])</f>
        <v/>
      </c>
      <c r="K340" s="387"/>
      <c r="L340" s="387"/>
      <c r="M340" s="387"/>
      <c r="N340" s="387"/>
      <c r="O340" s="387"/>
      <c r="P340" s="387"/>
      <c r="Q340" s="387"/>
      <c r="R340" s="387"/>
      <c r="S340" s="387"/>
      <c r="T340" s="387"/>
      <c r="U340" s="387"/>
      <c r="V340" s="387"/>
      <c r="W340" s="387"/>
      <c r="X340" s="387"/>
      <c r="Y340" s="387"/>
      <c r="Z340" s="387"/>
      <c r="AA340" s="387"/>
      <c r="AB340" s="387"/>
      <c r="AC340" s="387"/>
      <c r="AD340" s="387"/>
    </row>
    <row r="341" spans="1:30" ht="13" customHeight="1">
      <c r="A341" s="522">
        <v>30</v>
      </c>
      <c r="B341" s="522">
        <v>333</v>
      </c>
      <c r="C341" s="755"/>
      <c r="D341" s="755"/>
      <c r="E341" s="558"/>
      <c r="F341" s="559"/>
      <c r="G341" s="561" t="str">
        <f>IF(E341="","",VLOOKUP(E341,Ref_Brg!$B$8:$C$311,2,FALSE))</f>
        <v/>
      </c>
      <c r="H341" s="647"/>
      <c r="I341" s="660"/>
      <c r="J341" s="669" t="str">
        <f>IF(Table4[[#This Row],[Vol]]="","",Table4[[#This Row],[Vol]]*Table4[[#This Row],[Harga Beli]])</f>
        <v/>
      </c>
      <c r="K341" s="387"/>
      <c r="L341" s="387"/>
      <c r="M341" s="387"/>
      <c r="N341" s="387"/>
      <c r="O341" s="387"/>
      <c r="P341" s="387"/>
      <c r="Q341" s="387"/>
      <c r="R341" s="387"/>
      <c r="S341" s="387"/>
      <c r="T341" s="387"/>
      <c r="U341" s="387"/>
      <c r="V341" s="387"/>
      <c r="W341" s="387"/>
      <c r="X341" s="387"/>
      <c r="Y341" s="387"/>
      <c r="Z341" s="387"/>
      <c r="AA341" s="387"/>
      <c r="AB341" s="387"/>
      <c r="AC341" s="387"/>
      <c r="AD341" s="387"/>
    </row>
    <row r="342" spans="1:30" ht="13" customHeight="1">
      <c r="A342" s="522">
        <v>31</v>
      </c>
      <c r="B342" s="522">
        <v>334</v>
      </c>
      <c r="C342" s="755"/>
      <c r="D342" s="755"/>
      <c r="E342" s="558"/>
      <c r="F342" s="559"/>
      <c r="G342" s="561" t="str">
        <f>IF(E342="","",VLOOKUP(E342,Ref_Brg!$B$8:$C$311,2,FALSE))</f>
        <v/>
      </c>
      <c r="H342" s="647"/>
      <c r="I342" s="660"/>
      <c r="J342" s="669" t="str">
        <f>IF(Table4[[#This Row],[Vol]]="","",Table4[[#This Row],[Vol]]*Table4[[#This Row],[Harga Beli]])</f>
        <v/>
      </c>
      <c r="K342" s="387"/>
      <c r="L342" s="387"/>
      <c r="M342" s="387"/>
      <c r="N342" s="387"/>
      <c r="O342" s="387"/>
      <c r="P342" s="387"/>
      <c r="Q342" s="387"/>
      <c r="R342" s="387"/>
      <c r="S342" s="387"/>
      <c r="T342" s="387"/>
      <c r="U342" s="387"/>
      <c r="V342" s="387"/>
      <c r="W342" s="387"/>
      <c r="X342" s="387"/>
      <c r="Y342" s="387"/>
      <c r="Z342" s="387"/>
      <c r="AA342" s="387"/>
      <c r="AB342" s="387"/>
      <c r="AC342" s="387"/>
      <c r="AD342" s="387"/>
    </row>
    <row r="343" spans="1:30" ht="13" customHeight="1">
      <c r="A343" s="522">
        <v>32</v>
      </c>
      <c r="B343" s="522">
        <v>335</v>
      </c>
      <c r="C343" s="755"/>
      <c r="D343" s="755"/>
      <c r="E343" s="558"/>
      <c r="F343" s="559"/>
      <c r="G343" s="561" t="str">
        <f>IF(E343="","",VLOOKUP(E343,Ref_Brg!$B$8:$C$311,2,FALSE))</f>
        <v/>
      </c>
      <c r="H343" s="647"/>
      <c r="I343" s="660"/>
      <c r="J343" s="669" t="str">
        <f>IF(Table4[[#This Row],[Vol]]="","",Table4[[#This Row],[Vol]]*Table4[[#This Row],[Harga Beli]])</f>
        <v/>
      </c>
      <c r="K343" s="387"/>
      <c r="L343" s="387"/>
      <c r="M343" s="387"/>
      <c r="N343" s="387"/>
      <c r="O343" s="387"/>
      <c r="P343" s="387"/>
      <c r="Q343" s="387"/>
      <c r="R343" s="387"/>
      <c r="S343" s="387"/>
      <c r="T343" s="387"/>
      <c r="U343" s="387"/>
      <c r="V343" s="387"/>
      <c r="W343" s="387"/>
      <c r="X343" s="387"/>
      <c r="Y343" s="387"/>
      <c r="Z343" s="387"/>
      <c r="AA343" s="387"/>
      <c r="AB343" s="387"/>
      <c r="AC343" s="387"/>
      <c r="AD343" s="387"/>
    </row>
    <row r="344" spans="1:30" ht="13" customHeight="1">
      <c r="A344" s="522">
        <v>33</v>
      </c>
      <c r="B344" s="522">
        <v>336</v>
      </c>
      <c r="C344" s="755"/>
      <c r="D344" s="755"/>
      <c r="E344" s="558"/>
      <c r="F344" s="559"/>
      <c r="G344" s="561" t="str">
        <f>IF(E344="","",VLOOKUP(E344,Ref_Brg!$B$8:$C$311,2,FALSE))</f>
        <v/>
      </c>
      <c r="H344" s="647"/>
      <c r="I344" s="660"/>
      <c r="J344" s="669" t="str">
        <f>IF(Table4[[#This Row],[Vol]]="","",Table4[[#This Row],[Vol]]*Table4[[#This Row],[Harga Beli]])</f>
        <v/>
      </c>
      <c r="K344" s="387"/>
      <c r="L344" s="387"/>
      <c r="M344" s="387"/>
      <c r="N344" s="387"/>
      <c r="O344" s="387"/>
      <c r="P344" s="387"/>
      <c r="Q344" s="387"/>
      <c r="R344" s="387"/>
      <c r="S344" s="387"/>
      <c r="T344" s="387"/>
      <c r="U344" s="387"/>
      <c r="V344" s="387"/>
      <c r="W344" s="387"/>
      <c r="X344" s="387"/>
      <c r="Y344" s="387"/>
      <c r="Z344" s="387"/>
      <c r="AA344" s="387"/>
      <c r="AB344" s="387"/>
      <c r="AC344" s="387"/>
      <c r="AD344" s="387"/>
    </row>
    <row r="345" spans="1:30" ht="13" customHeight="1">
      <c r="A345" s="522">
        <v>34</v>
      </c>
      <c r="B345" s="522">
        <v>337</v>
      </c>
      <c r="C345" s="755"/>
      <c r="D345" s="755"/>
      <c r="E345" s="558"/>
      <c r="F345" s="559"/>
      <c r="G345" s="561" t="str">
        <f>IF(E345="","",VLOOKUP(E345,Ref_Brg!$B$8:$C$311,2,FALSE))</f>
        <v/>
      </c>
      <c r="H345" s="647"/>
      <c r="I345" s="660"/>
      <c r="J345" s="669" t="str">
        <f>IF(Table4[[#This Row],[Vol]]="","",Table4[[#This Row],[Vol]]*Table4[[#This Row],[Harga Beli]])</f>
        <v/>
      </c>
      <c r="K345" s="387"/>
      <c r="L345" s="387"/>
      <c r="M345" s="387"/>
      <c r="N345" s="387"/>
      <c r="O345" s="387"/>
      <c r="P345" s="387"/>
      <c r="Q345" s="387"/>
      <c r="R345" s="387"/>
      <c r="S345" s="387"/>
      <c r="T345" s="387"/>
      <c r="U345" s="387"/>
      <c r="V345" s="387"/>
      <c r="W345" s="387"/>
      <c r="X345" s="387"/>
      <c r="Y345" s="387"/>
      <c r="Z345" s="387"/>
      <c r="AA345" s="387"/>
      <c r="AB345" s="387"/>
      <c r="AC345" s="387"/>
      <c r="AD345" s="387"/>
    </row>
    <row r="346" spans="1:30" ht="13" customHeight="1">
      <c r="A346" s="522">
        <v>35</v>
      </c>
      <c r="B346" s="522">
        <v>338</v>
      </c>
      <c r="C346" s="755"/>
      <c r="D346" s="755"/>
      <c r="E346" s="558"/>
      <c r="F346" s="559"/>
      <c r="G346" s="561" t="str">
        <f>IF(E346="","",VLOOKUP(E346,Ref_Brg!$B$8:$C$311,2,FALSE))</f>
        <v/>
      </c>
      <c r="H346" s="647"/>
      <c r="I346" s="660"/>
      <c r="J346" s="669" t="str">
        <f>IF(Table4[[#This Row],[Vol]]="","",Table4[[#This Row],[Vol]]*Table4[[#This Row],[Harga Beli]])</f>
        <v/>
      </c>
      <c r="K346" s="387"/>
      <c r="L346" s="387"/>
      <c r="M346" s="387"/>
      <c r="N346" s="387"/>
      <c r="O346" s="387"/>
      <c r="P346" s="387"/>
      <c r="Q346" s="387"/>
      <c r="R346" s="387"/>
      <c r="S346" s="387"/>
      <c r="T346" s="387"/>
      <c r="U346" s="387"/>
      <c r="V346" s="387"/>
      <c r="W346" s="387"/>
      <c r="X346" s="387"/>
      <c r="Y346" s="387"/>
      <c r="Z346" s="387"/>
      <c r="AA346" s="387"/>
      <c r="AB346" s="387"/>
      <c r="AC346" s="387"/>
      <c r="AD346" s="387"/>
    </row>
    <row r="347" spans="1:30" ht="13" customHeight="1">
      <c r="A347" s="522">
        <v>36</v>
      </c>
      <c r="B347" s="522">
        <v>339</v>
      </c>
      <c r="C347" s="755"/>
      <c r="D347" s="755"/>
      <c r="E347" s="558"/>
      <c r="F347" s="559"/>
      <c r="G347" s="561" t="str">
        <f>IF(E347="","",VLOOKUP(E347,Ref_Brg!$B$8:$C$311,2,FALSE))</f>
        <v/>
      </c>
      <c r="H347" s="647"/>
      <c r="I347" s="660"/>
      <c r="J347" s="669" t="str">
        <f>IF(Table4[[#This Row],[Vol]]="","",Table4[[#This Row],[Vol]]*Table4[[#This Row],[Harga Beli]])</f>
        <v/>
      </c>
      <c r="K347" s="387"/>
      <c r="L347" s="387"/>
      <c r="M347" s="387"/>
      <c r="N347" s="387"/>
      <c r="O347" s="387"/>
      <c r="P347" s="387"/>
      <c r="Q347" s="387"/>
      <c r="R347" s="387"/>
      <c r="S347" s="387"/>
      <c r="T347" s="387"/>
      <c r="U347" s="387"/>
      <c r="V347" s="387"/>
      <c r="W347" s="387"/>
      <c r="X347" s="387"/>
      <c r="Y347" s="387"/>
      <c r="Z347" s="387"/>
      <c r="AA347" s="387"/>
      <c r="AB347" s="387"/>
      <c r="AC347" s="387"/>
      <c r="AD347" s="387"/>
    </row>
    <row r="348" spans="1:30" ht="13" customHeight="1">
      <c r="A348" s="522">
        <v>37</v>
      </c>
      <c r="B348" s="522">
        <v>340</v>
      </c>
      <c r="C348" s="755"/>
      <c r="D348" s="755"/>
      <c r="E348" s="558"/>
      <c r="F348" s="559"/>
      <c r="G348" s="561" t="str">
        <f>IF(E348="","",VLOOKUP(E348,Ref_Brg!$B$8:$C$311,2,FALSE))</f>
        <v/>
      </c>
      <c r="H348" s="647"/>
      <c r="I348" s="660"/>
      <c r="J348" s="669" t="str">
        <f>IF(Table4[[#This Row],[Vol]]="","",Table4[[#This Row],[Vol]]*Table4[[#This Row],[Harga Beli]])</f>
        <v/>
      </c>
      <c r="K348" s="387"/>
      <c r="L348" s="387"/>
      <c r="M348" s="387"/>
      <c r="N348" s="387"/>
      <c r="O348" s="387"/>
      <c r="P348" s="387"/>
      <c r="Q348" s="387"/>
      <c r="R348" s="387"/>
      <c r="S348" s="387"/>
      <c r="T348" s="387"/>
      <c r="U348" s="387"/>
      <c r="V348" s="387"/>
      <c r="W348" s="387"/>
      <c r="X348" s="387"/>
      <c r="Y348" s="387"/>
      <c r="Z348" s="387"/>
      <c r="AA348" s="387"/>
      <c r="AB348" s="387"/>
      <c r="AC348" s="387"/>
      <c r="AD348" s="387"/>
    </row>
    <row r="349" spans="1:30" ht="13" customHeight="1">
      <c r="A349" s="522">
        <v>38</v>
      </c>
      <c r="B349" s="522">
        <v>341</v>
      </c>
      <c r="C349" s="755"/>
      <c r="D349" s="755"/>
      <c r="E349" s="558"/>
      <c r="F349" s="559"/>
      <c r="G349" s="561" t="str">
        <f>IF(E349="","",VLOOKUP(E349,Ref_Brg!$B$8:$C$311,2,FALSE))</f>
        <v/>
      </c>
      <c r="H349" s="647"/>
      <c r="I349" s="660"/>
      <c r="J349" s="669" t="str">
        <f>IF(Table4[[#This Row],[Vol]]="","",Table4[[#This Row],[Vol]]*Table4[[#This Row],[Harga Beli]])</f>
        <v/>
      </c>
      <c r="K349" s="387"/>
      <c r="L349" s="387"/>
      <c r="M349" s="387"/>
      <c r="N349" s="387"/>
      <c r="O349" s="387"/>
      <c r="P349" s="387"/>
      <c r="Q349" s="387"/>
      <c r="R349" s="387"/>
      <c r="S349" s="387"/>
      <c r="T349" s="387"/>
      <c r="U349" s="387"/>
      <c r="V349" s="387"/>
      <c r="W349" s="387"/>
      <c r="X349" s="387"/>
      <c r="Y349" s="387"/>
      <c r="Z349" s="387"/>
      <c r="AA349" s="387"/>
      <c r="AB349" s="387"/>
      <c r="AC349" s="387"/>
      <c r="AD349" s="387"/>
    </row>
    <row r="350" spans="1:30" ht="13" customHeight="1">
      <c r="A350" s="522">
        <v>39</v>
      </c>
      <c r="B350" s="522">
        <v>342</v>
      </c>
      <c r="C350" s="755"/>
      <c r="D350" s="755"/>
      <c r="E350" s="558"/>
      <c r="F350" s="559"/>
      <c r="G350" s="561" t="str">
        <f>IF(E350="","",VLOOKUP(E350,Ref_Brg!$B$8:$C$311,2,FALSE))</f>
        <v/>
      </c>
      <c r="H350" s="647"/>
      <c r="I350" s="660"/>
      <c r="J350" s="669" t="str">
        <f>IF(Table4[[#This Row],[Vol]]="","",Table4[[#This Row],[Vol]]*Table4[[#This Row],[Harga Beli]])</f>
        <v/>
      </c>
      <c r="K350" s="387"/>
      <c r="L350" s="387"/>
      <c r="M350" s="387"/>
      <c r="N350" s="387"/>
      <c r="O350" s="387"/>
      <c r="P350" s="387"/>
      <c r="Q350" s="387"/>
      <c r="R350" s="387"/>
      <c r="S350" s="387"/>
      <c r="T350" s="387"/>
      <c r="U350" s="387"/>
      <c r="V350" s="387"/>
      <c r="W350" s="387"/>
      <c r="X350" s="387"/>
      <c r="Y350" s="387"/>
      <c r="Z350" s="387"/>
      <c r="AA350" s="387"/>
      <c r="AB350" s="387"/>
      <c r="AC350" s="387"/>
      <c r="AD350" s="387"/>
    </row>
    <row r="351" spans="1:30" ht="13" customHeight="1">
      <c r="A351" s="522">
        <v>40</v>
      </c>
      <c r="B351" s="522">
        <v>343</v>
      </c>
      <c r="C351" s="755"/>
      <c r="D351" s="755"/>
      <c r="E351" s="558"/>
      <c r="F351" s="559"/>
      <c r="G351" s="561" t="str">
        <f>IF(E351="","",VLOOKUP(E351,Ref_Brg!$B$8:$C$311,2,FALSE))</f>
        <v/>
      </c>
      <c r="H351" s="647"/>
      <c r="I351" s="660"/>
      <c r="J351" s="669" t="str">
        <f>IF(Table4[[#This Row],[Vol]]="","",Table4[[#This Row],[Vol]]*Table4[[#This Row],[Harga Beli]])</f>
        <v/>
      </c>
      <c r="K351" s="387"/>
      <c r="L351" s="387"/>
      <c r="M351" s="387"/>
      <c r="N351" s="387"/>
      <c r="O351" s="387"/>
      <c r="P351" s="387"/>
      <c r="Q351" s="387"/>
      <c r="R351" s="387"/>
      <c r="S351" s="387"/>
      <c r="T351" s="387"/>
      <c r="U351" s="387"/>
      <c r="V351" s="387"/>
      <c r="W351" s="387"/>
      <c r="X351" s="387"/>
      <c r="Y351" s="387"/>
      <c r="Z351" s="387"/>
      <c r="AA351" s="387"/>
      <c r="AB351" s="387"/>
      <c r="AC351" s="387"/>
      <c r="AD351" s="387"/>
    </row>
    <row r="352" spans="1:30" ht="13" customHeight="1">
      <c r="A352" s="522">
        <v>41</v>
      </c>
      <c r="B352" s="522">
        <v>344</v>
      </c>
      <c r="C352" s="755"/>
      <c r="D352" s="755"/>
      <c r="E352" s="558"/>
      <c r="F352" s="559"/>
      <c r="G352" s="561" t="str">
        <f>IF(E352="","",VLOOKUP(E352,Ref_Brg!$B$8:$C$311,2,FALSE))</f>
        <v/>
      </c>
      <c r="H352" s="647"/>
      <c r="I352" s="660"/>
      <c r="J352" s="669" t="str">
        <f>IF(Table4[[#This Row],[Vol]]="","",Table4[[#This Row],[Vol]]*Table4[[#This Row],[Harga Beli]])</f>
        <v/>
      </c>
      <c r="K352" s="387"/>
      <c r="L352" s="387"/>
      <c r="M352" s="387"/>
      <c r="N352" s="387"/>
      <c r="O352" s="387"/>
      <c r="P352" s="387"/>
      <c r="Q352" s="387"/>
      <c r="R352" s="387"/>
      <c r="S352" s="387"/>
      <c r="T352" s="387"/>
      <c r="U352" s="387"/>
      <c r="V352" s="387"/>
      <c r="W352" s="387"/>
      <c r="X352" s="387"/>
      <c r="Y352" s="387"/>
      <c r="Z352" s="387"/>
      <c r="AA352" s="387"/>
      <c r="AB352" s="387"/>
      <c r="AC352" s="387"/>
      <c r="AD352" s="387"/>
    </row>
    <row r="353" spans="1:30" ht="13" customHeight="1">
      <c r="A353" s="522">
        <v>42</v>
      </c>
      <c r="B353" s="522">
        <v>345</v>
      </c>
      <c r="C353" s="755"/>
      <c r="D353" s="755"/>
      <c r="E353" s="558"/>
      <c r="F353" s="559"/>
      <c r="G353" s="561" t="str">
        <f>IF(E353="","",VLOOKUP(E353,Ref_Brg!$B$8:$C$311,2,FALSE))</f>
        <v/>
      </c>
      <c r="H353" s="647"/>
      <c r="I353" s="660"/>
      <c r="J353" s="669" t="str">
        <f>IF(Table4[[#This Row],[Vol]]="","",Table4[[#This Row],[Vol]]*Table4[[#This Row],[Harga Beli]])</f>
        <v/>
      </c>
      <c r="K353" s="387"/>
      <c r="L353" s="387"/>
      <c r="M353" s="387"/>
      <c r="N353" s="387"/>
      <c r="O353" s="387"/>
      <c r="P353" s="387"/>
      <c r="Q353" s="387"/>
      <c r="R353" s="387"/>
      <c r="S353" s="387"/>
      <c r="T353" s="387"/>
      <c r="U353" s="387"/>
      <c r="V353" s="387"/>
      <c r="W353" s="387"/>
      <c r="X353" s="387"/>
      <c r="Y353" s="387"/>
      <c r="Z353" s="387"/>
      <c r="AA353" s="387"/>
      <c r="AB353" s="387"/>
      <c r="AC353" s="387"/>
      <c r="AD353" s="387"/>
    </row>
    <row r="354" spans="1:30" ht="13" customHeight="1">
      <c r="A354" s="522">
        <v>43</v>
      </c>
      <c r="B354" s="522">
        <v>346</v>
      </c>
      <c r="C354" s="755"/>
      <c r="D354" s="755"/>
      <c r="E354" s="558"/>
      <c r="F354" s="559"/>
      <c r="G354" s="561" t="str">
        <f>IF(E354="","",VLOOKUP(E354,Ref_Brg!$B$8:$C$311,2,FALSE))</f>
        <v/>
      </c>
      <c r="H354" s="647"/>
      <c r="I354" s="660"/>
      <c r="J354" s="669" t="str">
        <f>IF(Table4[[#This Row],[Vol]]="","",Table4[[#This Row],[Vol]]*Table4[[#This Row],[Harga Beli]])</f>
        <v/>
      </c>
      <c r="K354" s="387"/>
      <c r="L354" s="387"/>
      <c r="M354" s="387"/>
      <c r="N354" s="387"/>
      <c r="O354" s="387"/>
      <c r="P354" s="387"/>
      <c r="Q354" s="387"/>
      <c r="R354" s="387"/>
      <c r="S354" s="387"/>
      <c r="T354" s="387"/>
      <c r="U354" s="387"/>
      <c r="V354" s="387"/>
      <c r="W354" s="387"/>
      <c r="X354" s="387"/>
      <c r="Y354" s="387"/>
      <c r="Z354" s="387"/>
      <c r="AA354" s="387"/>
      <c r="AB354" s="387"/>
      <c r="AC354" s="387"/>
      <c r="AD354" s="387"/>
    </row>
    <row r="355" spans="1:30" ht="13" customHeight="1">
      <c r="A355" s="522">
        <v>44</v>
      </c>
      <c r="B355" s="522">
        <v>347</v>
      </c>
      <c r="C355" s="755"/>
      <c r="D355" s="755"/>
      <c r="E355" s="558"/>
      <c r="F355" s="559"/>
      <c r="G355" s="561" t="str">
        <f>IF(E355="","",VLOOKUP(E355,Ref_Brg!$B$8:$C$311,2,FALSE))</f>
        <v/>
      </c>
      <c r="H355" s="647"/>
      <c r="I355" s="660"/>
      <c r="J355" s="669" t="str">
        <f>IF(Table4[[#This Row],[Vol]]="","",Table4[[#This Row],[Vol]]*Table4[[#This Row],[Harga Beli]])</f>
        <v/>
      </c>
      <c r="K355" s="387"/>
      <c r="L355" s="387"/>
      <c r="M355" s="387"/>
      <c r="N355" s="387"/>
      <c r="O355" s="387"/>
      <c r="P355" s="387"/>
      <c r="Q355" s="387"/>
      <c r="R355" s="387"/>
      <c r="S355" s="387"/>
      <c r="T355" s="387"/>
      <c r="U355" s="387"/>
      <c r="V355" s="387"/>
      <c r="W355" s="387"/>
      <c r="X355" s="387"/>
      <c r="Y355" s="387"/>
      <c r="Z355" s="387"/>
      <c r="AA355" s="387"/>
      <c r="AB355" s="387"/>
      <c r="AC355" s="387"/>
      <c r="AD355" s="387"/>
    </row>
    <row r="356" spans="1:30" ht="13" customHeight="1">
      <c r="A356" s="522">
        <v>45</v>
      </c>
      <c r="B356" s="522">
        <v>348</v>
      </c>
      <c r="C356" s="755"/>
      <c r="D356" s="755"/>
      <c r="E356" s="558"/>
      <c r="F356" s="559"/>
      <c r="G356" s="561" t="str">
        <f>IF(E356="","",VLOOKUP(E356,Ref_Brg!$B$8:$C$311,2,FALSE))</f>
        <v/>
      </c>
      <c r="H356" s="647"/>
      <c r="I356" s="660"/>
      <c r="J356" s="669" t="str">
        <f>IF(Table4[[#This Row],[Vol]]="","",Table4[[#This Row],[Vol]]*Table4[[#This Row],[Harga Beli]])</f>
        <v/>
      </c>
      <c r="K356" s="387"/>
      <c r="L356" s="387"/>
      <c r="M356" s="387"/>
      <c r="N356" s="387"/>
      <c r="O356" s="387"/>
      <c r="P356" s="387"/>
      <c r="Q356" s="387"/>
      <c r="R356" s="387"/>
      <c r="S356" s="387"/>
      <c r="T356" s="387"/>
      <c r="U356" s="387"/>
      <c r="V356" s="387"/>
      <c r="W356" s="387"/>
      <c r="X356" s="387"/>
      <c r="Y356" s="387"/>
      <c r="Z356" s="387"/>
      <c r="AA356" s="387"/>
      <c r="AB356" s="387"/>
      <c r="AC356" s="387"/>
      <c r="AD356" s="387"/>
    </row>
    <row r="357" spans="1:30" ht="13" customHeight="1">
      <c r="A357" s="522">
        <v>46</v>
      </c>
      <c r="B357" s="522">
        <v>349</v>
      </c>
      <c r="C357" s="755"/>
      <c r="D357" s="755"/>
      <c r="E357" s="558"/>
      <c r="F357" s="559"/>
      <c r="G357" s="561" t="str">
        <f>IF(E357="","",VLOOKUP(E357,Ref_Brg!$B$8:$C$311,2,FALSE))</f>
        <v/>
      </c>
      <c r="H357" s="647"/>
      <c r="I357" s="660"/>
      <c r="J357" s="669" t="str">
        <f>IF(Table4[[#This Row],[Vol]]="","",Table4[[#This Row],[Vol]]*Table4[[#This Row],[Harga Beli]])</f>
        <v/>
      </c>
      <c r="K357" s="387"/>
      <c r="L357" s="387"/>
      <c r="M357" s="387"/>
      <c r="N357" s="387"/>
      <c r="O357" s="387"/>
      <c r="P357" s="387"/>
      <c r="Q357" s="387"/>
      <c r="R357" s="387"/>
      <c r="S357" s="387"/>
      <c r="T357" s="387"/>
      <c r="U357" s="387"/>
      <c r="V357" s="387"/>
      <c r="W357" s="387"/>
      <c r="X357" s="387"/>
      <c r="Y357" s="387"/>
      <c r="Z357" s="387"/>
      <c r="AA357" s="387"/>
      <c r="AB357" s="387"/>
      <c r="AC357" s="387"/>
      <c r="AD357" s="387"/>
    </row>
    <row r="358" spans="1:30" ht="13" customHeight="1">
      <c r="A358" s="522">
        <v>47</v>
      </c>
      <c r="B358" s="522">
        <v>350</v>
      </c>
      <c r="C358" s="755"/>
      <c r="D358" s="755"/>
      <c r="E358" s="558"/>
      <c r="F358" s="559"/>
      <c r="G358" s="561" t="str">
        <f>IF(E358="","",VLOOKUP(E358,Ref_Brg!$B$8:$C$311,2,FALSE))</f>
        <v/>
      </c>
      <c r="H358" s="647"/>
      <c r="I358" s="660"/>
      <c r="J358" s="669" t="str">
        <f>IF(Table4[[#This Row],[Vol]]="","",Table4[[#This Row],[Vol]]*Table4[[#This Row],[Harga Beli]])</f>
        <v/>
      </c>
      <c r="K358" s="387"/>
      <c r="L358" s="387"/>
      <c r="M358" s="387"/>
      <c r="N358" s="387"/>
      <c r="O358" s="387"/>
      <c r="P358" s="387"/>
      <c r="Q358" s="387"/>
      <c r="R358" s="387"/>
      <c r="S358" s="387"/>
      <c r="T358" s="387"/>
      <c r="U358" s="387"/>
      <c r="V358" s="387"/>
      <c r="W358" s="387"/>
      <c r="X358" s="387"/>
      <c r="Y358" s="387"/>
      <c r="Z358" s="387"/>
      <c r="AA358" s="387"/>
      <c r="AB358" s="387"/>
      <c r="AC358" s="387"/>
      <c r="AD358" s="387"/>
    </row>
    <row r="359" spans="1:30" ht="13" customHeight="1">
      <c r="A359" s="522">
        <v>48</v>
      </c>
      <c r="B359" s="522">
        <v>351</v>
      </c>
      <c r="C359" s="755"/>
      <c r="D359" s="755"/>
      <c r="E359" s="558"/>
      <c r="F359" s="559"/>
      <c r="G359" s="561" t="str">
        <f>IF(E359="","",VLOOKUP(E359,Ref_Brg!$B$8:$C$311,2,FALSE))</f>
        <v/>
      </c>
      <c r="H359" s="647"/>
      <c r="I359" s="660"/>
      <c r="J359" s="669" t="str">
        <f>IF(Table4[[#This Row],[Vol]]="","",Table4[[#This Row],[Vol]]*Table4[[#This Row],[Harga Beli]])</f>
        <v/>
      </c>
      <c r="K359" s="387"/>
      <c r="L359" s="387"/>
      <c r="M359" s="387"/>
      <c r="N359" s="387"/>
      <c r="O359" s="387"/>
      <c r="P359" s="387"/>
      <c r="Q359" s="387"/>
      <c r="R359" s="387"/>
      <c r="S359" s="387"/>
      <c r="T359" s="387"/>
      <c r="U359" s="387"/>
      <c r="V359" s="387"/>
      <c r="W359" s="387"/>
      <c r="X359" s="387"/>
      <c r="Y359" s="387"/>
      <c r="Z359" s="387"/>
      <c r="AA359" s="387"/>
      <c r="AB359" s="387"/>
      <c r="AC359" s="387"/>
      <c r="AD359" s="387"/>
    </row>
    <row r="360" spans="1:30" ht="13" customHeight="1">
      <c r="A360" s="522">
        <v>49</v>
      </c>
      <c r="B360" s="522">
        <v>352</v>
      </c>
      <c r="C360" s="755"/>
      <c r="D360" s="755"/>
      <c r="E360" s="558"/>
      <c r="F360" s="559"/>
      <c r="G360" s="561" t="str">
        <f>IF(E360="","",VLOOKUP(E360,Ref_Brg!$B$8:$C$311,2,FALSE))</f>
        <v/>
      </c>
      <c r="H360" s="647"/>
      <c r="I360" s="660"/>
      <c r="J360" s="669" t="str">
        <f>IF(Table4[[#This Row],[Vol]]="","",Table4[[#This Row],[Vol]]*Table4[[#This Row],[Harga Beli]])</f>
        <v/>
      </c>
      <c r="K360" s="387"/>
      <c r="L360" s="387"/>
      <c r="M360" s="387"/>
      <c r="N360" s="387"/>
      <c r="O360" s="387"/>
      <c r="P360" s="387"/>
      <c r="Q360" s="387"/>
      <c r="R360" s="387"/>
      <c r="S360" s="387"/>
      <c r="T360" s="387"/>
      <c r="U360" s="387"/>
      <c r="V360" s="387"/>
      <c r="W360" s="387"/>
      <c r="X360" s="387"/>
      <c r="Y360" s="387"/>
      <c r="Z360" s="387"/>
      <c r="AA360" s="387"/>
      <c r="AB360" s="387"/>
      <c r="AC360" s="387"/>
      <c r="AD360" s="387"/>
    </row>
    <row r="361" spans="1:30" ht="13" customHeight="1">
      <c r="A361" s="522">
        <v>50</v>
      </c>
      <c r="B361" s="522">
        <v>353</v>
      </c>
      <c r="C361" s="755"/>
      <c r="D361" s="755"/>
      <c r="E361" s="558"/>
      <c r="F361" s="559"/>
      <c r="G361" s="561" t="str">
        <f>IF(E361="","",VLOOKUP(E361,Ref_Brg!$B$8:$C$311,2,FALSE))</f>
        <v/>
      </c>
      <c r="H361" s="647"/>
      <c r="I361" s="660"/>
      <c r="J361" s="669" t="str">
        <f>IF(Table4[[#This Row],[Vol]]="","",Table4[[#This Row],[Vol]]*Table4[[#This Row],[Harga Beli]])</f>
        <v/>
      </c>
      <c r="K361" s="387"/>
      <c r="L361" s="387"/>
      <c r="M361" s="387"/>
      <c r="N361" s="387"/>
      <c r="O361" s="387"/>
      <c r="P361" s="387"/>
      <c r="Q361" s="387"/>
      <c r="R361" s="387"/>
      <c r="S361" s="387"/>
      <c r="T361" s="387"/>
      <c r="U361" s="387"/>
      <c r="V361" s="387"/>
      <c r="W361" s="387"/>
      <c r="X361" s="387"/>
      <c r="Y361" s="387"/>
      <c r="Z361" s="387"/>
      <c r="AA361" s="387"/>
      <c r="AB361" s="387"/>
      <c r="AC361" s="387"/>
      <c r="AD361" s="387"/>
    </row>
    <row r="362" spans="1:30" ht="13" customHeight="1">
      <c r="A362" s="522">
        <v>51</v>
      </c>
      <c r="B362" s="522">
        <v>354</v>
      </c>
      <c r="C362" s="755"/>
      <c r="D362" s="755"/>
      <c r="E362" s="558"/>
      <c r="F362" s="559"/>
      <c r="G362" s="561" t="str">
        <f>IF(E362="","",VLOOKUP(E362,Ref_Brg!$B$8:$C$311,2,FALSE))</f>
        <v/>
      </c>
      <c r="H362" s="647"/>
      <c r="I362" s="660"/>
      <c r="J362" s="669" t="str">
        <f>IF(Table4[[#This Row],[Vol]]="","",Table4[[#This Row],[Vol]]*Table4[[#This Row],[Harga Beli]])</f>
        <v/>
      </c>
      <c r="K362" s="387"/>
      <c r="L362" s="387"/>
      <c r="M362" s="387"/>
      <c r="N362" s="387"/>
      <c r="O362" s="387"/>
      <c r="P362" s="387"/>
      <c r="Q362" s="387"/>
      <c r="R362" s="387"/>
      <c r="S362" s="387"/>
      <c r="T362" s="387"/>
      <c r="U362" s="387"/>
      <c r="V362" s="387"/>
      <c r="W362" s="387"/>
      <c r="X362" s="387"/>
      <c r="Y362" s="387"/>
      <c r="Z362" s="387"/>
      <c r="AA362" s="387"/>
      <c r="AB362" s="387"/>
      <c r="AC362" s="387"/>
      <c r="AD362" s="387"/>
    </row>
    <row r="363" spans="1:30" ht="13" customHeight="1">
      <c r="A363" s="522">
        <v>52</v>
      </c>
      <c r="B363" s="522">
        <v>355</v>
      </c>
      <c r="C363" s="755"/>
      <c r="D363" s="755"/>
      <c r="E363" s="558"/>
      <c r="F363" s="559"/>
      <c r="G363" s="561" t="str">
        <f>IF(E363="","",VLOOKUP(E363,Ref_Brg!$B$8:$C$311,2,FALSE))</f>
        <v/>
      </c>
      <c r="H363" s="647"/>
      <c r="I363" s="660"/>
      <c r="J363" s="669" t="str">
        <f>IF(Table4[[#This Row],[Vol]]="","",Table4[[#This Row],[Vol]]*Table4[[#This Row],[Harga Beli]])</f>
        <v/>
      </c>
      <c r="K363" s="387"/>
      <c r="L363" s="387"/>
      <c r="M363" s="387"/>
      <c r="N363" s="387"/>
      <c r="O363" s="387"/>
      <c r="P363" s="387"/>
      <c r="Q363" s="387"/>
      <c r="R363" s="387"/>
      <c r="S363" s="387"/>
      <c r="T363" s="387"/>
      <c r="U363" s="387"/>
      <c r="V363" s="387"/>
      <c r="W363" s="387"/>
      <c r="X363" s="387"/>
      <c r="Y363" s="387"/>
      <c r="Z363" s="387"/>
      <c r="AA363" s="387"/>
      <c r="AB363" s="387"/>
      <c r="AC363" s="387"/>
      <c r="AD363" s="387"/>
    </row>
    <row r="364" spans="1:30" ht="13" customHeight="1">
      <c r="A364" s="522">
        <v>53</v>
      </c>
      <c r="B364" s="522">
        <v>356</v>
      </c>
      <c r="C364" s="755"/>
      <c r="D364" s="755"/>
      <c r="E364" s="558"/>
      <c r="F364" s="559"/>
      <c r="G364" s="561" t="str">
        <f>IF(E364="","",VLOOKUP(E364,Ref_Brg!$B$8:$C$311,2,FALSE))</f>
        <v/>
      </c>
      <c r="H364" s="647"/>
      <c r="I364" s="660"/>
      <c r="J364" s="669" t="str">
        <f>IF(Table4[[#This Row],[Vol]]="","",Table4[[#This Row],[Vol]]*Table4[[#This Row],[Harga Beli]])</f>
        <v/>
      </c>
      <c r="K364" s="387"/>
      <c r="L364" s="387"/>
      <c r="M364" s="387"/>
      <c r="N364" s="387"/>
      <c r="O364" s="387"/>
      <c r="P364" s="387"/>
      <c r="Q364" s="387"/>
      <c r="R364" s="387"/>
      <c r="S364" s="387"/>
      <c r="T364" s="387"/>
      <c r="U364" s="387"/>
      <c r="V364" s="387"/>
      <c r="W364" s="387"/>
      <c r="X364" s="387"/>
      <c r="Y364" s="387"/>
      <c r="Z364" s="387"/>
      <c r="AA364" s="387"/>
      <c r="AB364" s="387"/>
      <c r="AC364" s="387"/>
      <c r="AD364" s="387"/>
    </row>
    <row r="365" spans="1:30" ht="13" customHeight="1">
      <c r="A365" s="522">
        <v>54</v>
      </c>
      <c r="B365" s="522">
        <v>357</v>
      </c>
      <c r="C365" s="755"/>
      <c r="D365" s="755"/>
      <c r="E365" s="558"/>
      <c r="F365" s="559"/>
      <c r="G365" s="561" t="str">
        <f>IF(E365="","",VLOOKUP(E365,Ref_Brg!$B$8:$C$311,2,FALSE))</f>
        <v/>
      </c>
      <c r="H365" s="647"/>
      <c r="I365" s="660"/>
      <c r="J365" s="669" t="str">
        <f>IF(Table4[[#This Row],[Vol]]="","",Table4[[#This Row],[Vol]]*Table4[[#This Row],[Harga Beli]])</f>
        <v/>
      </c>
      <c r="K365" s="387"/>
      <c r="L365" s="387"/>
      <c r="M365" s="387"/>
      <c r="N365" s="387"/>
      <c r="O365" s="387"/>
      <c r="P365" s="387"/>
      <c r="Q365" s="387"/>
      <c r="R365" s="387"/>
      <c r="S365" s="387"/>
      <c r="T365" s="387"/>
      <c r="U365" s="387"/>
      <c r="V365" s="387"/>
      <c r="W365" s="387"/>
      <c r="X365" s="387"/>
      <c r="Y365" s="387"/>
      <c r="Z365" s="387"/>
      <c r="AA365" s="387"/>
      <c r="AB365" s="387"/>
      <c r="AC365" s="387"/>
      <c r="AD365" s="387"/>
    </row>
    <row r="366" spans="1:30" ht="13" customHeight="1">
      <c r="A366" s="522">
        <v>55</v>
      </c>
      <c r="B366" s="522">
        <v>358</v>
      </c>
      <c r="C366" s="755"/>
      <c r="D366" s="755"/>
      <c r="E366" s="558"/>
      <c r="F366" s="559"/>
      <c r="G366" s="561" t="str">
        <f>IF(E366="","",VLOOKUP(E366,Ref_Brg!$B$8:$C$311,2,FALSE))</f>
        <v/>
      </c>
      <c r="H366" s="647"/>
      <c r="I366" s="660"/>
      <c r="J366" s="669" t="str">
        <f>IF(Table4[[#This Row],[Vol]]="","",Table4[[#This Row],[Vol]]*Table4[[#This Row],[Harga Beli]])</f>
        <v/>
      </c>
      <c r="K366" s="387"/>
      <c r="L366" s="387"/>
      <c r="M366" s="387"/>
      <c r="N366" s="387"/>
      <c r="O366" s="387"/>
      <c r="P366" s="387"/>
      <c r="Q366" s="387"/>
      <c r="R366" s="387"/>
      <c r="S366" s="387"/>
      <c r="T366" s="387"/>
      <c r="U366" s="387"/>
      <c r="V366" s="387"/>
      <c r="W366" s="387"/>
      <c r="X366" s="387"/>
      <c r="Y366" s="387"/>
      <c r="Z366" s="387"/>
      <c r="AA366" s="387"/>
      <c r="AB366" s="387"/>
      <c r="AC366" s="387"/>
      <c r="AD366" s="387"/>
    </row>
    <row r="367" spans="1:30" ht="13" customHeight="1">
      <c r="A367" s="522">
        <v>56</v>
      </c>
      <c r="B367" s="522">
        <v>359</v>
      </c>
      <c r="C367" s="755"/>
      <c r="D367" s="755"/>
      <c r="E367" s="558"/>
      <c r="F367" s="559"/>
      <c r="G367" s="561" t="str">
        <f>IF(E367="","",VLOOKUP(E367,Ref_Brg!$B$8:$C$311,2,FALSE))</f>
        <v/>
      </c>
      <c r="H367" s="647"/>
      <c r="I367" s="660"/>
      <c r="J367" s="669" t="str">
        <f>IF(Table4[[#This Row],[Vol]]="","",Table4[[#This Row],[Vol]]*Table4[[#This Row],[Harga Beli]])</f>
        <v/>
      </c>
      <c r="K367" s="387"/>
      <c r="L367" s="387"/>
      <c r="M367" s="387"/>
      <c r="N367" s="387"/>
      <c r="O367" s="387"/>
      <c r="P367" s="387"/>
      <c r="Q367" s="387"/>
      <c r="R367" s="387"/>
      <c r="S367" s="387"/>
      <c r="T367" s="387"/>
      <c r="U367" s="387"/>
      <c r="V367" s="387"/>
      <c r="W367" s="387"/>
      <c r="X367" s="387"/>
      <c r="Y367" s="387"/>
      <c r="Z367" s="387"/>
      <c r="AA367" s="387"/>
      <c r="AB367" s="387"/>
      <c r="AC367" s="387"/>
      <c r="AD367" s="387"/>
    </row>
    <row r="368" spans="1:30" ht="13" customHeight="1">
      <c r="A368" s="522">
        <v>57</v>
      </c>
      <c r="B368" s="522">
        <v>360</v>
      </c>
      <c r="C368" s="755"/>
      <c r="D368" s="755"/>
      <c r="E368" s="558"/>
      <c r="F368" s="559"/>
      <c r="G368" s="561" t="str">
        <f>IF(E368="","",VLOOKUP(E368,Ref_Brg!$B$8:$C$311,2,FALSE))</f>
        <v/>
      </c>
      <c r="H368" s="647"/>
      <c r="I368" s="660"/>
      <c r="J368" s="669" t="str">
        <f>IF(Table4[[#This Row],[Vol]]="","",Table4[[#This Row],[Vol]]*Table4[[#This Row],[Harga Beli]])</f>
        <v/>
      </c>
      <c r="K368" s="387"/>
      <c r="L368" s="387"/>
      <c r="M368" s="387"/>
      <c r="N368" s="387"/>
      <c r="O368" s="387"/>
      <c r="P368" s="387"/>
      <c r="Q368" s="387"/>
      <c r="R368" s="387"/>
      <c r="S368" s="387"/>
      <c r="T368" s="387"/>
      <c r="U368" s="387"/>
      <c r="V368" s="387"/>
      <c r="W368" s="387"/>
      <c r="X368" s="387"/>
      <c r="Y368" s="387"/>
      <c r="Z368" s="387"/>
      <c r="AA368" s="387"/>
      <c r="AB368" s="387"/>
      <c r="AC368" s="387"/>
      <c r="AD368" s="387"/>
    </row>
    <row r="369" spans="1:30" ht="13" customHeight="1">
      <c r="A369" s="522">
        <v>58</v>
      </c>
      <c r="B369" s="522">
        <v>361</v>
      </c>
      <c r="C369" s="755"/>
      <c r="D369" s="755"/>
      <c r="E369" s="558"/>
      <c r="F369" s="559"/>
      <c r="G369" s="561" t="str">
        <f>IF(E369="","",VLOOKUP(E369,Ref_Brg!$B$8:$C$311,2,FALSE))</f>
        <v/>
      </c>
      <c r="H369" s="647"/>
      <c r="I369" s="660"/>
      <c r="J369" s="669" t="str">
        <f>IF(Table4[[#This Row],[Vol]]="","",Table4[[#This Row],[Vol]]*Table4[[#This Row],[Harga Beli]])</f>
        <v/>
      </c>
      <c r="K369" s="387"/>
      <c r="L369" s="387"/>
      <c r="M369" s="387"/>
      <c r="N369" s="387"/>
      <c r="O369" s="387"/>
      <c r="P369" s="387"/>
      <c r="Q369" s="387"/>
      <c r="R369" s="387"/>
      <c r="S369" s="387"/>
      <c r="T369" s="387"/>
      <c r="U369" s="387"/>
      <c r="V369" s="387"/>
      <c r="W369" s="387"/>
      <c r="X369" s="387"/>
      <c r="Y369" s="387"/>
      <c r="Z369" s="387"/>
      <c r="AA369" s="387"/>
      <c r="AB369" s="387"/>
      <c r="AC369" s="387"/>
      <c r="AD369" s="387"/>
    </row>
    <row r="370" spans="1:30" ht="13" customHeight="1">
      <c r="A370" s="522">
        <v>59</v>
      </c>
      <c r="B370" s="522">
        <v>362</v>
      </c>
      <c r="C370" s="755"/>
      <c r="D370" s="755"/>
      <c r="E370" s="558"/>
      <c r="F370" s="559"/>
      <c r="G370" s="561" t="str">
        <f>IF(E370="","",VLOOKUP(E370,Ref_Brg!$B$8:$C$311,2,FALSE))</f>
        <v/>
      </c>
      <c r="H370" s="647"/>
      <c r="I370" s="660"/>
      <c r="J370" s="669" t="str">
        <f>IF(Table4[[#This Row],[Vol]]="","",Table4[[#This Row],[Vol]]*Table4[[#This Row],[Harga Beli]])</f>
        <v/>
      </c>
      <c r="K370" s="387"/>
      <c r="L370" s="387"/>
      <c r="M370" s="387"/>
      <c r="N370" s="387"/>
      <c r="O370" s="387"/>
      <c r="P370" s="387"/>
      <c r="Q370" s="387"/>
      <c r="R370" s="387"/>
      <c r="S370" s="387"/>
      <c r="T370" s="387"/>
      <c r="U370" s="387"/>
      <c r="V370" s="387"/>
      <c r="W370" s="387"/>
      <c r="X370" s="387"/>
      <c r="Y370" s="387"/>
      <c r="Z370" s="387"/>
      <c r="AA370" s="387"/>
      <c r="AB370" s="387"/>
      <c r="AC370" s="387"/>
      <c r="AD370" s="387"/>
    </row>
    <row r="371" spans="1:30" ht="13" customHeight="1">
      <c r="A371" s="522">
        <v>60</v>
      </c>
      <c r="B371" s="522">
        <v>363</v>
      </c>
      <c r="C371" s="755"/>
      <c r="D371" s="755"/>
      <c r="E371" s="558"/>
      <c r="F371" s="559"/>
      <c r="G371" s="561" t="str">
        <f>IF(E371="","",VLOOKUP(E371,Ref_Brg!$B$8:$C$311,2,FALSE))</f>
        <v/>
      </c>
      <c r="H371" s="647"/>
      <c r="I371" s="660"/>
      <c r="J371" s="669" t="str">
        <f>IF(Table4[[#This Row],[Vol]]="","",Table4[[#This Row],[Vol]]*Table4[[#This Row],[Harga Beli]])</f>
        <v/>
      </c>
      <c r="K371" s="387"/>
      <c r="L371" s="387"/>
      <c r="M371" s="387"/>
      <c r="N371" s="387"/>
      <c r="O371" s="387"/>
      <c r="P371" s="387"/>
      <c r="Q371" s="387"/>
      <c r="R371" s="387"/>
      <c r="S371" s="387"/>
      <c r="T371" s="387"/>
      <c r="U371" s="387"/>
      <c r="V371" s="387"/>
      <c r="W371" s="387"/>
      <c r="X371" s="387"/>
      <c r="Y371" s="387"/>
      <c r="Z371" s="387"/>
      <c r="AA371" s="387"/>
      <c r="AB371" s="387"/>
      <c r="AC371" s="387"/>
      <c r="AD371" s="387"/>
    </row>
    <row r="372" spans="1:30" ht="13" customHeight="1">
      <c r="A372" s="522">
        <v>61</v>
      </c>
      <c r="B372" s="522">
        <v>364</v>
      </c>
      <c r="C372" s="755"/>
      <c r="D372" s="755"/>
      <c r="E372" s="558"/>
      <c r="F372" s="559"/>
      <c r="G372" s="561" t="str">
        <f>IF(E372="","",VLOOKUP(E372,Ref_Brg!$B$8:$C$311,2,FALSE))</f>
        <v/>
      </c>
      <c r="H372" s="647"/>
      <c r="I372" s="660"/>
      <c r="J372" s="669" t="str">
        <f>IF(Table4[[#This Row],[Vol]]="","",Table4[[#This Row],[Vol]]*Table4[[#This Row],[Harga Beli]])</f>
        <v/>
      </c>
      <c r="K372" s="387"/>
      <c r="L372" s="387"/>
      <c r="M372" s="387"/>
      <c r="N372" s="387"/>
      <c r="O372" s="387"/>
      <c r="P372" s="387"/>
      <c r="Q372" s="387"/>
      <c r="R372" s="387"/>
      <c r="S372" s="387"/>
      <c r="T372" s="387"/>
      <c r="U372" s="387"/>
      <c r="V372" s="387"/>
      <c r="W372" s="387"/>
      <c r="X372" s="387"/>
      <c r="Y372" s="387"/>
      <c r="Z372" s="387"/>
      <c r="AA372" s="387"/>
      <c r="AB372" s="387"/>
      <c r="AC372" s="387"/>
      <c r="AD372" s="387"/>
    </row>
    <row r="373" spans="1:30" ht="13" customHeight="1">
      <c r="A373" s="522">
        <v>62</v>
      </c>
      <c r="B373" s="522">
        <v>365</v>
      </c>
      <c r="C373" s="755"/>
      <c r="D373" s="755"/>
      <c r="E373" s="558"/>
      <c r="F373" s="559"/>
      <c r="G373" s="561" t="str">
        <f>IF(E373="","",VLOOKUP(E373,Ref_Brg!$B$8:$C$311,2,FALSE))</f>
        <v/>
      </c>
      <c r="H373" s="647"/>
      <c r="I373" s="660"/>
      <c r="J373" s="669" t="str">
        <f>IF(Table4[[#This Row],[Vol]]="","",Table4[[#This Row],[Vol]]*Table4[[#This Row],[Harga Beli]])</f>
        <v/>
      </c>
      <c r="K373" s="387"/>
      <c r="L373" s="387"/>
      <c r="M373" s="387"/>
      <c r="N373" s="387"/>
      <c r="O373" s="387"/>
      <c r="P373" s="387"/>
      <c r="Q373" s="387"/>
      <c r="R373" s="387"/>
      <c r="S373" s="387"/>
      <c r="T373" s="387"/>
      <c r="U373" s="387"/>
      <c r="V373" s="387"/>
      <c r="W373" s="387"/>
      <c r="X373" s="387"/>
      <c r="Y373" s="387"/>
      <c r="Z373" s="387"/>
      <c r="AA373" s="387"/>
      <c r="AB373" s="387"/>
      <c r="AC373" s="387"/>
      <c r="AD373" s="387"/>
    </row>
    <row r="374" spans="1:30" ht="13" customHeight="1">
      <c r="A374" s="522">
        <v>63</v>
      </c>
      <c r="B374" s="522">
        <v>366</v>
      </c>
      <c r="C374" s="755"/>
      <c r="D374" s="755"/>
      <c r="E374" s="558"/>
      <c r="F374" s="559"/>
      <c r="G374" s="561" t="str">
        <f>IF(E374="","",VLOOKUP(E374,Ref_Brg!$B$8:$C$311,2,FALSE))</f>
        <v/>
      </c>
      <c r="H374" s="647"/>
      <c r="I374" s="660"/>
      <c r="J374" s="669" t="str">
        <f>IF(Table4[[#This Row],[Vol]]="","",Table4[[#This Row],[Vol]]*Table4[[#This Row],[Harga Beli]])</f>
        <v/>
      </c>
      <c r="K374" s="387"/>
      <c r="L374" s="387"/>
      <c r="M374" s="387"/>
      <c r="N374" s="387"/>
      <c r="O374" s="387"/>
      <c r="P374" s="387"/>
      <c r="Q374" s="387"/>
      <c r="R374" s="387"/>
      <c r="S374" s="387"/>
      <c r="T374" s="387"/>
      <c r="U374" s="387"/>
      <c r="V374" s="387"/>
      <c r="W374" s="387"/>
      <c r="X374" s="387"/>
      <c r="Y374" s="387"/>
      <c r="Z374" s="387"/>
      <c r="AA374" s="387"/>
      <c r="AB374" s="387"/>
      <c r="AC374" s="387"/>
      <c r="AD374" s="387"/>
    </row>
    <row r="375" spans="1:30" ht="13" customHeight="1">
      <c r="A375" s="522">
        <v>64</v>
      </c>
      <c r="B375" s="522">
        <v>367</v>
      </c>
      <c r="C375" s="755"/>
      <c r="D375" s="755"/>
      <c r="E375" s="558"/>
      <c r="F375" s="559"/>
      <c r="G375" s="561" t="str">
        <f>IF(E375="","",VLOOKUP(E375,Ref_Brg!$B$8:$C$311,2,FALSE))</f>
        <v/>
      </c>
      <c r="H375" s="647"/>
      <c r="I375" s="660"/>
      <c r="J375" s="669" t="str">
        <f>IF(Table4[[#This Row],[Vol]]="","",Table4[[#This Row],[Vol]]*Table4[[#This Row],[Harga Beli]])</f>
        <v/>
      </c>
      <c r="K375" s="387"/>
      <c r="L375" s="387"/>
      <c r="M375" s="387"/>
      <c r="N375" s="387"/>
      <c r="O375" s="387"/>
      <c r="P375" s="387"/>
      <c r="Q375" s="387"/>
      <c r="R375" s="387"/>
      <c r="S375" s="387"/>
      <c r="T375" s="387"/>
      <c r="U375" s="387"/>
      <c r="V375" s="387"/>
      <c r="W375" s="387"/>
      <c r="X375" s="387"/>
      <c r="Y375" s="387"/>
      <c r="Z375" s="387"/>
      <c r="AA375" s="387"/>
      <c r="AB375" s="387"/>
      <c r="AC375" s="387"/>
      <c r="AD375" s="387"/>
    </row>
    <row r="376" spans="1:30" ht="13" customHeight="1">
      <c r="A376" s="522">
        <v>65</v>
      </c>
      <c r="B376" s="522">
        <v>368</v>
      </c>
      <c r="C376" s="755"/>
      <c r="D376" s="755"/>
      <c r="E376" s="558"/>
      <c r="F376" s="559"/>
      <c r="G376" s="561" t="str">
        <f>IF(E376="","",VLOOKUP(E376,Ref_Brg!$B$8:$C$311,2,FALSE))</f>
        <v/>
      </c>
      <c r="H376" s="647"/>
      <c r="I376" s="660"/>
      <c r="J376" s="669" t="str">
        <f>IF(Table4[[#This Row],[Vol]]="","",Table4[[#This Row],[Vol]]*Table4[[#This Row],[Harga Beli]])</f>
        <v/>
      </c>
      <c r="K376" s="387"/>
      <c r="L376" s="387"/>
      <c r="M376" s="387"/>
      <c r="N376" s="387"/>
      <c r="O376" s="387"/>
      <c r="P376" s="387"/>
      <c r="Q376" s="387"/>
      <c r="R376" s="387"/>
      <c r="S376" s="387"/>
      <c r="T376" s="387"/>
      <c r="U376" s="387"/>
      <c r="V376" s="387"/>
      <c r="W376" s="387"/>
      <c r="X376" s="387"/>
      <c r="Y376" s="387"/>
      <c r="Z376" s="387"/>
      <c r="AA376" s="387"/>
      <c r="AB376" s="387"/>
      <c r="AC376" s="387"/>
      <c r="AD376" s="387"/>
    </row>
    <row r="377" spans="1:30" ht="13" customHeight="1">
      <c r="A377" s="522">
        <v>66</v>
      </c>
      <c r="B377" s="522">
        <v>369</v>
      </c>
      <c r="C377" s="755"/>
      <c r="D377" s="755"/>
      <c r="E377" s="558"/>
      <c r="F377" s="559"/>
      <c r="G377" s="561" t="str">
        <f>IF(E377="","",VLOOKUP(E377,Ref_Brg!$B$8:$C$311,2,FALSE))</f>
        <v/>
      </c>
      <c r="H377" s="647"/>
      <c r="I377" s="660"/>
      <c r="J377" s="669" t="str">
        <f>IF(Table4[[#This Row],[Vol]]="","",Table4[[#This Row],[Vol]]*Table4[[#This Row],[Harga Beli]])</f>
        <v/>
      </c>
      <c r="K377" s="387"/>
      <c r="L377" s="387"/>
      <c r="M377" s="387"/>
      <c r="N377" s="387"/>
      <c r="O377" s="387"/>
      <c r="P377" s="387"/>
      <c r="Q377" s="387"/>
      <c r="R377" s="387"/>
      <c r="S377" s="387"/>
      <c r="T377" s="387"/>
      <c r="U377" s="387"/>
      <c r="V377" s="387"/>
      <c r="W377" s="387"/>
      <c r="X377" s="387"/>
      <c r="Y377" s="387"/>
      <c r="Z377" s="387"/>
      <c r="AA377" s="387"/>
      <c r="AB377" s="387"/>
      <c r="AC377" s="387"/>
      <c r="AD377" s="387"/>
    </row>
    <row r="378" spans="1:30" ht="13" customHeight="1">
      <c r="A378" s="522">
        <v>67</v>
      </c>
      <c r="B378" s="522">
        <v>370</v>
      </c>
      <c r="C378" s="755"/>
      <c r="D378" s="755"/>
      <c r="E378" s="558"/>
      <c r="F378" s="559"/>
      <c r="G378" s="561" t="str">
        <f>IF(E378="","",VLOOKUP(E378,Ref_Brg!$B$8:$C$311,2,FALSE))</f>
        <v/>
      </c>
      <c r="H378" s="647"/>
      <c r="I378" s="660"/>
      <c r="J378" s="669" t="str">
        <f>IF(Table4[[#This Row],[Vol]]="","",Table4[[#This Row],[Vol]]*Table4[[#This Row],[Harga Beli]])</f>
        <v/>
      </c>
      <c r="K378" s="387"/>
      <c r="L378" s="387"/>
      <c r="M378" s="387"/>
      <c r="N378" s="387"/>
      <c r="O378" s="387"/>
      <c r="P378" s="387"/>
      <c r="Q378" s="387"/>
      <c r="R378" s="387"/>
      <c r="S378" s="387"/>
      <c r="T378" s="387"/>
      <c r="U378" s="387"/>
      <c r="V378" s="387"/>
      <c r="W378" s="387"/>
      <c r="X378" s="387"/>
      <c r="Y378" s="387"/>
      <c r="Z378" s="387"/>
      <c r="AA378" s="387"/>
      <c r="AB378" s="387"/>
      <c r="AC378" s="387"/>
      <c r="AD378" s="387"/>
    </row>
    <row r="379" spans="1:30" ht="13" customHeight="1">
      <c r="A379" s="522">
        <v>68</v>
      </c>
      <c r="B379" s="522">
        <v>371</v>
      </c>
      <c r="C379" s="755"/>
      <c r="D379" s="755"/>
      <c r="E379" s="558"/>
      <c r="F379" s="559"/>
      <c r="G379" s="561" t="str">
        <f>IF(E379="","",VLOOKUP(E379,Ref_Brg!$B$8:$C$311,2,FALSE))</f>
        <v/>
      </c>
      <c r="H379" s="647"/>
      <c r="I379" s="660"/>
      <c r="J379" s="669" t="str">
        <f>IF(Table4[[#This Row],[Vol]]="","",Table4[[#This Row],[Vol]]*Table4[[#This Row],[Harga Beli]])</f>
        <v/>
      </c>
      <c r="K379" s="387"/>
      <c r="L379" s="387"/>
      <c r="M379" s="387"/>
      <c r="N379" s="387"/>
      <c r="O379" s="387"/>
      <c r="P379" s="387"/>
      <c r="Q379" s="387"/>
      <c r="R379" s="387"/>
      <c r="S379" s="387"/>
      <c r="T379" s="387"/>
      <c r="U379" s="387"/>
      <c r="V379" s="387"/>
      <c r="W379" s="387"/>
      <c r="X379" s="387"/>
      <c r="Y379" s="387"/>
      <c r="Z379" s="387"/>
      <c r="AA379" s="387"/>
      <c r="AB379" s="387"/>
      <c r="AC379" s="387"/>
      <c r="AD379" s="387"/>
    </row>
    <row r="380" spans="1:30" ht="13" customHeight="1">
      <c r="A380" s="522">
        <v>69</v>
      </c>
      <c r="B380" s="522">
        <v>372</v>
      </c>
      <c r="C380" s="755"/>
      <c r="D380" s="755"/>
      <c r="E380" s="558"/>
      <c r="F380" s="559"/>
      <c r="G380" s="561" t="str">
        <f>IF(E380="","",VLOOKUP(E380,Ref_Brg!$B$8:$C$311,2,FALSE))</f>
        <v/>
      </c>
      <c r="H380" s="647"/>
      <c r="I380" s="660"/>
      <c r="J380" s="669" t="str">
        <f>IF(Table4[[#This Row],[Vol]]="","",Table4[[#This Row],[Vol]]*Table4[[#This Row],[Harga Beli]])</f>
        <v/>
      </c>
      <c r="K380" s="387"/>
      <c r="L380" s="387"/>
      <c r="M380" s="387"/>
      <c r="N380" s="387"/>
      <c r="O380" s="387"/>
      <c r="P380" s="387"/>
      <c r="Q380" s="387"/>
      <c r="R380" s="387"/>
      <c r="S380" s="387"/>
      <c r="T380" s="387"/>
      <c r="U380" s="387"/>
      <c r="V380" s="387"/>
      <c r="W380" s="387"/>
      <c r="X380" s="387"/>
      <c r="Y380" s="387"/>
      <c r="Z380" s="387"/>
      <c r="AA380" s="387"/>
      <c r="AB380" s="387"/>
      <c r="AC380" s="387"/>
      <c r="AD380" s="387"/>
    </row>
    <row r="381" spans="1:30" ht="13" customHeight="1">
      <c r="A381" s="522">
        <v>70</v>
      </c>
      <c r="B381" s="522">
        <v>373</v>
      </c>
      <c r="C381" s="755"/>
      <c r="D381" s="755"/>
      <c r="E381" s="558"/>
      <c r="F381" s="559"/>
      <c r="G381" s="561" t="str">
        <f>IF(E381="","",VLOOKUP(E381,Ref_Brg!$B$8:$C$311,2,FALSE))</f>
        <v/>
      </c>
      <c r="H381" s="647"/>
      <c r="I381" s="660"/>
      <c r="J381" s="669" t="str">
        <f>IF(Table4[[#This Row],[Vol]]="","",Table4[[#This Row],[Vol]]*Table4[[#This Row],[Harga Beli]])</f>
        <v/>
      </c>
      <c r="K381" s="387"/>
      <c r="L381" s="387"/>
      <c r="M381" s="387"/>
      <c r="N381" s="387"/>
      <c r="O381" s="387"/>
      <c r="P381" s="387"/>
      <c r="Q381" s="387"/>
      <c r="R381" s="387"/>
      <c r="S381" s="387"/>
      <c r="T381" s="387"/>
      <c r="U381" s="387"/>
      <c r="V381" s="387"/>
      <c r="W381" s="387"/>
      <c r="X381" s="387"/>
      <c r="Y381" s="387"/>
      <c r="Z381" s="387"/>
      <c r="AA381" s="387"/>
      <c r="AB381" s="387"/>
      <c r="AC381" s="387"/>
      <c r="AD381" s="387"/>
    </row>
    <row r="382" spans="1:30" ht="13" customHeight="1">
      <c r="A382" s="522">
        <v>71</v>
      </c>
      <c r="B382" s="522">
        <v>374</v>
      </c>
      <c r="C382" s="755"/>
      <c r="D382" s="755"/>
      <c r="E382" s="558"/>
      <c r="F382" s="559"/>
      <c r="G382" s="561" t="str">
        <f>IF(E382="","",VLOOKUP(E382,Ref_Brg!$B$8:$C$311,2,FALSE))</f>
        <v/>
      </c>
      <c r="H382" s="647"/>
      <c r="I382" s="660"/>
      <c r="J382" s="669" t="str">
        <f>IF(Table4[[#This Row],[Vol]]="","",Table4[[#This Row],[Vol]]*Table4[[#This Row],[Harga Beli]])</f>
        <v/>
      </c>
      <c r="K382" s="387"/>
      <c r="L382" s="387"/>
      <c r="M382" s="387"/>
      <c r="N382" s="387"/>
      <c r="O382" s="387"/>
      <c r="P382" s="387"/>
      <c r="Q382" s="387"/>
      <c r="R382" s="387"/>
      <c r="S382" s="387"/>
      <c r="T382" s="387"/>
      <c r="U382" s="387"/>
      <c r="V382" s="387"/>
      <c r="W382" s="387"/>
      <c r="X382" s="387"/>
      <c r="Y382" s="387"/>
      <c r="Z382" s="387"/>
      <c r="AA382" s="387"/>
      <c r="AB382" s="387"/>
      <c r="AC382" s="387"/>
      <c r="AD382" s="387"/>
    </row>
    <row r="383" spans="1:30" ht="13" customHeight="1">
      <c r="A383" s="522">
        <v>72</v>
      </c>
      <c r="B383" s="522">
        <v>375</v>
      </c>
      <c r="C383" s="755"/>
      <c r="D383" s="755"/>
      <c r="E383" s="558"/>
      <c r="F383" s="559"/>
      <c r="G383" s="561" t="str">
        <f>IF(E383="","",VLOOKUP(E383,Ref_Brg!$B$8:$C$311,2,FALSE))</f>
        <v/>
      </c>
      <c r="H383" s="647"/>
      <c r="I383" s="660"/>
      <c r="J383" s="669" t="str">
        <f>IF(Table4[[#This Row],[Vol]]="","",Table4[[#This Row],[Vol]]*Table4[[#This Row],[Harga Beli]])</f>
        <v/>
      </c>
      <c r="K383" s="387"/>
      <c r="L383" s="387"/>
      <c r="M383" s="387"/>
      <c r="N383" s="387"/>
      <c r="O383" s="387"/>
      <c r="P383" s="387"/>
      <c r="Q383" s="387"/>
      <c r="R383" s="387"/>
      <c r="S383" s="387"/>
      <c r="T383" s="387"/>
      <c r="U383" s="387"/>
      <c r="V383" s="387"/>
      <c r="W383" s="387"/>
      <c r="X383" s="387"/>
      <c r="Y383" s="387"/>
      <c r="Z383" s="387"/>
      <c r="AA383" s="387"/>
      <c r="AB383" s="387"/>
      <c r="AC383" s="387"/>
      <c r="AD383" s="387"/>
    </row>
    <row r="384" spans="1:30" ht="13" customHeight="1">
      <c r="A384" s="522">
        <v>73</v>
      </c>
      <c r="B384" s="522">
        <v>376</v>
      </c>
      <c r="C384" s="755"/>
      <c r="D384" s="755"/>
      <c r="E384" s="558"/>
      <c r="F384" s="559"/>
      <c r="G384" s="561" t="str">
        <f>IF(E384="","",VLOOKUP(E384,Ref_Brg!$B$8:$C$311,2,FALSE))</f>
        <v/>
      </c>
      <c r="H384" s="647"/>
      <c r="I384" s="660"/>
      <c r="J384" s="669" t="str">
        <f>IF(Table4[[#This Row],[Vol]]="","",Table4[[#This Row],[Vol]]*Table4[[#This Row],[Harga Beli]])</f>
        <v/>
      </c>
      <c r="K384" s="387"/>
      <c r="L384" s="387"/>
      <c r="M384" s="387"/>
      <c r="N384" s="387"/>
      <c r="O384" s="387"/>
      <c r="P384" s="387"/>
      <c r="Q384" s="387"/>
      <c r="R384" s="387"/>
      <c r="S384" s="387"/>
      <c r="T384" s="387"/>
      <c r="U384" s="387"/>
      <c r="V384" s="387"/>
      <c r="W384" s="387"/>
      <c r="X384" s="387"/>
      <c r="Y384" s="387"/>
      <c r="Z384" s="387"/>
      <c r="AA384" s="387"/>
      <c r="AB384" s="387"/>
      <c r="AC384" s="387"/>
      <c r="AD384" s="387"/>
    </row>
    <row r="385" spans="1:30" ht="13" customHeight="1">
      <c r="A385" s="522">
        <v>74</v>
      </c>
      <c r="B385" s="522">
        <v>377</v>
      </c>
      <c r="C385" s="755"/>
      <c r="D385" s="755"/>
      <c r="E385" s="558"/>
      <c r="F385" s="559"/>
      <c r="G385" s="561" t="str">
        <f>IF(E385="","",VLOOKUP(E385,Ref_Brg!$B$8:$C$311,2,FALSE))</f>
        <v/>
      </c>
      <c r="H385" s="647"/>
      <c r="I385" s="660"/>
      <c r="J385" s="669" t="str">
        <f>IF(Table4[[#This Row],[Vol]]="","",Table4[[#This Row],[Vol]]*Table4[[#This Row],[Harga Beli]])</f>
        <v/>
      </c>
      <c r="K385" s="387"/>
      <c r="L385" s="387"/>
      <c r="M385" s="387"/>
      <c r="N385" s="387"/>
      <c r="O385" s="387"/>
      <c r="P385" s="387"/>
      <c r="Q385" s="387"/>
      <c r="R385" s="387"/>
      <c r="S385" s="387"/>
      <c r="T385" s="387"/>
      <c r="U385" s="387"/>
      <c r="V385" s="387"/>
      <c r="W385" s="387"/>
      <c r="X385" s="387"/>
      <c r="Y385" s="387"/>
      <c r="Z385" s="387"/>
      <c r="AA385" s="387"/>
      <c r="AB385" s="387"/>
      <c r="AC385" s="387"/>
      <c r="AD385" s="387"/>
    </row>
    <row r="386" spans="1:30" ht="13" customHeight="1">
      <c r="A386" s="522">
        <v>75</v>
      </c>
      <c r="B386" s="522">
        <v>378</v>
      </c>
      <c r="C386" s="755"/>
      <c r="D386" s="755"/>
      <c r="E386" s="558"/>
      <c r="F386" s="559"/>
      <c r="G386" s="561" t="str">
        <f>IF(E386="","",VLOOKUP(E386,Ref_Brg!$B$8:$C$311,2,FALSE))</f>
        <v/>
      </c>
      <c r="H386" s="647"/>
      <c r="I386" s="660"/>
      <c r="J386" s="669" t="str">
        <f>IF(Table4[[#This Row],[Vol]]="","",Table4[[#This Row],[Vol]]*Table4[[#This Row],[Harga Beli]])</f>
        <v/>
      </c>
      <c r="K386" s="387"/>
      <c r="L386" s="387"/>
      <c r="M386" s="387"/>
      <c r="N386" s="387"/>
      <c r="O386" s="387"/>
      <c r="P386" s="387"/>
      <c r="Q386" s="387"/>
      <c r="R386" s="387"/>
      <c r="S386" s="387"/>
      <c r="T386" s="387"/>
      <c r="U386" s="387"/>
      <c r="V386" s="387"/>
      <c r="W386" s="387"/>
      <c r="X386" s="387"/>
      <c r="Y386" s="387"/>
      <c r="Z386" s="387"/>
      <c r="AA386" s="387"/>
      <c r="AB386" s="387"/>
      <c r="AC386" s="387"/>
      <c r="AD386" s="387"/>
    </row>
    <row r="387" spans="1:30" ht="13" customHeight="1">
      <c r="A387" s="522">
        <v>76</v>
      </c>
      <c r="B387" s="522">
        <v>379</v>
      </c>
      <c r="C387" s="755"/>
      <c r="D387" s="755"/>
      <c r="E387" s="558"/>
      <c r="F387" s="559"/>
      <c r="G387" s="561" t="str">
        <f>IF(E387="","",VLOOKUP(E387,Ref_Brg!$B$8:$C$311,2,FALSE))</f>
        <v/>
      </c>
      <c r="H387" s="647"/>
      <c r="I387" s="660"/>
      <c r="J387" s="669" t="str">
        <f>IF(Table4[[#This Row],[Vol]]="","",Table4[[#This Row],[Vol]]*Table4[[#This Row],[Harga Beli]])</f>
        <v/>
      </c>
      <c r="K387" s="387"/>
      <c r="L387" s="387"/>
      <c r="M387" s="387"/>
      <c r="N387" s="387"/>
      <c r="O387" s="387"/>
      <c r="P387" s="387"/>
      <c r="Q387" s="387"/>
      <c r="R387" s="387"/>
      <c r="S387" s="387"/>
      <c r="T387" s="387"/>
      <c r="U387" s="387"/>
      <c r="V387" s="387"/>
      <c r="W387" s="387"/>
      <c r="X387" s="387"/>
      <c r="Y387" s="387"/>
      <c r="Z387" s="387"/>
      <c r="AA387" s="387"/>
      <c r="AB387" s="387"/>
      <c r="AC387" s="387"/>
      <c r="AD387" s="387"/>
    </row>
    <row r="388" spans="1:30" ht="13" customHeight="1">
      <c r="A388" s="522">
        <v>77</v>
      </c>
      <c r="B388" s="522">
        <v>380</v>
      </c>
      <c r="C388" s="755"/>
      <c r="D388" s="755"/>
      <c r="E388" s="558"/>
      <c r="F388" s="559"/>
      <c r="G388" s="561" t="str">
        <f>IF(E388="","",VLOOKUP(E388,Ref_Brg!$B$8:$C$311,2,FALSE))</f>
        <v/>
      </c>
      <c r="H388" s="647"/>
      <c r="I388" s="660"/>
      <c r="J388" s="669" t="str">
        <f>IF(Table4[[#This Row],[Vol]]="","",Table4[[#This Row],[Vol]]*Table4[[#This Row],[Harga Beli]])</f>
        <v/>
      </c>
      <c r="K388" s="387"/>
      <c r="L388" s="387"/>
      <c r="M388" s="387"/>
      <c r="N388" s="387"/>
      <c r="O388" s="387"/>
      <c r="P388" s="387"/>
      <c r="Q388" s="387"/>
      <c r="R388" s="387"/>
      <c r="S388" s="387"/>
      <c r="T388" s="387"/>
      <c r="U388" s="387"/>
      <c r="V388" s="387"/>
      <c r="W388" s="387"/>
      <c r="X388" s="387"/>
      <c r="Y388" s="387"/>
      <c r="Z388" s="387"/>
      <c r="AA388" s="387"/>
      <c r="AB388" s="387"/>
      <c r="AC388" s="387"/>
      <c r="AD388" s="387"/>
    </row>
    <row r="389" spans="1:30" ht="13" customHeight="1">
      <c r="A389" s="522">
        <v>78</v>
      </c>
      <c r="B389" s="522">
        <v>381</v>
      </c>
      <c r="C389" s="755"/>
      <c r="D389" s="755"/>
      <c r="E389" s="558"/>
      <c r="F389" s="559"/>
      <c r="G389" s="561" t="str">
        <f>IF(E389="","",VLOOKUP(E389,Ref_Brg!$B$8:$C$311,2,FALSE))</f>
        <v/>
      </c>
      <c r="H389" s="647"/>
      <c r="I389" s="660"/>
      <c r="J389" s="669" t="str">
        <f>IF(Table4[[#This Row],[Vol]]="","",Table4[[#This Row],[Vol]]*Table4[[#This Row],[Harga Beli]])</f>
        <v/>
      </c>
      <c r="K389" s="387"/>
      <c r="L389" s="387"/>
      <c r="M389" s="387"/>
      <c r="N389" s="387"/>
      <c r="O389" s="387"/>
      <c r="P389" s="387"/>
      <c r="Q389" s="387"/>
      <c r="R389" s="387"/>
      <c r="S389" s="387"/>
      <c r="T389" s="387"/>
      <c r="U389" s="387"/>
      <c r="V389" s="387"/>
      <c r="W389" s="387"/>
      <c r="X389" s="387"/>
      <c r="Y389" s="387"/>
      <c r="Z389" s="387"/>
      <c r="AA389" s="387"/>
      <c r="AB389" s="387"/>
      <c r="AC389" s="387"/>
      <c r="AD389" s="387"/>
    </row>
    <row r="390" spans="1:30" ht="13" customHeight="1">
      <c r="A390" s="522">
        <v>79</v>
      </c>
      <c r="B390" s="522">
        <v>382</v>
      </c>
      <c r="C390" s="755"/>
      <c r="D390" s="755"/>
      <c r="E390" s="558"/>
      <c r="F390" s="559"/>
      <c r="G390" s="561" t="str">
        <f>IF(E390="","",VLOOKUP(E390,Ref_Brg!$B$8:$C$311,2,FALSE))</f>
        <v/>
      </c>
      <c r="H390" s="647"/>
      <c r="I390" s="660"/>
      <c r="J390" s="669" t="str">
        <f>IF(Table4[[#This Row],[Vol]]="","",Table4[[#This Row],[Vol]]*Table4[[#This Row],[Harga Beli]])</f>
        <v/>
      </c>
      <c r="K390" s="387"/>
      <c r="L390" s="387"/>
      <c r="M390" s="387"/>
      <c r="N390" s="387"/>
      <c r="O390" s="387"/>
      <c r="P390" s="387"/>
      <c r="Q390" s="387"/>
      <c r="R390" s="387"/>
      <c r="S390" s="387"/>
      <c r="T390" s="387"/>
      <c r="U390" s="387"/>
      <c r="V390" s="387"/>
      <c r="W390" s="387"/>
      <c r="X390" s="387"/>
      <c r="Y390" s="387"/>
      <c r="Z390" s="387"/>
      <c r="AA390" s="387"/>
      <c r="AB390" s="387"/>
      <c r="AC390" s="387"/>
      <c r="AD390" s="387"/>
    </row>
    <row r="391" spans="1:30" ht="13" customHeight="1">
      <c r="A391" s="522">
        <v>80</v>
      </c>
      <c r="B391" s="522">
        <v>383</v>
      </c>
      <c r="C391" s="755"/>
      <c r="D391" s="755"/>
      <c r="E391" s="558"/>
      <c r="F391" s="559"/>
      <c r="G391" s="561" t="str">
        <f>IF(E391="","",VLOOKUP(E391,Ref_Brg!$B$8:$C$311,2,FALSE))</f>
        <v/>
      </c>
      <c r="H391" s="647"/>
      <c r="I391" s="660"/>
      <c r="J391" s="669" t="str">
        <f>IF(Table4[[#This Row],[Vol]]="","",Table4[[#This Row],[Vol]]*Table4[[#This Row],[Harga Beli]])</f>
        <v/>
      </c>
      <c r="K391" s="387"/>
      <c r="L391" s="387"/>
      <c r="M391" s="387"/>
      <c r="N391" s="387"/>
      <c r="O391" s="387"/>
      <c r="P391" s="387"/>
      <c r="Q391" s="387"/>
      <c r="R391" s="387"/>
      <c r="S391" s="387"/>
      <c r="T391" s="387"/>
      <c r="U391" s="387"/>
      <c r="V391" s="387"/>
      <c r="W391" s="387"/>
      <c r="X391" s="387"/>
      <c r="Y391" s="387"/>
      <c r="Z391" s="387"/>
      <c r="AA391" s="387"/>
      <c r="AB391" s="387"/>
      <c r="AC391" s="387"/>
      <c r="AD391" s="387"/>
    </row>
    <row r="392" spans="1:30" ht="13" customHeight="1">
      <c r="A392" s="522">
        <v>81</v>
      </c>
      <c r="B392" s="522">
        <v>384</v>
      </c>
      <c r="C392" s="755"/>
      <c r="D392" s="755"/>
      <c r="E392" s="558"/>
      <c r="F392" s="559"/>
      <c r="G392" s="561" t="str">
        <f>IF(E392="","",VLOOKUP(E392,Ref_Brg!$B$8:$C$311,2,FALSE))</f>
        <v/>
      </c>
      <c r="H392" s="647"/>
      <c r="I392" s="660"/>
      <c r="J392" s="669" t="str">
        <f>IF(Table4[[#This Row],[Vol]]="","",Table4[[#This Row],[Vol]]*Table4[[#This Row],[Harga Beli]])</f>
        <v/>
      </c>
      <c r="K392" s="387"/>
      <c r="L392" s="387"/>
      <c r="M392" s="387"/>
      <c r="N392" s="387"/>
      <c r="O392" s="387"/>
      <c r="P392" s="387"/>
      <c r="Q392" s="387"/>
      <c r="R392" s="387"/>
      <c r="S392" s="387"/>
      <c r="T392" s="387"/>
      <c r="U392" s="387"/>
      <c r="V392" s="387"/>
      <c r="W392" s="387"/>
      <c r="X392" s="387"/>
      <c r="Y392" s="387"/>
      <c r="Z392" s="387"/>
      <c r="AA392" s="387"/>
      <c r="AB392" s="387"/>
      <c r="AC392" s="387"/>
      <c r="AD392" s="387"/>
    </row>
    <row r="393" spans="1:30" ht="13" customHeight="1">
      <c r="A393" s="522">
        <v>82</v>
      </c>
      <c r="B393" s="522">
        <v>385</v>
      </c>
      <c r="C393" s="755"/>
      <c r="D393" s="755"/>
      <c r="E393" s="558"/>
      <c r="F393" s="559"/>
      <c r="G393" s="561" t="str">
        <f>IF(E393="","",VLOOKUP(E393,Ref_Brg!$B$8:$C$311,2,FALSE))</f>
        <v/>
      </c>
      <c r="H393" s="647"/>
      <c r="I393" s="660"/>
      <c r="J393" s="669" t="str">
        <f>IF(Table4[[#This Row],[Vol]]="","",Table4[[#This Row],[Vol]]*Table4[[#This Row],[Harga Beli]])</f>
        <v/>
      </c>
      <c r="K393" s="387"/>
      <c r="L393" s="387"/>
      <c r="M393" s="387"/>
      <c r="N393" s="387"/>
      <c r="O393" s="387"/>
      <c r="P393" s="387"/>
      <c r="Q393" s="387"/>
      <c r="R393" s="387"/>
      <c r="S393" s="387"/>
      <c r="T393" s="387"/>
      <c r="U393" s="387"/>
      <c r="V393" s="387"/>
      <c r="W393" s="387"/>
      <c r="X393" s="387"/>
      <c r="Y393" s="387"/>
      <c r="Z393" s="387"/>
      <c r="AA393" s="387"/>
      <c r="AB393" s="387"/>
      <c r="AC393" s="387"/>
      <c r="AD393" s="387"/>
    </row>
    <row r="394" spans="1:30" ht="13" customHeight="1">
      <c r="A394" s="522">
        <v>83</v>
      </c>
      <c r="B394" s="522">
        <v>386</v>
      </c>
      <c r="C394" s="755"/>
      <c r="D394" s="755"/>
      <c r="E394" s="558"/>
      <c r="F394" s="559"/>
      <c r="G394" s="561" t="str">
        <f>IF(E394="","",VLOOKUP(E394,Ref_Brg!$B$8:$C$311,2,FALSE))</f>
        <v/>
      </c>
      <c r="H394" s="647"/>
      <c r="I394" s="660"/>
      <c r="J394" s="669" t="str">
        <f>IF(Table4[[#This Row],[Vol]]="","",Table4[[#This Row],[Vol]]*Table4[[#This Row],[Harga Beli]])</f>
        <v/>
      </c>
      <c r="K394" s="387"/>
      <c r="L394" s="387"/>
      <c r="M394" s="387"/>
      <c r="N394" s="387"/>
      <c r="O394" s="387"/>
      <c r="P394" s="387"/>
      <c r="Q394" s="387"/>
      <c r="R394" s="387"/>
      <c r="S394" s="387"/>
      <c r="T394" s="387"/>
      <c r="U394" s="387"/>
      <c r="V394" s="387"/>
      <c r="W394" s="387"/>
      <c r="X394" s="387"/>
      <c r="Y394" s="387"/>
      <c r="Z394" s="387"/>
      <c r="AA394" s="387"/>
      <c r="AB394" s="387"/>
      <c r="AC394" s="387"/>
      <c r="AD394" s="387"/>
    </row>
    <row r="395" spans="1:30" ht="13" customHeight="1">
      <c r="A395" s="522">
        <v>84</v>
      </c>
      <c r="B395" s="522">
        <v>387</v>
      </c>
      <c r="C395" s="755"/>
      <c r="D395" s="755"/>
      <c r="E395" s="558"/>
      <c r="F395" s="559"/>
      <c r="G395" s="561" t="str">
        <f>IF(E395="","",VLOOKUP(E395,Ref_Brg!$B$8:$C$311,2,FALSE))</f>
        <v/>
      </c>
      <c r="H395" s="647"/>
      <c r="I395" s="660"/>
      <c r="J395" s="669" t="str">
        <f>IF(Table4[[#This Row],[Vol]]="","",Table4[[#This Row],[Vol]]*Table4[[#This Row],[Harga Beli]])</f>
        <v/>
      </c>
      <c r="K395" s="387"/>
      <c r="L395" s="387"/>
      <c r="M395" s="387"/>
      <c r="N395" s="387"/>
      <c r="O395" s="387"/>
      <c r="P395" s="387"/>
      <c r="Q395" s="387"/>
      <c r="R395" s="387"/>
      <c r="S395" s="387"/>
      <c r="T395" s="387"/>
      <c r="U395" s="387"/>
      <c r="V395" s="387"/>
      <c r="W395" s="387"/>
      <c r="X395" s="387"/>
      <c r="Y395" s="387"/>
      <c r="Z395" s="387"/>
      <c r="AA395" s="387"/>
      <c r="AB395" s="387"/>
      <c r="AC395" s="387"/>
      <c r="AD395" s="387"/>
    </row>
    <row r="396" spans="1:30" ht="13" customHeight="1">
      <c r="A396" s="522">
        <v>85</v>
      </c>
      <c r="B396" s="522">
        <v>388</v>
      </c>
      <c r="C396" s="755"/>
      <c r="D396" s="755"/>
      <c r="E396" s="558"/>
      <c r="F396" s="559"/>
      <c r="G396" s="561" t="str">
        <f>IF(E396="","",VLOOKUP(E396,Ref_Brg!$B$8:$C$311,2,FALSE))</f>
        <v/>
      </c>
      <c r="H396" s="647"/>
      <c r="I396" s="660"/>
      <c r="J396" s="669" t="str">
        <f>IF(Table4[[#This Row],[Vol]]="","",Table4[[#This Row],[Vol]]*Table4[[#This Row],[Harga Beli]])</f>
        <v/>
      </c>
      <c r="K396" s="387"/>
      <c r="L396" s="387"/>
      <c r="M396" s="387"/>
      <c r="N396" s="387"/>
      <c r="O396" s="387"/>
      <c r="P396" s="387"/>
      <c r="Q396" s="387"/>
      <c r="R396" s="387"/>
      <c r="S396" s="387"/>
      <c r="T396" s="387"/>
      <c r="U396" s="387"/>
      <c r="V396" s="387"/>
      <c r="W396" s="387"/>
      <c r="X396" s="387"/>
      <c r="Y396" s="387"/>
      <c r="Z396" s="387"/>
      <c r="AA396" s="387"/>
      <c r="AB396" s="387"/>
      <c r="AC396" s="387"/>
      <c r="AD396" s="387"/>
    </row>
    <row r="397" spans="1:30" ht="13" customHeight="1">
      <c r="A397" s="522">
        <v>86</v>
      </c>
      <c r="B397" s="522">
        <v>389</v>
      </c>
      <c r="C397" s="755"/>
      <c r="D397" s="755"/>
      <c r="E397" s="558"/>
      <c r="F397" s="559"/>
      <c r="G397" s="561" t="str">
        <f>IF(E397="","",VLOOKUP(E397,Ref_Brg!$B$8:$C$311,2,FALSE))</f>
        <v/>
      </c>
      <c r="H397" s="647"/>
      <c r="I397" s="660"/>
      <c r="J397" s="669" t="str">
        <f>IF(Table4[[#This Row],[Vol]]="","",Table4[[#This Row],[Vol]]*Table4[[#This Row],[Harga Beli]])</f>
        <v/>
      </c>
      <c r="K397" s="387"/>
      <c r="L397" s="387"/>
      <c r="M397" s="387"/>
      <c r="N397" s="387"/>
      <c r="O397" s="387"/>
      <c r="P397" s="387"/>
      <c r="Q397" s="387"/>
      <c r="R397" s="387"/>
      <c r="S397" s="387"/>
      <c r="T397" s="387"/>
      <c r="U397" s="387"/>
      <c r="V397" s="387"/>
      <c r="W397" s="387"/>
      <c r="X397" s="387"/>
      <c r="Y397" s="387"/>
      <c r="Z397" s="387"/>
      <c r="AA397" s="387"/>
      <c r="AB397" s="387"/>
      <c r="AC397" s="387"/>
      <c r="AD397" s="387"/>
    </row>
    <row r="398" spans="1:30" ht="13" customHeight="1">
      <c r="A398" s="522">
        <v>87</v>
      </c>
      <c r="B398" s="522">
        <v>390</v>
      </c>
      <c r="C398" s="755"/>
      <c r="D398" s="755"/>
      <c r="E398" s="558"/>
      <c r="F398" s="559"/>
      <c r="G398" s="561" t="str">
        <f>IF(E398="","",VLOOKUP(E398,Ref_Brg!$B$8:$C$311,2,FALSE))</f>
        <v/>
      </c>
      <c r="H398" s="647"/>
      <c r="I398" s="660"/>
      <c r="J398" s="669" t="str">
        <f>IF(Table4[[#This Row],[Vol]]="","",Table4[[#This Row],[Vol]]*Table4[[#This Row],[Harga Beli]])</f>
        <v/>
      </c>
      <c r="K398" s="387"/>
      <c r="L398" s="387"/>
      <c r="M398" s="387"/>
      <c r="N398" s="387"/>
      <c r="O398" s="387"/>
      <c r="P398" s="387"/>
      <c r="Q398" s="387"/>
      <c r="R398" s="387"/>
      <c r="S398" s="387"/>
      <c r="T398" s="387"/>
      <c r="U398" s="387"/>
      <c r="V398" s="387"/>
      <c r="W398" s="387"/>
      <c r="X398" s="387"/>
      <c r="Y398" s="387"/>
      <c r="Z398" s="387"/>
      <c r="AA398" s="387"/>
      <c r="AB398" s="387"/>
      <c r="AC398" s="387"/>
      <c r="AD398" s="387"/>
    </row>
    <row r="399" spans="1:30" ht="13" customHeight="1">
      <c r="A399" s="522">
        <v>88</v>
      </c>
      <c r="B399" s="522">
        <v>391</v>
      </c>
      <c r="C399" s="755"/>
      <c r="D399" s="755"/>
      <c r="E399" s="558"/>
      <c r="F399" s="559"/>
      <c r="G399" s="561" t="str">
        <f>IF(E399="","",VLOOKUP(E399,Ref_Brg!$B$8:$C$311,2,FALSE))</f>
        <v/>
      </c>
      <c r="H399" s="647"/>
      <c r="I399" s="660"/>
      <c r="J399" s="669" t="str">
        <f>IF(Table4[[#This Row],[Vol]]="","",Table4[[#This Row],[Vol]]*Table4[[#This Row],[Harga Beli]])</f>
        <v/>
      </c>
      <c r="K399" s="387"/>
      <c r="L399" s="387"/>
      <c r="M399" s="387"/>
      <c r="N399" s="387"/>
      <c r="O399" s="387"/>
      <c r="P399" s="387"/>
      <c r="Q399" s="387"/>
      <c r="R399" s="387"/>
      <c r="S399" s="387"/>
      <c r="T399" s="387"/>
      <c r="U399" s="387"/>
      <c r="V399" s="387"/>
      <c r="W399" s="387"/>
      <c r="X399" s="387"/>
      <c r="Y399" s="387"/>
      <c r="Z399" s="387"/>
      <c r="AA399" s="387"/>
      <c r="AB399" s="387"/>
      <c r="AC399" s="387"/>
      <c r="AD399" s="387"/>
    </row>
    <row r="400" spans="1:30" ht="13" customHeight="1">
      <c r="A400" s="522">
        <v>89</v>
      </c>
      <c r="B400" s="522">
        <v>392</v>
      </c>
      <c r="C400" s="755"/>
      <c r="D400" s="755"/>
      <c r="E400" s="558"/>
      <c r="F400" s="559"/>
      <c r="G400" s="561" t="str">
        <f>IF(E400="","",VLOOKUP(E400,Ref_Brg!$B$8:$C$311,2,FALSE))</f>
        <v/>
      </c>
      <c r="H400" s="647"/>
      <c r="I400" s="660"/>
      <c r="J400" s="669" t="str">
        <f>IF(Table4[[#This Row],[Vol]]="","",Table4[[#This Row],[Vol]]*Table4[[#This Row],[Harga Beli]])</f>
        <v/>
      </c>
      <c r="K400" s="387"/>
      <c r="L400" s="387"/>
      <c r="M400" s="387"/>
      <c r="N400" s="387"/>
      <c r="O400" s="387"/>
      <c r="P400" s="387"/>
      <c r="Q400" s="387"/>
      <c r="R400" s="387"/>
      <c r="S400" s="387"/>
      <c r="T400" s="387"/>
      <c r="U400" s="387"/>
      <c r="V400" s="387"/>
      <c r="W400" s="387"/>
      <c r="X400" s="387"/>
      <c r="Y400" s="387"/>
      <c r="Z400" s="387"/>
      <c r="AA400" s="387"/>
      <c r="AB400" s="387"/>
      <c r="AC400" s="387"/>
      <c r="AD400" s="387"/>
    </row>
    <row r="401" spans="1:30" ht="13" customHeight="1">
      <c r="A401" s="522">
        <v>90</v>
      </c>
      <c r="B401" s="522">
        <v>393</v>
      </c>
      <c r="C401" s="755"/>
      <c r="D401" s="755"/>
      <c r="E401" s="558"/>
      <c r="F401" s="559"/>
      <c r="G401" s="561" t="str">
        <f>IF(E401="","",VLOOKUP(E401,Ref_Brg!$B$8:$C$311,2,FALSE))</f>
        <v/>
      </c>
      <c r="H401" s="647"/>
      <c r="I401" s="660"/>
      <c r="J401" s="669" t="str">
        <f>IF(Table4[[#This Row],[Vol]]="","",Table4[[#This Row],[Vol]]*Table4[[#This Row],[Harga Beli]])</f>
        <v/>
      </c>
      <c r="K401" s="387"/>
      <c r="L401" s="387"/>
      <c r="M401" s="387"/>
      <c r="N401" s="387"/>
      <c r="O401" s="387"/>
      <c r="P401" s="387"/>
      <c r="Q401" s="387"/>
      <c r="R401" s="387"/>
      <c r="S401" s="387"/>
      <c r="T401" s="387"/>
      <c r="U401" s="387"/>
      <c r="V401" s="387"/>
      <c r="W401" s="387"/>
      <c r="X401" s="387"/>
      <c r="Y401" s="387"/>
      <c r="Z401" s="387"/>
      <c r="AA401" s="387"/>
      <c r="AB401" s="387"/>
      <c r="AC401" s="387"/>
      <c r="AD401" s="387"/>
    </row>
    <row r="402" spans="1:30" ht="13" customHeight="1">
      <c r="A402" s="522">
        <v>91</v>
      </c>
      <c r="B402" s="522">
        <v>394</v>
      </c>
      <c r="C402" s="755"/>
      <c r="D402" s="755"/>
      <c r="E402" s="558"/>
      <c r="F402" s="559"/>
      <c r="G402" s="561" t="str">
        <f>IF(E402="","",VLOOKUP(E402,Ref_Brg!$B$8:$C$311,2,FALSE))</f>
        <v/>
      </c>
      <c r="H402" s="647"/>
      <c r="I402" s="660"/>
      <c r="J402" s="669" t="str">
        <f>IF(Table4[[#This Row],[Vol]]="","",Table4[[#This Row],[Vol]]*Table4[[#This Row],[Harga Beli]])</f>
        <v/>
      </c>
      <c r="K402" s="387"/>
      <c r="L402" s="387"/>
      <c r="M402" s="387"/>
      <c r="N402" s="387"/>
      <c r="O402" s="387"/>
      <c r="P402" s="387"/>
      <c r="Q402" s="387"/>
      <c r="R402" s="387"/>
      <c r="S402" s="387"/>
      <c r="T402" s="387"/>
      <c r="U402" s="387"/>
      <c r="V402" s="387"/>
      <c r="W402" s="387"/>
      <c r="X402" s="387"/>
      <c r="Y402" s="387"/>
      <c r="Z402" s="387"/>
      <c r="AA402" s="387"/>
      <c r="AB402" s="387"/>
      <c r="AC402" s="387"/>
      <c r="AD402" s="387"/>
    </row>
    <row r="403" spans="1:30" ht="13" customHeight="1">
      <c r="A403" s="522">
        <v>92</v>
      </c>
      <c r="B403" s="522">
        <v>395</v>
      </c>
      <c r="C403" s="755"/>
      <c r="D403" s="755"/>
      <c r="E403" s="558"/>
      <c r="F403" s="559"/>
      <c r="G403" s="561" t="str">
        <f>IF(E403="","",VLOOKUP(E403,Ref_Brg!$B$8:$C$311,2,FALSE))</f>
        <v/>
      </c>
      <c r="H403" s="647"/>
      <c r="I403" s="660"/>
      <c r="J403" s="669" t="str">
        <f>IF(Table4[[#This Row],[Vol]]="","",Table4[[#This Row],[Vol]]*Table4[[#This Row],[Harga Beli]])</f>
        <v/>
      </c>
      <c r="K403" s="387"/>
      <c r="L403" s="387"/>
      <c r="M403" s="387"/>
      <c r="N403" s="387"/>
      <c r="O403" s="387"/>
      <c r="P403" s="387"/>
      <c r="Q403" s="387"/>
      <c r="R403" s="387"/>
      <c r="S403" s="387"/>
      <c r="T403" s="387"/>
      <c r="U403" s="387"/>
      <c r="V403" s="387"/>
      <c r="W403" s="387"/>
      <c r="X403" s="387"/>
      <c r="Y403" s="387"/>
      <c r="Z403" s="387"/>
      <c r="AA403" s="387"/>
      <c r="AB403" s="387"/>
      <c r="AC403" s="387"/>
      <c r="AD403" s="387"/>
    </row>
    <row r="404" spans="1:30" ht="13" customHeight="1">
      <c r="A404" s="522">
        <v>93</v>
      </c>
      <c r="B404" s="522">
        <v>396</v>
      </c>
      <c r="C404" s="755"/>
      <c r="D404" s="755"/>
      <c r="E404" s="558"/>
      <c r="F404" s="559"/>
      <c r="G404" s="561" t="str">
        <f>IF(E404="","",VLOOKUP(E404,Ref_Brg!$B$8:$C$311,2,FALSE))</f>
        <v/>
      </c>
      <c r="H404" s="647"/>
      <c r="I404" s="660"/>
      <c r="J404" s="669" t="str">
        <f>IF(Table4[[#This Row],[Vol]]="","",Table4[[#This Row],[Vol]]*Table4[[#This Row],[Harga Beli]])</f>
        <v/>
      </c>
      <c r="K404" s="387"/>
      <c r="L404" s="387"/>
      <c r="M404" s="387"/>
      <c r="N404" s="387"/>
      <c r="O404" s="387"/>
      <c r="P404" s="387"/>
      <c r="Q404" s="387"/>
      <c r="R404" s="387"/>
      <c r="S404" s="387"/>
      <c r="T404" s="387"/>
      <c r="U404" s="387"/>
      <c r="V404" s="387"/>
      <c r="W404" s="387"/>
      <c r="X404" s="387"/>
      <c r="Y404" s="387"/>
      <c r="Z404" s="387"/>
      <c r="AA404" s="387"/>
      <c r="AB404" s="387"/>
      <c r="AC404" s="387"/>
      <c r="AD404" s="387"/>
    </row>
    <row r="405" spans="1:30" ht="13" customHeight="1">
      <c r="A405" s="522">
        <v>94</v>
      </c>
      <c r="B405" s="522">
        <v>397</v>
      </c>
      <c r="C405" s="755"/>
      <c r="D405" s="755"/>
      <c r="E405" s="558"/>
      <c r="F405" s="559"/>
      <c r="G405" s="561" t="str">
        <f>IF(E405="","",VLOOKUP(E405,Ref_Brg!$B$8:$C$311,2,FALSE))</f>
        <v/>
      </c>
      <c r="H405" s="647"/>
      <c r="I405" s="660"/>
      <c r="J405" s="669" t="str">
        <f>IF(Table4[[#This Row],[Vol]]="","",Table4[[#This Row],[Vol]]*Table4[[#This Row],[Harga Beli]])</f>
        <v/>
      </c>
      <c r="K405" s="387"/>
      <c r="L405" s="387"/>
      <c r="M405" s="387"/>
      <c r="N405" s="387"/>
      <c r="O405" s="387"/>
      <c r="P405" s="387"/>
      <c r="Q405" s="387"/>
      <c r="R405" s="387"/>
      <c r="S405" s="387"/>
      <c r="T405" s="387"/>
      <c r="U405" s="387"/>
      <c r="V405" s="387"/>
      <c r="W405" s="387"/>
      <c r="X405" s="387"/>
      <c r="Y405" s="387"/>
      <c r="Z405" s="387"/>
      <c r="AA405" s="387"/>
      <c r="AB405" s="387"/>
      <c r="AC405" s="387"/>
      <c r="AD405" s="387"/>
    </row>
    <row r="406" spans="1:30" ht="13" customHeight="1">
      <c r="A406" s="522">
        <v>95</v>
      </c>
      <c r="B406" s="522">
        <v>398</v>
      </c>
      <c r="C406" s="755"/>
      <c r="D406" s="755"/>
      <c r="E406" s="558"/>
      <c r="F406" s="559"/>
      <c r="G406" s="561" t="str">
        <f>IF(E406="","",VLOOKUP(E406,Ref_Brg!$B$8:$C$311,2,FALSE))</f>
        <v/>
      </c>
      <c r="H406" s="647"/>
      <c r="I406" s="660"/>
      <c r="J406" s="669" t="str">
        <f>IF(Table4[[#This Row],[Vol]]="","",Table4[[#This Row],[Vol]]*Table4[[#This Row],[Harga Beli]])</f>
        <v/>
      </c>
      <c r="K406" s="387"/>
      <c r="L406" s="387"/>
      <c r="M406" s="387"/>
      <c r="N406" s="387"/>
      <c r="O406" s="387"/>
      <c r="P406" s="387"/>
      <c r="Q406" s="387"/>
      <c r="R406" s="387"/>
      <c r="S406" s="387"/>
      <c r="T406" s="387"/>
      <c r="U406" s="387"/>
      <c r="V406" s="387"/>
      <c r="W406" s="387"/>
      <c r="X406" s="387"/>
      <c r="Y406" s="387"/>
      <c r="Z406" s="387"/>
      <c r="AA406" s="387"/>
      <c r="AB406" s="387"/>
      <c r="AC406" s="387"/>
      <c r="AD406" s="387"/>
    </row>
    <row r="407" spans="1:30" ht="13" customHeight="1">
      <c r="A407" s="522">
        <v>96</v>
      </c>
      <c r="B407" s="522">
        <v>399</v>
      </c>
      <c r="C407" s="755"/>
      <c r="D407" s="755"/>
      <c r="E407" s="558"/>
      <c r="F407" s="559"/>
      <c r="G407" s="561" t="str">
        <f>IF(E407="","",VLOOKUP(E407,Ref_Brg!$B$8:$C$311,2,FALSE))</f>
        <v/>
      </c>
      <c r="H407" s="647"/>
      <c r="I407" s="660"/>
      <c r="J407" s="669" t="str">
        <f>IF(Table4[[#This Row],[Vol]]="","",Table4[[#This Row],[Vol]]*Table4[[#This Row],[Harga Beli]])</f>
        <v/>
      </c>
      <c r="K407" s="387"/>
      <c r="L407" s="387"/>
      <c r="M407" s="387"/>
      <c r="N407" s="387"/>
      <c r="O407" s="387"/>
      <c r="P407" s="387"/>
      <c r="Q407" s="387"/>
      <c r="R407" s="387"/>
      <c r="S407" s="387"/>
      <c r="T407" s="387"/>
      <c r="U407" s="387"/>
      <c r="V407" s="387"/>
      <c r="W407" s="387"/>
      <c r="X407" s="387"/>
      <c r="Y407" s="387"/>
      <c r="Z407" s="387"/>
      <c r="AA407" s="387"/>
      <c r="AB407" s="387"/>
      <c r="AC407" s="387"/>
      <c r="AD407" s="387"/>
    </row>
    <row r="408" spans="1:30" ht="13" customHeight="1">
      <c r="A408" s="522">
        <v>97</v>
      </c>
      <c r="B408" s="524">
        <v>400</v>
      </c>
      <c r="C408" s="755"/>
      <c r="D408" s="755"/>
      <c r="E408" s="558"/>
      <c r="F408" s="560"/>
      <c r="G408" s="561" t="str">
        <f>IF(E408="","",VLOOKUP(E408,Ref_Brg!$B$8:$C$311,2,FALSE))</f>
        <v/>
      </c>
      <c r="H408" s="647"/>
      <c r="I408" s="660"/>
      <c r="J408" s="669" t="str">
        <f>IF(Table4[[#This Row],[Vol]]="","",Table4[[#This Row],[Vol]]*Table4[[#This Row],[Harga Beli]])</f>
        <v/>
      </c>
      <c r="K408" s="387"/>
      <c r="L408" s="387"/>
      <c r="M408" s="387"/>
      <c r="N408" s="387"/>
      <c r="O408" s="387"/>
      <c r="P408" s="387"/>
      <c r="Q408" s="387"/>
      <c r="R408" s="387"/>
      <c r="S408" s="387"/>
      <c r="T408" s="387"/>
      <c r="U408" s="387"/>
      <c r="V408" s="387"/>
      <c r="W408" s="387"/>
      <c r="X408" s="387"/>
      <c r="Y408" s="387"/>
      <c r="Z408" s="387"/>
      <c r="AA408" s="387"/>
      <c r="AB408" s="387"/>
      <c r="AC408" s="387"/>
      <c r="AD408" s="387"/>
    </row>
    <row r="409" spans="1:30" ht="13" customHeight="1">
      <c r="A409" s="522">
        <v>98</v>
      </c>
      <c r="B409" s="522">
        <f>B408+1</f>
        <v>401</v>
      </c>
      <c r="C409" s="755"/>
      <c r="D409" s="755"/>
      <c r="E409" s="558"/>
      <c r="F409" s="665"/>
      <c r="G409" s="561" t="str">
        <f>IF(E409="","",VLOOKUP(E409,Ref_Brg!$B$8:$C$311,2,FALSE))</f>
        <v/>
      </c>
      <c r="H409" s="647"/>
      <c r="I409" s="660"/>
      <c r="J409" s="669" t="str">
        <f>IF(Table4[[#This Row],[Vol]]="","",Table4[[#This Row],[Vol]]*Table4[[#This Row],[Harga Beli]])</f>
        <v/>
      </c>
      <c r="K409" s="387"/>
      <c r="L409" s="387"/>
      <c r="M409" s="387"/>
      <c r="N409" s="387"/>
      <c r="O409" s="387"/>
      <c r="P409" s="387"/>
      <c r="Q409" s="387"/>
      <c r="R409" s="387"/>
      <c r="S409" s="387"/>
      <c r="T409" s="387"/>
      <c r="U409" s="387"/>
      <c r="V409" s="387"/>
      <c r="W409" s="387"/>
      <c r="X409" s="387"/>
      <c r="Y409" s="387"/>
      <c r="Z409" s="387"/>
      <c r="AA409" s="387"/>
      <c r="AB409" s="387"/>
      <c r="AC409" s="387"/>
      <c r="AD409" s="387"/>
    </row>
    <row r="410" spans="1:30" ht="13" customHeight="1">
      <c r="A410" s="522">
        <v>99</v>
      </c>
      <c r="B410" s="522">
        <f t="shared" ref="B410:B473" si="0">B409+1</f>
        <v>402</v>
      </c>
      <c r="C410" s="755"/>
      <c r="D410" s="755"/>
      <c r="E410" s="558"/>
      <c r="F410" s="665"/>
      <c r="G410" s="561" t="str">
        <f>IF(E410="","",VLOOKUP(E410,Ref_Brg!$B$8:$C$311,2,FALSE))</f>
        <v/>
      </c>
      <c r="H410" s="647"/>
      <c r="I410" s="660"/>
      <c r="J410" s="669" t="str">
        <f>IF(Table4[[#This Row],[Vol]]="","",Table4[[#This Row],[Vol]]*Table4[[#This Row],[Harga Beli]])</f>
        <v/>
      </c>
      <c r="K410" s="387"/>
      <c r="L410" s="387"/>
      <c r="M410" s="387"/>
      <c r="N410" s="387"/>
      <c r="O410" s="387"/>
      <c r="P410" s="387"/>
      <c r="Q410" s="387"/>
      <c r="R410" s="387"/>
      <c r="S410" s="387"/>
      <c r="T410" s="387"/>
      <c r="U410" s="387"/>
      <c r="V410" s="387"/>
      <c r="W410" s="387"/>
      <c r="X410" s="387"/>
      <c r="Y410" s="387"/>
      <c r="Z410" s="387"/>
      <c r="AA410" s="387"/>
      <c r="AB410" s="387"/>
      <c r="AC410" s="387"/>
      <c r="AD410" s="387"/>
    </row>
    <row r="411" spans="1:30" ht="13" customHeight="1">
      <c r="A411" s="522">
        <v>100</v>
      </c>
      <c r="B411" s="522">
        <f t="shared" si="0"/>
        <v>403</v>
      </c>
      <c r="C411" s="755"/>
      <c r="D411" s="755"/>
      <c r="E411" s="558"/>
      <c r="F411" s="665"/>
      <c r="G411" s="561" t="str">
        <f>IF(E411="","",VLOOKUP(E411,Ref_Brg!$B$8:$C$311,2,FALSE))</f>
        <v/>
      </c>
      <c r="H411" s="647"/>
      <c r="I411" s="660"/>
      <c r="J411" s="669" t="str">
        <f>IF(Table4[[#This Row],[Vol]]="","",Table4[[#This Row],[Vol]]*Table4[[#This Row],[Harga Beli]])</f>
        <v/>
      </c>
      <c r="K411" s="387"/>
      <c r="L411" s="387"/>
      <c r="M411" s="387"/>
      <c r="N411" s="387"/>
      <c r="O411" s="387"/>
      <c r="P411" s="387"/>
      <c r="Q411" s="387"/>
      <c r="R411" s="387"/>
      <c r="S411" s="387"/>
      <c r="T411" s="387"/>
      <c r="U411" s="387"/>
      <c r="V411" s="387"/>
      <c r="W411" s="387"/>
      <c r="X411" s="387"/>
      <c r="Y411" s="387"/>
      <c r="Z411" s="387"/>
      <c r="AA411" s="387"/>
      <c r="AB411" s="387"/>
      <c r="AC411" s="387"/>
      <c r="AD411" s="387"/>
    </row>
    <row r="412" spans="1:30" ht="13" customHeight="1">
      <c r="A412" s="522">
        <v>101</v>
      </c>
      <c r="B412" s="522">
        <f t="shared" si="0"/>
        <v>404</v>
      </c>
      <c r="C412" s="755"/>
      <c r="D412" s="755"/>
      <c r="E412" s="558"/>
      <c r="F412" s="665"/>
      <c r="G412" s="561" t="str">
        <f>IF(E412="","",VLOOKUP(E412,Ref_Brg!$B$8:$C$311,2,FALSE))</f>
        <v/>
      </c>
      <c r="H412" s="647"/>
      <c r="I412" s="660"/>
      <c r="J412" s="669" t="str">
        <f>IF(Table4[[#This Row],[Vol]]="","",Table4[[#This Row],[Vol]]*Table4[[#This Row],[Harga Beli]])</f>
        <v/>
      </c>
      <c r="K412" s="387"/>
      <c r="L412" s="387"/>
      <c r="M412" s="387"/>
      <c r="N412" s="387"/>
      <c r="O412" s="387"/>
      <c r="P412" s="387"/>
      <c r="Q412" s="387"/>
      <c r="R412" s="387"/>
      <c r="S412" s="387"/>
      <c r="T412" s="387"/>
      <c r="U412" s="387"/>
      <c r="V412" s="387"/>
      <c r="W412" s="387"/>
      <c r="X412" s="387"/>
      <c r="Y412" s="387"/>
      <c r="Z412" s="387"/>
      <c r="AA412" s="387"/>
      <c r="AB412" s="387"/>
      <c r="AC412" s="387"/>
      <c r="AD412" s="387"/>
    </row>
    <row r="413" spans="1:30" ht="13" customHeight="1">
      <c r="A413" s="522">
        <v>102</v>
      </c>
      <c r="B413" s="522">
        <f t="shared" si="0"/>
        <v>405</v>
      </c>
      <c r="C413" s="755"/>
      <c r="D413" s="755"/>
      <c r="E413" s="558"/>
      <c r="F413" s="665"/>
      <c r="G413" s="561" t="str">
        <f>IF(E413="","",VLOOKUP(E413,Ref_Brg!$B$8:$C$311,2,FALSE))</f>
        <v/>
      </c>
      <c r="H413" s="647"/>
      <c r="I413" s="660"/>
      <c r="J413" s="669" t="str">
        <f>IF(Table4[[#This Row],[Vol]]="","",Table4[[#This Row],[Vol]]*Table4[[#This Row],[Harga Beli]])</f>
        <v/>
      </c>
      <c r="K413" s="387"/>
      <c r="L413" s="387"/>
      <c r="M413" s="387"/>
      <c r="N413" s="387"/>
      <c r="O413" s="387"/>
      <c r="P413" s="387"/>
      <c r="Q413" s="387"/>
      <c r="R413" s="387"/>
      <c r="S413" s="387"/>
      <c r="T413" s="387"/>
      <c r="U413" s="387"/>
      <c r="V413" s="387"/>
      <c r="W413" s="387"/>
      <c r="X413" s="387"/>
      <c r="Y413" s="387"/>
      <c r="Z413" s="387"/>
      <c r="AA413" s="387"/>
      <c r="AB413" s="387"/>
      <c r="AC413" s="387"/>
      <c r="AD413" s="387"/>
    </row>
    <row r="414" spans="1:30" ht="13" customHeight="1">
      <c r="A414" s="522">
        <v>103</v>
      </c>
      <c r="B414" s="522">
        <f t="shared" si="0"/>
        <v>406</v>
      </c>
      <c r="C414" s="755"/>
      <c r="D414" s="755"/>
      <c r="E414" s="558"/>
      <c r="F414" s="665"/>
      <c r="G414" s="561" t="str">
        <f>IF(E414="","",VLOOKUP(E414,Ref_Brg!$B$8:$C$311,2,FALSE))</f>
        <v/>
      </c>
      <c r="H414" s="647"/>
      <c r="I414" s="660"/>
      <c r="J414" s="669" t="str">
        <f>IF(Table4[[#This Row],[Vol]]="","",Table4[[#This Row],[Vol]]*Table4[[#This Row],[Harga Beli]])</f>
        <v/>
      </c>
      <c r="K414" s="387"/>
      <c r="L414" s="387"/>
      <c r="M414" s="387"/>
      <c r="N414" s="387"/>
      <c r="O414" s="387"/>
      <c r="P414" s="387"/>
      <c r="Q414" s="387"/>
      <c r="R414" s="387"/>
      <c r="S414" s="387"/>
      <c r="T414" s="387"/>
      <c r="U414" s="387"/>
      <c r="V414" s="387"/>
      <c r="W414" s="387"/>
      <c r="X414" s="387"/>
      <c r="Y414" s="387"/>
      <c r="Z414" s="387"/>
      <c r="AA414" s="387"/>
      <c r="AB414" s="387"/>
      <c r="AC414" s="387"/>
      <c r="AD414" s="387"/>
    </row>
    <row r="415" spans="1:30" ht="13" customHeight="1">
      <c r="A415" s="522">
        <v>104</v>
      </c>
      <c r="B415" s="522">
        <f t="shared" si="0"/>
        <v>407</v>
      </c>
      <c r="C415" s="755"/>
      <c r="D415" s="755"/>
      <c r="E415" s="558"/>
      <c r="F415" s="665"/>
      <c r="G415" s="561" t="str">
        <f>IF(E415="","",VLOOKUP(E415,Ref_Brg!$B$8:$C$311,2,FALSE))</f>
        <v/>
      </c>
      <c r="H415" s="647"/>
      <c r="I415" s="660"/>
      <c r="J415" s="669" t="str">
        <f>IF(Table4[[#This Row],[Vol]]="","",Table4[[#This Row],[Vol]]*Table4[[#This Row],[Harga Beli]])</f>
        <v/>
      </c>
      <c r="K415" s="387"/>
      <c r="L415" s="387"/>
      <c r="M415" s="387"/>
      <c r="N415" s="387"/>
      <c r="O415" s="387"/>
      <c r="P415" s="387"/>
      <c r="Q415" s="387"/>
      <c r="R415" s="387"/>
      <c r="S415" s="387"/>
      <c r="T415" s="387"/>
      <c r="U415" s="387"/>
      <c r="V415" s="387"/>
      <c r="W415" s="387"/>
      <c r="X415" s="387"/>
      <c r="Y415" s="387"/>
      <c r="Z415" s="387"/>
      <c r="AA415" s="387"/>
      <c r="AB415" s="387"/>
      <c r="AC415" s="387"/>
      <c r="AD415" s="387"/>
    </row>
    <row r="416" spans="1:30" ht="13" customHeight="1">
      <c r="A416" s="522">
        <v>105</v>
      </c>
      <c r="B416" s="522">
        <f t="shared" si="0"/>
        <v>408</v>
      </c>
      <c r="C416" s="755"/>
      <c r="D416" s="755"/>
      <c r="E416" s="558"/>
      <c r="F416" s="665"/>
      <c r="G416" s="561" t="str">
        <f>IF(E416="","",VLOOKUP(E416,Ref_Brg!$B$8:$C$311,2,FALSE))</f>
        <v/>
      </c>
      <c r="H416" s="647"/>
      <c r="I416" s="660"/>
      <c r="J416" s="669" t="str">
        <f>IF(Table4[[#This Row],[Vol]]="","",Table4[[#This Row],[Vol]]*Table4[[#This Row],[Harga Beli]])</f>
        <v/>
      </c>
      <c r="K416" s="387"/>
      <c r="L416" s="387"/>
      <c r="M416" s="387"/>
      <c r="N416" s="387"/>
      <c r="O416" s="387"/>
      <c r="P416" s="387"/>
      <c r="Q416" s="387"/>
      <c r="R416" s="387"/>
      <c r="S416" s="387"/>
      <c r="T416" s="387"/>
      <c r="U416" s="387"/>
      <c r="V416" s="387"/>
      <c r="W416" s="387"/>
      <c r="X416" s="387"/>
      <c r="Y416" s="387"/>
      <c r="Z416" s="387"/>
      <c r="AA416" s="387"/>
      <c r="AB416" s="387"/>
      <c r="AC416" s="387"/>
      <c r="AD416" s="387"/>
    </row>
    <row r="417" spans="1:30" ht="13" customHeight="1">
      <c r="A417" s="522">
        <v>106</v>
      </c>
      <c r="B417" s="522">
        <f t="shared" si="0"/>
        <v>409</v>
      </c>
      <c r="C417" s="755"/>
      <c r="D417" s="755"/>
      <c r="E417" s="558"/>
      <c r="F417" s="665"/>
      <c r="G417" s="561" t="str">
        <f>IF(E417="","",VLOOKUP(E417,Ref_Brg!$B$8:$C$311,2,FALSE))</f>
        <v/>
      </c>
      <c r="H417" s="647"/>
      <c r="I417" s="660"/>
      <c r="J417" s="669" t="str">
        <f>IF(Table4[[#This Row],[Vol]]="","",Table4[[#This Row],[Vol]]*Table4[[#This Row],[Harga Beli]])</f>
        <v/>
      </c>
      <c r="K417" s="387"/>
      <c r="L417" s="387"/>
      <c r="M417" s="387"/>
      <c r="N417" s="387"/>
      <c r="O417" s="387"/>
      <c r="P417" s="387"/>
      <c r="Q417" s="387"/>
      <c r="R417" s="387"/>
      <c r="S417" s="387"/>
      <c r="T417" s="387"/>
      <c r="U417" s="387"/>
      <c r="V417" s="387"/>
      <c r="W417" s="387"/>
      <c r="X417" s="387"/>
      <c r="Y417" s="387"/>
      <c r="Z417" s="387"/>
      <c r="AA417" s="387"/>
      <c r="AB417" s="387"/>
      <c r="AC417" s="387"/>
      <c r="AD417" s="387"/>
    </row>
    <row r="418" spans="1:30" ht="13" customHeight="1">
      <c r="A418" s="522">
        <v>107</v>
      </c>
      <c r="B418" s="522">
        <f t="shared" si="0"/>
        <v>410</v>
      </c>
      <c r="C418" s="755"/>
      <c r="D418" s="755"/>
      <c r="E418" s="558"/>
      <c r="F418" s="665"/>
      <c r="G418" s="561" t="str">
        <f>IF(E418="","",VLOOKUP(E418,Ref_Brg!$B$8:$C$311,2,FALSE))</f>
        <v/>
      </c>
      <c r="H418" s="647"/>
      <c r="I418" s="660"/>
      <c r="J418" s="669" t="str">
        <f>IF(Table4[[#This Row],[Vol]]="","",Table4[[#This Row],[Vol]]*Table4[[#This Row],[Harga Beli]])</f>
        <v/>
      </c>
      <c r="K418" s="387"/>
      <c r="L418" s="387"/>
      <c r="M418" s="387"/>
      <c r="N418" s="387"/>
      <c r="O418" s="387"/>
      <c r="P418" s="387"/>
      <c r="Q418" s="387"/>
      <c r="R418" s="387"/>
      <c r="S418" s="387"/>
      <c r="T418" s="387"/>
      <c r="U418" s="387"/>
      <c r="V418" s="387"/>
      <c r="W418" s="387"/>
      <c r="X418" s="387"/>
      <c r="Y418" s="387"/>
      <c r="Z418" s="387"/>
      <c r="AA418" s="387"/>
      <c r="AB418" s="387"/>
      <c r="AC418" s="387"/>
      <c r="AD418" s="387"/>
    </row>
    <row r="419" spans="1:30" ht="13" customHeight="1">
      <c r="A419" s="522">
        <v>108</v>
      </c>
      <c r="B419" s="522">
        <f t="shared" si="0"/>
        <v>411</v>
      </c>
      <c r="C419" s="755"/>
      <c r="D419" s="755"/>
      <c r="E419" s="558"/>
      <c r="F419" s="665"/>
      <c r="G419" s="561" t="str">
        <f>IF(E419="","",VLOOKUP(E419,Ref_Brg!$B$8:$C$311,2,FALSE))</f>
        <v/>
      </c>
      <c r="H419" s="647"/>
      <c r="I419" s="660"/>
      <c r="J419" s="669" t="str">
        <f>IF(Table4[[#This Row],[Vol]]="","",Table4[[#This Row],[Vol]]*Table4[[#This Row],[Harga Beli]])</f>
        <v/>
      </c>
      <c r="K419" s="387"/>
      <c r="L419" s="387"/>
      <c r="M419" s="387"/>
      <c r="N419" s="387"/>
      <c r="O419" s="387"/>
      <c r="P419" s="387"/>
      <c r="Q419" s="387"/>
      <c r="R419" s="387"/>
      <c r="S419" s="387"/>
      <c r="T419" s="387"/>
      <c r="U419" s="387"/>
      <c r="V419" s="387"/>
      <c r="W419" s="387"/>
      <c r="X419" s="387"/>
      <c r="Y419" s="387"/>
      <c r="Z419" s="387"/>
      <c r="AA419" s="387"/>
      <c r="AB419" s="387"/>
      <c r="AC419" s="387"/>
      <c r="AD419" s="387"/>
    </row>
    <row r="420" spans="1:30" ht="13" customHeight="1">
      <c r="A420" s="522">
        <v>109</v>
      </c>
      <c r="B420" s="522">
        <f t="shared" si="0"/>
        <v>412</v>
      </c>
      <c r="C420" s="755"/>
      <c r="D420" s="755"/>
      <c r="E420" s="558"/>
      <c r="F420" s="665"/>
      <c r="G420" s="561" t="str">
        <f>IF(E420="","",VLOOKUP(E420,Ref_Brg!$B$8:$C$311,2,FALSE))</f>
        <v/>
      </c>
      <c r="H420" s="647"/>
      <c r="I420" s="660"/>
      <c r="J420" s="669" t="str">
        <f>IF(Table4[[#This Row],[Vol]]="","",Table4[[#This Row],[Vol]]*Table4[[#This Row],[Harga Beli]])</f>
        <v/>
      </c>
      <c r="K420" s="387"/>
      <c r="L420" s="387"/>
      <c r="M420" s="387"/>
      <c r="N420" s="387"/>
      <c r="O420" s="387"/>
      <c r="P420" s="387"/>
      <c r="Q420" s="387"/>
      <c r="R420" s="387"/>
      <c r="S420" s="387"/>
      <c r="T420" s="387"/>
      <c r="U420" s="387"/>
      <c r="V420" s="387"/>
      <c r="W420" s="387"/>
      <c r="X420" s="387"/>
      <c r="Y420" s="387"/>
      <c r="Z420" s="387"/>
      <c r="AA420" s="387"/>
      <c r="AB420" s="387"/>
      <c r="AC420" s="387"/>
      <c r="AD420" s="387"/>
    </row>
    <row r="421" spans="1:30" ht="13" customHeight="1">
      <c r="A421" s="522">
        <v>110</v>
      </c>
      <c r="B421" s="522">
        <f t="shared" si="0"/>
        <v>413</v>
      </c>
      <c r="C421" s="755"/>
      <c r="D421" s="755"/>
      <c r="E421" s="558"/>
      <c r="F421" s="665"/>
      <c r="G421" s="561" t="str">
        <f>IF(E421="","",VLOOKUP(E421,Ref_Brg!$B$8:$C$311,2,FALSE))</f>
        <v/>
      </c>
      <c r="H421" s="647"/>
      <c r="I421" s="660"/>
      <c r="J421" s="669" t="str">
        <f>IF(Table4[[#This Row],[Vol]]="","",Table4[[#This Row],[Vol]]*Table4[[#This Row],[Harga Beli]])</f>
        <v/>
      </c>
      <c r="K421" s="387"/>
      <c r="L421" s="387"/>
      <c r="M421" s="387"/>
      <c r="N421" s="387"/>
      <c r="O421" s="387"/>
      <c r="P421" s="387"/>
      <c r="Q421" s="387"/>
      <c r="R421" s="387"/>
      <c r="S421" s="387"/>
      <c r="T421" s="387"/>
      <c r="U421" s="387"/>
      <c r="V421" s="387"/>
      <c r="W421" s="387"/>
      <c r="X421" s="387"/>
      <c r="Y421" s="387"/>
      <c r="Z421" s="387"/>
      <c r="AA421" s="387"/>
      <c r="AB421" s="387"/>
      <c r="AC421" s="387"/>
      <c r="AD421" s="387"/>
    </row>
    <row r="422" spans="1:30" ht="13" customHeight="1">
      <c r="A422" s="522">
        <v>111</v>
      </c>
      <c r="B422" s="522">
        <f t="shared" si="0"/>
        <v>414</v>
      </c>
      <c r="C422" s="755"/>
      <c r="D422" s="755"/>
      <c r="E422" s="558"/>
      <c r="F422" s="665"/>
      <c r="G422" s="561" t="str">
        <f>IF(E422="","",VLOOKUP(E422,Ref_Brg!$B$8:$C$311,2,FALSE))</f>
        <v/>
      </c>
      <c r="H422" s="647"/>
      <c r="I422" s="660"/>
      <c r="J422" s="669" t="str">
        <f>IF(Table4[[#This Row],[Vol]]="","",Table4[[#This Row],[Vol]]*Table4[[#This Row],[Harga Beli]])</f>
        <v/>
      </c>
      <c r="K422" s="387"/>
      <c r="L422" s="387"/>
      <c r="M422" s="387"/>
      <c r="N422" s="387"/>
      <c r="O422" s="387"/>
      <c r="P422" s="387"/>
      <c r="Q422" s="387"/>
      <c r="R422" s="387"/>
      <c r="S422" s="387"/>
      <c r="T422" s="387"/>
      <c r="U422" s="387"/>
      <c r="V422" s="387"/>
      <c r="W422" s="387"/>
      <c r="X422" s="387"/>
      <c r="Y422" s="387"/>
      <c r="Z422" s="387"/>
      <c r="AA422" s="387"/>
      <c r="AB422" s="387"/>
      <c r="AC422" s="387"/>
      <c r="AD422" s="387"/>
    </row>
    <row r="423" spans="1:30" ht="13" customHeight="1">
      <c r="A423" s="522">
        <v>112</v>
      </c>
      <c r="B423" s="522">
        <f t="shared" si="0"/>
        <v>415</v>
      </c>
      <c r="C423" s="755"/>
      <c r="D423" s="755"/>
      <c r="E423" s="558"/>
      <c r="F423" s="665"/>
      <c r="G423" s="561" t="str">
        <f>IF(E423="","",VLOOKUP(E423,Ref_Brg!$B$8:$C$311,2,FALSE))</f>
        <v/>
      </c>
      <c r="H423" s="647"/>
      <c r="I423" s="660"/>
      <c r="J423" s="669" t="str">
        <f>IF(Table4[[#This Row],[Vol]]="","",Table4[[#This Row],[Vol]]*Table4[[#This Row],[Harga Beli]])</f>
        <v/>
      </c>
      <c r="K423" s="387"/>
      <c r="L423" s="387"/>
      <c r="M423" s="387"/>
      <c r="N423" s="387"/>
      <c r="O423" s="387"/>
      <c r="P423" s="387"/>
      <c r="Q423" s="387"/>
      <c r="R423" s="387"/>
      <c r="S423" s="387"/>
      <c r="T423" s="387"/>
      <c r="U423" s="387"/>
      <c r="V423" s="387"/>
      <c r="W423" s="387"/>
      <c r="X423" s="387"/>
      <c r="Y423" s="387"/>
      <c r="Z423" s="387"/>
      <c r="AA423" s="387"/>
      <c r="AB423" s="387"/>
      <c r="AC423" s="387"/>
      <c r="AD423" s="387"/>
    </row>
    <row r="424" spans="1:30" ht="13" customHeight="1">
      <c r="A424" s="522">
        <v>113</v>
      </c>
      <c r="B424" s="522">
        <f t="shared" si="0"/>
        <v>416</v>
      </c>
      <c r="C424" s="755"/>
      <c r="D424" s="755"/>
      <c r="E424" s="558"/>
      <c r="F424" s="665"/>
      <c r="G424" s="561" t="str">
        <f>IF(E424="","",VLOOKUP(E424,Ref_Brg!$B$8:$C$311,2,FALSE))</f>
        <v/>
      </c>
      <c r="H424" s="647"/>
      <c r="I424" s="660"/>
      <c r="J424" s="669" t="str">
        <f>IF(Table4[[#This Row],[Vol]]="","",Table4[[#This Row],[Vol]]*Table4[[#This Row],[Harga Beli]])</f>
        <v/>
      </c>
      <c r="K424" s="387"/>
      <c r="L424" s="387"/>
      <c r="M424" s="387"/>
      <c r="N424" s="387"/>
      <c r="O424" s="387"/>
      <c r="P424" s="387"/>
      <c r="Q424" s="387"/>
      <c r="R424" s="387"/>
      <c r="S424" s="387"/>
      <c r="T424" s="387"/>
      <c r="U424" s="387"/>
      <c r="V424" s="387"/>
      <c r="W424" s="387"/>
      <c r="X424" s="387"/>
      <c r="Y424" s="387"/>
      <c r="Z424" s="387"/>
      <c r="AA424" s="387"/>
      <c r="AB424" s="387"/>
      <c r="AC424" s="387"/>
      <c r="AD424" s="387"/>
    </row>
    <row r="425" spans="1:30" ht="13" customHeight="1">
      <c r="A425" s="522">
        <v>114</v>
      </c>
      <c r="B425" s="522">
        <f t="shared" si="0"/>
        <v>417</v>
      </c>
      <c r="C425" s="755"/>
      <c r="D425" s="755"/>
      <c r="E425" s="558"/>
      <c r="F425" s="665"/>
      <c r="G425" s="561" t="str">
        <f>IF(E425="","",VLOOKUP(E425,Ref_Brg!$B$8:$C$311,2,FALSE))</f>
        <v/>
      </c>
      <c r="H425" s="647"/>
      <c r="I425" s="660"/>
      <c r="J425" s="669" t="str">
        <f>IF(Table4[[#This Row],[Vol]]="","",Table4[[#This Row],[Vol]]*Table4[[#This Row],[Harga Beli]])</f>
        <v/>
      </c>
      <c r="K425" s="387"/>
      <c r="L425" s="387"/>
      <c r="M425" s="387"/>
      <c r="N425" s="387"/>
      <c r="O425" s="387"/>
      <c r="P425" s="387"/>
      <c r="Q425" s="387"/>
      <c r="R425" s="387"/>
      <c r="S425" s="387"/>
      <c r="T425" s="387"/>
      <c r="U425" s="387"/>
      <c r="V425" s="387"/>
      <c r="W425" s="387"/>
      <c r="X425" s="387"/>
      <c r="Y425" s="387"/>
      <c r="Z425" s="387"/>
      <c r="AA425" s="387"/>
      <c r="AB425" s="387"/>
      <c r="AC425" s="387"/>
      <c r="AD425" s="387"/>
    </row>
    <row r="426" spans="1:30" ht="13" customHeight="1">
      <c r="A426" s="522">
        <v>115</v>
      </c>
      <c r="B426" s="522">
        <f t="shared" si="0"/>
        <v>418</v>
      </c>
      <c r="C426" s="755"/>
      <c r="D426" s="755"/>
      <c r="E426" s="558"/>
      <c r="F426" s="665"/>
      <c r="G426" s="561" t="str">
        <f>IF(E426="","",VLOOKUP(E426,Ref_Brg!$B$8:$C$311,2,FALSE))</f>
        <v/>
      </c>
      <c r="H426" s="647"/>
      <c r="I426" s="660"/>
      <c r="J426" s="669" t="str">
        <f>IF(Table4[[#This Row],[Vol]]="","",Table4[[#This Row],[Vol]]*Table4[[#This Row],[Harga Beli]])</f>
        <v/>
      </c>
      <c r="K426" s="387"/>
      <c r="L426" s="387"/>
      <c r="M426" s="387"/>
      <c r="N426" s="387"/>
      <c r="O426" s="387"/>
      <c r="P426" s="387"/>
      <c r="Q426" s="387"/>
      <c r="R426" s="387"/>
      <c r="S426" s="387"/>
      <c r="T426" s="387"/>
      <c r="U426" s="387"/>
      <c r="V426" s="387"/>
      <c r="W426" s="387"/>
      <c r="X426" s="387"/>
      <c r="Y426" s="387"/>
      <c r="Z426" s="387"/>
      <c r="AA426" s="387"/>
      <c r="AB426" s="387"/>
      <c r="AC426" s="387"/>
      <c r="AD426" s="387"/>
    </row>
    <row r="427" spans="1:30" ht="13" customHeight="1">
      <c r="A427" s="522">
        <v>116</v>
      </c>
      <c r="B427" s="522">
        <f t="shared" si="0"/>
        <v>419</v>
      </c>
      <c r="C427" s="755"/>
      <c r="D427" s="755"/>
      <c r="E427" s="558"/>
      <c r="F427" s="665"/>
      <c r="G427" s="561" t="str">
        <f>IF(E427="","",VLOOKUP(E427,Ref_Brg!$B$8:$C$311,2,FALSE))</f>
        <v/>
      </c>
      <c r="H427" s="647"/>
      <c r="I427" s="660"/>
      <c r="J427" s="669" t="str">
        <f>IF(Table4[[#This Row],[Vol]]="","",Table4[[#This Row],[Vol]]*Table4[[#This Row],[Harga Beli]])</f>
        <v/>
      </c>
      <c r="K427" s="387"/>
      <c r="L427" s="387"/>
      <c r="M427" s="387"/>
      <c r="N427" s="387"/>
      <c r="O427" s="387"/>
      <c r="P427" s="387"/>
      <c r="Q427" s="387"/>
      <c r="R427" s="387"/>
      <c r="S427" s="387"/>
      <c r="T427" s="387"/>
      <c r="U427" s="387"/>
      <c r="V427" s="387"/>
      <c r="W427" s="387"/>
      <c r="X427" s="387"/>
      <c r="Y427" s="387"/>
      <c r="Z427" s="387"/>
      <c r="AA427" s="387"/>
      <c r="AB427" s="387"/>
      <c r="AC427" s="387"/>
      <c r="AD427" s="387"/>
    </row>
    <row r="428" spans="1:30" ht="13" customHeight="1">
      <c r="A428" s="522">
        <v>117</v>
      </c>
      <c r="B428" s="522">
        <f t="shared" si="0"/>
        <v>420</v>
      </c>
      <c r="C428" s="755"/>
      <c r="D428" s="755"/>
      <c r="E428" s="558"/>
      <c r="F428" s="665"/>
      <c r="G428" s="561" t="str">
        <f>IF(E428="","",VLOOKUP(E428,Ref_Brg!$B$8:$C$311,2,FALSE))</f>
        <v/>
      </c>
      <c r="H428" s="647"/>
      <c r="I428" s="660"/>
      <c r="J428" s="669" t="str">
        <f>IF(Table4[[#This Row],[Vol]]="","",Table4[[#This Row],[Vol]]*Table4[[#This Row],[Harga Beli]])</f>
        <v/>
      </c>
      <c r="K428" s="387"/>
      <c r="L428" s="387"/>
      <c r="M428" s="387"/>
      <c r="N428" s="387"/>
      <c r="O428" s="387"/>
      <c r="P428" s="387"/>
      <c r="Q428" s="387"/>
      <c r="R428" s="387"/>
      <c r="S428" s="387"/>
      <c r="T428" s="387"/>
      <c r="U428" s="387"/>
      <c r="V428" s="387"/>
      <c r="W428" s="387"/>
      <c r="X428" s="387"/>
      <c r="Y428" s="387"/>
      <c r="Z428" s="387"/>
      <c r="AA428" s="387"/>
      <c r="AB428" s="387"/>
      <c r="AC428" s="387"/>
      <c r="AD428" s="387"/>
    </row>
    <row r="429" spans="1:30" ht="13" customHeight="1">
      <c r="A429" s="522">
        <v>118</v>
      </c>
      <c r="B429" s="522">
        <f t="shared" si="0"/>
        <v>421</v>
      </c>
      <c r="C429" s="755"/>
      <c r="D429" s="755"/>
      <c r="E429" s="558"/>
      <c r="F429" s="665"/>
      <c r="G429" s="561" t="str">
        <f>IF(E429="","",VLOOKUP(E429,Ref_Brg!$B$8:$C$311,2,FALSE))</f>
        <v/>
      </c>
      <c r="H429" s="647"/>
      <c r="I429" s="660"/>
      <c r="J429" s="669" t="str">
        <f>IF(Table4[[#This Row],[Vol]]="","",Table4[[#This Row],[Vol]]*Table4[[#This Row],[Harga Beli]])</f>
        <v/>
      </c>
      <c r="K429" s="387"/>
      <c r="L429" s="387"/>
      <c r="M429" s="387"/>
      <c r="N429" s="387"/>
      <c r="O429" s="387"/>
      <c r="P429" s="387"/>
      <c r="Q429" s="387"/>
      <c r="R429" s="387"/>
      <c r="S429" s="387"/>
      <c r="T429" s="387"/>
      <c r="U429" s="387"/>
      <c r="V429" s="387"/>
      <c r="W429" s="387"/>
      <c r="X429" s="387"/>
      <c r="Y429" s="387"/>
      <c r="Z429" s="387"/>
      <c r="AA429" s="387"/>
      <c r="AB429" s="387"/>
      <c r="AC429" s="387"/>
      <c r="AD429" s="387"/>
    </row>
    <row r="430" spans="1:30" ht="13" customHeight="1">
      <c r="A430" s="522">
        <v>119</v>
      </c>
      <c r="B430" s="522">
        <f t="shared" si="0"/>
        <v>422</v>
      </c>
      <c r="C430" s="755"/>
      <c r="D430" s="755"/>
      <c r="E430" s="558"/>
      <c r="F430" s="665"/>
      <c r="G430" s="561" t="str">
        <f>IF(E430="","",VLOOKUP(E430,Ref_Brg!$B$8:$C$311,2,FALSE))</f>
        <v/>
      </c>
      <c r="H430" s="647"/>
      <c r="I430" s="660"/>
      <c r="J430" s="669" t="str">
        <f>IF(Table4[[#This Row],[Vol]]="","",Table4[[#This Row],[Vol]]*Table4[[#This Row],[Harga Beli]])</f>
        <v/>
      </c>
      <c r="K430" s="387"/>
      <c r="L430" s="387"/>
      <c r="M430" s="387"/>
      <c r="N430" s="387"/>
      <c r="O430" s="387"/>
      <c r="P430" s="387"/>
      <c r="Q430" s="387"/>
      <c r="R430" s="387"/>
      <c r="S430" s="387"/>
      <c r="T430" s="387"/>
      <c r="U430" s="387"/>
      <c r="V430" s="387"/>
      <c r="W430" s="387"/>
      <c r="X430" s="387"/>
      <c r="Y430" s="387"/>
      <c r="Z430" s="387"/>
      <c r="AA430" s="387"/>
      <c r="AB430" s="387"/>
      <c r="AC430" s="387"/>
      <c r="AD430" s="387"/>
    </row>
    <row r="431" spans="1:30" ht="13" customHeight="1">
      <c r="A431" s="522">
        <v>120</v>
      </c>
      <c r="B431" s="522">
        <f t="shared" si="0"/>
        <v>423</v>
      </c>
      <c r="C431" s="755"/>
      <c r="D431" s="755"/>
      <c r="E431" s="558"/>
      <c r="F431" s="665"/>
      <c r="G431" s="561" t="str">
        <f>IF(E431="","",VLOOKUP(E431,Ref_Brg!$B$8:$C$311,2,FALSE))</f>
        <v/>
      </c>
      <c r="H431" s="647"/>
      <c r="I431" s="660"/>
      <c r="J431" s="669" t="str">
        <f>IF(Table4[[#This Row],[Vol]]="","",Table4[[#This Row],[Vol]]*Table4[[#This Row],[Harga Beli]])</f>
        <v/>
      </c>
      <c r="K431" s="387"/>
      <c r="L431" s="387"/>
      <c r="M431" s="387"/>
      <c r="N431" s="387"/>
      <c r="O431" s="387"/>
      <c r="P431" s="387"/>
      <c r="Q431" s="387"/>
      <c r="R431" s="387"/>
      <c r="S431" s="387"/>
      <c r="T431" s="387"/>
      <c r="U431" s="387"/>
      <c r="V431" s="387"/>
      <c r="W431" s="387"/>
      <c r="X431" s="387"/>
      <c r="Y431" s="387"/>
      <c r="Z431" s="387"/>
      <c r="AA431" s="387"/>
      <c r="AB431" s="387"/>
      <c r="AC431" s="387"/>
      <c r="AD431" s="387"/>
    </row>
    <row r="432" spans="1:30" ht="13" customHeight="1">
      <c r="A432" s="522">
        <v>121</v>
      </c>
      <c r="B432" s="522">
        <f t="shared" si="0"/>
        <v>424</v>
      </c>
      <c r="C432" s="755"/>
      <c r="D432" s="755"/>
      <c r="E432" s="558"/>
      <c r="F432" s="665"/>
      <c r="G432" s="561" t="str">
        <f>IF(E432="","",VLOOKUP(E432,Ref_Brg!$B$8:$C$311,2,FALSE))</f>
        <v/>
      </c>
      <c r="H432" s="647"/>
      <c r="I432" s="660"/>
      <c r="J432" s="669" t="str">
        <f>IF(Table4[[#This Row],[Vol]]="","",Table4[[#This Row],[Vol]]*Table4[[#This Row],[Harga Beli]])</f>
        <v/>
      </c>
      <c r="K432" s="387"/>
      <c r="L432" s="387"/>
      <c r="M432" s="387"/>
      <c r="N432" s="387"/>
      <c r="O432" s="387"/>
      <c r="P432" s="387"/>
      <c r="Q432" s="387"/>
      <c r="R432" s="387"/>
      <c r="S432" s="387"/>
      <c r="T432" s="387"/>
      <c r="U432" s="387"/>
      <c r="V432" s="387"/>
      <c r="W432" s="387"/>
      <c r="X432" s="387"/>
      <c r="Y432" s="387"/>
      <c r="Z432" s="387"/>
      <c r="AA432" s="387"/>
      <c r="AB432" s="387"/>
      <c r="AC432" s="387"/>
      <c r="AD432" s="387"/>
    </row>
    <row r="433" spans="1:30" ht="13" customHeight="1">
      <c r="A433" s="522">
        <v>122</v>
      </c>
      <c r="B433" s="522">
        <f t="shared" si="0"/>
        <v>425</v>
      </c>
      <c r="C433" s="755"/>
      <c r="D433" s="755"/>
      <c r="E433" s="558"/>
      <c r="F433" s="665"/>
      <c r="G433" s="561" t="str">
        <f>IF(E433="","",VLOOKUP(E433,Ref_Brg!$B$8:$C$311,2,FALSE))</f>
        <v/>
      </c>
      <c r="H433" s="647"/>
      <c r="I433" s="660"/>
      <c r="J433" s="669" t="str">
        <f>IF(Table4[[#This Row],[Vol]]="","",Table4[[#This Row],[Vol]]*Table4[[#This Row],[Harga Beli]])</f>
        <v/>
      </c>
      <c r="K433" s="387"/>
      <c r="L433" s="387"/>
      <c r="M433" s="387"/>
      <c r="N433" s="387"/>
      <c r="O433" s="387"/>
      <c r="P433" s="387"/>
      <c r="Q433" s="387"/>
      <c r="R433" s="387"/>
      <c r="S433" s="387"/>
      <c r="T433" s="387"/>
      <c r="U433" s="387"/>
      <c r="V433" s="387"/>
      <c r="W433" s="387"/>
      <c r="X433" s="387"/>
      <c r="Y433" s="387"/>
      <c r="Z433" s="387"/>
      <c r="AA433" s="387"/>
      <c r="AB433" s="387"/>
      <c r="AC433" s="387"/>
      <c r="AD433" s="387"/>
    </row>
    <row r="434" spans="1:30" ht="13" customHeight="1">
      <c r="A434" s="522">
        <v>123</v>
      </c>
      <c r="B434" s="522">
        <f t="shared" si="0"/>
        <v>426</v>
      </c>
      <c r="C434" s="755"/>
      <c r="D434" s="755"/>
      <c r="E434" s="558"/>
      <c r="F434" s="665"/>
      <c r="G434" s="561" t="str">
        <f>IF(E434="","",VLOOKUP(E434,Ref_Brg!$B$8:$C$311,2,FALSE))</f>
        <v/>
      </c>
      <c r="H434" s="647"/>
      <c r="I434" s="660"/>
      <c r="J434" s="669" t="str">
        <f>IF(Table4[[#This Row],[Vol]]="","",Table4[[#This Row],[Vol]]*Table4[[#This Row],[Harga Beli]])</f>
        <v/>
      </c>
      <c r="K434" s="387"/>
      <c r="L434" s="387"/>
      <c r="M434" s="387"/>
      <c r="N434" s="387"/>
      <c r="O434" s="387"/>
      <c r="P434" s="387"/>
      <c r="Q434" s="387"/>
      <c r="R434" s="387"/>
      <c r="S434" s="387"/>
      <c r="T434" s="387"/>
      <c r="U434" s="387"/>
      <c r="V434" s="387"/>
      <c r="W434" s="387"/>
      <c r="X434" s="387"/>
      <c r="Y434" s="387"/>
      <c r="Z434" s="387"/>
      <c r="AA434" s="387"/>
      <c r="AB434" s="387"/>
      <c r="AC434" s="387"/>
      <c r="AD434" s="387"/>
    </row>
    <row r="435" spans="1:30" ht="13" customHeight="1">
      <c r="A435" s="522">
        <v>124</v>
      </c>
      <c r="B435" s="522">
        <f t="shared" si="0"/>
        <v>427</v>
      </c>
      <c r="C435" s="755"/>
      <c r="D435" s="755"/>
      <c r="E435" s="558"/>
      <c r="F435" s="665"/>
      <c r="G435" s="561" t="str">
        <f>IF(E435="","",VLOOKUP(E435,Ref_Brg!$B$8:$C$311,2,FALSE))</f>
        <v/>
      </c>
      <c r="H435" s="647"/>
      <c r="I435" s="660"/>
      <c r="J435" s="669" t="str">
        <f>IF(Table4[[#This Row],[Vol]]="","",Table4[[#This Row],[Vol]]*Table4[[#This Row],[Harga Beli]])</f>
        <v/>
      </c>
      <c r="K435" s="387"/>
      <c r="L435" s="387"/>
      <c r="M435" s="387"/>
      <c r="N435" s="387"/>
      <c r="O435" s="387"/>
      <c r="P435" s="387"/>
      <c r="Q435" s="387"/>
      <c r="R435" s="387"/>
      <c r="S435" s="387"/>
      <c r="T435" s="387"/>
      <c r="U435" s="387"/>
      <c r="V435" s="387"/>
      <c r="W435" s="387"/>
      <c r="X435" s="387"/>
      <c r="Y435" s="387"/>
      <c r="Z435" s="387"/>
      <c r="AA435" s="387"/>
      <c r="AB435" s="387"/>
      <c r="AC435" s="387"/>
      <c r="AD435" s="387"/>
    </row>
    <row r="436" spans="1:30" ht="13" customHeight="1">
      <c r="A436" s="522">
        <v>125</v>
      </c>
      <c r="B436" s="522">
        <f t="shared" si="0"/>
        <v>428</v>
      </c>
      <c r="C436" s="755"/>
      <c r="D436" s="755"/>
      <c r="E436" s="558"/>
      <c r="F436" s="665"/>
      <c r="G436" s="561" t="str">
        <f>IF(E436="","",VLOOKUP(E436,Ref_Brg!$B$8:$C$311,2,FALSE))</f>
        <v/>
      </c>
      <c r="H436" s="647"/>
      <c r="I436" s="660"/>
      <c r="J436" s="669" t="str">
        <f>IF(Table4[[#This Row],[Vol]]="","",Table4[[#This Row],[Vol]]*Table4[[#This Row],[Harga Beli]])</f>
        <v/>
      </c>
      <c r="K436" s="387"/>
      <c r="L436" s="387"/>
      <c r="M436" s="387"/>
      <c r="N436" s="387"/>
      <c r="O436" s="387"/>
      <c r="P436" s="387"/>
      <c r="Q436" s="387"/>
      <c r="R436" s="387"/>
      <c r="S436" s="387"/>
      <c r="T436" s="387"/>
      <c r="U436" s="387"/>
      <c r="V436" s="387"/>
      <c r="W436" s="387"/>
      <c r="X436" s="387"/>
      <c r="Y436" s="387"/>
      <c r="Z436" s="387"/>
      <c r="AA436" s="387"/>
      <c r="AB436" s="387"/>
      <c r="AC436" s="387"/>
      <c r="AD436" s="387"/>
    </row>
    <row r="437" spans="1:30" ht="13" customHeight="1">
      <c r="A437" s="522">
        <v>126</v>
      </c>
      <c r="B437" s="522">
        <f t="shared" si="0"/>
        <v>429</v>
      </c>
      <c r="C437" s="755"/>
      <c r="D437" s="755"/>
      <c r="E437" s="558"/>
      <c r="F437" s="665"/>
      <c r="G437" s="561" t="str">
        <f>IF(E437="","",VLOOKUP(E437,Ref_Brg!$B$8:$C$311,2,FALSE))</f>
        <v/>
      </c>
      <c r="H437" s="647"/>
      <c r="I437" s="660"/>
      <c r="J437" s="669" t="str">
        <f>IF(Table4[[#This Row],[Vol]]="","",Table4[[#This Row],[Vol]]*Table4[[#This Row],[Harga Beli]])</f>
        <v/>
      </c>
      <c r="K437" s="387"/>
      <c r="L437" s="387"/>
      <c r="M437" s="387"/>
      <c r="N437" s="387"/>
      <c r="O437" s="387"/>
      <c r="P437" s="387"/>
      <c r="Q437" s="387"/>
      <c r="R437" s="387"/>
      <c r="S437" s="387"/>
      <c r="T437" s="387"/>
      <c r="U437" s="387"/>
      <c r="V437" s="387"/>
      <c r="W437" s="387"/>
      <c r="X437" s="387"/>
      <c r="Y437" s="387"/>
      <c r="Z437" s="387"/>
      <c r="AA437" s="387"/>
      <c r="AB437" s="387"/>
      <c r="AC437" s="387"/>
      <c r="AD437" s="387"/>
    </row>
    <row r="438" spans="1:30" ht="13" customHeight="1">
      <c r="A438" s="522">
        <v>127</v>
      </c>
      <c r="B438" s="522">
        <f t="shared" si="0"/>
        <v>430</v>
      </c>
      <c r="C438" s="755"/>
      <c r="D438" s="755"/>
      <c r="E438" s="558"/>
      <c r="F438" s="665"/>
      <c r="G438" s="561" t="str">
        <f>IF(E438="","",VLOOKUP(E438,Ref_Brg!$B$8:$C$311,2,FALSE))</f>
        <v/>
      </c>
      <c r="H438" s="647"/>
      <c r="I438" s="660"/>
      <c r="J438" s="669" t="str">
        <f>IF(Table4[[#This Row],[Vol]]="","",Table4[[#This Row],[Vol]]*Table4[[#This Row],[Harga Beli]])</f>
        <v/>
      </c>
      <c r="K438" s="387"/>
      <c r="L438" s="387"/>
      <c r="M438" s="387"/>
      <c r="N438" s="387"/>
      <c r="O438" s="387"/>
      <c r="P438" s="387"/>
      <c r="Q438" s="387"/>
      <c r="R438" s="387"/>
      <c r="S438" s="387"/>
      <c r="T438" s="387"/>
      <c r="U438" s="387"/>
      <c r="V438" s="387"/>
      <c r="W438" s="387"/>
      <c r="X438" s="387"/>
      <c r="Y438" s="387"/>
      <c r="Z438" s="387"/>
      <c r="AA438" s="387"/>
      <c r="AB438" s="387"/>
      <c r="AC438" s="387"/>
      <c r="AD438" s="387"/>
    </row>
    <row r="439" spans="1:30" ht="13" customHeight="1">
      <c r="A439" s="522">
        <v>128</v>
      </c>
      <c r="B439" s="522">
        <f t="shared" si="0"/>
        <v>431</v>
      </c>
      <c r="C439" s="755"/>
      <c r="D439" s="755"/>
      <c r="E439" s="558"/>
      <c r="F439" s="665"/>
      <c r="G439" s="561" t="str">
        <f>IF(E439="","",VLOOKUP(E439,Ref_Brg!$B$8:$C$311,2,FALSE))</f>
        <v/>
      </c>
      <c r="H439" s="647"/>
      <c r="I439" s="660"/>
      <c r="J439" s="669" t="str">
        <f>IF(Table4[[#This Row],[Vol]]="","",Table4[[#This Row],[Vol]]*Table4[[#This Row],[Harga Beli]])</f>
        <v/>
      </c>
      <c r="K439" s="387"/>
      <c r="L439" s="387"/>
      <c r="M439" s="387"/>
      <c r="N439" s="387"/>
      <c r="O439" s="387"/>
      <c r="P439" s="387"/>
      <c r="Q439" s="387"/>
      <c r="R439" s="387"/>
      <c r="S439" s="387"/>
      <c r="T439" s="387"/>
      <c r="U439" s="387"/>
      <c r="V439" s="387"/>
      <c r="W439" s="387"/>
      <c r="X439" s="387"/>
      <c r="Y439" s="387"/>
      <c r="Z439" s="387"/>
      <c r="AA439" s="387"/>
      <c r="AB439" s="387"/>
      <c r="AC439" s="387"/>
      <c r="AD439" s="387"/>
    </row>
    <row r="440" spans="1:30" ht="13" customHeight="1">
      <c r="A440" s="522">
        <v>129</v>
      </c>
      <c r="B440" s="522">
        <f t="shared" si="0"/>
        <v>432</v>
      </c>
      <c r="C440" s="755"/>
      <c r="D440" s="755"/>
      <c r="E440" s="558"/>
      <c r="F440" s="665"/>
      <c r="G440" s="561" t="str">
        <f>IF(E440="","",VLOOKUP(E440,Ref_Brg!$B$8:$C$311,2,FALSE))</f>
        <v/>
      </c>
      <c r="H440" s="647"/>
      <c r="I440" s="660"/>
      <c r="J440" s="669" t="str">
        <f>IF(Table4[[#This Row],[Vol]]="","",Table4[[#This Row],[Vol]]*Table4[[#This Row],[Harga Beli]])</f>
        <v/>
      </c>
      <c r="K440" s="387"/>
      <c r="L440" s="387"/>
      <c r="M440" s="387"/>
      <c r="N440" s="387"/>
      <c r="O440" s="387"/>
      <c r="P440" s="387"/>
      <c r="Q440" s="387"/>
      <c r="R440" s="387"/>
      <c r="S440" s="387"/>
      <c r="T440" s="387"/>
      <c r="U440" s="387"/>
      <c r="V440" s="387"/>
      <c r="W440" s="387"/>
      <c r="X440" s="387"/>
      <c r="Y440" s="387"/>
      <c r="Z440" s="387"/>
      <c r="AA440" s="387"/>
      <c r="AB440" s="387"/>
      <c r="AC440" s="387"/>
      <c r="AD440" s="387"/>
    </row>
    <row r="441" spans="1:30" ht="13" customHeight="1">
      <c r="A441" s="522">
        <v>130</v>
      </c>
      <c r="B441" s="522">
        <f t="shared" si="0"/>
        <v>433</v>
      </c>
      <c r="C441" s="755"/>
      <c r="D441" s="755"/>
      <c r="E441" s="558"/>
      <c r="F441" s="665"/>
      <c r="G441" s="561" t="str">
        <f>IF(E441="","",VLOOKUP(E441,Ref_Brg!$B$8:$C$311,2,FALSE))</f>
        <v/>
      </c>
      <c r="H441" s="647"/>
      <c r="I441" s="660"/>
      <c r="J441" s="669" t="str">
        <f>IF(Table4[[#This Row],[Vol]]="","",Table4[[#This Row],[Vol]]*Table4[[#This Row],[Harga Beli]])</f>
        <v/>
      </c>
      <c r="K441" s="387"/>
      <c r="L441" s="387"/>
      <c r="M441" s="387"/>
      <c r="N441" s="387"/>
      <c r="O441" s="387"/>
      <c r="P441" s="387"/>
      <c r="Q441" s="387"/>
      <c r="R441" s="387"/>
      <c r="S441" s="387"/>
      <c r="T441" s="387"/>
      <c r="U441" s="387"/>
      <c r="V441" s="387"/>
      <c r="W441" s="387"/>
      <c r="X441" s="387"/>
      <c r="Y441" s="387"/>
      <c r="Z441" s="387"/>
      <c r="AA441" s="387"/>
      <c r="AB441" s="387"/>
      <c r="AC441" s="387"/>
      <c r="AD441" s="387"/>
    </row>
    <row r="442" spans="1:30" ht="13" customHeight="1">
      <c r="A442" s="522">
        <v>131</v>
      </c>
      <c r="B442" s="522">
        <f t="shared" si="0"/>
        <v>434</v>
      </c>
      <c r="C442" s="755"/>
      <c r="D442" s="755"/>
      <c r="E442" s="558"/>
      <c r="F442" s="665"/>
      <c r="G442" s="561" t="str">
        <f>IF(E442="","",VLOOKUP(E442,Ref_Brg!$B$8:$C$311,2,FALSE))</f>
        <v/>
      </c>
      <c r="H442" s="647"/>
      <c r="I442" s="660"/>
      <c r="J442" s="669" t="str">
        <f>IF(Table4[[#This Row],[Vol]]="","",Table4[[#This Row],[Vol]]*Table4[[#This Row],[Harga Beli]])</f>
        <v/>
      </c>
      <c r="K442" s="387"/>
      <c r="L442" s="387"/>
      <c r="M442" s="387"/>
      <c r="N442" s="387"/>
      <c r="O442" s="387"/>
      <c r="P442" s="387"/>
      <c r="Q442" s="387"/>
      <c r="R442" s="387"/>
      <c r="S442" s="387"/>
      <c r="T442" s="387"/>
      <c r="U442" s="387"/>
      <c r="V442" s="387"/>
      <c r="W442" s="387"/>
      <c r="X442" s="387"/>
      <c r="Y442" s="387"/>
      <c r="Z442" s="387"/>
      <c r="AA442" s="387"/>
      <c r="AB442" s="387"/>
      <c r="AC442" s="387"/>
      <c r="AD442" s="387"/>
    </row>
    <row r="443" spans="1:30" ht="13" customHeight="1">
      <c r="A443" s="522">
        <v>132</v>
      </c>
      <c r="B443" s="522">
        <f t="shared" si="0"/>
        <v>435</v>
      </c>
      <c r="C443" s="755"/>
      <c r="D443" s="755"/>
      <c r="E443" s="558"/>
      <c r="F443" s="665"/>
      <c r="G443" s="561" t="str">
        <f>IF(E443="","",VLOOKUP(E443,Ref_Brg!$B$8:$C$311,2,FALSE))</f>
        <v/>
      </c>
      <c r="H443" s="647"/>
      <c r="I443" s="660"/>
      <c r="J443" s="669" t="str">
        <f>IF(Table4[[#This Row],[Vol]]="","",Table4[[#This Row],[Vol]]*Table4[[#This Row],[Harga Beli]])</f>
        <v/>
      </c>
      <c r="K443" s="387"/>
      <c r="L443" s="387"/>
      <c r="M443" s="387"/>
      <c r="N443" s="387"/>
      <c r="O443" s="387"/>
      <c r="P443" s="387"/>
      <c r="Q443" s="387"/>
      <c r="R443" s="387"/>
      <c r="S443" s="387"/>
      <c r="T443" s="387"/>
      <c r="U443" s="387"/>
      <c r="V443" s="387"/>
      <c r="W443" s="387"/>
      <c r="X443" s="387"/>
      <c r="Y443" s="387"/>
      <c r="Z443" s="387"/>
      <c r="AA443" s="387"/>
      <c r="AB443" s="387"/>
      <c r="AC443" s="387"/>
      <c r="AD443" s="387"/>
    </row>
    <row r="444" spans="1:30" ht="13" customHeight="1">
      <c r="A444" s="522">
        <v>133</v>
      </c>
      <c r="B444" s="522">
        <f t="shared" si="0"/>
        <v>436</v>
      </c>
      <c r="C444" s="755"/>
      <c r="D444" s="755"/>
      <c r="E444" s="558"/>
      <c r="F444" s="665"/>
      <c r="G444" s="561" t="str">
        <f>IF(E444="","",VLOOKUP(E444,Ref_Brg!$B$8:$C$311,2,FALSE))</f>
        <v/>
      </c>
      <c r="H444" s="647"/>
      <c r="I444" s="660"/>
      <c r="J444" s="669" t="str">
        <f>IF(Table4[[#This Row],[Vol]]="","",Table4[[#This Row],[Vol]]*Table4[[#This Row],[Harga Beli]])</f>
        <v/>
      </c>
      <c r="K444" s="387"/>
      <c r="L444" s="387"/>
      <c r="M444" s="387"/>
      <c r="N444" s="387"/>
      <c r="O444" s="387"/>
      <c r="P444" s="387"/>
      <c r="Q444" s="387"/>
      <c r="R444" s="387"/>
      <c r="S444" s="387"/>
      <c r="T444" s="387"/>
      <c r="U444" s="387"/>
      <c r="V444" s="387"/>
      <c r="W444" s="387"/>
      <c r="X444" s="387"/>
      <c r="Y444" s="387"/>
      <c r="Z444" s="387"/>
      <c r="AA444" s="387"/>
      <c r="AB444" s="387"/>
      <c r="AC444" s="387"/>
      <c r="AD444" s="387"/>
    </row>
    <row r="445" spans="1:30" ht="13" customHeight="1">
      <c r="A445" s="522">
        <v>134</v>
      </c>
      <c r="B445" s="522">
        <f t="shared" si="0"/>
        <v>437</v>
      </c>
      <c r="C445" s="755"/>
      <c r="D445" s="755"/>
      <c r="E445" s="558"/>
      <c r="F445" s="665"/>
      <c r="G445" s="561" t="str">
        <f>IF(E445="","",VLOOKUP(E445,Ref_Brg!$B$8:$C$311,2,FALSE))</f>
        <v/>
      </c>
      <c r="H445" s="647"/>
      <c r="I445" s="660"/>
      <c r="J445" s="669" t="str">
        <f>IF(Table4[[#This Row],[Vol]]="","",Table4[[#This Row],[Vol]]*Table4[[#This Row],[Harga Beli]])</f>
        <v/>
      </c>
      <c r="K445" s="387"/>
      <c r="L445" s="387"/>
      <c r="M445" s="387"/>
      <c r="N445" s="387"/>
      <c r="O445" s="387"/>
      <c r="P445" s="387"/>
      <c r="Q445" s="387"/>
      <c r="R445" s="387"/>
      <c r="S445" s="387"/>
      <c r="T445" s="387"/>
      <c r="U445" s="387"/>
      <c r="V445" s="387"/>
      <c r="W445" s="387"/>
      <c r="X445" s="387"/>
      <c r="Y445" s="387"/>
      <c r="Z445" s="387"/>
      <c r="AA445" s="387"/>
      <c r="AB445" s="387"/>
      <c r="AC445" s="387"/>
      <c r="AD445" s="387"/>
    </row>
    <row r="446" spans="1:30" ht="13" customHeight="1">
      <c r="A446" s="522">
        <v>135</v>
      </c>
      <c r="B446" s="522">
        <f t="shared" si="0"/>
        <v>438</v>
      </c>
      <c r="C446" s="755"/>
      <c r="D446" s="755"/>
      <c r="E446" s="558"/>
      <c r="F446" s="665"/>
      <c r="G446" s="561" t="str">
        <f>IF(E446="","",VLOOKUP(E446,Ref_Brg!$B$8:$C$311,2,FALSE))</f>
        <v/>
      </c>
      <c r="H446" s="647"/>
      <c r="I446" s="660"/>
      <c r="J446" s="669" t="str">
        <f>IF(Table4[[#This Row],[Vol]]="","",Table4[[#This Row],[Vol]]*Table4[[#This Row],[Harga Beli]])</f>
        <v/>
      </c>
      <c r="K446" s="387"/>
      <c r="L446" s="387"/>
      <c r="M446" s="387"/>
      <c r="N446" s="387"/>
      <c r="O446" s="387"/>
      <c r="P446" s="387"/>
      <c r="Q446" s="387"/>
      <c r="R446" s="387"/>
      <c r="S446" s="387"/>
      <c r="T446" s="387"/>
      <c r="U446" s="387"/>
      <c r="V446" s="387"/>
      <c r="W446" s="387"/>
      <c r="X446" s="387"/>
      <c r="Y446" s="387"/>
      <c r="Z446" s="387"/>
      <c r="AA446" s="387"/>
      <c r="AB446" s="387"/>
      <c r="AC446" s="387"/>
      <c r="AD446" s="387"/>
    </row>
    <row r="447" spans="1:30" ht="13" customHeight="1">
      <c r="A447" s="522">
        <v>136</v>
      </c>
      <c r="B447" s="522">
        <f t="shared" si="0"/>
        <v>439</v>
      </c>
      <c r="C447" s="755"/>
      <c r="D447" s="755"/>
      <c r="E447" s="558"/>
      <c r="F447" s="665"/>
      <c r="G447" s="561" t="str">
        <f>IF(E447="","",VLOOKUP(E447,Ref_Brg!$B$8:$C$311,2,FALSE))</f>
        <v/>
      </c>
      <c r="H447" s="647"/>
      <c r="I447" s="660"/>
      <c r="J447" s="669" t="str">
        <f>IF(Table4[[#This Row],[Vol]]="","",Table4[[#This Row],[Vol]]*Table4[[#This Row],[Harga Beli]])</f>
        <v/>
      </c>
      <c r="K447" s="387"/>
      <c r="L447" s="387"/>
      <c r="M447" s="387"/>
      <c r="N447" s="387"/>
      <c r="O447" s="387"/>
      <c r="P447" s="387"/>
      <c r="Q447" s="387"/>
      <c r="R447" s="387"/>
      <c r="S447" s="387"/>
      <c r="T447" s="387"/>
      <c r="U447" s="387"/>
      <c r="V447" s="387"/>
      <c r="W447" s="387"/>
      <c r="X447" s="387"/>
      <c r="Y447" s="387"/>
      <c r="Z447" s="387"/>
      <c r="AA447" s="387"/>
      <c r="AB447" s="387"/>
      <c r="AC447" s="387"/>
      <c r="AD447" s="387"/>
    </row>
    <row r="448" spans="1:30" ht="13" customHeight="1">
      <c r="A448" s="522">
        <v>137</v>
      </c>
      <c r="B448" s="522">
        <f t="shared" si="0"/>
        <v>440</v>
      </c>
      <c r="C448" s="755"/>
      <c r="D448" s="755"/>
      <c r="E448" s="558"/>
      <c r="F448" s="665"/>
      <c r="G448" s="561" t="str">
        <f>IF(E448="","",VLOOKUP(E448,Ref_Brg!$B$8:$C$311,2,FALSE))</f>
        <v/>
      </c>
      <c r="H448" s="647"/>
      <c r="I448" s="660"/>
      <c r="J448" s="669" t="str">
        <f>IF(Table4[[#This Row],[Vol]]="","",Table4[[#This Row],[Vol]]*Table4[[#This Row],[Harga Beli]])</f>
        <v/>
      </c>
      <c r="K448" s="387"/>
      <c r="L448" s="387"/>
      <c r="M448" s="387"/>
      <c r="N448" s="387"/>
      <c r="O448" s="387"/>
      <c r="P448" s="387"/>
      <c r="Q448" s="387"/>
      <c r="R448" s="387"/>
      <c r="S448" s="387"/>
      <c r="T448" s="387"/>
      <c r="U448" s="387"/>
      <c r="V448" s="387"/>
      <c r="W448" s="387"/>
      <c r="X448" s="387"/>
      <c r="Y448" s="387"/>
      <c r="Z448" s="387"/>
      <c r="AA448" s="387"/>
      <c r="AB448" s="387"/>
      <c r="AC448" s="387"/>
      <c r="AD448" s="387"/>
    </row>
    <row r="449" spans="1:30" ht="13" customHeight="1">
      <c r="A449" s="522">
        <v>138</v>
      </c>
      <c r="B449" s="522">
        <f t="shared" si="0"/>
        <v>441</v>
      </c>
      <c r="C449" s="755"/>
      <c r="D449" s="755"/>
      <c r="E449" s="558"/>
      <c r="F449" s="665"/>
      <c r="G449" s="561" t="str">
        <f>IF(E449="","",VLOOKUP(E449,Ref_Brg!$B$8:$C$311,2,FALSE))</f>
        <v/>
      </c>
      <c r="H449" s="647"/>
      <c r="I449" s="660"/>
      <c r="J449" s="669" t="str">
        <f>IF(Table4[[#This Row],[Vol]]="","",Table4[[#This Row],[Vol]]*Table4[[#This Row],[Harga Beli]])</f>
        <v/>
      </c>
      <c r="K449" s="387"/>
      <c r="L449" s="387"/>
      <c r="M449" s="387"/>
      <c r="N449" s="387"/>
      <c r="O449" s="387"/>
      <c r="P449" s="387"/>
      <c r="Q449" s="387"/>
      <c r="R449" s="387"/>
      <c r="S449" s="387"/>
      <c r="T449" s="387"/>
      <c r="U449" s="387"/>
      <c r="V449" s="387"/>
      <c r="W449" s="387"/>
      <c r="X449" s="387"/>
      <c r="Y449" s="387"/>
      <c r="Z449" s="387"/>
      <c r="AA449" s="387"/>
      <c r="AB449" s="387"/>
      <c r="AC449" s="387"/>
      <c r="AD449" s="387"/>
    </row>
    <row r="450" spans="1:30" ht="13" customHeight="1">
      <c r="A450" s="522">
        <v>139</v>
      </c>
      <c r="B450" s="522">
        <f t="shared" si="0"/>
        <v>442</v>
      </c>
      <c r="C450" s="755"/>
      <c r="D450" s="755"/>
      <c r="E450" s="558"/>
      <c r="F450" s="665"/>
      <c r="G450" s="561" t="str">
        <f>IF(E450="","",VLOOKUP(E450,Ref_Brg!$B$8:$C$311,2,FALSE))</f>
        <v/>
      </c>
      <c r="H450" s="647"/>
      <c r="I450" s="660"/>
      <c r="J450" s="669" t="str">
        <f>IF(Table4[[#This Row],[Vol]]="","",Table4[[#This Row],[Vol]]*Table4[[#This Row],[Harga Beli]])</f>
        <v/>
      </c>
      <c r="K450" s="387"/>
      <c r="L450" s="387"/>
      <c r="M450" s="387"/>
      <c r="N450" s="387"/>
      <c r="O450" s="387"/>
      <c r="P450" s="387"/>
      <c r="Q450" s="387"/>
      <c r="R450" s="387"/>
      <c r="S450" s="387"/>
      <c r="T450" s="387"/>
      <c r="U450" s="387"/>
      <c r="V450" s="387"/>
      <c r="W450" s="387"/>
      <c r="X450" s="387"/>
      <c r="Y450" s="387"/>
      <c r="Z450" s="387"/>
      <c r="AA450" s="387"/>
      <c r="AB450" s="387"/>
      <c r="AC450" s="387"/>
      <c r="AD450" s="387"/>
    </row>
    <row r="451" spans="1:30" ht="13" customHeight="1">
      <c r="A451" s="522">
        <v>140</v>
      </c>
      <c r="B451" s="522">
        <f t="shared" si="0"/>
        <v>443</v>
      </c>
      <c r="C451" s="755"/>
      <c r="D451" s="755"/>
      <c r="E451" s="558"/>
      <c r="F451" s="665"/>
      <c r="G451" s="561" t="str">
        <f>IF(E451="","",VLOOKUP(E451,Ref_Brg!$B$8:$C$311,2,FALSE))</f>
        <v/>
      </c>
      <c r="H451" s="647"/>
      <c r="I451" s="660"/>
      <c r="J451" s="669" t="str">
        <f>IF(Table4[[#This Row],[Vol]]="","",Table4[[#This Row],[Vol]]*Table4[[#This Row],[Harga Beli]])</f>
        <v/>
      </c>
      <c r="K451" s="387"/>
      <c r="L451" s="387"/>
      <c r="M451" s="387"/>
      <c r="N451" s="387"/>
      <c r="O451" s="387"/>
      <c r="P451" s="387"/>
      <c r="Q451" s="387"/>
      <c r="R451" s="387"/>
      <c r="S451" s="387"/>
      <c r="T451" s="387"/>
      <c r="U451" s="387"/>
      <c r="V451" s="387"/>
      <c r="W451" s="387"/>
      <c r="X451" s="387"/>
      <c r="Y451" s="387"/>
      <c r="Z451" s="387"/>
      <c r="AA451" s="387"/>
      <c r="AB451" s="387"/>
      <c r="AC451" s="387"/>
      <c r="AD451" s="387"/>
    </row>
    <row r="452" spans="1:30" ht="13" customHeight="1">
      <c r="A452" s="522">
        <v>141</v>
      </c>
      <c r="B452" s="522">
        <f t="shared" si="0"/>
        <v>444</v>
      </c>
      <c r="C452" s="755"/>
      <c r="D452" s="755"/>
      <c r="E452" s="558"/>
      <c r="F452" s="665"/>
      <c r="G452" s="561" t="str">
        <f>IF(E452="","",VLOOKUP(E452,Ref_Brg!$B$8:$C$311,2,FALSE))</f>
        <v/>
      </c>
      <c r="H452" s="647"/>
      <c r="I452" s="660"/>
      <c r="J452" s="669" t="str">
        <f>IF(Table4[[#This Row],[Vol]]="","",Table4[[#This Row],[Vol]]*Table4[[#This Row],[Harga Beli]])</f>
        <v/>
      </c>
      <c r="K452" s="387"/>
      <c r="L452" s="387"/>
      <c r="M452" s="387"/>
      <c r="N452" s="387"/>
      <c r="O452" s="387"/>
      <c r="P452" s="387"/>
      <c r="Q452" s="387"/>
      <c r="R452" s="387"/>
      <c r="S452" s="387"/>
      <c r="T452" s="387"/>
      <c r="U452" s="387"/>
      <c r="V452" s="387"/>
      <c r="W452" s="387"/>
      <c r="X452" s="387"/>
      <c r="Y452" s="387"/>
      <c r="Z452" s="387"/>
      <c r="AA452" s="387"/>
      <c r="AB452" s="387"/>
      <c r="AC452" s="387"/>
      <c r="AD452" s="387"/>
    </row>
    <row r="453" spans="1:30" ht="13" customHeight="1">
      <c r="A453" s="522">
        <v>142</v>
      </c>
      <c r="B453" s="522">
        <f t="shared" si="0"/>
        <v>445</v>
      </c>
      <c r="C453" s="755"/>
      <c r="D453" s="755"/>
      <c r="E453" s="558"/>
      <c r="F453" s="665"/>
      <c r="G453" s="561" t="str">
        <f>IF(E453="","",VLOOKUP(E453,Ref_Brg!$B$8:$C$311,2,FALSE))</f>
        <v/>
      </c>
      <c r="H453" s="647"/>
      <c r="I453" s="660"/>
      <c r="J453" s="669" t="str">
        <f>IF(Table4[[#This Row],[Vol]]="","",Table4[[#This Row],[Vol]]*Table4[[#This Row],[Harga Beli]])</f>
        <v/>
      </c>
      <c r="K453" s="387"/>
      <c r="L453" s="387"/>
      <c r="M453" s="387"/>
      <c r="N453" s="387"/>
      <c r="O453" s="387"/>
      <c r="P453" s="387"/>
      <c r="Q453" s="387"/>
      <c r="R453" s="387"/>
      <c r="S453" s="387"/>
      <c r="T453" s="387"/>
      <c r="U453" s="387"/>
      <c r="V453" s="387"/>
      <c r="W453" s="387"/>
      <c r="X453" s="387"/>
      <c r="Y453" s="387"/>
      <c r="Z453" s="387"/>
      <c r="AA453" s="387"/>
      <c r="AB453" s="387"/>
      <c r="AC453" s="387"/>
      <c r="AD453" s="387"/>
    </row>
    <row r="454" spans="1:30" ht="13" customHeight="1">
      <c r="A454" s="522">
        <v>143</v>
      </c>
      <c r="B454" s="522">
        <f t="shared" si="0"/>
        <v>446</v>
      </c>
      <c r="C454" s="755"/>
      <c r="D454" s="755"/>
      <c r="E454" s="558"/>
      <c r="F454" s="665"/>
      <c r="G454" s="561" t="str">
        <f>IF(E454="","",VLOOKUP(E454,Ref_Brg!$B$8:$C$311,2,FALSE))</f>
        <v/>
      </c>
      <c r="H454" s="647"/>
      <c r="I454" s="660"/>
      <c r="J454" s="669" t="str">
        <f>IF(Table4[[#This Row],[Vol]]="","",Table4[[#This Row],[Vol]]*Table4[[#This Row],[Harga Beli]])</f>
        <v/>
      </c>
      <c r="K454" s="387"/>
      <c r="L454" s="387"/>
      <c r="M454" s="387"/>
      <c r="N454" s="387"/>
      <c r="O454" s="387"/>
      <c r="P454" s="387"/>
      <c r="Q454" s="387"/>
      <c r="R454" s="387"/>
      <c r="S454" s="387"/>
      <c r="T454" s="387"/>
      <c r="U454" s="387"/>
      <c r="V454" s="387"/>
      <c r="W454" s="387"/>
      <c r="X454" s="387"/>
      <c r="Y454" s="387"/>
      <c r="Z454" s="387"/>
      <c r="AA454" s="387"/>
      <c r="AB454" s="387"/>
      <c r="AC454" s="387"/>
      <c r="AD454" s="387"/>
    </row>
    <row r="455" spans="1:30" ht="13" customHeight="1">
      <c r="A455" s="522">
        <v>144</v>
      </c>
      <c r="B455" s="522">
        <f t="shared" si="0"/>
        <v>447</v>
      </c>
      <c r="C455" s="755"/>
      <c r="D455" s="755"/>
      <c r="E455" s="558"/>
      <c r="F455" s="665"/>
      <c r="G455" s="561" t="str">
        <f>IF(E455="","",VLOOKUP(E455,Ref_Brg!$B$8:$C$311,2,FALSE))</f>
        <v/>
      </c>
      <c r="H455" s="647"/>
      <c r="I455" s="660"/>
      <c r="J455" s="669" t="str">
        <f>IF(Table4[[#This Row],[Vol]]="","",Table4[[#This Row],[Vol]]*Table4[[#This Row],[Harga Beli]])</f>
        <v/>
      </c>
      <c r="K455" s="387"/>
      <c r="L455" s="387"/>
      <c r="M455" s="387"/>
      <c r="N455" s="387"/>
      <c r="O455" s="387"/>
      <c r="P455" s="387"/>
      <c r="Q455" s="387"/>
      <c r="R455" s="387"/>
      <c r="S455" s="387"/>
      <c r="T455" s="387"/>
      <c r="U455" s="387"/>
      <c r="V455" s="387"/>
      <c r="W455" s="387"/>
      <c r="X455" s="387"/>
      <c r="Y455" s="387"/>
      <c r="Z455" s="387"/>
      <c r="AA455" s="387"/>
      <c r="AB455" s="387"/>
      <c r="AC455" s="387"/>
      <c r="AD455" s="387"/>
    </row>
    <row r="456" spans="1:30" ht="13" customHeight="1">
      <c r="A456" s="522">
        <v>145</v>
      </c>
      <c r="B456" s="522">
        <f t="shared" si="0"/>
        <v>448</v>
      </c>
      <c r="C456" s="755"/>
      <c r="D456" s="755"/>
      <c r="E456" s="558"/>
      <c r="F456" s="665"/>
      <c r="G456" s="561" t="str">
        <f>IF(E456="","",VLOOKUP(E456,Ref_Brg!$B$8:$C$311,2,FALSE))</f>
        <v/>
      </c>
      <c r="H456" s="647"/>
      <c r="I456" s="660"/>
      <c r="J456" s="669" t="str">
        <f>IF(Table4[[#This Row],[Vol]]="","",Table4[[#This Row],[Vol]]*Table4[[#This Row],[Harga Beli]])</f>
        <v/>
      </c>
      <c r="K456" s="387"/>
      <c r="L456" s="387"/>
      <c r="M456" s="387"/>
      <c r="N456" s="387"/>
      <c r="O456" s="387"/>
      <c r="P456" s="387"/>
      <c r="Q456" s="387"/>
      <c r="R456" s="387"/>
      <c r="S456" s="387"/>
      <c r="T456" s="387"/>
      <c r="U456" s="387"/>
      <c r="V456" s="387"/>
      <c r="W456" s="387"/>
      <c r="X456" s="387"/>
      <c r="Y456" s="387"/>
      <c r="Z456" s="387"/>
      <c r="AA456" s="387"/>
      <c r="AB456" s="387"/>
      <c r="AC456" s="387"/>
      <c r="AD456" s="387"/>
    </row>
    <row r="457" spans="1:30" ht="13" customHeight="1">
      <c r="A457" s="522">
        <v>146</v>
      </c>
      <c r="B457" s="522">
        <f t="shared" si="0"/>
        <v>449</v>
      </c>
      <c r="C457" s="755"/>
      <c r="D457" s="755"/>
      <c r="E457" s="558"/>
      <c r="F457" s="665"/>
      <c r="G457" s="561" t="str">
        <f>IF(E457="","",VLOOKUP(E457,Ref_Brg!$B$8:$C$311,2,FALSE))</f>
        <v/>
      </c>
      <c r="H457" s="647"/>
      <c r="I457" s="660"/>
      <c r="J457" s="669" t="str">
        <f>IF(Table4[[#This Row],[Vol]]="","",Table4[[#This Row],[Vol]]*Table4[[#This Row],[Harga Beli]])</f>
        <v/>
      </c>
      <c r="K457" s="387"/>
      <c r="L457" s="387"/>
      <c r="M457" s="387"/>
      <c r="N457" s="387"/>
      <c r="O457" s="387"/>
      <c r="P457" s="387"/>
      <c r="Q457" s="387"/>
      <c r="R457" s="387"/>
      <c r="S457" s="387"/>
      <c r="T457" s="387"/>
      <c r="U457" s="387"/>
      <c r="V457" s="387"/>
      <c r="W457" s="387"/>
      <c r="X457" s="387"/>
      <c r="Y457" s="387"/>
      <c r="Z457" s="387"/>
      <c r="AA457" s="387"/>
      <c r="AB457" s="387"/>
      <c r="AC457" s="387"/>
      <c r="AD457" s="387"/>
    </row>
    <row r="458" spans="1:30" ht="13" customHeight="1">
      <c r="A458" s="522">
        <v>147</v>
      </c>
      <c r="B458" s="522">
        <f t="shared" si="0"/>
        <v>450</v>
      </c>
      <c r="C458" s="755"/>
      <c r="D458" s="755"/>
      <c r="E458" s="558"/>
      <c r="F458" s="665"/>
      <c r="G458" s="561" t="str">
        <f>IF(E458="","",VLOOKUP(E458,Ref_Brg!$B$8:$C$311,2,FALSE))</f>
        <v/>
      </c>
      <c r="H458" s="647"/>
      <c r="I458" s="660"/>
      <c r="J458" s="669" t="str">
        <f>IF(Table4[[#This Row],[Vol]]="","",Table4[[#This Row],[Vol]]*Table4[[#This Row],[Harga Beli]])</f>
        <v/>
      </c>
      <c r="K458" s="387"/>
      <c r="L458" s="387"/>
      <c r="M458" s="387"/>
      <c r="N458" s="387"/>
      <c r="O458" s="387"/>
      <c r="P458" s="387"/>
      <c r="Q458" s="387"/>
      <c r="R458" s="387"/>
      <c r="S458" s="387"/>
      <c r="T458" s="387"/>
      <c r="U458" s="387"/>
      <c r="V458" s="387"/>
      <c r="W458" s="387"/>
      <c r="X458" s="387"/>
      <c r="Y458" s="387"/>
      <c r="Z458" s="387"/>
      <c r="AA458" s="387"/>
      <c r="AB458" s="387"/>
      <c r="AC458" s="387"/>
      <c r="AD458" s="387"/>
    </row>
    <row r="459" spans="1:30" ht="13" customHeight="1">
      <c r="A459" s="522">
        <v>148</v>
      </c>
      <c r="B459" s="522">
        <f t="shared" si="0"/>
        <v>451</v>
      </c>
      <c r="C459" s="755"/>
      <c r="D459" s="755"/>
      <c r="E459" s="558"/>
      <c r="F459" s="665"/>
      <c r="G459" s="561" t="str">
        <f>IF(E459="","",VLOOKUP(E459,Ref_Brg!$B$8:$C$311,2,FALSE))</f>
        <v/>
      </c>
      <c r="H459" s="647"/>
      <c r="I459" s="660"/>
      <c r="J459" s="669" t="str">
        <f>IF(Table4[[#This Row],[Vol]]="","",Table4[[#This Row],[Vol]]*Table4[[#This Row],[Harga Beli]])</f>
        <v/>
      </c>
      <c r="K459" s="387"/>
      <c r="L459" s="387"/>
      <c r="M459" s="387"/>
      <c r="N459" s="387"/>
      <c r="O459" s="387"/>
      <c r="P459" s="387"/>
      <c r="Q459" s="387"/>
      <c r="R459" s="387"/>
      <c r="S459" s="387"/>
      <c r="T459" s="387"/>
      <c r="U459" s="387"/>
      <c r="V459" s="387"/>
      <c r="W459" s="387"/>
      <c r="X459" s="387"/>
      <c r="Y459" s="387"/>
      <c r="Z459" s="387"/>
      <c r="AA459" s="387"/>
      <c r="AB459" s="387"/>
      <c r="AC459" s="387"/>
      <c r="AD459" s="387"/>
    </row>
    <row r="460" spans="1:30" ht="13" customHeight="1">
      <c r="A460" s="522">
        <v>149</v>
      </c>
      <c r="B460" s="522">
        <f t="shared" si="0"/>
        <v>452</v>
      </c>
      <c r="C460" s="755"/>
      <c r="D460" s="755"/>
      <c r="E460" s="558"/>
      <c r="F460" s="665"/>
      <c r="G460" s="561" t="str">
        <f>IF(E460="","",VLOOKUP(E460,Ref_Brg!$B$8:$C$311,2,FALSE))</f>
        <v/>
      </c>
      <c r="H460" s="647"/>
      <c r="I460" s="660"/>
      <c r="J460" s="669" t="str">
        <f>IF(Table4[[#This Row],[Vol]]="","",Table4[[#This Row],[Vol]]*Table4[[#This Row],[Harga Beli]])</f>
        <v/>
      </c>
      <c r="K460" s="387"/>
      <c r="L460" s="387"/>
      <c r="M460" s="387"/>
      <c r="N460" s="387"/>
      <c r="O460" s="387"/>
      <c r="P460" s="387"/>
      <c r="Q460" s="387"/>
      <c r="R460" s="387"/>
      <c r="S460" s="387"/>
      <c r="T460" s="387"/>
      <c r="U460" s="387"/>
      <c r="V460" s="387"/>
      <c r="W460" s="387"/>
      <c r="X460" s="387"/>
      <c r="Y460" s="387"/>
      <c r="Z460" s="387"/>
      <c r="AA460" s="387"/>
      <c r="AB460" s="387"/>
      <c r="AC460" s="387"/>
      <c r="AD460" s="387"/>
    </row>
    <row r="461" spans="1:30" ht="13" customHeight="1">
      <c r="A461" s="522">
        <v>150</v>
      </c>
      <c r="B461" s="522">
        <f t="shared" si="0"/>
        <v>453</v>
      </c>
      <c r="C461" s="755"/>
      <c r="D461" s="755"/>
      <c r="E461" s="558"/>
      <c r="F461" s="665"/>
      <c r="G461" s="561" t="str">
        <f>IF(E461="","",VLOOKUP(E461,Ref_Brg!$B$8:$C$311,2,FALSE))</f>
        <v/>
      </c>
      <c r="H461" s="647"/>
      <c r="I461" s="660"/>
      <c r="J461" s="669" t="str">
        <f>IF(Table4[[#This Row],[Vol]]="","",Table4[[#This Row],[Vol]]*Table4[[#This Row],[Harga Beli]])</f>
        <v/>
      </c>
      <c r="K461" s="387"/>
      <c r="L461" s="387"/>
      <c r="M461" s="387"/>
      <c r="N461" s="387"/>
      <c r="O461" s="387"/>
      <c r="P461" s="387"/>
      <c r="Q461" s="387"/>
      <c r="R461" s="387"/>
      <c r="S461" s="387"/>
      <c r="T461" s="387"/>
      <c r="U461" s="387"/>
      <c r="V461" s="387"/>
      <c r="W461" s="387"/>
      <c r="X461" s="387"/>
      <c r="Y461" s="387"/>
      <c r="Z461" s="387"/>
      <c r="AA461" s="387"/>
      <c r="AB461" s="387"/>
      <c r="AC461" s="387"/>
      <c r="AD461" s="387"/>
    </row>
    <row r="462" spans="1:30" ht="13" customHeight="1">
      <c r="A462" s="522">
        <v>151</v>
      </c>
      <c r="B462" s="522">
        <f t="shared" si="0"/>
        <v>454</v>
      </c>
      <c r="C462" s="755"/>
      <c r="D462" s="755"/>
      <c r="E462" s="558"/>
      <c r="F462" s="665"/>
      <c r="G462" s="561" t="str">
        <f>IF(E462="","",VLOOKUP(E462,Ref_Brg!$B$8:$C$311,2,FALSE))</f>
        <v/>
      </c>
      <c r="H462" s="647"/>
      <c r="I462" s="660"/>
      <c r="J462" s="669" t="str">
        <f>IF(Table4[[#This Row],[Vol]]="","",Table4[[#This Row],[Vol]]*Table4[[#This Row],[Harga Beli]])</f>
        <v/>
      </c>
      <c r="K462" s="387"/>
      <c r="L462" s="387"/>
      <c r="M462" s="387"/>
      <c r="N462" s="387"/>
      <c r="O462" s="387"/>
      <c r="P462" s="387"/>
      <c r="Q462" s="387"/>
      <c r="R462" s="387"/>
      <c r="S462" s="387"/>
      <c r="T462" s="387"/>
      <c r="U462" s="387"/>
      <c r="V462" s="387"/>
      <c r="W462" s="387"/>
      <c r="X462" s="387"/>
      <c r="Y462" s="387"/>
      <c r="Z462" s="387"/>
      <c r="AA462" s="387"/>
      <c r="AB462" s="387"/>
      <c r="AC462" s="387"/>
      <c r="AD462" s="387"/>
    </row>
    <row r="463" spans="1:30" ht="13" customHeight="1">
      <c r="A463" s="522">
        <v>152</v>
      </c>
      <c r="B463" s="522">
        <f t="shared" si="0"/>
        <v>455</v>
      </c>
      <c r="C463" s="755"/>
      <c r="D463" s="755"/>
      <c r="E463" s="558"/>
      <c r="F463" s="665"/>
      <c r="G463" s="561" t="str">
        <f>IF(E463="","",VLOOKUP(E463,Ref_Brg!$B$8:$C$311,2,FALSE))</f>
        <v/>
      </c>
      <c r="H463" s="647"/>
      <c r="I463" s="660"/>
      <c r="J463" s="669" t="str">
        <f>IF(Table4[[#This Row],[Vol]]="","",Table4[[#This Row],[Vol]]*Table4[[#This Row],[Harga Beli]])</f>
        <v/>
      </c>
      <c r="K463" s="387"/>
      <c r="L463" s="387"/>
      <c r="M463" s="387"/>
      <c r="N463" s="387"/>
      <c r="O463" s="387"/>
      <c r="P463" s="387"/>
      <c r="Q463" s="387"/>
      <c r="R463" s="387"/>
      <c r="S463" s="387"/>
      <c r="T463" s="387"/>
      <c r="U463" s="387"/>
      <c r="V463" s="387"/>
      <c r="W463" s="387"/>
      <c r="X463" s="387"/>
      <c r="Y463" s="387"/>
      <c r="Z463" s="387"/>
      <c r="AA463" s="387"/>
      <c r="AB463" s="387"/>
      <c r="AC463" s="387"/>
      <c r="AD463" s="387"/>
    </row>
    <row r="464" spans="1:30" ht="13" customHeight="1">
      <c r="A464" s="522">
        <v>153</v>
      </c>
      <c r="B464" s="522">
        <f t="shared" si="0"/>
        <v>456</v>
      </c>
      <c r="C464" s="755"/>
      <c r="D464" s="755"/>
      <c r="E464" s="558"/>
      <c r="F464" s="665"/>
      <c r="G464" s="561" t="str">
        <f>IF(E464="","",VLOOKUP(E464,Ref_Brg!$B$8:$C$311,2,FALSE))</f>
        <v/>
      </c>
      <c r="H464" s="647"/>
      <c r="I464" s="660"/>
      <c r="J464" s="669" t="str">
        <f>IF(Table4[[#This Row],[Vol]]="","",Table4[[#This Row],[Vol]]*Table4[[#This Row],[Harga Beli]])</f>
        <v/>
      </c>
      <c r="K464" s="387"/>
      <c r="L464" s="387"/>
      <c r="M464" s="387"/>
      <c r="N464" s="387"/>
      <c r="O464" s="387"/>
      <c r="P464" s="387"/>
      <c r="Q464" s="387"/>
      <c r="R464" s="387"/>
      <c r="S464" s="387"/>
      <c r="T464" s="387"/>
      <c r="U464" s="387"/>
      <c r="V464" s="387"/>
      <c r="W464" s="387"/>
      <c r="X464" s="387"/>
      <c r="Y464" s="387"/>
      <c r="Z464" s="387"/>
      <c r="AA464" s="387"/>
      <c r="AB464" s="387"/>
      <c r="AC464" s="387"/>
      <c r="AD464" s="387"/>
    </row>
    <row r="465" spans="1:30" ht="13" customHeight="1">
      <c r="A465" s="522">
        <v>154</v>
      </c>
      <c r="B465" s="522">
        <f t="shared" si="0"/>
        <v>457</v>
      </c>
      <c r="C465" s="755"/>
      <c r="D465" s="755"/>
      <c r="E465" s="558"/>
      <c r="F465" s="665"/>
      <c r="G465" s="561" t="str">
        <f>IF(E465="","",VLOOKUP(E465,Ref_Brg!$B$8:$C$311,2,FALSE))</f>
        <v/>
      </c>
      <c r="H465" s="647"/>
      <c r="I465" s="660"/>
      <c r="J465" s="669" t="str">
        <f>IF(Table4[[#This Row],[Vol]]="","",Table4[[#This Row],[Vol]]*Table4[[#This Row],[Harga Beli]])</f>
        <v/>
      </c>
      <c r="K465" s="387"/>
      <c r="L465" s="387"/>
      <c r="M465" s="387"/>
      <c r="N465" s="387"/>
      <c r="O465" s="387"/>
      <c r="P465" s="387"/>
      <c r="Q465" s="387"/>
      <c r="R465" s="387"/>
      <c r="S465" s="387"/>
      <c r="T465" s="387"/>
      <c r="U465" s="387"/>
      <c r="V465" s="387"/>
      <c r="W465" s="387"/>
      <c r="X465" s="387"/>
      <c r="Y465" s="387"/>
      <c r="Z465" s="387"/>
      <c r="AA465" s="387"/>
      <c r="AB465" s="387"/>
      <c r="AC465" s="387"/>
      <c r="AD465" s="387"/>
    </row>
    <row r="466" spans="1:30" ht="13" customHeight="1">
      <c r="A466" s="522">
        <v>155</v>
      </c>
      <c r="B466" s="522">
        <f t="shared" si="0"/>
        <v>458</v>
      </c>
      <c r="C466" s="755"/>
      <c r="D466" s="755"/>
      <c r="E466" s="558"/>
      <c r="F466" s="665"/>
      <c r="G466" s="561" t="str">
        <f>IF(E466="","",VLOOKUP(E466,Ref_Brg!$B$8:$C$311,2,FALSE))</f>
        <v/>
      </c>
      <c r="H466" s="647"/>
      <c r="I466" s="660"/>
      <c r="J466" s="669" t="str">
        <f>IF(Table4[[#This Row],[Vol]]="","",Table4[[#This Row],[Vol]]*Table4[[#This Row],[Harga Beli]])</f>
        <v/>
      </c>
      <c r="K466" s="387"/>
      <c r="L466" s="387"/>
      <c r="M466" s="387"/>
      <c r="N466" s="387"/>
      <c r="O466" s="387"/>
      <c r="P466" s="387"/>
      <c r="Q466" s="387"/>
      <c r="R466" s="387"/>
      <c r="S466" s="387"/>
      <c r="T466" s="387"/>
      <c r="U466" s="387"/>
      <c r="V466" s="387"/>
      <c r="W466" s="387"/>
      <c r="X466" s="387"/>
      <c r="Y466" s="387"/>
      <c r="Z466" s="387"/>
      <c r="AA466" s="387"/>
      <c r="AB466" s="387"/>
      <c r="AC466" s="387"/>
      <c r="AD466" s="387"/>
    </row>
    <row r="467" spans="1:30" ht="13" customHeight="1">
      <c r="A467" s="522">
        <v>156</v>
      </c>
      <c r="B467" s="522">
        <f t="shared" si="0"/>
        <v>459</v>
      </c>
      <c r="C467" s="755"/>
      <c r="D467" s="755"/>
      <c r="E467" s="558"/>
      <c r="F467" s="665"/>
      <c r="G467" s="561" t="str">
        <f>IF(E467="","",VLOOKUP(E467,Ref_Brg!$B$8:$C$311,2,FALSE))</f>
        <v/>
      </c>
      <c r="H467" s="647"/>
      <c r="I467" s="660"/>
      <c r="J467" s="669" t="str">
        <f>IF(Table4[[#This Row],[Vol]]="","",Table4[[#This Row],[Vol]]*Table4[[#This Row],[Harga Beli]])</f>
        <v/>
      </c>
      <c r="K467" s="387"/>
      <c r="L467" s="387"/>
      <c r="M467" s="387"/>
      <c r="N467" s="387"/>
      <c r="O467" s="387"/>
      <c r="P467" s="387"/>
      <c r="Q467" s="387"/>
      <c r="R467" s="387"/>
      <c r="S467" s="387"/>
      <c r="T467" s="387"/>
      <c r="U467" s="387"/>
      <c r="V467" s="387"/>
      <c r="W467" s="387"/>
      <c r="X467" s="387"/>
      <c r="Y467" s="387"/>
      <c r="Z467" s="387"/>
      <c r="AA467" s="387"/>
      <c r="AB467" s="387"/>
      <c r="AC467" s="387"/>
      <c r="AD467" s="387"/>
    </row>
    <row r="468" spans="1:30" ht="13" customHeight="1">
      <c r="A468" s="522">
        <v>157</v>
      </c>
      <c r="B468" s="522">
        <f t="shared" si="0"/>
        <v>460</v>
      </c>
      <c r="C468" s="755"/>
      <c r="D468" s="755"/>
      <c r="E468" s="558"/>
      <c r="F468" s="665"/>
      <c r="G468" s="561" t="str">
        <f>IF(E468="","",VLOOKUP(E468,Ref_Brg!$B$8:$C$311,2,FALSE))</f>
        <v/>
      </c>
      <c r="H468" s="647"/>
      <c r="I468" s="660"/>
      <c r="J468" s="669" t="str">
        <f>IF(Table4[[#This Row],[Vol]]="","",Table4[[#This Row],[Vol]]*Table4[[#This Row],[Harga Beli]])</f>
        <v/>
      </c>
      <c r="K468" s="387"/>
      <c r="L468" s="387"/>
      <c r="M468" s="387"/>
      <c r="N468" s="387"/>
      <c r="O468" s="387"/>
      <c r="P468" s="387"/>
      <c r="Q468" s="387"/>
      <c r="R468" s="387"/>
      <c r="S468" s="387"/>
      <c r="T468" s="387"/>
      <c r="U468" s="387"/>
      <c r="V468" s="387"/>
      <c r="W468" s="387"/>
      <c r="X468" s="387"/>
      <c r="Y468" s="387"/>
      <c r="Z468" s="387"/>
      <c r="AA468" s="387"/>
      <c r="AB468" s="387"/>
      <c r="AC468" s="387"/>
      <c r="AD468" s="387"/>
    </row>
    <row r="469" spans="1:30" ht="13" customHeight="1">
      <c r="A469" s="522">
        <v>158</v>
      </c>
      <c r="B469" s="522">
        <f t="shared" si="0"/>
        <v>461</v>
      </c>
      <c r="C469" s="755"/>
      <c r="D469" s="755"/>
      <c r="E469" s="558"/>
      <c r="F469" s="665"/>
      <c r="G469" s="561" t="str">
        <f>IF(E469="","",VLOOKUP(E469,Ref_Brg!$B$8:$C$311,2,FALSE))</f>
        <v/>
      </c>
      <c r="H469" s="647"/>
      <c r="I469" s="660"/>
      <c r="J469" s="669" t="str">
        <f>IF(Table4[[#This Row],[Vol]]="","",Table4[[#This Row],[Vol]]*Table4[[#This Row],[Harga Beli]])</f>
        <v/>
      </c>
      <c r="K469" s="387"/>
      <c r="L469" s="387"/>
      <c r="M469" s="387"/>
      <c r="N469" s="387"/>
      <c r="O469" s="387"/>
      <c r="P469" s="387"/>
      <c r="Q469" s="387"/>
      <c r="R469" s="387"/>
      <c r="S469" s="387"/>
      <c r="T469" s="387"/>
      <c r="U469" s="387"/>
      <c r="V469" s="387"/>
      <c r="W469" s="387"/>
      <c r="X469" s="387"/>
      <c r="Y469" s="387"/>
      <c r="Z469" s="387"/>
      <c r="AA469" s="387"/>
      <c r="AB469" s="387"/>
      <c r="AC469" s="387"/>
      <c r="AD469" s="387"/>
    </row>
    <row r="470" spans="1:30" ht="13" customHeight="1">
      <c r="A470" s="522">
        <v>159</v>
      </c>
      <c r="B470" s="522">
        <f t="shared" si="0"/>
        <v>462</v>
      </c>
      <c r="C470" s="755"/>
      <c r="D470" s="755"/>
      <c r="E470" s="558"/>
      <c r="F470" s="665"/>
      <c r="G470" s="561" t="str">
        <f>IF(E470="","",VLOOKUP(E470,Ref_Brg!$B$8:$C$311,2,FALSE))</f>
        <v/>
      </c>
      <c r="H470" s="647"/>
      <c r="I470" s="660"/>
      <c r="J470" s="669" t="str">
        <f>IF(Table4[[#This Row],[Vol]]="","",Table4[[#This Row],[Vol]]*Table4[[#This Row],[Harga Beli]])</f>
        <v/>
      </c>
      <c r="K470" s="387"/>
      <c r="L470" s="387"/>
      <c r="M470" s="387"/>
      <c r="N470" s="387"/>
      <c r="O470" s="387"/>
      <c r="P470" s="387"/>
      <c r="Q470" s="387"/>
      <c r="R470" s="387"/>
      <c r="S470" s="387"/>
      <c r="T470" s="387"/>
      <c r="U470" s="387"/>
      <c r="V470" s="387"/>
      <c r="W470" s="387"/>
      <c r="X470" s="387"/>
      <c r="Y470" s="387"/>
      <c r="Z470" s="387"/>
      <c r="AA470" s="387"/>
      <c r="AB470" s="387"/>
      <c r="AC470" s="387"/>
      <c r="AD470" s="387"/>
    </row>
    <row r="471" spans="1:30" ht="13" customHeight="1">
      <c r="A471" s="522">
        <v>160</v>
      </c>
      <c r="B471" s="522">
        <f t="shared" si="0"/>
        <v>463</v>
      </c>
      <c r="C471" s="755"/>
      <c r="D471" s="755"/>
      <c r="E471" s="558"/>
      <c r="F471" s="665"/>
      <c r="G471" s="561" t="str">
        <f>IF(E471="","",VLOOKUP(E471,Ref_Brg!$B$8:$C$311,2,FALSE))</f>
        <v/>
      </c>
      <c r="H471" s="647"/>
      <c r="I471" s="660"/>
      <c r="J471" s="669" t="str">
        <f>IF(Table4[[#This Row],[Vol]]="","",Table4[[#This Row],[Vol]]*Table4[[#This Row],[Harga Beli]])</f>
        <v/>
      </c>
      <c r="K471" s="387"/>
      <c r="L471" s="387"/>
      <c r="M471" s="387"/>
      <c r="N471" s="387"/>
      <c r="O471" s="387"/>
      <c r="P471" s="387"/>
      <c r="Q471" s="387"/>
      <c r="R471" s="387"/>
      <c r="S471" s="387"/>
      <c r="T471" s="387"/>
      <c r="U471" s="387"/>
      <c r="V471" s="387"/>
      <c r="W471" s="387"/>
      <c r="X471" s="387"/>
      <c r="Y471" s="387"/>
      <c r="Z471" s="387"/>
      <c r="AA471" s="387"/>
      <c r="AB471" s="387"/>
      <c r="AC471" s="387"/>
      <c r="AD471" s="387"/>
    </row>
    <row r="472" spans="1:30" ht="13" customHeight="1">
      <c r="A472" s="522">
        <v>161</v>
      </c>
      <c r="B472" s="522">
        <f t="shared" si="0"/>
        <v>464</v>
      </c>
      <c r="C472" s="755"/>
      <c r="D472" s="755"/>
      <c r="E472" s="558"/>
      <c r="F472" s="665"/>
      <c r="G472" s="561" t="str">
        <f>IF(E472="","",VLOOKUP(E472,Ref_Brg!$B$8:$C$311,2,FALSE))</f>
        <v/>
      </c>
      <c r="H472" s="647"/>
      <c r="I472" s="660"/>
      <c r="J472" s="669" t="str">
        <f>IF(Table4[[#This Row],[Vol]]="","",Table4[[#This Row],[Vol]]*Table4[[#This Row],[Harga Beli]])</f>
        <v/>
      </c>
      <c r="K472" s="387"/>
      <c r="L472" s="387"/>
      <c r="M472" s="387"/>
      <c r="N472" s="387"/>
      <c r="O472" s="387"/>
      <c r="P472" s="387"/>
      <c r="Q472" s="387"/>
      <c r="R472" s="387"/>
      <c r="S472" s="387"/>
      <c r="T472" s="387"/>
      <c r="U472" s="387"/>
      <c r="V472" s="387"/>
      <c r="W472" s="387"/>
      <c r="X472" s="387"/>
      <c r="Y472" s="387"/>
      <c r="Z472" s="387"/>
      <c r="AA472" s="387"/>
      <c r="AB472" s="387"/>
      <c r="AC472" s="387"/>
      <c r="AD472" s="387"/>
    </row>
    <row r="473" spans="1:30" ht="13" customHeight="1">
      <c r="A473" s="522">
        <v>162</v>
      </c>
      <c r="B473" s="522">
        <f t="shared" si="0"/>
        <v>465</v>
      </c>
      <c r="C473" s="755"/>
      <c r="D473" s="755"/>
      <c r="E473" s="558"/>
      <c r="F473" s="665"/>
      <c r="G473" s="561" t="str">
        <f>IF(E473="","",VLOOKUP(E473,Ref_Brg!$B$8:$C$311,2,FALSE))</f>
        <v/>
      </c>
      <c r="H473" s="647"/>
      <c r="I473" s="660"/>
      <c r="J473" s="669" t="str">
        <f>IF(Table4[[#This Row],[Vol]]="","",Table4[[#This Row],[Vol]]*Table4[[#This Row],[Harga Beli]])</f>
        <v/>
      </c>
      <c r="K473" s="387"/>
      <c r="L473" s="387"/>
      <c r="M473" s="387"/>
      <c r="N473" s="387"/>
      <c r="O473" s="387"/>
      <c r="P473" s="387"/>
      <c r="Q473" s="387"/>
      <c r="R473" s="387"/>
      <c r="S473" s="387"/>
      <c r="T473" s="387"/>
      <c r="U473" s="387"/>
      <c r="V473" s="387"/>
      <c r="W473" s="387"/>
      <c r="X473" s="387"/>
      <c r="Y473" s="387"/>
      <c r="Z473" s="387"/>
      <c r="AA473" s="387"/>
      <c r="AB473" s="387"/>
      <c r="AC473" s="387"/>
      <c r="AD473" s="387"/>
    </row>
    <row r="474" spans="1:30" ht="13" customHeight="1">
      <c r="A474" s="522">
        <v>163</v>
      </c>
      <c r="B474" s="522">
        <f t="shared" ref="B474:B537" si="1">B473+1</f>
        <v>466</v>
      </c>
      <c r="C474" s="755"/>
      <c r="D474" s="755"/>
      <c r="E474" s="558"/>
      <c r="F474" s="665"/>
      <c r="G474" s="561" t="str">
        <f>IF(E474="","",VLOOKUP(E474,Ref_Brg!$B$8:$C$311,2,FALSE))</f>
        <v/>
      </c>
      <c r="H474" s="647"/>
      <c r="I474" s="660"/>
      <c r="J474" s="669" t="str">
        <f>IF(Table4[[#This Row],[Vol]]="","",Table4[[#This Row],[Vol]]*Table4[[#This Row],[Harga Beli]])</f>
        <v/>
      </c>
      <c r="K474" s="387"/>
      <c r="L474" s="387"/>
      <c r="M474" s="387"/>
      <c r="N474" s="387"/>
      <c r="O474" s="387"/>
      <c r="P474" s="387"/>
      <c r="Q474" s="387"/>
      <c r="R474" s="387"/>
      <c r="S474" s="387"/>
      <c r="T474" s="387"/>
      <c r="U474" s="387"/>
      <c r="V474" s="387"/>
      <c r="W474" s="387"/>
      <c r="X474" s="387"/>
      <c r="Y474" s="387"/>
      <c r="Z474" s="387"/>
      <c r="AA474" s="387"/>
      <c r="AB474" s="387"/>
      <c r="AC474" s="387"/>
      <c r="AD474" s="387"/>
    </row>
    <row r="475" spans="1:30" ht="13" customHeight="1">
      <c r="A475" s="522">
        <v>164</v>
      </c>
      <c r="B475" s="522">
        <f t="shared" si="1"/>
        <v>467</v>
      </c>
      <c r="C475" s="755"/>
      <c r="D475" s="755"/>
      <c r="E475" s="558"/>
      <c r="F475" s="665"/>
      <c r="G475" s="561" t="str">
        <f>IF(E475="","",VLOOKUP(E475,Ref_Brg!$B$8:$C$311,2,FALSE))</f>
        <v/>
      </c>
      <c r="H475" s="647"/>
      <c r="I475" s="660"/>
      <c r="J475" s="669" t="str">
        <f>IF(Table4[[#This Row],[Vol]]="","",Table4[[#This Row],[Vol]]*Table4[[#This Row],[Harga Beli]])</f>
        <v/>
      </c>
      <c r="K475" s="387"/>
      <c r="L475" s="387"/>
      <c r="M475" s="387"/>
      <c r="N475" s="387"/>
      <c r="O475" s="387"/>
      <c r="P475" s="387"/>
      <c r="Q475" s="387"/>
      <c r="R475" s="387"/>
      <c r="S475" s="387"/>
      <c r="T475" s="387"/>
      <c r="U475" s="387"/>
      <c r="V475" s="387"/>
      <c r="W475" s="387"/>
      <c r="X475" s="387"/>
      <c r="Y475" s="387"/>
      <c r="Z475" s="387"/>
      <c r="AA475" s="387"/>
      <c r="AB475" s="387"/>
      <c r="AC475" s="387"/>
      <c r="AD475" s="387"/>
    </row>
    <row r="476" spans="1:30" ht="13" customHeight="1">
      <c r="A476" s="522">
        <v>165</v>
      </c>
      <c r="B476" s="522">
        <f t="shared" si="1"/>
        <v>468</v>
      </c>
      <c r="C476" s="755"/>
      <c r="D476" s="755"/>
      <c r="E476" s="558"/>
      <c r="F476" s="665"/>
      <c r="G476" s="561" t="str">
        <f>IF(E476="","",VLOOKUP(E476,Ref_Brg!$B$8:$C$311,2,FALSE))</f>
        <v/>
      </c>
      <c r="H476" s="647"/>
      <c r="I476" s="660"/>
      <c r="J476" s="669" t="str">
        <f>IF(Table4[[#This Row],[Vol]]="","",Table4[[#This Row],[Vol]]*Table4[[#This Row],[Harga Beli]])</f>
        <v/>
      </c>
      <c r="K476" s="387"/>
      <c r="L476" s="387"/>
      <c r="M476" s="387"/>
      <c r="N476" s="387"/>
      <c r="O476" s="387"/>
      <c r="P476" s="387"/>
      <c r="Q476" s="387"/>
      <c r="R476" s="387"/>
      <c r="S476" s="387"/>
      <c r="T476" s="387"/>
      <c r="U476" s="387"/>
      <c r="V476" s="387"/>
      <c r="W476" s="387"/>
      <c r="X476" s="387"/>
      <c r="Y476" s="387"/>
      <c r="Z476" s="387"/>
      <c r="AA476" s="387"/>
      <c r="AB476" s="387"/>
      <c r="AC476" s="387"/>
      <c r="AD476" s="387"/>
    </row>
    <row r="477" spans="1:30" ht="13" customHeight="1">
      <c r="A477" s="522">
        <v>166</v>
      </c>
      <c r="B477" s="522">
        <f t="shared" si="1"/>
        <v>469</v>
      </c>
      <c r="C477" s="755"/>
      <c r="D477" s="755"/>
      <c r="E477" s="558"/>
      <c r="F477" s="665"/>
      <c r="G477" s="561" t="str">
        <f>IF(E477="","",VLOOKUP(E477,Ref_Brg!$B$8:$C$311,2,FALSE))</f>
        <v/>
      </c>
      <c r="H477" s="647"/>
      <c r="I477" s="660"/>
      <c r="J477" s="669" t="str">
        <f>IF(Table4[[#This Row],[Vol]]="","",Table4[[#This Row],[Vol]]*Table4[[#This Row],[Harga Beli]])</f>
        <v/>
      </c>
      <c r="K477" s="387"/>
      <c r="L477" s="387"/>
      <c r="M477" s="387"/>
      <c r="N477" s="387"/>
      <c r="O477" s="387"/>
      <c r="P477" s="387"/>
      <c r="Q477" s="387"/>
      <c r="R477" s="387"/>
      <c r="S477" s="387"/>
      <c r="T477" s="387"/>
      <c r="U477" s="387"/>
      <c r="V477" s="387"/>
      <c r="W477" s="387"/>
      <c r="X477" s="387"/>
      <c r="Y477" s="387"/>
      <c r="Z477" s="387"/>
      <c r="AA477" s="387"/>
      <c r="AB477" s="387"/>
      <c r="AC477" s="387"/>
      <c r="AD477" s="387"/>
    </row>
    <row r="478" spans="1:30" ht="13" customHeight="1">
      <c r="A478" s="522">
        <v>167</v>
      </c>
      <c r="B478" s="522">
        <f t="shared" si="1"/>
        <v>470</v>
      </c>
      <c r="C478" s="755"/>
      <c r="D478" s="755"/>
      <c r="E478" s="558"/>
      <c r="F478" s="665"/>
      <c r="G478" s="561" t="str">
        <f>IF(E478="","",VLOOKUP(E478,Ref_Brg!$B$8:$C$311,2,FALSE))</f>
        <v/>
      </c>
      <c r="H478" s="647"/>
      <c r="I478" s="660"/>
      <c r="J478" s="669" t="str">
        <f>IF(Table4[[#This Row],[Vol]]="","",Table4[[#This Row],[Vol]]*Table4[[#This Row],[Harga Beli]])</f>
        <v/>
      </c>
      <c r="K478" s="387"/>
      <c r="L478" s="387"/>
      <c r="M478" s="387"/>
      <c r="N478" s="387"/>
      <c r="O478" s="387"/>
      <c r="P478" s="387"/>
      <c r="Q478" s="387"/>
      <c r="R478" s="387"/>
      <c r="S478" s="387"/>
      <c r="T478" s="387"/>
      <c r="U478" s="387"/>
      <c r="V478" s="387"/>
      <c r="W478" s="387"/>
      <c r="X478" s="387"/>
      <c r="Y478" s="387"/>
      <c r="Z478" s="387"/>
      <c r="AA478" s="387"/>
      <c r="AB478" s="387"/>
      <c r="AC478" s="387"/>
      <c r="AD478" s="387"/>
    </row>
    <row r="479" spans="1:30" ht="13" customHeight="1">
      <c r="A479" s="522">
        <v>168</v>
      </c>
      <c r="B479" s="522">
        <f t="shared" si="1"/>
        <v>471</v>
      </c>
      <c r="C479" s="755"/>
      <c r="D479" s="755"/>
      <c r="E479" s="558"/>
      <c r="F479" s="665"/>
      <c r="G479" s="561" t="str">
        <f>IF(E479="","",VLOOKUP(E479,Ref_Brg!$B$8:$C$311,2,FALSE))</f>
        <v/>
      </c>
      <c r="H479" s="647"/>
      <c r="I479" s="660"/>
      <c r="J479" s="669" t="str">
        <f>IF(Table4[[#This Row],[Vol]]="","",Table4[[#This Row],[Vol]]*Table4[[#This Row],[Harga Beli]])</f>
        <v/>
      </c>
      <c r="K479" s="387"/>
      <c r="L479" s="387"/>
      <c r="M479" s="387"/>
      <c r="N479" s="387"/>
      <c r="O479" s="387"/>
      <c r="P479" s="387"/>
      <c r="Q479" s="387"/>
      <c r="R479" s="387"/>
      <c r="S479" s="387"/>
      <c r="T479" s="387"/>
      <c r="U479" s="387"/>
      <c r="V479" s="387"/>
      <c r="W479" s="387"/>
      <c r="X479" s="387"/>
      <c r="Y479" s="387"/>
      <c r="Z479" s="387"/>
      <c r="AA479" s="387"/>
      <c r="AB479" s="387"/>
      <c r="AC479" s="387"/>
      <c r="AD479" s="387"/>
    </row>
    <row r="480" spans="1:30" ht="13" customHeight="1">
      <c r="A480" s="522">
        <v>169</v>
      </c>
      <c r="B480" s="522">
        <f t="shared" si="1"/>
        <v>472</v>
      </c>
      <c r="C480" s="755"/>
      <c r="D480" s="755"/>
      <c r="E480" s="558"/>
      <c r="F480" s="665"/>
      <c r="G480" s="561" t="str">
        <f>IF(E480="","",VLOOKUP(E480,Ref_Brg!$B$8:$C$311,2,FALSE))</f>
        <v/>
      </c>
      <c r="H480" s="647"/>
      <c r="I480" s="660"/>
      <c r="J480" s="669" t="str">
        <f>IF(Table4[[#This Row],[Vol]]="","",Table4[[#This Row],[Vol]]*Table4[[#This Row],[Harga Beli]])</f>
        <v/>
      </c>
      <c r="K480" s="387"/>
      <c r="L480" s="387"/>
      <c r="M480" s="387"/>
      <c r="N480" s="387"/>
      <c r="O480" s="387"/>
      <c r="P480" s="387"/>
      <c r="Q480" s="387"/>
      <c r="R480" s="387"/>
      <c r="S480" s="387"/>
      <c r="T480" s="387"/>
      <c r="U480" s="387"/>
      <c r="V480" s="387"/>
      <c r="W480" s="387"/>
      <c r="X480" s="387"/>
      <c r="Y480" s="387"/>
      <c r="Z480" s="387"/>
      <c r="AA480" s="387"/>
      <c r="AB480" s="387"/>
      <c r="AC480" s="387"/>
      <c r="AD480" s="387"/>
    </row>
    <row r="481" spans="1:30" ht="13" customHeight="1">
      <c r="A481" s="522">
        <v>170</v>
      </c>
      <c r="B481" s="522">
        <f t="shared" si="1"/>
        <v>473</v>
      </c>
      <c r="C481" s="755"/>
      <c r="D481" s="755"/>
      <c r="E481" s="558"/>
      <c r="F481" s="665"/>
      <c r="G481" s="561" t="str">
        <f>IF(E481="","",VLOOKUP(E481,Ref_Brg!$B$8:$C$311,2,FALSE))</f>
        <v/>
      </c>
      <c r="H481" s="647"/>
      <c r="I481" s="660"/>
      <c r="J481" s="669" t="str">
        <f>IF(Table4[[#This Row],[Vol]]="","",Table4[[#This Row],[Vol]]*Table4[[#This Row],[Harga Beli]])</f>
        <v/>
      </c>
      <c r="K481" s="387"/>
      <c r="L481" s="387"/>
      <c r="M481" s="387"/>
      <c r="N481" s="387"/>
      <c r="O481" s="387"/>
      <c r="P481" s="387"/>
      <c r="Q481" s="387"/>
      <c r="R481" s="387"/>
      <c r="S481" s="387"/>
      <c r="T481" s="387"/>
      <c r="U481" s="387"/>
      <c r="V481" s="387"/>
      <c r="W481" s="387"/>
      <c r="X481" s="387"/>
      <c r="Y481" s="387"/>
      <c r="Z481" s="387"/>
      <c r="AA481" s="387"/>
      <c r="AB481" s="387"/>
      <c r="AC481" s="387"/>
      <c r="AD481" s="387"/>
    </row>
    <row r="482" spans="1:30" ht="13" customHeight="1">
      <c r="A482" s="522">
        <v>171</v>
      </c>
      <c r="B482" s="522">
        <f t="shared" si="1"/>
        <v>474</v>
      </c>
      <c r="C482" s="755"/>
      <c r="D482" s="755"/>
      <c r="E482" s="558"/>
      <c r="F482" s="665"/>
      <c r="G482" s="561" t="str">
        <f>IF(E482="","",VLOOKUP(E482,Ref_Brg!$B$8:$C$311,2,FALSE))</f>
        <v/>
      </c>
      <c r="H482" s="647"/>
      <c r="I482" s="660"/>
      <c r="J482" s="669" t="str">
        <f>IF(Table4[[#This Row],[Vol]]="","",Table4[[#This Row],[Vol]]*Table4[[#This Row],[Harga Beli]])</f>
        <v/>
      </c>
      <c r="K482" s="387"/>
      <c r="L482" s="387"/>
      <c r="M482" s="387"/>
      <c r="N482" s="387"/>
      <c r="O482" s="387"/>
      <c r="P482" s="387"/>
      <c r="Q482" s="387"/>
      <c r="R482" s="387"/>
      <c r="S482" s="387"/>
      <c r="T482" s="387"/>
      <c r="U482" s="387"/>
      <c r="V482" s="387"/>
      <c r="W482" s="387"/>
      <c r="X482" s="387"/>
      <c r="Y482" s="387"/>
      <c r="Z482" s="387"/>
      <c r="AA482" s="387"/>
      <c r="AB482" s="387"/>
      <c r="AC482" s="387"/>
      <c r="AD482" s="387"/>
    </row>
    <row r="483" spans="1:30" ht="13" customHeight="1">
      <c r="A483" s="522">
        <v>172</v>
      </c>
      <c r="B483" s="522">
        <f t="shared" si="1"/>
        <v>475</v>
      </c>
      <c r="C483" s="755"/>
      <c r="D483" s="755"/>
      <c r="E483" s="558"/>
      <c r="F483" s="665"/>
      <c r="G483" s="561" t="str">
        <f>IF(E483="","",VLOOKUP(E483,Ref_Brg!$B$8:$C$311,2,FALSE))</f>
        <v/>
      </c>
      <c r="H483" s="647"/>
      <c r="I483" s="660"/>
      <c r="J483" s="669" t="str">
        <f>IF(Table4[[#This Row],[Vol]]="","",Table4[[#This Row],[Vol]]*Table4[[#This Row],[Harga Beli]])</f>
        <v/>
      </c>
      <c r="K483" s="387"/>
      <c r="L483" s="387"/>
      <c r="M483" s="387"/>
      <c r="N483" s="387"/>
      <c r="O483" s="387"/>
      <c r="P483" s="387"/>
      <c r="Q483" s="387"/>
      <c r="R483" s="387"/>
      <c r="S483" s="387"/>
      <c r="T483" s="387"/>
      <c r="U483" s="387"/>
      <c r="V483" s="387"/>
      <c r="W483" s="387"/>
      <c r="X483" s="387"/>
      <c r="Y483" s="387"/>
      <c r="Z483" s="387"/>
      <c r="AA483" s="387"/>
      <c r="AB483" s="387"/>
      <c r="AC483" s="387"/>
      <c r="AD483" s="387"/>
    </row>
    <row r="484" spans="1:30" ht="13" customHeight="1">
      <c r="A484" s="522">
        <v>173</v>
      </c>
      <c r="B484" s="522">
        <f t="shared" si="1"/>
        <v>476</v>
      </c>
      <c r="C484" s="755"/>
      <c r="D484" s="755"/>
      <c r="E484" s="558"/>
      <c r="F484" s="665"/>
      <c r="G484" s="561" t="str">
        <f>IF(E484="","",VLOOKUP(E484,Ref_Brg!$B$8:$C$311,2,FALSE))</f>
        <v/>
      </c>
      <c r="H484" s="647"/>
      <c r="I484" s="660"/>
      <c r="J484" s="669" t="str">
        <f>IF(Table4[[#This Row],[Vol]]="","",Table4[[#This Row],[Vol]]*Table4[[#This Row],[Harga Beli]])</f>
        <v/>
      </c>
      <c r="K484" s="387"/>
      <c r="L484" s="387"/>
      <c r="M484" s="387"/>
      <c r="N484" s="387"/>
      <c r="O484" s="387"/>
      <c r="P484" s="387"/>
      <c r="Q484" s="387"/>
      <c r="R484" s="387"/>
      <c r="S484" s="387"/>
      <c r="T484" s="387"/>
      <c r="U484" s="387"/>
      <c r="V484" s="387"/>
      <c r="W484" s="387"/>
      <c r="X484" s="387"/>
      <c r="Y484" s="387"/>
      <c r="Z484" s="387"/>
      <c r="AA484" s="387"/>
      <c r="AB484" s="387"/>
      <c r="AC484" s="387"/>
      <c r="AD484" s="387"/>
    </row>
    <row r="485" spans="1:30" ht="13" customHeight="1">
      <c r="A485" s="522">
        <v>174</v>
      </c>
      <c r="B485" s="522">
        <f t="shared" si="1"/>
        <v>477</v>
      </c>
      <c r="C485" s="755"/>
      <c r="D485" s="755"/>
      <c r="E485" s="558"/>
      <c r="F485" s="665"/>
      <c r="G485" s="561" t="str">
        <f>IF(E485="","",VLOOKUP(E485,Ref_Brg!$B$8:$C$311,2,FALSE))</f>
        <v/>
      </c>
      <c r="H485" s="647"/>
      <c r="I485" s="660"/>
      <c r="J485" s="669" t="str">
        <f>IF(Table4[[#This Row],[Vol]]="","",Table4[[#This Row],[Vol]]*Table4[[#This Row],[Harga Beli]])</f>
        <v/>
      </c>
      <c r="K485" s="387"/>
      <c r="L485" s="387"/>
      <c r="M485" s="387"/>
      <c r="N485" s="387"/>
      <c r="O485" s="387"/>
      <c r="P485" s="387"/>
      <c r="Q485" s="387"/>
      <c r="R485" s="387"/>
      <c r="S485" s="387"/>
      <c r="T485" s="387"/>
      <c r="U485" s="387"/>
      <c r="V485" s="387"/>
      <c r="W485" s="387"/>
      <c r="X485" s="387"/>
      <c r="Y485" s="387"/>
      <c r="Z485" s="387"/>
      <c r="AA485" s="387"/>
      <c r="AB485" s="387"/>
      <c r="AC485" s="387"/>
      <c r="AD485" s="387"/>
    </row>
    <row r="486" spans="1:30" ht="13" customHeight="1">
      <c r="A486" s="522">
        <v>175</v>
      </c>
      <c r="B486" s="522">
        <f t="shared" si="1"/>
        <v>478</v>
      </c>
      <c r="C486" s="755"/>
      <c r="D486" s="755"/>
      <c r="E486" s="558"/>
      <c r="F486" s="665"/>
      <c r="G486" s="561" t="str">
        <f>IF(E486="","",VLOOKUP(E486,Ref_Brg!$B$8:$C$311,2,FALSE))</f>
        <v/>
      </c>
      <c r="H486" s="647"/>
      <c r="I486" s="660"/>
      <c r="J486" s="669" t="str">
        <f>IF(Table4[[#This Row],[Vol]]="","",Table4[[#This Row],[Vol]]*Table4[[#This Row],[Harga Beli]])</f>
        <v/>
      </c>
      <c r="K486" s="387"/>
      <c r="L486" s="387"/>
      <c r="M486" s="387"/>
      <c r="N486" s="387"/>
      <c r="O486" s="387"/>
      <c r="P486" s="387"/>
      <c r="Q486" s="387"/>
      <c r="R486" s="387"/>
      <c r="S486" s="387"/>
      <c r="T486" s="387"/>
      <c r="U486" s="387"/>
      <c r="V486" s="387"/>
      <c r="W486" s="387"/>
      <c r="X486" s="387"/>
      <c r="Y486" s="387"/>
      <c r="Z486" s="387"/>
      <c r="AA486" s="387"/>
      <c r="AB486" s="387"/>
      <c r="AC486" s="387"/>
      <c r="AD486" s="387"/>
    </row>
    <row r="487" spans="1:30" ht="13" customHeight="1">
      <c r="A487" s="522">
        <v>176</v>
      </c>
      <c r="B487" s="522">
        <f t="shared" si="1"/>
        <v>479</v>
      </c>
      <c r="C487" s="755"/>
      <c r="D487" s="755"/>
      <c r="E487" s="558"/>
      <c r="F487" s="665"/>
      <c r="G487" s="561" t="str">
        <f>IF(E487="","",VLOOKUP(E487,Ref_Brg!$B$8:$C$311,2,FALSE))</f>
        <v/>
      </c>
      <c r="H487" s="647"/>
      <c r="I487" s="660"/>
      <c r="J487" s="669" t="str">
        <f>IF(Table4[[#This Row],[Vol]]="","",Table4[[#This Row],[Vol]]*Table4[[#This Row],[Harga Beli]])</f>
        <v/>
      </c>
      <c r="K487" s="387"/>
      <c r="L487" s="387"/>
      <c r="M487" s="387"/>
      <c r="N487" s="387"/>
      <c r="O487" s="387"/>
      <c r="P487" s="387"/>
      <c r="Q487" s="387"/>
      <c r="R487" s="387"/>
      <c r="S487" s="387"/>
      <c r="T487" s="387"/>
      <c r="U487" s="387"/>
      <c r="V487" s="387"/>
      <c r="W487" s="387"/>
      <c r="X487" s="387"/>
      <c r="Y487" s="387"/>
      <c r="Z487" s="387"/>
      <c r="AA487" s="387"/>
      <c r="AB487" s="387"/>
      <c r="AC487" s="387"/>
      <c r="AD487" s="387"/>
    </row>
    <row r="488" spans="1:30" ht="13" customHeight="1">
      <c r="A488" s="522">
        <v>177</v>
      </c>
      <c r="B488" s="522">
        <f t="shared" si="1"/>
        <v>480</v>
      </c>
      <c r="C488" s="755"/>
      <c r="D488" s="755"/>
      <c r="E488" s="558"/>
      <c r="F488" s="665"/>
      <c r="G488" s="561" t="str">
        <f>IF(E488="","",VLOOKUP(E488,Ref_Brg!$B$8:$C$311,2,FALSE))</f>
        <v/>
      </c>
      <c r="H488" s="647"/>
      <c r="I488" s="660"/>
      <c r="J488" s="669" t="str">
        <f>IF(Table4[[#This Row],[Vol]]="","",Table4[[#This Row],[Vol]]*Table4[[#This Row],[Harga Beli]])</f>
        <v/>
      </c>
      <c r="K488" s="387"/>
      <c r="L488" s="387"/>
      <c r="M488" s="387"/>
      <c r="N488" s="387"/>
      <c r="O488" s="387"/>
      <c r="P488" s="387"/>
      <c r="Q488" s="387"/>
      <c r="R488" s="387"/>
      <c r="S488" s="387"/>
      <c r="T488" s="387"/>
      <c r="U488" s="387"/>
      <c r="V488" s="387"/>
      <c r="W488" s="387"/>
      <c r="X488" s="387"/>
      <c r="Y488" s="387"/>
      <c r="Z488" s="387"/>
      <c r="AA488" s="387"/>
      <c r="AB488" s="387"/>
      <c r="AC488" s="387"/>
      <c r="AD488" s="387"/>
    </row>
    <row r="489" spans="1:30" ht="13" customHeight="1">
      <c r="A489" s="522">
        <v>178</v>
      </c>
      <c r="B489" s="522">
        <f t="shared" si="1"/>
        <v>481</v>
      </c>
      <c r="C489" s="755"/>
      <c r="D489" s="755"/>
      <c r="E489" s="558"/>
      <c r="F489" s="665"/>
      <c r="G489" s="561" t="str">
        <f>IF(E489="","",VLOOKUP(E489,Ref_Brg!$B$8:$C$311,2,FALSE))</f>
        <v/>
      </c>
      <c r="H489" s="647"/>
      <c r="I489" s="660"/>
      <c r="J489" s="669" t="str">
        <f>IF(Table4[[#This Row],[Vol]]="","",Table4[[#This Row],[Vol]]*Table4[[#This Row],[Harga Beli]])</f>
        <v/>
      </c>
      <c r="K489" s="387"/>
      <c r="L489" s="387"/>
      <c r="M489" s="387"/>
      <c r="N489" s="387"/>
      <c r="O489" s="387"/>
      <c r="P489" s="387"/>
      <c r="Q489" s="387"/>
      <c r="R489" s="387"/>
      <c r="S489" s="387"/>
      <c r="T489" s="387"/>
      <c r="U489" s="387"/>
      <c r="V489" s="387"/>
      <c r="W489" s="387"/>
      <c r="X489" s="387"/>
      <c r="Y489" s="387"/>
      <c r="Z489" s="387"/>
      <c r="AA489" s="387"/>
      <c r="AB489" s="387"/>
      <c r="AC489" s="387"/>
      <c r="AD489" s="387"/>
    </row>
    <row r="490" spans="1:30" ht="13" customHeight="1">
      <c r="A490" s="522">
        <v>179</v>
      </c>
      <c r="B490" s="522">
        <f t="shared" si="1"/>
        <v>482</v>
      </c>
      <c r="C490" s="755"/>
      <c r="D490" s="755"/>
      <c r="E490" s="558"/>
      <c r="F490" s="665"/>
      <c r="G490" s="561" t="str">
        <f>IF(E490="","",VLOOKUP(E490,Ref_Brg!$B$8:$C$311,2,FALSE))</f>
        <v/>
      </c>
      <c r="H490" s="647"/>
      <c r="I490" s="660"/>
      <c r="J490" s="669" t="str">
        <f>IF(Table4[[#This Row],[Vol]]="","",Table4[[#This Row],[Vol]]*Table4[[#This Row],[Harga Beli]])</f>
        <v/>
      </c>
      <c r="K490" s="387"/>
      <c r="L490" s="387"/>
      <c r="M490" s="387"/>
      <c r="N490" s="387"/>
      <c r="O490" s="387"/>
      <c r="P490" s="387"/>
      <c r="Q490" s="387"/>
      <c r="R490" s="387"/>
      <c r="S490" s="387"/>
      <c r="T490" s="387"/>
      <c r="U490" s="387"/>
      <c r="V490" s="387"/>
      <c r="W490" s="387"/>
      <c r="X490" s="387"/>
      <c r="Y490" s="387"/>
      <c r="Z490" s="387"/>
      <c r="AA490" s="387"/>
      <c r="AB490" s="387"/>
      <c r="AC490" s="387"/>
      <c r="AD490" s="387"/>
    </row>
    <row r="491" spans="1:30" ht="13" customHeight="1">
      <c r="A491" s="522">
        <v>180</v>
      </c>
      <c r="B491" s="522">
        <f t="shared" si="1"/>
        <v>483</v>
      </c>
      <c r="C491" s="755"/>
      <c r="D491" s="755"/>
      <c r="E491" s="558"/>
      <c r="F491" s="665"/>
      <c r="G491" s="561" t="str">
        <f>IF(E491="","",VLOOKUP(E491,Ref_Brg!$B$8:$C$311,2,FALSE))</f>
        <v/>
      </c>
      <c r="H491" s="647"/>
      <c r="I491" s="660"/>
      <c r="J491" s="669" t="str">
        <f>IF(Table4[[#This Row],[Vol]]="","",Table4[[#This Row],[Vol]]*Table4[[#This Row],[Harga Beli]])</f>
        <v/>
      </c>
      <c r="K491" s="387"/>
      <c r="L491" s="387"/>
      <c r="M491" s="387"/>
      <c r="N491" s="387"/>
      <c r="O491" s="387"/>
      <c r="P491" s="387"/>
      <c r="Q491" s="387"/>
      <c r="R491" s="387"/>
      <c r="S491" s="387"/>
      <c r="T491" s="387"/>
      <c r="U491" s="387"/>
      <c r="V491" s="387"/>
      <c r="W491" s="387"/>
      <c r="X491" s="387"/>
      <c r="Y491" s="387"/>
      <c r="Z491" s="387"/>
      <c r="AA491" s="387"/>
      <c r="AB491" s="387"/>
      <c r="AC491" s="387"/>
      <c r="AD491" s="387"/>
    </row>
    <row r="492" spans="1:30" ht="13" customHeight="1">
      <c r="A492" s="522">
        <v>181</v>
      </c>
      <c r="B492" s="522">
        <f t="shared" si="1"/>
        <v>484</v>
      </c>
      <c r="C492" s="755"/>
      <c r="D492" s="755"/>
      <c r="E492" s="558"/>
      <c r="F492" s="665"/>
      <c r="G492" s="561" t="str">
        <f>IF(E492="","",VLOOKUP(E492,Ref_Brg!$B$8:$C$311,2,FALSE))</f>
        <v/>
      </c>
      <c r="H492" s="647"/>
      <c r="I492" s="660"/>
      <c r="J492" s="669" t="str">
        <f>IF(Table4[[#This Row],[Vol]]="","",Table4[[#This Row],[Vol]]*Table4[[#This Row],[Harga Beli]])</f>
        <v/>
      </c>
      <c r="K492" s="387"/>
      <c r="L492" s="387"/>
      <c r="M492" s="387"/>
      <c r="N492" s="387"/>
      <c r="O492" s="387"/>
      <c r="P492" s="387"/>
      <c r="Q492" s="387"/>
      <c r="R492" s="387"/>
      <c r="S492" s="387"/>
      <c r="T492" s="387"/>
      <c r="U492" s="387"/>
      <c r="V492" s="387"/>
      <c r="W492" s="387"/>
      <c r="X492" s="387"/>
      <c r="Y492" s="387"/>
      <c r="Z492" s="387"/>
      <c r="AA492" s="387"/>
      <c r="AB492" s="387"/>
      <c r="AC492" s="387"/>
      <c r="AD492" s="387"/>
    </row>
    <row r="493" spans="1:30" ht="13" customHeight="1">
      <c r="A493" s="522">
        <v>182</v>
      </c>
      <c r="B493" s="522">
        <f t="shared" si="1"/>
        <v>485</v>
      </c>
      <c r="C493" s="755"/>
      <c r="D493" s="755"/>
      <c r="E493" s="558"/>
      <c r="F493" s="665"/>
      <c r="G493" s="561" t="str">
        <f>IF(E493="","",VLOOKUP(E493,Ref_Brg!$B$8:$C$311,2,FALSE))</f>
        <v/>
      </c>
      <c r="H493" s="647"/>
      <c r="I493" s="660"/>
      <c r="J493" s="669" t="str">
        <f>IF(Table4[[#This Row],[Vol]]="","",Table4[[#This Row],[Vol]]*Table4[[#This Row],[Harga Beli]])</f>
        <v/>
      </c>
      <c r="K493" s="387"/>
      <c r="L493" s="387"/>
      <c r="M493" s="387"/>
      <c r="N493" s="387"/>
      <c r="O493" s="387"/>
      <c r="P493" s="387"/>
      <c r="Q493" s="387"/>
      <c r="R493" s="387"/>
      <c r="S493" s="387"/>
      <c r="T493" s="387"/>
      <c r="U493" s="387"/>
      <c r="V493" s="387"/>
      <c r="W493" s="387"/>
      <c r="X493" s="387"/>
      <c r="Y493" s="387"/>
      <c r="Z493" s="387"/>
      <c r="AA493" s="387"/>
      <c r="AB493" s="387"/>
      <c r="AC493" s="387"/>
      <c r="AD493" s="387"/>
    </row>
    <row r="494" spans="1:30" ht="13" customHeight="1">
      <c r="A494" s="522">
        <v>183</v>
      </c>
      <c r="B494" s="522">
        <f t="shared" si="1"/>
        <v>486</v>
      </c>
      <c r="C494" s="755"/>
      <c r="D494" s="755"/>
      <c r="E494" s="558"/>
      <c r="F494" s="665"/>
      <c r="G494" s="561" t="str">
        <f>IF(E494="","",VLOOKUP(E494,Ref_Brg!$B$8:$C$311,2,FALSE))</f>
        <v/>
      </c>
      <c r="H494" s="647"/>
      <c r="I494" s="660"/>
      <c r="J494" s="669" t="str">
        <f>IF(Table4[[#This Row],[Vol]]="","",Table4[[#This Row],[Vol]]*Table4[[#This Row],[Harga Beli]])</f>
        <v/>
      </c>
      <c r="K494" s="387"/>
      <c r="L494" s="387"/>
      <c r="M494" s="387"/>
      <c r="N494" s="387"/>
      <c r="O494" s="387"/>
      <c r="P494" s="387"/>
      <c r="Q494" s="387"/>
      <c r="R494" s="387"/>
      <c r="S494" s="387"/>
      <c r="T494" s="387"/>
      <c r="U494" s="387"/>
      <c r="V494" s="387"/>
      <c r="W494" s="387"/>
      <c r="X494" s="387"/>
      <c r="Y494" s="387"/>
      <c r="Z494" s="387"/>
      <c r="AA494" s="387"/>
      <c r="AB494" s="387"/>
      <c r="AC494" s="387"/>
      <c r="AD494" s="387"/>
    </row>
    <row r="495" spans="1:30" ht="13" customHeight="1">
      <c r="A495" s="522">
        <v>184</v>
      </c>
      <c r="B495" s="522">
        <f t="shared" si="1"/>
        <v>487</v>
      </c>
      <c r="C495" s="755"/>
      <c r="D495" s="755"/>
      <c r="E495" s="558"/>
      <c r="F495" s="665"/>
      <c r="G495" s="561" t="str">
        <f>IF(E495="","",VLOOKUP(E495,Ref_Brg!$B$8:$C$311,2,FALSE))</f>
        <v/>
      </c>
      <c r="H495" s="647"/>
      <c r="I495" s="660"/>
      <c r="J495" s="669" t="str">
        <f>IF(Table4[[#This Row],[Vol]]="","",Table4[[#This Row],[Vol]]*Table4[[#This Row],[Harga Beli]])</f>
        <v/>
      </c>
      <c r="K495" s="387"/>
      <c r="L495" s="387"/>
      <c r="M495" s="387"/>
      <c r="N495" s="387"/>
      <c r="O495" s="387"/>
      <c r="P495" s="387"/>
      <c r="Q495" s="387"/>
      <c r="R495" s="387"/>
      <c r="S495" s="387"/>
      <c r="T495" s="387"/>
      <c r="U495" s="387"/>
      <c r="V495" s="387"/>
      <c r="W495" s="387"/>
      <c r="X495" s="387"/>
      <c r="Y495" s="387"/>
      <c r="Z495" s="387"/>
      <c r="AA495" s="387"/>
      <c r="AB495" s="387"/>
      <c r="AC495" s="387"/>
      <c r="AD495" s="387"/>
    </row>
    <row r="496" spans="1:30" ht="13" customHeight="1">
      <c r="A496" s="522">
        <v>185</v>
      </c>
      <c r="B496" s="522">
        <f t="shared" si="1"/>
        <v>488</v>
      </c>
      <c r="C496" s="755"/>
      <c r="D496" s="755"/>
      <c r="E496" s="558"/>
      <c r="F496" s="665"/>
      <c r="G496" s="561" t="str">
        <f>IF(E496="","",VLOOKUP(E496,Ref_Brg!$B$8:$C$311,2,FALSE))</f>
        <v/>
      </c>
      <c r="H496" s="647"/>
      <c r="I496" s="660"/>
      <c r="J496" s="669" t="str">
        <f>IF(Table4[[#This Row],[Vol]]="","",Table4[[#This Row],[Vol]]*Table4[[#This Row],[Harga Beli]])</f>
        <v/>
      </c>
      <c r="K496" s="387"/>
      <c r="L496" s="387"/>
      <c r="M496" s="387"/>
      <c r="N496" s="387"/>
      <c r="O496" s="387"/>
      <c r="P496" s="387"/>
      <c r="Q496" s="387"/>
      <c r="R496" s="387"/>
      <c r="S496" s="387"/>
      <c r="T496" s="387"/>
      <c r="U496" s="387"/>
      <c r="V496" s="387"/>
      <c r="W496" s="387"/>
      <c r="X496" s="387"/>
      <c r="Y496" s="387"/>
      <c r="Z496" s="387"/>
      <c r="AA496" s="387"/>
      <c r="AB496" s="387"/>
      <c r="AC496" s="387"/>
      <c r="AD496" s="387"/>
    </row>
    <row r="497" spans="1:30" ht="13" customHeight="1">
      <c r="A497" s="522">
        <v>186</v>
      </c>
      <c r="B497" s="522">
        <f t="shared" si="1"/>
        <v>489</v>
      </c>
      <c r="C497" s="755"/>
      <c r="D497" s="755"/>
      <c r="E497" s="558"/>
      <c r="F497" s="665"/>
      <c r="G497" s="561" t="str">
        <f>IF(E497="","",VLOOKUP(E497,Ref_Brg!$B$8:$C$311,2,FALSE))</f>
        <v/>
      </c>
      <c r="H497" s="647"/>
      <c r="I497" s="660"/>
      <c r="J497" s="669" t="str">
        <f>IF(Table4[[#This Row],[Vol]]="","",Table4[[#This Row],[Vol]]*Table4[[#This Row],[Harga Beli]])</f>
        <v/>
      </c>
      <c r="K497" s="387"/>
      <c r="L497" s="387"/>
      <c r="M497" s="387"/>
      <c r="N497" s="387"/>
      <c r="O497" s="387"/>
      <c r="P497" s="387"/>
      <c r="Q497" s="387"/>
      <c r="R497" s="387"/>
      <c r="S497" s="387"/>
      <c r="T497" s="387"/>
      <c r="U497" s="387"/>
      <c r="V497" s="387"/>
      <c r="W497" s="387"/>
      <c r="X497" s="387"/>
      <c r="Y497" s="387"/>
      <c r="Z497" s="387"/>
      <c r="AA497" s="387"/>
      <c r="AB497" s="387"/>
      <c r="AC497" s="387"/>
      <c r="AD497" s="387"/>
    </row>
    <row r="498" spans="1:30" ht="13" customHeight="1">
      <c r="A498" s="522">
        <v>187</v>
      </c>
      <c r="B498" s="522">
        <f t="shared" si="1"/>
        <v>490</v>
      </c>
      <c r="C498" s="755"/>
      <c r="D498" s="755"/>
      <c r="E498" s="558"/>
      <c r="F498" s="665"/>
      <c r="G498" s="561" t="str">
        <f>IF(E498="","",VLOOKUP(E498,Ref_Brg!$B$8:$C$311,2,FALSE))</f>
        <v/>
      </c>
      <c r="H498" s="647"/>
      <c r="I498" s="660"/>
      <c r="J498" s="669" t="str">
        <f>IF(Table4[[#This Row],[Vol]]="","",Table4[[#This Row],[Vol]]*Table4[[#This Row],[Harga Beli]])</f>
        <v/>
      </c>
      <c r="K498" s="387"/>
      <c r="L498" s="387"/>
      <c r="M498" s="387"/>
      <c r="N498" s="387"/>
      <c r="O498" s="387"/>
      <c r="P498" s="387"/>
      <c r="Q498" s="387"/>
      <c r="R498" s="387"/>
      <c r="S498" s="387"/>
      <c r="T498" s="387"/>
      <c r="U498" s="387"/>
      <c r="V498" s="387"/>
      <c r="W498" s="387"/>
      <c r="X498" s="387"/>
      <c r="Y498" s="387"/>
      <c r="Z498" s="387"/>
      <c r="AA498" s="387"/>
      <c r="AB498" s="387"/>
      <c r="AC498" s="387"/>
      <c r="AD498" s="387"/>
    </row>
    <row r="499" spans="1:30" ht="13" customHeight="1">
      <c r="A499" s="522">
        <v>188</v>
      </c>
      <c r="B499" s="522">
        <f t="shared" si="1"/>
        <v>491</v>
      </c>
      <c r="C499" s="755"/>
      <c r="D499" s="755"/>
      <c r="E499" s="558"/>
      <c r="F499" s="665"/>
      <c r="G499" s="561" t="str">
        <f>IF(E499="","",VLOOKUP(E499,Ref_Brg!$B$8:$C$311,2,FALSE))</f>
        <v/>
      </c>
      <c r="H499" s="647"/>
      <c r="I499" s="660"/>
      <c r="J499" s="669" t="str">
        <f>IF(Table4[[#This Row],[Vol]]="","",Table4[[#This Row],[Vol]]*Table4[[#This Row],[Harga Beli]])</f>
        <v/>
      </c>
      <c r="K499" s="387"/>
      <c r="L499" s="387"/>
      <c r="M499" s="387"/>
      <c r="N499" s="387"/>
      <c r="O499" s="387"/>
      <c r="P499" s="387"/>
      <c r="Q499" s="387"/>
      <c r="R499" s="387"/>
      <c r="S499" s="387"/>
      <c r="T499" s="387"/>
      <c r="U499" s="387"/>
      <c r="V499" s="387"/>
      <c r="W499" s="387"/>
      <c r="X499" s="387"/>
      <c r="Y499" s="387"/>
      <c r="Z499" s="387"/>
      <c r="AA499" s="387"/>
      <c r="AB499" s="387"/>
      <c r="AC499" s="387"/>
      <c r="AD499" s="387"/>
    </row>
    <row r="500" spans="1:30" ht="13" customHeight="1">
      <c r="A500" s="522">
        <v>189</v>
      </c>
      <c r="B500" s="522">
        <f t="shared" si="1"/>
        <v>492</v>
      </c>
      <c r="C500" s="755"/>
      <c r="D500" s="755"/>
      <c r="E500" s="558"/>
      <c r="F500" s="665"/>
      <c r="G500" s="561" t="str">
        <f>IF(E500="","",VLOOKUP(E500,Ref_Brg!$B$8:$C$311,2,FALSE))</f>
        <v/>
      </c>
      <c r="H500" s="647"/>
      <c r="I500" s="660"/>
      <c r="J500" s="669" t="str">
        <f>IF(Table4[[#This Row],[Vol]]="","",Table4[[#This Row],[Vol]]*Table4[[#This Row],[Harga Beli]])</f>
        <v/>
      </c>
      <c r="K500" s="387"/>
      <c r="L500" s="387"/>
      <c r="M500" s="387"/>
      <c r="N500" s="387"/>
      <c r="O500" s="387"/>
      <c r="P500" s="387"/>
      <c r="Q500" s="387"/>
      <c r="R500" s="387"/>
      <c r="S500" s="387"/>
      <c r="T500" s="387"/>
      <c r="U500" s="387"/>
      <c r="V500" s="387"/>
      <c r="W500" s="387"/>
      <c r="X500" s="387"/>
      <c r="Y500" s="387"/>
      <c r="Z500" s="387"/>
      <c r="AA500" s="387"/>
      <c r="AB500" s="387"/>
      <c r="AC500" s="387"/>
      <c r="AD500" s="387"/>
    </row>
    <row r="501" spans="1:30" ht="13" customHeight="1">
      <c r="A501" s="522">
        <v>190</v>
      </c>
      <c r="B501" s="522">
        <f t="shared" si="1"/>
        <v>493</v>
      </c>
      <c r="C501" s="755"/>
      <c r="D501" s="755"/>
      <c r="E501" s="558"/>
      <c r="F501" s="665"/>
      <c r="G501" s="561" t="str">
        <f>IF(E501="","",VLOOKUP(E501,Ref_Brg!$B$8:$C$311,2,FALSE))</f>
        <v/>
      </c>
      <c r="H501" s="647"/>
      <c r="I501" s="660"/>
      <c r="J501" s="669" t="str">
        <f>IF(Table4[[#This Row],[Vol]]="","",Table4[[#This Row],[Vol]]*Table4[[#This Row],[Harga Beli]])</f>
        <v/>
      </c>
      <c r="K501" s="387"/>
      <c r="L501" s="387"/>
      <c r="M501" s="387"/>
      <c r="N501" s="387"/>
      <c r="O501" s="387"/>
      <c r="P501" s="387"/>
      <c r="Q501" s="387"/>
      <c r="R501" s="387"/>
      <c r="S501" s="387"/>
      <c r="T501" s="387"/>
      <c r="U501" s="387"/>
      <c r="V501" s="387"/>
      <c r="W501" s="387"/>
      <c r="X501" s="387"/>
      <c r="Y501" s="387"/>
      <c r="Z501" s="387"/>
      <c r="AA501" s="387"/>
      <c r="AB501" s="387"/>
      <c r="AC501" s="387"/>
      <c r="AD501" s="387"/>
    </row>
    <row r="502" spans="1:30" ht="13" customHeight="1">
      <c r="A502" s="522">
        <v>191</v>
      </c>
      <c r="B502" s="522">
        <f t="shared" si="1"/>
        <v>494</v>
      </c>
      <c r="C502" s="755"/>
      <c r="D502" s="755"/>
      <c r="E502" s="558"/>
      <c r="F502" s="665"/>
      <c r="G502" s="561" t="str">
        <f>IF(E502="","",VLOOKUP(E502,Ref_Brg!$B$8:$C$311,2,FALSE))</f>
        <v/>
      </c>
      <c r="H502" s="647"/>
      <c r="I502" s="660"/>
      <c r="J502" s="669" t="str">
        <f>IF(Table4[[#This Row],[Vol]]="","",Table4[[#This Row],[Vol]]*Table4[[#This Row],[Harga Beli]])</f>
        <v/>
      </c>
      <c r="K502" s="387"/>
      <c r="L502" s="387"/>
      <c r="M502" s="387"/>
      <c r="N502" s="387"/>
      <c r="O502" s="387"/>
      <c r="P502" s="387"/>
      <c r="Q502" s="387"/>
      <c r="R502" s="387"/>
      <c r="S502" s="387"/>
      <c r="T502" s="387"/>
      <c r="U502" s="387"/>
      <c r="V502" s="387"/>
      <c r="W502" s="387"/>
      <c r="X502" s="387"/>
      <c r="Y502" s="387"/>
      <c r="Z502" s="387"/>
      <c r="AA502" s="387"/>
      <c r="AB502" s="387"/>
      <c r="AC502" s="387"/>
      <c r="AD502" s="387"/>
    </row>
    <row r="503" spans="1:30" ht="13" customHeight="1">
      <c r="A503" s="522">
        <v>192</v>
      </c>
      <c r="B503" s="522">
        <f t="shared" si="1"/>
        <v>495</v>
      </c>
      <c r="C503" s="755"/>
      <c r="D503" s="755"/>
      <c r="E503" s="558"/>
      <c r="F503" s="665"/>
      <c r="G503" s="561" t="str">
        <f>IF(E503="","",VLOOKUP(E503,Ref_Brg!$B$8:$C$311,2,FALSE))</f>
        <v/>
      </c>
      <c r="H503" s="647"/>
      <c r="I503" s="660"/>
      <c r="J503" s="669" t="str">
        <f>IF(Table4[[#This Row],[Vol]]="","",Table4[[#This Row],[Vol]]*Table4[[#This Row],[Harga Beli]])</f>
        <v/>
      </c>
      <c r="K503" s="387"/>
      <c r="L503" s="387"/>
      <c r="M503" s="387"/>
      <c r="N503" s="387"/>
      <c r="O503" s="387"/>
      <c r="P503" s="387"/>
      <c r="Q503" s="387"/>
      <c r="R503" s="387"/>
      <c r="S503" s="387"/>
      <c r="T503" s="387"/>
      <c r="U503" s="387"/>
      <c r="V503" s="387"/>
      <c r="W503" s="387"/>
      <c r="X503" s="387"/>
      <c r="Y503" s="387"/>
      <c r="Z503" s="387"/>
      <c r="AA503" s="387"/>
      <c r="AB503" s="387"/>
      <c r="AC503" s="387"/>
      <c r="AD503" s="387"/>
    </row>
    <row r="504" spans="1:30" ht="13" customHeight="1">
      <c r="A504" s="522">
        <v>193</v>
      </c>
      <c r="B504" s="522">
        <f t="shared" si="1"/>
        <v>496</v>
      </c>
      <c r="C504" s="755"/>
      <c r="D504" s="755"/>
      <c r="E504" s="558"/>
      <c r="F504" s="665"/>
      <c r="G504" s="561" t="str">
        <f>IF(E504="","",VLOOKUP(E504,Ref_Brg!$B$8:$C$311,2,FALSE))</f>
        <v/>
      </c>
      <c r="H504" s="647"/>
      <c r="I504" s="660"/>
      <c r="J504" s="669" t="str">
        <f>IF(Table4[[#This Row],[Vol]]="","",Table4[[#This Row],[Vol]]*Table4[[#This Row],[Harga Beli]])</f>
        <v/>
      </c>
      <c r="K504" s="387"/>
      <c r="L504" s="387"/>
      <c r="M504" s="387"/>
      <c r="N504" s="387"/>
      <c r="O504" s="387"/>
      <c r="P504" s="387"/>
      <c r="Q504" s="387"/>
      <c r="R504" s="387"/>
      <c r="S504" s="387"/>
      <c r="T504" s="387"/>
      <c r="U504" s="387"/>
      <c r="V504" s="387"/>
      <c r="W504" s="387"/>
      <c r="X504" s="387"/>
      <c r="Y504" s="387"/>
      <c r="Z504" s="387"/>
      <c r="AA504" s="387"/>
      <c r="AB504" s="387"/>
      <c r="AC504" s="387"/>
      <c r="AD504" s="387"/>
    </row>
    <row r="505" spans="1:30" ht="13" customHeight="1">
      <c r="A505" s="522">
        <v>194</v>
      </c>
      <c r="B505" s="522">
        <f t="shared" si="1"/>
        <v>497</v>
      </c>
      <c r="C505" s="755"/>
      <c r="D505" s="755"/>
      <c r="E505" s="558"/>
      <c r="F505" s="665"/>
      <c r="G505" s="561" t="str">
        <f>IF(E505="","",VLOOKUP(E505,Ref_Brg!$B$8:$C$311,2,FALSE))</f>
        <v/>
      </c>
      <c r="H505" s="647"/>
      <c r="I505" s="660"/>
      <c r="J505" s="669" t="str">
        <f>IF(Table4[[#This Row],[Vol]]="","",Table4[[#This Row],[Vol]]*Table4[[#This Row],[Harga Beli]])</f>
        <v/>
      </c>
      <c r="K505" s="387"/>
      <c r="L505" s="387"/>
      <c r="M505" s="387"/>
      <c r="N505" s="387"/>
      <c r="O505" s="387"/>
      <c r="P505" s="387"/>
      <c r="Q505" s="387"/>
      <c r="R505" s="387"/>
      <c r="S505" s="387"/>
      <c r="T505" s="387"/>
      <c r="U505" s="387"/>
      <c r="V505" s="387"/>
      <c r="W505" s="387"/>
      <c r="X505" s="387"/>
      <c r="Y505" s="387"/>
      <c r="Z505" s="387"/>
      <c r="AA505" s="387"/>
      <c r="AB505" s="387"/>
      <c r="AC505" s="387"/>
      <c r="AD505" s="387"/>
    </row>
    <row r="506" spans="1:30" ht="13" customHeight="1">
      <c r="A506" s="522">
        <v>195</v>
      </c>
      <c r="B506" s="522">
        <f t="shared" si="1"/>
        <v>498</v>
      </c>
      <c r="C506" s="755"/>
      <c r="D506" s="755"/>
      <c r="E506" s="558"/>
      <c r="F506" s="665"/>
      <c r="G506" s="561" t="str">
        <f>IF(E506="","",VLOOKUP(E506,Ref_Brg!$B$8:$C$311,2,FALSE))</f>
        <v/>
      </c>
      <c r="H506" s="647"/>
      <c r="I506" s="660"/>
      <c r="J506" s="669" t="str">
        <f>IF(Table4[[#This Row],[Vol]]="","",Table4[[#This Row],[Vol]]*Table4[[#This Row],[Harga Beli]])</f>
        <v/>
      </c>
      <c r="K506" s="387"/>
      <c r="L506" s="387"/>
      <c r="M506" s="387"/>
      <c r="N506" s="387"/>
      <c r="O506" s="387"/>
      <c r="P506" s="387"/>
      <c r="Q506" s="387"/>
      <c r="R506" s="387"/>
      <c r="S506" s="387"/>
      <c r="T506" s="387"/>
      <c r="U506" s="387"/>
      <c r="V506" s="387"/>
      <c r="W506" s="387"/>
      <c r="X506" s="387"/>
      <c r="Y506" s="387"/>
      <c r="Z506" s="387"/>
      <c r="AA506" s="387"/>
      <c r="AB506" s="387"/>
      <c r="AC506" s="387"/>
      <c r="AD506" s="387"/>
    </row>
    <row r="507" spans="1:30" ht="13" customHeight="1">
      <c r="A507" s="522">
        <v>196</v>
      </c>
      <c r="B507" s="522">
        <f t="shared" si="1"/>
        <v>499</v>
      </c>
      <c r="C507" s="755"/>
      <c r="D507" s="755"/>
      <c r="E507" s="558"/>
      <c r="F507" s="665"/>
      <c r="G507" s="561" t="str">
        <f>IF(E507="","",VLOOKUP(E507,Ref_Brg!$B$8:$C$311,2,FALSE))</f>
        <v/>
      </c>
      <c r="H507" s="647"/>
      <c r="I507" s="660"/>
      <c r="J507" s="669" t="str">
        <f>IF(Table4[[#This Row],[Vol]]="","",Table4[[#This Row],[Vol]]*Table4[[#This Row],[Harga Beli]])</f>
        <v/>
      </c>
      <c r="K507" s="387"/>
      <c r="L507" s="387"/>
      <c r="M507" s="387"/>
      <c r="N507" s="387"/>
      <c r="O507" s="387"/>
      <c r="P507" s="387"/>
      <c r="Q507" s="387"/>
      <c r="R507" s="387"/>
      <c r="S507" s="387"/>
      <c r="T507" s="387"/>
      <c r="U507" s="387"/>
      <c r="V507" s="387"/>
      <c r="W507" s="387"/>
      <c r="X507" s="387"/>
      <c r="Y507" s="387"/>
      <c r="Z507" s="387"/>
      <c r="AA507" s="387"/>
      <c r="AB507" s="387"/>
      <c r="AC507" s="387"/>
      <c r="AD507" s="387"/>
    </row>
    <row r="508" spans="1:30" ht="13" customHeight="1">
      <c r="A508" s="522">
        <v>197</v>
      </c>
      <c r="B508" s="522">
        <f t="shared" si="1"/>
        <v>500</v>
      </c>
      <c r="C508" s="755"/>
      <c r="D508" s="755"/>
      <c r="E508" s="558"/>
      <c r="F508" s="665"/>
      <c r="G508" s="561" t="str">
        <f>IF(E508="","",VLOOKUP(E508,Ref_Brg!$B$8:$C$311,2,FALSE))</f>
        <v/>
      </c>
      <c r="H508" s="647"/>
      <c r="I508" s="660"/>
      <c r="J508" s="669" t="str">
        <f>IF(Table4[[#This Row],[Vol]]="","",Table4[[#This Row],[Vol]]*Table4[[#This Row],[Harga Beli]])</f>
        <v/>
      </c>
      <c r="K508" s="387"/>
      <c r="L508" s="387"/>
      <c r="M508" s="387"/>
      <c r="N508" s="387"/>
      <c r="O508" s="387"/>
      <c r="P508" s="387"/>
      <c r="Q508" s="387"/>
      <c r="R508" s="387"/>
      <c r="S508" s="387"/>
      <c r="T508" s="387"/>
      <c r="U508" s="387"/>
      <c r="V508" s="387"/>
      <c r="W508" s="387"/>
      <c r="X508" s="387"/>
      <c r="Y508" s="387"/>
      <c r="Z508" s="387"/>
      <c r="AA508" s="387"/>
      <c r="AB508" s="387"/>
      <c r="AC508" s="387"/>
      <c r="AD508" s="387"/>
    </row>
    <row r="509" spans="1:30" ht="13" customHeight="1">
      <c r="A509" s="522">
        <v>198</v>
      </c>
      <c r="B509" s="522">
        <f t="shared" si="1"/>
        <v>501</v>
      </c>
      <c r="C509" s="755"/>
      <c r="D509" s="755"/>
      <c r="E509" s="558"/>
      <c r="F509" s="665"/>
      <c r="G509" s="561" t="str">
        <f>IF(E509="","",VLOOKUP(E509,Ref_Brg!$B$8:$C$311,2,FALSE))</f>
        <v/>
      </c>
      <c r="H509" s="647"/>
      <c r="I509" s="660"/>
      <c r="J509" s="669" t="str">
        <f>IF(Table4[[#This Row],[Vol]]="","",Table4[[#This Row],[Vol]]*Table4[[#This Row],[Harga Beli]])</f>
        <v/>
      </c>
      <c r="K509" s="387"/>
      <c r="L509" s="387"/>
      <c r="M509" s="387"/>
      <c r="N509" s="387"/>
      <c r="O509" s="387"/>
      <c r="P509" s="387"/>
      <c r="Q509" s="387"/>
      <c r="R509" s="387"/>
      <c r="S509" s="387"/>
      <c r="T509" s="387"/>
      <c r="U509" s="387"/>
      <c r="V509" s="387"/>
      <c r="W509" s="387"/>
      <c r="X509" s="387"/>
      <c r="Y509" s="387"/>
      <c r="Z509" s="387"/>
      <c r="AA509" s="387"/>
      <c r="AB509" s="387"/>
      <c r="AC509" s="387"/>
      <c r="AD509" s="387"/>
    </row>
    <row r="510" spans="1:30" ht="13" customHeight="1">
      <c r="A510" s="522">
        <v>199</v>
      </c>
      <c r="B510" s="522">
        <f t="shared" si="1"/>
        <v>502</v>
      </c>
      <c r="C510" s="755"/>
      <c r="D510" s="755"/>
      <c r="E510" s="558"/>
      <c r="F510" s="665"/>
      <c r="G510" s="561" t="str">
        <f>IF(E510="","",VLOOKUP(E510,Ref_Brg!$B$8:$C$311,2,FALSE))</f>
        <v/>
      </c>
      <c r="H510" s="647"/>
      <c r="I510" s="660"/>
      <c r="J510" s="669" t="str">
        <f>IF(Table4[[#This Row],[Vol]]="","",Table4[[#This Row],[Vol]]*Table4[[#This Row],[Harga Beli]])</f>
        <v/>
      </c>
      <c r="K510" s="387"/>
      <c r="L510" s="387"/>
      <c r="M510" s="387"/>
      <c r="N510" s="387"/>
      <c r="O510" s="387"/>
      <c r="P510" s="387"/>
      <c r="Q510" s="387"/>
      <c r="R510" s="387"/>
      <c r="S510" s="387"/>
      <c r="T510" s="387"/>
      <c r="U510" s="387"/>
      <c r="V510" s="387"/>
      <c r="W510" s="387"/>
      <c r="X510" s="387"/>
      <c r="Y510" s="387"/>
      <c r="Z510" s="387"/>
      <c r="AA510" s="387"/>
      <c r="AB510" s="387"/>
      <c r="AC510" s="387"/>
      <c r="AD510" s="387"/>
    </row>
    <row r="511" spans="1:30" s="742" customFormat="1" ht="13" customHeight="1">
      <c r="A511" s="740">
        <v>200</v>
      </c>
      <c r="B511" s="740">
        <f t="shared" si="1"/>
        <v>503</v>
      </c>
      <c r="C511" s="755"/>
      <c r="D511" s="755"/>
      <c r="E511" s="558"/>
      <c r="F511" s="665"/>
      <c r="G511" s="561" t="str">
        <f>IF(E511="","",VLOOKUP(E511,Ref_Brg!$B$8:$C$311,2,FALSE))</f>
        <v/>
      </c>
      <c r="H511" s="647"/>
      <c r="I511" s="660"/>
      <c r="J511" s="669" t="str">
        <f>IF(Table4[[#This Row],[Vol]]="","",Table4[[#This Row],[Vol]]*Table4[[#This Row],[Harga Beli]])</f>
        <v/>
      </c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741"/>
      <c r="AB511" s="741"/>
      <c r="AC511" s="741"/>
      <c r="AD511" s="741"/>
    </row>
    <row r="512" spans="1:30" s="742" customFormat="1" ht="13" customHeight="1">
      <c r="A512" s="740">
        <v>201</v>
      </c>
      <c r="B512" s="740">
        <f t="shared" si="1"/>
        <v>504</v>
      </c>
      <c r="C512" s="755"/>
      <c r="D512" s="755"/>
      <c r="E512" s="558"/>
      <c r="F512" s="665"/>
      <c r="G512" s="561" t="str">
        <f>IF(E512="","",VLOOKUP(E512,Ref_Brg!$B$8:$C$311,2,FALSE))</f>
        <v/>
      </c>
      <c r="H512" s="647"/>
      <c r="I512" s="660"/>
      <c r="J512" s="669" t="str">
        <f>IF(Table4[[#This Row],[Vol]]="","",Table4[[#This Row],[Vol]]*Table4[[#This Row],[Harga Beli]])</f>
        <v/>
      </c>
      <c r="K512" s="741"/>
      <c r="L512" s="741"/>
      <c r="M512" s="741"/>
      <c r="N512" s="741"/>
      <c r="O512" s="741"/>
      <c r="P512" s="741"/>
      <c r="Q512" s="741"/>
      <c r="R512" s="741"/>
      <c r="S512" s="741"/>
      <c r="T512" s="741"/>
      <c r="U512" s="741"/>
      <c r="V512" s="741"/>
      <c r="W512" s="741"/>
      <c r="X512" s="741"/>
      <c r="Y512" s="741"/>
      <c r="Z512" s="741"/>
      <c r="AA512" s="741"/>
      <c r="AB512" s="741"/>
      <c r="AC512" s="741"/>
      <c r="AD512" s="741"/>
    </row>
    <row r="513" spans="1:30" s="742" customFormat="1" ht="13" customHeight="1">
      <c r="A513" s="740">
        <v>202</v>
      </c>
      <c r="B513" s="740">
        <f t="shared" si="1"/>
        <v>505</v>
      </c>
      <c r="C513" s="755"/>
      <c r="D513" s="755"/>
      <c r="E513" s="558"/>
      <c r="F513" s="665"/>
      <c r="G513" s="561" t="str">
        <f>IF(E513="","",VLOOKUP(E513,Ref_Brg!$B$8:$C$311,2,FALSE))</f>
        <v/>
      </c>
      <c r="H513" s="647"/>
      <c r="I513" s="660"/>
      <c r="J513" s="669" t="str">
        <f>IF(Table4[[#This Row],[Vol]]="","",Table4[[#This Row],[Vol]]*Table4[[#This Row],[Harga Beli]])</f>
        <v/>
      </c>
      <c r="K513" s="741"/>
      <c r="L513" s="741"/>
      <c r="M513" s="741"/>
      <c r="N513" s="741"/>
      <c r="O513" s="741"/>
      <c r="P513" s="741"/>
      <c r="Q513" s="741"/>
      <c r="R513" s="741"/>
      <c r="S513" s="741"/>
      <c r="T513" s="741"/>
      <c r="U513" s="741"/>
      <c r="V513" s="741"/>
      <c r="W513" s="741"/>
      <c r="X513" s="741"/>
      <c r="Y513" s="741"/>
      <c r="Z513" s="741"/>
      <c r="AA513" s="741"/>
      <c r="AB513" s="741"/>
      <c r="AC513" s="741"/>
      <c r="AD513" s="741"/>
    </row>
    <row r="514" spans="1:30" s="742" customFormat="1" ht="13" customHeight="1">
      <c r="A514" s="740">
        <v>203</v>
      </c>
      <c r="B514" s="740">
        <f t="shared" si="1"/>
        <v>506</v>
      </c>
      <c r="C514" s="755"/>
      <c r="D514" s="755"/>
      <c r="E514" s="558"/>
      <c r="F514" s="665"/>
      <c r="G514" s="561" t="str">
        <f>IF(E514="","",VLOOKUP(E514,Ref_Brg!$B$8:$C$311,2,FALSE))</f>
        <v/>
      </c>
      <c r="H514" s="647"/>
      <c r="I514" s="660"/>
      <c r="J514" s="669" t="str">
        <f>IF(Table4[[#This Row],[Vol]]="","",Table4[[#This Row],[Vol]]*Table4[[#This Row],[Harga Beli]])</f>
        <v/>
      </c>
      <c r="K514" s="741"/>
      <c r="L514" s="741"/>
      <c r="M514" s="741"/>
      <c r="N514" s="741"/>
      <c r="O514" s="741"/>
      <c r="P514" s="741"/>
      <c r="Q514" s="741"/>
      <c r="R514" s="741"/>
      <c r="S514" s="741"/>
      <c r="T514" s="741"/>
      <c r="U514" s="741"/>
      <c r="V514" s="741"/>
      <c r="W514" s="741"/>
      <c r="X514" s="741"/>
      <c r="Y514" s="741"/>
      <c r="Z514" s="741"/>
      <c r="AA514" s="741"/>
      <c r="AB514" s="741"/>
      <c r="AC514" s="741"/>
      <c r="AD514" s="741"/>
    </row>
    <row r="515" spans="1:30" s="742" customFormat="1" ht="13" customHeight="1">
      <c r="A515" s="740">
        <v>204</v>
      </c>
      <c r="B515" s="740">
        <f t="shared" si="1"/>
        <v>507</v>
      </c>
      <c r="C515" s="755"/>
      <c r="D515" s="755"/>
      <c r="E515" s="558"/>
      <c r="F515" s="665"/>
      <c r="G515" s="561" t="str">
        <f>IF(E515="","",VLOOKUP(E515,Ref_Brg!$B$8:$C$311,2,FALSE))</f>
        <v/>
      </c>
      <c r="H515" s="647"/>
      <c r="I515" s="660"/>
      <c r="J515" s="669" t="str">
        <f>IF(Table4[[#This Row],[Vol]]="","",Table4[[#This Row],[Vol]]*Table4[[#This Row],[Harga Beli]])</f>
        <v/>
      </c>
      <c r="K515" s="741"/>
      <c r="L515" s="741"/>
      <c r="M515" s="741"/>
      <c r="N515" s="741"/>
      <c r="O515" s="741"/>
      <c r="P515" s="741"/>
      <c r="Q515" s="741"/>
      <c r="R515" s="741"/>
      <c r="S515" s="741"/>
      <c r="T515" s="741"/>
      <c r="U515" s="741"/>
      <c r="V515" s="741"/>
      <c r="W515" s="741"/>
      <c r="X515" s="741"/>
      <c r="Y515" s="741"/>
      <c r="Z515" s="741"/>
      <c r="AA515" s="741"/>
      <c r="AB515" s="741"/>
      <c r="AC515" s="741"/>
      <c r="AD515" s="741"/>
    </row>
    <row r="516" spans="1:30" s="742" customFormat="1" ht="13" customHeight="1">
      <c r="A516" s="740">
        <v>205</v>
      </c>
      <c r="B516" s="740">
        <f t="shared" si="1"/>
        <v>508</v>
      </c>
      <c r="C516" s="755"/>
      <c r="D516" s="755"/>
      <c r="E516" s="558"/>
      <c r="F516" s="665"/>
      <c r="G516" s="561" t="str">
        <f>IF(E516="","",VLOOKUP(E516,Ref_Brg!$B$8:$C$311,2,FALSE))</f>
        <v/>
      </c>
      <c r="H516" s="647"/>
      <c r="I516" s="660"/>
      <c r="J516" s="669" t="str">
        <f>IF(Table4[[#This Row],[Vol]]="","",Table4[[#This Row],[Vol]]*Table4[[#This Row],[Harga Beli]])</f>
        <v/>
      </c>
      <c r="K516" s="741"/>
      <c r="L516" s="741"/>
      <c r="M516" s="741"/>
      <c r="N516" s="741"/>
      <c r="O516" s="741"/>
      <c r="P516" s="741"/>
      <c r="Q516" s="741"/>
      <c r="R516" s="741"/>
      <c r="S516" s="741"/>
      <c r="T516" s="741"/>
      <c r="U516" s="741"/>
      <c r="V516" s="741"/>
      <c r="W516" s="741"/>
      <c r="X516" s="741"/>
      <c r="Y516" s="741"/>
      <c r="Z516" s="741"/>
      <c r="AA516" s="741"/>
      <c r="AB516" s="741"/>
      <c r="AC516" s="741"/>
      <c r="AD516" s="741"/>
    </row>
    <row r="517" spans="1:30" s="742" customFormat="1" ht="13" customHeight="1">
      <c r="A517" s="740">
        <v>206</v>
      </c>
      <c r="B517" s="740">
        <f t="shared" si="1"/>
        <v>509</v>
      </c>
      <c r="C517" s="755"/>
      <c r="D517" s="755"/>
      <c r="E517" s="558"/>
      <c r="F517" s="665"/>
      <c r="G517" s="561" t="str">
        <f>IF(E517="","",VLOOKUP(E517,Ref_Brg!$B$8:$C$311,2,FALSE))</f>
        <v/>
      </c>
      <c r="H517" s="647"/>
      <c r="I517" s="660"/>
      <c r="J517" s="669" t="str">
        <f>IF(Table4[[#This Row],[Vol]]="","",Table4[[#This Row],[Vol]]*Table4[[#This Row],[Harga Beli]])</f>
        <v/>
      </c>
      <c r="K517" s="741"/>
      <c r="L517" s="741"/>
      <c r="M517" s="741"/>
      <c r="N517" s="741"/>
      <c r="O517" s="741"/>
      <c r="P517" s="741"/>
      <c r="Q517" s="741"/>
      <c r="R517" s="741"/>
      <c r="S517" s="741"/>
      <c r="T517" s="741"/>
      <c r="U517" s="741"/>
      <c r="V517" s="741"/>
      <c r="W517" s="741"/>
      <c r="X517" s="741"/>
      <c r="Y517" s="741"/>
      <c r="Z517" s="741"/>
      <c r="AA517" s="741"/>
      <c r="AB517" s="741"/>
      <c r="AC517" s="741"/>
      <c r="AD517" s="741"/>
    </row>
    <row r="518" spans="1:30" s="742" customFormat="1" ht="13" customHeight="1">
      <c r="A518" s="740">
        <v>207</v>
      </c>
      <c r="B518" s="740">
        <f t="shared" si="1"/>
        <v>510</v>
      </c>
      <c r="C518" s="755"/>
      <c r="D518" s="755"/>
      <c r="E518" s="558"/>
      <c r="F518" s="665"/>
      <c r="G518" s="561" t="str">
        <f>IF(E518="","",VLOOKUP(E518,Ref_Brg!$B$8:$C$311,2,FALSE))</f>
        <v/>
      </c>
      <c r="H518" s="647"/>
      <c r="I518" s="660"/>
      <c r="J518" s="669" t="str">
        <f>IF(Table4[[#This Row],[Vol]]="","",Table4[[#This Row],[Vol]]*Table4[[#This Row],[Harga Beli]])</f>
        <v/>
      </c>
      <c r="K518" s="741"/>
      <c r="L518" s="741"/>
      <c r="M518" s="741"/>
      <c r="N518" s="741"/>
      <c r="O518" s="741"/>
      <c r="P518" s="741"/>
      <c r="Q518" s="741"/>
      <c r="R518" s="741"/>
      <c r="S518" s="741"/>
      <c r="T518" s="741"/>
      <c r="U518" s="741"/>
      <c r="V518" s="741"/>
      <c r="W518" s="741"/>
      <c r="X518" s="741"/>
      <c r="Y518" s="741"/>
      <c r="Z518" s="741"/>
      <c r="AA518" s="741"/>
      <c r="AB518" s="741"/>
      <c r="AC518" s="741"/>
      <c r="AD518" s="741"/>
    </row>
    <row r="519" spans="1:30" s="742" customFormat="1" ht="13" customHeight="1">
      <c r="A519" s="740">
        <v>208</v>
      </c>
      <c r="B519" s="740">
        <f t="shared" si="1"/>
        <v>511</v>
      </c>
      <c r="C519" s="755"/>
      <c r="D519" s="755"/>
      <c r="E519" s="558"/>
      <c r="F519" s="665"/>
      <c r="G519" s="561" t="str">
        <f>IF(E519="","",VLOOKUP(E519,Ref_Brg!$B$8:$C$311,2,FALSE))</f>
        <v/>
      </c>
      <c r="H519" s="647"/>
      <c r="I519" s="660"/>
      <c r="J519" s="669" t="str">
        <f>IF(Table4[[#This Row],[Vol]]="","",Table4[[#This Row],[Vol]]*Table4[[#This Row],[Harga Beli]])</f>
        <v/>
      </c>
      <c r="K519" s="741"/>
      <c r="L519" s="741"/>
      <c r="M519" s="741"/>
      <c r="N519" s="741"/>
      <c r="O519" s="741"/>
      <c r="P519" s="741"/>
      <c r="Q519" s="741"/>
      <c r="R519" s="741"/>
      <c r="S519" s="741"/>
      <c r="T519" s="741"/>
      <c r="U519" s="741"/>
      <c r="V519" s="741"/>
      <c r="W519" s="741"/>
      <c r="X519" s="741"/>
      <c r="Y519" s="741"/>
      <c r="Z519" s="741"/>
      <c r="AA519" s="741"/>
      <c r="AB519" s="741"/>
      <c r="AC519" s="741"/>
      <c r="AD519" s="741"/>
    </row>
    <row r="520" spans="1:30" s="742" customFormat="1" ht="13" customHeight="1">
      <c r="A520" s="740">
        <v>209</v>
      </c>
      <c r="B520" s="740">
        <f t="shared" si="1"/>
        <v>512</v>
      </c>
      <c r="C520" s="755"/>
      <c r="D520" s="755"/>
      <c r="E520" s="558"/>
      <c r="F520" s="665"/>
      <c r="G520" s="561" t="str">
        <f>IF(E520="","",VLOOKUP(E520,Ref_Brg!$B$8:$C$311,2,FALSE))</f>
        <v/>
      </c>
      <c r="H520" s="647"/>
      <c r="I520" s="660"/>
      <c r="J520" s="669" t="str">
        <f>IF(Table4[[#This Row],[Vol]]="","",Table4[[#This Row],[Vol]]*Table4[[#This Row],[Harga Beli]])</f>
        <v/>
      </c>
      <c r="K520" s="741"/>
      <c r="L520" s="741"/>
      <c r="M520" s="741"/>
      <c r="N520" s="741"/>
      <c r="O520" s="741"/>
      <c r="P520" s="741"/>
      <c r="Q520" s="741"/>
      <c r="R520" s="741"/>
      <c r="S520" s="741"/>
      <c r="T520" s="741"/>
      <c r="U520" s="741"/>
      <c r="V520" s="741"/>
      <c r="W520" s="741"/>
      <c r="X520" s="741"/>
      <c r="Y520" s="741"/>
      <c r="Z520" s="741"/>
      <c r="AA520" s="741"/>
      <c r="AB520" s="741"/>
      <c r="AC520" s="741"/>
      <c r="AD520" s="741"/>
    </row>
    <row r="521" spans="1:30" s="742" customFormat="1" ht="13" customHeight="1">
      <c r="A521" s="740">
        <v>210</v>
      </c>
      <c r="B521" s="740">
        <f t="shared" si="1"/>
        <v>513</v>
      </c>
      <c r="C521" s="755"/>
      <c r="D521" s="755"/>
      <c r="E521" s="558"/>
      <c r="F521" s="665"/>
      <c r="G521" s="561" t="str">
        <f>IF(E521="","",VLOOKUP(E521,Ref_Brg!$B$8:$C$311,2,FALSE))</f>
        <v/>
      </c>
      <c r="H521" s="647"/>
      <c r="I521" s="660"/>
      <c r="J521" s="669" t="str">
        <f>IF(Table4[[#This Row],[Vol]]="","",Table4[[#This Row],[Vol]]*Table4[[#This Row],[Harga Beli]])</f>
        <v/>
      </c>
      <c r="K521" s="741"/>
      <c r="L521" s="741"/>
      <c r="M521" s="741"/>
      <c r="N521" s="741"/>
      <c r="O521" s="741"/>
      <c r="P521" s="741"/>
      <c r="Q521" s="741"/>
      <c r="R521" s="741"/>
      <c r="S521" s="741"/>
      <c r="T521" s="741"/>
      <c r="U521" s="741"/>
      <c r="V521" s="741"/>
      <c r="W521" s="741"/>
      <c r="X521" s="741"/>
      <c r="Y521" s="741"/>
      <c r="Z521" s="741"/>
      <c r="AA521" s="741"/>
      <c r="AB521" s="741"/>
      <c r="AC521" s="741"/>
      <c r="AD521" s="741"/>
    </row>
    <row r="522" spans="1:30" s="742" customFormat="1" ht="13" customHeight="1">
      <c r="A522" s="740">
        <v>211</v>
      </c>
      <c r="B522" s="740">
        <f t="shared" si="1"/>
        <v>514</v>
      </c>
      <c r="C522" s="755"/>
      <c r="D522" s="755"/>
      <c r="E522" s="558"/>
      <c r="F522" s="665"/>
      <c r="G522" s="561" t="str">
        <f>IF(E522="","",VLOOKUP(E522,Ref_Brg!$B$8:$C$311,2,FALSE))</f>
        <v/>
      </c>
      <c r="H522" s="647"/>
      <c r="I522" s="660"/>
      <c r="J522" s="669" t="str">
        <f>IF(Table4[[#This Row],[Vol]]="","",Table4[[#This Row],[Vol]]*Table4[[#This Row],[Harga Beli]])</f>
        <v/>
      </c>
      <c r="K522" s="741"/>
      <c r="L522" s="741"/>
      <c r="M522" s="741"/>
      <c r="N522" s="741"/>
      <c r="O522" s="741"/>
      <c r="P522" s="741"/>
      <c r="Q522" s="741"/>
      <c r="R522" s="741"/>
      <c r="S522" s="741"/>
      <c r="T522" s="741"/>
      <c r="U522" s="741"/>
      <c r="V522" s="741"/>
      <c r="W522" s="741"/>
      <c r="X522" s="741"/>
      <c r="Y522" s="741"/>
      <c r="Z522" s="741"/>
      <c r="AA522" s="741"/>
      <c r="AB522" s="741"/>
      <c r="AC522" s="741"/>
      <c r="AD522" s="741"/>
    </row>
    <row r="523" spans="1:30" s="742" customFormat="1" ht="13" customHeight="1">
      <c r="A523" s="740">
        <v>212</v>
      </c>
      <c r="B523" s="740">
        <f t="shared" si="1"/>
        <v>515</v>
      </c>
      <c r="C523" s="755"/>
      <c r="D523" s="755"/>
      <c r="E523" s="558"/>
      <c r="F523" s="665"/>
      <c r="G523" s="561" t="str">
        <f>IF(E523="","",VLOOKUP(E523,Ref_Brg!$B$8:$C$311,2,FALSE))</f>
        <v/>
      </c>
      <c r="H523" s="647"/>
      <c r="I523" s="660"/>
      <c r="J523" s="669" t="str">
        <f>IF(Table4[[#This Row],[Vol]]="","",Table4[[#This Row],[Vol]]*Table4[[#This Row],[Harga Beli]])</f>
        <v/>
      </c>
      <c r="K523" s="741"/>
      <c r="L523" s="741"/>
      <c r="M523" s="741"/>
      <c r="N523" s="741"/>
      <c r="O523" s="741"/>
      <c r="P523" s="741"/>
      <c r="Q523" s="741"/>
      <c r="R523" s="741"/>
      <c r="S523" s="741"/>
      <c r="T523" s="741"/>
      <c r="U523" s="741"/>
      <c r="V523" s="741"/>
      <c r="W523" s="741"/>
      <c r="X523" s="741"/>
      <c r="Y523" s="741"/>
      <c r="Z523" s="741"/>
      <c r="AA523" s="741"/>
      <c r="AB523" s="741"/>
      <c r="AC523" s="741"/>
      <c r="AD523" s="741"/>
    </row>
    <row r="524" spans="1:30" s="742" customFormat="1" ht="13" customHeight="1">
      <c r="A524" s="740">
        <v>213</v>
      </c>
      <c r="B524" s="740">
        <f t="shared" si="1"/>
        <v>516</v>
      </c>
      <c r="C524" s="755"/>
      <c r="D524" s="755"/>
      <c r="E524" s="558"/>
      <c r="F524" s="665"/>
      <c r="G524" s="561" t="str">
        <f>IF(E524="","",VLOOKUP(E524,Ref_Brg!$B$8:$C$311,2,FALSE))</f>
        <v/>
      </c>
      <c r="H524" s="647"/>
      <c r="I524" s="660"/>
      <c r="J524" s="669" t="str">
        <f>IF(Table4[[#This Row],[Vol]]="","",Table4[[#This Row],[Vol]]*Table4[[#This Row],[Harga Beli]])</f>
        <v/>
      </c>
      <c r="K524" s="741"/>
      <c r="L524" s="741"/>
      <c r="M524" s="741"/>
      <c r="N524" s="741"/>
      <c r="O524" s="741"/>
      <c r="P524" s="741"/>
      <c r="Q524" s="741"/>
      <c r="R524" s="741"/>
      <c r="S524" s="741"/>
      <c r="T524" s="741"/>
      <c r="U524" s="741"/>
      <c r="V524" s="741"/>
      <c r="W524" s="741"/>
      <c r="X524" s="741"/>
      <c r="Y524" s="741"/>
      <c r="Z524" s="741"/>
      <c r="AA524" s="741"/>
      <c r="AB524" s="741"/>
      <c r="AC524" s="741"/>
      <c r="AD524" s="741"/>
    </row>
    <row r="525" spans="1:30" s="742" customFormat="1" ht="13" customHeight="1">
      <c r="A525" s="740">
        <v>214</v>
      </c>
      <c r="B525" s="740">
        <f t="shared" si="1"/>
        <v>517</v>
      </c>
      <c r="C525" s="755"/>
      <c r="D525" s="755"/>
      <c r="E525" s="558"/>
      <c r="F525" s="665"/>
      <c r="G525" s="561" t="str">
        <f>IF(E525="","",VLOOKUP(E525,Ref_Brg!$B$8:$C$311,2,FALSE))</f>
        <v/>
      </c>
      <c r="H525" s="647"/>
      <c r="I525" s="660"/>
      <c r="J525" s="669" t="str">
        <f>IF(Table4[[#This Row],[Vol]]="","",Table4[[#This Row],[Vol]]*Table4[[#This Row],[Harga Beli]])</f>
        <v/>
      </c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741"/>
      <c r="AB525" s="741"/>
      <c r="AC525" s="741"/>
      <c r="AD525" s="741"/>
    </row>
    <row r="526" spans="1:30" s="742" customFormat="1" ht="13" customHeight="1">
      <c r="A526" s="740">
        <v>215</v>
      </c>
      <c r="B526" s="740">
        <f t="shared" si="1"/>
        <v>518</v>
      </c>
      <c r="C526" s="755"/>
      <c r="D526" s="755"/>
      <c r="E526" s="558"/>
      <c r="F526" s="665"/>
      <c r="G526" s="561" t="str">
        <f>IF(E526="","",VLOOKUP(E526,Ref_Brg!$B$8:$C$311,2,FALSE))</f>
        <v/>
      </c>
      <c r="H526" s="647"/>
      <c r="I526" s="660"/>
      <c r="J526" s="669" t="str">
        <f>IF(Table4[[#This Row],[Vol]]="","",Table4[[#This Row],[Vol]]*Table4[[#This Row],[Harga Beli]])</f>
        <v/>
      </c>
      <c r="K526" s="741"/>
      <c r="L526" s="741"/>
      <c r="M526" s="741"/>
      <c r="N526" s="741"/>
      <c r="O526" s="741"/>
      <c r="P526" s="741"/>
      <c r="Q526" s="741"/>
      <c r="R526" s="741"/>
      <c r="S526" s="741"/>
      <c r="T526" s="741"/>
      <c r="U526" s="741"/>
      <c r="V526" s="741"/>
      <c r="W526" s="741"/>
      <c r="X526" s="741"/>
      <c r="Y526" s="741"/>
      <c r="Z526" s="741"/>
      <c r="AA526" s="741"/>
      <c r="AB526" s="741"/>
      <c r="AC526" s="741"/>
      <c r="AD526" s="741"/>
    </row>
    <row r="527" spans="1:30" s="742" customFormat="1" ht="13" customHeight="1">
      <c r="A527" s="740">
        <v>216</v>
      </c>
      <c r="B527" s="740">
        <f t="shared" si="1"/>
        <v>519</v>
      </c>
      <c r="C527" s="755"/>
      <c r="D527" s="755"/>
      <c r="E527" s="558"/>
      <c r="F527" s="665"/>
      <c r="G527" s="561" t="str">
        <f>IF(E527="","",VLOOKUP(E527,Ref_Brg!$B$8:$C$311,2,FALSE))</f>
        <v/>
      </c>
      <c r="H527" s="647"/>
      <c r="I527" s="660"/>
      <c r="J527" s="669" t="str">
        <f>IF(Table4[[#This Row],[Vol]]="","",Table4[[#This Row],[Vol]]*Table4[[#This Row],[Harga Beli]])</f>
        <v/>
      </c>
      <c r="K527" s="741"/>
      <c r="L527" s="741"/>
      <c r="M527" s="741"/>
      <c r="N527" s="741"/>
      <c r="O527" s="741"/>
      <c r="P527" s="741"/>
      <c r="Q527" s="741"/>
      <c r="R527" s="741"/>
      <c r="S527" s="741"/>
      <c r="T527" s="741"/>
      <c r="U527" s="741"/>
      <c r="V527" s="741"/>
      <c r="W527" s="741"/>
      <c r="X527" s="741"/>
      <c r="Y527" s="741"/>
      <c r="Z527" s="741"/>
      <c r="AA527" s="741"/>
      <c r="AB527" s="741"/>
      <c r="AC527" s="741"/>
      <c r="AD527" s="741"/>
    </row>
    <row r="528" spans="1:30" s="742" customFormat="1" ht="13" customHeight="1">
      <c r="A528" s="740">
        <v>217</v>
      </c>
      <c r="B528" s="740">
        <f t="shared" si="1"/>
        <v>520</v>
      </c>
      <c r="C528" s="755"/>
      <c r="D528" s="755"/>
      <c r="E528" s="558"/>
      <c r="F528" s="665"/>
      <c r="G528" s="561" t="str">
        <f>IF(E528="","",VLOOKUP(E528,Ref_Brg!$B$8:$C$311,2,FALSE))</f>
        <v/>
      </c>
      <c r="H528" s="647"/>
      <c r="I528" s="660"/>
      <c r="J528" s="669" t="str">
        <f>IF(Table4[[#This Row],[Vol]]="","",Table4[[#This Row],[Vol]]*Table4[[#This Row],[Harga Beli]])</f>
        <v/>
      </c>
      <c r="K528" s="741"/>
      <c r="L528" s="741"/>
      <c r="M528" s="741"/>
      <c r="N528" s="741"/>
      <c r="O528" s="741"/>
      <c r="P528" s="741"/>
      <c r="Q528" s="741"/>
      <c r="R528" s="741"/>
      <c r="S528" s="741"/>
      <c r="T528" s="741"/>
      <c r="U528" s="741"/>
      <c r="V528" s="741"/>
      <c r="W528" s="741"/>
      <c r="X528" s="741"/>
      <c r="Y528" s="741"/>
      <c r="Z528" s="741"/>
      <c r="AA528" s="741"/>
      <c r="AB528" s="741"/>
      <c r="AC528" s="741"/>
      <c r="AD528" s="741"/>
    </row>
    <row r="529" spans="1:30" s="742" customFormat="1" ht="13" customHeight="1">
      <c r="A529" s="740">
        <v>218</v>
      </c>
      <c r="B529" s="740">
        <f t="shared" si="1"/>
        <v>521</v>
      </c>
      <c r="C529" s="755"/>
      <c r="D529" s="755"/>
      <c r="E529" s="558"/>
      <c r="F529" s="665"/>
      <c r="G529" s="561" t="str">
        <f>IF(E529="","",VLOOKUP(E529,Ref_Brg!$B$8:$C$311,2,FALSE))</f>
        <v/>
      </c>
      <c r="H529" s="647"/>
      <c r="I529" s="660"/>
      <c r="J529" s="669" t="str">
        <f>IF(Table4[[#This Row],[Vol]]="","",Table4[[#This Row],[Vol]]*Table4[[#This Row],[Harga Beli]])</f>
        <v/>
      </c>
      <c r="K529" s="741"/>
      <c r="L529" s="741"/>
      <c r="M529" s="741"/>
      <c r="N529" s="741"/>
      <c r="O529" s="741"/>
      <c r="P529" s="741"/>
      <c r="Q529" s="741"/>
      <c r="R529" s="741"/>
      <c r="S529" s="741"/>
      <c r="T529" s="741"/>
      <c r="U529" s="741"/>
      <c r="V529" s="741"/>
      <c r="W529" s="741"/>
      <c r="X529" s="741"/>
      <c r="Y529" s="741"/>
      <c r="Z529" s="741"/>
      <c r="AA529" s="741"/>
      <c r="AB529" s="741"/>
      <c r="AC529" s="741"/>
      <c r="AD529" s="741"/>
    </row>
    <row r="530" spans="1:30" s="742" customFormat="1" ht="13" customHeight="1">
      <c r="A530" s="740">
        <v>219</v>
      </c>
      <c r="B530" s="740">
        <f t="shared" si="1"/>
        <v>522</v>
      </c>
      <c r="C530" s="755"/>
      <c r="D530" s="755"/>
      <c r="E530" s="558"/>
      <c r="F530" s="665"/>
      <c r="G530" s="561" t="str">
        <f>IF(E530="","",VLOOKUP(E530,Ref_Brg!$B$8:$C$311,2,FALSE))</f>
        <v/>
      </c>
      <c r="H530" s="647"/>
      <c r="I530" s="660"/>
      <c r="J530" s="669" t="str">
        <f>IF(Table4[[#This Row],[Vol]]="","",Table4[[#This Row],[Vol]]*Table4[[#This Row],[Harga Beli]])</f>
        <v/>
      </c>
      <c r="K530" s="741"/>
      <c r="L530" s="741"/>
      <c r="M530" s="741"/>
      <c r="N530" s="741"/>
      <c r="O530" s="741"/>
      <c r="P530" s="741"/>
      <c r="Q530" s="741"/>
      <c r="R530" s="741"/>
      <c r="S530" s="741"/>
      <c r="T530" s="741"/>
      <c r="U530" s="741"/>
      <c r="V530" s="741"/>
      <c r="W530" s="741"/>
      <c r="X530" s="741"/>
      <c r="Y530" s="741"/>
      <c r="Z530" s="741"/>
      <c r="AA530" s="741"/>
      <c r="AB530" s="741"/>
      <c r="AC530" s="741"/>
      <c r="AD530" s="741"/>
    </row>
    <row r="531" spans="1:30" s="742" customFormat="1" ht="13" customHeight="1">
      <c r="A531" s="740">
        <v>220</v>
      </c>
      <c r="B531" s="740">
        <f t="shared" si="1"/>
        <v>523</v>
      </c>
      <c r="C531" s="755"/>
      <c r="D531" s="755"/>
      <c r="E531" s="558"/>
      <c r="F531" s="665"/>
      <c r="G531" s="561" t="str">
        <f>IF(E531="","",VLOOKUP(E531,Ref_Brg!$B$8:$C$311,2,FALSE))</f>
        <v/>
      </c>
      <c r="H531" s="647"/>
      <c r="I531" s="660"/>
      <c r="J531" s="669" t="str">
        <f>IF(Table4[[#This Row],[Vol]]="","",Table4[[#This Row],[Vol]]*Table4[[#This Row],[Harga Beli]])</f>
        <v/>
      </c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741"/>
      <c r="AB531" s="741"/>
      <c r="AC531" s="741"/>
      <c r="AD531" s="741"/>
    </row>
    <row r="532" spans="1:30" s="742" customFormat="1" ht="13" customHeight="1">
      <c r="A532" s="740">
        <v>221</v>
      </c>
      <c r="B532" s="740">
        <f t="shared" si="1"/>
        <v>524</v>
      </c>
      <c r="C532" s="755"/>
      <c r="D532" s="755"/>
      <c r="E532" s="558"/>
      <c r="F532" s="665"/>
      <c r="G532" s="561" t="str">
        <f>IF(E532="","",VLOOKUP(E532,Ref_Brg!$B$8:$C$311,2,FALSE))</f>
        <v/>
      </c>
      <c r="H532" s="647"/>
      <c r="I532" s="660"/>
      <c r="J532" s="669" t="str">
        <f>IF(Table4[[#This Row],[Vol]]="","",Table4[[#This Row],[Vol]]*Table4[[#This Row],[Harga Beli]])</f>
        <v/>
      </c>
      <c r="K532" s="741"/>
      <c r="L532" s="741"/>
      <c r="M532" s="741"/>
      <c r="N532" s="741"/>
      <c r="O532" s="741"/>
      <c r="P532" s="741"/>
      <c r="Q532" s="741"/>
      <c r="R532" s="741"/>
      <c r="S532" s="741"/>
      <c r="T532" s="741"/>
      <c r="U532" s="741"/>
      <c r="V532" s="741"/>
      <c r="W532" s="741"/>
      <c r="X532" s="741"/>
      <c r="Y532" s="741"/>
      <c r="Z532" s="741"/>
      <c r="AA532" s="741"/>
      <c r="AB532" s="741"/>
      <c r="AC532" s="741"/>
      <c r="AD532" s="741"/>
    </row>
    <row r="533" spans="1:30" s="742" customFormat="1" ht="13" customHeight="1">
      <c r="A533" s="740">
        <v>222</v>
      </c>
      <c r="B533" s="740">
        <f t="shared" si="1"/>
        <v>525</v>
      </c>
      <c r="C533" s="755"/>
      <c r="D533" s="755"/>
      <c r="E533" s="558"/>
      <c r="F533" s="665"/>
      <c r="G533" s="561" t="str">
        <f>IF(E533="","",VLOOKUP(E533,Ref_Brg!$B$8:$C$311,2,FALSE))</f>
        <v/>
      </c>
      <c r="H533" s="647"/>
      <c r="I533" s="660"/>
      <c r="J533" s="669" t="str">
        <f>IF(Table4[[#This Row],[Vol]]="","",Table4[[#This Row],[Vol]]*Table4[[#This Row],[Harga Beli]])</f>
        <v/>
      </c>
      <c r="K533" s="741"/>
      <c r="L533" s="741"/>
      <c r="M533" s="741"/>
      <c r="N533" s="741"/>
      <c r="O533" s="741"/>
      <c r="P533" s="741"/>
      <c r="Q533" s="741"/>
      <c r="R533" s="741"/>
      <c r="S533" s="741"/>
      <c r="T533" s="741"/>
      <c r="U533" s="741"/>
      <c r="V533" s="741"/>
      <c r="W533" s="741"/>
      <c r="X533" s="741"/>
      <c r="Y533" s="741"/>
      <c r="Z533" s="741"/>
      <c r="AA533" s="741"/>
      <c r="AB533" s="741"/>
      <c r="AC533" s="741"/>
      <c r="AD533" s="741"/>
    </row>
    <row r="534" spans="1:30" s="742" customFormat="1" ht="13" customHeight="1">
      <c r="A534" s="740">
        <v>223</v>
      </c>
      <c r="B534" s="740">
        <f t="shared" si="1"/>
        <v>526</v>
      </c>
      <c r="C534" s="755"/>
      <c r="D534" s="755"/>
      <c r="E534" s="558"/>
      <c r="F534" s="665"/>
      <c r="G534" s="561" t="str">
        <f>IF(E534="","",VLOOKUP(E534,Ref_Brg!$B$8:$C$311,2,FALSE))</f>
        <v/>
      </c>
      <c r="H534" s="647"/>
      <c r="I534" s="660"/>
      <c r="J534" s="669" t="str">
        <f>IF(Table4[[#This Row],[Vol]]="","",Table4[[#This Row],[Vol]]*Table4[[#This Row],[Harga Beli]])</f>
        <v/>
      </c>
      <c r="K534" s="741"/>
      <c r="L534" s="741"/>
      <c r="M534" s="741"/>
      <c r="N534" s="741"/>
      <c r="O534" s="741"/>
      <c r="P534" s="741"/>
      <c r="Q534" s="741"/>
      <c r="R534" s="741"/>
      <c r="S534" s="741"/>
      <c r="T534" s="741"/>
      <c r="U534" s="741"/>
      <c r="V534" s="741"/>
      <c r="W534" s="741"/>
      <c r="X534" s="741"/>
      <c r="Y534" s="741"/>
      <c r="Z534" s="741"/>
      <c r="AA534" s="741"/>
      <c r="AB534" s="741"/>
      <c r="AC534" s="741"/>
      <c r="AD534" s="741"/>
    </row>
    <row r="535" spans="1:30" s="742" customFormat="1" ht="13" customHeight="1">
      <c r="A535" s="740">
        <v>224</v>
      </c>
      <c r="B535" s="740">
        <f t="shared" si="1"/>
        <v>527</v>
      </c>
      <c r="C535" s="755"/>
      <c r="D535" s="755"/>
      <c r="E535" s="558"/>
      <c r="F535" s="665"/>
      <c r="G535" s="561" t="str">
        <f>IF(E535="","",VLOOKUP(E535,Ref_Brg!$B$8:$C$311,2,FALSE))</f>
        <v/>
      </c>
      <c r="H535" s="647"/>
      <c r="I535" s="660"/>
      <c r="J535" s="669" t="str">
        <f>IF(Table4[[#This Row],[Vol]]="","",Table4[[#This Row],[Vol]]*Table4[[#This Row],[Harga Beli]])</f>
        <v/>
      </c>
      <c r="K535" s="741"/>
      <c r="L535" s="741"/>
      <c r="M535" s="741"/>
      <c r="N535" s="741"/>
      <c r="O535" s="741"/>
      <c r="P535" s="741"/>
      <c r="Q535" s="741"/>
      <c r="R535" s="741"/>
      <c r="S535" s="741"/>
      <c r="T535" s="741"/>
      <c r="U535" s="741"/>
      <c r="V535" s="741"/>
      <c r="W535" s="741"/>
      <c r="X535" s="741"/>
      <c r="Y535" s="741"/>
      <c r="Z535" s="741"/>
      <c r="AA535" s="741"/>
      <c r="AB535" s="741"/>
      <c r="AC535" s="741"/>
      <c r="AD535" s="741"/>
    </row>
    <row r="536" spans="1:30" s="742" customFormat="1" ht="13" customHeight="1">
      <c r="A536" s="740">
        <v>225</v>
      </c>
      <c r="B536" s="740">
        <f t="shared" si="1"/>
        <v>528</v>
      </c>
      <c r="C536" s="755"/>
      <c r="D536" s="755"/>
      <c r="E536" s="558"/>
      <c r="F536" s="665"/>
      <c r="G536" s="561" t="str">
        <f>IF(E536="","",VLOOKUP(E536,Ref_Brg!$B$8:$C$311,2,FALSE))</f>
        <v/>
      </c>
      <c r="H536" s="647"/>
      <c r="I536" s="660"/>
      <c r="J536" s="669" t="str">
        <f>IF(Table4[[#This Row],[Vol]]="","",Table4[[#This Row],[Vol]]*Table4[[#This Row],[Harga Beli]])</f>
        <v/>
      </c>
      <c r="K536" s="741"/>
      <c r="L536" s="741"/>
      <c r="M536" s="741"/>
      <c r="N536" s="741"/>
      <c r="O536" s="741"/>
      <c r="P536" s="741"/>
      <c r="Q536" s="741"/>
      <c r="R536" s="741"/>
      <c r="S536" s="741"/>
      <c r="T536" s="741"/>
      <c r="U536" s="741"/>
      <c r="V536" s="741"/>
      <c r="W536" s="741"/>
      <c r="X536" s="741"/>
      <c r="Y536" s="741"/>
      <c r="Z536" s="741"/>
      <c r="AA536" s="741"/>
      <c r="AB536" s="741"/>
      <c r="AC536" s="741"/>
      <c r="AD536" s="741"/>
    </row>
    <row r="537" spans="1:30" s="742" customFormat="1" ht="13" customHeight="1">
      <c r="A537" s="740">
        <v>226</v>
      </c>
      <c r="B537" s="740">
        <f t="shared" si="1"/>
        <v>529</v>
      </c>
      <c r="C537" s="755"/>
      <c r="D537" s="755"/>
      <c r="E537" s="558"/>
      <c r="F537" s="665"/>
      <c r="G537" s="561" t="str">
        <f>IF(E537="","",VLOOKUP(E537,Ref_Brg!$B$8:$C$311,2,FALSE))</f>
        <v/>
      </c>
      <c r="H537" s="647"/>
      <c r="I537" s="660"/>
      <c r="J537" s="669" t="str">
        <f>IF(Table4[[#This Row],[Vol]]="","",Table4[[#This Row],[Vol]]*Table4[[#This Row],[Harga Beli]])</f>
        <v/>
      </c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741"/>
      <c r="AB537" s="741"/>
      <c r="AC537" s="741"/>
      <c r="AD537" s="741"/>
    </row>
    <row r="538" spans="1:30" s="742" customFormat="1" ht="13" customHeight="1">
      <c r="A538" s="740">
        <v>227</v>
      </c>
      <c r="B538" s="740">
        <f t="shared" ref="B538:B601" si="2">B537+1</f>
        <v>530</v>
      </c>
      <c r="C538" s="755"/>
      <c r="D538" s="755"/>
      <c r="E538" s="558"/>
      <c r="F538" s="665"/>
      <c r="G538" s="561" t="str">
        <f>IF(E538="","",VLOOKUP(E538,Ref_Brg!$B$8:$C$311,2,FALSE))</f>
        <v/>
      </c>
      <c r="H538" s="647"/>
      <c r="I538" s="660"/>
      <c r="J538" s="669" t="str">
        <f>IF(Table4[[#This Row],[Vol]]="","",Table4[[#This Row],[Vol]]*Table4[[#This Row],[Harga Beli]])</f>
        <v/>
      </c>
      <c r="K538" s="741"/>
      <c r="L538" s="741"/>
      <c r="M538" s="741"/>
      <c r="N538" s="741"/>
      <c r="O538" s="741"/>
      <c r="P538" s="741"/>
      <c r="Q538" s="741"/>
      <c r="R538" s="741"/>
      <c r="S538" s="741"/>
      <c r="T538" s="741"/>
      <c r="U538" s="741"/>
      <c r="V538" s="741"/>
      <c r="W538" s="741"/>
      <c r="X538" s="741"/>
      <c r="Y538" s="741"/>
      <c r="Z538" s="741"/>
      <c r="AA538" s="741"/>
      <c r="AB538" s="741"/>
      <c r="AC538" s="741"/>
      <c r="AD538" s="741"/>
    </row>
    <row r="539" spans="1:30" s="742" customFormat="1" ht="13" customHeight="1">
      <c r="A539" s="740">
        <v>228</v>
      </c>
      <c r="B539" s="740">
        <f t="shared" si="2"/>
        <v>531</v>
      </c>
      <c r="C539" s="755"/>
      <c r="D539" s="755"/>
      <c r="E539" s="558"/>
      <c r="F539" s="665"/>
      <c r="G539" s="561" t="str">
        <f>IF(E539="","",VLOOKUP(E539,Ref_Brg!$B$8:$C$311,2,FALSE))</f>
        <v/>
      </c>
      <c r="H539" s="647"/>
      <c r="I539" s="660"/>
      <c r="J539" s="669" t="str">
        <f>IF(Table4[[#This Row],[Vol]]="","",Table4[[#This Row],[Vol]]*Table4[[#This Row],[Harga Beli]])</f>
        <v/>
      </c>
      <c r="K539" s="741"/>
      <c r="L539" s="741"/>
      <c r="M539" s="741"/>
      <c r="N539" s="741"/>
      <c r="O539" s="741"/>
      <c r="P539" s="741"/>
      <c r="Q539" s="741"/>
      <c r="R539" s="741"/>
      <c r="S539" s="741"/>
      <c r="T539" s="741"/>
      <c r="U539" s="741"/>
      <c r="V539" s="741"/>
      <c r="W539" s="741"/>
      <c r="X539" s="741"/>
      <c r="Y539" s="741"/>
      <c r="Z539" s="741"/>
      <c r="AA539" s="741"/>
      <c r="AB539" s="741"/>
      <c r="AC539" s="741"/>
      <c r="AD539" s="741"/>
    </row>
    <row r="540" spans="1:30" s="742" customFormat="1" ht="13" customHeight="1">
      <c r="A540" s="740">
        <v>229</v>
      </c>
      <c r="B540" s="740">
        <f t="shared" si="2"/>
        <v>532</v>
      </c>
      <c r="C540" s="755"/>
      <c r="D540" s="755"/>
      <c r="E540" s="558"/>
      <c r="F540" s="665"/>
      <c r="G540" s="561" t="str">
        <f>IF(E540="","",VLOOKUP(E540,Ref_Brg!$B$8:$C$311,2,FALSE))</f>
        <v/>
      </c>
      <c r="H540" s="647"/>
      <c r="I540" s="660"/>
      <c r="J540" s="669" t="str">
        <f>IF(Table4[[#This Row],[Vol]]="","",Table4[[#This Row],[Vol]]*Table4[[#This Row],[Harga Beli]])</f>
        <v/>
      </c>
      <c r="K540" s="741"/>
      <c r="L540" s="741"/>
      <c r="M540" s="741"/>
      <c r="N540" s="741"/>
      <c r="O540" s="741"/>
      <c r="P540" s="741"/>
      <c r="Q540" s="741"/>
      <c r="R540" s="741"/>
      <c r="S540" s="741"/>
      <c r="T540" s="741"/>
      <c r="U540" s="741"/>
      <c r="V540" s="741"/>
      <c r="W540" s="741"/>
      <c r="X540" s="741"/>
      <c r="Y540" s="741"/>
      <c r="Z540" s="741"/>
      <c r="AA540" s="741"/>
      <c r="AB540" s="741"/>
      <c r="AC540" s="741"/>
      <c r="AD540" s="741"/>
    </row>
    <row r="541" spans="1:30" s="742" customFormat="1" ht="13" customHeight="1">
      <c r="A541" s="740">
        <v>230</v>
      </c>
      <c r="B541" s="740">
        <f t="shared" si="2"/>
        <v>533</v>
      </c>
      <c r="C541" s="755"/>
      <c r="D541" s="755"/>
      <c r="E541" s="558"/>
      <c r="F541" s="665"/>
      <c r="G541" s="561" t="str">
        <f>IF(E541="","",VLOOKUP(E541,Ref_Brg!$B$8:$C$311,2,FALSE))</f>
        <v/>
      </c>
      <c r="H541" s="647"/>
      <c r="I541" s="660"/>
      <c r="J541" s="669" t="str">
        <f>IF(Table4[[#This Row],[Vol]]="","",Table4[[#This Row],[Vol]]*Table4[[#This Row],[Harga Beli]])</f>
        <v/>
      </c>
      <c r="K541" s="741"/>
      <c r="L541" s="741"/>
      <c r="M541" s="741"/>
      <c r="N541" s="741"/>
      <c r="O541" s="741"/>
      <c r="P541" s="741"/>
      <c r="Q541" s="741"/>
      <c r="R541" s="741"/>
      <c r="S541" s="741"/>
      <c r="T541" s="741"/>
      <c r="U541" s="741"/>
      <c r="V541" s="741"/>
      <c r="W541" s="741"/>
      <c r="X541" s="741"/>
      <c r="Y541" s="741"/>
      <c r="Z541" s="741"/>
      <c r="AA541" s="741"/>
      <c r="AB541" s="741"/>
      <c r="AC541" s="741"/>
      <c r="AD541" s="741"/>
    </row>
    <row r="542" spans="1:30" s="742" customFormat="1" ht="13" customHeight="1">
      <c r="A542" s="740">
        <v>231</v>
      </c>
      <c r="B542" s="740">
        <f t="shared" si="2"/>
        <v>534</v>
      </c>
      <c r="C542" s="755"/>
      <c r="D542" s="755"/>
      <c r="E542" s="558"/>
      <c r="F542" s="665"/>
      <c r="G542" s="561" t="str">
        <f>IF(E542="","",VLOOKUP(E542,Ref_Brg!$B$8:$C$311,2,FALSE))</f>
        <v/>
      </c>
      <c r="H542" s="647"/>
      <c r="I542" s="660"/>
      <c r="J542" s="669" t="str">
        <f>IF(Table4[[#This Row],[Vol]]="","",Table4[[#This Row],[Vol]]*Table4[[#This Row],[Harga Beli]])</f>
        <v/>
      </c>
      <c r="K542" s="741"/>
      <c r="L542" s="741"/>
      <c r="M542" s="741"/>
      <c r="N542" s="741"/>
      <c r="O542" s="741"/>
      <c r="P542" s="741"/>
      <c r="Q542" s="741"/>
      <c r="R542" s="741"/>
      <c r="S542" s="741"/>
      <c r="T542" s="741"/>
      <c r="U542" s="741"/>
      <c r="V542" s="741"/>
      <c r="W542" s="741"/>
      <c r="X542" s="741"/>
      <c r="Y542" s="741"/>
      <c r="Z542" s="741"/>
      <c r="AA542" s="741"/>
      <c r="AB542" s="741"/>
      <c r="AC542" s="741"/>
      <c r="AD542" s="741"/>
    </row>
    <row r="543" spans="1:30" s="742" customFormat="1" ht="13" customHeight="1">
      <c r="A543" s="740">
        <v>232</v>
      </c>
      <c r="B543" s="740">
        <f t="shared" si="2"/>
        <v>535</v>
      </c>
      <c r="C543" s="755"/>
      <c r="D543" s="755"/>
      <c r="E543" s="558"/>
      <c r="F543" s="665"/>
      <c r="G543" s="561" t="str">
        <f>IF(E543="","",VLOOKUP(E543,Ref_Brg!$B$8:$C$311,2,FALSE))</f>
        <v/>
      </c>
      <c r="H543" s="647"/>
      <c r="I543" s="660"/>
      <c r="J543" s="669" t="str">
        <f>IF(Table4[[#This Row],[Vol]]="","",Table4[[#This Row],[Vol]]*Table4[[#This Row],[Harga Beli]])</f>
        <v/>
      </c>
      <c r="K543" s="741"/>
      <c r="L543" s="741"/>
      <c r="M543" s="741"/>
      <c r="N543" s="741"/>
      <c r="O543" s="741"/>
      <c r="P543" s="741"/>
      <c r="Q543" s="741"/>
      <c r="R543" s="741"/>
      <c r="S543" s="741"/>
      <c r="T543" s="741"/>
      <c r="U543" s="741"/>
      <c r="V543" s="741"/>
      <c r="W543" s="741"/>
      <c r="X543" s="741"/>
      <c r="Y543" s="741"/>
      <c r="Z543" s="741"/>
      <c r="AA543" s="741"/>
      <c r="AB543" s="741"/>
      <c r="AC543" s="741"/>
      <c r="AD543" s="741"/>
    </row>
    <row r="544" spans="1:30" s="742" customFormat="1" ht="13" customHeight="1">
      <c r="A544" s="740">
        <v>233</v>
      </c>
      <c r="B544" s="740">
        <f t="shared" si="2"/>
        <v>536</v>
      </c>
      <c r="C544" s="755"/>
      <c r="D544" s="755"/>
      <c r="E544" s="558"/>
      <c r="F544" s="665"/>
      <c r="G544" s="561" t="str">
        <f>IF(E544="","",VLOOKUP(E544,Ref_Brg!$B$8:$C$311,2,FALSE))</f>
        <v/>
      </c>
      <c r="H544" s="647"/>
      <c r="I544" s="660"/>
      <c r="J544" s="669" t="str">
        <f>IF(Table4[[#This Row],[Vol]]="","",Table4[[#This Row],[Vol]]*Table4[[#This Row],[Harga Beli]])</f>
        <v/>
      </c>
      <c r="K544" s="741"/>
      <c r="L544" s="741"/>
      <c r="M544" s="741"/>
      <c r="N544" s="741"/>
      <c r="O544" s="741"/>
      <c r="P544" s="741"/>
      <c r="Q544" s="741"/>
      <c r="R544" s="741"/>
      <c r="S544" s="741"/>
      <c r="T544" s="741"/>
      <c r="U544" s="741"/>
      <c r="V544" s="741"/>
      <c r="W544" s="741"/>
      <c r="X544" s="741"/>
      <c r="Y544" s="741"/>
      <c r="Z544" s="741"/>
      <c r="AA544" s="741"/>
      <c r="AB544" s="741"/>
      <c r="AC544" s="741"/>
      <c r="AD544" s="741"/>
    </row>
    <row r="545" spans="1:30" s="742" customFormat="1" ht="13" customHeight="1">
      <c r="A545" s="740">
        <v>234</v>
      </c>
      <c r="B545" s="740">
        <f t="shared" si="2"/>
        <v>537</v>
      </c>
      <c r="C545" s="755"/>
      <c r="D545" s="755"/>
      <c r="E545" s="558"/>
      <c r="F545" s="665"/>
      <c r="G545" s="561" t="str">
        <f>IF(E545="","",VLOOKUP(E545,Ref_Brg!$B$8:$C$311,2,FALSE))</f>
        <v/>
      </c>
      <c r="H545" s="647"/>
      <c r="I545" s="660"/>
      <c r="J545" s="669" t="str">
        <f>IF(Table4[[#This Row],[Vol]]="","",Table4[[#This Row],[Vol]]*Table4[[#This Row],[Harga Beli]])</f>
        <v/>
      </c>
      <c r="K545" s="741"/>
      <c r="L545" s="741"/>
      <c r="M545" s="741"/>
      <c r="N545" s="741"/>
      <c r="O545" s="741"/>
      <c r="P545" s="741"/>
      <c r="Q545" s="741"/>
      <c r="R545" s="741"/>
      <c r="S545" s="741"/>
      <c r="T545" s="741"/>
      <c r="U545" s="741"/>
      <c r="V545" s="741"/>
      <c r="W545" s="741"/>
      <c r="X545" s="741"/>
      <c r="Y545" s="741"/>
      <c r="Z545" s="741"/>
      <c r="AA545" s="741"/>
      <c r="AB545" s="741"/>
      <c r="AC545" s="741"/>
      <c r="AD545" s="741"/>
    </row>
    <row r="546" spans="1:30" s="742" customFormat="1" ht="13" customHeight="1">
      <c r="A546" s="740">
        <v>235</v>
      </c>
      <c r="B546" s="740">
        <f t="shared" si="2"/>
        <v>538</v>
      </c>
      <c r="C546" s="755"/>
      <c r="D546" s="755"/>
      <c r="E546" s="558"/>
      <c r="F546" s="665"/>
      <c r="G546" s="561" t="str">
        <f>IF(E546="","",VLOOKUP(E546,Ref_Brg!$B$8:$C$311,2,FALSE))</f>
        <v/>
      </c>
      <c r="H546" s="647"/>
      <c r="I546" s="660"/>
      <c r="J546" s="669" t="str">
        <f>IF(Table4[[#This Row],[Vol]]="","",Table4[[#This Row],[Vol]]*Table4[[#This Row],[Harga Beli]])</f>
        <v/>
      </c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741"/>
      <c r="AB546" s="741"/>
      <c r="AC546" s="741"/>
      <c r="AD546" s="741"/>
    </row>
    <row r="547" spans="1:30" s="742" customFormat="1" ht="13" customHeight="1">
      <c r="A547" s="740">
        <v>236</v>
      </c>
      <c r="B547" s="740">
        <f t="shared" si="2"/>
        <v>539</v>
      </c>
      <c r="C547" s="755"/>
      <c r="D547" s="755"/>
      <c r="E547" s="558"/>
      <c r="F547" s="665"/>
      <c r="G547" s="561" t="str">
        <f>IF(E547="","",VLOOKUP(E547,Ref_Brg!$B$8:$C$311,2,FALSE))</f>
        <v/>
      </c>
      <c r="H547" s="647"/>
      <c r="I547" s="660"/>
      <c r="J547" s="669" t="str">
        <f>IF(Table4[[#This Row],[Vol]]="","",Table4[[#This Row],[Vol]]*Table4[[#This Row],[Harga Beli]])</f>
        <v/>
      </c>
      <c r="K547" s="741"/>
      <c r="L547" s="741"/>
      <c r="M547" s="741"/>
      <c r="N547" s="741"/>
      <c r="O547" s="741"/>
      <c r="P547" s="741"/>
      <c r="Q547" s="741"/>
      <c r="R547" s="741"/>
      <c r="S547" s="741"/>
      <c r="T547" s="741"/>
      <c r="U547" s="741"/>
      <c r="V547" s="741"/>
      <c r="W547" s="741"/>
      <c r="X547" s="741"/>
      <c r="Y547" s="741"/>
      <c r="Z547" s="741"/>
      <c r="AA547" s="741"/>
      <c r="AB547" s="741"/>
      <c r="AC547" s="741"/>
      <c r="AD547" s="741"/>
    </row>
    <row r="548" spans="1:30" s="742" customFormat="1" ht="13" customHeight="1">
      <c r="A548" s="740">
        <v>237</v>
      </c>
      <c r="B548" s="740">
        <f t="shared" si="2"/>
        <v>540</v>
      </c>
      <c r="C548" s="755"/>
      <c r="D548" s="755"/>
      <c r="E548" s="558"/>
      <c r="F548" s="665"/>
      <c r="G548" s="561" t="str">
        <f>IF(E548="","",VLOOKUP(E548,Ref_Brg!$B$8:$C$311,2,FALSE))</f>
        <v/>
      </c>
      <c r="H548" s="647"/>
      <c r="I548" s="660"/>
      <c r="J548" s="669" t="str">
        <f>IF(Table4[[#This Row],[Vol]]="","",Table4[[#This Row],[Vol]]*Table4[[#This Row],[Harga Beli]])</f>
        <v/>
      </c>
      <c r="K548" s="741"/>
      <c r="L548" s="741"/>
      <c r="M548" s="741"/>
      <c r="N548" s="741"/>
      <c r="O548" s="741"/>
      <c r="P548" s="741"/>
      <c r="Q548" s="741"/>
      <c r="R548" s="741"/>
      <c r="S548" s="741"/>
      <c r="T548" s="741"/>
      <c r="U548" s="741"/>
      <c r="V548" s="741"/>
      <c r="W548" s="741"/>
      <c r="X548" s="741"/>
      <c r="Y548" s="741"/>
      <c r="Z548" s="741"/>
      <c r="AA548" s="741"/>
      <c r="AB548" s="741"/>
      <c r="AC548" s="741"/>
      <c r="AD548" s="741"/>
    </row>
    <row r="549" spans="1:30" s="742" customFormat="1" ht="13" customHeight="1">
      <c r="A549" s="740">
        <v>238</v>
      </c>
      <c r="B549" s="740">
        <f t="shared" si="2"/>
        <v>541</v>
      </c>
      <c r="C549" s="755"/>
      <c r="D549" s="755"/>
      <c r="E549" s="558"/>
      <c r="F549" s="665"/>
      <c r="G549" s="561" t="str">
        <f>IF(E549="","",VLOOKUP(E549,Ref_Brg!$B$8:$C$311,2,FALSE))</f>
        <v/>
      </c>
      <c r="H549" s="647"/>
      <c r="I549" s="660"/>
      <c r="J549" s="669" t="str">
        <f>IF(Table4[[#This Row],[Vol]]="","",Table4[[#This Row],[Vol]]*Table4[[#This Row],[Harga Beli]])</f>
        <v/>
      </c>
      <c r="K549" s="741"/>
      <c r="L549" s="741"/>
      <c r="M549" s="741"/>
      <c r="N549" s="741"/>
      <c r="O549" s="741"/>
      <c r="P549" s="741"/>
      <c r="Q549" s="741"/>
      <c r="R549" s="741"/>
      <c r="S549" s="741"/>
      <c r="T549" s="741"/>
      <c r="U549" s="741"/>
      <c r="V549" s="741"/>
      <c r="W549" s="741"/>
      <c r="X549" s="741"/>
      <c r="Y549" s="741"/>
      <c r="Z549" s="741"/>
      <c r="AA549" s="741"/>
      <c r="AB549" s="741"/>
      <c r="AC549" s="741"/>
      <c r="AD549" s="741"/>
    </row>
    <row r="550" spans="1:30" s="742" customFormat="1" ht="13" customHeight="1">
      <c r="A550" s="740">
        <v>239</v>
      </c>
      <c r="B550" s="740">
        <f t="shared" si="2"/>
        <v>542</v>
      </c>
      <c r="C550" s="755"/>
      <c r="D550" s="755"/>
      <c r="E550" s="558"/>
      <c r="F550" s="665"/>
      <c r="G550" s="561" t="str">
        <f>IF(E550="","",VLOOKUP(E550,Ref_Brg!$B$8:$C$311,2,FALSE))</f>
        <v/>
      </c>
      <c r="H550" s="647"/>
      <c r="I550" s="660"/>
      <c r="J550" s="669" t="str">
        <f>IF(Table4[[#This Row],[Vol]]="","",Table4[[#This Row],[Vol]]*Table4[[#This Row],[Harga Beli]])</f>
        <v/>
      </c>
      <c r="K550" s="741"/>
      <c r="L550" s="741"/>
      <c r="M550" s="741"/>
      <c r="N550" s="741"/>
      <c r="O550" s="741"/>
      <c r="P550" s="741"/>
      <c r="Q550" s="741"/>
      <c r="R550" s="741"/>
      <c r="S550" s="741"/>
      <c r="T550" s="741"/>
      <c r="U550" s="741"/>
      <c r="V550" s="741"/>
      <c r="W550" s="741"/>
      <c r="X550" s="741"/>
      <c r="Y550" s="741"/>
      <c r="Z550" s="741"/>
      <c r="AA550" s="741"/>
      <c r="AB550" s="741"/>
      <c r="AC550" s="741"/>
      <c r="AD550" s="741"/>
    </row>
    <row r="551" spans="1:30" s="742" customFormat="1" ht="13" customHeight="1">
      <c r="A551" s="740">
        <v>240</v>
      </c>
      <c r="B551" s="740">
        <f t="shared" si="2"/>
        <v>543</v>
      </c>
      <c r="C551" s="755"/>
      <c r="D551" s="755"/>
      <c r="E551" s="558"/>
      <c r="F551" s="665"/>
      <c r="G551" s="561" t="str">
        <f>IF(E551="","",VLOOKUP(E551,Ref_Brg!$B$8:$C$311,2,FALSE))</f>
        <v/>
      </c>
      <c r="H551" s="647"/>
      <c r="I551" s="660"/>
      <c r="J551" s="669" t="str">
        <f>IF(Table4[[#This Row],[Vol]]="","",Table4[[#This Row],[Vol]]*Table4[[#This Row],[Harga Beli]])</f>
        <v/>
      </c>
      <c r="K551" s="741"/>
      <c r="L551" s="741"/>
      <c r="M551" s="741"/>
      <c r="N551" s="741"/>
      <c r="O551" s="741"/>
      <c r="P551" s="741"/>
      <c r="Q551" s="741"/>
      <c r="R551" s="741"/>
      <c r="S551" s="741"/>
      <c r="T551" s="741"/>
      <c r="U551" s="741"/>
      <c r="V551" s="741"/>
      <c r="W551" s="741"/>
      <c r="X551" s="741"/>
      <c r="Y551" s="741"/>
      <c r="Z551" s="741"/>
      <c r="AA551" s="741"/>
      <c r="AB551" s="741"/>
      <c r="AC551" s="741"/>
      <c r="AD551" s="741"/>
    </row>
    <row r="552" spans="1:30" s="742" customFormat="1" ht="13" customHeight="1">
      <c r="A552" s="740">
        <v>241</v>
      </c>
      <c r="B552" s="740">
        <f t="shared" si="2"/>
        <v>544</v>
      </c>
      <c r="C552" s="755"/>
      <c r="D552" s="755"/>
      <c r="E552" s="558"/>
      <c r="F552" s="665"/>
      <c r="G552" s="561" t="str">
        <f>IF(E552="","",VLOOKUP(E552,Ref_Brg!$B$8:$C$311,2,FALSE))</f>
        <v/>
      </c>
      <c r="H552" s="647"/>
      <c r="I552" s="660"/>
      <c r="J552" s="669" t="str">
        <f>IF(Table4[[#This Row],[Vol]]="","",Table4[[#This Row],[Vol]]*Table4[[#This Row],[Harga Beli]])</f>
        <v/>
      </c>
      <c r="K552" s="741"/>
      <c r="L552" s="741"/>
      <c r="M552" s="741"/>
      <c r="N552" s="741"/>
      <c r="O552" s="741"/>
      <c r="P552" s="741"/>
      <c r="Q552" s="741"/>
      <c r="R552" s="741"/>
      <c r="S552" s="741"/>
      <c r="T552" s="741"/>
      <c r="U552" s="741"/>
      <c r="V552" s="741"/>
      <c r="W552" s="741"/>
      <c r="X552" s="741"/>
      <c r="Y552" s="741"/>
      <c r="Z552" s="741"/>
      <c r="AA552" s="741"/>
      <c r="AB552" s="741"/>
      <c r="AC552" s="741"/>
      <c r="AD552" s="741"/>
    </row>
    <row r="553" spans="1:30" s="742" customFormat="1" ht="13" customHeight="1">
      <c r="A553" s="740">
        <v>242</v>
      </c>
      <c r="B553" s="740">
        <f t="shared" si="2"/>
        <v>545</v>
      </c>
      <c r="C553" s="755"/>
      <c r="D553" s="755"/>
      <c r="E553" s="558"/>
      <c r="F553" s="665"/>
      <c r="G553" s="561" t="str">
        <f>IF(E553="","",VLOOKUP(E553,Ref_Brg!$B$8:$C$311,2,FALSE))</f>
        <v/>
      </c>
      <c r="H553" s="647"/>
      <c r="I553" s="660"/>
      <c r="J553" s="669" t="str">
        <f>IF(Table4[[#This Row],[Vol]]="","",Table4[[#This Row],[Vol]]*Table4[[#This Row],[Harga Beli]])</f>
        <v/>
      </c>
      <c r="K553" s="741"/>
      <c r="L553" s="741"/>
      <c r="M553" s="741"/>
      <c r="N553" s="741"/>
      <c r="O553" s="741"/>
      <c r="P553" s="741"/>
      <c r="Q553" s="741"/>
      <c r="R553" s="741"/>
      <c r="S553" s="741"/>
      <c r="T553" s="741"/>
      <c r="U553" s="741"/>
      <c r="V553" s="741"/>
      <c r="W553" s="741"/>
      <c r="X553" s="741"/>
      <c r="Y553" s="741"/>
      <c r="Z553" s="741"/>
      <c r="AA553" s="741"/>
      <c r="AB553" s="741"/>
      <c r="AC553" s="741"/>
      <c r="AD553" s="741"/>
    </row>
    <row r="554" spans="1:30" s="742" customFormat="1" ht="13" customHeight="1">
      <c r="A554" s="740">
        <v>243</v>
      </c>
      <c r="B554" s="740">
        <f t="shared" si="2"/>
        <v>546</v>
      </c>
      <c r="C554" s="755"/>
      <c r="D554" s="755"/>
      <c r="E554" s="558"/>
      <c r="F554" s="665"/>
      <c r="G554" s="561" t="str">
        <f>IF(E554="","",VLOOKUP(E554,Ref_Brg!$B$8:$C$311,2,FALSE))</f>
        <v/>
      </c>
      <c r="H554" s="647"/>
      <c r="I554" s="660"/>
      <c r="J554" s="669" t="str">
        <f>IF(Table4[[#This Row],[Vol]]="","",Table4[[#This Row],[Vol]]*Table4[[#This Row],[Harga Beli]])</f>
        <v/>
      </c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741"/>
      <c r="AB554" s="741"/>
      <c r="AC554" s="741"/>
      <c r="AD554" s="741"/>
    </row>
    <row r="555" spans="1:30" s="742" customFormat="1" ht="13" customHeight="1">
      <c r="A555" s="740">
        <v>244</v>
      </c>
      <c r="B555" s="740">
        <f t="shared" si="2"/>
        <v>547</v>
      </c>
      <c r="C555" s="755"/>
      <c r="D555" s="755"/>
      <c r="E555" s="558"/>
      <c r="F555" s="665"/>
      <c r="G555" s="561" t="str">
        <f>IF(E555="","",VLOOKUP(E555,Ref_Brg!$B$8:$C$311,2,FALSE))</f>
        <v/>
      </c>
      <c r="H555" s="647"/>
      <c r="I555" s="660"/>
      <c r="J555" s="669" t="str">
        <f>IF(Table4[[#This Row],[Vol]]="","",Table4[[#This Row],[Vol]]*Table4[[#This Row],[Harga Beli]])</f>
        <v/>
      </c>
      <c r="K555" s="741"/>
      <c r="L555" s="741"/>
      <c r="M555" s="741"/>
      <c r="N555" s="741"/>
      <c r="O555" s="741"/>
      <c r="P555" s="741"/>
      <c r="Q555" s="741"/>
      <c r="R555" s="741"/>
      <c r="S555" s="741"/>
      <c r="T555" s="741"/>
      <c r="U555" s="741"/>
      <c r="V555" s="741"/>
      <c r="W555" s="741"/>
      <c r="X555" s="741"/>
      <c r="Y555" s="741"/>
      <c r="Z555" s="741"/>
      <c r="AA555" s="741"/>
      <c r="AB555" s="741"/>
      <c r="AC555" s="741"/>
      <c r="AD555" s="741"/>
    </row>
    <row r="556" spans="1:30" s="742" customFormat="1" ht="13" customHeight="1">
      <c r="A556" s="740">
        <v>245</v>
      </c>
      <c r="B556" s="740">
        <f t="shared" si="2"/>
        <v>548</v>
      </c>
      <c r="C556" s="755"/>
      <c r="D556" s="755"/>
      <c r="E556" s="558"/>
      <c r="F556" s="665"/>
      <c r="G556" s="561" t="str">
        <f>IF(E556="","",VLOOKUP(E556,Ref_Brg!$B$8:$C$311,2,FALSE))</f>
        <v/>
      </c>
      <c r="H556" s="647"/>
      <c r="I556" s="660"/>
      <c r="J556" s="669" t="str">
        <f>IF(Table4[[#This Row],[Vol]]="","",Table4[[#This Row],[Vol]]*Table4[[#This Row],[Harga Beli]])</f>
        <v/>
      </c>
      <c r="K556" s="741"/>
      <c r="L556" s="741"/>
      <c r="M556" s="741"/>
      <c r="N556" s="741"/>
      <c r="O556" s="741"/>
      <c r="P556" s="741"/>
      <c r="Q556" s="741"/>
      <c r="R556" s="741"/>
      <c r="S556" s="741"/>
      <c r="T556" s="741"/>
      <c r="U556" s="741"/>
      <c r="V556" s="741"/>
      <c r="W556" s="741"/>
      <c r="X556" s="741"/>
      <c r="Y556" s="741"/>
      <c r="Z556" s="741"/>
      <c r="AA556" s="741"/>
      <c r="AB556" s="741"/>
      <c r="AC556" s="741"/>
      <c r="AD556" s="741"/>
    </row>
    <row r="557" spans="1:30" s="742" customFormat="1" ht="13" customHeight="1">
      <c r="A557" s="740">
        <v>246</v>
      </c>
      <c r="B557" s="740">
        <f t="shared" si="2"/>
        <v>549</v>
      </c>
      <c r="C557" s="755"/>
      <c r="D557" s="755"/>
      <c r="E557" s="558"/>
      <c r="F557" s="665"/>
      <c r="G557" s="561" t="str">
        <f>IF(E557="","",VLOOKUP(E557,Ref_Brg!$B$8:$C$311,2,FALSE))</f>
        <v/>
      </c>
      <c r="H557" s="647"/>
      <c r="I557" s="660"/>
      <c r="J557" s="669" t="str">
        <f>IF(Table4[[#This Row],[Vol]]="","",Table4[[#This Row],[Vol]]*Table4[[#This Row],[Harga Beli]])</f>
        <v/>
      </c>
      <c r="K557" s="741"/>
      <c r="L557" s="741"/>
      <c r="M557" s="741"/>
      <c r="N557" s="741"/>
      <c r="O557" s="741"/>
      <c r="P557" s="741"/>
      <c r="Q557" s="741"/>
      <c r="R557" s="741"/>
      <c r="S557" s="741"/>
      <c r="T557" s="741"/>
      <c r="U557" s="741"/>
      <c r="V557" s="741"/>
      <c r="W557" s="741"/>
      <c r="X557" s="741"/>
      <c r="Y557" s="741"/>
      <c r="Z557" s="741"/>
      <c r="AA557" s="741"/>
      <c r="AB557" s="741"/>
      <c r="AC557" s="741"/>
      <c r="AD557" s="741"/>
    </row>
    <row r="558" spans="1:30" s="742" customFormat="1" ht="13" customHeight="1">
      <c r="A558" s="740">
        <v>247</v>
      </c>
      <c r="B558" s="740">
        <f t="shared" si="2"/>
        <v>550</v>
      </c>
      <c r="C558" s="755"/>
      <c r="D558" s="755"/>
      <c r="E558" s="558"/>
      <c r="F558" s="665"/>
      <c r="G558" s="561" t="str">
        <f>IF(E558="","",VLOOKUP(E558,Ref_Brg!$B$8:$C$311,2,FALSE))</f>
        <v/>
      </c>
      <c r="H558" s="647"/>
      <c r="I558" s="660"/>
      <c r="J558" s="669" t="str">
        <f>IF(Table4[[#This Row],[Vol]]="","",Table4[[#This Row],[Vol]]*Table4[[#This Row],[Harga Beli]])</f>
        <v/>
      </c>
      <c r="K558" s="741"/>
      <c r="L558" s="741"/>
      <c r="M558" s="741"/>
      <c r="N558" s="741"/>
      <c r="O558" s="741"/>
      <c r="P558" s="741"/>
      <c r="Q558" s="741"/>
      <c r="R558" s="741"/>
      <c r="S558" s="741"/>
      <c r="T558" s="741"/>
      <c r="U558" s="741"/>
      <c r="V558" s="741"/>
      <c r="W558" s="741"/>
      <c r="X558" s="741"/>
      <c r="Y558" s="741"/>
      <c r="Z558" s="741"/>
      <c r="AA558" s="741"/>
      <c r="AB558" s="741"/>
      <c r="AC558" s="741"/>
      <c r="AD558" s="741"/>
    </row>
    <row r="559" spans="1:30" s="742" customFormat="1" ht="13" customHeight="1">
      <c r="A559" s="740">
        <v>248</v>
      </c>
      <c r="B559" s="740">
        <f t="shared" si="2"/>
        <v>551</v>
      </c>
      <c r="C559" s="755"/>
      <c r="D559" s="755"/>
      <c r="E559" s="558"/>
      <c r="F559" s="665"/>
      <c r="G559" s="561" t="str">
        <f>IF(E559="","",VLOOKUP(E559,Ref_Brg!$B$8:$C$311,2,FALSE))</f>
        <v/>
      </c>
      <c r="H559" s="647"/>
      <c r="I559" s="660"/>
      <c r="J559" s="669" t="str">
        <f>IF(Table4[[#This Row],[Vol]]="","",Table4[[#This Row],[Vol]]*Table4[[#This Row],[Harga Beli]])</f>
        <v/>
      </c>
      <c r="K559" s="741"/>
      <c r="L559" s="741"/>
      <c r="M559" s="741"/>
      <c r="N559" s="741"/>
      <c r="O559" s="741"/>
      <c r="P559" s="741"/>
      <c r="Q559" s="741"/>
      <c r="R559" s="741"/>
      <c r="S559" s="741"/>
      <c r="T559" s="741"/>
      <c r="U559" s="741"/>
      <c r="V559" s="741"/>
      <c r="W559" s="741"/>
      <c r="X559" s="741"/>
      <c r="Y559" s="741"/>
      <c r="Z559" s="741"/>
      <c r="AA559" s="741"/>
      <c r="AB559" s="741"/>
      <c r="AC559" s="741"/>
      <c r="AD559" s="741"/>
    </row>
    <row r="560" spans="1:30" s="742" customFormat="1" ht="13" customHeight="1">
      <c r="A560" s="740">
        <v>249</v>
      </c>
      <c r="B560" s="740">
        <f t="shared" si="2"/>
        <v>552</v>
      </c>
      <c r="C560" s="755"/>
      <c r="D560" s="755"/>
      <c r="E560" s="558"/>
      <c r="F560" s="665"/>
      <c r="G560" s="561" t="str">
        <f>IF(E560="","",VLOOKUP(E560,Ref_Brg!$B$8:$C$311,2,FALSE))</f>
        <v/>
      </c>
      <c r="H560" s="647"/>
      <c r="I560" s="660"/>
      <c r="J560" s="669" t="str">
        <f>IF(Table4[[#This Row],[Vol]]="","",Table4[[#This Row],[Vol]]*Table4[[#This Row],[Harga Beli]])</f>
        <v/>
      </c>
      <c r="K560" s="741"/>
      <c r="L560" s="741"/>
      <c r="M560" s="741"/>
      <c r="N560" s="741"/>
      <c r="O560" s="741"/>
      <c r="P560" s="741"/>
      <c r="Q560" s="741"/>
      <c r="R560" s="741"/>
      <c r="S560" s="741"/>
      <c r="T560" s="741"/>
      <c r="U560" s="741"/>
      <c r="V560" s="741"/>
      <c r="W560" s="741"/>
      <c r="X560" s="741"/>
      <c r="Y560" s="741"/>
      <c r="Z560" s="741"/>
      <c r="AA560" s="741"/>
      <c r="AB560" s="741"/>
      <c r="AC560" s="741"/>
      <c r="AD560" s="741"/>
    </row>
    <row r="561" spans="1:30" s="742" customFormat="1" ht="13" customHeight="1">
      <c r="A561" s="740">
        <v>250</v>
      </c>
      <c r="B561" s="740">
        <f t="shared" si="2"/>
        <v>553</v>
      </c>
      <c r="C561" s="755"/>
      <c r="D561" s="755"/>
      <c r="E561" s="558"/>
      <c r="F561" s="665"/>
      <c r="G561" s="561" t="str">
        <f>IF(E561="","",VLOOKUP(E561,Ref_Brg!$B$8:$C$311,2,FALSE))</f>
        <v/>
      </c>
      <c r="H561" s="647"/>
      <c r="I561" s="660"/>
      <c r="J561" s="669" t="str">
        <f>IF(Table4[[#This Row],[Vol]]="","",Table4[[#This Row],[Vol]]*Table4[[#This Row],[Harga Beli]])</f>
        <v/>
      </c>
      <c r="K561" s="741"/>
      <c r="L561" s="741"/>
      <c r="M561" s="741"/>
      <c r="N561" s="741"/>
      <c r="O561" s="741"/>
      <c r="P561" s="741"/>
      <c r="Q561" s="741"/>
      <c r="R561" s="741"/>
      <c r="S561" s="741"/>
      <c r="T561" s="741"/>
      <c r="U561" s="741"/>
      <c r="V561" s="741"/>
      <c r="W561" s="741"/>
      <c r="X561" s="741"/>
      <c r="Y561" s="741"/>
      <c r="Z561" s="741"/>
      <c r="AA561" s="741"/>
      <c r="AB561" s="741"/>
      <c r="AC561" s="741"/>
      <c r="AD561" s="741"/>
    </row>
    <row r="562" spans="1:30" s="742" customFormat="1" ht="13" customHeight="1">
      <c r="A562" s="740">
        <v>251</v>
      </c>
      <c r="B562" s="740">
        <f t="shared" si="2"/>
        <v>554</v>
      </c>
      <c r="C562" s="755"/>
      <c r="D562" s="755"/>
      <c r="E562" s="558"/>
      <c r="F562" s="665"/>
      <c r="G562" s="561" t="str">
        <f>IF(E562="","",VLOOKUP(E562,Ref_Brg!$B$8:$C$311,2,FALSE))</f>
        <v/>
      </c>
      <c r="H562" s="647"/>
      <c r="I562" s="660"/>
      <c r="J562" s="669" t="str">
        <f>IF(Table4[[#This Row],[Vol]]="","",Table4[[#This Row],[Vol]]*Table4[[#This Row],[Harga Beli]])</f>
        <v/>
      </c>
      <c r="K562" s="741"/>
      <c r="L562" s="741"/>
      <c r="M562" s="741"/>
      <c r="N562" s="741"/>
      <c r="O562" s="741"/>
      <c r="P562" s="741"/>
      <c r="Q562" s="741"/>
      <c r="R562" s="741"/>
      <c r="S562" s="741"/>
      <c r="T562" s="741"/>
      <c r="U562" s="741"/>
      <c r="V562" s="741"/>
      <c r="W562" s="741"/>
      <c r="X562" s="741"/>
      <c r="Y562" s="741"/>
      <c r="Z562" s="741"/>
      <c r="AA562" s="741"/>
      <c r="AB562" s="741"/>
      <c r="AC562" s="741"/>
      <c r="AD562" s="741"/>
    </row>
    <row r="563" spans="1:30" s="742" customFormat="1" ht="13" customHeight="1">
      <c r="A563" s="740">
        <v>252</v>
      </c>
      <c r="B563" s="740">
        <f t="shared" si="2"/>
        <v>555</v>
      </c>
      <c r="C563" s="755"/>
      <c r="D563" s="755"/>
      <c r="E563" s="558"/>
      <c r="F563" s="665"/>
      <c r="G563" s="561" t="str">
        <f>IF(E563="","",VLOOKUP(E563,Ref_Brg!$B$8:$C$311,2,FALSE))</f>
        <v/>
      </c>
      <c r="H563" s="647"/>
      <c r="I563" s="660"/>
      <c r="J563" s="669" t="str">
        <f>IF(Table4[[#This Row],[Vol]]="","",Table4[[#This Row],[Vol]]*Table4[[#This Row],[Harga Beli]])</f>
        <v/>
      </c>
      <c r="K563" s="741"/>
      <c r="L563" s="741"/>
      <c r="M563" s="741"/>
      <c r="N563" s="741"/>
      <c r="O563" s="741"/>
      <c r="P563" s="741"/>
      <c r="Q563" s="741"/>
      <c r="R563" s="741"/>
      <c r="S563" s="741"/>
      <c r="T563" s="741"/>
      <c r="U563" s="741"/>
      <c r="V563" s="741"/>
      <c r="W563" s="741"/>
      <c r="X563" s="741"/>
      <c r="Y563" s="741"/>
      <c r="Z563" s="741"/>
      <c r="AA563" s="741"/>
      <c r="AB563" s="741"/>
      <c r="AC563" s="741"/>
      <c r="AD563" s="741"/>
    </row>
    <row r="564" spans="1:30" s="742" customFormat="1" ht="13" customHeight="1">
      <c r="A564" s="740">
        <v>253</v>
      </c>
      <c r="B564" s="740">
        <f t="shared" si="2"/>
        <v>556</v>
      </c>
      <c r="C564" s="755"/>
      <c r="D564" s="755"/>
      <c r="E564" s="558"/>
      <c r="F564" s="665"/>
      <c r="G564" s="561" t="str">
        <f>IF(E564="","",VLOOKUP(E564,Ref_Brg!$B$8:$C$311,2,FALSE))</f>
        <v/>
      </c>
      <c r="H564" s="647"/>
      <c r="I564" s="660"/>
      <c r="J564" s="669" t="str">
        <f>IF(Table4[[#This Row],[Vol]]="","",Table4[[#This Row],[Vol]]*Table4[[#This Row],[Harga Beli]])</f>
        <v/>
      </c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741"/>
      <c r="AB564" s="741"/>
      <c r="AC564" s="741"/>
      <c r="AD564" s="741"/>
    </row>
    <row r="565" spans="1:30" s="742" customFormat="1" ht="13" customHeight="1">
      <c r="A565" s="740">
        <v>254</v>
      </c>
      <c r="B565" s="740">
        <f t="shared" si="2"/>
        <v>557</v>
      </c>
      <c r="C565" s="755"/>
      <c r="D565" s="755"/>
      <c r="E565" s="558"/>
      <c r="F565" s="665"/>
      <c r="G565" s="561" t="str">
        <f>IF(E565="","",VLOOKUP(E565,Ref_Brg!$B$8:$C$311,2,FALSE))</f>
        <v/>
      </c>
      <c r="H565" s="647"/>
      <c r="I565" s="660"/>
      <c r="J565" s="669" t="str">
        <f>IF(Table4[[#This Row],[Vol]]="","",Table4[[#This Row],[Vol]]*Table4[[#This Row],[Harga Beli]])</f>
        <v/>
      </c>
      <c r="K565" s="741"/>
      <c r="L565" s="741"/>
      <c r="M565" s="741"/>
      <c r="N565" s="741"/>
      <c r="O565" s="741"/>
      <c r="P565" s="741"/>
      <c r="Q565" s="741"/>
      <c r="R565" s="741"/>
      <c r="S565" s="741"/>
      <c r="T565" s="741"/>
      <c r="U565" s="741"/>
      <c r="V565" s="741"/>
      <c r="W565" s="741"/>
      <c r="X565" s="741"/>
      <c r="Y565" s="741"/>
      <c r="Z565" s="741"/>
      <c r="AA565" s="741"/>
      <c r="AB565" s="741"/>
      <c r="AC565" s="741"/>
      <c r="AD565" s="741"/>
    </row>
    <row r="566" spans="1:30" s="742" customFormat="1" ht="13" customHeight="1">
      <c r="A566" s="740">
        <v>255</v>
      </c>
      <c r="B566" s="740">
        <f t="shared" si="2"/>
        <v>558</v>
      </c>
      <c r="C566" s="755"/>
      <c r="D566" s="755"/>
      <c r="E566" s="558"/>
      <c r="F566" s="665"/>
      <c r="G566" s="561" t="str">
        <f>IF(E566="","",VLOOKUP(E566,Ref_Brg!$B$8:$C$311,2,FALSE))</f>
        <v/>
      </c>
      <c r="H566" s="647"/>
      <c r="I566" s="660"/>
      <c r="J566" s="669" t="str">
        <f>IF(Table4[[#This Row],[Vol]]="","",Table4[[#This Row],[Vol]]*Table4[[#This Row],[Harga Beli]])</f>
        <v/>
      </c>
      <c r="K566" s="741"/>
      <c r="L566" s="741"/>
      <c r="M566" s="741"/>
      <c r="N566" s="741"/>
      <c r="O566" s="741"/>
      <c r="P566" s="741"/>
      <c r="Q566" s="741"/>
      <c r="R566" s="741"/>
      <c r="S566" s="741"/>
      <c r="T566" s="741"/>
      <c r="U566" s="741"/>
      <c r="V566" s="741"/>
      <c r="W566" s="741"/>
      <c r="X566" s="741"/>
      <c r="Y566" s="741"/>
      <c r="Z566" s="741"/>
      <c r="AA566" s="741"/>
      <c r="AB566" s="741"/>
      <c r="AC566" s="741"/>
      <c r="AD566" s="741"/>
    </row>
    <row r="567" spans="1:30" s="742" customFormat="1" ht="13" customHeight="1">
      <c r="A567" s="740">
        <v>256</v>
      </c>
      <c r="B567" s="740">
        <f t="shared" si="2"/>
        <v>559</v>
      </c>
      <c r="C567" s="755"/>
      <c r="D567" s="755"/>
      <c r="E567" s="558"/>
      <c r="F567" s="665"/>
      <c r="G567" s="561" t="str">
        <f>IF(E567="","",VLOOKUP(E567,Ref_Brg!$B$8:$C$311,2,FALSE))</f>
        <v/>
      </c>
      <c r="H567" s="647"/>
      <c r="I567" s="660"/>
      <c r="J567" s="669" t="str">
        <f>IF(Table4[[#This Row],[Vol]]="","",Table4[[#This Row],[Vol]]*Table4[[#This Row],[Harga Beli]])</f>
        <v/>
      </c>
      <c r="K567" s="741"/>
      <c r="L567" s="741"/>
      <c r="M567" s="741"/>
      <c r="N567" s="741"/>
      <c r="O567" s="741"/>
      <c r="P567" s="741"/>
      <c r="Q567" s="741"/>
      <c r="R567" s="741"/>
      <c r="S567" s="741"/>
      <c r="T567" s="741"/>
      <c r="U567" s="741"/>
      <c r="V567" s="741"/>
      <c r="W567" s="741"/>
      <c r="X567" s="741"/>
      <c r="Y567" s="741"/>
      <c r="Z567" s="741"/>
      <c r="AA567" s="741"/>
      <c r="AB567" s="741"/>
      <c r="AC567" s="741"/>
      <c r="AD567" s="741"/>
    </row>
    <row r="568" spans="1:30" s="742" customFormat="1" ht="13" customHeight="1">
      <c r="A568" s="740">
        <v>257</v>
      </c>
      <c r="B568" s="740">
        <f t="shared" si="2"/>
        <v>560</v>
      </c>
      <c r="C568" s="755"/>
      <c r="D568" s="755"/>
      <c r="E568" s="558"/>
      <c r="F568" s="665"/>
      <c r="G568" s="561" t="str">
        <f>IF(E568="","",VLOOKUP(E568,Ref_Brg!$B$8:$C$311,2,FALSE))</f>
        <v/>
      </c>
      <c r="H568" s="647"/>
      <c r="I568" s="660"/>
      <c r="J568" s="669" t="str">
        <f>IF(Table4[[#This Row],[Vol]]="","",Table4[[#This Row],[Vol]]*Table4[[#This Row],[Harga Beli]])</f>
        <v/>
      </c>
      <c r="K568" s="741"/>
      <c r="L568" s="741"/>
      <c r="M568" s="741"/>
      <c r="N568" s="741"/>
      <c r="O568" s="741"/>
      <c r="P568" s="741"/>
      <c r="Q568" s="741"/>
      <c r="R568" s="741"/>
      <c r="S568" s="741"/>
      <c r="T568" s="741"/>
      <c r="U568" s="741"/>
      <c r="V568" s="741"/>
      <c r="W568" s="741"/>
      <c r="X568" s="741"/>
      <c r="Y568" s="741"/>
      <c r="Z568" s="741"/>
      <c r="AA568" s="741"/>
      <c r="AB568" s="741"/>
      <c r="AC568" s="741"/>
      <c r="AD568" s="741"/>
    </row>
    <row r="569" spans="1:30" s="742" customFormat="1" ht="13" customHeight="1">
      <c r="A569" s="740">
        <v>258</v>
      </c>
      <c r="B569" s="740">
        <f t="shared" si="2"/>
        <v>561</v>
      </c>
      <c r="C569" s="755"/>
      <c r="D569" s="755"/>
      <c r="E569" s="558"/>
      <c r="F569" s="665"/>
      <c r="G569" s="561" t="str">
        <f>IF(E569="","",VLOOKUP(E569,Ref_Brg!$B$8:$C$311,2,FALSE))</f>
        <v/>
      </c>
      <c r="H569" s="647"/>
      <c r="I569" s="660"/>
      <c r="J569" s="669" t="str">
        <f>IF(Table4[[#This Row],[Vol]]="","",Table4[[#This Row],[Vol]]*Table4[[#This Row],[Harga Beli]])</f>
        <v/>
      </c>
      <c r="K569" s="741"/>
      <c r="L569" s="741"/>
      <c r="M569" s="741"/>
      <c r="N569" s="741"/>
      <c r="O569" s="741"/>
      <c r="P569" s="741"/>
      <c r="Q569" s="741"/>
      <c r="R569" s="741"/>
      <c r="S569" s="741"/>
      <c r="T569" s="741"/>
      <c r="U569" s="741"/>
      <c r="V569" s="741"/>
      <c r="W569" s="741"/>
      <c r="X569" s="741"/>
      <c r="Y569" s="741"/>
      <c r="Z569" s="741"/>
      <c r="AA569" s="741"/>
      <c r="AB569" s="741"/>
      <c r="AC569" s="741"/>
      <c r="AD569" s="741"/>
    </row>
    <row r="570" spans="1:30" s="742" customFormat="1" ht="13" customHeight="1">
      <c r="A570" s="740">
        <v>259</v>
      </c>
      <c r="B570" s="740">
        <f t="shared" si="2"/>
        <v>562</v>
      </c>
      <c r="C570" s="755"/>
      <c r="D570" s="755"/>
      <c r="E570" s="558"/>
      <c r="F570" s="665"/>
      <c r="G570" s="561" t="str">
        <f>IF(E570="","",VLOOKUP(E570,Ref_Brg!$B$8:$C$311,2,FALSE))</f>
        <v/>
      </c>
      <c r="H570" s="647"/>
      <c r="I570" s="660"/>
      <c r="J570" s="669" t="str">
        <f>IF(Table4[[#This Row],[Vol]]="","",Table4[[#This Row],[Vol]]*Table4[[#This Row],[Harga Beli]])</f>
        <v/>
      </c>
      <c r="K570" s="741"/>
      <c r="L570" s="741"/>
      <c r="M570" s="741"/>
      <c r="N570" s="741"/>
      <c r="O570" s="741"/>
      <c r="P570" s="741"/>
      <c r="Q570" s="741"/>
      <c r="R570" s="741"/>
      <c r="S570" s="741"/>
      <c r="T570" s="741"/>
      <c r="U570" s="741"/>
      <c r="V570" s="741"/>
      <c r="W570" s="741"/>
      <c r="X570" s="741"/>
      <c r="Y570" s="741"/>
      <c r="Z570" s="741"/>
      <c r="AA570" s="741"/>
      <c r="AB570" s="741"/>
      <c r="AC570" s="741"/>
      <c r="AD570" s="741"/>
    </row>
    <row r="571" spans="1:30" s="742" customFormat="1" ht="13" customHeight="1">
      <c r="A571" s="740">
        <v>260</v>
      </c>
      <c r="B571" s="740">
        <f t="shared" si="2"/>
        <v>563</v>
      </c>
      <c r="C571" s="755"/>
      <c r="D571" s="755"/>
      <c r="E571" s="558"/>
      <c r="F571" s="665"/>
      <c r="G571" s="561" t="str">
        <f>IF(E571="","",VLOOKUP(E571,Ref_Brg!$B$8:$C$311,2,FALSE))</f>
        <v/>
      </c>
      <c r="H571" s="647"/>
      <c r="I571" s="660"/>
      <c r="J571" s="669" t="str">
        <f>IF(Table4[[#This Row],[Vol]]="","",Table4[[#This Row],[Vol]]*Table4[[#This Row],[Harga Beli]])</f>
        <v/>
      </c>
      <c r="K571" s="741"/>
      <c r="L571" s="741"/>
      <c r="M571" s="741"/>
      <c r="N571" s="741"/>
      <c r="O571" s="741"/>
      <c r="P571" s="741"/>
      <c r="Q571" s="741"/>
      <c r="R571" s="741"/>
      <c r="S571" s="741"/>
      <c r="T571" s="741"/>
      <c r="U571" s="741"/>
      <c r="V571" s="741"/>
      <c r="W571" s="741"/>
      <c r="X571" s="741"/>
      <c r="Y571" s="741"/>
      <c r="Z571" s="741"/>
      <c r="AA571" s="741"/>
      <c r="AB571" s="741"/>
      <c r="AC571" s="741"/>
      <c r="AD571" s="741"/>
    </row>
    <row r="572" spans="1:30" s="742" customFormat="1" ht="13" customHeight="1">
      <c r="A572" s="740">
        <v>261</v>
      </c>
      <c r="B572" s="740">
        <f t="shared" si="2"/>
        <v>564</v>
      </c>
      <c r="C572" s="755"/>
      <c r="D572" s="755"/>
      <c r="E572" s="558"/>
      <c r="F572" s="665"/>
      <c r="G572" s="561" t="str">
        <f>IF(E572="","",VLOOKUP(E572,Ref_Brg!$B$8:$C$311,2,FALSE))</f>
        <v/>
      </c>
      <c r="H572" s="647"/>
      <c r="I572" s="660"/>
      <c r="J572" s="669" t="str">
        <f>IF(Table4[[#This Row],[Vol]]="","",Table4[[#This Row],[Vol]]*Table4[[#This Row],[Harga Beli]])</f>
        <v/>
      </c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741"/>
      <c r="AB572" s="741"/>
      <c r="AC572" s="741"/>
      <c r="AD572" s="741"/>
    </row>
    <row r="573" spans="1:30" s="742" customFormat="1" ht="13" customHeight="1">
      <c r="A573" s="740">
        <v>262</v>
      </c>
      <c r="B573" s="740">
        <f t="shared" si="2"/>
        <v>565</v>
      </c>
      <c r="C573" s="755"/>
      <c r="D573" s="755"/>
      <c r="E573" s="558"/>
      <c r="F573" s="665"/>
      <c r="G573" s="561" t="str">
        <f>IF(E573="","",VLOOKUP(E573,Ref_Brg!$B$8:$C$311,2,FALSE))</f>
        <v/>
      </c>
      <c r="H573" s="647"/>
      <c r="I573" s="660"/>
      <c r="J573" s="669" t="str">
        <f>IF(Table4[[#This Row],[Vol]]="","",Table4[[#This Row],[Vol]]*Table4[[#This Row],[Harga Beli]])</f>
        <v/>
      </c>
      <c r="K573" s="741"/>
      <c r="L573" s="741"/>
      <c r="M573" s="741"/>
      <c r="N573" s="741"/>
      <c r="O573" s="741"/>
      <c r="P573" s="741"/>
      <c r="Q573" s="741"/>
      <c r="R573" s="741"/>
      <c r="S573" s="741"/>
      <c r="T573" s="741"/>
      <c r="U573" s="741"/>
      <c r="V573" s="741"/>
      <c r="W573" s="741"/>
      <c r="X573" s="741"/>
      <c r="Y573" s="741"/>
      <c r="Z573" s="741"/>
      <c r="AA573" s="741"/>
      <c r="AB573" s="741"/>
      <c r="AC573" s="741"/>
      <c r="AD573" s="741"/>
    </row>
    <row r="574" spans="1:30" s="742" customFormat="1" ht="13" customHeight="1">
      <c r="A574" s="740">
        <v>263</v>
      </c>
      <c r="B574" s="740">
        <f t="shared" si="2"/>
        <v>566</v>
      </c>
      <c r="C574" s="755"/>
      <c r="D574" s="755"/>
      <c r="E574" s="558"/>
      <c r="F574" s="665"/>
      <c r="G574" s="561" t="str">
        <f>IF(E574="","",VLOOKUP(E574,Ref_Brg!$B$8:$C$311,2,FALSE))</f>
        <v/>
      </c>
      <c r="H574" s="647"/>
      <c r="I574" s="660"/>
      <c r="J574" s="669" t="str">
        <f>IF(Table4[[#This Row],[Vol]]="","",Table4[[#This Row],[Vol]]*Table4[[#This Row],[Harga Beli]])</f>
        <v/>
      </c>
      <c r="K574" s="741"/>
      <c r="L574" s="741"/>
      <c r="M574" s="741"/>
      <c r="N574" s="741"/>
      <c r="O574" s="741"/>
      <c r="P574" s="741"/>
      <c r="Q574" s="741"/>
      <c r="R574" s="741"/>
      <c r="S574" s="741"/>
      <c r="T574" s="741"/>
      <c r="U574" s="741"/>
      <c r="V574" s="741"/>
      <c r="W574" s="741"/>
      <c r="X574" s="741"/>
      <c r="Y574" s="741"/>
      <c r="Z574" s="741"/>
      <c r="AA574" s="741"/>
      <c r="AB574" s="741"/>
      <c r="AC574" s="741"/>
      <c r="AD574" s="741"/>
    </row>
    <row r="575" spans="1:30" s="742" customFormat="1" ht="13" customHeight="1">
      <c r="A575" s="740">
        <v>264</v>
      </c>
      <c r="B575" s="740">
        <f t="shared" si="2"/>
        <v>567</v>
      </c>
      <c r="C575" s="755"/>
      <c r="D575" s="755"/>
      <c r="E575" s="558"/>
      <c r="F575" s="665"/>
      <c r="G575" s="561" t="str">
        <f>IF(E575="","",VLOOKUP(E575,Ref_Brg!$B$8:$C$311,2,FALSE))</f>
        <v/>
      </c>
      <c r="H575" s="647"/>
      <c r="I575" s="660"/>
      <c r="J575" s="669" t="str">
        <f>IF(Table4[[#This Row],[Vol]]="","",Table4[[#This Row],[Vol]]*Table4[[#This Row],[Harga Beli]])</f>
        <v/>
      </c>
      <c r="K575" s="741"/>
      <c r="L575" s="741"/>
      <c r="M575" s="741"/>
      <c r="N575" s="741"/>
      <c r="O575" s="741"/>
      <c r="P575" s="741"/>
      <c r="Q575" s="741"/>
      <c r="R575" s="741"/>
      <c r="S575" s="741"/>
      <c r="T575" s="741"/>
      <c r="U575" s="741"/>
      <c r="V575" s="741"/>
      <c r="W575" s="741"/>
      <c r="X575" s="741"/>
      <c r="Y575" s="741"/>
      <c r="Z575" s="741"/>
      <c r="AA575" s="741"/>
      <c r="AB575" s="741"/>
      <c r="AC575" s="741"/>
      <c r="AD575" s="741"/>
    </row>
    <row r="576" spans="1:30" s="742" customFormat="1" ht="13" customHeight="1">
      <c r="A576" s="740">
        <v>265</v>
      </c>
      <c r="B576" s="740">
        <f t="shared" si="2"/>
        <v>568</v>
      </c>
      <c r="C576" s="755"/>
      <c r="D576" s="755"/>
      <c r="E576" s="558"/>
      <c r="F576" s="665"/>
      <c r="G576" s="561" t="str">
        <f>IF(E576="","",VLOOKUP(E576,Ref_Brg!$B$8:$C$311,2,FALSE))</f>
        <v/>
      </c>
      <c r="H576" s="647"/>
      <c r="I576" s="660"/>
      <c r="J576" s="669" t="str">
        <f>IF(Table4[[#This Row],[Vol]]="","",Table4[[#This Row],[Vol]]*Table4[[#This Row],[Harga Beli]])</f>
        <v/>
      </c>
      <c r="K576" s="741"/>
      <c r="L576" s="741"/>
      <c r="M576" s="741"/>
      <c r="N576" s="741"/>
      <c r="O576" s="741"/>
      <c r="P576" s="741"/>
      <c r="Q576" s="741"/>
      <c r="R576" s="741"/>
      <c r="S576" s="741"/>
      <c r="T576" s="741"/>
      <c r="U576" s="741"/>
      <c r="V576" s="741"/>
      <c r="W576" s="741"/>
      <c r="X576" s="741"/>
      <c r="Y576" s="741"/>
      <c r="Z576" s="741"/>
      <c r="AA576" s="741"/>
      <c r="AB576" s="741"/>
      <c r="AC576" s="741"/>
      <c r="AD576" s="741"/>
    </row>
    <row r="577" spans="1:30" s="742" customFormat="1" ht="13" customHeight="1">
      <c r="A577" s="740">
        <v>266</v>
      </c>
      <c r="B577" s="740">
        <f t="shared" si="2"/>
        <v>569</v>
      </c>
      <c r="C577" s="755"/>
      <c r="D577" s="755"/>
      <c r="E577" s="558"/>
      <c r="F577" s="665"/>
      <c r="G577" s="561" t="str">
        <f>IF(E577="","",VLOOKUP(E577,Ref_Brg!$B$8:$C$311,2,FALSE))</f>
        <v/>
      </c>
      <c r="H577" s="647"/>
      <c r="I577" s="660"/>
      <c r="J577" s="669" t="str">
        <f>IF(Table4[[#This Row],[Vol]]="","",Table4[[#This Row],[Vol]]*Table4[[#This Row],[Harga Beli]])</f>
        <v/>
      </c>
      <c r="K577" s="741"/>
      <c r="L577" s="741"/>
      <c r="M577" s="741"/>
      <c r="N577" s="741"/>
      <c r="O577" s="741"/>
      <c r="P577" s="741"/>
      <c r="Q577" s="741"/>
      <c r="R577" s="741"/>
      <c r="S577" s="741"/>
      <c r="T577" s="741"/>
      <c r="U577" s="741"/>
      <c r="V577" s="741"/>
      <c r="W577" s="741"/>
      <c r="X577" s="741"/>
      <c r="Y577" s="741"/>
      <c r="Z577" s="741"/>
      <c r="AA577" s="741"/>
      <c r="AB577" s="741"/>
      <c r="AC577" s="741"/>
      <c r="AD577" s="741"/>
    </row>
    <row r="578" spans="1:30" s="742" customFormat="1" ht="13" customHeight="1">
      <c r="A578" s="740">
        <v>267</v>
      </c>
      <c r="B578" s="740">
        <f t="shared" si="2"/>
        <v>570</v>
      </c>
      <c r="C578" s="755"/>
      <c r="D578" s="755"/>
      <c r="E578" s="558"/>
      <c r="F578" s="665"/>
      <c r="G578" s="561" t="str">
        <f>IF(E578="","",VLOOKUP(E578,Ref_Brg!$B$8:$C$311,2,FALSE))</f>
        <v/>
      </c>
      <c r="H578" s="647"/>
      <c r="I578" s="660"/>
      <c r="J578" s="669" t="str">
        <f>IF(Table4[[#This Row],[Vol]]="","",Table4[[#This Row],[Vol]]*Table4[[#This Row],[Harga Beli]])</f>
        <v/>
      </c>
      <c r="K578" s="741"/>
      <c r="L578" s="741"/>
      <c r="M578" s="741"/>
      <c r="N578" s="741"/>
      <c r="O578" s="741"/>
      <c r="P578" s="741"/>
      <c r="Q578" s="741"/>
      <c r="R578" s="741"/>
      <c r="S578" s="741"/>
      <c r="T578" s="741"/>
      <c r="U578" s="741"/>
      <c r="V578" s="741"/>
      <c r="W578" s="741"/>
      <c r="X578" s="741"/>
      <c r="Y578" s="741"/>
      <c r="Z578" s="741"/>
      <c r="AA578" s="741"/>
      <c r="AB578" s="741"/>
      <c r="AC578" s="741"/>
      <c r="AD578" s="741"/>
    </row>
    <row r="579" spans="1:30" s="742" customFormat="1" ht="13" customHeight="1">
      <c r="A579" s="740">
        <v>268</v>
      </c>
      <c r="B579" s="740">
        <f t="shared" si="2"/>
        <v>571</v>
      </c>
      <c r="C579" s="755"/>
      <c r="D579" s="755"/>
      <c r="E579" s="558"/>
      <c r="F579" s="665"/>
      <c r="G579" s="561" t="str">
        <f>IF(E579="","",VLOOKUP(E579,Ref_Brg!$B$8:$C$311,2,FALSE))</f>
        <v/>
      </c>
      <c r="H579" s="647"/>
      <c r="I579" s="660"/>
      <c r="J579" s="669" t="str">
        <f>IF(Table4[[#This Row],[Vol]]="","",Table4[[#This Row],[Vol]]*Table4[[#This Row],[Harga Beli]])</f>
        <v/>
      </c>
      <c r="K579" s="741"/>
      <c r="L579" s="741"/>
      <c r="M579" s="741"/>
      <c r="N579" s="741"/>
      <c r="O579" s="741"/>
      <c r="P579" s="741"/>
      <c r="Q579" s="741"/>
      <c r="R579" s="741"/>
      <c r="S579" s="741"/>
      <c r="T579" s="741"/>
      <c r="U579" s="741"/>
      <c r="V579" s="741"/>
      <c r="W579" s="741"/>
      <c r="X579" s="741"/>
      <c r="Y579" s="741"/>
      <c r="Z579" s="741"/>
      <c r="AA579" s="741"/>
      <c r="AB579" s="741"/>
      <c r="AC579" s="741"/>
      <c r="AD579" s="741"/>
    </row>
    <row r="580" spans="1:30" s="742" customFormat="1" ht="13" customHeight="1">
      <c r="A580" s="740">
        <v>269</v>
      </c>
      <c r="B580" s="740">
        <f t="shared" si="2"/>
        <v>572</v>
      </c>
      <c r="C580" s="755"/>
      <c r="D580" s="755"/>
      <c r="E580" s="558"/>
      <c r="F580" s="665"/>
      <c r="G580" s="561" t="str">
        <f>IF(E580="","",VLOOKUP(E580,Ref_Brg!$B$8:$C$311,2,FALSE))</f>
        <v/>
      </c>
      <c r="H580" s="647"/>
      <c r="I580" s="660"/>
      <c r="J580" s="669" t="str">
        <f>IF(Table4[[#This Row],[Vol]]="","",Table4[[#This Row],[Vol]]*Table4[[#This Row],[Harga Beli]])</f>
        <v/>
      </c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741"/>
      <c r="AB580" s="741"/>
      <c r="AC580" s="741"/>
      <c r="AD580" s="741"/>
    </row>
    <row r="581" spans="1:30" s="742" customFormat="1" ht="13" customHeight="1">
      <c r="A581" s="740">
        <v>270</v>
      </c>
      <c r="B581" s="740">
        <f t="shared" si="2"/>
        <v>573</v>
      </c>
      <c r="C581" s="755"/>
      <c r="D581" s="755"/>
      <c r="E581" s="558"/>
      <c r="F581" s="665"/>
      <c r="G581" s="561" t="str">
        <f>IF(E581="","",VLOOKUP(E581,Ref_Brg!$B$8:$C$311,2,FALSE))</f>
        <v/>
      </c>
      <c r="H581" s="647"/>
      <c r="I581" s="660"/>
      <c r="J581" s="669" t="str">
        <f>IF(Table4[[#This Row],[Vol]]="","",Table4[[#This Row],[Vol]]*Table4[[#This Row],[Harga Beli]])</f>
        <v/>
      </c>
      <c r="K581" s="741"/>
      <c r="L581" s="741"/>
      <c r="M581" s="741"/>
      <c r="N581" s="741"/>
      <c r="O581" s="741"/>
      <c r="P581" s="741"/>
      <c r="Q581" s="741"/>
      <c r="R581" s="741"/>
      <c r="S581" s="741"/>
      <c r="T581" s="741"/>
      <c r="U581" s="741"/>
      <c r="V581" s="741"/>
      <c r="W581" s="741"/>
      <c r="X581" s="741"/>
      <c r="Y581" s="741"/>
      <c r="Z581" s="741"/>
      <c r="AA581" s="741"/>
      <c r="AB581" s="741"/>
      <c r="AC581" s="741"/>
      <c r="AD581" s="741"/>
    </row>
    <row r="582" spans="1:30" s="742" customFormat="1" ht="13" customHeight="1">
      <c r="A582" s="740">
        <v>271</v>
      </c>
      <c r="B582" s="740">
        <f t="shared" si="2"/>
        <v>574</v>
      </c>
      <c r="C582" s="755"/>
      <c r="D582" s="755"/>
      <c r="E582" s="558"/>
      <c r="F582" s="665"/>
      <c r="G582" s="561" t="str">
        <f>IF(E582="","",VLOOKUP(E582,Ref_Brg!$B$8:$C$311,2,FALSE))</f>
        <v/>
      </c>
      <c r="H582" s="647"/>
      <c r="I582" s="660"/>
      <c r="J582" s="669" t="str">
        <f>IF(Table4[[#This Row],[Vol]]="","",Table4[[#This Row],[Vol]]*Table4[[#This Row],[Harga Beli]])</f>
        <v/>
      </c>
      <c r="K582" s="741"/>
      <c r="L582" s="741"/>
      <c r="M582" s="741"/>
      <c r="N582" s="741"/>
      <c r="O582" s="741"/>
      <c r="P582" s="741"/>
      <c r="Q582" s="741"/>
      <c r="R582" s="741"/>
      <c r="S582" s="741"/>
      <c r="T582" s="741"/>
      <c r="U582" s="741"/>
      <c r="V582" s="741"/>
      <c r="W582" s="741"/>
      <c r="X582" s="741"/>
      <c r="Y582" s="741"/>
      <c r="Z582" s="741"/>
      <c r="AA582" s="741"/>
      <c r="AB582" s="741"/>
      <c r="AC582" s="741"/>
      <c r="AD582" s="741"/>
    </row>
    <row r="583" spans="1:30" s="742" customFormat="1" ht="13" customHeight="1">
      <c r="A583" s="740">
        <v>272</v>
      </c>
      <c r="B583" s="740">
        <f t="shared" si="2"/>
        <v>575</v>
      </c>
      <c r="C583" s="755"/>
      <c r="D583" s="755"/>
      <c r="E583" s="558"/>
      <c r="F583" s="665"/>
      <c r="G583" s="561" t="str">
        <f>IF(E583="","",VLOOKUP(E583,Ref_Brg!$B$8:$C$311,2,FALSE))</f>
        <v/>
      </c>
      <c r="H583" s="647"/>
      <c r="I583" s="660"/>
      <c r="J583" s="669" t="str">
        <f>IF(Table4[[#This Row],[Vol]]="","",Table4[[#This Row],[Vol]]*Table4[[#This Row],[Harga Beli]])</f>
        <v/>
      </c>
      <c r="K583" s="741"/>
      <c r="L583" s="741"/>
      <c r="M583" s="741"/>
      <c r="N583" s="741"/>
      <c r="O583" s="741"/>
      <c r="P583" s="741"/>
      <c r="Q583" s="741"/>
      <c r="R583" s="741"/>
      <c r="S583" s="741"/>
      <c r="T583" s="741"/>
      <c r="U583" s="741"/>
      <c r="V583" s="741"/>
      <c r="W583" s="741"/>
      <c r="X583" s="741"/>
      <c r="Y583" s="741"/>
      <c r="Z583" s="741"/>
      <c r="AA583" s="741"/>
      <c r="AB583" s="741"/>
      <c r="AC583" s="741"/>
      <c r="AD583" s="741"/>
    </row>
    <row r="584" spans="1:30" s="742" customFormat="1" ht="13" customHeight="1">
      <c r="A584" s="740">
        <v>273</v>
      </c>
      <c r="B584" s="740">
        <f t="shared" si="2"/>
        <v>576</v>
      </c>
      <c r="C584" s="755"/>
      <c r="D584" s="755"/>
      <c r="E584" s="558"/>
      <c r="F584" s="665"/>
      <c r="G584" s="561" t="str">
        <f>IF(E584="","",VLOOKUP(E584,Ref_Brg!$B$8:$C$311,2,FALSE))</f>
        <v/>
      </c>
      <c r="H584" s="647"/>
      <c r="I584" s="660"/>
      <c r="J584" s="669" t="str">
        <f>IF(Table4[[#This Row],[Vol]]="","",Table4[[#This Row],[Vol]]*Table4[[#This Row],[Harga Beli]])</f>
        <v/>
      </c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741"/>
      <c r="AB584" s="741"/>
      <c r="AC584" s="741"/>
      <c r="AD584" s="741"/>
    </row>
    <row r="585" spans="1:30" s="742" customFormat="1" ht="13" customHeight="1">
      <c r="A585" s="740">
        <v>274</v>
      </c>
      <c r="B585" s="740">
        <f t="shared" si="2"/>
        <v>577</v>
      </c>
      <c r="C585" s="755"/>
      <c r="D585" s="755"/>
      <c r="E585" s="558"/>
      <c r="F585" s="665"/>
      <c r="G585" s="561" t="str">
        <f>IF(E585="","",VLOOKUP(E585,Ref_Brg!$B$8:$C$311,2,FALSE))</f>
        <v/>
      </c>
      <c r="H585" s="647"/>
      <c r="I585" s="660"/>
      <c r="J585" s="669" t="str">
        <f>IF(Table4[[#This Row],[Vol]]="","",Table4[[#This Row],[Vol]]*Table4[[#This Row],[Harga Beli]])</f>
        <v/>
      </c>
      <c r="K585" s="741"/>
      <c r="L585" s="741"/>
      <c r="M585" s="741"/>
      <c r="N585" s="741"/>
      <c r="O585" s="741"/>
      <c r="P585" s="741"/>
      <c r="Q585" s="741"/>
      <c r="R585" s="741"/>
      <c r="S585" s="741"/>
      <c r="T585" s="741"/>
      <c r="U585" s="741"/>
      <c r="V585" s="741"/>
      <c r="W585" s="741"/>
      <c r="X585" s="741"/>
      <c r="Y585" s="741"/>
      <c r="Z585" s="741"/>
      <c r="AA585" s="741"/>
      <c r="AB585" s="741"/>
      <c r="AC585" s="741"/>
      <c r="AD585" s="741"/>
    </row>
    <row r="586" spans="1:30" s="742" customFormat="1" ht="13" customHeight="1">
      <c r="A586" s="740">
        <v>275</v>
      </c>
      <c r="B586" s="740">
        <f t="shared" si="2"/>
        <v>578</v>
      </c>
      <c r="C586" s="755"/>
      <c r="D586" s="755"/>
      <c r="E586" s="558"/>
      <c r="F586" s="665"/>
      <c r="G586" s="561" t="str">
        <f>IF(E586="","",VLOOKUP(E586,Ref_Brg!$B$8:$C$311,2,FALSE))</f>
        <v/>
      </c>
      <c r="H586" s="647"/>
      <c r="I586" s="660"/>
      <c r="J586" s="669" t="str">
        <f>IF(Table4[[#This Row],[Vol]]="","",Table4[[#This Row],[Vol]]*Table4[[#This Row],[Harga Beli]])</f>
        <v/>
      </c>
      <c r="K586" s="741"/>
      <c r="L586" s="741"/>
      <c r="M586" s="741"/>
      <c r="N586" s="741"/>
      <c r="O586" s="741"/>
      <c r="P586" s="741"/>
      <c r="Q586" s="741"/>
      <c r="R586" s="741"/>
      <c r="S586" s="741"/>
      <c r="T586" s="741"/>
      <c r="U586" s="741"/>
      <c r="V586" s="741"/>
      <c r="W586" s="741"/>
      <c r="X586" s="741"/>
      <c r="Y586" s="741"/>
      <c r="Z586" s="741"/>
      <c r="AA586" s="741"/>
      <c r="AB586" s="741"/>
      <c r="AC586" s="741"/>
      <c r="AD586" s="741"/>
    </row>
    <row r="587" spans="1:30" s="742" customFormat="1" ht="13" customHeight="1">
      <c r="A587" s="740">
        <v>276</v>
      </c>
      <c r="B587" s="740">
        <f t="shared" si="2"/>
        <v>579</v>
      </c>
      <c r="C587" s="755"/>
      <c r="D587" s="755"/>
      <c r="E587" s="558"/>
      <c r="F587" s="665"/>
      <c r="G587" s="561" t="str">
        <f>IF(E587="","",VLOOKUP(E587,Ref_Brg!$B$8:$C$311,2,FALSE))</f>
        <v/>
      </c>
      <c r="H587" s="647"/>
      <c r="I587" s="660"/>
      <c r="J587" s="669" t="str">
        <f>IF(Table4[[#This Row],[Vol]]="","",Table4[[#This Row],[Vol]]*Table4[[#This Row],[Harga Beli]])</f>
        <v/>
      </c>
      <c r="K587" s="741"/>
      <c r="L587" s="741"/>
      <c r="M587" s="741"/>
      <c r="N587" s="741"/>
      <c r="O587" s="741"/>
      <c r="P587" s="741"/>
      <c r="Q587" s="741"/>
      <c r="R587" s="741"/>
      <c r="S587" s="741"/>
      <c r="T587" s="741"/>
      <c r="U587" s="741"/>
      <c r="V587" s="741"/>
      <c r="W587" s="741"/>
      <c r="X587" s="741"/>
      <c r="Y587" s="741"/>
      <c r="Z587" s="741"/>
      <c r="AA587" s="741"/>
      <c r="AB587" s="741"/>
      <c r="AC587" s="741"/>
      <c r="AD587" s="741"/>
    </row>
    <row r="588" spans="1:30" s="742" customFormat="1" ht="13" customHeight="1">
      <c r="A588" s="740">
        <v>277</v>
      </c>
      <c r="B588" s="740">
        <f t="shared" si="2"/>
        <v>580</v>
      </c>
      <c r="C588" s="755"/>
      <c r="D588" s="755"/>
      <c r="E588" s="558"/>
      <c r="F588" s="665"/>
      <c r="G588" s="561" t="str">
        <f>IF(E588="","",VLOOKUP(E588,Ref_Brg!$B$8:$C$311,2,FALSE))</f>
        <v/>
      </c>
      <c r="H588" s="647"/>
      <c r="I588" s="660"/>
      <c r="J588" s="669" t="str">
        <f>IF(Table4[[#This Row],[Vol]]="","",Table4[[#This Row],[Vol]]*Table4[[#This Row],[Harga Beli]])</f>
        <v/>
      </c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741"/>
      <c r="AB588" s="741"/>
      <c r="AC588" s="741"/>
      <c r="AD588" s="741"/>
    </row>
    <row r="589" spans="1:30" s="742" customFormat="1" ht="13" customHeight="1">
      <c r="A589" s="740">
        <v>278</v>
      </c>
      <c r="B589" s="740">
        <f t="shared" si="2"/>
        <v>581</v>
      </c>
      <c r="C589" s="755"/>
      <c r="D589" s="755"/>
      <c r="E589" s="558"/>
      <c r="F589" s="665"/>
      <c r="G589" s="561" t="str">
        <f>IF(E589="","",VLOOKUP(E589,Ref_Brg!$B$8:$C$311,2,FALSE))</f>
        <v/>
      </c>
      <c r="H589" s="647"/>
      <c r="I589" s="660"/>
      <c r="J589" s="669" t="str">
        <f>IF(Table4[[#This Row],[Vol]]="","",Table4[[#This Row],[Vol]]*Table4[[#This Row],[Harga Beli]])</f>
        <v/>
      </c>
      <c r="K589" s="741"/>
      <c r="L589" s="741"/>
      <c r="M589" s="741"/>
      <c r="N589" s="741"/>
      <c r="O589" s="741"/>
      <c r="P589" s="741"/>
      <c r="Q589" s="741"/>
      <c r="R589" s="741"/>
      <c r="S589" s="741"/>
      <c r="T589" s="741"/>
      <c r="U589" s="741"/>
      <c r="V589" s="741"/>
      <c r="W589" s="741"/>
      <c r="X589" s="741"/>
      <c r="Y589" s="741"/>
      <c r="Z589" s="741"/>
      <c r="AA589" s="741"/>
      <c r="AB589" s="741"/>
      <c r="AC589" s="741"/>
      <c r="AD589" s="741"/>
    </row>
    <row r="590" spans="1:30" s="742" customFormat="1" ht="13" customHeight="1">
      <c r="A590" s="740">
        <v>279</v>
      </c>
      <c r="B590" s="740">
        <f t="shared" si="2"/>
        <v>582</v>
      </c>
      <c r="C590" s="755"/>
      <c r="D590" s="755"/>
      <c r="E590" s="558"/>
      <c r="F590" s="665"/>
      <c r="G590" s="561" t="str">
        <f>IF(E590="","",VLOOKUP(E590,Ref_Brg!$B$8:$C$311,2,FALSE))</f>
        <v/>
      </c>
      <c r="H590" s="647"/>
      <c r="I590" s="660"/>
      <c r="J590" s="669" t="str">
        <f>IF(Table4[[#This Row],[Vol]]="","",Table4[[#This Row],[Vol]]*Table4[[#This Row],[Harga Beli]])</f>
        <v/>
      </c>
      <c r="K590" s="741"/>
      <c r="L590" s="741"/>
      <c r="M590" s="741"/>
      <c r="N590" s="741"/>
      <c r="O590" s="741"/>
      <c r="P590" s="741"/>
      <c r="Q590" s="741"/>
      <c r="R590" s="741"/>
      <c r="S590" s="741"/>
      <c r="T590" s="741"/>
      <c r="U590" s="741"/>
      <c r="V590" s="741"/>
      <c r="W590" s="741"/>
      <c r="X590" s="741"/>
      <c r="Y590" s="741"/>
      <c r="Z590" s="741"/>
      <c r="AA590" s="741"/>
      <c r="AB590" s="741"/>
      <c r="AC590" s="741"/>
      <c r="AD590" s="741"/>
    </row>
    <row r="591" spans="1:30" s="742" customFormat="1" ht="13" customHeight="1">
      <c r="A591" s="740">
        <v>280</v>
      </c>
      <c r="B591" s="740">
        <f t="shared" si="2"/>
        <v>583</v>
      </c>
      <c r="C591" s="755"/>
      <c r="D591" s="755"/>
      <c r="E591" s="558"/>
      <c r="F591" s="665"/>
      <c r="G591" s="561" t="str">
        <f>IF(E591="","",VLOOKUP(E591,Ref_Brg!$B$8:$C$311,2,FALSE))</f>
        <v/>
      </c>
      <c r="H591" s="647"/>
      <c r="I591" s="660"/>
      <c r="J591" s="669" t="str">
        <f>IF(Table4[[#This Row],[Vol]]="","",Table4[[#This Row],[Vol]]*Table4[[#This Row],[Harga Beli]])</f>
        <v/>
      </c>
      <c r="K591" s="741"/>
      <c r="L591" s="741"/>
      <c r="M591" s="741"/>
      <c r="N591" s="741"/>
      <c r="O591" s="741"/>
      <c r="P591" s="741"/>
      <c r="Q591" s="741"/>
      <c r="R591" s="741"/>
      <c r="S591" s="741"/>
      <c r="T591" s="741"/>
      <c r="U591" s="741"/>
      <c r="V591" s="741"/>
      <c r="W591" s="741"/>
      <c r="X591" s="741"/>
      <c r="Y591" s="741"/>
      <c r="Z591" s="741"/>
      <c r="AA591" s="741"/>
      <c r="AB591" s="741"/>
      <c r="AC591" s="741"/>
      <c r="AD591" s="741"/>
    </row>
    <row r="592" spans="1:30" s="742" customFormat="1" ht="13" customHeight="1">
      <c r="A592" s="740">
        <v>281</v>
      </c>
      <c r="B592" s="740">
        <f t="shared" si="2"/>
        <v>584</v>
      </c>
      <c r="C592" s="755"/>
      <c r="D592" s="755"/>
      <c r="E592" s="558"/>
      <c r="F592" s="665"/>
      <c r="G592" s="561" t="str">
        <f>IF(E592="","",VLOOKUP(E592,Ref_Brg!$B$8:$C$311,2,FALSE))</f>
        <v/>
      </c>
      <c r="H592" s="647"/>
      <c r="I592" s="660"/>
      <c r="J592" s="669" t="str">
        <f>IF(Table4[[#This Row],[Vol]]="","",Table4[[#This Row],[Vol]]*Table4[[#This Row],[Harga Beli]])</f>
        <v/>
      </c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741"/>
      <c r="AB592" s="741"/>
      <c r="AC592" s="741"/>
      <c r="AD592" s="741"/>
    </row>
    <row r="593" spans="1:30" s="742" customFormat="1" ht="13" customHeight="1">
      <c r="A593" s="740">
        <v>282</v>
      </c>
      <c r="B593" s="740">
        <f t="shared" si="2"/>
        <v>585</v>
      </c>
      <c r="C593" s="755"/>
      <c r="D593" s="755"/>
      <c r="E593" s="558"/>
      <c r="F593" s="665"/>
      <c r="G593" s="561" t="str">
        <f>IF(E593="","",VLOOKUP(E593,Ref_Brg!$B$8:$C$311,2,FALSE))</f>
        <v/>
      </c>
      <c r="H593" s="647"/>
      <c r="I593" s="660"/>
      <c r="J593" s="669" t="str">
        <f>IF(Table4[[#This Row],[Vol]]="","",Table4[[#This Row],[Vol]]*Table4[[#This Row],[Harga Beli]])</f>
        <v/>
      </c>
      <c r="K593" s="741"/>
      <c r="L593" s="741"/>
      <c r="M593" s="741"/>
      <c r="N593" s="741"/>
      <c r="O593" s="741"/>
      <c r="P593" s="741"/>
      <c r="Q593" s="741"/>
      <c r="R593" s="741"/>
      <c r="S593" s="741"/>
      <c r="T593" s="741"/>
      <c r="U593" s="741"/>
      <c r="V593" s="741"/>
      <c r="W593" s="741"/>
      <c r="X593" s="741"/>
      <c r="Y593" s="741"/>
      <c r="Z593" s="741"/>
      <c r="AA593" s="741"/>
      <c r="AB593" s="741"/>
      <c r="AC593" s="741"/>
      <c r="AD593" s="741"/>
    </row>
    <row r="594" spans="1:30" s="742" customFormat="1" ht="13" customHeight="1">
      <c r="A594" s="740">
        <v>283</v>
      </c>
      <c r="B594" s="740">
        <f t="shared" si="2"/>
        <v>586</v>
      </c>
      <c r="C594" s="755"/>
      <c r="D594" s="755"/>
      <c r="E594" s="558"/>
      <c r="F594" s="665"/>
      <c r="G594" s="561" t="str">
        <f>IF(E594="","",VLOOKUP(E594,Ref_Brg!$B$8:$C$311,2,FALSE))</f>
        <v/>
      </c>
      <c r="H594" s="647"/>
      <c r="I594" s="660"/>
      <c r="J594" s="669" t="str">
        <f>IF(Table4[[#This Row],[Vol]]="","",Table4[[#This Row],[Vol]]*Table4[[#This Row],[Harga Beli]])</f>
        <v/>
      </c>
      <c r="K594" s="741"/>
      <c r="L594" s="741"/>
      <c r="M594" s="741"/>
      <c r="N594" s="741"/>
      <c r="O594" s="741"/>
      <c r="P594" s="741"/>
      <c r="Q594" s="741"/>
      <c r="R594" s="741"/>
      <c r="S594" s="741"/>
      <c r="T594" s="741"/>
      <c r="U594" s="741"/>
      <c r="V594" s="741"/>
      <c r="W594" s="741"/>
      <c r="X594" s="741"/>
      <c r="Y594" s="741"/>
      <c r="Z594" s="741"/>
      <c r="AA594" s="741"/>
      <c r="AB594" s="741"/>
      <c r="AC594" s="741"/>
      <c r="AD594" s="741"/>
    </row>
    <row r="595" spans="1:30" s="742" customFormat="1" ht="13" customHeight="1">
      <c r="A595" s="740">
        <v>284</v>
      </c>
      <c r="B595" s="740">
        <f t="shared" si="2"/>
        <v>587</v>
      </c>
      <c r="C595" s="755"/>
      <c r="D595" s="755"/>
      <c r="E595" s="558"/>
      <c r="F595" s="665"/>
      <c r="G595" s="561" t="str">
        <f>IF(E595="","",VLOOKUP(E595,Ref_Brg!$B$8:$C$311,2,FALSE))</f>
        <v/>
      </c>
      <c r="H595" s="647"/>
      <c r="I595" s="660"/>
      <c r="J595" s="669" t="str">
        <f>IF(Table4[[#This Row],[Vol]]="","",Table4[[#This Row],[Vol]]*Table4[[#This Row],[Harga Beli]])</f>
        <v/>
      </c>
      <c r="K595" s="741"/>
      <c r="L595" s="741"/>
      <c r="M595" s="741"/>
      <c r="N595" s="741"/>
      <c r="O595" s="741"/>
      <c r="P595" s="741"/>
      <c r="Q595" s="741"/>
      <c r="R595" s="741"/>
      <c r="S595" s="741"/>
      <c r="T595" s="741"/>
      <c r="U595" s="741"/>
      <c r="V595" s="741"/>
      <c r="W595" s="741"/>
      <c r="X595" s="741"/>
      <c r="Y595" s="741"/>
      <c r="Z595" s="741"/>
      <c r="AA595" s="741"/>
      <c r="AB595" s="741"/>
      <c r="AC595" s="741"/>
      <c r="AD595" s="741"/>
    </row>
    <row r="596" spans="1:30" s="742" customFormat="1" ht="13" customHeight="1">
      <c r="A596" s="740">
        <v>285</v>
      </c>
      <c r="B596" s="740">
        <f t="shared" si="2"/>
        <v>588</v>
      </c>
      <c r="C596" s="755"/>
      <c r="D596" s="755"/>
      <c r="E596" s="558"/>
      <c r="F596" s="665"/>
      <c r="G596" s="561" t="str">
        <f>IF(E596="","",VLOOKUP(E596,Ref_Brg!$B$8:$C$311,2,FALSE))</f>
        <v/>
      </c>
      <c r="H596" s="647"/>
      <c r="I596" s="660"/>
      <c r="J596" s="669" t="str">
        <f>IF(Table4[[#This Row],[Vol]]="","",Table4[[#This Row],[Vol]]*Table4[[#This Row],[Harga Beli]])</f>
        <v/>
      </c>
      <c r="K596" s="741"/>
      <c r="L596" s="741"/>
      <c r="M596" s="741"/>
      <c r="N596" s="741"/>
      <c r="O596" s="741"/>
      <c r="P596" s="741"/>
      <c r="Q596" s="741"/>
      <c r="R596" s="741"/>
      <c r="S596" s="741"/>
      <c r="T596" s="741"/>
      <c r="U596" s="741"/>
      <c r="V596" s="741"/>
      <c r="W596" s="741"/>
      <c r="X596" s="741"/>
      <c r="Y596" s="741"/>
      <c r="Z596" s="741"/>
      <c r="AA596" s="741"/>
      <c r="AB596" s="741"/>
      <c r="AC596" s="741"/>
      <c r="AD596" s="741"/>
    </row>
    <row r="597" spans="1:30" s="742" customFormat="1" ht="13" customHeight="1">
      <c r="A597" s="740">
        <v>286</v>
      </c>
      <c r="B597" s="740">
        <f t="shared" si="2"/>
        <v>589</v>
      </c>
      <c r="C597" s="755"/>
      <c r="D597" s="755"/>
      <c r="E597" s="558"/>
      <c r="F597" s="665"/>
      <c r="G597" s="561" t="str">
        <f>IF(E597="","",VLOOKUP(E597,Ref_Brg!$B$8:$C$311,2,FALSE))</f>
        <v/>
      </c>
      <c r="H597" s="647"/>
      <c r="I597" s="660"/>
      <c r="J597" s="669" t="str">
        <f>IF(Table4[[#This Row],[Vol]]="","",Table4[[#This Row],[Vol]]*Table4[[#This Row],[Harga Beli]])</f>
        <v/>
      </c>
      <c r="K597" s="741"/>
      <c r="L597" s="741"/>
      <c r="M597" s="741"/>
      <c r="N597" s="741"/>
      <c r="O597" s="741"/>
      <c r="P597" s="741"/>
      <c r="Q597" s="741"/>
      <c r="R597" s="741"/>
      <c r="S597" s="741"/>
      <c r="T597" s="741"/>
      <c r="U597" s="741"/>
      <c r="V597" s="741"/>
      <c r="W597" s="741"/>
      <c r="X597" s="741"/>
      <c r="Y597" s="741"/>
      <c r="Z597" s="741"/>
      <c r="AA597" s="741"/>
      <c r="AB597" s="741"/>
      <c r="AC597" s="741"/>
      <c r="AD597" s="741"/>
    </row>
    <row r="598" spans="1:30" s="742" customFormat="1" ht="13" customHeight="1">
      <c r="A598" s="740">
        <v>287</v>
      </c>
      <c r="B598" s="740">
        <f t="shared" si="2"/>
        <v>590</v>
      </c>
      <c r="C598" s="755"/>
      <c r="D598" s="755"/>
      <c r="E598" s="558"/>
      <c r="F598" s="665"/>
      <c r="G598" s="561" t="str">
        <f>IF(E598="","",VLOOKUP(E598,Ref_Brg!$B$8:$C$311,2,FALSE))</f>
        <v/>
      </c>
      <c r="H598" s="647"/>
      <c r="I598" s="660"/>
      <c r="J598" s="669" t="str">
        <f>IF(Table4[[#This Row],[Vol]]="","",Table4[[#This Row],[Vol]]*Table4[[#This Row],[Harga Beli]])</f>
        <v/>
      </c>
      <c r="K598" s="741"/>
      <c r="L598" s="741"/>
      <c r="M598" s="741"/>
      <c r="N598" s="741"/>
      <c r="O598" s="741"/>
      <c r="P598" s="741"/>
      <c r="Q598" s="741"/>
      <c r="R598" s="741"/>
      <c r="S598" s="741"/>
      <c r="T598" s="741"/>
      <c r="U598" s="741"/>
      <c r="V598" s="741"/>
      <c r="W598" s="741"/>
      <c r="X598" s="741"/>
      <c r="Y598" s="741"/>
      <c r="Z598" s="741"/>
      <c r="AA598" s="741"/>
      <c r="AB598" s="741"/>
      <c r="AC598" s="741"/>
      <c r="AD598" s="741"/>
    </row>
    <row r="599" spans="1:30" s="742" customFormat="1" ht="13" customHeight="1">
      <c r="A599" s="740">
        <v>288</v>
      </c>
      <c r="B599" s="740">
        <f t="shared" si="2"/>
        <v>591</v>
      </c>
      <c r="C599" s="755"/>
      <c r="D599" s="755"/>
      <c r="E599" s="558"/>
      <c r="F599" s="665"/>
      <c r="G599" s="561" t="str">
        <f>IF(E599="","",VLOOKUP(E599,Ref_Brg!$B$8:$C$311,2,FALSE))</f>
        <v/>
      </c>
      <c r="H599" s="647"/>
      <c r="I599" s="660"/>
      <c r="J599" s="669" t="str">
        <f>IF(Table4[[#This Row],[Vol]]="","",Table4[[#This Row],[Vol]]*Table4[[#This Row],[Harga Beli]])</f>
        <v/>
      </c>
      <c r="K599" s="741"/>
      <c r="L599" s="741"/>
      <c r="M599" s="741"/>
      <c r="N599" s="741"/>
      <c r="O599" s="741"/>
      <c r="P599" s="741"/>
      <c r="Q599" s="741"/>
      <c r="R599" s="741"/>
      <c r="S599" s="741"/>
      <c r="T599" s="741"/>
      <c r="U599" s="741"/>
      <c r="V599" s="741"/>
      <c r="W599" s="741"/>
      <c r="X599" s="741"/>
      <c r="Y599" s="741"/>
      <c r="Z599" s="741"/>
      <c r="AA599" s="741"/>
      <c r="AB599" s="741"/>
      <c r="AC599" s="741"/>
      <c r="AD599" s="741"/>
    </row>
    <row r="600" spans="1:30" s="742" customFormat="1" ht="13" customHeight="1">
      <c r="A600" s="740">
        <v>289</v>
      </c>
      <c r="B600" s="740">
        <f t="shared" si="2"/>
        <v>592</v>
      </c>
      <c r="C600" s="755"/>
      <c r="D600" s="755"/>
      <c r="E600" s="558"/>
      <c r="F600" s="665"/>
      <c r="G600" s="561" t="str">
        <f>IF(E600="","",VLOOKUP(E600,Ref_Brg!$B$8:$C$311,2,FALSE))</f>
        <v/>
      </c>
      <c r="H600" s="647"/>
      <c r="I600" s="660"/>
      <c r="J600" s="669" t="str">
        <f>IF(Table4[[#This Row],[Vol]]="","",Table4[[#This Row],[Vol]]*Table4[[#This Row],[Harga Beli]])</f>
        <v/>
      </c>
      <c r="K600" s="741"/>
      <c r="L600" s="741"/>
      <c r="M600" s="741"/>
      <c r="N600" s="741"/>
      <c r="O600" s="741"/>
      <c r="P600" s="741"/>
      <c r="Q600" s="741"/>
      <c r="R600" s="741"/>
      <c r="S600" s="741"/>
      <c r="T600" s="741"/>
      <c r="U600" s="741"/>
      <c r="V600" s="741"/>
      <c r="W600" s="741"/>
      <c r="X600" s="741"/>
      <c r="Y600" s="741"/>
      <c r="Z600" s="741"/>
      <c r="AA600" s="741"/>
      <c r="AB600" s="741"/>
      <c r="AC600" s="741"/>
      <c r="AD600" s="741"/>
    </row>
    <row r="601" spans="1:30" s="742" customFormat="1" ht="13" customHeight="1">
      <c r="A601" s="740">
        <v>290</v>
      </c>
      <c r="B601" s="740">
        <f t="shared" si="2"/>
        <v>593</v>
      </c>
      <c r="C601" s="755"/>
      <c r="D601" s="755"/>
      <c r="E601" s="558"/>
      <c r="F601" s="665"/>
      <c r="G601" s="561" t="str">
        <f>IF(E601="","",VLOOKUP(E601,Ref_Brg!$B$8:$C$311,2,FALSE))</f>
        <v/>
      </c>
      <c r="H601" s="647"/>
      <c r="I601" s="660"/>
      <c r="J601" s="669" t="str">
        <f>IF(Table4[[#This Row],[Vol]]="","",Table4[[#This Row],[Vol]]*Table4[[#This Row],[Harga Beli]])</f>
        <v/>
      </c>
      <c r="K601" s="741"/>
      <c r="L601" s="741"/>
      <c r="M601" s="741"/>
      <c r="N601" s="741"/>
      <c r="O601" s="741"/>
      <c r="P601" s="741"/>
      <c r="Q601" s="741"/>
      <c r="R601" s="741"/>
      <c r="S601" s="741"/>
      <c r="T601" s="741"/>
      <c r="U601" s="741"/>
      <c r="V601" s="741"/>
      <c r="W601" s="741"/>
      <c r="X601" s="741"/>
      <c r="Y601" s="741"/>
      <c r="Z601" s="741"/>
      <c r="AA601" s="741"/>
      <c r="AB601" s="741"/>
      <c r="AC601" s="741"/>
      <c r="AD601" s="741"/>
    </row>
    <row r="602" spans="1:30" s="742" customFormat="1" ht="13" customHeight="1">
      <c r="A602" s="740">
        <v>291</v>
      </c>
      <c r="B602" s="740">
        <f t="shared" ref="B602:B665" si="3">B601+1</f>
        <v>594</v>
      </c>
      <c r="C602" s="755"/>
      <c r="D602" s="755"/>
      <c r="E602" s="558"/>
      <c r="F602" s="665"/>
      <c r="G602" s="561" t="str">
        <f>IF(E602="","",VLOOKUP(E602,Ref_Brg!$B$8:$C$311,2,FALSE))</f>
        <v/>
      </c>
      <c r="H602" s="647"/>
      <c r="I602" s="660"/>
      <c r="J602" s="669" t="str">
        <f>IF(Table4[[#This Row],[Vol]]="","",Table4[[#This Row],[Vol]]*Table4[[#This Row],[Harga Beli]])</f>
        <v/>
      </c>
      <c r="K602" s="741"/>
      <c r="L602" s="741"/>
      <c r="M602" s="741"/>
      <c r="N602" s="741"/>
      <c r="O602" s="741"/>
      <c r="P602" s="741"/>
      <c r="Q602" s="741"/>
      <c r="R602" s="741"/>
      <c r="S602" s="741"/>
      <c r="T602" s="741"/>
      <c r="U602" s="741"/>
      <c r="V602" s="741"/>
      <c r="W602" s="741"/>
      <c r="X602" s="741"/>
      <c r="Y602" s="741"/>
      <c r="Z602" s="741"/>
      <c r="AA602" s="741"/>
      <c r="AB602" s="741"/>
      <c r="AC602" s="741"/>
      <c r="AD602" s="741"/>
    </row>
    <row r="603" spans="1:30" s="742" customFormat="1" ht="13" customHeight="1">
      <c r="A603" s="740">
        <v>292</v>
      </c>
      <c r="B603" s="740">
        <f t="shared" si="3"/>
        <v>595</v>
      </c>
      <c r="C603" s="755"/>
      <c r="D603" s="755"/>
      <c r="E603" s="558"/>
      <c r="F603" s="665"/>
      <c r="G603" s="561" t="str">
        <f>IF(E603="","",VLOOKUP(E603,Ref_Brg!$B$8:$C$311,2,FALSE))</f>
        <v/>
      </c>
      <c r="H603" s="647"/>
      <c r="I603" s="660"/>
      <c r="J603" s="669" t="str">
        <f>IF(Table4[[#This Row],[Vol]]="","",Table4[[#This Row],[Vol]]*Table4[[#This Row],[Harga Beli]])</f>
        <v/>
      </c>
      <c r="K603" s="741"/>
      <c r="L603" s="741"/>
      <c r="M603" s="741"/>
      <c r="N603" s="741"/>
      <c r="O603" s="741"/>
      <c r="P603" s="741"/>
      <c r="Q603" s="741"/>
      <c r="R603" s="741"/>
      <c r="S603" s="741"/>
      <c r="T603" s="741"/>
      <c r="U603" s="741"/>
      <c r="V603" s="741"/>
      <c r="W603" s="741"/>
      <c r="X603" s="741"/>
      <c r="Y603" s="741"/>
      <c r="Z603" s="741"/>
      <c r="AA603" s="741"/>
      <c r="AB603" s="741"/>
      <c r="AC603" s="741"/>
      <c r="AD603" s="741"/>
    </row>
    <row r="604" spans="1:30" s="742" customFormat="1" ht="13" customHeight="1">
      <c r="A604" s="740">
        <v>293</v>
      </c>
      <c r="B604" s="740">
        <f t="shared" si="3"/>
        <v>596</v>
      </c>
      <c r="C604" s="755"/>
      <c r="D604" s="755"/>
      <c r="E604" s="558"/>
      <c r="F604" s="665"/>
      <c r="G604" s="561" t="str">
        <f>IF(E604="","",VLOOKUP(E604,Ref_Brg!$B$8:$C$311,2,FALSE))</f>
        <v/>
      </c>
      <c r="H604" s="647"/>
      <c r="I604" s="660"/>
      <c r="J604" s="669" t="str">
        <f>IF(Table4[[#This Row],[Vol]]="","",Table4[[#This Row],[Vol]]*Table4[[#This Row],[Harga Beli]])</f>
        <v/>
      </c>
      <c r="K604" s="741"/>
      <c r="L604" s="741"/>
      <c r="M604" s="741"/>
      <c r="N604" s="741"/>
      <c r="O604" s="741"/>
      <c r="P604" s="741"/>
      <c r="Q604" s="741"/>
      <c r="R604" s="741"/>
      <c r="S604" s="741"/>
      <c r="T604" s="741"/>
      <c r="U604" s="741"/>
      <c r="V604" s="741"/>
      <c r="W604" s="741"/>
      <c r="X604" s="741"/>
      <c r="Y604" s="741"/>
      <c r="Z604" s="741"/>
      <c r="AA604" s="741"/>
      <c r="AB604" s="741"/>
      <c r="AC604" s="741"/>
      <c r="AD604" s="741"/>
    </row>
    <row r="605" spans="1:30" s="742" customFormat="1" ht="13" customHeight="1">
      <c r="A605" s="740">
        <v>294</v>
      </c>
      <c r="B605" s="740">
        <f t="shared" si="3"/>
        <v>597</v>
      </c>
      <c r="C605" s="755"/>
      <c r="D605" s="755"/>
      <c r="E605" s="558"/>
      <c r="F605" s="665"/>
      <c r="G605" s="561" t="str">
        <f>IF(E605="","",VLOOKUP(E605,Ref_Brg!$B$8:$C$311,2,FALSE))</f>
        <v/>
      </c>
      <c r="H605" s="647"/>
      <c r="I605" s="660"/>
      <c r="J605" s="669" t="str">
        <f>IF(Table4[[#This Row],[Vol]]="","",Table4[[#This Row],[Vol]]*Table4[[#This Row],[Harga Beli]])</f>
        <v/>
      </c>
      <c r="K605" s="741"/>
      <c r="L605" s="741"/>
      <c r="M605" s="741"/>
      <c r="N605" s="741"/>
      <c r="O605" s="741"/>
      <c r="P605" s="741"/>
      <c r="Q605" s="741"/>
      <c r="R605" s="741"/>
      <c r="S605" s="741"/>
      <c r="T605" s="741"/>
      <c r="U605" s="741"/>
      <c r="V605" s="741"/>
      <c r="W605" s="741"/>
      <c r="X605" s="741"/>
      <c r="Y605" s="741"/>
      <c r="Z605" s="741"/>
      <c r="AA605" s="741"/>
      <c r="AB605" s="741"/>
      <c r="AC605" s="741"/>
      <c r="AD605" s="741"/>
    </row>
    <row r="606" spans="1:30" s="742" customFormat="1" ht="13" customHeight="1">
      <c r="A606" s="740">
        <v>295</v>
      </c>
      <c r="B606" s="740">
        <f t="shared" si="3"/>
        <v>598</v>
      </c>
      <c r="C606" s="755"/>
      <c r="D606" s="755"/>
      <c r="E606" s="558"/>
      <c r="F606" s="665"/>
      <c r="G606" s="561" t="str">
        <f>IF(E606="","",VLOOKUP(E606,Ref_Brg!$B$8:$C$311,2,FALSE))</f>
        <v/>
      </c>
      <c r="H606" s="647"/>
      <c r="I606" s="660"/>
      <c r="J606" s="669" t="str">
        <f>IF(Table4[[#This Row],[Vol]]="","",Table4[[#This Row],[Vol]]*Table4[[#This Row],[Harga Beli]])</f>
        <v/>
      </c>
      <c r="K606" s="741"/>
      <c r="L606" s="741"/>
      <c r="M606" s="741"/>
      <c r="N606" s="741"/>
      <c r="O606" s="741"/>
      <c r="P606" s="741"/>
      <c r="Q606" s="741"/>
      <c r="R606" s="741"/>
      <c r="S606" s="741"/>
      <c r="T606" s="741"/>
      <c r="U606" s="741"/>
      <c r="V606" s="741"/>
      <c r="W606" s="741"/>
      <c r="X606" s="741"/>
      <c r="Y606" s="741"/>
      <c r="Z606" s="741"/>
      <c r="AA606" s="741"/>
      <c r="AB606" s="741"/>
      <c r="AC606" s="741"/>
      <c r="AD606" s="741"/>
    </row>
    <row r="607" spans="1:30" s="742" customFormat="1" ht="13" customHeight="1">
      <c r="A607" s="740">
        <v>296</v>
      </c>
      <c r="B607" s="740">
        <f t="shared" si="3"/>
        <v>599</v>
      </c>
      <c r="C607" s="755"/>
      <c r="D607" s="755"/>
      <c r="E607" s="558"/>
      <c r="F607" s="665"/>
      <c r="G607" s="561" t="str">
        <f>IF(E607="","",VLOOKUP(E607,Ref_Brg!$B$8:$C$311,2,FALSE))</f>
        <v/>
      </c>
      <c r="H607" s="647"/>
      <c r="I607" s="660"/>
      <c r="J607" s="669" t="str">
        <f>IF(Table4[[#This Row],[Vol]]="","",Table4[[#This Row],[Vol]]*Table4[[#This Row],[Harga Beli]])</f>
        <v/>
      </c>
      <c r="K607" s="741"/>
      <c r="L607" s="741"/>
      <c r="M607" s="741"/>
      <c r="N607" s="741"/>
      <c r="O607" s="741"/>
      <c r="P607" s="741"/>
      <c r="Q607" s="741"/>
      <c r="R607" s="741"/>
      <c r="S607" s="741"/>
      <c r="T607" s="741"/>
      <c r="U607" s="741"/>
      <c r="V607" s="741"/>
      <c r="W607" s="741"/>
      <c r="X607" s="741"/>
      <c r="Y607" s="741"/>
      <c r="Z607" s="741"/>
      <c r="AA607" s="741"/>
      <c r="AB607" s="741"/>
      <c r="AC607" s="741"/>
      <c r="AD607" s="741"/>
    </row>
    <row r="608" spans="1:30" s="742" customFormat="1" ht="13" customHeight="1">
      <c r="A608" s="740">
        <v>297</v>
      </c>
      <c r="B608" s="740">
        <f t="shared" si="3"/>
        <v>600</v>
      </c>
      <c r="C608" s="755"/>
      <c r="D608" s="755"/>
      <c r="E608" s="558"/>
      <c r="F608" s="665"/>
      <c r="G608" s="561" t="str">
        <f>IF(E608="","",VLOOKUP(E608,Ref_Brg!$B$8:$C$311,2,FALSE))</f>
        <v/>
      </c>
      <c r="H608" s="647"/>
      <c r="I608" s="660"/>
      <c r="J608" s="669" t="str">
        <f>IF(Table4[[#This Row],[Vol]]="","",Table4[[#This Row],[Vol]]*Table4[[#This Row],[Harga Beli]])</f>
        <v/>
      </c>
      <c r="K608" s="741"/>
      <c r="L608" s="741"/>
      <c r="M608" s="741"/>
      <c r="N608" s="741"/>
      <c r="O608" s="741"/>
      <c r="P608" s="741"/>
      <c r="Q608" s="741"/>
      <c r="R608" s="741"/>
      <c r="S608" s="741"/>
      <c r="T608" s="741"/>
      <c r="U608" s="741"/>
      <c r="V608" s="741"/>
      <c r="W608" s="741"/>
      <c r="X608" s="741"/>
      <c r="Y608" s="741"/>
      <c r="Z608" s="741"/>
      <c r="AA608" s="741"/>
      <c r="AB608" s="741"/>
      <c r="AC608" s="741"/>
      <c r="AD608" s="741"/>
    </row>
    <row r="609" spans="1:30" s="742" customFormat="1" ht="13" customHeight="1">
      <c r="A609" s="740">
        <v>298</v>
      </c>
      <c r="B609" s="740">
        <f t="shared" si="3"/>
        <v>601</v>
      </c>
      <c r="C609" s="755"/>
      <c r="D609" s="755"/>
      <c r="E609" s="558"/>
      <c r="F609" s="665"/>
      <c r="G609" s="561" t="str">
        <f>IF(E609="","",VLOOKUP(E609,Ref_Brg!$B$8:$C$311,2,FALSE))</f>
        <v/>
      </c>
      <c r="H609" s="647"/>
      <c r="I609" s="660"/>
      <c r="J609" s="669" t="str">
        <f>IF(Table4[[#This Row],[Vol]]="","",Table4[[#This Row],[Vol]]*Table4[[#This Row],[Harga Beli]])</f>
        <v/>
      </c>
      <c r="K609" s="741"/>
      <c r="L609" s="741"/>
      <c r="M609" s="741"/>
      <c r="N609" s="741"/>
      <c r="O609" s="741"/>
      <c r="P609" s="741"/>
      <c r="Q609" s="741"/>
      <c r="R609" s="741"/>
      <c r="S609" s="741"/>
      <c r="T609" s="741"/>
      <c r="U609" s="741"/>
      <c r="V609" s="741"/>
      <c r="W609" s="741"/>
      <c r="X609" s="741"/>
      <c r="Y609" s="741"/>
      <c r="Z609" s="741"/>
      <c r="AA609" s="741"/>
      <c r="AB609" s="741"/>
      <c r="AC609" s="741"/>
      <c r="AD609" s="741"/>
    </row>
    <row r="610" spans="1:30" s="742" customFormat="1" ht="13" customHeight="1">
      <c r="A610" s="740">
        <v>299</v>
      </c>
      <c r="B610" s="740">
        <f t="shared" si="3"/>
        <v>602</v>
      </c>
      <c r="C610" s="755"/>
      <c r="D610" s="755"/>
      <c r="E610" s="558"/>
      <c r="F610" s="665"/>
      <c r="G610" s="561" t="str">
        <f>IF(E610="","",VLOOKUP(E610,Ref_Brg!$B$8:$C$311,2,FALSE))</f>
        <v/>
      </c>
      <c r="H610" s="647"/>
      <c r="I610" s="660"/>
      <c r="J610" s="669" t="str">
        <f>IF(Table4[[#This Row],[Vol]]="","",Table4[[#This Row],[Vol]]*Table4[[#This Row],[Harga Beli]])</f>
        <v/>
      </c>
      <c r="K610" s="741"/>
      <c r="L610" s="741"/>
      <c r="M610" s="741"/>
      <c r="N610" s="741"/>
      <c r="O610" s="741"/>
      <c r="P610" s="741"/>
      <c r="Q610" s="741"/>
      <c r="R610" s="741"/>
      <c r="S610" s="741"/>
      <c r="T610" s="741"/>
      <c r="U610" s="741"/>
      <c r="V610" s="741"/>
      <c r="W610" s="741"/>
      <c r="X610" s="741"/>
      <c r="Y610" s="741"/>
      <c r="Z610" s="741"/>
      <c r="AA610" s="741"/>
      <c r="AB610" s="741"/>
      <c r="AC610" s="741"/>
      <c r="AD610" s="741"/>
    </row>
    <row r="611" spans="1:30" s="742" customFormat="1" ht="13" customHeight="1">
      <c r="A611" s="740">
        <v>300</v>
      </c>
      <c r="B611" s="740">
        <f t="shared" si="3"/>
        <v>603</v>
      </c>
      <c r="C611" s="755"/>
      <c r="D611" s="755"/>
      <c r="E611" s="558"/>
      <c r="F611" s="665"/>
      <c r="G611" s="561" t="str">
        <f>IF(E611="","",VLOOKUP(E611,Ref_Brg!$B$8:$C$311,2,FALSE))</f>
        <v/>
      </c>
      <c r="H611" s="647"/>
      <c r="I611" s="660"/>
      <c r="J611" s="669" t="str">
        <f>IF(Table4[[#This Row],[Vol]]="","",Table4[[#This Row],[Vol]]*Table4[[#This Row],[Harga Beli]])</f>
        <v/>
      </c>
      <c r="K611" s="741"/>
    </row>
    <row r="612" spans="1:30" s="742" customFormat="1" ht="13" customHeight="1">
      <c r="A612" s="740">
        <v>301</v>
      </c>
      <c r="B612" s="740">
        <f t="shared" si="3"/>
        <v>604</v>
      </c>
      <c r="C612" s="755"/>
      <c r="D612" s="755"/>
      <c r="E612" s="558"/>
      <c r="F612" s="665"/>
      <c r="G612" s="561" t="str">
        <f>IF(E612="","",VLOOKUP(E612,Ref_Brg!$B$8:$C$311,2,FALSE))</f>
        <v/>
      </c>
      <c r="H612" s="647"/>
      <c r="I612" s="660"/>
      <c r="J612" s="669" t="str">
        <f>IF(Table4[[#This Row],[Vol]]="","",Table4[[#This Row],[Vol]]*Table4[[#This Row],[Harga Beli]])</f>
        <v/>
      </c>
      <c r="K612" s="741"/>
    </row>
    <row r="613" spans="1:30" s="742" customFormat="1" ht="13" customHeight="1">
      <c r="A613" s="740">
        <v>302</v>
      </c>
      <c r="B613" s="740">
        <f t="shared" si="3"/>
        <v>605</v>
      </c>
      <c r="C613" s="755"/>
      <c r="D613" s="755"/>
      <c r="E613" s="558"/>
      <c r="F613" s="665"/>
      <c r="G613" s="561" t="str">
        <f>IF(E613="","",VLOOKUP(E613,Ref_Brg!$B$8:$C$311,2,FALSE))</f>
        <v/>
      </c>
      <c r="H613" s="647"/>
      <c r="I613" s="660"/>
      <c r="J613" s="669" t="str">
        <f>IF(Table4[[#This Row],[Vol]]="","",Table4[[#This Row],[Vol]]*Table4[[#This Row],[Harga Beli]])</f>
        <v/>
      </c>
      <c r="K613" s="741"/>
    </row>
    <row r="614" spans="1:30" s="742" customFormat="1" ht="13" customHeight="1">
      <c r="A614" s="740">
        <v>303</v>
      </c>
      <c r="B614" s="740">
        <f t="shared" si="3"/>
        <v>606</v>
      </c>
      <c r="C614" s="755"/>
      <c r="D614" s="755"/>
      <c r="E614" s="558"/>
      <c r="F614" s="665"/>
      <c r="G614" s="561" t="str">
        <f>IF(E614="","",VLOOKUP(E614,Ref_Brg!$B$8:$C$311,2,FALSE))</f>
        <v/>
      </c>
      <c r="H614" s="647"/>
      <c r="I614" s="660"/>
      <c r="J614" s="669" t="str">
        <f>IF(Table4[[#This Row],[Vol]]="","",Table4[[#This Row],[Vol]]*Table4[[#This Row],[Harga Beli]])</f>
        <v/>
      </c>
      <c r="K614" s="741"/>
    </row>
    <row r="615" spans="1:30" s="742" customFormat="1" ht="13" customHeight="1">
      <c r="A615" s="740">
        <v>304</v>
      </c>
      <c r="B615" s="740">
        <f t="shared" si="3"/>
        <v>607</v>
      </c>
      <c r="C615" s="755"/>
      <c r="D615" s="755"/>
      <c r="E615" s="558"/>
      <c r="F615" s="665"/>
      <c r="G615" s="561" t="str">
        <f>IF(E615="","",VLOOKUP(E615,Ref_Brg!$B$8:$C$311,2,FALSE))</f>
        <v/>
      </c>
      <c r="H615" s="647"/>
      <c r="I615" s="660"/>
      <c r="J615" s="669" t="str">
        <f>IF(Table4[[#This Row],[Vol]]="","",Table4[[#This Row],[Vol]]*Table4[[#This Row],[Harga Beli]])</f>
        <v/>
      </c>
      <c r="K615" s="741"/>
    </row>
    <row r="616" spans="1:30" s="742" customFormat="1" ht="13" customHeight="1">
      <c r="A616" s="740">
        <v>305</v>
      </c>
      <c r="B616" s="740">
        <f t="shared" si="3"/>
        <v>608</v>
      </c>
      <c r="C616" s="755"/>
      <c r="D616" s="755"/>
      <c r="E616" s="558"/>
      <c r="F616" s="665"/>
      <c r="G616" s="561" t="str">
        <f>IF(E616="","",VLOOKUP(E616,Ref_Brg!$B$8:$C$311,2,FALSE))</f>
        <v/>
      </c>
      <c r="H616" s="647"/>
      <c r="I616" s="660"/>
      <c r="J616" s="669" t="str">
        <f>IF(Table4[[#This Row],[Vol]]="","",Table4[[#This Row],[Vol]]*Table4[[#This Row],[Harga Beli]])</f>
        <v/>
      </c>
      <c r="K616" s="741"/>
    </row>
    <row r="617" spans="1:30" s="742" customFormat="1" ht="13" customHeight="1">
      <c r="A617" s="740">
        <v>306</v>
      </c>
      <c r="B617" s="740">
        <f t="shared" si="3"/>
        <v>609</v>
      </c>
      <c r="C617" s="755"/>
      <c r="D617" s="755"/>
      <c r="E617" s="558"/>
      <c r="F617" s="665"/>
      <c r="G617" s="561" t="str">
        <f>IF(E617="","",VLOOKUP(E617,Ref_Brg!$B$8:$C$311,2,FALSE))</f>
        <v/>
      </c>
      <c r="H617" s="647"/>
      <c r="I617" s="660"/>
      <c r="J617" s="669" t="str">
        <f>IF(Table4[[#This Row],[Vol]]="","",Table4[[#This Row],[Vol]]*Table4[[#This Row],[Harga Beli]])</f>
        <v/>
      </c>
      <c r="K617" s="741"/>
    </row>
    <row r="618" spans="1:30" s="742" customFormat="1" ht="13" customHeight="1">
      <c r="A618" s="740">
        <v>307</v>
      </c>
      <c r="B618" s="740">
        <f t="shared" si="3"/>
        <v>610</v>
      </c>
      <c r="C618" s="755"/>
      <c r="D618" s="755"/>
      <c r="E618" s="558"/>
      <c r="F618" s="665"/>
      <c r="G618" s="561" t="str">
        <f>IF(E618="","",VLOOKUP(E618,Ref_Brg!$B$8:$C$311,2,FALSE))</f>
        <v/>
      </c>
      <c r="H618" s="647"/>
      <c r="I618" s="660"/>
      <c r="J618" s="669" t="str">
        <f>IF(Table4[[#This Row],[Vol]]="","",Table4[[#This Row],[Vol]]*Table4[[#This Row],[Harga Beli]])</f>
        <v/>
      </c>
      <c r="K618" s="741"/>
    </row>
    <row r="619" spans="1:30" s="742" customFormat="1" ht="13" customHeight="1">
      <c r="A619" s="740">
        <v>308</v>
      </c>
      <c r="B619" s="740">
        <f t="shared" si="3"/>
        <v>611</v>
      </c>
      <c r="C619" s="755"/>
      <c r="D619" s="755"/>
      <c r="E619" s="558"/>
      <c r="F619" s="665"/>
      <c r="G619" s="561" t="str">
        <f>IF(E619="","",VLOOKUP(E619,Ref_Brg!$B$8:$C$311,2,FALSE))</f>
        <v/>
      </c>
      <c r="H619" s="647"/>
      <c r="I619" s="660"/>
      <c r="J619" s="669" t="str">
        <f>IF(Table4[[#This Row],[Vol]]="","",Table4[[#This Row],[Vol]]*Table4[[#This Row],[Harga Beli]])</f>
        <v/>
      </c>
      <c r="K619" s="741"/>
    </row>
    <row r="620" spans="1:30" s="742" customFormat="1" ht="13" customHeight="1">
      <c r="A620" s="740">
        <v>309</v>
      </c>
      <c r="B620" s="740">
        <f t="shared" si="3"/>
        <v>612</v>
      </c>
      <c r="C620" s="755"/>
      <c r="D620" s="755"/>
      <c r="E620" s="558"/>
      <c r="F620" s="665"/>
      <c r="G620" s="561" t="str">
        <f>IF(E620="","",VLOOKUP(E620,Ref_Brg!$B$8:$C$311,2,FALSE))</f>
        <v/>
      </c>
      <c r="H620" s="647"/>
      <c r="I620" s="660"/>
      <c r="J620" s="669" t="str">
        <f>IF(Table4[[#This Row],[Vol]]="","",Table4[[#This Row],[Vol]]*Table4[[#This Row],[Harga Beli]])</f>
        <v/>
      </c>
      <c r="K620" s="741"/>
    </row>
    <row r="621" spans="1:30" s="742" customFormat="1" ht="13" customHeight="1">
      <c r="A621" s="740">
        <v>310</v>
      </c>
      <c r="B621" s="740">
        <f t="shared" si="3"/>
        <v>613</v>
      </c>
      <c r="C621" s="755"/>
      <c r="D621" s="755"/>
      <c r="E621" s="558"/>
      <c r="F621" s="665"/>
      <c r="G621" s="561" t="str">
        <f>IF(E621="","",VLOOKUP(E621,Ref_Brg!$B$8:$C$311,2,FALSE))</f>
        <v/>
      </c>
      <c r="H621" s="647"/>
      <c r="I621" s="660"/>
      <c r="J621" s="669" t="str">
        <f>IF(Table4[[#This Row],[Vol]]="","",Table4[[#This Row],[Vol]]*Table4[[#This Row],[Harga Beli]])</f>
        <v/>
      </c>
      <c r="K621" s="741"/>
    </row>
    <row r="622" spans="1:30" s="742" customFormat="1" ht="13" customHeight="1">
      <c r="A622" s="740">
        <v>311</v>
      </c>
      <c r="B622" s="740">
        <f t="shared" si="3"/>
        <v>614</v>
      </c>
      <c r="C622" s="755"/>
      <c r="D622" s="755"/>
      <c r="E622" s="558"/>
      <c r="F622" s="665"/>
      <c r="G622" s="561" t="str">
        <f>IF(E622="","",VLOOKUP(E622,Ref_Brg!$B$8:$C$311,2,FALSE))</f>
        <v/>
      </c>
      <c r="H622" s="647"/>
      <c r="I622" s="660"/>
      <c r="J622" s="669" t="str">
        <f>IF(Table4[[#This Row],[Vol]]="","",Table4[[#This Row],[Vol]]*Table4[[#This Row],[Harga Beli]])</f>
        <v/>
      </c>
      <c r="K622" s="741"/>
    </row>
    <row r="623" spans="1:30" s="742" customFormat="1" ht="13" customHeight="1">
      <c r="A623" s="740">
        <v>312</v>
      </c>
      <c r="B623" s="740">
        <f t="shared" si="3"/>
        <v>615</v>
      </c>
      <c r="C623" s="755"/>
      <c r="D623" s="755"/>
      <c r="E623" s="558"/>
      <c r="F623" s="665"/>
      <c r="G623" s="561" t="str">
        <f>IF(E623="","",VLOOKUP(E623,Ref_Brg!$B$8:$C$311,2,FALSE))</f>
        <v/>
      </c>
      <c r="H623" s="647"/>
      <c r="I623" s="660"/>
      <c r="J623" s="669" t="str">
        <f>IF(Table4[[#This Row],[Vol]]="","",Table4[[#This Row],[Vol]]*Table4[[#This Row],[Harga Beli]])</f>
        <v/>
      </c>
      <c r="K623" s="741"/>
    </row>
    <row r="624" spans="1:30" s="742" customFormat="1" ht="13" customHeight="1">
      <c r="A624" s="740">
        <v>313</v>
      </c>
      <c r="B624" s="740">
        <f t="shared" si="3"/>
        <v>616</v>
      </c>
      <c r="C624" s="755"/>
      <c r="D624" s="755"/>
      <c r="E624" s="558"/>
      <c r="F624" s="665"/>
      <c r="G624" s="561" t="str">
        <f>IF(E624="","",VLOOKUP(E624,Ref_Brg!$B$8:$C$311,2,FALSE))</f>
        <v/>
      </c>
      <c r="H624" s="647"/>
      <c r="I624" s="660"/>
      <c r="J624" s="669" t="str">
        <f>IF(Table4[[#This Row],[Vol]]="","",Table4[[#This Row],[Vol]]*Table4[[#This Row],[Harga Beli]])</f>
        <v/>
      </c>
      <c r="K624" s="741"/>
    </row>
    <row r="625" spans="1:11" s="742" customFormat="1" ht="13" customHeight="1">
      <c r="A625" s="740">
        <v>314</v>
      </c>
      <c r="B625" s="740">
        <f t="shared" si="3"/>
        <v>617</v>
      </c>
      <c r="C625" s="755"/>
      <c r="D625" s="755"/>
      <c r="E625" s="558"/>
      <c r="F625" s="665"/>
      <c r="G625" s="561" t="str">
        <f>IF(E625="","",VLOOKUP(E625,Ref_Brg!$B$8:$C$311,2,FALSE))</f>
        <v/>
      </c>
      <c r="H625" s="647"/>
      <c r="I625" s="660"/>
      <c r="J625" s="669" t="str">
        <f>IF(Table4[[#This Row],[Vol]]="","",Table4[[#This Row],[Vol]]*Table4[[#This Row],[Harga Beli]])</f>
        <v/>
      </c>
      <c r="K625" s="741"/>
    </row>
    <row r="626" spans="1:11" s="742" customFormat="1" ht="13" customHeight="1">
      <c r="A626" s="740">
        <v>315</v>
      </c>
      <c r="B626" s="740">
        <f t="shared" si="3"/>
        <v>618</v>
      </c>
      <c r="C626" s="755"/>
      <c r="D626" s="755"/>
      <c r="E626" s="558"/>
      <c r="F626" s="665"/>
      <c r="G626" s="561" t="str">
        <f>IF(E626="","",VLOOKUP(E626,Ref_Brg!$B$8:$C$311,2,FALSE))</f>
        <v/>
      </c>
      <c r="H626" s="647"/>
      <c r="I626" s="660"/>
      <c r="J626" s="669" t="str">
        <f>IF(Table4[[#This Row],[Vol]]="","",Table4[[#This Row],[Vol]]*Table4[[#This Row],[Harga Beli]])</f>
        <v/>
      </c>
      <c r="K626" s="741"/>
    </row>
    <row r="627" spans="1:11" s="742" customFormat="1" ht="13" customHeight="1">
      <c r="A627" s="740">
        <v>316</v>
      </c>
      <c r="B627" s="740">
        <f t="shared" si="3"/>
        <v>619</v>
      </c>
      <c r="C627" s="755"/>
      <c r="D627" s="755"/>
      <c r="E627" s="558"/>
      <c r="F627" s="665"/>
      <c r="G627" s="561" t="str">
        <f>IF(E627="","",VLOOKUP(E627,Ref_Brg!$B$8:$C$311,2,FALSE))</f>
        <v/>
      </c>
      <c r="H627" s="647"/>
      <c r="I627" s="660"/>
      <c r="J627" s="669" t="str">
        <f>IF(Table4[[#This Row],[Vol]]="","",Table4[[#This Row],[Vol]]*Table4[[#This Row],[Harga Beli]])</f>
        <v/>
      </c>
      <c r="K627" s="741"/>
    </row>
    <row r="628" spans="1:11" s="742" customFormat="1" ht="13" customHeight="1">
      <c r="A628" s="740">
        <v>317</v>
      </c>
      <c r="B628" s="740">
        <f t="shared" si="3"/>
        <v>620</v>
      </c>
      <c r="C628" s="755"/>
      <c r="D628" s="755"/>
      <c r="E628" s="558"/>
      <c r="F628" s="665"/>
      <c r="G628" s="561" t="str">
        <f>IF(E628="","",VLOOKUP(E628,Ref_Brg!$B$8:$C$311,2,FALSE))</f>
        <v/>
      </c>
      <c r="H628" s="647"/>
      <c r="I628" s="660"/>
      <c r="J628" s="669" t="str">
        <f>IF(Table4[[#This Row],[Vol]]="","",Table4[[#This Row],[Vol]]*Table4[[#This Row],[Harga Beli]])</f>
        <v/>
      </c>
      <c r="K628" s="741"/>
    </row>
    <row r="629" spans="1:11" s="742" customFormat="1" ht="13" customHeight="1">
      <c r="A629" s="740">
        <v>318</v>
      </c>
      <c r="B629" s="740">
        <f t="shared" si="3"/>
        <v>621</v>
      </c>
      <c r="C629" s="755"/>
      <c r="D629" s="755"/>
      <c r="E629" s="558"/>
      <c r="F629" s="665"/>
      <c r="G629" s="561" t="str">
        <f>IF(E629="","",VLOOKUP(E629,Ref_Brg!$B$8:$C$311,2,FALSE))</f>
        <v/>
      </c>
      <c r="H629" s="647"/>
      <c r="I629" s="660"/>
      <c r="J629" s="669" t="str">
        <f>IF(Table4[[#This Row],[Vol]]="","",Table4[[#This Row],[Vol]]*Table4[[#This Row],[Harga Beli]])</f>
        <v/>
      </c>
      <c r="K629" s="741"/>
    </row>
    <row r="630" spans="1:11" s="742" customFormat="1" ht="13" customHeight="1">
      <c r="A630" s="740">
        <v>319</v>
      </c>
      <c r="B630" s="740">
        <f t="shared" si="3"/>
        <v>622</v>
      </c>
      <c r="C630" s="755"/>
      <c r="D630" s="755"/>
      <c r="E630" s="558"/>
      <c r="F630" s="665"/>
      <c r="G630" s="561" t="str">
        <f>IF(E630="","",VLOOKUP(E630,Ref_Brg!$B$8:$C$311,2,FALSE))</f>
        <v/>
      </c>
      <c r="H630" s="647"/>
      <c r="I630" s="660"/>
      <c r="J630" s="669" t="str">
        <f>IF(Table4[[#This Row],[Vol]]="","",Table4[[#This Row],[Vol]]*Table4[[#This Row],[Harga Beli]])</f>
        <v/>
      </c>
      <c r="K630" s="741"/>
    </row>
    <row r="631" spans="1:11" s="742" customFormat="1" ht="13" customHeight="1">
      <c r="A631" s="740">
        <v>320</v>
      </c>
      <c r="B631" s="740">
        <f t="shared" si="3"/>
        <v>623</v>
      </c>
      <c r="C631" s="755"/>
      <c r="D631" s="755"/>
      <c r="E631" s="558"/>
      <c r="F631" s="665"/>
      <c r="G631" s="561" t="str">
        <f>IF(E631="","",VLOOKUP(E631,Ref_Brg!$B$8:$C$311,2,FALSE))</f>
        <v/>
      </c>
      <c r="H631" s="647"/>
      <c r="I631" s="660"/>
      <c r="J631" s="669" t="str">
        <f>IF(Table4[[#This Row],[Vol]]="","",Table4[[#This Row],[Vol]]*Table4[[#This Row],[Harga Beli]])</f>
        <v/>
      </c>
      <c r="K631" s="741"/>
    </row>
    <row r="632" spans="1:11" s="742" customFormat="1" ht="13" customHeight="1">
      <c r="A632" s="740">
        <v>321</v>
      </c>
      <c r="B632" s="740">
        <f t="shared" si="3"/>
        <v>624</v>
      </c>
      <c r="C632" s="755"/>
      <c r="D632" s="755"/>
      <c r="E632" s="558"/>
      <c r="F632" s="665"/>
      <c r="G632" s="561" t="str">
        <f>IF(E632="","",VLOOKUP(E632,Ref_Brg!$B$8:$C$311,2,FALSE))</f>
        <v/>
      </c>
      <c r="H632" s="647"/>
      <c r="I632" s="660"/>
      <c r="J632" s="669" t="str">
        <f>IF(Table4[[#This Row],[Vol]]="","",Table4[[#This Row],[Vol]]*Table4[[#This Row],[Harga Beli]])</f>
        <v/>
      </c>
      <c r="K632" s="741"/>
    </row>
    <row r="633" spans="1:11" s="742" customFormat="1" ht="13" customHeight="1">
      <c r="A633" s="740">
        <v>322</v>
      </c>
      <c r="B633" s="740">
        <f t="shared" si="3"/>
        <v>625</v>
      </c>
      <c r="C633" s="755"/>
      <c r="D633" s="755"/>
      <c r="E633" s="558"/>
      <c r="F633" s="665"/>
      <c r="G633" s="561" t="str">
        <f>IF(E633="","",VLOOKUP(E633,Ref_Brg!$B$8:$C$311,2,FALSE))</f>
        <v/>
      </c>
      <c r="H633" s="647"/>
      <c r="I633" s="660"/>
      <c r="J633" s="669" t="str">
        <f>IF(Table4[[#This Row],[Vol]]="","",Table4[[#This Row],[Vol]]*Table4[[#This Row],[Harga Beli]])</f>
        <v/>
      </c>
      <c r="K633" s="741"/>
    </row>
    <row r="634" spans="1:11" s="742" customFormat="1" ht="13" customHeight="1">
      <c r="A634" s="740">
        <v>323</v>
      </c>
      <c r="B634" s="740">
        <f t="shared" si="3"/>
        <v>626</v>
      </c>
      <c r="C634" s="755"/>
      <c r="D634" s="755"/>
      <c r="E634" s="558"/>
      <c r="F634" s="665"/>
      <c r="G634" s="561" t="str">
        <f>IF(E634="","",VLOOKUP(E634,Ref_Brg!$B$8:$C$311,2,FALSE))</f>
        <v/>
      </c>
      <c r="H634" s="647"/>
      <c r="I634" s="660"/>
      <c r="J634" s="669" t="str">
        <f>IF(Table4[[#This Row],[Vol]]="","",Table4[[#This Row],[Vol]]*Table4[[#This Row],[Harga Beli]])</f>
        <v/>
      </c>
      <c r="K634" s="741"/>
    </row>
    <row r="635" spans="1:11" s="742" customFormat="1" ht="13" customHeight="1">
      <c r="A635" s="740">
        <v>324</v>
      </c>
      <c r="B635" s="740">
        <f t="shared" si="3"/>
        <v>627</v>
      </c>
      <c r="C635" s="755"/>
      <c r="D635" s="755"/>
      <c r="E635" s="558"/>
      <c r="F635" s="665"/>
      <c r="G635" s="561" t="str">
        <f>IF(E635="","",VLOOKUP(E635,Ref_Brg!$B$8:$C$311,2,FALSE))</f>
        <v/>
      </c>
      <c r="H635" s="647"/>
      <c r="I635" s="660"/>
      <c r="J635" s="669" t="str">
        <f>IF(Table4[[#This Row],[Vol]]="","",Table4[[#This Row],[Vol]]*Table4[[#This Row],[Harga Beli]])</f>
        <v/>
      </c>
      <c r="K635" s="741"/>
    </row>
    <row r="636" spans="1:11" s="742" customFormat="1" ht="13" customHeight="1">
      <c r="A636" s="740">
        <v>325</v>
      </c>
      <c r="B636" s="740">
        <f t="shared" si="3"/>
        <v>628</v>
      </c>
      <c r="C636" s="755"/>
      <c r="D636" s="755"/>
      <c r="E636" s="558"/>
      <c r="F636" s="665"/>
      <c r="G636" s="561" t="str">
        <f>IF(E636="","",VLOOKUP(E636,Ref_Brg!$B$8:$C$311,2,FALSE))</f>
        <v/>
      </c>
      <c r="H636" s="647"/>
      <c r="I636" s="660"/>
      <c r="J636" s="669" t="str">
        <f>IF(Table4[[#This Row],[Vol]]="","",Table4[[#This Row],[Vol]]*Table4[[#This Row],[Harga Beli]])</f>
        <v/>
      </c>
      <c r="K636" s="741"/>
    </row>
    <row r="637" spans="1:11" s="742" customFormat="1" ht="13" customHeight="1">
      <c r="A637" s="740">
        <v>326</v>
      </c>
      <c r="B637" s="740">
        <f t="shared" si="3"/>
        <v>629</v>
      </c>
      <c r="C637" s="755"/>
      <c r="D637" s="755"/>
      <c r="E637" s="558"/>
      <c r="F637" s="665"/>
      <c r="G637" s="561" t="str">
        <f>IF(E637="","",VLOOKUP(E637,Ref_Brg!$B$8:$C$311,2,FALSE))</f>
        <v/>
      </c>
      <c r="H637" s="647"/>
      <c r="I637" s="660"/>
      <c r="J637" s="669" t="str">
        <f>IF(Table4[[#This Row],[Vol]]="","",Table4[[#This Row],[Vol]]*Table4[[#This Row],[Harga Beli]])</f>
        <v/>
      </c>
      <c r="K637" s="741"/>
    </row>
    <row r="638" spans="1:11" s="742" customFormat="1" ht="13" customHeight="1">
      <c r="A638" s="740">
        <v>327</v>
      </c>
      <c r="B638" s="740">
        <f t="shared" si="3"/>
        <v>630</v>
      </c>
      <c r="C638" s="755"/>
      <c r="D638" s="755"/>
      <c r="E638" s="558"/>
      <c r="F638" s="665"/>
      <c r="G638" s="561" t="str">
        <f>IF(E638="","",VLOOKUP(E638,Ref_Brg!$B$8:$C$311,2,FALSE))</f>
        <v/>
      </c>
      <c r="H638" s="647"/>
      <c r="I638" s="660"/>
      <c r="J638" s="669" t="str">
        <f>IF(Table4[[#This Row],[Vol]]="","",Table4[[#This Row],[Vol]]*Table4[[#This Row],[Harga Beli]])</f>
        <v/>
      </c>
      <c r="K638" s="741"/>
    </row>
    <row r="639" spans="1:11" s="742" customFormat="1" ht="13" customHeight="1">
      <c r="A639" s="740">
        <v>328</v>
      </c>
      <c r="B639" s="740">
        <f t="shared" si="3"/>
        <v>631</v>
      </c>
      <c r="C639" s="755"/>
      <c r="D639" s="755"/>
      <c r="E639" s="558"/>
      <c r="F639" s="665"/>
      <c r="G639" s="561" t="str">
        <f>IF(E639="","",VLOOKUP(E639,Ref_Brg!$B$8:$C$311,2,FALSE))</f>
        <v/>
      </c>
      <c r="H639" s="647"/>
      <c r="I639" s="660"/>
      <c r="J639" s="669" t="str">
        <f>IF(Table4[[#This Row],[Vol]]="","",Table4[[#This Row],[Vol]]*Table4[[#This Row],[Harga Beli]])</f>
        <v/>
      </c>
      <c r="K639" s="741"/>
    </row>
    <row r="640" spans="1:11" s="742" customFormat="1" ht="13" customHeight="1">
      <c r="A640" s="740">
        <v>329</v>
      </c>
      <c r="B640" s="740">
        <f t="shared" si="3"/>
        <v>632</v>
      </c>
      <c r="C640" s="755"/>
      <c r="D640" s="755"/>
      <c r="E640" s="558"/>
      <c r="F640" s="665"/>
      <c r="G640" s="561" t="str">
        <f>IF(E640="","",VLOOKUP(E640,Ref_Brg!$B$8:$C$311,2,FALSE))</f>
        <v/>
      </c>
      <c r="H640" s="647"/>
      <c r="I640" s="660"/>
      <c r="J640" s="669" t="str">
        <f>IF(Table4[[#This Row],[Vol]]="","",Table4[[#This Row],[Vol]]*Table4[[#This Row],[Harga Beli]])</f>
        <v/>
      </c>
      <c r="K640" s="741"/>
    </row>
    <row r="641" spans="1:11" s="742" customFormat="1" ht="13" customHeight="1">
      <c r="A641" s="740">
        <v>330</v>
      </c>
      <c r="B641" s="740">
        <f t="shared" si="3"/>
        <v>633</v>
      </c>
      <c r="C641" s="755"/>
      <c r="D641" s="755"/>
      <c r="E641" s="558"/>
      <c r="F641" s="665"/>
      <c r="G641" s="561" t="str">
        <f>IF(E641="","",VLOOKUP(E641,Ref_Brg!$B$8:$C$311,2,FALSE))</f>
        <v/>
      </c>
      <c r="H641" s="647"/>
      <c r="I641" s="660"/>
      <c r="J641" s="669" t="str">
        <f>IF(Table4[[#This Row],[Vol]]="","",Table4[[#This Row],[Vol]]*Table4[[#This Row],[Harga Beli]])</f>
        <v/>
      </c>
      <c r="K641" s="741"/>
    </row>
    <row r="642" spans="1:11" s="742" customFormat="1" ht="13" customHeight="1">
      <c r="A642" s="740">
        <v>331</v>
      </c>
      <c r="B642" s="740">
        <f t="shared" si="3"/>
        <v>634</v>
      </c>
      <c r="C642" s="755"/>
      <c r="D642" s="755"/>
      <c r="E642" s="558"/>
      <c r="F642" s="665"/>
      <c r="G642" s="561" t="str">
        <f>IF(E642="","",VLOOKUP(E642,Ref_Brg!$B$8:$C$311,2,FALSE))</f>
        <v/>
      </c>
      <c r="H642" s="647"/>
      <c r="I642" s="660"/>
      <c r="J642" s="669" t="str">
        <f>IF(Table4[[#This Row],[Vol]]="","",Table4[[#This Row],[Vol]]*Table4[[#This Row],[Harga Beli]])</f>
        <v/>
      </c>
      <c r="K642" s="741"/>
    </row>
    <row r="643" spans="1:11" s="742" customFormat="1" ht="13" customHeight="1">
      <c r="A643" s="740">
        <v>332</v>
      </c>
      <c r="B643" s="740">
        <f t="shared" si="3"/>
        <v>635</v>
      </c>
      <c r="C643" s="755"/>
      <c r="D643" s="755"/>
      <c r="E643" s="558"/>
      <c r="F643" s="665"/>
      <c r="G643" s="561" t="str">
        <f>IF(E643="","",VLOOKUP(E643,Ref_Brg!$B$8:$C$311,2,FALSE))</f>
        <v/>
      </c>
      <c r="H643" s="647"/>
      <c r="I643" s="660"/>
      <c r="J643" s="669" t="str">
        <f>IF(Table4[[#This Row],[Vol]]="","",Table4[[#This Row],[Vol]]*Table4[[#This Row],[Harga Beli]])</f>
        <v/>
      </c>
      <c r="K643" s="741"/>
    </row>
    <row r="644" spans="1:11" s="742" customFormat="1" ht="13" customHeight="1">
      <c r="A644" s="740">
        <v>333</v>
      </c>
      <c r="B644" s="740">
        <f t="shared" si="3"/>
        <v>636</v>
      </c>
      <c r="C644" s="755"/>
      <c r="D644" s="755"/>
      <c r="E644" s="558"/>
      <c r="F644" s="665"/>
      <c r="G644" s="561" t="str">
        <f>IF(E644="","",VLOOKUP(E644,Ref_Brg!$B$8:$C$311,2,FALSE))</f>
        <v/>
      </c>
      <c r="H644" s="647"/>
      <c r="I644" s="660"/>
      <c r="J644" s="669" t="str">
        <f>IF(Table4[[#This Row],[Vol]]="","",Table4[[#This Row],[Vol]]*Table4[[#This Row],[Harga Beli]])</f>
        <v/>
      </c>
      <c r="K644" s="741"/>
    </row>
    <row r="645" spans="1:11" s="742" customFormat="1" ht="13" customHeight="1">
      <c r="A645" s="740">
        <v>334</v>
      </c>
      <c r="B645" s="740">
        <f t="shared" si="3"/>
        <v>637</v>
      </c>
      <c r="C645" s="755"/>
      <c r="D645" s="755"/>
      <c r="E645" s="558"/>
      <c r="F645" s="665"/>
      <c r="G645" s="561" t="str">
        <f>IF(E645="","",VLOOKUP(E645,Ref_Brg!$B$8:$C$311,2,FALSE))</f>
        <v/>
      </c>
      <c r="H645" s="647"/>
      <c r="I645" s="660"/>
      <c r="J645" s="669" t="str">
        <f>IF(Table4[[#This Row],[Vol]]="","",Table4[[#This Row],[Vol]]*Table4[[#This Row],[Harga Beli]])</f>
        <v/>
      </c>
      <c r="K645" s="741"/>
    </row>
    <row r="646" spans="1:11" s="742" customFormat="1" ht="13" customHeight="1">
      <c r="A646" s="740">
        <v>335</v>
      </c>
      <c r="B646" s="740">
        <f t="shared" si="3"/>
        <v>638</v>
      </c>
      <c r="C646" s="755"/>
      <c r="D646" s="755"/>
      <c r="E646" s="558"/>
      <c r="F646" s="665"/>
      <c r="G646" s="561" t="str">
        <f>IF(E646="","",VLOOKUP(E646,Ref_Brg!$B$8:$C$311,2,FALSE))</f>
        <v/>
      </c>
      <c r="H646" s="647"/>
      <c r="I646" s="660"/>
      <c r="J646" s="669" t="str">
        <f>IF(Table4[[#This Row],[Vol]]="","",Table4[[#This Row],[Vol]]*Table4[[#This Row],[Harga Beli]])</f>
        <v/>
      </c>
      <c r="K646" s="741"/>
    </row>
    <row r="647" spans="1:11" s="742" customFormat="1" ht="13" customHeight="1">
      <c r="A647" s="740">
        <v>336</v>
      </c>
      <c r="B647" s="740">
        <f t="shared" si="3"/>
        <v>639</v>
      </c>
      <c r="C647" s="755"/>
      <c r="D647" s="755"/>
      <c r="E647" s="558"/>
      <c r="F647" s="665"/>
      <c r="G647" s="561" t="str">
        <f>IF(E647="","",VLOOKUP(E647,Ref_Brg!$B$8:$C$311,2,FALSE))</f>
        <v/>
      </c>
      <c r="H647" s="647"/>
      <c r="I647" s="660"/>
      <c r="J647" s="669" t="str">
        <f>IF(Table4[[#This Row],[Vol]]="","",Table4[[#This Row],[Vol]]*Table4[[#This Row],[Harga Beli]])</f>
        <v/>
      </c>
      <c r="K647" s="741"/>
    </row>
    <row r="648" spans="1:11" s="742" customFormat="1" ht="13" customHeight="1">
      <c r="A648" s="740">
        <v>337</v>
      </c>
      <c r="B648" s="740">
        <f t="shared" si="3"/>
        <v>640</v>
      </c>
      <c r="C648" s="755"/>
      <c r="D648" s="755"/>
      <c r="E648" s="558"/>
      <c r="F648" s="665"/>
      <c r="G648" s="561" t="str">
        <f>IF(E648="","",VLOOKUP(E648,Ref_Brg!$B$8:$C$311,2,FALSE))</f>
        <v/>
      </c>
      <c r="H648" s="647"/>
      <c r="I648" s="660"/>
      <c r="J648" s="669" t="str">
        <f>IF(Table4[[#This Row],[Vol]]="","",Table4[[#This Row],[Vol]]*Table4[[#This Row],[Harga Beli]])</f>
        <v/>
      </c>
      <c r="K648" s="741"/>
    </row>
    <row r="649" spans="1:11" s="742" customFormat="1" ht="13" customHeight="1">
      <c r="A649" s="740">
        <v>338</v>
      </c>
      <c r="B649" s="740">
        <f t="shared" si="3"/>
        <v>641</v>
      </c>
      <c r="C649" s="755"/>
      <c r="D649" s="755"/>
      <c r="E649" s="558"/>
      <c r="F649" s="665"/>
      <c r="G649" s="561" t="str">
        <f>IF(E649="","",VLOOKUP(E649,Ref_Brg!$B$8:$C$311,2,FALSE))</f>
        <v/>
      </c>
      <c r="H649" s="647"/>
      <c r="I649" s="660"/>
      <c r="J649" s="669" t="str">
        <f>IF(Table4[[#This Row],[Vol]]="","",Table4[[#This Row],[Vol]]*Table4[[#This Row],[Harga Beli]])</f>
        <v/>
      </c>
      <c r="K649" s="741"/>
    </row>
    <row r="650" spans="1:11" s="742" customFormat="1" ht="13" customHeight="1">
      <c r="A650" s="740">
        <v>339</v>
      </c>
      <c r="B650" s="740">
        <f t="shared" si="3"/>
        <v>642</v>
      </c>
      <c r="C650" s="755"/>
      <c r="D650" s="755"/>
      <c r="E650" s="558"/>
      <c r="F650" s="665"/>
      <c r="G650" s="561" t="str">
        <f>IF(E650="","",VLOOKUP(E650,Ref_Brg!$B$8:$C$311,2,FALSE))</f>
        <v/>
      </c>
      <c r="H650" s="647"/>
      <c r="I650" s="660"/>
      <c r="J650" s="669" t="str">
        <f>IF(Table4[[#This Row],[Vol]]="","",Table4[[#This Row],[Vol]]*Table4[[#This Row],[Harga Beli]])</f>
        <v/>
      </c>
      <c r="K650" s="741"/>
    </row>
    <row r="651" spans="1:11" s="742" customFormat="1" ht="13" customHeight="1">
      <c r="A651" s="740">
        <v>340</v>
      </c>
      <c r="B651" s="740">
        <f t="shared" si="3"/>
        <v>643</v>
      </c>
      <c r="C651" s="755"/>
      <c r="D651" s="755"/>
      <c r="E651" s="558"/>
      <c r="F651" s="665"/>
      <c r="G651" s="561" t="str">
        <f>IF(E651="","",VLOOKUP(E651,Ref_Brg!$B$8:$C$311,2,FALSE))</f>
        <v/>
      </c>
      <c r="H651" s="647"/>
      <c r="I651" s="660"/>
      <c r="J651" s="669" t="str">
        <f>IF(Table4[[#This Row],[Vol]]="","",Table4[[#This Row],[Vol]]*Table4[[#This Row],[Harga Beli]])</f>
        <v/>
      </c>
      <c r="K651" s="741"/>
    </row>
    <row r="652" spans="1:11" s="742" customFormat="1" ht="13" customHeight="1">
      <c r="A652" s="740">
        <v>341</v>
      </c>
      <c r="B652" s="740">
        <f t="shared" si="3"/>
        <v>644</v>
      </c>
      <c r="C652" s="755"/>
      <c r="D652" s="755"/>
      <c r="E652" s="558"/>
      <c r="F652" s="665"/>
      <c r="G652" s="561" t="str">
        <f>IF(E652="","",VLOOKUP(E652,Ref_Brg!$B$8:$C$311,2,FALSE))</f>
        <v/>
      </c>
      <c r="H652" s="647"/>
      <c r="I652" s="660"/>
      <c r="J652" s="669" t="str">
        <f>IF(Table4[[#This Row],[Vol]]="","",Table4[[#This Row],[Vol]]*Table4[[#This Row],[Harga Beli]])</f>
        <v/>
      </c>
      <c r="K652" s="741"/>
    </row>
    <row r="653" spans="1:11" s="742" customFormat="1" ht="13" customHeight="1">
      <c r="A653" s="740">
        <v>342</v>
      </c>
      <c r="B653" s="740">
        <f t="shared" si="3"/>
        <v>645</v>
      </c>
      <c r="C653" s="755"/>
      <c r="D653" s="755"/>
      <c r="E653" s="558"/>
      <c r="F653" s="665"/>
      <c r="G653" s="561" t="str">
        <f>IF(E653="","",VLOOKUP(E653,Ref_Brg!$B$8:$C$311,2,FALSE))</f>
        <v/>
      </c>
      <c r="H653" s="647"/>
      <c r="I653" s="660"/>
      <c r="J653" s="669" t="str">
        <f>IF(Table4[[#This Row],[Vol]]="","",Table4[[#This Row],[Vol]]*Table4[[#This Row],[Harga Beli]])</f>
        <v/>
      </c>
      <c r="K653" s="741"/>
    </row>
    <row r="654" spans="1:11" s="742" customFormat="1" ht="13" customHeight="1">
      <c r="A654" s="740">
        <v>343</v>
      </c>
      <c r="B654" s="740">
        <f t="shared" si="3"/>
        <v>646</v>
      </c>
      <c r="C654" s="755"/>
      <c r="D654" s="755"/>
      <c r="E654" s="558"/>
      <c r="F654" s="665"/>
      <c r="G654" s="561" t="str">
        <f>IF(E654="","",VLOOKUP(E654,Ref_Brg!$B$8:$C$311,2,FALSE))</f>
        <v/>
      </c>
      <c r="H654" s="647"/>
      <c r="I654" s="660"/>
      <c r="J654" s="669" t="str">
        <f>IF(Table4[[#This Row],[Vol]]="","",Table4[[#This Row],[Vol]]*Table4[[#This Row],[Harga Beli]])</f>
        <v/>
      </c>
      <c r="K654" s="741"/>
    </row>
    <row r="655" spans="1:11" s="742" customFormat="1" ht="13" customHeight="1">
      <c r="A655" s="740">
        <v>344</v>
      </c>
      <c r="B655" s="740">
        <f t="shared" si="3"/>
        <v>647</v>
      </c>
      <c r="C655" s="755"/>
      <c r="D655" s="755"/>
      <c r="E655" s="558"/>
      <c r="F655" s="665"/>
      <c r="G655" s="561" t="str">
        <f>IF(E655="","",VLOOKUP(E655,Ref_Brg!$B$8:$C$311,2,FALSE))</f>
        <v/>
      </c>
      <c r="H655" s="647"/>
      <c r="I655" s="660"/>
      <c r="J655" s="669" t="str">
        <f>IF(Table4[[#This Row],[Vol]]="","",Table4[[#This Row],[Vol]]*Table4[[#This Row],[Harga Beli]])</f>
        <v/>
      </c>
      <c r="K655" s="741"/>
    </row>
    <row r="656" spans="1:11" s="742" customFormat="1" ht="13" customHeight="1">
      <c r="A656" s="740">
        <v>345</v>
      </c>
      <c r="B656" s="740">
        <f t="shared" si="3"/>
        <v>648</v>
      </c>
      <c r="C656" s="755"/>
      <c r="D656" s="755"/>
      <c r="E656" s="558"/>
      <c r="F656" s="665"/>
      <c r="G656" s="561" t="str">
        <f>IF(E656="","",VLOOKUP(E656,Ref_Brg!$B$8:$C$311,2,FALSE))</f>
        <v/>
      </c>
      <c r="H656" s="647"/>
      <c r="I656" s="660"/>
      <c r="J656" s="669" t="str">
        <f>IF(Table4[[#This Row],[Vol]]="","",Table4[[#This Row],[Vol]]*Table4[[#This Row],[Harga Beli]])</f>
        <v/>
      </c>
      <c r="K656" s="741"/>
    </row>
    <row r="657" spans="1:11" s="742" customFormat="1" ht="13" customHeight="1">
      <c r="A657" s="740">
        <v>346</v>
      </c>
      <c r="B657" s="740">
        <f t="shared" si="3"/>
        <v>649</v>
      </c>
      <c r="C657" s="755"/>
      <c r="D657" s="755"/>
      <c r="E657" s="558"/>
      <c r="F657" s="665"/>
      <c r="G657" s="561" t="str">
        <f>IF(E657="","",VLOOKUP(E657,Ref_Brg!$B$8:$C$311,2,FALSE))</f>
        <v/>
      </c>
      <c r="H657" s="647"/>
      <c r="I657" s="660"/>
      <c r="J657" s="669" t="str">
        <f>IF(Table4[[#This Row],[Vol]]="","",Table4[[#This Row],[Vol]]*Table4[[#This Row],[Harga Beli]])</f>
        <v/>
      </c>
      <c r="K657" s="741"/>
    </row>
    <row r="658" spans="1:11" s="742" customFormat="1" ht="13" customHeight="1">
      <c r="A658" s="740">
        <v>347</v>
      </c>
      <c r="B658" s="740">
        <f t="shared" si="3"/>
        <v>650</v>
      </c>
      <c r="C658" s="755"/>
      <c r="D658" s="755"/>
      <c r="E658" s="558"/>
      <c r="F658" s="665"/>
      <c r="G658" s="561" t="str">
        <f>IF(E658="","",VLOOKUP(E658,Ref_Brg!$B$8:$C$311,2,FALSE))</f>
        <v/>
      </c>
      <c r="H658" s="647"/>
      <c r="I658" s="660"/>
      <c r="J658" s="669" t="str">
        <f>IF(Table4[[#This Row],[Vol]]="","",Table4[[#This Row],[Vol]]*Table4[[#This Row],[Harga Beli]])</f>
        <v/>
      </c>
      <c r="K658" s="741"/>
    </row>
    <row r="659" spans="1:11" s="742" customFormat="1" ht="13" customHeight="1">
      <c r="A659" s="740">
        <v>348</v>
      </c>
      <c r="B659" s="740">
        <f t="shared" si="3"/>
        <v>651</v>
      </c>
      <c r="C659" s="755"/>
      <c r="D659" s="755"/>
      <c r="E659" s="558"/>
      <c r="F659" s="665"/>
      <c r="G659" s="561" t="str">
        <f>IF(E659="","",VLOOKUP(E659,Ref_Brg!$B$8:$C$311,2,FALSE))</f>
        <v/>
      </c>
      <c r="H659" s="647"/>
      <c r="I659" s="660"/>
      <c r="J659" s="669" t="str">
        <f>IF(Table4[[#This Row],[Vol]]="","",Table4[[#This Row],[Vol]]*Table4[[#This Row],[Harga Beli]])</f>
        <v/>
      </c>
      <c r="K659" s="741"/>
    </row>
    <row r="660" spans="1:11" s="742" customFormat="1" ht="13" customHeight="1">
      <c r="A660" s="740">
        <v>349</v>
      </c>
      <c r="B660" s="740">
        <f t="shared" si="3"/>
        <v>652</v>
      </c>
      <c r="C660" s="755"/>
      <c r="D660" s="755"/>
      <c r="E660" s="558"/>
      <c r="F660" s="665"/>
      <c r="G660" s="561" t="str">
        <f>IF(E660="","",VLOOKUP(E660,Ref_Brg!$B$8:$C$311,2,FALSE))</f>
        <v/>
      </c>
      <c r="H660" s="647"/>
      <c r="I660" s="660"/>
      <c r="J660" s="669" t="str">
        <f>IF(Table4[[#This Row],[Vol]]="","",Table4[[#This Row],[Vol]]*Table4[[#This Row],[Harga Beli]])</f>
        <v/>
      </c>
      <c r="K660" s="741"/>
    </row>
    <row r="661" spans="1:11" s="742" customFormat="1" ht="13" customHeight="1">
      <c r="A661" s="740">
        <v>350</v>
      </c>
      <c r="B661" s="740">
        <f t="shared" si="3"/>
        <v>653</v>
      </c>
      <c r="C661" s="755"/>
      <c r="D661" s="755"/>
      <c r="E661" s="558"/>
      <c r="F661" s="665"/>
      <c r="G661" s="561" t="str">
        <f>IF(E661="","",VLOOKUP(E661,Ref_Brg!$B$8:$C$311,2,FALSE))</f>
        <v/>
      </c>
      <c r="H661" s="647"/>
      <c r="I661" s="660"/>
      <c r="J661" s="669" t="str">
        <f>IF(Table4[[#This Row],[Vol]]="","",Table4[[#This Row],[Vol]]*Table4[[#This Row],[Harga Beli]])</f>
        <v/>
      </c>
      <c r="K661" s="741"/>
    </row>
    <row r="662" spans="1:11" s="742" customFormat="1" ht="13" customHeight="1">
      <c r="A662" s="740">
        <v>351</v>
      </c>
      <c r="B662" s="740">
        <f t="shared" si="3"/>
        <v>654</v>
      </c>
      <c r="C662" s="755"/>
      <c r="D662" s="755"/>
      <c r="E662" s="558"/>
      <c r="F662" s="665"/>
      <c r="G662" s="561" t="str">
        <f>IF(E662="","",VLOOKUP(E662,Ref_Brg!$B$8:$C$311,2,FALSE))</f>
        <v/>
      </c>
      <c r="H662" s="647"/>
      <c r="I662" s="660"/>
      <c r="J662" s="669" t="str">
        <f>IF(Table4[[#This Row],[Vol]]="","",Table4[[#This Row],[Vol]]*Table4[[#This Row],[Harga Beli]])</f>
        <v/>
      </c>
      <c r="K662" s="741"/>
    </row>
    <row r="663" spans="1:11" s="742" customFormat="1" ht="13" customHeight="1">
      <c r="A663" s="740">
        <v>352</v>
      </c>
      <c r="B663" s="740">
        <f t="shared" si="3"/>
        <v>655</v>
      </c>
      <c r="C663" s="755"/>
      <c r="D663" s="755"/>
      <c r="E663" s="558"/>
      <c r="F663" s="665"/>
      <c r="G663" s="561" t="str">
        <f>IF(E663="","",VLOOKUP(E663,Ref_Brg!$B$8:$C$311,2,FALSE))</f>
        <v/>
      </c>
      <c r="H663" s="647"/>
      <c r="I663" s="660"/>
      <c r="J663" s="669" t="str">
        <f>IF(Table4[[#This Row],[Vol]]="","",Table4[[#This Row],[Vol]]*Table4[[#This Row],[Harga Beli]])</f>
        <v/>
      </c>
      <c r="K663" s="741"/>
    </row>
    <row r="664" spans="1:11" s="742" customFormat="1" ht="13" customHeight="1">
      <c r="A664" s="740">
        <v>353</v>
      </c>
      <c r="B664" s="740">
        <f t="shared" si="3"/>
        <v>656</v>
      </c>
      <c r="C664" s="755"/>
      <c r="D664" s="755"/>
      <c r="E664" s="558"/>
      <c r="F664" s="665"/>
      <c r="G664" s="561" t="str">
        <f>IF(E664="","",VLOOKUP(E664,Ref_Brg!$B$8:$C$311,2,FALSE))</f>
        <v/>
      </c>
      <c r="H664" s="647"/>
      <c r="I664" s="660"/>
      <c r="J664" s="669" t="str">
        <f>IF(Table4[[#This Row],[Vol]]="","",Table4[[#This Row],[Vol]]*Table4[[#This Row],[Harga Beli]])</f>
        <v/>
      </c>
      <c r="K664" s="741"/>
    </row>
    <row r="665" spans="1:11" s="742" customFormat="1" ht="13" customHeight="1">
      <c r="A665" s="740">
        <v>354</v>
      </c>
      <c r="B665" s="740">
        <f t="shared" si="3"/>
        <v>657</v>
      </c>
      <c r="C665" s="755"/>
      <c r="D665" s="755"/>
      <c r="E665" s="558"/>
      <c r="F665" s="665"/>
      <c r="G665" s="561" t="str">
        <f>IF(E665="","",VLOOKUP(E665,Ref_Brg!$B$8:$C$311,2,FALSE))</f>
        <v/>
      </c>
      <c r="H665" s="647"/>
      <c r="I665" s="660"/>
      <c r="J665" s="669" t="str">
        <f>IF(Table4[[#This Row],[Vol]]="","",Table4[[#This Row],[Vol]]*Table4[[#This Row],[Harga Beli]])</f>
        <v/>
      </c>
      <c r="K665" s="741"/>
    </row>
    <row r="666" spans="1:11" s="742" customFormat="1" ht="13" customHeight="1">
      <c r="A666" s="740">
        <v>355</v>
      </c>
      <c r="B666" s="740">
        <f t="shared" ref="B666:B729" si="4">B665+1</f>
        <v>658</v>
      </c>
      <c r="C666" s="755"/>
      <c r="D666" s="755"/>
      <c r="E666" s="558"/>
      <c r="F666" s="665"/>
      <c r="G666" s="561" t="str">
        <f>IF(E666="","",VLOOKUP(E666,Ref_Brg!$B$8:$C$311,2,FALSE))</f>
        <v/>
      </c>
      <c r="H666" s="647"/>
      <c r="I666" s="660"/>
      <c r="J666" s="669" t="str">
        <f>IF(Table4[[#This Row],[Vol]]="","",Table4[[#This Row],[Vol]]*Table4[[#This Row],[Harga Beli]])</f>
        <v/>
      </c>
      <c r="K666" s="741"/>
    </row>
    <row r="667" spans="1:11" s="742" customFormat="1" ht="13" customHeight="1">
      <c r="A667" s="740">
        <v>356</v>
      </c>
      <c r="B667" s="740">
        <f t="shared" si="4"/>
        <v>659</v>
      </c>
      <c r="C667" s="755"/>
      <c r="D667" s="755"/>
      <c r="E667" s="558"/>
      <c r="F667" s="665"/>
      <c r="G667" s="561" t="str">
        <f>IF(E667="","",VLOOKUP(E667,Ref_Brg!$B$8:$C$311,2,FALSE))</f>
        <v/>
      </c>
      <c r="H667" s="647"/>
      <c r="I667" s="660"/>
      <c r="J667" s="669" t="str">
        <f>IF(Table4[[#This Row],[Vol]]="","",Table4[[#This Row],[Vol]]*Table4[[#This Row],[Harga Beli]])</f>
        <v/>
      </c>
      <c r="K667" s="741"/>
    </row>
    <row r="668" spans="1:11" s="742" customFormat="1" ht="13" customHeight="1">
      <c r="A668" s="740">
        <v>357</v>
      </c>
      <c r="B668" s="740">
        <f t="shared" si="4"/>
        <v>660</v>
      </c>
      <c r="C668" s="755"/>
      <c r="D668" s="755"/>
      <c r="E668" s="558"/>
      <c r="F668" s="665"/>
      <c r="G668" s="561" t="str">
        <f>IF(E668="","",VLOOKUP(E668,Ref_Brg!$B$8:$C$311,2,FALSE))</f>
        <v/>
      </c>
      <c r="H668" s="647"/>
      <c r="I668" s="660"/>
      <c r="J668" s="669" t="str">
        <f>IF(Table4[[#This Row],[Vol]]="","",Table4[[#This Row],[Vol]]*Table4[[#This Row],[Harga Beli]])</f>
        <v/>
      </c>
      <c r="K668" s="741"/>
    </row>
    <row r="669" spans="1:11" s="742" customFormat="1" ht="13" customHeight="1">
      <c r="A669" s="740">
        <v>358</v>
      </c>
      <c r="B669" s="740">
        <f t="shared" si="4"/>
        <v>661</v>
      </c>
      <c r="C669" s="755"/>
      <c r="D669" s="755"/>
      <c r="E669" s="558"/>
      <c r="F669" s="665"/>
      <c r="G669" s="561" t="str">
        <f>IF(E669="","",VLOOKUP(E669,Ref_Brg!$B$8:$C$311,2,FALSE))</f>
        <v/>
      </c>
      <c r="H669" s="647"/>
      <c r="I669" s="660"/>
      <c r="J669" s="669" t="str">
        <f>IF(Table4[[#This Row],[Vol]]="","",Table4[[#This Row],[Vol]]*Table4[[#This Row],[Harga Beli]])</f>
        <v/>
      </c>
      <c r="K669" s="741"/>
    </row>
    <row r="670" spans="1:11" s="742" customFormat="1" ht="13" customHeight="1">
      <c r="A670" s="740">
        <v>359</v>
      </c>
      <c r="B670" s="740">
        <f t="shared" si="4"/>
        <v>662</v>
      </c>
      <c r="C670" s="755"/>
      <c r="D670" s="755"/>
      <c r="E670" s="558"/>
      <c r="F670" s="665"/>
      <c r="G670" s="561" t="str">
        <f>IF(E670="","",VLOOKUP(E670,Ref_Brg!$B$8:$C$311,2,FALSE))</f>
        <v/>
      </c>
      <c r="H670" s="647"/>
      <c r="I670" s="660"/>
      <c r="J670" s="669" t="str">
        <f>IF(Table4[[#This Row],[Vol]]="","",Table4[[#This Row],[Vol]]*Table4[[#This Row],[Harga Beli]])</f>
        <v/>
      </c>
      <c r="K670" s="741"/>
    </row>
    <row r="671" spans="1:11" s="742" customFormat="1" ht="13" customHeight="1">
      <c r="A671" s="740">
        <v>360</v>
      </c>
      <c r="B671" s="740">
        <f t="shared" si="4"/>
        <v>663</v>
      </c>
      <c r="C671" s="755"/>
      <c r="D671" s="755"/>
      <c r="E671" s="558"/>
      <c r="F671" s="665"/>
      <c r="G671" s="561" t="str">
        <f>IF(E671="","",VLOOKUP(E671,Ref_Brg!$B$8:$C$311,2,FALSE))</f>
        <v/>
      </c>
      <c r="H671" s="647"/>
      <c r="I671" s="660"/>
      <c r="J671" s="669" t="str">
        <f>IF(Table4[[#This Row],[Vol]]="","",Table4[[#This Row],[Vol]]*Table4[[#This Row],[Harga Beli]])</f>
        <v/>
      </c>
      <c r="K671" s="741"/>
    </row>
    <row r="672" spans="1:11" s="742" customFormat="1" ht="13" customHeight="1">
      <c r="A672" s="740">
        <v>361</v>
      </c>
      <c r="B672" s="740">
        <f t="shared" si="4"/>
        <v>664</v>
      </c>
      <c r="C672" s="755"/>
      <c r="D672" s="755"/>
      <c r="E672" s="558"/>
      <c r="F672" s="665"/>
      <c r="G672" s="561" t="str">
        <f>IF(E672="","",VLOOKUP(E672,Ref_Brg!$B$8:$C$311,2,FALSE))</f>
        <v/>
      </c>
      <c r="H672" s="647"/>
      <c r="I672" s="660"/>
      <c r="J672" s="669" t="str">
        <f>IF(Table4[[#This Row],[Vol]]="","",Table4[[#This Row],[Vol]]*Table4[[#This Row],[Harga Beli]])</f>
        <v/>
      </c>
      <c r="K672" s="741"/>
    </row>
    <row r="673" spans="1:11" s="742" customFormat="1" ht="13" customHeight="1">
      <c r="A673" s="740">
        <v>362</v>
      </c>
      <c r="B673" s="740">
        <f t="shared" si="4"/>
        <v>665</v>
      </c>
      <c r="C673" s="755"/>
      <c r="D673" s="755"/>
      <c r="E673" s="558"/>
      <c r="F673" s="665"/>
      <c r="G673" s="561" t="str">
        <f>IF(E673="","",VLOOKUP(E673,Ref_Brg!$B$8:$C$311,2,FALSE))</f>
        <v/>
      </c>
      <c r="H673" s="647"/>
      <c r="I673" s="660"/>
      <c r="J673" s="669" t="str">
        <f>IF(Table4[[#This Row],[Vol]]="","",Table4[[#This Row],[Vol]]*Table4[[#This Row],[Harga Beli]])</f>
        <v/>
      </c>
      <c r="K673" s="741"/>
    </row>
    <row r="674" spans="1:11" s="742" customFormat="1" ht="13" customHeight="1">
      <c r="A674" s="740">
        <v>363</v>
      </c>
      <c r="B674" s="740">
        <f t="shared" si="4"/>
        <v>666</v>
      </c>
      <c r="C674" s="755"/>
      <c r="D674" s="755"/>
      <c r="E674" s="558"/>
      <c r="F674" s="665"/>
      <c r="G674" s="561" t="str">
        <f>IF(E674="","",VLOOKUP(E674,Ref_Brg!$B$8:$C$311,2,FALSE))</f>
        <v/>
      </c>
      <c r="H674" s="647"/>
      <c r="I674" s="660"/>
      <c r="J674" s="669" t="str">
        <f>IF(Table4[[#This Row],[Vol]]="","",Table4[[#This Row],[Vol]]*Table4[[#This Row],[Harga Beli]])</f>
        <v/>
      </c>
      <c r="K674" s="741"/>
    </row>
    <row r="675" spans="1:11" s="742" customFormat="1" ht="13" customHeight="1">
      <c r="A675" s="740">
        <v>364</v>
      </c>
      <c r="B675" s="740">
        <f t="shared" si="4"/>
        <v>667</v>
      </c>
      <c r="C675" s="755"/>
      <c r="D675" s="755"/>
      <c r="E675" s="558"/>
      <c r="F675" s="665"/>
      <c r="G675" s="561" t="str">
        <f>IF(E675="","",VLOOKUP(E675,Ref_Brg!$B$8:$C$311,2,FALSE))</f>
        <v/>
      </c>
      <c r="H675" s="647"/>
      <c r="I675" s="660"/>
      <c r="J675" s="669" t="str">
        <f>IF(Table4[[#This Row],[Vol]]="","",Table4[[#This Row],[Vol]]*Table4[[#This Row],[Harga Beli]])</f>
        <v/>
      </c>
      <c r="K675" s="741"/>
    </row>
    <row r="676" spans="1:11" s="742" customFormat="1" ht="13" customHeight="1">
      <c r="A676" s="740">
        <v>365</v>
      </c>
      <c r="B676" s="740">
        <f t="shared" si="4"/>
        <v>668</v>
      </c>
      <c r="C676" s="755"/>
      <c r="D676" s="755"/>
      <c r="E676" s="558"/>
      <c r="F676" s="665"/>
      <c r="G676" s="561" t="str">
        <f>IF(E676="","",VLOOKUP(E676,Ref_Brg!$B$8:$C$311,2,FALSE))</f>
        <v/>
      </c>
      <c r="H676" s="647"/>
      <c r="I676" s="660"/>
      <c r="J676" s="669" t="str">
        <f>IF(Table4[[#This Row],[Vol]]="","",Table4[[#This Row],[Vol]]*Table4[[#This Row],[Harga Beli]])</f>
        <v/>
      </c>
      <c r="K676" s="741"/>
    </row>
    <row r="677" spans="1:11" s="742" customFormat="1" ht="13" customHeight="1">
      <c r="A677" s="740">
        <v>366</v>
      </c>
      <c r="B677" s="740">
        <f t="shared" si="4"/>
        <v>669</v>
      </c>
      <c r="C677" s="755"/>
      <c r="D677" s="755"/>
      <c r="E677" s="558"/>
      <c r="F677" s="665"/>
      <c r="G677" s="561" t="str">
        <f>IF(E677="","",VLOOKUP(E677,Ref_Brg!$B$8:$C$311,2,FALSE))</f>
        <v/>
      </c>
      <c r="H677" s="647"/>
      <c r="I677" s="660"/>
      <c r="J677" s="669" t="str">
        <f>IF(Table4[[#This Row],[Vol]]="","",Table4[[#This Row],[Vol]]*Table4[[#This Row],[Harga Beli]])</f>
        <v/>
      </c>
      <c r="K677" s="741"/>
    </row>
    <row r="678" spans="1:11" s="742" customFormat="1" ht="13" customHeight="1">
      <c r="A678" s="740">
        <v>367</v>
      </c>
      <c r="B678" s="740">
        <f t="shared" si="4"/>
        <v>670</v>
      </c>
      <c r="C678" s="755"/>
      <c r="D678" s="755"/>
      <c r="E678" s="558"/>
      <c r="F678" s="665"/>
      <c r="G678" s="561" t="str">
        <f>IF(E678="","",VLOOKUP(E678,Ref_Brg!$B$8:$C$311,2,FALSE))</f>
        <v/>
      </c>
      <c r="H678" s="647"/>
      <c r="I678" s="660"/>
      <c r="J678" s="669" t="str">
        <f>IF(Table4[[#This Row],[Vol]]="","",Table4[[#This Row],[Vol]]*Table4[[#This Row],[Harga Beli]])</f>
        <v/>
      </c>
      <c r="K678" s="741"/>
    </row>
    <row r="679" spans="1:11" s="742" customFormat="1" ht="13" customHeight="1">
      <c r="A679" s="740">
        <v>368</v>
      </c>
      <c r="B679" s="740">
        <f t="shared" si="4"/>
        <v>671</v>
      </c>
      <c r="C679" s="755"/>
      <c r="D679" s="755"/>
      <c r="E679" s="558"/>
      <c r="F679" s="665"/>
      <c r="G679" s="561" t="str">
        <f>IF(E679="","",VLOOKUP(E679,Ref_Brg!$B$8:$C$311,2,FALSE))</f>
        <v/>
      </c>
      <c r="H679" s="647"/>
      <c r="I679" s="660"/>
      <c r="J679" s="669" t="str">
        <f>IF(Table4[[#This Row],[Vol]]="","",Table4[[#This Row],[Vol]]*Table4[[#This Row],[Harga Beli]])</f>
        <v/>
      </c>
      <c r="K679" s="741"/>
    </row>
    <row r="680" spans="1:11" s="742" customFormat="1" ht="13" customHeight="1">
      <c r="A680" s="740">
        <v>369</v>
      </c>
      <c r="B680" s="740">
        <f t="shared" si="4"/>
        <v>672</v>
      </c>
      <c r="C680" s="755"/>
      <c r="D680" s="755"/>
      <c r="E680" s="558"/>
      <c r="F680" s="665"/>
      <c r="G680" s="561" t="str">
        <f>IF(E680="","",VLOOKUP(E680,Ref_Brg!$B$8:$C$311,2,FALSE))</f>
        <v/>
      </c>
      <c r="H680" s="647"/>
      <c r="I680" s="660"/>
      <c r="J680" s="669" t="str">
        <f>IF(Table4[[#This Row],[Vol]]="","",Table4[[#This Row],[Vol]]*Table4[[#This Row],[Harga Beli]])</f>
        <v/>
      </c>
      <c r="K680" s="741"/>
    </row>
    <row r="681" spans="1:11" s="742" customFormat="1" ht="13" customHeight="1">
      <c r="A681" s="740">
        <v>370</v>
      </c>
      <c r="B681" s="740">
        <f t="shared" si="4"/>
        <v>673</v>
      </c>
      <c r="C681" s="755"/>
      <c r="D681" s="755"/>
      <c r="E681" s="558"/>
      <c r="F681" s="665"/>
      <c r="G681" s="561" t="str">
        <f>IF(E681="","",VLOOKUP(E681,Ref_Brg!$B$8:$C$311,2,FALSE))</f>
        <v/>
      </c>
      <c r="H681" s="647"/>
      <c r="I681" s="660"/>
      <c r="J681" s="669" t="str">
        <f>IF(Table4[[#This Row],[Vol]]="","",Table4[[#This Row],[Vol]]*Table4[[#This Row],[Harga Beli]])</f>
        <v/>
      </c>
      <c r="K681" s="741"/>
    </row>
    <row r="682" spans="1:11" s="742" customFormat="1" ht="13" customHeight="1">
      <c r="A682" s="740">
        <v>371</v>
      </c>
      <c r="B682" s="740">
        <f t="shared" si="4"/>
        <v>674</v>
      </c>
      <c r="C682" s="755"/>
      <c r="D682" s="755"/>
      <c r="E682" s="558"/>
      <c r="F682" s="665"/>
      <c r="G682" s="561" t="str">
        <f>IF(E682="","",VLOOKUP(E682,Ref_Brg!$B$8:$C$311,2,FALSE))</f>
        <v/>
      </c>
      <c r="H682" s="647"/>
      <c r="I682" s="660"/>
      <c r="J682" s="669" t="str">
        <f>IF(Table4[[#This Row],[Vol]]="","",Table4[[#This Row],[Vol]]*Table4[[#This Row],[Harga Beli]])</f>
        <v/>
      </c>
      <c r="K682" s="741"/>
    </row>
    <row r="683" spans="1:11" s="742" customFormat="1" ht="13" customHeight="1">
      <c r="A683" s="740">
        <v>372</v>
      </c>
      <c r="B683" s="740">
        <f t="shared" si="4"/>
        <v>675</v>
      </c>
      <c r="C683" s="755"/>
      <c r="D683" s="755"/>
      <c r="E683" s="558"/>
      <c r="F683" s="665"/>
      <c r="G683" s="561" t="str">
        <f>IF(E683="","",VLOOKUP(E683,Ref_Brg!$B$8:$C$311,2,FALSE))</f>
        <v/>
      </c>
      <c r="H683" s="647"/>
      <c r="I683" s="660"/>
      <c r="J683" s="669" t="str">
        <f>IF(Table4[[#This Row],[Vol]]="","",Table4[[#This Row],[Vol]]*Table4[[#This Row],[Harga Beli]])</f>
        <v/>
      </c>
      <c r="K683" s="741"/>
    </row>
    <row r="684" spans="1:11" s="742" customFormat="1" ht="13" customHeight="1">
      <c r="A684" s="740">
        <v>373</v>
      </c>
      <c r="B684" s="740">
        <f t="shared" si="4"/>
        <v>676</v>
      </c>
      <c r="C684" s="755"/>
      <c r="D684" s="755"/>
      <c r="E684" s="558"/>
      <c r="F684" s="665"/>
      <c r="G684" s="561" t="str">
        <f>IF(E684="","",VLOOKUP(E684,Ref_Brg!$B$8:$C$311,2,FALSE))</f>
        <v/>
      </c>
      <c r="H684" s="647"/>
      <c r="I684" s="660"/>
      <c r="J684" s="669" t="str">
        <f>IF(Table4[[#This Row],[Vol]]="","",Table4[[#This Row],[Vol]]*Table4[[#This Row],[Harga Beli]])</f>
        <v/>
      </c>
      <c r="K684" s="741"/>
    </row>
    <row r="685" spans="1:11" s="742" customFormat="1" ht="13" customHeight="1">
      <c r="A685" s="740">
        <v>374</v>
      </c>
      <c r="B685" s="740">
        <f t="shared" si="4"/>
        <v>677</v>
      </c>
      <c r="C685" s="755"/>
      <c r="D685" s="755"/>
      <c r="E685" s="558"/>
      <c r="F685" s="665"/>
      <c r="G685" s="561" t="str">
        <f>IF(E685="","",VLOOKUP(E685,Ref_Brg!$B$8:$C$311,2,FALSE))</f>
        <v/>
      </c>
      <c r="H685" s="647"/>
      <c r="I685" s="660"/>
      <c r="J685" s="669" t="str">
        <f>IF(Table4[[#This Row],[Vol]]="","",Table4[[#This Row],[Vol]]*Table4[[#This Row],[Harga Beli]])</f>
        <v/>
      </c>
      <c r="K685" s="741"/>
    </row>
    <row r="686" spans="1:11" s="742" customFormat="1" ht="13" customHeight="1">
      <c r="A686" s="740">
        <v>375</v>
      </c>
      <c r="B686" s="740">
        <f t="shared" si="4"/>
        <v>678</v>
      </c>
      <c r="C686" s="755"/>
      <c r="D686" s="755"/>
      <c r="E686" s="558"/>
      <c r="F686" s="665"/>
      <c r="G686" s="561" t="str">
        <f>IF(E686="","",VLOOKUP(E686,Ref_Brg!$B$8:$C$311,2,FALSE))</f>
        <v/>
      </c>
      <c r="H686" s="647"/>
      <c r="I686" s="660"/>
      <c r="J686" s="669" t="str">
        <f>IF(Table4[[#This Row],[Vol]]="","",Table4[[#This Row],[Vol]]*Table4[[#This Row],[Harga Beli]])</f>
        <v/>
      </c>
      <c r="K686" s="741"/>
    </row>
    <row r="687" spans="1:11" s="742" customFormat="1" ht="13" customHeight="1">
      <c r="A687" s="740">
        <v>376</v>
      </c>
      <c r="B687" s="740">
        <f t="shared" si="4"/>
        <v>679</v>
      </c>
      <c r="C687" s="755"/>
      <c r="D687" s="755"/>
      <c r="E687" s="558"/>
      <c r="F687" s="665"/>
      <c r="G687" s="561" t="str">
        <f>IF(E687="","",VLOOKUP(E687,Ref_Brg!$B$8:$C$311,2,FALSE))</f>
        <v/>
      </c>
      <c r="H687" s="647"/>
      <c r="I687" s="660"/>
      <c r="J687" s="669" t="str">
        <f>IF(Table4[[#This Row],[Vol]]="","",Table4[[#This Row],[Vol]]*Table4[[#This Row],[Harga Beli]])</f>
        <v/>
      </c>
      <c r="K687" s="741"/>
    </row>
    <row r="688" spans="1:11" s="742" customFormat="1" ht="13" customHeight="1">
      <c r="A688" s="740">
        <v>377</v>
      </c>
      <c r="B688" s="740">
        <f t="shared" si="4"/>
        <v>680</v>
      </c>
      <c r="C688" s="755"/>
      <c r="D688" s="755"/>
      <c r="E688" s="558"/>
      <c r="F688" s="665"/>
      <c r="G688" s="561" t="str">
        <f>IF(E688="","",VLOOKUP(E688,Ref_Brg!$B$8:$C$311,2,FALSE))</f>
        <v/>
      </c>
      <c r="H688" s="647"/>
      <c r="I688" s="660"/>
      <c r="J688" s="669" t="str">
        <f>IF(Table4[[#This Row],[Vol]]="","",Table4[[#This Row],[Vol]]*Table4[[#This Row],[Harga Beli]])</f>
        <v/>
      </c>
      <c r="K688" s="741"/>
    </row>
    <row r="689" spans="1:11" s="742" customFormat="1" ht="13" customHeight="1">
      <c r="A689" s="740">
        <v>378</v>
      </c>
      <c r="B689" s="740">
        <f t="shared" si="4"/>
        <v>681</v>
      </c>
      <c r="C689" s="755"/>
      <c r="D689" s="755"/>
      <c r="E689" s="558"/>
      <c r="F689" s="665"/>
      <c r="G689" s="561" t="str">
        <f>IF(E689="","",VLOOKUP(E689,Ref_Brg!$B$8:$C$311,2,FALSE))</f>
        <v/>
      </c>
      <c r="H689" s="647"/>
      <c r="I689" s="660"/>
      <c r="J689" s="669" t="str">
        <f>IF(Table4[[#This Row],[Vol]]="","",Table4[[#This Row],[Vol]]*Table4[[#This Row],[Harga Beli]])</f>
        <v/>
      </c>
      <c r="K689" s="741"/>
    </row>
    <row r="690" spans="1:11" s="742" customFormat="1" ht="13" customHeight="1">
      <c r="A690" s="740">
        <v>379</v>
      </c>
      <c r="B690" s="740">
        <f t="shared" si="4"/>
        <v>682</v>
      </c>
      <c r="C690" s="755"/>
      <c r="D690" s="755"/>
      <c r="E690" s="558"/>
      <c r="F690" s="665"/>
      <c r="G690" s="561" t="str">
        <f>IF(E690="","",VLOOKUP(E690,Ref_Brg!$B$8:$C$311,2,FALSE))</f>
        <v/>
      </c>
      <c r="H690" s="647"/>
      <c r="I690" s="660"/>
      <c r="J690" s="669" t="str">
        <f>IF(Table4[[#This Row],[Vol]]="","",Table4[[#This Row],[Vol]]*Table4[[#This Row],[Harga Beli]])</f>
        <v/>
      </c>
      <c r="K690" s="741"/>
    </row>
    <row r="691" spans="1:11" s="742" customFormat="1" ht="13" customHeight="1">
      <c r="A691" s="740">
        <v>380</v>
      </c>
      <c r="B691" s="740">
        <f t="shared" si="4"/>
        <v>683</v>
      </c>
      <c r="C691" s="755"/>
      <c r="D691" s="755"/>
      <c r="E691" s="558"/>
      <c r="F691" s="665"/>
      <c r="G691" s="561" t="str">
        <f>IF(E691="","",VLOOKUP(E691,Ref_Brg!$B$8:$C$311,2,FALSE))</f>
        <v/>
      </c>
      <c r="H691" s="647"/>
      <c r="I691" s="660"/>
      <c r="J691" s="669" t="str">
        <f>IF(Table4[[#This Row],[Vol]]="","",Table4[[#This Row],[Vol]]*Table4[[#This Row],[Harga Beli]])</f>
        <v/>
      </c>
      <c r="K691" s="741"/>
    </row>
    <row r="692" spans="1:11" s="742" customFormat="1" ht="13" customHeight="1">
      <c r="A692" s="740">
        <v>381</v>
      </c>
      <c r="B692" s="740">
        <f t="shared" si="4"/>
        <v>684</v>
      </c>
      <c r="C692" s="755"/>
      <c r="D692" s="755"/>
      <c r="E692" s="558"/>
      <c r="F692" s="665"/>
      <c r="G692" s="561" t="str">
        <f>IF(E692="","",VLOOKUP(E692,Ref_Brg!$B$8:$C$311,2,FALSE))</f>
        <v/>
      </c>
      <c r="H692" s="647"/>
      <c r="I692" s="660"/>
      <c r="J692" s="669" t="str">
        <f>IF(Table4[[#This Row],[Vol]]="","",Table4[[#This Row],[Vol]]*Table4[[#This Row],[Harga Beli]])</f>
        <v/>
      </c>
      <c r="K692" s="741"/>
    </row>
    <row r="693" spans="1:11" s="742" customFormat="1" ht="13" customHeight="1">
      <c r="A693" s="740">
        <v>382</v>
      </c>
      <c r="B693" s="740">
        <f t="shared" si="4"/>
        <v>685</v>
      </c>
      <c r="C693" s="755"/>
      <c r="D693" s="755"/>
      <c r="E693" s="558"/>
      <c r="F693" s="665"/>
      <c r="G693" s="561" t="str">
        <f>IF(E693="","",VLOOKUP(E693,Ref_Brg!$B$8:$C$311,2,FALSE))</f>
        <v/>
      </c>
      <c r="H693" s="647"/>
      <c r="I693" s="660"/>
      <c r="J693" s="669" t="str">
        <f>IF(Table4[[#This Row],[Vol]]="","",Table4[[#This Row],[Vol]]*Table4[[#This Row],[Harga Beli]])</f>
        <v/>
      </c>
      <c r="K693" s="741"/>
    </row>
    <row r="694" spans="1:11" s="742" customFormat="1" ht="13" customHeight="1">
      <c r="A694" s="740">
        <v>383</v>
      </c>
      <c r="B694" s="740">
        <f t="shared" si="4"/>
        <v>686</v>
      </c>
      <c r="C694" s="755"/>
      <c r="D694" s="755"/>
      <c r="E694" s="558"/>
      <c r="F694" s="665"/>
      <c r="G694" s="561" t="str">
        <f>IF(E694="","",VLOOKUP(E694,Ref_Brg!$B$8:$C$311,2,FALSE))</f>
        <v/>
      </c>
      <c r="H694" s="647"/>
      <c r="I694" s="660"/>
      <c r="J694" s="669" t="str">
        <f>IF(Table4[[#This Row],[Vol]]="","",Table4[[#This Row],[Vol]]*Table4[[#This Row],[Harga Beli]])</f>
        <v/>
      </c>
      <c r="K694" s="741"/>
    </row>
    <row r="695" spans="1:11" s="742" customFormat="1" ht="13" customHeight="1">
      <c r="A695" s="740">
        <v>384</v>
      </c>
      <c r="B695" s="740">
        <f t="shared" si="4"/>
        <v>687</v>
      </c>
      <c r="C695" s="755"/>
      <c r="D695" s="755"/>
      <c r="E695" s="558"/>
      <c r="F695" s="665"/>
      <c r="G695" s="561" t="str">
        <f>IF(E695="","",VLOOKUP(E695,Ref_Brg!$B$8:$C$311,2,FALSE))</f>
        <v/>
      </c>
      <c r="H695" s="647"/>
      <c r="I695" s="660"/>
      <c r="J695" s="669" t="str">
        <f>IF(Table4[[#This Row],[Vol]]="","",Table4[[#This Row],[Vol]]*Table4[[#This Row],[Harga Beli]])</f>
        <v/>
      </c>
      <c r="K695" s="741"/>
    </row>
    <row r="696" spans="1:11" s="742" customFormat="1" ht="13" customHeight="1">
      <c r="A696" s="740">
        <v>385</v>
      </c>
      <c r="B696" s="740">
        <f t="shared" si="4"/>
        <v>688</v>
      </c>
      <c r="C696" s="755"/>
      <c r="D696" s="755"/>
      <c r="E696" s="558"/>
      <c r="F696" s="665"/>
      <c r="G696" s="561" t="str">
        <f>IF(E696="","",VLOOKUP(E696,Ref_Brg!$B$8:$C$311,2,FALSE))</f>
        <v/>
      </c>
      <c r="H696" s="647"/>
      <c r="I696" s="660"/>
      <c r="J696" s="669" t="str">
        <f>IF(Table4[[#This Row],[Vol]]="","",Table4[[#This Row],[Vol]]*Table4[[#This Row],[Harga Beli]])</f>
        <v/>
      </c>
      <c r="K696" s="741"/>
    </row>
    <row r="697" spans="1:11" s="742" customFormat="1" ht="13" customHeight="1">
      <c r="A697" s="740">
        <v>386</v>
      </c>
      <c r="B697" s="740">
        <f t="shared" si="4"/>
        <v>689</v>
      </c>
      <c r="C697" s="755"/>
      <c r="D697" s="755"/>
      <c r="E697" s="558"/>
      <c r="F697" s="665"/>
      <c r="G697" s="561" t="str">
        <f>IF(E697="","",VLOOKUP(E697,Ref_Brg!$B$8:$C$311,2,FALSE))</f>
        <v/>
      </c>
      <c r="H697" s="647"/>
      <c r="I697" s="660"/>
      <c r="J697" s="669" t="str">
        <f>IF(Table4[[#This Row],[Vol]]="","",Table4[[#This Row],[Vol]]*Table4[[#This Row],[Harga Beli]])</f>
        <v/>
      </c>
      <c r="K697" s="741"/>
    </row>
    <row r="698" spans="1:11" s="742" customFormat="1" ht="13" customHeight="1">
      <c r="A698" s="740">
        <v>387</v>
      </c>
      <c r="B698" s="740">
        <f t="shared" si="4"/>
        <v>690</v>
      </c>
      <c r="C698" s="755"/>
      <c r="D698" s="755"/>
      <c r="E698" s="558"/>
      <c r="F698" s="665"/>
      <c r="G698" s="561" t="str">
        <f>IF(E698="","",VLOOKUP(E698,Ref_Brg!$B$8:$C$311,2,FALSE))</f>
        <v/>
      </c>
      <c r="H698" s="647"/>
      <c r="I698" s="660"/>
      <c r="J698" s="669" t="str">
        <f>IF(Table4[[#This Row],[Vol]]="","",Table4[[#This Row],[Vol]]*Table4[[#This Row],[Harga Beli]])</f>
        <v/>
      </c>
      <c r="K698" s="741"/>
    </row>
    <row r="699" spans="1:11" s="742" customFormat="1" ht="13" customHeight="1">
      <c r="A699" s="740">
        <v>388</v>
      </c>
      <c r="B699" s="740">
        <f t="shared" si="4"/>
        <v>691</v>
      </c>
      <c r="C699" s="755"/>
      <c r="D699" s="755"/>
      <c r="E699" s="558"/>
      <c r="F699" s="665"/>
      <c r="G699" s="561" t="str">
        <f>IF(E699="","",VLOOKUP(E699,Ref_Brg!$B$8:$C$311,2,FALSE))</f>
        <v/>
      </c>
      <c r="H699" s="647"/>
      <c r="I699" s="660"/>
      <c r="J699" s="669" t="str">
        <f>IF(Table4[[#This Row],[Vol]]="","",Table4[[#This Row],[Vol]]*Table4[[#This Row],[Harga Beli]])</f>
        <v/>
      </c>
      <c r="K699" s="741"/>
    </row>
    <row r="700" spans="1:11" s="742" customFormat="1" ht="13" customHeight="1">
      <c r="A700" s="740">
        <v>389</v>
      </c>
      <c r="B700" s="740">
        <f t="shared" si="4"/>
        <v>692</v>
      </c>
      <c r="C700" s="755"/>
      <c r="D700" s="755"/>
      <c r="E700" s="558"/>
      <c r="F700" s="665"/>
      <c r="G700" s="561" t="str">
        <f>IF(E700="","",VLOOKUP(E700,Ref_Brg!$B$8:$C$311,2,FALSE))</f>
        <v/>
      </c>
      <c r="H700" s="647"/>
      <c r="I700" s="660"/>
      <c r="J700" s="669" t="str">
        <f>IF(Table4[[#This Row],[Vol]]="","",Table4[[#This Row],[Vol]]*Table4[[#This Row],[Harga Beli]])</f>
        <v/>
      </c>
      <c r="K700" s="741"/>
    </row>
    <row r="701" spans="1:11" s="742" customFormat="1" ht="13" customHeight="1">
      <c r="A701" s="740">
        <v>390</v>
      </c>
      <c r="B701" s="740">
        <f t="shared" si="4"/>
        <v>693</v>
      </c>
      <c r="C701" s="755"/>
      <c r="D701" s="755"/>
      <c r="E701" s="558"/>
      <c r="F701" s="665"/>
      <c r="G701" s="561" t="str">
        <f>IF(E701="","",VLOOKUP(E701,Ref_Brg!$B$8:$C$311,2,FALSE))</f>
        <v/>
      </c>
      <c r="H701" s="647"/>
      <c r="I701" s="660"/>
      <c r="J701" s="669" t="str">
        <f>IF(Table4[[#This Row],[Vol]]="","",Table4[[#This Row],[Vol]]*Table4[[#This Row],[Harga Beli]])</f>
        <v/>
      </c>
      <c r="K701" s="741"/>
    </row>
    <row r="702" spans="1:11" s="742" customFormat="1" ht="13" customHeight="1">
      <c r="A702" s="740">
        <v>391</v>
      </c>
      <c r="B702" s="740">
        <f t="shared" si="4"/>
        <v>694</v>
      </c>
      <c r="C702" s="755"/>
      <c r="D702" s="755"/>
      <c r="E702" s="558"/>
      <c r="F702" s="665"/>
      <c r="G702" s="561" t="str">
        <f>IF(E702="","",VLOOKUP(E702,Ref_Brg!$B$8:$C$311,2,FALSE))</f>
        <v/>
      </c>
      <c r="H702" s="647"/>
      <c r="I702" s="660"/>
      <c r="J702" s="669" t="str">
        <f>IF(Table4[[#This Row],[Vol]]="","",Table4[[#This Row],[Vol]]*Table4[[#This Row],[Harga Beli]])</f>
        <v/>
      </c>
      <c r="K702" s="741"/>
    </row>
    <row r="703" spans="1:11" s="742" customFormat="1" ht="13" customHeight="1">
      <c r="A703" s="740">
        <v>392</v>
      </c>
      <c r="B703" s="740">
        <f t="shared" si="4"/>
        <v>695</v>
      </c>
      <c r="C703" s="755"/>
      <c r="D703" s="755"/>
      <c r="E703" s="558"/>
      <c r="F703" s="665"/>
      <c r="G703" s="561" t="str">
        <f>IF(E703="","",VLOOKUP(E703,Ref_Brg!$B$8:$C$311,2,FALSE))</f>
        <v/>
      </c>
      <c r="H703" s="647"/>
      <c r="I703" s="660"/>
      <c r="J703" s="669" t="str">
        <f>IF(Table4[[#This Row],[Vol]]="","",Table4[[#This Row],[Vol]]*Table4[[#This Row],[Harga Beli]])</f>
        <v/>
      </c>
      <c r="K703" s="741"/>
    </row>
    <row r="704" spans="1:11" s="742" customFormat="1" ht="13" customHeight="1">
      <c r="A704" s="740">
        <v>393</v>
      </c>
      <c r="B704" s="740">
        <f t="shared" si="4"/>
        <v>696</v>
      </c>
      <c r="C704" s="755"/>
      <c r="D704" s="755"/>
      <c r="E704" s="558"/>
      <c r="F704" s="665"/>
      <c r="G704" s="561" t="str">
        <f>IF(E704="","",VLOOKUP(E704,Ref_Brg!$B$8:$C$311,2,FALSE))</f>
        <v/>
      </c>
      <c r="H704" s="647"/>
      <c r="I704" s="660"/>
      <c r="J704" s="669" t="str">
        <f>IF(Table4[[#This Row],[Vol]]="","",Table4[[#This Row],[Vol]]*Table4[[#This Row],[Harga Beli]])</f>
        <v/>
      </c>
      <c r="K704" s="741"/>
    </row>
    <row r="705" spans="1:11" s="742" customFormat="1" ht="13" customHeight="1">
      <c r="A705" s="740">
        <v>394</v>
      </c>
      <c r="B705" s="740">
        <f t="shared" si="4"/>
        <v>697</v>
      </c>
      <c r="C705" s="755"/>
      <c r="D705" s="755"/>
      <c r="E705" s="558"/>
      <c r="F705" s="665"/>
      <c r="G705" s="561" t="str">
        <f>IF(E705="","",VLOOKUP(E705,Ref_Brg!$B$8:$C$311,2,FALSE))</f>
        <v/>
      </c>
      <c r="H705" s="647"/>
      <c r="I705" s="660"/>
      <c r="J705" s="669" t="str">
        <f>IF(Table4[[#This Row],[Vol]]="","",Table4[[#This Row],[Vol]]*Table4[[#This Row],[Harga Beli]])</f>
        <v/>
      </c>
      <c r="K705" s="741"/>
    </row>
    <row r="706" spans="1:11" s="742" customFormat="1" ht="13" customHeight="1">
      <c r="A706" s="740">
        <v>395</v>
      </c>
      <c r="B706" s="740">
        <f t="shared" si="4"/>
        <v>698</v>
      </c>
      <c r="C706" s="755"/>
      <c r="D706" s="755"/>
      <c r="E706" s="558"/>
      <c r="F706" s="665"/>
      <c r="G706" s="561" t="str">
        <f>IF(E706="","",VLOOKUP(E706,Ref_Brg!$B$8:$C$311,2,FALSE))</f>
        <v/>
      </c>
      <c r="H706" s="647"/>
      <c r="I706" s="660"/>
      <c r="J706" s="669" t="str">
        <f>IF(Table4[[#This Row],[Vol]]="","",Table4[[#This Row],[Vol]]*Table4[[#This Row],[Harga Beli]])</f>
        <v/>
      </c>
      <c r="K706" s="741"/>
    </row>
    <row r="707" spans="1:11" s="742" customFormat="1" ht="13" customHeight="1">
      <c r="A707" s="740">
        <v>396</v>
      </c>
      <c r="B707" s="740">
        <f t="shared" si="4"/>
        <v>699</v>
      </c>
      <c r="C707" s="755"/>
      <c r="D707" s="755"/>
      <c r="E707" s="558"/>
      <c r="F707" s="665"/>
      <c r="G707" s="561" t="str">
        <f>IF(E707="","",VLOOKUP(E707,Ref_Brg!$B$8:$C$311,2,FALSE))</f>
        <v/>
      </c>
      <c r="H707" s="647"/>
      <c r="I707" s="660"/>
      <c r="J707" s="669" t="str">
        <f>IF(Table4[[#This Row],[Vol]]="","",Table4[[#This Row],[Vol]]*Table4[[#This Row],[Harga Beli]])</f>
        <v/>
      </c>
      <c r="K707" s="741"/>
    </row>
    <row r="708" spans="1:11" s="742" customFormat="1" ht="13" customHeight="1">
      <c r="A708" s="740">
        <v>397</v>
      </c>
      <c r="B708" s="740">
        <f t="shared" si="4"/>
        <v>700</v>
      </c>
      <c r="C708" s="755"/>
      <c r="D708" s="755"/>
      <c r="E708" s="558"/>
      <c r="F708" s="665"/>
      <c r="G708" s="561" t="str">
        <f>IF(E708="","",VLOOKUP(E708,Ref_Brg!$B$8:$C$311,2,FALSE))</f>
        <v/>
      </c>
      <c r="H708" s="647"/>
      <c r="I708" s="660"/>
      <c r="J708" s="669" t="str">
        <f>IF(Table4[[#This Row],[Vol]]="","",Table4[[#This Row],[Vol]]*Table4[[#This Row],[Harga Beli]])</f>
        <v/>
      </c>
      <c r="K708" s="741"/>
    </row>
    <row r="709" spans="1:11" s="742" customFormat="1" ht="13" customHeight="1">
      <c r="A709" s="740">
        <v>398</v>
      </c>
      <c r="B709" s="740">
        <f t="shared" si="4"/>
        <v>701</v>
      </c>
      <c r="C709" s="755"/>
      <c r="D709" s="755"/>
      <c r="E709" s="558"/>
      <c r="F709" s="665"/>
      <c r="G709" s="561" t="str">
        <f>IF(E709="","",VLOOKUP(E709,Ref_Brg!$B$8:$C$311,2,FALSE))</f>
        <v/>
      </c>
      <c r="H709" s="647"/>
      <c r="I709" s="660"/>
      <c r="J709" s="669" t="str">
        <f>IF(Table4[[#This Row],[Vol]]="","",Table4[[#This Row],[Vol]]*Table4[[#This Row],[Harga Beli]])</f>
        <v/>
      </c>
      <c r="K709" s="741"/>
    </row>
    <row r="710" spans="1:11" s="742" customFormat="1" ht="13" customHeight="1">
      <c r="A710" s="740">
        <v>399</v>
      </c>
      <c r="B710" s="740">
        <f t="shared" si="4"/>
        <v>702</v>
      </c>
      <c r="C710" s="755"/>
      <c r="D710" s="755"/>
      <c r="E710" s="558"/>
      <c r="F710" s="665"/>
      <c r="G710" s="561" t="str">
        <f>IF(E710="","",VLOOKUP(E710,Ref_Brg!$B$8:$C$311,2,FALSE))</f>
        <v/>
      </c>
      <c r="H710" s="647"/>
      <c r="I710" s="660"/>
      <c r="J710" s="669" t="str">
        <f>IF(Table4[[#This Row],[Vol]]="","",Table4[[#This Row],[Vol]]*Table4[[#This Row],[Harga Beli]])</f>
        <v/>
      </c>
      <c r="K710" s="741"/>
    </row>
    <row r="711" spans="1:11" s="742" customFormat="1" ht="13" customHeight="1">
      <c r="A711" s="740">
        <v>400</v>
      </c>
      <c r="B711" s="740">
        <f t="shared" si="4"/>
        <v>703</v>
      </c>
      <c r="C711" s="755"/>
      <c r="D711" s="755"/>
      <c r="E711" s="558"/>
      <c r="F711" s="665"/>
      <c r="G711" s="561" t="str">
        <f>IF(E711="","",VLOOKUP(E711,Ref_Brg!$B$8:$C$311,2,FALSE))</f>
        <v/>
      </c>
      <c r="H711" s="647"/>
      <c r="I711" s="660"/>
      <c r="J711" s="669" t="str">
        <f>IF(Table4[[#This Row],[Vol]]="","",Table4[[#This Row],[Vol]]*Table4[[#This Row],[Harga Beli]])</f>
        <v/>
      </c>
      <c r="K711" s="741"/>
    </row>
    <row r="712" spans="1:11" s="742" customFormat="1" ht="13" customHeight="1">
      <c r="A712" s="740">
        <v>401</v>
      </c>
      <c r="B712" s="740">
        <f t="shared" si="4"/>
        <v>704</v>
      </c>
      <c r="C712" s="755"/>
      <c r="D712" s="755"/>
      <c r="E712" s="558"/>
      <c r="F712" s="665"/>
      <c r="G712" s="561" t="str">
        <f>IF(E712="","",VLOOKUP(E712,Ref_Brg!$B$8:$C$311,2,FALSE))</f>
        <v/>
      </c>
      <c r="H712" s="647"/>
      <c r="I712" s="660"/>
      <c r="J712" s="669" t="str">
        <f>IF(Table4[[#This Row],[Vol]]="","",Table4[[#This Row],[Vol]]*Table4[[#This Row],[Harga Beli]])</f>
        <v/>
      </c>
      <c r="K712" s="741"/>
    </row>
    <row r="713" spans="1:11" s="742" customFormat="1" ht="13" customHeight="1">
      <c r="A713" s="740">
        <v>402</v>
      </c>
      <c r="B713" s="740">
        <f t="shared" si="4"/>
        <v>705</v>
      </c>
      <c r="C713" s="755"/>
      <c r="D713" s="755"/>
      <c r="E713" s="558"/>
      <c r="F713" s="665"/>
      <c r="G713" s="561" t="str">
        <f>IF(E713="","",VLOOKUP(E713,Ref_Brg!$B$8:$C$311,2,FALSE))</f>
        <v/>
      </c>
      <c r="H713" s="647"/>
      <c r="I713" s="660"/>
      <c r="J713" s="669" t="str">
        <f>IF(Table4[[#This Row],[Vol]]="","",Table4[[#This Row],[Vol]]*Table4[[#This Row],[Harga Beli]])</f>
        <v/>
      </c>
      <c r="K713" s="741"/>
    </row>
    <row r="714" spans="1:11" s="742" customFormat="1" ht="13" customHeight="1">
      <c r="A714" s="740">
        <v>403</v>
      </c>
      <c r="B714" s="740">
        <f t="shared" si="4"/>
        <v>706</v>
      </c>
      <c r="C714" s="755"/>
      <c r="D714" s="755"/>
      <c r="E714" s="558"/>
      <c r="F714" s="665"/>
      <c r="G714" s="561" t="str">
        <f>IF(E714="","",VLOOKUP(E714,Ref_Brg!$B$8:$C$311,2,FALSE))</f>
        <v/>
      </c>
      <c r="H714" s="647"/>
      <c r="I714" s="660"/>
      <c r="J714" s="669" t="str">
        <f>IF(Table4[[#This Row],[Vol]]="","",Table4[[#This Row],[Vol]]*Table4[[#This Row],[Harga Beli]])</f>
        <v/>
      </c>
      <c r="K714" s="741"/>
    </row>
    <row r="715" spans="1:11" s="742" customFormat="1" ht="13" customHeight="1">
      <c r="A715" s="740">
        <v>404</v>
      </c>
      <c r="B715" s="740">
        <f t="shared" si="4"/>
        <v>707</v>
      </c>
      <c r="C715" s="755"/>
      <c r="D715" s="755"/>
      <c r="E715" s="558"/>
      <c r="F715" s="665"/>
      <c r="G715" s="561" t="str">
        <f>IF(E715="","",VLOOKUP(E715,Ref_Brg!$B$8:$C$311,2,FALSE))</f>
        <v/>
      </c>
      <c r="H715" s="647"/>
      <c r="I715" s="660"/>
      <c r="J715" s="669" t="str">
        <f>IF(Table4[[#This Row],[Vol]]="","",Table4[[#This Row],[Vol]]*Table4[[#This Row],[Harga Beli]])</f>
        <v/>
      </c>
      <c r="K715" s="741"/>
    </row>
    <row r="716" spans="1:11" s="742" customFormat="1" ht="13" customHeight="1">
      <c r="A716" s="740">
        <v>405</v>
      </c>
      <c r="B716" s="740">
        <f t="shared" si="4"/>
        <v>708</v>
      </c>
      <c r="C716" s="755"/>
      <c r="D716" s="755"/>
      <c r="E716" s="558"/>
      <c r="F716" s="665"/>
      <c r="G716" s="561" t="str">
        <f>IF(E716="","",VLOOKUP(E716,Ref_Brg!$B$8:$C$311,2,FALSE))</f>
        <v/>
      </c>
      <c r="H716" s="647"/>
      <c r="I716" s="660"/>
      <c r="J716" s="669" t="str">
        <f>IF(Table4[[#This Row],[Vol]]="","",Table4[[#This Row],[Vol]]*Table4[[#This Row],[Harga Beli]])</f>
        <v/>
      </c>
      <c r="K716" s="741"/>
    </row>
    <row r="717" spans="1:11" s="742" customFormat="1" ht="13" customHeight="1">
      <c r="A717" s="740">
        <v>406</v>
      </c>
      <c r="B717" s="740">
        <f t="shared" si="4"/>
        <v>709</v>
      </c>
      <c r="C717" s="755"/>
      <c r="D717" s="755"/>
      <c r="E717" s="558"/>
      <c r="F717" s="665"/>
      <c r="G717" s="561" t="str">
        <f>IF(E717="","",VLOOKUP(E717,Ref_Brg!$B$8:$C$311,2,FALSE))</f>
        <v/>
      </c>
      <c r="H717" s="647"/>
      <c r="I717" s="660"/>
      <c r="J717" s="669" t="str">
        <f>IF(Table4[[#This Row],[Vol]]="","",Table4[[#This Row],[Vol]]*Table4[[#This Row],[Harga Beli]])</f>
        <v/>
      </c>
      <c r="K717" s="741"/>
    </row>
    <row r="718" spans="1:11" s="742" customFormat="1" ht="13" customHeight="1">
      <c r="A718" s="740">
        <v>407</v>
      </c>
      <c r="B718" s="740">
        <f t="shared" si="4"/>
        <v>710</v>
      </c>
      <c r="C718" s="755"/>
      <c r="D718" s="755"/>
      <c r="E718" s="558"/>
      <c r="F718" s="665"/>
      <c r="G718" s="561" t="str">
        <f>IF(E718="","",VLOOKUP(E718,Ref_Brg!$B$8:$C$311,2,FALSE))</f>
        <v/>
      </c>
      <c r="H718" s="647"/>
      <c r="I718" s="660"/>
      <c r="J718" s="669" t="str">
        <f>IF(Table4[[#This Row],[Vol]]="","",Table4[[#This Row],[Vol]]*Table4[[#This Row],[Harga Beli]])</f>
        <v/>
      </c>
      <c r="K718" s="741"/>
    </row>
    <row r="719" spans="1:11" s="742" customFormat="1" ht="13" customHeight="1">
      <c r="A719" s="740">
        <v>408</v>
      </c>
      <c r="B719" s="740">
        <f t="shared" si="4"/>
        <v>711</v>
      </c>
      <c r="C719" s="755"/>
      <c r="D719" s="755"/>
      <c r="E719" s="558"/>
      <c r="F719" s="665"/>
      <c r="G719" s="561" t="str">
        <f>IF(E719="","",VLOOKUP(E719,Ref_Brg!$B$8:$C$311,2,FALSE))</f>
        <v/>
      </c>
      <c r="H719" s="647"/>
      <c r="I719" s="660"/>
      <c r="J719" s="669" t="str">
        <f>IF(Table4[[#This Row],[Vol]]="","",Table4[[#This Row],[Vol]]*Table4[[#This Row],[Harga Beli]])</f>
        <v/>
      </c>
      <c r="K719" s="741"/>
    </row>
    <row r="720" spans="1:11" s="742" customFormat="1" ht="13" customHeight="1">
      <c r="A720" s="740">
        <v>409</v>
      </c>
      <c r="B720" s="740">
        <f t="shared" si="4"/>
        <v>712</v>
      </c>
      <c r="C720" s="755"/>
      <c r="D720" s="755"/>
      <c r="E720" s="558"/>
      <c r="F720" s="665"/>
      <c r="G720" s="561" t="str">
        <f>IF(E720="","",VLOOKUP(E720,Ref_Brg!$B$8:$C$311,2,FALSE))</f>
        <v/>
      </c>
      <c r="H720" s="647"/>
      <c r="I720" s="660"/>
      <c r="J720" s="669" t="str">
        <f>IF(Table4[[#This Row],[Vol]]="","",Table4[[#This Row],[Vol]]*Table4[[#This Row],[Harga Beli]])</f>
        <v/>
      </c>
      <c r="K720" s="741"/>
    </row>
    <row r="721" spans="1:11" s="742" customFormat="1" ht="13" customHeight="1">
      <c r="A721" s="740">
        <v>410</v>
      </c>
      <c r="B721" s="740">
        <f t="shared" si="4"/>
        <v>713</v>
      </c>
      <c r="C721" s="755"/>
      <c r="D721" s="755"/>
      <c r="E721" s="558"/>
      <c r="F721" s="665"/>
      <c r="G721" s="561" t="str">
        <f>IF(E721="","",VLOOKUP(E721,Ref_Brg!$B$8:$C$311,2,FALSE))</f>
        <v/>
      </c>
      <c r="H721" s="647"/>
      <c r="I721" s="660"/>
      <c r="J721" s="669" t="str">
        <f>IF(Table4[[#This Row],[Vol]]="","",Table4[[#This Row],[Vol]]*Table4[[#This Row],[Harga Beli]])</f>
        <v/>
      </c>
      <c r="K721" s="741"/>
    </row>
    <row r="722" spans="1:11" s="742" customFormat="1" ht="13" customHeight="1">
      <c r="A722" s="740">
        <v>411</v>
      </c>
      <c r="B722" s="740">
        <f t="shared" si="4"/>
        <v>714</v>
      </c>
      <c r="C722" s="755"/>
      <c r="D722" s="755"/>
      <c r="E722" s="558"/>
      <c r="F722" s="665"/>
      <c r="G722" s="561" t="str">
        <f>IF(E722="","",VLOOKUP(E722,Ref_Brg!$B$8:$C$311,2,FALSE))</f>
        <v/>
      </c>
      <c r="H722" s="647"/>
      <c r="I722" s="660"/>
      <c r="J722" s="669" t="str">
        <f>IF(Table4[[#This Row],[Vol]]="","",Table4[[#This Row],[Vol]]*Table4[[#This Row],[Harga Beli]])</f>
        <v/>
      </c>
      <c r="K722" s="741"/>
    </row>
    <row r="723" spans="1:11" s="742" customFormat="1" ht="13" customHeight="1">
      <c r="A723" s="740">
        <v>412</v>
      </c>
      <c r="B723" s="740">
        <f t="shared" si="4"/>
        <v>715</v>
      </c>
      <c r="C723" s="755"/>
      <c r="D723" s="755"/>
      <c r="E723" s="558"/>
      <c r="F723" s="665"/>
      <c r="G723" s="561" t="str">
        <f>IF(E723="","",VLOOKUP(E723,Ref_Brg!$B$8:$C$311,2,FALSE))</f>
        <v/>
      </c>
      <c r="H723" s="647"/>
      <c r="I723" s="660"/>
      <c r="J723" s="669" t="str">
        <f>IF(Table4[[#This Row],[Vol]]="","",Table4[[#This Row],[Vol]]*Table4[[#This Row],[Harga Beli]])</f>
        <v/>
      </c>
      <c r="K723" s="741"/>
    </row>
    <row r="724" spans="1:11" s="742" customFormat="1" ht="13" customHeight="1">
      <c r="A724" s="740">
        <v>413</v>
      </c>
      <c r="B724" s="740">
        <f t="shared" si="4"/>
        <v>716</v>
      </c>
      <c r="C724" s="755"/>
      <c r="D724" s="755"/>
      <c r="E724" s="558"/>
      <c r="F724" s="665"/>
      <c r="G724" s="561" t="str">
        <f>IF(E724="","",VLOOKUP(E724,Ref_Brg!$B$8:$C$311,2,FALSE))</f>
        <v/>
      </c>
      <c r="H724" s="647"/>
      <c r="I724" s="660"/>
      <c r="J724" s="669" t="str">
        <f>IF(Table4[[#This Row],[Vol]]="","",Table4[[#This Row],[Vol]]*Table4[[#This Row],[Harga Beli]])</f>
        <v/>
      </c>
      <c r="K724" s="741"/>
    </row>
    <row r="725" spans="1:11" s="742" customFormat="1" ht="13" customHeight="1">
      <c r="A725" s="740">
        <v>414</v>
      </c>
      <c r="B725" s="740">
        <f t="shared" si="4"/>
        <v>717</v>
      </c>
      <c r="C725" s="755"/>
      <c r="D725" s="755"/>
      <c r="E725" s="558"/>
      <c r="F725" s="665"/>
      <c r="G725" s="561" t="str">
        <f>IF(E725="","",VLOOKUP(E725,Ref_Brg!$B$8:$C$311,2,FALSE))</f>
        <v/>
      </c>
      <c r="H725" s="647"/>
      <c r="I725" s="660"/>
      <c r="J725" s="669" t="str">
        <f>IF(Table4[[#This Row],[Vol]]="","",Table4[[#This Row],[Vol]]*Table4[[#This Row],[Harga Beli]])</f>
        <v/>
      </c>
      <c r="K725" s="741"/>
    </row>
    <row r="726" spans="1:11" s="742" customFormat="1" ht="13" customHeight="1">
      <c r="A726" s="740">
        <v>415</v>
      </c>
      <c r="B726" s="740">
        <f t="shared" si="4"/>
        <v>718</v>
      </c>
      <c r="C726" s="755"/>
      <c r="D726" s="755"/>
      <c r="E726" s="558"/>
      <c r="F726" s="665"/>
      <c r="G726" s="561" t="str">
        <f>IF(E726="","",VLOOKUP(E726,Ref_Brg!$B$8:$C$311,2,FALSE))</f>
        <v/>
      </c>
      <c r="H726" s="647"/>
      <c r="I726" s="660"/>
      <c r="J726" s="669" t="str">
        <f>IF(Table4[[#This Row],[Vol]]="","",Table4[[#This Row],[Vol]]*Table4[[#This Row],[Harga Beli]])</f>
        <v/>
      </c>
      <c r="K726" s="741"/>
    </row>
    <row r="727" spans="1:11" s="742" customFormat="1" ht="13" customHeight="1">
      <c r="A727" s="740">
        <v>416</v>
      </c>
      <c r="B727" s="740">
        <f t="shared" si="4"/>
        <v>719</v>
      </c>
      <c r="C727" s="755"/>
      <c r="D727" s="755"/>
      <c r="E727" s="558"/>
      <c r="F727" s="665"/>
      <c r="G727" s="561" t="str">
        <f>IF(E727="","",VLOOKUP(E727,Ref_Brg!$B$8:$C$311,2,FALSE))</f>
        <v/>
      </c>
      <c r="H727" s="647"/>
      <c r="I727" s="660"/>
      <c r="J727" s="669" t="str">
        <f>IF(Table4[[#This Row],[Vol]]="","",Table4[[#This Row],[Vol]]*Table4[[#This Row],[Harga Beli]])</f>
        <v/>
      </c>
      <c r="K727" s="741"/>
    </row>
    <row r="728" spans="1:11" s="742" customFormat="1" ht="13" customHeight="1">
      <c r="A728" s="740">
        <v>417</v>
      </c>
      <c r="B728" s="740">
        <f t="shared" si="4"/>
        <v>720</v>
      </c>
      <c r="C728" s="755"/>
      <c r="D728" s="755"/>
      <c r="E728" s="558"/>
      <c r="F728" s="665"/>
      <c r="G728" s="561" t="str">
        <f>IF(E728="","",VLOOKUP(E728,Ref_Brg!$B$8:$C$311,2,FALSE))</f>
        <v/>
      </c>
      <c r="H728" s="647"/>
      <c r="I728" s="660"/>
      <c r="J728" s="669" t="str">
        <f>IF(Table4[[#This Row],[Vol]]="","",Table4[[#This Row],[Vol]]*Table4[[#This Row],[Harga Beli]])</f>
        <v/>
      </c>
      <c r="K728" s="741"/>
    </row>
    <row r="729" spans="1:11" s="742" customFormat="1" ht="13" customHeight="1">
      <c r="A729" s="740">
        <v>418</v>
      </c>
      <c r="B729" s="740">
        <f t="shared" si="4"/>
        <v>721</v>
      </c>
      <c r="C729" s="755"/>
      <c r="D729" s="755"/>
      <c r="E729" s="558"/>
      <c r="F729" s="665"/>
      <c r="G729" s="561" t="str">
        <f>IF(E729="","",VLOOKUP(E729,Ref_Brg!$B$8:$C$311,2,FALSE))</f>
        <v/>
      </c>
      <c r="H729" s="647"/>
      <c r="I729" s="660"/>
      <c r="J729" s="669" t="str">
        <f>IF(Table4[[#This Row],[Vol]]="","",Table4[[#This Row],[Vol]]*Table4[[#This Row],[Harga Beli]])</f>
        <v/>
      </c>
      <c r="K729" s="741"/>
    </row>
    <row r="730" spans="1:11" s="742" customFormat="1" ht="13" customHeight="1">
      <c r="A730" s="740">
        <v>419</v>
      </c>
      <c r="B730" s="740">
        <f t="shared" ref="B730:B793" si="5">B729+1</f>
        <v>722</v>
      </c>
      <c r="C730" s="755"/>
      <c r="D730" s="755"/>
      <c r="E730" s="558"/>
      <c r="F730" s="665"/>
      <c r="G730" s="561" t="str">
        <f>IF(E730="","",VLOOKUP(E730,Ref_Brg!$B$8:$C$311,2,FALSE))</f>
        <v/>
      </c>
      <c r="H730" s="647"/>
      <c r="I730" s="660"/>
      <c r="J730" s="669" t="str">
        <f>IF(Table4[[#This Row],[Vol]]="","",Table4[[#This Row],[Vol]]*Table4[[#This Row],[Harga Beli]])</f>
        <v/>
      </c>
      <c r="K730" s="741"/>
    </row>
    <row r="731" spans="1:11" s="742" customFormat="1" ht="13" customHeight="1">
      <c r="A731" s="740">
        <v>420</v>
      </c>
      <c r="B731" s="740">
        <f t="shared" si="5"/>
        <v>723</v>
      </c>
      <c r="C731" s="755"/>
      <c r="D731" s="755"/>
      <c r="E731" s="558"/>
      <c r="F731" s="665"/>
      <c r="G731" s="561" t="str">
        <f>IF(E731="","",VLOOKUP(E731,Ref_Brg!$B$8:$C$311,2,FALSE))</f>
        <v/>
      </c>
      <c r="H731" s="647"/>
      <c r="I731" s="660"/>
      <c r="J731" s="669" t="str">
        <f>IF(Table4[[#This Row],[Vol]]="","",Table4[[#This Row],[Vol]]*Table4[[#This Row],[Harga Beli]])</f>
        <v/>
      </c>
      <c r="K731" s="741"/>
    </row>
    <row r="732" spans="1:11" s="742" customFormat="1" ht="13" customHeight="1">
      <c r="A732" s="740">
        <v>421</v>
      </c>
      <c r="B732" s="740">
        <f t="shared" si="5"/>
        <v>724</v>
      </c>
      <c r="C732" s="755"/>
      <c r="D732" s="755"/>
      <c r="E732" s="558"/>
      <c r="F732" s="665"/>
      <c r="G732" s="561" t="str">
        <f>IF(E732="","",VLOOKUP(E732,Ref_Brg!$B$8:$C$311,2,FALSE))</f>
        <v/>
      </c>
      <c r="H732" s="647"/>
      <c r="I732" s="660"/>
      <c r="J732" s="669" t="str">
        <f>IF(Table4[[#This Row],[Vol]]="","",Table4[[#This Row],[Vol]]*Table4[[#This Row],[Harga Beli]])</f>
        <v/>
      </c>
      <c r="K732" s="741"/>
    </row>
    <row r="733" spans="1:11" s="742" customFormat="1" ht="13" customHeight="1">
      <c r="A733" s="740">
        <v>422</v>
      </c>
      <c r="B733" s="740">
        <f t="shared" si="5"/>
        <v>725</v>
      </c>
      <c r="C733" s="755"/>
      <c r="D733" s="755"/>
      <c r="E733" s="558"/>
      <c r="F733" s="665"/>
      <c r="G733" s="561" t="str">
        <f>IF(E733="","",VLOOKUP(E733,Ref_Brg!$B$8:$C$311,2,FALSE))</f>
        <v/>
      </c>
      <c r="H733" s="647"/>
      <c r="I733" s="660"/>
      <c r="J733" s="669" t="str">
        <f>IF(Table4[[#This Row],[Vol]]="","",Table4[[#This Row],[Vol]]*Table4[[#This Row],[Harga Beli]])</f>
        <v/>
      </c>
      <c r="K733" s="741"/>
    </row>
    <row r="734" spans="1:11" s="742" customFormat="1" ht="13" customHeight="1">
      <c r="A734" s="740">
        <v>423</v>
      </c>
      <c r="B734" s="740">
        <f t="shared" si="5"/>
        <v>726</v>
      </c>
      <c r="C734" s="755"/>
      <c r="D734" s="755"/>
      <c r="E734" s="558"/>
      <c r="F734" s="665"/>
      <c r="G734" s="561" t="str">
        <f>IF(E734="","",VLOOKUP(E734,Ref_Brg!$B$8:$C$311,2,FALSE))</f>
        <v/>
      </c>
      <c r="H734" s="647"/>
      <c r="I734" s="660"/>
      <c r="J734" s="669" t="str">
        <f>IF(Table4[[#This Row],[Vol]]="","",Table4[[#This Row],[Vol]]*Table4[[#This Row],[Harga Beli]])</f>
        <v/>
      </c>
      <c r="K734" s="741"/>
    </row>
    <row r="735" spans="1:11" s="742" customFormat="1" ht="13" customHeight="1">
      <c r="A735" s="740">
        <v>424</v>
      </c>
      <c r="B735" s="740">
        <f t="shared" si="5"/>
        <v>727</v>
      </c>
      <c r="C735" s="755"/>
      <c r="D735" s="755"/>
      <c r="E735" s="558"/>
      <c r="F735" s="665"/>
      <c r="G735" s="561" t="str">
        <f>IF(E735="","",VLOOKUP(E735,Ref_Brg!$B$8:$C$311,2,FALSE))</f>
        <v/>
      </c>
      <c r="H735" s="647"/>
      <c r="I735" s="660"/>
      <c r="J735" s="669" t="str">
        <f>IF(Table4[[#This Row],[Vol]]="","",Table4[[#This Row],[Vol]]*Table4[[#This Row],[Harga Beli]])</f>
        <v/>
      </c>
      <c r="K735" s="741"/>
    </row>
    <row r="736" spans="1:11" s="742" customFormat="1" ht="13" customHeight="1">
      <c r="A736" s="740">
        <v>425</v>
      </c>
      <c r="B736" s="740">
        <f t="shared" si="5"/>
        <v>728</v>
      </c>
      <c r="C736" s="755"/>
      <c r="D736" s="755"/>
      <c r="E736" s="558"/>
      <c r="F736" s="665"/>
      <c r="G736" s="561" t="str">
        <f>IF(E736="","",VLOOKUP(E736,Ref_Brg!$B$8:$C$311,2,FALSE))</f>
        <v/>
      </c>
      <c r="H736" s="647"/>
      <c r="I736" s="660"/>
      <c r="J736" s="669" t="str">
        <f>IF(Table4[[#This Row],[Vol]]="","",Table4[[#This Row],[Vol]]*Table4[[#This Row],[Harga Beli]])</f>
        <v/>
      </c>
      <c r="K736" s="741"/>
    </row>
    <row r="737" spans="1:11" s="742" customFormat="1" ht="13" customHeight="1">
      <c r="A737" s="740">
        <v>426</v>
      </c>
      <c r="B737" s="740">
        <f t="shared" si="5"/>
        <v>729</v>
      </c>
      <c r="C737" s="755"/>
      <c r="D737" s="755"/>
      <c r="E737" s="558"/>
      <c r="F737" s="665"/>
      <c r="G737" s="561" t="str">
        <f>IF(E737="","",VLOOKUP(E737,Ref_Brg!$B$8:$C$311,2,FALSE))</f>
        <v/>
      </c>
      <c r="H737" s="647"/>
      <c r="I737" s="660"/>
      <c r="J737" s="669" t="str">
        <f>IF(Table4[[#This Row],[Vol]]="","",Table4[[#This Row],[Vol]]*Table4[[#This Row],[Harga Beli]])</f>
        <v/>
      </c>
      <c r="K737" s="741"/>
    </row>
    <row r="738" spans="1:11" s="742" customFormat="1" ht="13" customHeight="1">
      <c r="A738" s="740">
        <v>427</v>
      </c>
      <c r="B738" s="740">
        <f t="shared" si="5"/>
        <v>730</v>
      </c>
      <c r="C738" s="755"/>
      <c r="D738" s="755"/>
      <c r="E738" s="558"/>
      <c r="F738" s="665"/>
      <c r="G738" s="561" t="str">
        <f>IF(E738="","",VLOOKUP(E738,Ref_Brg!$B$8:$C$311,2,FALSE))</f>
        <v/>
      </c>
      <c r="H738" s="647"/>
      <c r="I738" s="660"/>
      <c r="J738" s="669" t="str">
        <f>IF(Table4[[#This Row],[Vol]]="","",Table4[[#This Row],[Vol]]*Table4[[#This Row],[Harga Beli]])</f>
        <v/>
      </c>
      <c r="K738" s="741"/>
    </row>
    <row r="739" spans="1:11" s="742" customFormat="1" ht="13" customHeight="1">
      <c r="A739" s="740">
        <v>428</v>
      </c>
      <c r="B739" s="740">
        <f t="shared" si="5"/>
        <v>731</v>
      </c>
      <c r="C739" s="755"/>
      <c r="D739" s="755"/>
      <c r="E739" s="558"/>
      <c r="F739" s="665"/>
      <c r="G739" s="561" t="str">
        <f>IF(E739="","",VLOOKUP(E739,Ref_Brg!$B$8:$C$311,2,FALSE))</f>
        <v/>
      </c>
      <c r="H739" s="647"/>
      <c r="I739" s="660"/>
      <c r="J739" s="669" t="str">
        <f>IF(Table4[[#This Row],[Vol]]="","",Table4[[#This Row],[Vol]]*Table4[[#This Row],[Harga Beli]])</f>
        <v/>
      </c>
      <c r="K739" s="741"/>
    </row>
    <row r="740" spans="1:11" s="742" customFormat="1" ht="13" customHeight="1">
      <c r="A740" s="740">
        <v>429</v>
      </c>
      <c r="B740" s="740">
        <f t="shared" si="5"/>
        <v>732</v>
      </c>
      <c r="C740" s="755"/>
      <c r="D740" s="755"/>
      <c r="E740" s="558"/>
      <c r="F740" s="665"/>
      <c r="G740" s="561" t="str">
        <f>IF(E740="","",VLOOKUP(E740,Ref_Brg!$B$8:$C$311,2,FALSE))</f>
        <v/>
      </c>
      <c r="H740" s="647"/>
      <c r="I740" s="660"/>
      <c r="J740" s="669" t="str">
        <f>IF(Table4[[#This Row],[Vol]]="","",Table4[[#This Row],[Vol]]*Table4[[#This Row],[Harga Beli]])</f>
        <v/>
      </c>
      <c r="K740" s="741"/>
    </row>
    <row r="741" spans="1:11" s="742" customFormat="1" ht="13" customHeight="1">
      <c r="A741" s="740">
        <v>430</v>
      </c>
      <c r="B741" s="740">
        <f t="shared" si="5"/>
        <v>733</v>
      </c>
      <c r="C741" s="755"/>
      <c r="D741" s="755"/>
      <c r="E741" s="558"/>
      <c r="F741" s="665"/>
      <c r="G741" s="561" t="str">
        <f>IF(E741="","",VLOOKUP(E741,Ref_Brg!$B$8:$C$311,2,FALSE))</f>
        <v/>
      </c>
      <c r="H741" s="647"/>
      <c r="I741" s="660"/>
      <c r="J741" s="669" t="str">
        <f>IF(Table4[[#This Row],[Vol]]="","",Table4[[#This Row],[Vol]]*Table4[[#This Row],[Harga Beli]])</f>
        <v/>
      </c>
      <c r="K741" s="741"/>
    </row>
    <row r="742" spans="1:11" s="742" customFormat="1" ht="13" customHeight="1">
      <c r="A742" s="740">
        <v>431</v>
      </c>
      <c r="B742" s="740">
        <f t="shared" si="5"/>
        <v>734</v>
      </c>
      <c r="C742" s="755"/>
      <c r="D742" s="755"/>
      <c r="E742" s="558"/>
      <c r="F742" s="665"/>
      <c r="G742" s="561" t="str">
        <f>IF(E742="","",VLOOKUP(E742,Ref_Brg!$B$8:$C$311,2,FALSE))</f>
        <v/>
      </c>
      <c r="H742" s="647"/>
      <c r="I742" s="660"/>
      <c r="J742" s="669" t="str">
        <f>IF(Table4[[#This Row],[Vol]]="","",Table4[[#This Row],[Vol]]*Table4[[#This Row],[Harga Beli]])</f>
        <v/>
      </c>
      <c r="K742" s="741"/>
    </row>
    <row r="743" spans="1:11" s="742" customFormat="1" ht="13" customHeight="1">
      <c r="A743" s="740">
        <v>432</v>
      </c>
      <c r="B743" s="740">
        <f t="shared" si="5"/>
        <v>735</v>
      </c>
      <c r="C743" s="755"/>
      <c r="D743" s="755"/>
      <c r="E743" s="558"/>
      <c r="F743" s="665"/>
      <c r="G743" s="561" t="str">
        <f>IF(E743="","",VLOOKUP(E743,Ref_Brg!$B$8:$C$311,2,FALSE))</f>
        <v/>
      </c>
      <c r="H743" s="647"/>
      <c r="I743" s="660"/>
      <c r="J743" s="669" t="str">
        <f>IF(Table4[[#This Row],[Vol]]="","",Table4[[#This Row],[Vol]]*Table4[[#This Row],[Harga Beli]])</f>
        <v/>
      </c>
      <c r="K743" s="741"/>
    </row>
    <row r="744" spans="1:11" s="742" customFormat="1" ht="13" customHeight="1">
      <c r="A744" s="740">
        <v>433</v>
      </c>
      <c r="B744" s="740">
        <f t="shared" si="5"/>
        <v>736</v>
      </c>
      <c r="C744" s="755"/>
      <c r="D744" s="755"/>
      <c r="E744" s="558"/>
      <c r="F744" s="665"/>
      <c r="G744" s="561" t="str">
        <f>IF(E744="","",VLOOKUP(E744,Ref_Brg!$B$8:$C$311,2,FALSE))</f>
        <v/>
      </c>
      <c r="H744" s="647"/>
      <c r="I744" s="660"/>
      <c r="J744" s="669" t="str">
        <f>IF(Table4[[#This Row],[Vol]]="","",Table4[[#This Row],[Vol]]*Table4[[#This Row],[Harga Beli]])</f>
        <v/>
      </c>
      <c r="K744" s="741"/>
    </row>
    <row r="745" spans="1:11" s="742" customFormat="1" ht="13" customHeight="1">
      <c r="A745" s="740">
        <v>434</v>
      </c>
      <c r="B745" s="740">
        <f t="shared" si="5"/>
        <v>737</v>
      </c>
      <c r="C745" s="755"/>
      <c r="D745" s="755"/>
      <c r="E745" s="558"/>
      <c r="F745" s="665"/>
      <c r="G745" s="561" t="str">
        <f>IF(E745="","",VLOOKUP(E745,Ref_Brg!$B$8:$C$311,2,FALSE))</f>
        <v/>
      </c>
      <c r="H745" s="647"/>
      <c r="I745" s="660"/>
      <c r="J745" s="669" t="str">
        <f>IF(Table4[[#This Row],[Vol]]="","",Table4[[#This Row],[Vol]]*Table4[[#This Row],[Harga Beli]])</f>
        <v/>
      </c>
      <c r="K745" s="741"/>
    </row>
    <row r="746" spans="1:11" s="742" customFormat="1" ht="13" customHeight="1">
      <c r="A746" s="740">
        <v>435</v>
      </c>
      <c r="B746" s="740">
        <f t="shared" si="5"/>
        <v>738</v>
      </c>
      <c r="C746" s="755"/>
      <c r="D746" s="755"/>
      <c r="E746" s="558"/>
      <c r="F746" s="665"/>
      <c r="G746" s="561" t="str">
        <f>IF(E746="","",VLOOKUP(E746,Ref_Brg!$B$8:$C$311,2,FALSE))</f>
        <v/>
      </c>
      <c r="H746" s="647"/>
      <c r="I746" s="660"/>
      <c r="J746" s="669" t="str">
        <f>IF(Table4[[#This Row],[Vol]]="","",Table4[[#This Row],[Vol]]*Table4[[#This Row],[Harga Beli]])</f>
        <v/>
      </c>
      <c r="K746" s="741"/>
    </row>
    <row r="747" spans="1:11" s="742" customFormat="1" ht="13" customHeight="1">
      <c r="A747" s="740">
        <v>436</v>
      </c>
      <c r="B747" s="740">
        <f t="shared" si="5"/>
        <v>739</v>
      </c>
      <c r="C747" s="755"/>
      <c r="D747" s="755"/>
      <c r="E747" s="558"/>
      <c r="F747" s="665"/>
      <c r="G747" s="561" t="str">
        <f>IF(E747="","",VLOOKUP(E747,Ref_Brg!$B$8:$C$311,2,FALSE))</f>
        <v/>
      </c>
      <c r="H747" s="647"/>
      <c r="I747" s="660"/>
      <c r="J747" s="669" t="str">
        <f>IF(Table4[[#This Row],[Vol]]="","",Table4[[#This Row],[Vol]]*Table4[[#This Row],[Harga Beli]])</f>
        <v/>
      </c>
      <c r="K747" s="741"/>
    </row>
    <row r="748" spans="1:11" s="742" customFormat="1" ht="13" customHeight="1">
      <c r="A748" s="740">
        <v>437</v>
      </c>
      <c r="B748" s="740">
        <f t="shared" si="5"/>
        <v>740</v>
      </c>
      <c r="C748" s="755"/>
      <c r="D748" s="755"/>
      <c r="E748" s="558"/>
      <c r="F748" s="665"/>
      <c r="G748" s="561" t="str">
        <f>IF(E748="","",VLOOKUP(E748,Ref_Brg!$B$8:$C$311,2,FALSE))</f>
        <v/>
      </c>
      <c r="H748" s="647"/>
      <c r="I748" s="660"/>
      <c r="J748" s="669" t="str">
        <f>IF(Table4[[#This Row],[Vol]]="","",Table4[[#This Row],[Vol]]*Table4[[#This Row],[Harga Beli]])</f>
        <v/>
      </c>
      <c r="K748" s="741"/>
    </row>
    <row r="749" spans="1:11" s="742" customFormat="1" ht="13" customHeight="1">
      <c r="A749" s="740">
        <v>438</v>
      </c>
      <c r="B749" s="740">
        <f t="shared" si="5"/>
        <v>741</v>
      </c>
      <c r="C749" s="755"/>
      <c r="D749" s="755"/>
      <c r="E749" s="558"/>
      <c r="F749" s="665"/>
      <c r="G749" s="561" t="str">
        <f>IF(E749="","",VLOOKUP(E749,Ref_Brg!$B$8:$C$311,2,FALSE))</f>
        <v/>
      </c>
      <c r="H749" s="647"/>
      <c r="I749" s="660"/>
      <c r="J749" s="669" t="str">
        <f>IF(Table4[[#This Row],[Vol]]="","",Table4[[#This Row],[Vol]]*Table4[[#This Row],[Harga Beli]])</f>
        <v/>
      </c>
      <c r="K749" s="741"/>
    </row>
    <row r="750" spans="1:11" s="742" customFormat="1" ht="13" customHeight="1">
      <c r="A750" s="740">
        <v>439</v>
      </c>
      <c r="B750" s="740">
        <f t="shared" si="5"/>
        <v>742</v>
      </c>
      <c r="C750" s="755"/>
      <c r="D750" s="755"/>
      <c r="E750" s="558"/>
      <c r="F750" s="665"/>
      <c r="G750" s="561" t="str">
        <f>IF(E750="","",VLOOKUP(E750,Ref_Brg!$B$8:$C$311,2,FALSE))</f>
        <v/>
      </c>
      <c r="H750" s="647"/>
      <c r="I750" s="660"/>
      <c r="J750" s="669" t="str">
        <f>IF(Table4[[#This Row],[Vol]]="","",Table4[[#This Row],[Vol]]*Table4[[#This Row],[Harga Beli]])</f>
        <v/>
      </c>
      <c r="K750" s="741"/>
    </row>
    <row r="751" spans="1:11" s="742" customFormat="1" ht="13" customHeight="1">
      <c r="A751" s="740">
        <v>440</v>
      </c>
      <c r="B751" s="740">
        <f t="shared" si="5"/>
        <v>743</v>
      </c>
      <c r="C751" s="755"/>
      <c r="D751" s="755"/>
      <c r="E751" s="558"/>
      <c r="F751" s="665"/>
      <c r="G751" s="561" t="str">
        <f>IF(E751="","",VLOOKUP(E751,Ref_Brg!$B$8:$C$311,2,FALSE))</f>
        <v/>
      </c>
      <c r="H751" s="647"/>
      <c r="I751" s="660"/>
      <c r="J751" s="669" t="str">
        <f>IF(Table4[[#This Row],[Vol]]="","",Table4[[#This Row],[Vol]]*Table4[[#This Row],[Harga Beli]])</f>
        <v/>
      </c>
      <c r="K751" s="741"/>
    </row>
    <row r="752" spans="1:11" s="742" customFormat="1" ht="13" customHeight="1">
      <c r="A752" s="740">
        <v>441</v>
      </c>
      <c r="B752" s="740">
        <f t="shared" si="5"/>
        <v>744</v>
      </c>
      <c r="C752" s="755"/>
      <c r="D752" s="755"/>
      <c r="E752" s="558"/>
      <c r="F752" s="665"/>
      <c r="G752" s="561" t="str">
        <f>IF(E752="","",VLOOKUP(E752,Ref_Brg!$B$8:$C$311,2,FALSE))</f>
        <v/>
      </c>
      <c r="H752" s="647"/>
      <c r="I752" s="660"/>
      <c r="J752" s="669" t="str">
        <f>IF(Table4[[#This Row],[Vol]]="","",Table4[[#This Row],[Vol]]*Table4[[#This Row],[Harga Beli]])</f>
        <v/>
      </c>
      <c r="K752" s="741"/>
    </row>
    <row r="753" spans="1:11" s="742" customFormat="1" ht="13" customHeight="1">
      <c r="A753" s="740">
        <v>442</v>
      </c>
      <c r="B753" s="740">
        <f t="shared" si="5"/>
        <v>745</v>
      </c>
      <c r="C753" s="755"/>
      <c r="D753" s="755"/>
      <c r="E753" s="558"/>
      <c r="F753" s="665"/>
      <c r="G753" s="561" t="str">
        <f>IF(E753="","",VLOOKUP(E753,Ref_Brg!$B$8:$C$311,2,FALSE))</f>
        <v/>
      </c>
      <c r="H753" s="647"/>
      <c r="I753" s="660"/>
      <c r="J753" s="669" t="str">
        <f>IF(Table4[[#This Row],[Vol]]="","",Table4[[#This Row],[Vol]]*Table4[[#This Row],[Harga Beli]])</f>
        <v/>
      </c>
      <c r="K753" s="741"/>
    </row>
    <row r="754" spans="1:11" s="742" customFormat="1" ht="13" customHeight="1">
      <c r="A754" s="740">
        <v>443</v>
      </c>
      <c r="B754" s="740">
        <f t="shared" si="5"/>
        <v>746</v>
      </c>
      <c r="C754" s="755"/>
      <c r="D754" s="755"/>
      <c r="E754" s="558"/>
      <c r="F754" s="665"/>
      <c r="G754" s="561" t="str">
        <f>IF(E754="","",VLOOKUP(E754,Ref_Brg!$B$8:$C$311,2,FALSE))</f>
        <v/>
      </c>
      <c r="H754" s="647"/>
      <c r="I754" s="660"/>
      <c r="J754" s="669" t="str">
        <f>IF(Table4[[#This Row],[Vol]]="","",Table4[[#This Row],[Vol]]*Table4[[#This Row],[Harga Beli]])</f>
        <v/>
      </c>
      <c r="K754" s="741"/>
    </row>
    <row r="755" spans="1:11" s="742" customFormat="1" ht="13" customHeight="1">
      <c r="A755" s="740">
        <v>444</v>
      </c>
      <c r="B755" s="740">
        <f t="shared" si="5"/>
        <v>747</v>
      </c>
      <c r="C755" s="755"/>
      <c r="D755" s="755"/>
      <c r="E755" s="558"/>
      <c r="F755" s="665"/>
      <c r="G755" s="561" t="str">
        <f>IF(E755="","",VLOOKUP(E755,Ref_Brg!$B$8:$C$311,2,FALSE))</f>
        <v/>
      </c>
      <c r="H755" s="647"/>
      <c r="I755" s="660"/>
      <c r="J755" s="669" t="str">
        <f>IF(Table4[[#This Row],[Vol]]="","",Table4[[#This Row],[Vol]]*Table4[[#This Row],[Harga Beli]])</f>
        <v/>
      </c>
      <c r="K755" s="741"/>
    </row>
    <row r="756" spans="1:11" s="742" customFormat="1" ht="13" customHeight="1">
      <c r="A756" s="740">
        <v>445</v>
      </c>
      <c r="B756" s="740">
        <f t="shared" si="5"/>
        <v>748</v>
      </c>
      <c r="C756" s="755"/>
      <c r="D756" s="755"/>
      <c r="E756" s="558"/>
      <c r="F756" s="665"/>
      <c r="G756" s="561" t="str">
        <f>IF(E756="","",VLOOKUP(E756,Ref_Brg!$B$8:$C$311,2,FALSE))</f>
        <v/>
      </c>
      <c r="H756" s="647"/>
      <c r="I756" s="660"/>
      <c r="J756" s="669" t="str">
        <f>IF(Table4[[#This Row],[Vol]]="","",Table4[[#This Row],[Vol]]*Table4[[#This Row],[Harga Beli]])</f>
        <v/>
      </c>
      <c r="K756" s="741"/>
    </row>
    <row r="757" spans="1:11" s="742" customFormat="1" ht="13" customHeight="1">
      <c r="A757" s="740">
        <v>446</v>
      </c>
      <c r="B757" s="740">
        <f t="shared" si="5"/>
        <v>749</v>
      </c>
      <c r="C757" s="755"/>
      <c r="D757" s="755"/>
      <c r="E757" s="558"/>
      <c r="F757" s="665"/>
      <c r="G757" s="561" t="str">
        <f>IF(E757="","",VLOOKUP(E757,Ref_Brg!$B$8:$C$311,2,FALSE))</f>
        <v/>
      </c>
      <c r="H757" s="647"/>
      <c r="I757" s="660"/>
      <c r="J757" s="669" t="str">
        <f>IF(Table4[[#This Row],[Vol]]="","",Table4[[#This Row],[Vol]]*Table4[[#This Row],[Harga Beli]])</f>
        <v/>
      </c>
      <c r="K757" s="741"/>
    </row>
    <row r="758" spans="1:11" s="742" customFormat="1" ht="13" customHeight="1">
      <c r="A758" s="740">
        <v>447</v>
      </c>
      <c r="B758" s="740">
        <f t="shared" si="5"/>
        <v>750</v>
      </c>
      <c r="C758" s="755"/>
      <c r="D758" s="755"/>
      <c r="E758" s="558"/>
      <c r="F758" s="665"/>
      <c r="G758" s="561" t="str">
        <f>IF(E758="","",VLOOKUP(E758,Ref_Brg!$B$8:$C$311,2,FALSE))</f>
        <v/>
      </c>
      <c r="H758" s="647"/>
      <c r="I758" s="660"/>
      <c r="J758" s="669" t="str">
        <f>IF(Table4[[#This Row],[Vol]]="","",Table4[[#This Row],[Vol]]*Table4[[#This Row],[Harga Beli]])</f>
        <v/>
      </c>
      <c r="K758" s="741"/>
    </row>
    <row r="759" spans="1:11" s="742" customFormat="1" ht="13" customHeight="1">
      <c r="A759" s="740">
        <v>448</v>
      </c>
      <c r="B759" s="740">
        <f t="shared" si="5"/>
        <v>751</v>
      </c>
      <c r="C759" s="755"/>
      <c r="D759" s="755"/>
      <c r="E759" s="558"/>
      <c r="F759" s="665"/>
      <c r="G759" s="561" t="str">
        <f>IF(E759="","",VLOOKUP(E759,Ref_Brg!$B$8:$C$311,2,FALSE))</f>
        <v/>
      </c>
      <c r="H759" s="647"/>
      <c r="I759" s="660"/>
      <c r="J759" s="669" t="str">
        <f>IF(Table4[[#This Row],[Vol]]="","",Table4[[#This Row],[Vol]]*Table4[[#This Row],[Harga Beli]])</f>
        <v/>
      </c>
      <c r="K759" s="741"/>
    </row>
    <row r="760" spans="1:11" s="742" customFormat="1" ht="13" customHeight="1">
      <c r="A760" s="740">
        <v>449</v>
      </c>
      <c r="B760" s="740">
        <f t="shared" si="5"/>
        <v>752</v>
      </c>
      <c r="C760" s="755"/>
      <c r="D760" s="755"/>
      <c r="E760" s="558"/>
      <c r="F760" s="665"/>
      <c r="G760" s="561" t="str">
        <f>IF(E760="","",VLOOKUP(E760,Ref_Brg!$B$8:$C$311,2,FALSE))</f>
        <v/>
      </c>
      <c r="H760" s="647"/>
      <c r="I760" s="660"/>
      <c r="J760" s="669" t="str">
        <f>IF(Table4[[#This Row],[Vol]]="","",Table4[[#This Row],[Vol]]*Table4[[#This Row],[Harga Beli]])</f>
        <v/>
      </c>
      <c r="K760" s="741"/>
    </row>
    <row r="761" spans="1:11" s="742" customFormat="1" ht="13" customHeight="1">
      <c r="A761" s="740">
        <v>450</v>
      </c>
      <c r="B761" s="740">
        <f t="shared" si="5"/>
        <v>753</v>
      </c>
      <c r="C761" s="755"/>
      <c r="D761" s="755"/>
      <c r="E761" s="558"/>
      <c r="F761" s="665"/>
      <c r="G761" s="561" t="str">
        <f>IF(E761="","",VLOOKUP(E761,Ref_Brg!$B$8:$C$311,2,FALSE))</f>
        <v/>
      </c>
      <c r="H761" s="647"/>
      <c r="I761" s="660"/>
      <c r="J761" s="669" t="str">
        <f>IF(Table4[[#This Row],[Vol]]="","",Table4[[#This Row],[Vol]]*Table4[[#This Row],[Harga Beli]])</f>
        <v/>
      </c>
      <c r="K761" s="741"/>
    </row>
    <row r="762" spans="1:11" s="742" customFormat="1" ht="13" customHeight="1">
      <c r="A762" s="740">
        <v>451</v>
      </c>
      <c r="B762" s="740">
        <f t="shared" si="5"/>
        <v>754</v>
      </c>
      <c r="C762" s="755"/>
      <c r="D762" s="755"/>
      <c r="E762" s="558"/>
      <c r="F762" s="665"/>
      <c r="G762" s="561" t="str">
        <f>IF(E762="","",VLOOKUP(E762,Ref_Brg!$B$8:$C$311,2,FALSE))</f>
        <v/>
      </c>
      <c r="H762" s="647"/>
      <c r="I762" s="660"/>
      <c r="J762" s="669" t="str">
        <f>IF(Table4[[#This Row],[Vol]]="","",Table4[[#This Row],[Vol]]*Table4[[#This Row],[Harga Beli]])</f>
        <v/>
      </c>
      <c r="K762" s="741"/>
    </row>
    <row r="763" spans="1:11" s="742" customFormat="1" ht="13" customHeight="1">
      <c r="A763" s="740">
        <v>452</v>
      </c>
      <c r="B763" s="740">
        <f t="shared" si="5"/>
        <v>755</v>
      </c>
      <c r="C763" s="755"/>
      <c r="D763" s="755"/>
      <c r="E763" s="558"/>
      <c r="F763" s="665"/>
      <c r="G763" s="561" t="str">
        <f>IF(E763="","",VLOOKUP(E763,Ref_Brg!$B$8:$C$311,2,FALSE))</f>
        <v/>
      </c>
      <c r="H763" s="647"/>
      <c r="I763" s="660"/>
      <c r="J763" s="669" t="str">
        <f>IF(Table4[[#This Row],[Vol]]="","",Table4[[#This Row],[Vol]]*Table4[[#This Row],[Harga Beli]])</f>
        <v/>
      </c>
      <c r="K763" s="741"/>
    </row>
    <row r="764" spans="1:11" s="742" customFormat="1" ht="13" customHeight="1">
      <c r="A764" s="740">
        <v>453</v>
      </c>
      <c r="B764" s="740">
        <f t="shared" si="5"/>
        <v>756</v>
      </c>
      <c r="C764" s="755"/>
      <c r="D764" s="755"/>
      <c r="E764" s="558"/>
      <c r="F764" s="665"/>
      <c r="G764" s="561" t="str">
        <f>IF(E764="","",VLOOKUP(E764,Ref_Brg!$B$8:$C$311,2,FALSE))</f>
        <v/>
      </c>
      <c r="H764" s="647"/>
      <c r="I764" s="660"/>
      <c r="J764" s="669" t="str">
        <f>IF(Table4[[#This Row],[Vol]]="","",Table4[[#This Row],[Vol]]*Table4[[#This Row],[Harga Beli]])</f>
        <v/>
      </c>
      <c r="K764" s="741"/>
    </row>
    <row r="765" spans="1:11" s="742" customFormat="1" ht="13" customHeight="1">
      <c r="A765" s="740">
        <v>454</v>
      </c>
      <c r="B765" s="740">
        <f t="shared" si="5"/>
        <v>757</v>
      </c>
      <c r="C765" s="755"/>
      <c r="D765" s="755"/>
      <c r="E765" s="558"/>
      <c r="F765" s="665"/>
      <c r="G765" s="561" t="str">
        <f>IF(E765="","",VLOOKUP(E765,Ref_Brg!$B$8:$C$311,2,FALSE))</f>
        <v/>
      </c>
      <c r="H765" s="647"/>
      <c r="I765" s="660"/>
      <c r="J765" s="669" t="str">
        <f>IF(Table4[[#This Row],[Vol]]="","",Table4[[#This Row],[Vol]]*Table4[[#This Row],[Harga Beli]])</f>
        <v/>
      </c>
      <c r="K765" s="741"/>
    </row>
    <row r="766" spans="1:11" s="742" customFormat="1" ht="13" customHeight="1">
      <c r="A766" s="740">
        <v>455</v>
      </c>
      <c r="B766" s="740">
        <f t="shared" si="5"/>
        <v>758</v>
      </c>
      <c r="C766" s="755"/>
      <c r="D766" s="755"/>
      <c r="E766" s="558"/>
      <c r="F766" s="665"/>
      <c r="G766" s="561" t="str">
        <f>IF(E766="","",VLOOKUP(E766,Ref_Brg!$B$8:$C$311,2,FALSE))</f>
        <v/>
      </c>
      <c r="H766" s="647"/>
      <c r="I766" s="660"/>
      <c r="J766" s="669" t="str">
        <f>IF(Table4[[#This Row],[Vol]]="","",Table4[[#This Row],[Vol]]*Table4[[#This Row],[Harga Beli]])</f>
        <v/>
      </c>
      <c r="K766" s="741"/>
    </row>
    <row r="767" spans="1:11" s="742" customFormat="1" ht="13" customHeight="1">
      <c r="A767" s="740">
        <v>456</v>
      </c>
      <c r="B767" s="740">
        <f t="shared" si="5"/>
        <v>759</v>
      </c>
      <c r="C767" s="755"/>
      <c r="D767" s="755"/>
      <c r="E767" s="558"/>
      <c r="F767" s="665"/>
      <c r="G767" s="561" t="str">
        <f>IF(E767="","",VLOOKUP(E767,Ref_Brg!$B$8:$C$311,2,FALSE))</f>
        <v/>
      </c>
      <c r="H767" s="647"/>
      <c r="I767" s="660"/>
      <c r="J767" s="669" t="str">
        <f>IF(Table4[[#This Row],[Vol]]="","",Table4[[#This Row],[Vol]]*Table4[[#This Row],[Harga Beli]])</f>
        <v/>
      </c>
      <c r="K767" s="741"/>
    </row>
    <row r="768" spans="1:11" s="742" customFormat="1" ht="13" customHeight="1">
      <c r="A768" s="740">
        <v>457</v>
      </c>
      <c r="B768" s="740">
        <f t="shared" si="5"/>
        <v>760</v>
      </c>
      <c r="C768" s="755"/>
      <c r="D768" s="755"/>
      <c r="E768" s="558"/>
      <c r="F768" s="665"/>
      <c r="G768" s="561" t="str">
        <f>IF(E768="","",VLOOKUP(E768,Ref_Brg!$B$8:$C$311,2,FALSE))</f>
        <v/>
      </c>
      <c r="H768" s="647"/>
      <c r="I768" s="660"/>
      <c r="J768" s="669" t="str">
        <f>IF(Table4[[#This Row],[Vol]]="","",Table4[[#This Row],[Vol]]*Table4[[#This Row],[Harga Beli]])</f>
        <v/>
      </c>
      <c r="K768" s="741"/>
    </row>
    <row r="769" spans="1:11" s="742" customFormat="1" ht="13" customHeight="1">
      <c r="A769" s="740">
        <v>458</v>
      </c>
      <c r="B769" s="740">
        <f t="shared" si="5"/>
        <v>761</v>
      </c>
      <c r="C769" s="755"/>
      <c r="D769" s="755"/>
      <c r="E769" s="558"/>
      <c r="F769" s="665"/>
      <c r="G769" s="561" t="str">
        <f>IF(E769="","",VLOOKUP(E769,Ref_Brg!$B$8:$C$311,2,FALSE))</f>
        <v/>
      </c>
      <c r="H769" s="647"/>
      <c r="I769" s="660"/>
      <c r="J769" s="669" t="str">
        <f>IF(Table4[[#This Row],[Vol]]="","",Table4[[#This Row],[Vol]]*Table4[[#This Row],[Harga Beli]])</f>
        <v/>
      </c>
      <c r="K769" s="741"/>
    </row>
    <row r="770" spans="1:11" s="742" customFormat="1" ht="13" customHeight="1">
      <c r="A770" s="740">
        <v>459</v>
      </c>
      <c r="B770" s="740">
        <f t="shared" si="5"/>
        <v>762</v>
      </c>
      <c r="C770" s="755"/>
      <c r="D770" s="755"/>
      <c r="E770" s="558"/>
      <c r="F770" s="665"/>
      <c r="G770" s="561" t="str">
        <f>IF(E770="","",VLOOKUP(E770,Ref_Brg!$B$8:$C$311,2,FALSE))</f>
        <v/>
      </c>
      <c r="H770" s="647"/>
      <c r="I770" s="660"/>
      <c r="J770" s="669" t="str">
        <f>IF(Table4[[#This Row],[Vol]]="","",Table4[[#This Row],[Vol]]*Table4[[#This Row],[Harga Beli]])</f>
        <v/>
      </c>
      <c r="K770" s="741"/>
    </row>
    <row r="771" spans="1:11" s="742" customFormat="1" ht="13" customHeight="1">
      <c r="A771" s="740">
        <v>460</v>
      </c>
      <c r="B771" s="740">
        <f t="shared" si="5"/>
        <v>763</v>
      </c>
      <c r="C771" s="755"/>
      <c r="D771" s="755"/>
      <c r="E771" s="558"/>
      <c r="F771" s="665"/>
      <c r="G771" s="561" t="str">
        <f>IF(E771="","",VLOOKUP(E771,Ref_Brg!$B$8:$C$311,2,FALSE))</f>
        <v/>
      </c>
      <c r="H771" s="647"/>
      <c r="I771" s="660"/>
      <c r="J771" s="669" t="str">
        <f>IF(Table4[[#This Row],[Vol]]="","",Table4[[#This Row],[Vol]]*Table4[[#This Row],[Harga Beli]])</f>
        <v/>
      </c>
      <c r="K771" s="741"/>
    </row>
    <row r="772" spans="1:11" s="742" customFormat="1" ht="13" customHeight="1">
      <c r="A772" s="740">
        <v>461</v>
      </c>
      <c r="B772" s="740">
        <f t="shared" si="5"/>
        <v>764</v>
      </c>
      <c r="C772" s="755"/>
      <c r="D772" s="755"/>
      <c r="E772" s="558"/>
      <c r="F772" s="665"/>
      <c r="G772" s="561" t="str">
        <f>IF(E772="","",VLOOKUP(E772,Ref_Brg!$B$8:$C$311,2,FALSE))</f>
        <v/>
      </c>
      <c r="H772" s="647"/>
      <c r="I772" s="660"/>
      <c r="J772" s="669" t="str">
        <f>IF(Table4[[#This Row],[Vol]]="","",Table4[[#This Row],[Vol]]*Table4[[#This Row],[Harga Beli]])</f>
        <v/>
      </c>
      <c r="K772" s="741"/>
    </row>
    <row r="773" spans="1:11" s="742" customFormat="1" ht="13" customHeight="1">
      <c r="A773" s="740">
        <v>462</v>
      </c>
      <c r="B773" s="740">
        <f t="shared" si="5"/>
        <v>765</v>
      </c>
      <c r="C773" s="755"/>
      <c r="D773" s="755"/>
      <c r="E773" s="558"/>
      <c r="F773" s="665"/>
      <c r="G773" s="561" t="str">
        <f>IF(E773="","",VLOOKUP(E773,Ref_Brg!$B$8:$C$311,2,FALSE))</f>
        <v/>
      </c>
      <c r="H773" s="647"/>
      <c r="I773" s="660"/>
      <c r="J773" s="669" t="str">
        <f>IF(Table4[[#This Row],[Vol]]="","",Table4[[#This Row],[Vol]]*Table4[[#This Row],[Harga Beli]])</f>
        <v/>
      </c>
      <c r="K773" s="741"/>
    </row>
    <row r="774" spans="1:11" s="742" customFormat="1" ht="13" customHeight="1">
      <c r="A774" s="740">
        <v>463</v>
      </c>
      <c r="B774" s="740">
        <f t="shared" si="5"/>
        <v>766</v>
      </c>
      <c r="C774" s="755"/>
      <c r="D774" s="755"/>
      <c r="E774" s="558"/>
      <c r="F774" s="665"/>
      <c r="G774" s="561" t="str">
        <f>IF(E774="","",VLOOKUP(E774,Ref_Brg!$B$8:$C$311,2,FALSE))</f>
        <v/>
      </c>
      <c r="H774" s="647"/>
      <c r="I774" s="660"/>
      <c r="J774" s="669" t="str">
        <f>IF(Table4[[#This Row],[Vol]]="","",Table4[[#This Row],[Vol]]*Table4[[#This Row],[Harga Beli]])</f>
        <v/>
      </c>
      <c r="K774" s="741"/>
    </row>
    <row r="775" spans="1:11" s="742" customFormat="1" ht="13" customHeight="1">
      <c r="A775" s="740">
        <v>464</v>
      </c>
      <c r="B775" s="740">
        <f t="shared" si="5"/>
        <v>767</v>
      </c>
      <c r="C775" s="755"/>
      <c r="D775" s="755"/>
      <c r="E775" s="558"/>
      <c r="F775" s="665"/>
      <c r="G775" s="561" t="str">
        <f>IF(E775="","",VLOOKUP(E775,Ref_Brg!$B$8:$C$311,2,FALSE))</f>
        <v/>
      </c>
      <c r="H775" s="647"/>
      <c r="I775" s="660"/>
      <c r="J775" s="669" t="str">
        <f>IF(Table4[[#This Row],[Vol]]="","",Table4[[#This Row],[Vol]]*Table4[[#This Row],[Harga Beli]])</f>
        <v/>
      </c>
      <c r="K775" s="741"/>
    </row>
    <row r="776" spans="1:11" s="742" customFormat="1" ht="13" customHeight="1">
      <c r="A776" s="740">
        <v>465</v>
      </c>
      <c r="B776" s="740">
        <f t="shared" si="5"/>
        <v>768</v>
      </c>
      <c r="C776" s="755"/>
      <c r="D776" s="755"/>
      <c r="E776" s="558"/>
      <c r="F776" s="665"/>
      <c r="G776" s="561" t="str">
        <f>IF(E776="","",VLOOKUP(E776,Ref_Brg!$B$8:$C$311,2,FALSE))</f>
        <v/>
      </c>
      <c r="H776" s="647"/>
      <c r="I776" s="660"/>
      <c r="J776" s="669" t="str">
        <f>IF(Table4[[#This Row],[Vol]]="","",Table4[[#This Row],[Vol]]*Table4[[#This Row],[Harga Beli]])</f>
        <v/>
      </c>
      <c r="K776" s="741"/>
    </row>
    <row r="777" spans="1:11" s="742" customFormat="1" ht="13" customHeight="1">
      <c r="A777" s="740">
        <v>466</v>
      </c>
      <c r="B777" s="740">
        <f t="shared" si="5"/>
        <v>769</v>
      </c>
      <c r="C777" s="755"/>
      <c r="D777" s="755"/>
      <c r="E777" s="558"/>
      <c r="F777" s="665"/>
      <c r="G777" s="561" t="str">
        <f>IF(E777="","",VLOOKUP(E777,Ref_Brg!$B$8:$C$311,2,FALSE))</f>
        <v/>
      </c>
      <c r="H777" s="647"/>
      <c r="I777" s="660"/>
      <c r="J777" s="669" t="str">
        <f>IF(Table4[[#This Row],[Vol]]="","",Table4[[#This Row],[Vol]]*Table4[[#This Row],[Harga Beli]])</f>
        <v/>
      </c>
      <c r="K777" s="741"/>
    </row>
    <row r="778" spans="1:11" s="742" customFormat="1" ht="13" customHeight="1">
      <c r="A778" s="740">
        <v>467</v>
      </c>
      <c r="B778" s="740">
        <f t="shared" si="5"/>
        <v>770</v>
      </c>
      <c r="C778" s="755"/>
      <c r="D778" s="755"/>
      <c r="E778" s="558"/>
      <c r="F778" s="665"/>
      <c r="G778" s="561" t="str">
        <f>IF(E778="","",VLOOKUP(E778,Ref_Brg!$B$8:$C$311,2,FALSE))</f>
        <v/>
      </c>
      <c r="H778" s="647"/>
      <c r="I778" s="660"/>
      <c r="J778" s="669" t="str">
        <f>IF(Table4[[#This Row],[Vol]]="","",Table4[[#This Row],[Vol]]*Table4[[#This Row],[Harga Beli]])</f>
        <v/>
      </c>
      <c r="K778" s="741"/>
    </row>
    <row r="779" spans="1:11" s="742" customFormat="1" ht="13" customHeight="1">
      <c r="A779" s="740">
        <v>468</v>
      </c>
      <c r="B779" s="740">
        <f t="shared" si="5"/>
        <v>771</v>
      </c>
      <c r="C779" s="755"/>
      <c r="D779" s="755"/>
      <c r="E779" s="558"/>
      <c r="F779" s="665"/>
      <c r="G779" s="561" t="str">
        <f>IF(E779="","",VLOOKUP(E779,Ref_Brg!$B$8:$C$311,2,FALSE))</f>
        <v/>
      </c>
      <c r="H779" s="647"/>
      <c r="I779" s="660"/>
      <c r="J779" s="669" t="str">
        <f>IF(Table4[[#This Row],[Vol]]="","",Table4[[#This Row],[Vol]]*Table4[[#This Row],[Harga Beli]])</f>
        <v/>
      </c>
      <c r="K779" s="741"/>
    </row>
    <row r="780" spans="1:11" s="742" customFormat="1" ht="13" customHeight="1">
      <c r="A780" s="740">
        <v>469</v>
      </c>
      <c r="B780" s="740">
        <f t="shared" si="5"/>
        <v>772</v>
      </c>
      <c r="C780" s="755"/>
      <c r="D780" s="755"/>
      <c r="E780" s="558"/>
      <c r="F780" s="665"/>
      <c r="G780" s="561" t="str">
        <f>IF(E780="","",VLOOKUP(E780,Ref_Brg!$B$8:$C$311,2,FALSE))</f>
        <v/>
      </c>
      <c r="H780" s="647"/>
      <c r="I780" s="660"/>
      <c r="J780" s="669" t="str">
        <f>IF(Table4[[#This Row],[Vol]]="","",Table4[[#This Row],[Vol]]*Table4[[#This Row],[Harga Beli]])</f>
        <v/>
      </c>
      <c r="K780" s="741"/>
    </row>
    <row r="781" spans="1:11" s="742" customFormat="1" ht="13" customHeight="1">
      <c r="A781" s="740">
        <v>470</v>
      </c>
      <c r="B781" s="740">
        <f t="shared" si="5"/>
        <v>773</v>
      </c>
      <c r="C781" s="755"/>
      <c r="D781" s="755"/>
      <c r="E781" s="558"/>
      <c r="F781" s="665"/>
      <c r="G781" s="561" t="str">
        <f>IF(E781="","",VLOOKUP(E781,Ref_Brg!$B$8:$C$311,2,FALSE))</f>
        <v/>
      </c>
      <c r="H781" s="647"/>
      <c r="I781" s="660"/>
      <c r="J781" s="669" t="str">
        <f>IF(Table4[[#This Row],[Vol]]="","",Table4[[#This Row],[Vol]]*Table4[[#This Row],[Harga Beli]])</f>
        <v/>
      </c>
      <c r="K781" s="741"/>
    </row>
    <row r="782" spans="1:11" s="742" customFormat="1" ht="13" customHeight="1">
      <c r="A782" s="740">
        <v>471</v>
      </c>
      <c r="B782" s="740">
        <f t="shared" si="5"/>
        <v>774</v>
      </c>
      <c r="C782" s="755"/>
      <c r="D782" s="755"/>
      <c r="E782" s="558"/>
      <c r="F782" s="665"/>
      <c r="G782" s="561" t="str">
        <f>IF(E782="","",VLOOKUP(E782,Ref_Brg!$B$8:$C$311,2,FALSE))</f>
        <v/>
      </c>
      <c r="H782" s="647"/>
      <c r="I782" s="660"/>
      <c r="J782" s="669" t="str">
        <f>IF(Table4[[#This Row],[Vol]]="","",Table4[[#This Row],[Vol]]*Table4[[#This Row],[Harga Beli]])</f>
        <v/>
      </c>
      <c r="K782" s="741"/>
    </row>
    <row r="783" spans="1:11" s="742" customFormat="1" ht="13" customHeight="1">
      <c r="A783" s="740">
        <v>472</v>
      </c>
      <c r="B783" s="740">
        <f t="shared" si="5"/>
        <v>775</v>
      </c>
      <c r="C783" s="755"/>
      <c r="D783" s="755"/>
      <c r="E783" s="558"/>
      <c r="F783" s="665"/>
      <c r="G783" s="561" t="str">
        <f>IF(E783="","",VLOOKUP(E783,Ref_Brg!$B$8:$C$311,2,FALSE))</f>
        <v/>
      </c>
      <c r="H783" s="647"/>
      <c r="I783" s="660"/>
      <c r="J783" s="669" t="str">
        <f>IF(Table4[[#This Row],[Vol]]="","",Table4[[#This Row],[Vol]]*Table4[[#This Row],[Harga Beli]])</f>
        <v/>
      </c>
      <c r="K783" s="741"/>
    </row>
    <row r="784" spans="1:11" s="742" customFormat="1" ht="13" customHeight="1">
      <c r="A784" s="740">
        <v>473</v>
      </c>
      <c r="B784" s="740">
        <f t="shared" si="5"/>
        <v>776</v>
      </c>
      <c r="C784" s="755"/>
      <c r="D784" s="755"/>
      <c r="E784" s="558"/>
      <c r="F784" s="665"/>
      <c r="G784" s="561" t="str">
        <f>IF(E784="","",VLOOKUP(E784,Ref_Brg!$B$8:$C$311,2,FALSE))</f>
        <v/>
      </c>
      <c r="H784" s="647"/>
      <c r="I784" s="660"/>
      <c r="J784" s="669" t="str">
        <f>IF(Table4[[#This Row],[Vol]]="","",Table4[[#This Row],[Vol]]*Table4[[#This Row],[Harga Beli]])</f>
        <v/>
      </c>
      <c r="K784" s="741"/>
    </row>
    <row r="785" spans="1:11" s="742" customFormat="1" ht="13" customHeight="1">
      <c r="A785" s="740">
        <v>474</v>
      </c>
      <c r="B785" s="740">
        <f t="shared" si="5"/>
        <v>777</v>
      </c>
      <c r="C785" s="755"/>
      <c r="D785" s="755"/>
      <c r="E785" s="558"/>
      <c r="F785" s="665"/>
      <c r="G785" s="561" t="str">
        <f>IF(E785="","",VLOOKUP(E785,Ref_Brg!$B$8:$C$311,2,FALSE))</f>
        <v/>
      </c>
      <c r="H785" s="647"/>
      <c r="I785" s="660"/>
      <c r="J785" s="669" t="str">
        <f>IF(Table4[[#This Row],[Vol]]="","",Table4[[#This Row],[Vol]]*Table4[[#This Row],[Harga Beli]])</f>
        <v/>
      </c>
      <c r="K785" s="741"/>
    </row>
    <row r="786" spans="1:11" s="742" customFormat="1" ht="13" customHeight="1">
      <c r="A786" s="740">
        <v>475</v>
      </c>
      <c r="B786" s="740">
        <f t="shared" si="5"/>
        <v>778</v>
      </c>
      <c r="C786" s="755"/>
      <c r="D786" s="755"/>
      <c r="E786" s="558"/>
      <c r="F786" s="665"/>
      <c r="G786" s="561" t="str">
        <f>IF(E786="","",VLOOKUP(E786,Ref_Brg!$B$8:$C$311,2,FALSE))</f>
        <v/>
      </c>
      <c r="H786" s="647"/>
      <c r="I786" s="660"/>
      <c r="J786" s="669" t="str">
        <f>IF(Table4[[#This Row],[Vol]]="","",Table4[[#This Row],[Vol]]*Table4[[#This Row],[Harga Beli]])</f>
        <v/>
      </c>
      <c r="K786" s="741"/>
    </row>
    <row r="787" spans="1:11" s="742" customFormat="1" ht="13" customHeight="1">
      <c r="A787" s="740">
        <v>476</v>
      </c>
      <c r="B787" s="740">
        <f t="shared" si="5"/>
        <v>779</v>
      </c>
      <c r="C787" s="755"/>
      <c r="D787" s="755"/>
      <c r="E787" s="558"/>
      <c r="F787" s="665"/>
      <c r="G787" s="561" t="str">
        <f>IF(E787="","",VLOOKUP(E787,Ref_Brg!$B$8:$C$311,2,FALSE))</f>
        <v/>
      </c>
      <c r="H787" s="647"/>
      <c r="I787" s="660"/>
      <c r="J787" s="669" t="str">
        <f>IF(Table4[[#This Row],[Vol]]="","",Table4[[#This Row],[Vol]]*Table4[[#This Row],[Harga Beli]])</f>
        <v/>
      </c>
      <c r="K787" s="741"/>
    </row>
    <row r="788" spans="1:11" s="742" customFormat="1" ht="13" customHeight="1">
      <c r="A788" s="740">
        <v>477</v>
      </c>
      <c r="B788" s="740">
        <f t="shared" si="5"/>
        <v>780</v>
      </c>
      <c r="C788" s="755"/>
      <c r="D788" s="755"/>
      <c r="E788" s="558"/>
      <c r="F788" s="665"/>
      <c r="G788" s="561" t="str">
        <f>IF(E788="","",VLOOKUP(E788,Ref_Brg!$B$8:$C$311,2,FALSE))</f>
        <v/>
      </c>
      <c r="H788" s="647"/>
      <c r="I788" s="660"/>
      <c r="J788" s="669" t="str">
        <f>IF(Table4[[#This Row],[Vol]]="","",Table4[[#This Row],[Vol]]*Table4[[#This Row],[Harga Beli]])</f>
        <v/>
      </c>
      <c r="K788" s="741"/>
    </row>
    <row r="789" spans="1:11" s="742" customFormat="1" ht="13" customHeight="1">
      <c r="A789" s="740">
        <v>478</v>
      </c>
      <c r="B789" s="740">
        <f t="shared" si="5"/>
        <v>781</v>
      </c>
      <c r="C789" s="755"/>
      <c r="D789" s="755"/>
      <c r="E789" s="558"/>
      <c r="F789" s="665"/>
      <c r="G789" s="561" t="str">
        <f>IF(E789="","",VLOOKUP(E789,Ref_Brg!$B$8:$C$311,2,FALSE))</f>
        <v/>
      </c>
      <c r="H789" s="647"/>
      <c r="I789" s="660"/>
      <c r="J789" s="669" t="str">
        <f>IF(Table4[[#This Row],[Vol]]="","",Table4[[#This Row],[Vol]]*Table4[[#This Row],[Harga Beli]])</f>
        <v/>
      </c>
      <c r="K789" s="741"/>
    </row>
    <row r="790" spans="1:11" s="742" customFormat="1" ht="13" customHeight="1">
      <c r="A790" s="740">
        <v>479</v>
      </c>
      <c r="B790" s="740">
        <f t="shared" si="5"/>
        <v>782</v>
      </c>
      <c r="C790" s="755"/>
      <c r="D790" s="755"/>
      <c r="E790" s="558"/>
      <c r="F790" s="665"/>
      <c r="G790" s="561" t="str">
        <f>IF(E790="","",VLOOKUP(E790,Ref_Brg!$B$8:$C$311,2,FALSE))</f>
        <v/>
      </c>
      <c r="H790" s="647"/>
      <c r="I790" s="660"/>
      <c r="J790" s="669" t="str">
        <f>IF(Table4[[#This Row],[Vol]]="","",Table4[[#This Row],[Vol]]*Table4[[#This Row],[Harga Beli]])</f>
        <v/>
      </c>
      <c r="K790" s="741"/>
    </row>
    <row r="791" spans="1:11" s="742" customFormat="1" ht="13" customHeight="1">
      <c r="A791" s="740">
        <v>480</v>
      </c>
      <c r="B791" s="740">
        <f t="shared" si="5"/>
        <v>783</v>
      </c>
      <c r="C791" s="755"/>
      <c r="D791" s="755"/>
      <c r="E791" s="558"/>
      <c r="F791" s="665"/>
      <c r="G791" s="561" t="str">
        <f>IF(E791="","",VLOOKUP(E791,Ref_Brg!$B$8:$C$311,2,FALSE))</f>
        <v/>
      </c>
      <c r="H791" s="647"/>
      <c r="I791" s="660"/>
      <c r="J791" s="669" t="str">
        <f>IF(Table4[[#This Row],[Vol]]="","",Table4[[#This Row],[Vol]]*Table4[[#This Row],[Harga Beli]])</f>
        <v/>
      </c>
      <c r="K791" s="741"/>
    </row>
    <row r="792" spans="1:11" s="742" customFormat="1" ht="13" customHeight="1">
      <c r="A792" s="740">
        <v>481</v>
      </c>
      <c r="B792" s="740">
        <f t="shared" si="5"/>
        <v>784</v>
      </c>
      <c r="C792" s="755"/>
      <c r="D792" s="755"/>
      <c r="E792" s="558"/>
      <c r="F792" s="665"/>
      <c r="G792" s="561" t="str">
        <f>IF(E792="","",VLOOKUP(E792,Ref_Brg!$B$8:$C$311,2,FALSE))</f>
        <v/>
      </c>
      <c r="H792" s="647"/>
      <c r="I792" s="660"/>
      <c r="J792" s="669" t="str">
        <f>IF(Table4[[#This Row],[Vol]]="","",Table4[[#This Row],[Vol]]*Table4[[#This Row],[Harga Beli]])</f>
        <v/>
      </c>
      <c r="K792" s="741"/>
    </row>
    <row r="793" spans="1:11" s="742" customFormat="1" ht="13" customHeight="1">
      <c r="A793" s="740">
        <v>482</v>
      </c>
      <c r="B793" s="740">
        <f t="shared" si="5"/>
        <v>785</v>
      </c>
      <c r="C793" s="755"/>
      <c r="D793" s="755"/>
      <c r="E793" s="558"/>
      <c r="F793" s="665"/>
      <c r="G793" s="561" t="str">
        <f>IF(E793="","",VLOOKUP(E793,Ref_Brg!$B$8:$C$311,2,FALSE))</f>
        <v/>
      </c>
      <c r="H793" s="647"/>
      <c r="I793" s="660"/>
      <c r="J793" s="669" t="str">
        <f>IF(Table4[[#This Row],[Vol]]="","",Table4[[#This Row],[Vol]]*Table4[[#This Row],[Harga Beli]])</f>
        <v/>
      </c>
      <c r="K793" s="741"/>
    </row>
    <row r="794" spans="1:11" s="742" customFormat="1" ht="13" customHeight="1">
      <c r="A794" s="740">
        <v>483</v>
      </c>
      <c r="B794" s="740">
        <f t="shared" ref="B794:B811" si="6">B793+1</f>
        <v>786</v>
      </c>
      <c r="C794" s="755"/>
      <c r="D794" s="755"/>
      <c r="E794" s="558"/>
      <c r="F794" s="665"/>
      <c r="G794" s="561" t="str">
        <f>IF(E794="","",VLOOKUP(E794,Ref_Brg!$B$8:$C$311,2,FALSE))</f>
        <v/>
      </c>
      <c r="H794" s="647"/>
      <c r="I794" s="660"/>
      <c r="J794" s="669" t="str">
        <f>IF(Table4[[#This Row],[Vol]]="","",Table4[[#This Row],[Vol]]*Table4[[#This Row],[Harga Beli]])</f>
        <v/>
      </c>
      <c r="K794" s="741"/>
    </row>
    <row r="795" spans="1:11" s="742" customFormat="1" ht="13" customHeight="1">
      <c r="A795" s="740">
        <v>484</v>
      </c>
      <c r="B795" s="740">
        <f t="shared" si="6"/>
        <v>787</v>
      </c>
      <c r="C795" s="755"/>
      <c r="D795" s="755"/>
      <c r="E795" s="558"/>
      <c r="F795" s="665"/>
      <c r="G795" s="561" t="str">
        <f>IF(E795="","",VLOOKUP(E795,Ref_Brg!$B$8:$C$311,2,FALSE))</f>
        <v/>
      </c>
      <c r="H795" s="647"/>
      <c r="I795" s="660"/>
      <c r="J795" s="669" t="str">
        <f>IF(Table4[[#This Row],[Vol]]="","",Table4[[#This Row],[Vol]]*Table4[[#This Row],[Harga Beli]])</f>
        <v/>
      </c>
      <c r="K795" s="741"/>
    </row>
    <row r="796" spans="1:11" s="742" customFormat="1" ht="13" customHeight="1">
      <c r="A796" s="740">
        <v>485</v>
      </c>
      <c r="B796" s="740">
        <f t="shared" si="6"/>
        <v>788</v>
      </c>
      <c r="C796" s="755"/>
      <c r="D796" s="755"/>
      <c r="E796" s="558"/>
      <c r="F796" s="665"/>
      <c r="G796" s="561" t="str">
        <f>IF(E796="","",VLOOKUP(E796,Ref_Brg!$B$8:$C$311,2,FALSE))</f>
        <v/>
      </c>
      <c r="H796" s="647"/>
      <c r="I796" s="660"/>
      <c r="J796" s="669" t="str">
        <f>IF(Table4[[#This Row],[Vol]]="","",Table4[[#This Row],[Vol]]*Table4[[#This Row],[Harga Beli]])</f>
        <v/>
      </c>
      <c r="K796" s="741"/>
    </row>
    <row r="797" spans="1:11" s="742" customFormat="1" ht="13" customHeight="1">
      <c r="A797" s="740">
        <v>486</v>
      </c>
      <c r="B797" s="740">
        <f t="shared" si="6"/>
        <v>789</v>
      </c>
      <c r="C797" s="755"/>
      <c r="D797" s="755"/>
      <c r="E797" s="558"/>
      <c r="F797" s="665"/>
      <c r="G797" s="561" t="str">
        <f>IF(E797="","",VLOOKUP(E797,Ref_Brg!$B$8:$C$311,2,FALSE))</f>
        <v/>
      </c>
      <c r="H797" s="647"/>
      <c r="I797" s="660"/>
      <c r="J797" s="669" t="str">
        <f>IF(Table4[[#This Row],[Vol]]="","",Table4[[#This Row],[Vol]]*Table4[[#This Row],[Harga Beli]])</f>
        <v/>
      </c>
      <c r="K797" s="741"/>
    </row>
    <row r="798" spans="1:11" s="742" customFormat="1" ht="13" customHeight="1">
      <c r="A798" s="740">
        <v>487</v>
      </c>
      <c r="B798" s="740">
        <f t="shared" si="6"/>
        <v>790</v>
      </c>
      <c r="C798" s="755"/>
      <c r="D798" s="755"/>
      <c r="E798" s="558"/>
      <c r="F798" s="665"/>
      <c r="G798" s="561" t="str">
        <f>IF(E798="","",VLOOKUP(E798,Ref_Brg!$B$8:$C$311,2,FALSE))</f>
        <v/>
      </c>
      <c r="H798" s="647"/>
      <c r="I798" s="660"/>
      <c r="J798" s="669" t="str">
        <f>IF(Table4[[#This Row],[Vol]]="","",Table4[[#This Row],[Vol]]*Table4[[#This Row],[Harga Beli]])</f>
        <v/>
      </c>
      <c r="K798" s="741"/>
    </row>
    <row r="799" spans="1:11" s="742" customFormat="1" ht="13" customHeight="1">
      <c r="A799" s="740">
        <v>488</v>
      </c>
      <c r="B799" s="740">
        <f t="shared" si="6"/>
        <v>791</v>
      </c>
      <c r="C799" s="755"/>
      <c r="D799" s="755"/>
      <c r="E799" s="558"/>
      <c r="F799" s="665"/>
      <c r="G799" s="561" t="str">
        <f>IF(E799="","",VLOOKUP(E799,Ref_Brg!$B$8:$C$311,2,FALSE))</f>
        <v/>
      </c>
      <c r="H799" s="647"/>
      <c r="I799" s="660"/>
      <c r="J799" s="669" t="str">
        <f>IF(Table4[[#This Row],[Vol]]="","",Table4[[#This Row],[Vol]]*Table4[[#This Row],[Harga Beli]])</f>
        <v/>
      </c>
      <c r="K799" s="741"/>
    </row>
    <row r="800" spans="1:11" s="742" customFormat="1" ht="13" customHeight="1">
      <c r="A800" s="740">
        <v>489</v>
      </c>
      <c r="B800" s="740">
        <f t="shared" si="6"/>
        <v>792</v>
      </c>
      <c r="C800" s="755"/>
      <c r="D800" s="755"/>
      <c r="E800" s="558"/>
      <c r="F800" s="665"/>
      <c r="G800" s="561" t="str">
        <f>IF(E800="","",VLOOKUP(E800,Ref_Brg!$B$8:$C$311,2,FALSE))</f>
        <v/>
      </c>
      <c r="H800" s="647"/>
      <c r="I800" s="660"/>
      <c r="J800" s="669" t="str">
        <f>IF(Table4[[#This Row],[Vol]]="","",Table4[[#This Row],[Vol]]*Table4[[#This Row],[Harga Beli]])</f>
        <v/>
      </c>
      <c r="K800" s="741"/>
    </row>
    <row r="801" spans="1:11" s="742" customFormat="1" ht="13" customHeight="1">
      <c r="A801" s="740">
        <v>490</v>
      </c>
      <c r="B801" s="740">
        <f t="shared" si="6"/>
        <v>793</v>
      </c>
      <c r="C801" s="755"/>
      <c r="D801" s="755"/>
      <c r="E801" s="558"/>
      <c r="F801" s="665"/>
      <c r="G801" s="561" t="str">
        <f>IF(E801="","",VLOOKUP(E801,Ref_Brg!$B$8:$C$311,2,FALSE))</f>
        <v/>
      </c>
      <c r="H801" s="647"/>
      <c r="I801" s="660"/>
      <c r="J801" s="669" t="str">
        <f>IF(Table4[[#This Row],[Vol]]="","",Table4[[#This Row],[Vol]]*Table4[[#This Row],[Harga Beli]])</f>
        <v/>
      </c>
      <c r="K801" s="741"/>
    </row>
    <row r="802" spans="1:11" s="742" customFormat="1" ht="13" customHeight="1">
      <c r="A802" s="740">
        <v>491</v>
      </c>
      <c r="B802" s="740">
        <f t="shared" si="6"/>
        <v>794</v>
      </c>
      <c r="C802" s="755"/>
      <c r="D802" s="755"/>
      <c r="E802" s="558"/>
      <c r="F802" s="665"/>
      <c r="G802" s="561" t="str">
        <f>IF(E802="","",VLOOKUP(E802,Ref_Brg!$B$8:$C$311,2,FALSE))</f>
        <v/>
      </c>
      <c r="H802" s="647"/>
      <c r="I802" s="660"/>
      <c r="J802" s="669" t="str">
        <f>IF(Table4[[#This Row],[Vol]]="","",Table4[[#This Row],[Vol]]*Table4[[#This Row],[Harga Beli]])</f>
        <v/>
      </c>
      <c r="K802" s="741"/>
    </row>
    <row r="803" spans="1:11" s="742" customFormat="1" ht="13" customHeight="1">
      <c r="A803" s="740">
        <v>492</v>
      </c>
      <c r="B803" s="740">
        <f t="shared" si="6"/>
        <v>795</v>
      </c>
      <c r="C803" s="755"/>
      <c r="D803" s="755"/>
      <c r="E803" s="558"/>
      <c r="F803" s="665"/>
      <c r="G803" s="561" t="str">
        <f>IF(E803="","",VLOOKUP(E803,Ref_Brg!$B$8:$C$311,2,FALSE))</f>
        <v/>
      </c>
      <c r="H803" s="647"/>
      <c r="I803" s="660"/>
      <c r="J803" s="669" t="str">
        <f>IF(Table4[[#This Row],[Vol]]="","",Table4[[#This Row],[Vol]]*Table4[[#This Row],[Harga Beli]])</f>
        <v/>
      </c>
      <c r="K803" s="741"/>
    </row>
    <row r="804" spans="1:11" s="742" customFormat="1" ht="13" customHeight="1">
      <c r="A804" s="740">
        <v>493</v>
      </c>
      <c r="B804" s="740">
        <f t="shared" si="6"/>
        <v>796</v>
      </c>
      <c r="C804" s="755"/>
      <c r="D804" s="755"/>
      <c r="E804" s="558"/>
      <c r="F804" s="665"/>
      <c r="G804" s="561" t="str">
        <f>IF(E804="","",VLOOKUP(E804,Ref_Brg!$B$8:$C$311,2,FALSE))</f>
        <v/>
      </c>
      <c r="H804" s="647"/>
      <c r="I804" s="660"/>
      <c r="J804" s="669" t="str">
        <f>IF(Table4[[#This Row],[Vol]]="","",Table4[[#This Row],[Vol]]*Table4[[#This Row],[Harga Beli]])</f>
        <v/>
      </c>
      <c r="K804" s="741"/>
    </row>
    <row r="805" spans="1:11" s="742" customFormat="1" ht="13" customHeight="1">
      <c r="A805" s="740">
        <v>494</v>
      </c>
      <c r="B805" s="740">
        <f t="shared" si="6"/>
        <v>797</v>
      </c>
      <c r="C805" s="755"/>
      <c r="D805" s="755"/>
      <c r="E805" s="558"/>
      <c r="F805" s="665"/>
      <c r="G805" s="561" t="str">
        <f>IF(E805="","",VLOOKUP(E805,Ref_Brg!$B$8:$C$311,2,FALSE))</f>
        <v/>
      </c>
      <c r="H805" s="647"/>
      <c r="I805" s="660"/>
      <c r="J805" s="669" t="str">
        <f>IF(Table4[[#This Row],[Vol]]="","",Table4[[#This Row],[Vol]]*Table4[[#This Row],[Harga Beli]])</f>
        <v/>
      </c>
      <c r="K805" s="741"/>
    </row>
    <row r="806" spans="1:11" s="742" customFormat="1" ht="13" customHeight="1">
      <c r="A806" s="740">
        <v>495</v>
      </c>
      <c r="B806" s="740">
        <f t="shared" si="6"/>
        <v>798</v>
      </c>
      <c r="C806" s="755"/>
      <c r="D806" s="755"/>
      <c r="E806" s="558"/>
      <c r="F806" s="665"/>
      <c r="G806" s="561" t="str">
        <f>IF(E806="","",VLOOKUP(E806,Ref_Brg!$B$8:$C$311,2,FALSE))</f>
        <v/>
      </c>
      <c r="H806" s="647"/>
      <c r="I806" s="660"/>
      <c r="J806" s="669" t="str">
        <f>IF(Table4[[#This Row],[Vol]]="","",Table4[[#This Row],[Vol]]*Table4[[#This Row],[Harga Beli]])</f>
        <v/>
      </c>
      <c r="K806" s="741"/>
    </row>
    <row r="807" spans="1:11" s="742" customFormat="1" ht="13" customHeight="1">
      <c r="A807" s="740">
        <v>496</v>
      </c>
      <c r="B807" s="740">
        <f t="shared" si="6"/>
        <v>799</v>
      </c>
      <c r="C807" s="755"/>
      <c r="D807" s="755"/>
      <c r="E807" s="558"/>
      <c r="F807" s="665"/>
      <c r="G807" s="561" t="str">
        <f>IF(E807="","",VLOOKUP(E807,Ref_Brg!$B$8:$C$311,2,FALSE))</f>
        <v/>
      </c>
      <c r="H807" s="647"/>
      <c r="I807" s="660"/>
      <c r="J807" s="669" t="str">
        <f>IF(Table4[[#This Row],[Vol]]="","",Table4[[#This Row],[Vol]]*Table4[[#This Row],[Harga Beli]])</f>
        <v/>
      </c>
      <c r="K807" s="741"/>
    </row>
    <row r="808" spans="1:11" s="742" customFormat="1" ht="13" customHeight="1">
      <c r="A808" s="740">
        <v>497</v>
      </c>
      <c r="B808" s="740">
        <f t="shared" si="6"/>
        <v>800</v>
      </c>
      <c r="C808" s="755"/>
      <c r="D808" s="755"/>
      <c r="E808" s="558"/>
      <c r="F808" s="665"/>
      <c r="G808" s="561" t="str">
        <f>IF(E808="","",VLOOKUP(E808,Ref_Brg!$B$8:$C$311,2,FALSE))</f>
        <v/>
      </c>
      <c r="H808" s="647"/>
      <c r="I808" s="660"/>
      <c r="J808" s="669" t="str">
        <f>IF(Table4[[#This Row],[Vol]]="","",Table4[[#This Row],[Vol]]*Table4[[#This Row],[Harga Beli]])</f>
        <v/>
      </c>
      <c r="K808" s="741"/>
    </row>
    <row r="809" spans="1:11" s="742" customFormat="1" ht="13" customHeight="1">
      <c r="A809" s="740">
        <v>498</v>
      </c>
      <c r="B809" s="740">
        <f t="shared" si="6"/>
        <v>801</v>
      </c>
      <c r="C809" s="755"/>
      <c r="D809" s="755"/>
      <c r="E809" s="558"/>
      <c r="F809" s="665"/>
      <c r="G809" s="561" t="str">
        <f>IF(E809="","",VLOOKUP(E809,Ref_Brg!$B$8:$C$311,2,FALSE))</f>
        <v/>
      </c>
      <c r="H809" s="647"/>
      <c r="I809" s="660"/>
      <c r="J809" s="669" t="str">
        <f>IF(Table4[[#This Row],[Vol]]="","",Table4[[#This Row],[Vol]]*Table4[[#This Row],[Harga Beli]])</f>
        <v/>
      </c>
      <c r="K809" s="741"/>
    </row>
    <row r="810" spans="1:11" s="742" customFormat="1" ht="13" customHeight="1">
      <c r="A810" s="740">
        <v>499</v>
      </c>
      <c r="B810" s="740">
        <f t="shared" si="6"/>
        <v>802</v>
      </c>
      <c r="C810" s="755"/>
      <c r="D810" s="755"/>
      <c r="E810" s="558"/>
      <c r="F810" s="665"/>
      <c r="G810" s="561" t="str">
        <f>IF(E810="","",VLOOKUP(E810,Ref_Brg!$B$8:$C$311,2,FALSE))</f>
        <v/>
      </c>
      <c r="H810" s="647"/>
      <c r="I810" s="660"/>
      <c r="J810" s="669" t="str">
        <f>IF(Table4[[#This Row],[Vol]]="","",Table4[[#This Row],[Vol]]*Table4[[#This Row],[Harga Beli]])</f>
        <v/>
      </c>
      <c r="K810" s="741"/>
    </row>
    <row r="811" spans="1:11" s="742" customFormat="1" ht="13" customHeight="1">
      <c r="A811" s="740">
        <v>500</v>
      </c>
      <c r="B811" s="740">
        <f t="shared" si="6"/>
        <v>803</v>
      </c>
      <c r="C811" s="755"/>
      <c r="D811" s="755"/>
      <c r="E811" s="558"/>
      <c r="F811" s="665"/>
      <c r="G811" s="561" t="str">
        <f>IF(E811="","",VLOOKUP(E811,Ref_Brg!$B$8:$C$311,2,FALSE))</f>
        <v/>
      </c>
      <c r="H811" s="647"/>
      <c r="I811" s="660"/>
      <c r="J811" s="669" t="str">
        <f>IF(Table4[[#This Row],[Vol]]="","",Table4[[#This Row],[Vol]]*Table4[[#This Row],[Harga Beli]])</f>
        <v/>
      </c>
      <c r="K811" s="741"/>
    </row>
    <row r="812" spans="1:11" ht="15" customHeight="1">
      <c r="A812" s="542" t="s">
        <v>141</v>
      </c>
      <c r="B812" s="670" t="s">
        <v>141</v>
      </c>
      <c r="C812" s="671" t="s">
        <v>141</v>
      </c>
      <c r="D812" s="672" t="s">
        <v>141</v>
      </c>
      <c r="E812" s="673" t="s">
        <v>141</v>
      </c>
      <c r="F812" s="674" t="s">
        <v>141</v>
      </c>
      <c r="G812" s="675" t="s">
        <v>141</v>
      </c>
      <c r="H812" s="676" t="s">
        <v>141</v>
      </c>
      <c r="I812" s="677" t="s">
        <v>141</v>
      </c>
      <c r="J812" s="542" t="s">
        <v>141</v>
      </c>
    </row>
  </sheetData>
  <sheetProtection algorithmName="SHA-512" hashValue="UEK3TdhsAiUq5LGM7hTt7f7ket6NYn+y4d+wej/316DK2CIK7OKiwK/ljv80g3Cf6JUaZMEg2r+pVKiCD6/AnQ==" saltValue="i2+dW/DDtghT6RVfuaEqww==" spinCount="100000" sheet="1" selectLockedCells="1"/>
  <printOptions horizontalCentered="1"/>
  <pageMargins left="0.39370078740157483" right="0.39370078740157483" top="0.39370078740157483" bottom="0.39370078740157483" header="0" footer="0"/>
  <pageSetup paperSize="9" scale="90" orientation="portrait" r:id="rId1"/>
  <ignoredErrors>
    <ignoredError sqref="G9:G203 G312:G330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EC67F2-9184-460C-856F-0CB62A4B1CE4}">
          <x14:formula1>
            <xm:f>Ref_Brg!$B$8:$B$311</xm:f>
          </x14:formula1>
          <xm:sqref>E312:E811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282D-48CC-4D3B-93B4-FA5C4ADB629D}">
  <sheetPr codeName="Sheet21">
    <tabColor rgb="FFFFFF00"/>
  </sheetPr>
  <dimension ref="A1:V995"/>
  <sheetViews>
    <sheetView showGridLines="0" topLeftCell="B2" zoomScale="110" zoomScaleNormal="110" workbookViewId="0">
      <selection activeCell="E11" sqref="E11"/>
    </sheetView>
  </sheetViews>
  <sheetFormatPr defaultColWidth="15.44140625" defaultRowHeight="15" customHeight="1"/>
  <cols>
    <col min="1" max="1" width="2.77734375" style="394" hidden="1" customWidth="1"/>
    <col min="2" max="2" width="5.77734375" style="394" customWidth="1"/>
    <col min="3" max="4" width="20.33203125" style="394" customWidth="1"/>
    <col min="5" max="5" width="50.77734375" style="394" customWidth="1"/>
    <col min="6" max="7" width="10.77734375" style="394" customWidth="1"/>
    <col min="8" max="22" width="11.109375" style="394" customWidth="1"/>
    <col min="23" max="16384" width="15.44140625" style="394"/>
  </cols>
  <sheetData>
    <row r="1" spans="2:22" ht="15" hidden="1" customHeight="1">
      <c r="B1"/>
      <c r="C1"/>
      <c r="D1"/>
      <c r="E1"/>
      <c r="F1"/>
      <c r="G1"/>
      <c r="H1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</row>
    <row r="2" spans="2:22" ht="12.5">
      <c r="B2"/>
      <c r="C2"/>
      <c r="D2"/>
      <c r="E2"/>
      <c r="F2"/>
      <c r="G2"/>
      <c r="H2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</row>
    <row r="3" spans="2:22" ht="18">
      <c r="B3" s="441" t="str">
        <f>Masuk!A3</f>
        <v>Input Nama SPPG di sini</v>
      </c>
      <c r="C3" s="442"/>
      <c r="D3" s="442"/>
      <c r="E3" s="442"/>
      <c r="F3" s="442"/>
      <c r="G3" s="442"/>
      <c r="H3" s="395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</row>
    <row r="4" spans="2:22" ht="15.5">
      <c r="B4" s="396" t="s">
        <v>921</v>
      </c>
      <c r="C4" s="397"/>
      <c r="D4" s="397"/>
      <c r="E4" s="397"/>
      <c r="F4" s="397"/>
      <c r="G4" s="397"/>
      <c r="H4" s="395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</row>
    <row r="5" spans="2:22" ht="14">
      <c r="B5" s="443" t="str">
        <f>Saldo_Brg!A5</f>
        <v>Periode : 05-01-2026 s.d. 17-01-2026</v>
      </c>
      <c r="C5" s="397"/>
      <c r="D5" s="397"/>
      <c r="E5" s="397"/>
      <c r="F5" s="397"/>
      <c r="G5" s="397"/>
      <c r="H5" s="395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</row>
    <row r="6" spans="2:22" ht="15" customHeight="1">
      <c r="B6" s="393"/>
      <c r="C6" s="393"/>
      <c r="D6" s="393"/>
      <c r="E6" s="393"/>
      <c r="F6" s="393"/>
      <c r="G6" s="393"/>
      <c r="H6" s="395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</row>
    <row r="7" spans="2:22" ht="20.149999999999999" customHeight="1" thickBot="1">
      <c r="B7" s="666" t="s">
        <v>205</v>
      </c>
      <c r="C7" s="398" t="s">
        <v>243</v>
      </c>
      <c r="D7" s="466" t="s">
        <v>251</v>
      </c>
      <c r="E7" s="444" t="s">
        <v>224</v>
      </c>
      <c r="F7" s="398" t="s">
        <v>252</v>
      </c>
      <c r="G7" s="398" t="s">
        <v>225</v>
      </c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</row>
    <row r="8" spans="2:22" s="446" customFormat="1" ht="14.15" customHeight="1" thickTop="1">
      <c r="B8" s="667">
        <v>1</v>
      </c>
      <c r="C8" s="562"/>
      <c r="D8" s="563"/>
      <c r="E8" s="564"/>
      <c r="F8" s="565"/>
      <c r="G8" s="576" t="str">
        <f>IF(E8="","",VLOOKUP(E8,Ref_Brg!$B$8:$C$311,2,FALSE))</f>
        <v/>
      </c>
      <c r="H8" s="445"/>
      <c r="I8" s="445"/>
      <c r="J8" s="445"/>
      <c r="K8" s="445"/>
      <c r="L8" s="445"/>
      <c r="M8" s="445"/>
      <c r="N8" s="445"/>
      <c r="O8" s="445"/>
      <c r="P8" s="445"/>
      <c r="Q8" s="445"/>
      <c r="R8" s="445"/>
      <c r="S8" s="445"/>
      <c r="T8" s="445"/>
      <c r="U8" s="445"/>
      <c r="V8" s="445"/>
    </row>
    <row r="9" spans="2:22" s="446" customFormat="1" ht="14.15" customHeight="1">
      <c r="B9" s="668">
        <v>2</v>
      </c>
      <c r="C9" s="562"/>
      <c r="D9" s="566"/>
      <c r="E9" s="567"/>
      <c r="F9" s="568"/>
      <c r="G9" s="576" t="str">
        <f>IF(E9="","",VLOOKUP(E9,Ref_Brg!$B$8:$C$311,2,FALSE))</f>
        <v/>
      </c>
      <c r="H9" s="445"/>
      <c r="I9" s="445"/>
      <c r="J9" s="445"/>
      <c r="K9" s="445"/>
      <c r="L9" s="445"/>
      <c r="M9" s="445"/>
      <c r="N9" s="445"/>
      <c r="O9" s="445"/>
      <c r="P9" s="445"/>
      <c r="Q9" s="445"/>
      <c r="R9" s="445"/>
      <c r="S9" s="445"/>
      <c r="T9" s="445"/>
      <c r="U9" s="445"/>
      <c r="V9" s="445"/>
    </row>
    <row r="10" spans="2:22" s="446" customFormat="1" ht="14.15" customHeight="1">
      <c r="B10" s="668">
        <v>3</v>
      </c>
      <c r="C10" s="562"/>
      <c r="D10" s="566"/>
      <c r="E10" s="567"/>
      <c r="F10" s="568"/>
      <c r="G10" s="576" t="str">
        <f>IF(E10="","",VLOOKUP(E10,Ref_Brg!$B$8:$C$311,2,FALSE))</f>
        <v/>
      </c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</row>
    <row r="11" spans="2:22" s="446" customFormat="1" ht="14.15" customHeight="1">
      <c r="B11" s="668">
        <v>4</v>
      </c>
      <c r="C11" s="562"/>
      <c r="D11" s="566"/>
      <c r="E11" s="567"/>
      <c r="F11" s="568"/>
      <c r="G11" s="576" t="str">
        <f>IF(E11="","",VLOOKUP(E11,Ref_Brg!$B$8:$C$311,2,FALSE))</f>
        <v/>
      </c>
      <c r="H11" s="445"/>
      <c r="I11" s="445"/>
      <c r="J11" s="445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</row>
    <row r="12" spans="2:22" s="446" customFormat="1" ht="14.15" customHeight="1">
      <c r="B12" s="668">
        <v>5</v>
      </c>
      <c r="C12" s="562"/>
      <c r="D12" s="566"/>
      <c r="E12" s="567"/>
      <c r="F12" s="568"/>
      <c r="G12" s="576" t="str">
        <f>IF(E12="","",VLOOKUP(E12,Ref_Brg!$B$8:$C$311,2,FALSE))</f>
        <v/>
      </c>
      <c r="H12" s="445"/>
      <c r="I12" s="445"/>
      <c r="J12" s="445"/>
      <c r="K12" s="445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</row>
    <row r="13" spans="2:22" s="446" customFormat="1" ht="14.15" customHeight="1">
      <c r="B13" s="668">
        <v>6</v>
      </c>
      <c r="C13" s="562"/>
      <c r="D13" s="566"/>
      <c r="E13" s="567"/>
      <c r="F13" s="568"/>
      <c r="G13" s="576" t="str">
        <f>IF(E13="","",VLOOKUP(E13,Ref_Brg!$B$8:$C$311,2,FALSE))</f>
        <v/>
      </c>
      <c r="H13" s="445"/>
      <c r="I13" s="445"/>
      <c r="J13" s="445"/>
      <c r="K13" s="445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</row>
    <row r="14" spans="2:22" s="446" customFormat="1" ht="14.15" customHeight="1">
      <c r="B14" s="668">
        <v>7</v>
      </c>
      <c r="C14" s="562"/>
      <c r="D14" s="566"/>
      <c r="E14" s="567"/>
      <c r="F14" s="568"/>
      <c r="G14" s="576" t="str">
        <f>IF(E14="","",VLOOKUP(E14,Ref_Brg!$B$8:$C$311,2,FALSE))</f>
        <v/>
      </c>
      <c r="H14" s="445"/>
      <c r="I14" s="445"/>
      <c r="J14" s="445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</row>
    <row r="15" spans="2:22" s="446" customFormat="1" ht="14.15" customHeight="1">
      <c r="B15" s="668">
        <v>8</v>
      </c>
      <c r="C15" s="562"/>
      <c r="D15" s="566"/>
      <c r="E15" s="567"/>
      <c r="F15" s="568"/>
      <c r="G15" s="576" t="str">
        <f>IF(E15="","",VLOOKUP(E15,Ref_Brg!$B$8:$C$311,2,FALSE))</f>
        <v/>
      </c>
      <c r="H15" s="445"/>
      <c r="I15" s="445"/>
      <c r="J15" s="445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</row>
    <row r="16" spans="2:22" s="446" customFormat="1" ht="14.15" customHeight="1">
      <c r="B16" s="668">
        <v>9</v>
      </c>
      <c r="C16" s="562"/>
      <c r="D16" s="566"/>
      <c r="E16" s="567"/>
      <c r="F16" s="568"/>
      <c r="G16" s="576" t="str">
        <f>IF(E16="","",VLOOKUP(E16,Ref_Brg!$B$8:$C$311,2,FALSE))</f>
        <v/>
      </c>
      <c r="H16" s="445"/>
      <c r="I16" s="445"/>
      <c r="J16" s="445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</row>
    <row r="17" spans="2:22" s="446" customFormat="1" ht="14.15" customHeight="1">
      <c r="B17" s="668">
        <v>10</v>
      </c>
      <c r="C17" s="562"/>
      <c r="D17" s="566"/>
      <c r="E17" s="567"/>
      <c r="F17" s="568"/>
      <c r="G17" s="576" t="str">
        <f>IF(E17="","",VLOOKUP(E17,Ref_Brg!$B$8:$C$311,2,FALSE))</f>
        <v/>
      </c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</row>
    <row r="18" spans="2:22" s="446" customFormat="1" ht="14.15" customHeight="1">
      <c r="B18" s="668">
        <v>11</v>
      </c>
      <c r="C18" s="562"/>
      <c r="D18" s="566"/>
      <c r="E18" s="567"/>
      <c r="F18" s="568"/>
      <c r="G18" s="576" t="str">
        <f>IF(E18="","",VLOOKUP(E18,Ref_Brg!$B$8:$C$311,2,FALSE))</f>
        <v/>
      </c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</row>
    <row r="19" spans="2:22" s="446" customFormat="1" ht="14.15" customHeight="1">
      <c r="B19" s="668">
        <v>12</v>
      </c>
      <c r="C19" s="562"/>
      <c r="D19" s="566"/>
      <c r="E19" s="567"/>
      <c r="F19" s="568"/>
      <c r="G19" s="576" t="str">
        <f>IF(E19="","",VLOOKUP(E19,Ref_Brg!$B$8:$C$311,2,FALSE))</f>
        <v/>
      </c>
      <c r="H19" s="445"/>
      <c r="I19" s="445"/>
      <c r="J19" s="445"/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</row>
    <row r="20" spans="2:22" s="446" customFormat="1" ht="14.15" customHeight="1">
      <c r="B20" s="668">
        <v>13</v>
      </c>
      <c r="C20" s="562"/>
      <c r="D20" s="566"/>
      <c r="E20" s="567"/>
      <c r="F20" s="568"/>
      <c r="G20" s="576" t="str">
        <f>IF(E20="","",VLOOKUP(E20,Ref_Brg!$B$8:$C$311,2,FALSE))</f>
        <v/>
      </c>
      <c r="H20" s="445"/>
      <c r="I20" s="445"/>
      <c r="J20" s="445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</row>
    <row r="21" spans="2:22" s="446" customFormat="1" ht="14.15" customHeight="1">
      <c r="B21" s="668">
        <v>14</v>
      </c>
      <c r="C21" s="562"/>
      <c r="D21" s="566"/>
      <c r="E21" s="567"/>
      <c r="F21" s="568"/>
      <c r="G21" s="576" t="str">
        <f>IF(E21="","",VLOOKUP(E21,Ref_Brg!$B$8:$C$311,2,FALSE))</f>
        <v/>
      </c>
      <c r="H21" s="445"/>
      <c r="I21" s="445"/>
      <c r="J21" s="445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</row>
    <row r="22" spans="2:22" s="446" customFormat="1" ht="14.15" customHeight="1">
      <c r="B22" s="668">
        <v>15</v>
      </c>
      <c r="C22" s="562"/>
      <c r="D22" s="566"/>
      <c r="E22" s="567"/>
      <c r="F22" s="568"/>
      <c r="G22" s="576" t="str">
        <f>IF(E22="","",VLOOKUP(E22,Ref_Brg!$B$8:$C$311,2,FALSE))</f>
        <v/>
      </c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</row>
    <row r="23" spans="2:22" s="446" customFormat="1" ht="14.15" customHeight="1">
      <c r="B23" s="668">
        <v>16</v>
      </c>
      <c r="C23" s="562"/>
      <c r="D23" s="566"/>
      <c r="E23" s="567"/>
      <c r="F23" s="568"/>
      <c r="G23" s="576" t="str">
        <f>IF(E23="","",VLOOKUP(E23,Ref_Brg!$B$8:$C$311,2,FALSE))</f>
        <v/>
      </c>
      <c r="H23" s="445"/>
      <c r="I23" s="445"/>
      <c r="J23" s="44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</row>
    <row r="24" spans="2:22" s="446" customFormat="1" ht="14.15" customHeight="1">
      <c r="B24" s="668">
        <v>17</v>
      </c>
      <c r="C24" s="562"/>
      <c r="D24" s="566"/>
      <c r="E24" s="567"/>
      <c r="F24" s="568"/>
      <c r="G24" s="576" t="str">
        <f>IF(E24="","",VLOOKUP(E24,Ref_Brg!$B$8:$C$311,2,FALSE))</f>
        <v/>
      </c>
      <c r="H24" s="445"/>
      <c r="I24" s="445"/>
      <c r="J24" s="445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</row>
    <row r="25" spans="2:22" s="446" customFormat="1" ht="14.15" customHeight="1">
      <c r="B25" s="668">
        <v>18</v>
      </c>
      <c r="C25" s="562"/>
      <c r="D25" s="566"/>
      <c r="E25" s="567"/>
      <c r="F25" s="568"/>
      <c r="G25" s="576" t="str">
        <f>IF(E25="","",VLOOKUP(E25,Ref_Brg!$B$8:$C$311,2,FALSE))</f>
        <v/>
      </c>
      <c r="H25" s="445"/>
      <c r="I25" s="445"/>
      <c r="J25" s="445"/>
      <c r="K25" s="445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</row>
    <row r="26" spans="2:22" s="446" customFormat="1" ht="14.15" customHeight="1">
      <c r="B26" s="668">
        <v>19</v>
      </c>
      <c r="C26" s="562"/>
      <c r="D26" s="566"/>
      <c r="E26" s="567"/>
      <c r="F26" s="568"/>
      <c r="G26" s="576" t="str">
        <f>IF(E26="","",VLOOKUP(E26,Ref_Brg!$B$8:$C$311,2,FALSE))</f>
        <v/>
      </c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</row>
    <row r="27" spans="2:22" s="446" customFormat="1" ht="14.15" customHeight="1">
      <c r="B27" s="668">
        <v>20</v>
      </c>
      <c r="C27" s="562"/>
      <c r="D27" s="566"/>
      <c r="E27" s="567"/>
      <c r="F27" s="568"/>
      <c r="G27" s="576" t="str">
        <f>IF(E27="","",VLOOKUP(E27,Ref_Brg!$B$8:$C$311,2,FALSE))</f>
        <v/>
      </c>
      <c r="H27" s="445"/>
      <c r="I27" s="445"/>
      <c r="J27" s="445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</row>
    <row r="28" spans="2:22" s="446" customFormat="1" ht="14.15" customHeight="1">
      <c r="B28" s="668">
        <v>21</v>
      </c>
      <c r="C28" s="562"/>
      <c r="D28" s="566"/>
      <c r="E28" s="567"/>
      <c r="F28" s="568"/>
      <c r="G28" s="576" t="str">
        <f>IF(E28="","",VLOOKUP(E28,Ref_Brg!$B$8:$C$311,2,FALSE))</f>
        <v/>
      </c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</row>
    <row r="29" spans="2:22" s="446" customFormat="1" ht="14.15" customHeight="1">
      <c r="B29" s="668">
        <v>22</v>
      </c>
      <c r="C29" s="562"/>
      <c r="D29" s="566"/>
      <c r="E29" s="567"/>
      <c r="F29" s="568"/>
      <c r="G29" s="576" t="str">
        <f>IF(E29="","",VLOOKUP(E29,Ref_Brg!$B$8:$C$311,2,FALSE))</f>
        <v/>
      </c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</row>
    <row r="30" spans="2:22" s="446" customFormat="1" ht="14.15" customHeight="1">
      <c r="B30" s="668">
        <v>23</v>
      </c>
      <c r="C30" s="562"/>
      <c r="D30" s="566"/>
      <c r="E30" s="567"/>
      <c r="F30" s="568"/>
      <c r="G30" s="576" t="str">
        <f>IF(E30="","",VLOOKUP(E30,Ref_Brg!$B$8:$C$311,2,FALSE))</f>
        <v/>
      </c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5"/>
      <c r="S30" s="445"/>
      <c r="T30" s="445"/>
      <c r="U30" s="445"/>
      <c r="V30" s="445"/>
    </row>
    <row r="31" spans="2:22" s="446" customFormat="1" ht="14.15" customHeight="1">
      <c r="B31" s="668">
        <v>24</v>
      </c>
      <c r="C31" s="562"/>
      <c r="D31" s="566"/>
      <c r="E31" s="567"/>
      <c r="F31" s="568"/>
      <c r="G31" s="576" t="str">
        <f>IF(E31="","",VLOOKUP(E31,Ref_Brg!$B$8:$C$311,2,FALSE))</f>
        <v/>
      </c>
      <c r="H31" s="445"/>
      <c r="I31" s="445"/>
      <c r="J31" s="445"/>
      <c r="K31" s="445"/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</row>
    <row r="32" spans="2:22" s="446" customFormat="1" ht="14.15" customHeight="1">
      <c r="B32" s="668">
        <v>25</v>
      </c>
      <c r="C32" s="562"/>
      <c r="D32" s="566"/>
      <c r="E32" s="567"/>
      <c r="F32" s="568"/>
      <c r="G32" s="576" t="str">
        <f>IF(E32="","",VLOOKUP(E32,Ref_Brg!$B$8:$C$311,2,FALSE))</f>
        <v/>
      </c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</row>
    <row r="33" spans="2:22" s="446" customFormat="1" ht="14.15" customHeight="1">
      <c r="B33" s="668">
        <v>26</v>
      </c>
      <c r="C33" s="562"/>
      <c r="D33" s="566"/>
      <c r="E33" s="567"/>
      <c r="F33" s="568"/>
      <c r="G33" s="576" t="str">
        <f>IF(E33="","",VLOOKUP(E33,Ref_Brg!$B$8:$C$311,2,FALSE))</f>
        <v/>
      </c>
      <c r="H33" s="445"/>
      <c r="I33" s="445"/>
      <c r="J33" s="445"/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</row>
    <row r="34" spans="2:22" s="446" customFormat="1" ht="14.15" customHeight="1">
      <c r="B34" s="668">
        <v>27</v>
      </c>
      <c r="C34" s="562"/>
      <c r="D34" s="566"/>
      <c r="E34" s="567"/>
      <c r="F34" s="568"/>
      <c r="G34" s="576" t="str">
        <f>IF(E34="","",VLOOKUP(E34,Ref_Brg!$B$8:$C$311,2,FALSE))</f>
        <v/>
      </c>
      <c r="H34" s="445"/>
      <c r="I34" s="445"/>
      <c r="J34" s="445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</row>
    <row r="35" spans="2:22" s="446" customFormat="1" ht="14.15" customHeight="1">
      <c r="B35" s="668">
        <v>28</v>
      </c>
      <c r="C35" s="562"/>
      <c r="D35" s="566"/>
      <c r="E35" s="567"/>
      <c r="F35" s="568"/>
      <c r="G35" s="576" t="str">
        <f>IF(E35="","",VLOOKUP(E35,Ref_Brg!$B$8:$C$311,2,FALSE))</f>
        <v/>
      </c>
      <c r="H35" s="445"/>
      <c r="I35" s="445"/>
      <c r="J35" s="445"/>
      <c r="K35" s="445"/>
      <c r="L35" s="445"/>
      <c r="M35" s="445"/>
      <c r="N35" s="445"/>
      <c r="O35" s="445"/>
      <c r="P35" s="445"/>
      <c r="Q35" s="445"/>
      <c r="R35" s="445"/>
      <c r="S35" s="445"/>
      <c r="T35" s="445"/>
      <c r="U35" s="445"/>
      <c r="V35" s="445"/>
    </row>
    <row r="36" spans="2:22" s="446" customFormat="1" ht="14.15" customHeight="1">
      <c r="B36" s="668">
        <v>29</v>
      </c>
      <c r="C36" s="562"/>
      <c r="D36" s="566"/>
      <c r="E36" s="567"/>
      <c r="F36" s="568"/>
      <c r="G36" s="576" t="str">
        <f>IF(E36="","",VLOOKUP(E36,Ref_Brg!$B$8:$C$311,2,FALSE))</f>
        <v/>
      </c>
      <c r="H36" s="445"/>
      <c r="I36" s="445"/>
      <c r="J36" s="44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</row>
    <row r="37" spans="2:22" s="446" customFormat="1" ht="14.15" customHeight="1">
      <c r="B37" s="668">
        <v>30</v>
      </c>
      <c r="C37" s="562"/>
      <c r="D37" s="566"/>
      <c r="E37" s="567"/>
      <c r="F37" s="568"/>
      <c r="G37" s="576" t="str">
        <f>IF(E37="","",VLOOKUP(E37,Ref_Brg!$B$8:$C$311,2,FALSE))</f>
        <v/>
      </c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</row>
    <row r="38" spans="2:22" s="446" customFormat="1" ht="14.15" customHeight="1">
      <c r="B38" s="668">
        <v>31</v>
      </c>
      <c r="C38" s="562"/>
      <c r="D38" s="566"/>
      <c r="E38" s="567"/>
      <c r="F38" s="568"/>
      <c r="G38" s="576" t="str">
        <f>IF(E38="","",VLOOKUP(E38,Ref_Brg!$B$8:$C$311,2,FALSE))</f>
        <v/>
      </c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</row>
    <row r="39" spans="2:22" s="446" customFormat="1" ht="14.15" customHeight="1">
      <c r="B39" s="668">
        <v>32</v>
      </c>
      <c r="C39" s="562"/>
      <c r="D39" s="566"/>
      <c r="E39" s="567"/>
      <c r="F39" s="568"/>
      <c r="G39" s="576" t="str">
        <f>IF(E39="","",VLOOKUP(E39,Ref_Brg!$B$8:$C$311,2,FALSE))</f>
        <v/>
      </c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</row>
    <row r="40" spans="2:22" s="446" customFormat="1" ht="14.15" customHeight="1">
      <c r="B40" s="668">
        <v>33</v>
      </c>
      <c r="C40" s="562"/>
      <c r="D40" s="566"/>
      <c r="E40" s="567"/>
      <c r="F40" s="568"/>
      <c r="G40" s="576" t="str">
        <f>IF(E40="","",VLOOKUP(E40,Ref_Brg!$B$8:$C$311,2,FALSE))</f>
        <v/>
      </c>
      <c r="H40" s="445"/>
      <c r="I40" s="445"/>
      <c r="J40" s="445"/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</row>
    <row r="41" spans="2:22" s="446" customFormat="1" ht="14.15" customHeight="1">
      <c r="B41" s="668">
        <v>34</v>
      </c>
      <c r="C41" s="562"/>
      <c r="D41" s="566"/>
      <c r="E41" s="567"/>
      <c r="F41" s="568"/>
      <c r="G41" s="576" t="str">
        <f>IF(E41="","",VLOOKUP(E41,Ref_Brg!$B$8:$C$311,2,FALSE))</f>
        <v/>
      </c>
      <c r="H41" s="445"/>
      <c r="I41" s="445"/>
      <c r="J41" s="445"/>
      <c r="K41" s="445"/>
      <c r="L41" s="445"/>
      <c r="M41" s="445"/>
      <c r="N41" s="445"/>
      <c r="O41" s="445"/>
      <c r="P41" s="445"/>
      <c r="Q41" s="445"/>
      <c r="R41" s="445"/>
      <c r="S41" s="445"/>
      <c r="T41" s="445"/>
      <c r="U41" s="445"/>
      <c r="V41" s="445"/>
    </row>
    <row r="42" spans="2:22" s="446" customFormat="1" ht="14.15" customHeight="1">
      <c r="B42" s="668">
        <v>35</v>
      </c>
      <c r="C42" s="562"/>
      <c r="D42" s="566"/>
      <c r="E42" s="567"/>
      <c r="F42" s="568"/>
      <c r="G42" s="576" t="str">
        <f>IF(E42="","",VLOOKUP(E42,Ref_Brg!$B$8:$C$311,2,FALSE))</f>
        <v/>
      </c>
      <c r="H42" s="445"/>
      <c r="I42" s="445"/>
      <c r="J42" s="445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</row>
    <row r="43" spans="2:22" s="446" customFormat="1" ht="14.15" customHeight="1">
      <c r="B43" s="668">
        <v>36</v>
      </c>
      <c r="C43" s="562"/>
      <c r="D43" s="566"/>
      <c r="E43" s="567"/>
      <c r="F43" s="568"/>
      <c r="G43" s="576" t="str">
        <f>IF(E43="","",VLOOKUP(E43,Ref_Brg!$B$8:$C$311,2,FALSE))</f>
        <v/>
      </c>
      <c r="H43" s="445"/>
      <c r="I43" s="445"/>
      <c r="J43" s="445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</row>
    <row r="44" spans="2:22" s="446" customFormat="1" ht="14.15" customHeight="1">
      <c r="B44" s="668">
        <v>37</v>
      </c>
      <c r="C44" s="562"/>
      <c r="D44" s="566"/>
      <c r="E44" s="567"/>
      <c r="F44" s="568"/>
      <c r="G44" s="576" t="str">
        <f>IF(E44="","",VLOOKUP(E44,Ref_Brg!$B$8:$C$311,2,FALSE))</f>
        <v/>
      </c>
      <c r="H44" s="445"/>
      <c r="I44" s="445"/>
      <c r="J44" s="445"/>
      <c r="K44" s="445"/>
      <c r="L44" s="445"/>
      <c r="M44" s="445"/>
      <c r="N44" s="445"/>
      <c r="O44" s="445"/>
      <c r="P44" s="445"/>
      <c r="Q44" s="445"/>
      <c r="R44" s="445"/>
      <c r="S44" s="445"/>
      <c r="T44" s="445"/>
      <c r="U44" s="445"/>
      <c r="V44" s="445"/>
    </row>
    <row r="45" spans="2:22" s="446" customFormat="1" ht="14.15" customHeight="1">
      <c r="B45" s="668">
        <v>38</v>
      </c>
      <c r="C45" s="562"/>
      <c r="D45" s="566"/>
      <c r="E45" s="567"/>
      <c r="F45" s="568"/>
      <c r="G45" s="576" t="str">
        <f>IF(E45="","",VLOOKUP(E45,Ref_Brg!$B$8:$C$311,2,FALSE))</f>
        <v/>
      </c>
      <c r="H45" s="445"/>
      <c r="I45" s="445"/>
      <c r="J45" s="445"/>
      <c r="K45" s="445"/>
      <c r="L45" s="445"/>
      <c r="M45" s="445"/>
      <c r="N45" s="445"/>
      <c r="O45" s="445"/>
      <c r="P45" s="445"/>
      <c r="Q45" s="445"/>
      <c r="R45" s="445"/>
      <c r="S45" s="445"/>
      <c r="T45" s="445"/>
      <c r="U45" s="445"/>
      <c r="V45" s="445"/>
    </row>
    <row r="46" spans="2:22" s="446" customFormat="1" ht="14.15" customHeight="1">
      <c r="B46" s="668">
        <v>39</v>
      </c>
      <c r="C46" s="562"/>
      <c r="D46" s="566"/>
      <c r="E46" s="567"/>
      <c r="F46" s="568"/>
      <c r="G46" s="576" t="str">
        <f>IF(E46="","",VLOOKUP(E46,Ref_Brg!$B$8:$C$311,2,FALSE))</f>
        <v/>
      </c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</row>
    <row r="47" spans="2:22" s="446" customFormat="1" ht="14.15" customHeight="1">
      <c r="B47" s="668">
        <v>40</v>
      </c>
      <c r="C47" s="562"/>
      <c r="D47" s="566"/>
      <c r="E47" s="567"/>
      <c r="F47" s="568"/>
      <c r="G47" s="576" t="str">
        <f>IF(E47="","",VLOOKUP(E47,Ref_Brg!$B$8:$C$311,2,FALSE))</f>
        <v/>
      </c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</row>
    <row r="48" spans="2:22" s="446" customFormat="1" ht="14.15" customHeight="1">
      <c r="B48" s="668">
        <v>41</v>
      </c>
      <c r="C48" s="562"/>
      <c r="D48" s="566"/>
      <c r="E48" s="567"/>
      <c r="F48" s="568"/>
      <c r="G48" s="576" t="str">
        <f>IF(E48="","",VLOOKUP(E48,Ref_Brg!$B$8:$C$311,2,FALSE))</f>
        <v/>
      </c>
      <c r="H48" s="445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</row>
    <row r="49" spans="2:22" s="446" customFormat="1" ht="14.15" customHeight="1">
      <c r="B49" s="668">
        <v>42</v>
      </c>
      <c r="C49" s="562"/>
      <c r="D49" s="566"/>
      <c r="E49" s="567"/>
      <c r="F49" s="568"/>
      <c r="G49" s="576" t="str">
        <f>IF(E49="","",VLOOKUP(E49,Ref_Brg!$B$8:$C$311,2,FALSE))</f>
        <v/>
      </c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</row>
    <row r="50" spans="2:22" s="446" customFormat="1" ht="14.15" customHeight="1">
      <c r="B50" s="668">
        <v>43</v>
      </c>
      <c r="C50" s="562"/>
      <c r="D50" s="566"/>
      <c r="E50" s="567"/>
      <c r="F50" s="568"/>
      <c r="G50" s="576" t="str">
        <f>IF(E50="","",VLOOKUP(E50,Ref_Brg!$B$8:$C$311,2,FALSE))</f>
        <v/>
      </c>
      <c r="H50" s="445"/>
      <c r="I50" s="445"/>
      <c r="J50" s="445"/>
      <c r="K50" s="445"/>
      <c r="L50" s="445"/>
      <c r="M50" s="445"/>
      <c r="N50" s="445"/>
      <c r="O50" s="445"/>
      <c r="P50" s="445"/>
      <c r="Q50" s="445"/>
      <c r="R50" s="445"/>
      <c r="S50" s="445"/>
      <c r="T50" s="445"/>
      <c r="U50" s="445"/>
      <c r="V50" s="445"/>
    </row>
    <row r="51" spans="2:22" s="446" customFormat="1" ht="14.15" customHeight="1">
      <c r="B51" s="668">
        <v>44</v>
      </c>
      <c r="C51" s="562"/>
      <c r="D51" s="566"/>
      <c r="E51" s="567"/>
      <c r="F51" s="568"/>
      <c r="G51" s="576" t="str">
        <f>IF(E51="","",VLOOKUP(E51,Ref_Brg!$B$8:$C$311,2,FALSE))</f>
        <v/>
      </c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</row>
    <row r="52" spans="2:22" s="446" customFormat="1" ht="14.15" customHeight="1">
      <c r="B52" s="668">
        <v>45</v>
      </c>
      <c r="C52" s="562"/>
      <c r="D52" s="566"/>
      <c r="E52" s="567"/>
      <c r="F52" s="568"/>
      <c r="G52" s="576" t="str">
        <f>IF(E52="","",VLOOKUP(E52,Ref_Brg!$B$8:$C$311,2,FALSE))</f>
        <v/>
      </c>
      <c r="H52" s="445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</row>
    <row r="53" spans="2:22" s="446" customFormat="1" ht="14.15" customHeight="1">
      <c r="B53" s="668">
        <v>46</v>
      </c>
      <c r="C53" s="562"/>
      <c r="D53" s="566"/>
      <c r="E53" s="567"/>
      <c r="F53" s="568"/>
      <c r="G53" s="576" t="str">
        <f>IF(E53="","",VLOOKUP(E53,Ref_Brg!$B$8:$C$311,2,FALSE))</f>
        <v/>
      </c>
      <c r="H53" s="445"/>
      <c r="I53" s="445"/>
      <c r="J53" s="445"/>
      <c r="K53" s="445"/>
      <c r="L53" s="445"/>
      <c r="M53" s="445"/>
      <c r="N53" s="445"/>
      <c r="O53" s="445"/>
      <c r="P53" s="445"/>
      <c r="Q53" s="445"/>
      <c r="R53" s="445"/>
      <c r="S53" s="445"/>
      <c r="T53" s="445"/>
      <c r="U53" s="445"/>
      <c r="V53" s="445"/>
    </row>
    <row r="54" spans="2:22" s="446" customFormat="1" ht="14.15" customHeight="1">
      <c r="B54" s="668">
        <v>47</v>
      </c>
      <c r="C54" s="562"/>
      <c r="D54" s="566"/>
      <c r="E54" s="567"/>
      <c r="F54" s="568"/>
      <c r="G54" s="576" t="str">
        <f>IF(E54="","",VLOOKUP(E54,Ref_Brg!$B$8:$C$311,2,FALSE))</f>
        <v/>
      </c>
      <c r="H54" s="445"/>
      <c r="I54" s="445"/>
      <c r="J54" s="445"/>
      <c r="K54" s="445"/>
      <c r="L54" s="445"/>
      <c r="M54" s="445"/>
      <c r="N54" s="445"/>
      <c r="O54" s="445"/>
      <c r="P54" s="445"/>
      <c r="Q54" s="445"/>
      <c r="R54" s="445"/>
      <c r="S54" s="445"/>
      <c r="T54" s="445"/>
      <c r="U54" s="445"/>
      <c r="V54" s="445"/>
    </row>
    <row r="55" spans="2:22" s="446" customFormat="1" ht="14.15" customHeight="1">
      <c r="B55" s="668">
        <v>48</v>
      </c>
      <c r="C55" s="562"/>
      <c r="D55" s="566"/>
      <c r="E55" s="567"/>
      <c r="F55" s="568"/>
      <c r="G55" s="576" t="str">
        <f>IF(E55="","",VLOOKUP(E55,Ref_Brg!$B$8:$C$311,2,FALSE))</f>
        <v/>
      </c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</row>
    <row r="56" spans="2:22" s="446" customFormat="1" ht="14.15" customHeight="1">
      <c r="B56" s="668">
        <v>49</v>
      </c>
      <c r="C56" s="562"/>
      <c r="D56" s="566"/>
      <c r="E56" s="567"/>
      <c r="F56" s="568"/>
      <c r="G56" s="576" t="str">
        <f>IF(E56="","",VLOOKUP(E56,Ref_Brg!$B$8:$C$311,2,FALSE))</f>
        <v/>
      </c>
      <c r="H56" s="445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</row>
    <row r="57" spans="2:22" s="446" customFormat="1" ht="14.15" customHeight="1">
      <c r="B57" s="668">
        <v>50</v>
      </c>
      <c r="C57" s="562"/>
      <c r="D57" s="566"/>
      <c r="E57" s="567"/>
      <c r="F57" s="568"/>
      <c r="G57" s="576" t="str">
        <f>IF(E57="","",VLOOKUP(E57,Ref_Brg!$B$8:$C$311,2,FALSE))</f>
        <v/>
      </c>
      <c r="H57" s="445"/>
      <c r="I57" s="445"/>
      <c r="J57" s="445"/>
      <c r="K57" s="445"/>
      <c r="L57" s="445"/>
      <c r="M57" s="445"/>
      <c r="N57" s="445"/>
      <c r="O57" s="445"/>
      <c r="P57" s="445"/>
      <c r="Q57" s="445"/>
      <c r="R57" s="445"/>
      <c r="S57" s="445"/>
      <c r="T57" s="445"/>
      <c r="U57" s="445"/>
      <c r="V57" s="445"/>
    </row>
    <row r="58" spans="2:22" s="446" customFormat="1" ht="14.15" customHeight="1">
      <c r="B58" s="668">
        <v>51</v>
      </c>
      <c r="C58" s="562"/>
      <c r="D58" s="566"/>
      <c r="E58" s="567"/>
      <c r="F58" s="568"/>
      <c r="G58" s="576" t="str">
        <f>IF(E58="","",VLOOKUP(E58,Ref_Brg!$B$8:$C$311,2,FALSE))</f>
        <v/>
      </c>
      <c r="H58" s="445"/>
      <c r="I58" s="445"/>
      <c r="J58" s="445"/>
      <c r="K58" s="445"/>
      <c r="L58" s="445"/>
      <c r="M58" s="445"/>
      <c r="N58" s="445"/>
      <c r="O58" s="445"/>
      <c r="P58" s="445"/>
      <c r="Q58" s="445"/>
      <c r="R58" s="445"/>
      <c r="S58" s="445"/>
      <c r="T58" s="445"/>
      <c r="U58" s="445"/>
      <c r="V58" s="445"/>
    </row>
    <row r="59" spans="2:22" s="446" customFormat="1" ht="14.15" customHeight="1">
      <c r="B59" s="668">
        <v>52</v>
      </c>
      <c r="C59" s="562"/>
      <c r="D59" s="566"/>
      <c r="E59" s="567"/>
      <c r="F59" s="568"/>
      <c r="G59" s="576" t="str">
        <f>IF(E59="","",VLOOKUP(E59,Ref_Brg!$B$8:$C$311,2,FALSE))</f>
        <v/>
      </c>
      <c r="H59" s="445"/>
      <c r="I59" s="445"/>
      <c r="J59" s="445"/>
      <c r="K59" s="445"/>
      <c r="L59" s="445"/>
      <c r="M59" s="445"/>
      <c r="N59" s="445"/>
      <c r="O59" s="445"/>
      <c r="P59" s="445"/>
      <c r="Q59" s="445"/>
      <c r="R59" s="445"/>
      <c r="S59" s="445"/>
      <c r="T59" s="445"/>
      <c r="U59" s="445"/>
      <c r="V59" s="445"/>
    </row>
    <row r="60" spans="2:22" s="446" customFormat="1" ht="14.15" customHeight="1">
      <c r="B60" s="668">
        <v>53</v>
      </c>
      <c r="C60" s="562"/>
      <c r="D60" s="566"/>
      <c r="E60" s="567"/>
      <c r="F60" s="568"/>
      <c r="G60" s="576" t="str">
        <f>IF(E60="","",VLOOKUP(E60,Ref_Brg!$B$8:$C$311,2,FALSE))</f>
        <v/>
      </c>
      <c r="H60" s="445"/>
      <c r="I60" s="445"/>
      <c r="J60" s="445"/>
      <c r="K60" s="445"/>
      <c r="L60" s="445"/>
      <c r="M60" s="445"/>
      <c r="N60" s="445"/>
      <c r="O60" s="445"/>
      <c r="P60" s="445"/>
      <c r="Q60" s="445"/>
      <c r="R60" s="445"/>
      <c r="S60" s="445"/>
      <c r="T60" s="445"/>
      <c r="U60" s="445"/>
      <c r="V60" s="445"/>
    </row>
    <row r="61" spans="2:22" s="446" customFormat="1" ht="14.15" customHeight="1">
      <c r="B61" s="668">
        <v>54</v>
      </c>
      <c r="C61" s="562"/>
      <c r="D61" s="566"/>
      <c r="E61" s="567"/>
      <c r="F61" s="568"/>
      <c r="G61" s="576" t="str">
        <f>IF(E61="","",VLOOKUP(E61,Ref_Brg!$B$8:$C$311,2,FALSE))</f>
        <v/>
      </c>
      <c r="H61" s="445"/>
      <c r="I61" s="445"/>
      <c r="J61" s="445"/>
      <c r="K61" s="445"/>
      <c r="L61" s="445"/>
      <c r="M61" s="445"/>
      <c r="N61" s="445"/>
      <c r="O61" s="445"/>
      <c r="P61" s="445"/>
      <c r="Q61" s="445"/>
      <c r="R61" s="445"/>
      <c r="S61" s="445"/>
      <c r="T61" s="445"/>
      <c r="U61" s="445"/>
      <c r="V61" s="445"/>
    </row>
    <row r="62" spans="2:22" s="446" customFormat="1" ht="14.15" customHeight="1">
      <c r="B62" s="668">
        <v>55</v>
      </c>
      <c r="C62" s="562"/>
      <c r="D62" s="566"/>
      <c r="E62" s="567"/>
      <c r="F62" s="568"/>
      <c r="G62" s="576" t="str">
        <f>IF(E62="","",VLOOKUP(E62,Ref_Brg!$B$8:$C$311,2,FALSE))</f>
        <v/>
      </c>
      <c r="H62" s="445"/>
      <c r="I62" s="445"/>
      <c r="J62" s="445"/>
      <c r="K62" s="445"/>
      <c r="L62" s="445"/>
      <c r="M62" s="445"/>
      <c r="N62" s="445"/>
      <c r="O62" s="445"/>
      <c r="P62" s="445"/>
      <c r="Q62" s="445"/>
      <c r="R62" s="445"/>
      <c r="S62" s="445"/>
      <c r="T62" s="445"/>
      <c r="U62" s="445"/>
      <c r="V62" s="445"/>
    </row>
    <row r="63" spans="2:22" s="446" customFormat="1" ht="14.15" customHeight="1">
      <c r="B63" s="668">
        <v>56</v>
      </c>
      <c r="C63" s="562"/>
      <c r="D63" s="566"/>
      <c r="E63" s="567"/>
      <c r="F63" s="568"/>
      <c r="G63" s="576" t="str">
        <f>IF(E63="","",VLOOKUP(E63,Ref_Brg!$B$8:$C$311,2,FALSE))</f>
        <v/>
      </c>
      <c r="H63" s="445"/>
      <c r="I63" s="445"/>
      <c r="J63" s="445"/>
      <c r="K63" s="445"/>
      <c r="L63" s="445"/>
      <c r="M63" s="445"/>
      <c r="N63" s="445"/>
      <c r="O63" s="445"/>
      <c r="P63" s="445"/>
      <c r="Q63" s="445"/>
      <c r="R63" s="445"/>
      <c r="S63" s="445"/>
      <c r="T63" s="445"/>
      <c r="U63" s="445"/>
      <c r="V63" s="445"/>
    </row>
    <row r="64" spans="2:22" s="446" customFormat="1" ht="14.15" customHeight="1">
      <c r="B64" s="668">
        <v>57</v>
      </c>
      <c r="C64" s="562"/>
      <c r="D64" s="566"/>
      <c r="E64" s="567"/>
      <c r="F64" s="568"/>
      <c r="G64" s="576" t="str">
        <f>IF(E64="","",VLOOKUP(E64,Ref_Brg!$B$8:$C$311,2,FALSE))</f>
        <v/>
      </c>
      <c r="H64" s="445"/>
      <c r="I64" s="445"/>
      <c r="J64" s="445"/>
      <c r="K64" s="445"/>
      <c r="L64" s="445"/>
      <c r="M64" s="445"/>
      <c r="N64" s="445"/>
      <c r="O64" s="445"/>
      <c r="P64" s="445"/>
      <c r="Q64" s="445"/>
      <c r="R64" s="445"/>
      <c r="S64" s="445"/>
      <c r="T64" s="445"/>
      <c r="U64" s="445"/>
      <c r="V64" s="445"/>
    </row>
    <row r="65" spans="2:22" s="446" customFormat="1" ht="14.15" customHeight="1">
      <c r="B65" s="668">
        <v>58</v>
      </c>
      <c r="C65" s="562"/>
      <c r="D65" s="566"/>
      <c r="E65" s="567"/>
      <c r="F65" s="568"/>
      <c r="G65" s="576" t="str">
        <f>IF(E65="","",VLOOKUP(E65,Ref_Brg!$B$8:$C$311,2,FALSE))</f>
        <v/>
      </c>
      <c r="H65" s="445"/>
      <c r="I65" s="445"/>
      <c r="J65" s="445"/>
      <c r="K65" s="445"/>
      <c r="L65" s="445"/>
      <c r="M65" s="445"/>
      <c r="N65" s="445"/>
      <c r="O65" s="445"/>
      <c r="P65" s="445"/>
      <c r="Q65" s="445"/>
      <c r="R65" s="445"/>
      <c r="S65" s="445"/>
      <c r="T65" s="445"/>
      <c r="U65" s="445"/>
      <c r="V65" s="445"/>
    </row>
    <row r="66" spans="2:22" s="446" customFormat="1" ht="14.15" customHeight="1">
      <c r="B66" s="668">
        <v>59</v>
      </c>
      <c r="C66" s="562"/>
      <c r="D66" s="566"/>
      <c r="E66" s="567"/>
      <c r="F66" s="568"/>
      <c r="G66" s="576" t="str">
        <f>IF(E66="","",VLOOKUP(E66,Ref_Brg!$B$8:$C$311,2,FALSE))</f>
        <v/>
      </c>
      <c r="H66" s="445"/>
      <c r="I66" s="445"/>
      <c r="J66" s="445"/>
      <c r="K66" s="445"/>
      <c r="L66" s="445"/>
      <c r="M66" s="445"/>
      <c r="N66" s="445"/>
      <c r="O66" s="445"/>
      <c r="P66" s="445"/>
      <c r="Q66" s="445"/>
      <c r="R66" s="445"/>
      <c r="S66" s="445"/>
      <c r="T66" s="445"/>
      <c r="U66" s="445"/>
      <c r="V66" s="445"/>
    </row>
    <row r="67" spans="2:22" s="446" customFormat="1" ht="14.15" customHeight="1">
      <c r="B67" s="668">
        <v>60</v>
      </c>
      <c r="C67" s="562"/>
      <c r="D67" s="566"/>
      <c r="E67" s="567"/>
      <c r="F67" s="568"/>
      <c r="G67" s="576" t="str">
        <f>IF(E67="","",VLOOKUP(E67,Ref_Brg!$B$8:$C$311,2,FALSE))</f>
        <v/>
      </c>
      <c r="H67" s="445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445"/>
      <c r="T67" s="445"/>
      <c r="U67" s="445"/>
      <c r="V67" s="445"/>
    </row>
    <row r="68" spans="2:22" s="446" customFormat="1" ht="14.15" customHeight="1">
      <c r="B68" s="668">
        <v>61</v>
      </c>
      <c r="C68" s="562"/>
      <c r="D68" s="566"/>
      <c r="E68" s="567"/>
      <c r="F68" s="568"/>
      <c r="G68" s="576" t="str">
        <f>IF(E68="","",VLOOKUP(E68,Ref_Brg!$B$8:$C$311,2,FALSE))</f>
        <v/>
      </c>
      <c r="H68" s="445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45"/>
      <c r="U68" s="445"/>
      <c r="V68" s="445"/>
    </row>
    <row r="69" spans="2:22" s="446" customFormat="1" ht="14.15" customHeight="1">
      <c r="B69" s="668">
        <v>62</v>
      </c>
      <c r="C69" s="562"/>
      <c r="D69" s="566"/>
      <c r="E69" s="567"/>
      <c r="F69" s="568"/>
      <c r="G69" s="576" t="str">
        <f>IF(E69="","",VLOOKUP(E69,Ref_Brg!$B$8:$C$311,2,FALSE))</f>
        <v/>
      </c>
      <c r="H69" s="445"/>
      <c r="I69" s="445"/>
      <c r="J69" s="445"/>
      <c r="K69" s="445"/>
      <c r="L69" s="445"/>
      <c r="M69" s="445"/>
      <c r="N69" s="445"/>
      <c r="O69" s="445"/>
      <c r="P69" s="445"/>
      <c r="Q69" s="445"/>
      <c r="R69" s="445"/>
      <c r="S69" s="445"/>
      <c r="T69" s="445"/>
      <c r="U69" s="445"/>
      <c r="V69" s="445"/>
    </row>
    <row r="70" spans="2:22" s="446" customFormat="1" ht="14.15" customHeight="1">
      <c r="B70" s="668">
        <v>63</v>
      </c>
      <c r="C70" s="562"/>
      <c r="D70" s="566"/>
      <c r="E70" s="567"/>
      <c r="F70" s="568"/>
      <c r="G70" s="576" t="str">
        <f>IF(E70="","",VLOOKUP(E70,Ref_Brg!$B$8:$C$311,2,FALSE))</f>
        <v/>
      </c>
      <c r="H70" s="445"/>
      <c r="I70" s="445"/>
      <c r="J70" s="445"/>
      <c r="K70" s="445"/>
      <c r="L70" s="445"/>
      <c r="M70" s="445"/>
      <c r="N70" s="445"/>
      <c r="O70" s="445"/>
      <c r="P70" s="445"/>
      <c r="Q70" s="445"/>
      <c r="R70" s="445"/>
      <c r="S70" s="445"/>
      <c r="T70" s="445"/>
      <c r="U70" s="445"/>
      <c r="V70" s="445"/>
    </row>
    <row r="71" spans="2:22" s="446" customFormat="1" ht="14.15" customHeight="1">
      <c r="B71" s="668">
        <v>64</v>
      </c>
      <c r="C71" s="562"/>
      <c r="D71" s="566"/>
      <c r="E71" s="567"/>
      <c r="F71" s="568"/>
      <c r="G71" s="576" t="str">
        <f>IF(E71="","",VLOOKUP(E71,Ref_Brg!$B$8:$C$311,2,FALSE))</f>
        <v/>
      </c>
      <c r="H71" s="445"/>
      <c r="I71" s="445"/>
      <c r="J71" s="445"/>
      <c r="K71" s="445"/>
      <c r="L71" s="445"/>
      <c r="M71" s="445"/>
      <c r="N71" s="445"/>
      <c r="O71" s="445"/>
      <c r="P71" s="445"/>
      <c r="Q71" s="445"/>
      <c r="R71" s="445"/>
      <c r="S71" s="445"/>
      <c r="T71" s="445"/>
      <c r="U71" s="445"/>
      <c r="V71" s="445"/>
    </row>
    <row r="72" spans="2:22" s="446" customFormat="1" ht="14.15" customHeight="1">
      <c r="B72" s="668">
        <v>65</v>
      </c>
      <c r="C72" s="562"/>
      <c r="D72" s="566"/>
      <c r="E72" s="567"/>
      <c r="F72" s="568"/>
      <c r="G72" s="576" t="str">
        <f>IF(E72="","",VLOOKUP(E72,Ref_Brg!$B$8:$C$311,2,FALSE))</f>
        <v/>
      </c>
      <c r="H72" s="445"/>
      <c r="I72" s="445"/>
      <c r="J72" s="445"/>
      <c r="K72" s="445"/>
      <c r="L72" s="445"/>
      <c r="M72" s="445"/>
      <c r="N72" s="445"/>
      <c r="O72" s="445"/>
      <c r="P72" s="445"/>
      <c r="Q72" s="445"/>
      <c r="R72" s="445"/>
      <c r="S72" s="445"/>
      <c r="T72" s="445"/>
      <c r="U72" s="445"/>
      <c r="V72" s="445"/>
    </row>
    <row r="73" spans="2:22" s="446" customFormat="1" ht="14.15" customHeight="1">
      <c r="B73" s="668">
        <v>66</v>
      </c>
      <c r="C73" s="562"/>
      <c r="D73" s="566"/>
      <c r="E73" s="567"/>
      <c r="F73" s="568"/>
      <c r="G73" s="576" t="str">
        <f>IF(E73="","",VLOOKUP(E73,Ref_Brg!$B$8:$C$311,2,FALSE))</f>
        <v/>
      </c>
      <c r="H73" s="445"/>
      <c r="I73" s="445"/>
      <c r="J73" s="445"/>
      <c r="K73" s="445"/>
      <c r="L73" s="445"/>
      <c r="M73" s="445"/>
      <c r="N73" s="445"/>
      <c r="O73" s="445"/>
      <c r="P73" s="445"/>
      <c r="Q73" s="445"/>
      <c r="R73" s="445"/>
      <c r="S73" s="445"/>
      <c r="T73" s="445"/>
      <c r="U73" s="445"/>
      <c r="V73" s="445"/>
    </row>
    <row r="74" spans="2:22" s="446" customFormat="1" ht="14.15" customHeight="1">
      <c r="B74" s="668">
        <v>67</v>
      </c>
      <c r="C74" s="562"/>
      <c r="D74" s="566"/>
      <c r="E74" s="567"/>
      <c r="F74" s="568"/>
      <c r="G74" s="576" t="str">
        <f>IF(E74="","",VLOOKUP(E74,Ref_Brg!$B$8:$C$311,2,FALSE))</f>
        <v/>
      </c>
      <c r="H74" s="445"/>
      <c r="I74" s="445"/>
      <c r="J74" s="445"/>
      <c r="K74" s="445"/>
      <c r="L74" s="445"/>
      <c r="M74" s="445"/>
      <c r="N74" s="445"/>
      <c r="O74" s="445"/>
      <c r="P74" s="445"/>
      <c r="Q74" s="445"/>
      <c r="R74" s="445"/>
      <c r="S74" s="445"/>
      <c r="T74" s="445"/>
      <c r="U74" s="445"/>
      <c r="V74" s="445"/>
    </row>
    <row r="75" spans="2:22" s="446" customFormat="1" ht="14.15" customHeight="1">
      <c r="B75" s="668">
        <v>68</v>
      </c>
      <c r="C75" s="562"/>
      <c r="D75" s="566"/>
      <c r="E75" s="567"/>
      <c r="F75" s="568"/>
      <c r="G75" s="576" t="str">
        <f>IF(E75="","",VLOOKUP(E75,Ref_Brg!$B$8:$C$311,2,FALSE))</f>
        <v/>
      </c>
      <c r="H75" s="445"/>
      <c r="I75" s="445"/>
      <c r="J75" s="445"/>
      <c r="K75" s="445"/>
      <c r="L75" s="445"/>
      <c r="M75" s="445"/>
      <c r="N75" s="445"/>
      <c r="O75" s="445"/>
      <c r="P75" s="445"/>
      <c r="Q75" s="445"/>
      <c r="R75" s="445"/>
      <c r="S75" s="445"/>
      <c r="T75" s="445"/>
      <c r="U75" s="445"/>
      <c r="V75" s="445"/>
    </row>
    <row r="76" spans="2:22" s="446" customFormat="1" ht="14.15" customHeight="1">
      <c r="B76" s="668">
        <v>69</v>
      </c>
      <c r="C76" s="562"/>
      <c r="D76" s="566"/>
      <c r="E76" s="567"/>
      <c r="F76" s="568"/>
      <c r="G76" s="576" t="str">
        <f>IF(E76="","",VLOOKUP(E76,Ref_Brg!$B$8:$C$311,2,FALSE))</f>
        <v/>
      </c>
      <c r="H76" s="445"/>
      <c r="I76" s="445"/>
      <c r="J76" s="445"/>
      <c r="K76" s="445"/>
      <c r="L76" s="445"/>
      <c r="M76" s="445"/>
      <c r="N76" s="445"/>
      <c r="O76" s="445"/>
      <c r="P76" s="445"/>
      <c r="Q76" s="445"/>
      <c r="R76" s="445"/>
      <c r="S76" s="445"/>
      <c r="T76" s="445"/>
      <c r="U76" s="445"/>
      <c r="V76" s="445"/>
    </row>
    <row r="77" spans="2:22" s="446" customFormat="1" ht="14.15" customHeight="1">
      <c r="B77" s="668">
        <v>70</v>
      </c>
      <c r="C77" s="562"/>
      <c r="D77" s="566"/>
      <c r="E77" s="567"/>
      <c r="F77" s="568"/>
      <c r="G77" s="576" t="str">
        <f>IF(E77="","",VLOOKUP(E77,Ref_Brg!$B$8:$C$311,2,FALSE))</f>
        <v/>
      </c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</row>
    <row r="78" spans="2:22" s="446" customFormat="1" ht="14.15" customHeight="1">
      <c r="B78" s="668">
        <v>71</v>
      </c>
      <c r="C78" s="562"/>
      <c r="D78" s="566"/>
      <c r="E78" s="567"/>
      <c r="F78" s="568"/>
      <c r="G78" s="576" t="str">
        <f>IF(E78="","",VLOOKUP(E78,Ref_Brg!$B$8:$C$311,2,FALSE))</f>
        <v/>
      </c>
      <c r="H78" s="445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</row>
    <row r="79" spans="2:22" s="446" customFormat="1" ht="14.15" customHeight="1">
      <c r="B79" s="668">
        <v>72</v>
      </c>
      <c r="C79" s="562"/>
      <c r="D79" s="566"/>
      <c r="E79" s="567"/>
      <c r="F79" s="568"/>
      <c r="G79" s="576" t="str">
        <f>IF(E79="","",VLOOKUP(E79,Ref_Brg!$B$8:$C$311,2,FALSE))</f>
        <v/>
      </c>
      <c r="H79" s="445"/>
      <c r="I79" s="445"/>
      <c r="J79" s="445"/>
      <c r="K79" s="445"/>
      <c r="L79" s="445"/>
      <c r="M79" s="445"/>
      <c r="N79" s="445"/>
      <c r="O79" s="445"/>
      <c r="P79" s="445"/>
      <c r="Q79" s="445"/>
      <c r="R79" s="445"/>
      <c r="S79" s="445"/>
      <c r="T79" s="445"/>
      <c r="U79" s="445"/>
      <c r="V79" s="445"/>
    </row>
    <row r="80" spans="2:22" s="446" customFormat="1" ht="14.15" customHeight="1">
      <c r="B80" s="668">
        <v>73</v>
      </c>
      <c r="C80" s="562"/>
      <c r="D80" s="566"/>
      <c r="E80" s="567"/>
      <c r="F80" s="568"/>
      <c r="G80" s="576" t="str">
        <f>IF(E80="","",VLOOKUP(E80,Ref_Brg!$B$8:$C$311,2,FALSE))</f>
        <v/>
      </c>
      <c r="H80" s="445"/>
      <c r="I80" s="445"/>
      <c r="J80" s="445"/>
      <c r="K80" s="445"/>
      <c r="L80" s="445"/>
      <c r="M80" s="445"/>
      <c r="N80" s="445"/>
      <c r="O80" s="445"/>
      <c r="P80" s="445"/>
      <c r="Q80" s="445"/>
      <c r="R80" s="445"/>
      <c r="S80" s="445"/>
      <c r="T80" s="445"/>
      <c r="U80" s="445"/>
      <c r="V80" s="445"/>
    </row>
    <row r="81" spans="2:22" s="446" customFormat="1" ht="14.15" customHeight="1">
      <c r="B81" s="668">
        <v>74</v>
      </c>
      <c r="C81" s="562"/>
      <c r="D81" s="566"/>
      <c r="E81" s="567"/>
      <c r="F81" s="568"/>
      <c r="G81" s="576" t="str">
        <f>IF(E81="","",VLOOKUP(E81,Ref_Brg!$B$8:$C$311,2,FALSE))</f>
        <v/>
      </c>
      <c r="H81" s="445"/>
      <c r="I81" s="445"/>
      <c r="J81" s="445"/>
      <c r="K81" s="445"/>
      <c r="L81" s="445"/>
      <c r="M81" s="445"/>
      <c r="N81" s="445"/>
      <c r="O81" s="445"/>
      <c r="P81" s="445"/>
      <c r="Q81" s="445"/>
      <c r="R81" s="445"/>
      <c r="S81" s="445"/>
      <c r="T81" s="445"/>
      <c r="U81" s="445"/>
      <c r="V81" s="445"/>
    </row>
    <row r="82" spans="2:22" s="446" customFormat="1" ht="14.15" customHeight="1">
      <c r="B82" s="668">
        <v>75</v>
      </c>
      <c r="C82" s="562"/>
      <c r="D82" s="566"/>
      <c r="E82" s="567"/>
      <c r="F82" s="568"/>
      <c r="G82" s="576" t="str">
        <f>IF(E82="","",VLOOKUP(E82,Ref_Brg!$B$8:$C$311,2,FALSE))</f>
        <v/>
      </c>
      <c r="H82" s="445"/>
      <c r="I82" s="445"/>
      <c r="J82" s="445"/>
      <c r="K82" s="445"/>
      <c r="L82" s="445"/>
      <c r="M82" s="445"/>
      <c r="N82" s="445"/>
      <c r="O82" s="445"/>
      <c r="P82" s="445"/>
      <c r="Q82" s="445"/>
      <c r="R82" s="445"/>
      <c r="S82" s="445"/>
      <c r="T82" s="445"/>
      <c r="U82" s="445"/>
      <c r="V82" s="445"/>
    </row>
    <row r="83" spans="2:22" s="446" customFormat="1" ht="14.15" customHeight="1">
      <c r="B83" s="668">
        <v>76</v>
      </c>
      <c r="C83" s="562"/>
      <c r="D83" s="566"/>
      <c r="E83" s="567"/>
      <c r="F83" s="568"/>
      <c r="G83" s="576" t="str">
        <f>IF(E83="","",VLOOKUP(E83,Ref_Brg!$B$8:$C$311,2,FALSE))</f>
        <v/>
      </c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45"/>
    </row>
    <row r="84" spans="2:22" s="446" customFormat="1" ht="14.15" customHeight="1">
      <c r="B84" s="668">
        <v>77</v>
      </c>
      <c r="C84" s="562"/>
      <c r="D84" s="566"/>
      <c r="E84" s="567"/>
      <c r="F84" s="568"/>
      <c r="G84" s="576" t="str">
        <f>IF(E84="","",VLOOKUP(E84,Ref_Brg!$B$8:$C$311,2,FALSE))</f>
        <v/>
      </c>
      <c r="H84" s="445"/>
      <c r="I84" s="445"/>
      <c r="J84" s="445"/>
      <c r="K84" s="445"/>
      <c r="L84" s="445"/>
      <c r="M84" s="445"/>
      <c r="N84" s="445"/>
      <c r="O84" s="445"/>
      <c r="P84" s="445"/>
      <c r="Q84" s="445"/>
      <c r="R84" s="445"/>
      <c r="S84" s="445"/>
      <c r="T84" s="445"/>
      <c r="U84" s="445"/>
      <c r="V84" s="445"/>
    </row>
    <row r="85" spans="2:22" s="446" customFormat="1" ht="14.15" customHeight="1">
      <c r="B85" s="668">
        <v>78</v>
      </c>
      <c r="C85" s="562"/>
      <c r="D85" s="566"/>
      <c r="E85" s="567"/>
      <c r="F85" s="568"/>
      <c r="G85" s="576" t="str">
        <f>IF(E85="","",VLOOKUP(E85,Ref_Brg!$B$8:$C$311,2,FALSE))</f>
        <v/>
      </c>
      <c r="H85" s="445"/>
      <c r="I85" s="445"/>
      <c r="J85" s="445"/>
      <c r="K85" s="445"/>
      <c r="L85" s="445"/>
      <c r="M85" s="445"/>
      <c r="N85" s="445"/>
      <c r="O85" s="445"/>
      <c r="P85" s="445"/>
      <c r="Q85" s="445"/>
      <c r="R85" s="445"/>
      <c r="S85" s="445"/>
      <c r="T85" s="445"/>
      <c r="U85" s="445"/>
      <c r="V85" s="445"/>
    </row>
    <row r="86" spans="2:22" s="446" customFormat="1" ht="14.15" customHeight="1">
      <c r="B86" s="668">
        <v>79</v>
      </c>
      <c r="C86" s="562"/>
      <c r="D86" s="566"/>
      <c r="E86" s="567"/>
      <c r="F86" s="568"/>
      <c r="G86" s="576" t="str">
        <f>IF(E86="","",VLOOKUP(E86,Ref_Brg!$B$8:$C$311,2,FALSE))</f>
        <v/>
      </c>
      <c r="H86" s="445"/>
      <c r="I86" s="445"/>
      <c r="J86" s="445"/>
      <c r="K86" s="445"/>
      <c r="L86" s="445"/>
      <c r="M86" s="445"/>
      <c r="N86" s="445"/>
      <c r="O86" s="445"/>
      <c r="P86" s="445"/>
      <c r="Q86" s="445"/>
      <c r="R86" s="445"/>
      <c r="S86" s="445"/>
      <c r="T86" s="445"/>
      <c r="U86" s="445"/>
      <c r="V86" s="445"/>
    </row>
    <row r="87" spans="2:22" s="446" customFormat="1" ht="14.15" customHeight="1">
      <c r="B87" s="668">
        <v>80</v>
      </c>
      <c r="C87" s="562"/>
      <c r="D87" s="566"/>
      <c r="E87" s="567"/>
      <c r="F87" s="568"/>
      <c r="G87" s="576" t="str">
        <f>IF(E87="","",VLOOKUP(E87,Ref_Brg!$B$8:$C$311,2,FALSE))</f>
        <v/>
      </c>
      <c r="H87" s="445"/>
      <c r="I87" s="445"/>
      <c r="J87" s="445"/>
      <c r="K87" s="445"/>
      <c r="L87" s="445"/>
      <c r="M87" s="445"/>
      <c r="N87" s="445"/>
      <c r="O87" s="445"/>
      <c r="P87" s="445"/>
      <c r="Q87" s="445"/>
      <c r="R87" s="445"/>
      <c r="S87" s="445"/>
      <c r="T87" s="445"/>
      <c r="U87" s="445"/>
      <c r="V87" s="445"/>
    </row>
    <row r="88" spans="2:22" s="446" customFormat="1" ht="14.15" customHeight="1">
      <c r="B88" s="668">
        <v>81</v>
      </c>
      <c r="C88" s="562"/>
      <c r="D88" s="566"/>
      <c r="E88" s="567"/>
      <c r="F88" s="568"/>
      <c r="G88" s="576" t="str">
        <f>IF(E88="","",VLOOKUP(E88,Ref_Brg!$B$8:$C$311,2,FALSE))</f>
        <v/>
      </c>
      <c r="H88" s="445"/>
      <c r="I88" s="445"/>
      <c r="J88" s="445"/>
      <c r="K88" s="445"/>
      <c r="L88" s="445"/>
      <c r="M88" s="445"/>
      <c r="N88" s="445"/>
      <c r="O88" s="445"/>
      <c r="P88" s="445"/>
      <c r="Q88" s="445"/>
      <c r="R88" s="445"/>
      <c r="S88" s="445"/>
      <c r="T88" s="445"/>
      <c r="U88" s="445"/>
      <c r="V88" s="445"/>
    </row>
    <row r="89" spans="2:22" s="446" customFormat="1" ht="14.15" customHeight="1">
      <c r="B89" s="668">
        <v>82</v>
      </c>
      <c r="C89" s="562"/>
      <c r="D89" s="566"/>
      <c r="E89" s="567"/>
      <c r="F89" s="568"/>
      <c r="G89" s="576" t="str">
        <f>IF(E89="","",VLOOKUP(E89,Ref_Brg!$B$8:$C$311,2,FALSE))</f>
        <v/>
      </c>
      <c r="H89" s="445"/>
      <c r="I89" s="445"/>
      <c r="J89" s="445"/>
      <c r="K89" s="445"/>
      <c r="L89" s="445"/>
      <c r="M89" s="445"/>
      <c r="N89" s="445"/>
      <c r="O89" s="445"/>
      <c r="P89" s="445"/>
      <c r="Q89" s="445"/>
      <c r="R89" s="445"/>
      <c r="S89" s="445"/>
      <c r="T89" s="445"/>
      <c r="U89" s="445"/>
      <c r="V89" s="445"/>
    </row>
    <row r="90" spans="2:22" s="446" customFormat="1" ht="14.15" customHeight="1">
      <c r="B90" s="668">
        <v>83</v>
      </c>
      <c r="C90" s="562"/>
      <c r="D90" s="566"/>
      <c r="E90" s="567"/>
      <c r="F90" s="568"/>
      <c r="G90" s="576" t="str">
        <f>IF(E90="","",VLOOKUP(E90,Ref_Brg!$B$8:$C$311,2,FALSE))</f>
        <v/>
      </c>
      <c r="H90" s="445"/>
      <c r="I90" s="445"/>
      <c r="J90" s="445"/>
      <c r="K90" s="445"/>
      <c r="L90" s="445"/>
      <c r="M90" s="445"/>
      <c r="N90" s="445"/>
      <c r="O90" s="445"/>
      <c r="P90" s="445"/>
      <c r="Q90" s="445"/>
      <c r="R90" s="445"/>
      <c r="S90" s="445"/>
      <c r="T90" s="445"/>
      <c r="U90" s="445"/>
      <c r="V90" s="445"/>
    </row>
    <row r="91" spans="2:22" s="446" customFormat="1" ht="14.15" customHeight="1">
      <c r="B91" s="668">
        <v>84</v>
      </c>
      <c r="C91" s="562"/>
      <c r="D91" s="566"/>
      <c r="E91" s="567"/>
      <c r="F91" s="568"/>
      <c r="G91" s="576" t="str">
        <f>IF(E91="","",VLOOKUP(E91,Ref_Brg!$B$8:$C$311,2,FALSE))</f>
        <v/>
      </c>
      <c r="H91" s="445"/>
      <c r="I91" s="445"/>
      <c r="J91" s="445"/>
      <c r="K91" s="445"/>
      <c r="L91" s="445"/>
      <c r="M91" s="445"/>
      <c r="N91" s="445"/>
      <c r="O91" s="445"/>
      <c r="P91" s="445"/>
      <c r="Q91" s="445"/>
      <c r="R91" s="445"/>
      <c r="S91" s="445"/>
      <c r="T91" s="445"/>
      <c r="U91" s="445"/>
      <c r="V91" s="445"/>
    </row>
    <row r="92" spans="2:22" s="446" customFormat="1" ht="14.15" customHeight="1">
      <c r="B92" s="668">
        <v>85</v>
      </c>
      <c r="C92" s="562"/>
      <c r="D92" s="566"/>
      <c r="E92" s="567"/>
      <c r="F92" s="568"/>
      <c r="G92" s="576" t="str">
        <f>IF(E92="","",VLOOKUP(E92,Ref_Brg!$B$8:$C$311,2,FALSE))</f>
        <v/>
      </c>
      <c r="H92" s="445"/>
      <c r="I92" s="445"/>
      <c r="J92" s="445"/>
      <c r="K92" s="445"/>
      <c r="L92" s="445"/>
      <c r="M92" s="445"/>
      <c r="N92" s="445"/>
      <c r="O92" s="445"/>
      <c r="P92" s="445"/>
      <c r="Q92" s="445"/>
      <c r="R92" s="445"/>
      <c r="S92" s="445"/>
      <c r="T92" s="445"/>
      <c r="U92" s="445"/>
      <c r="V92" s="445"/>
    </row>
    <row r="93" spans="2:22" s="446" customFormat="1" ht="14.15" customHeight="1">
      <c r="B93" s="668">
        <v>86</v>
      </c>
      <c r="C93" s="562"/>
      <c r="D93" s="566"/>
      <c r="E93" s="567"/>
      <c r="F93" s="568"/>
      <c r="G93" s="576" t="str">
        <f>IF(E93="","",VLOOKUP(E93,Ref_Brg!$B$8:$C$311,2,FALSE))</f>
        <v/>
      </c>
      <c r="H93" s="445"/>
      <c r="I93" s="445"/>
      <c r="J93" s="445"/>
      <c r="K93" s="445"/>
      <c r="L93" s="445"/>
      <c r="M93" s="445"/>
      <c r="N93" s="445"/>
      <c r="O93" s="445"/>
      <c r="P93" s="445"/>
      <c r="Q93" s="445"/>
      <c r="R93" s="445"/>
      <c r="S93" s="445"/>
      <c r="T93" s="445"/>
      <c r="U93" s="445"/>
      <c r="V93" s="445"/>
    </row>
    <row r="94" spans="2:22" s="446" customFormat="1" ht="14.15" customHeight="1">
      <c r="B94" s="668">
        <v>87</v>
      </c>
      <c r="C94" s="562"/>
      <c r="D94" s="566"/>
      <c r="E94" s="567"/>
      <c r="F94" s="568"/>
      <c r="G94" s="576" t="str">
        <f>IF(E94="","",VLOOKUP(E94,Ref_Brg!$B$8:$C$311,2,FALSE))</f>
        <v/>
      </c>
      <c r="H94" s="445"/>
      <c r="I94" s="445"/>
      <c r="J94" s="445"/>
      <c r="K94" s="445"/>
      <c r="L94" s="445"/>
      <c r="M94" s="445"/>
      <c r="N94" s="445"/>
      <c r="O94" s="445"/>
      <c r="P94" s="445"/>
      <c r="Q94" s="445"/>
      <c r="R94" s="445"/>
      <c r="S94" s="445"/>
      <c r="T94" s="445"/>
      <c r="U94" s="445"/>
      <c r="V94" s="445"/>
    </row>
    <row r="95" spans="2:22" s="446" customFormat="1" ht="14.15" customHeight="1">
      <c r="B95" s="668">
        <v>88</v>
      </c>
      <c r="C95" s="562"/>
      <c r="D95" s="566"/>
      <c r="E95" s="567"/>
      <c r="F95" s="568"/>
      <c r="G95" s="576" t="str">
        <f>IF(E95="","",VLOOKUP(E95,Ref_Brg!$B$8:$C$311,2,FALSE))</f>
        <v/>
      </c>
      <c r="H95" s="445"/>
      <c r="I95" s="445"/>
      <c r="J95" s="445"/>
      <c r="K95" s="445"/>
      <c r="L95" s="445"/>
      <c r="M95" s="445"/>
      <c r="N95" s="445"/>
      <c r="O95" s="445"/>
      <c r="P95" s="445"/>
      <c r="Q95" s="445"/>
      <c r="R95" s="445"/>
      <c r="S95" s="445"/>
      <c r="T95" s="445"/>
      <c r="U95" s="445"/>
      <c r="V95" s="445"/>
    </row>
    <row r="96" spans="2:22" s="446" customFormat="1" ht="14.15" customHeight="1">
      <c r="B96" s="668">
        <v>89</v>
      </c>
      <c r="C96" s="562"/>
      <c r="D96" s="566"/>
      <c r="E96" s="567"/>
      <c r="F96" s="568"/>
      <c r="G96" s="576" t="str">
        <f>IF(E96="","",VLOOKUP(E96,Ref_Brg!$B$8:$C$311,2,FALSE))</f>
        <v/>
      </c>
      <c r="H96" s="445"/>
      <c r="I96" s="445"/>
      <c r="J96" s="445"/>
      <c r="K96" s="445"/>
      <c r="L96" s="445"/>
      <c r="M96" s="445"/>
      <c r="N96" s="445"/>
      <c r="O96" s="445"/>
      <c r="P96" s="445"/>
      <c r="Q96" s="445"/>
      <c r="R96" s="445"/>
      <c r="S96" s="445"/>
      <c r="T96" s="445"/>
      <c r="U96" s="445"/>
      <c r="V96" s="445"/>
    </row>
    <row r="97" spans="2:22" s="446" customFormat="1" ht="14.15" customHeight="1">
      <c r="B97" s="668">
        <v>90</v>
      </c>
      <c r="C97" s="562"/>
      <c r="D97" s="566"/>
      <c r="E97" s="567"/>
      <c r="F97" s="568"/>
      <c r="G97" s="576" t="str">
        <f>IF(E97="","",VLOOKUP(E97,Ref_Brg!$B$8:$C$311,2,FALSE))</f>
        <v/>
      </c>
      <c r="H97" s="445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</row>
    <row r="98" spans="2:22" s="446" customFormat="1" ht="14.15" customHeight="1">
      <c r="B98" s="668">
        <v>91</v>
      </c>
      <c r="C98" s="562"/>
      <c r="D98" s="566"/>
      <c r="E98" s="567"/>
      <c r="F98" s="568"/>
      <c r="G98" s="576" t="str">
        <f>IF(E98="","",VLOOKUP(E98,Ref_Brg!$B$8:$C$311,2,FALSE))</f>
        <v/>
      </c>
      <c r="H98" s="445"/>
      <c r="I98" s="445"/>
      <c r="J98" s="445"/>
      <c r="K98" s="445"/>
      <c r="L98" s="445"/>
      <c r="M98" s="445"/>
      <c r="N98" s="445"/>
      <c r="O98" s="445"/>
      <c r="P98" s="445"/>
      <c r="Q98" s="445"/>
      <c r="R98" s="445"/>
      <c r="S98" s="445"/>
      <c r="T98" s="445"/>
      <c r="U98" s="445"/>
      <c r="V98" s="445"/>
    </row>
    <row r="99" spans="2:22" s="446" customFormat="1" ht="14.15" customHeight="1">
      <c r="B99" s="668">
        <v>92</v>
      </c>
      <c r="C99" s="562"/>
      <c r="D99" s="566"/>
      <c r="E99" s="567"/>
      <c r="F99" s="568"/>
      <c r="G99" s="576" t="str">
        <f>IF(E99="","",VLOOKUP(E99,Ref_Brg!$B$8:$C$311,2,FALSE))</f>
        <v/>
      </c>
      <c r="H99" s="445"/>
      <c r="I99" s="445"/>
      <c r="J99" s="445"/>
      <c r="K99" s="445"/>
      <c r="L99" s="445"/>
      <c r="M99" s="445"/>
      <c r="N99" s="445"/>
      <c r="O99" s="445"/>
      <c r="P99" s="445"/>
      <c r="Q99" s="445"/>
      <c r="R99" s="445"/>
      <c r="S99" s="445"/>
      <c r="T99" s="445"/>
      <c r="U99" s="445"/>
      <c r="V99" s="445"/>
    </row>
    <row r="100" spans="2:22" s="446" customFormat="1" ht="14.15" customHeight="1">
      <c r="B100" s="668">
        <v>93</v>
      </c>
      <c r="C100" s="562"/>
      <c r="D100" s="566"/>
      <c r="E100" s="567"/>
      <c r="F100" s="568"/>
      <c r="G100" s="576" t="str">
        <f>IF(E100="","",VLOOKUP(E100,Ref_Brg!$B$8:$C$311,2,FALSE))</f>
        <v/>
      </c>
      <c r="H100" s="445"/>
      <c r="I100" s="445"/>
      <c r="J100" s="445"/>
      <c r="K100" s="445"/>
      <c r="L100" s="445"/>
      <c r="M100" s="445"/>
      <c r="N100" s="445"/>
      <c r="O100" s="445"/>
      <c r="P100" s="445"/>
      <c r="Q100" s="445"/>
      <c r="R100" s="445"/>
      <c r="S100" s="445"/>
      <c r="T100" s="445"/>
      <c r="U100" s="445"/>
      <c r="V100" s="445"/>
    </row>
    <row r="101" spans="2:22" s="446" customFormat="1" ht="14.15" customHeight="1">
      <c r="B101" s="668">
        <v>94</v>
      </c>
      <c r="C101" s="562"/>
      <c r="D101" s="566"/>
      <c r="E101" s="567"/>
      <c r="F101" s="568"/>
      <c r="G101" s="576" t="str">
        <f>IF(E101="","",VLOOKUP(E101,Ref_Brg!$B$8:$C$311,2,FALSE))</f>
        <v/>
      </c>
      <c r="H101" s="445"/>
      <c r="I101" s="445"/>
      <c r="J101" s="445"/>
      <c r="K101" s="445"/>
      <c r="L101" s="445"/>
      <c r="M101" s="445"/>
      <c r="N101" s="445"/>
      <c r="O101" s="445"/>
      <c r="P101" s="445"/>
      <c r="Q101" s="445"/>
      <c r="R101" s="445"/>
      <c r="S101" s="445"/>
      <c r="T101" s="445"/>
      <c r="U101" s="445"/>
      <c r="V101" s="445"/>
    </row>
    <row r="102" spans="2:22" s="446" customFormat="1" ht="14.15" customHeight="1">
      <c r="B102" s="668">
        <v>95</v>
      </c>
      <c r="C102" s="562"/>
      <c r="D102" s="566"/>
      <c r="E102" s="567"/>
      <c r="F102" s="568"/>
      <c r="G102" s="576" t="str">
        <f>IF(E102="","",VLOOKUP(E102,Ref_Brg!$B$8:$C$311,2,FALSE))</f>
        <v/>
      </c>
      <c r="H102" s="445"/>
      <c r="I102" s="445"/>
      <c r="J102" s="445"/>
      <c r="K102" s="445"/>
      <c r="L102" s="445"/>
      <c r="M102" s="445"/>
      <c r="N102" s="445"/>
      <c r="O102" s="445"/>
      <c r="P102" s="445"/>
      <c r="Q102" s="445"/>
      <c r="R102" s="445"/>
      <c r="S102" s="445"/>
      <c r="T102" s="445"/>
      <c r="U102" s="445"/>
      <c r="V102" s="445"/>
    </row>
    <row r="103" spans="2:22" s="446" customFormat="1" ht="14.15" customHeight="1">
      <c r="B103" s="668">
        <v>96</v>
      </c>
      <c r="C103" s="562"/>
      <c r="D103" s="566"/>
      <c r="E103" s="567"/>
      <c r="F103" s="568"/>
      <c r="G103" s="576" t="str">
        <f>IF(E103="","",VLOOKUP(E103,Ref_Brg!$B$8:$C$311,2,FALSE))</f>
        <v/>
      </c>
      <c r="H103" s="445"/>
      <c r="I103" s="445"/>
      <c r="J103" s="445"/>
      <c r="K103" s="445"/>
      <c r="L103" s="445"/>
      <c r="M103" s="445"/>
      <c r="N103" s="445"/>
      <c r="O103" s="445"/>
      <c r="P103" s="445"/>
      <c r="Q103" s="445"/>
      <c r="R103" s="445"/>
      <c r="S103" s="445"/>
      <c r="T103" s="445"/>
      <c r="U103" s="445"/>
      <c r="V103" s="445"/>
    </row>
    <row r="104" spans="2:22" s="446" customFormat="1" ht="14.15" customHeight="1">
      <c r="B104" s="668">
        <v>97</v>
      </c>
      <c r="C104" s="562"/>
      <c r="D104" s="566"/>
      <c r="E104" s="567"/>
      <c r="F104" s="568"/>
      <c r="G104" s="576" t="str">
        <f>IF(E104="","",VLOOKUP(E104,Ref_Brg!$B$8:$C$311,2,FALSE))</f>
        <v/>
      </c>
      <c r="H104" s="445"/>
      <c r="I104" s="445"/>
      <c r="J104" s="445"/>
      <c r="K104" s="445"/>
      <c r="L104" s="445"/>
      <c r="M104" s="445"/>
      <c r="N104" s="445"/>
      <c r="O104" s="445"/>
      <c r="P104" s="445"/>
      <c r="Q104" s="445"/>
      <c r="R104" s="445"/>
      <c r="S104" s="445"/>
      <c r="T104" s="445"/>
      <c r="U104" s="445"/>
      <c r="V104" s="445"/>
    </row>
    <row r="105" spans="2:22" s="446" customFormat="1" ht="14.15" customHeight="1">
      <c r="B105" s="668">
        <v>98</v>
      </c>
      <c r="C105" s="562"/>
      <c r="D105" s="566"/>
      <c r="E105" s="567"/>
      <c r="F105" s="568"/>
      <c r="G105" s="576" t="str">
        <f>IF(E105="","",VLOOKUP(E105,Ref_Brg!$B$8:$C$311,2,FALSE))</f>
        <v/>
      </c>
      <c r="H105" s="445"/>
      <c r="I105" s="445"/>
      <c r="J105" s="445"/>
      <c r="K105" s="445"/>
      <c r="L105" s="445"/>
      <c r="M105" s="445"/>
      <c r="N105" s="445"/>
      <c r="O105" s="445"/>
      <c r="P105" s="445"/>
      <c r="Q105" s="445"/>
      <c r="R105" s="445"/>
      <c r="S105" s="445"/>
      <c r="T105" s="445"/>
      <c r="U105" s="445"/>
      <c r="V105" s="445"/>
    </row>
    <row r="106" spans="2:22" s="446" customFormat="1" ht="14.15" customHeight="1">
      <c r="B106" s="668">
        <v>99</v>
      </c>
      <c r="C106" s="562"/>
      <c r="D106" s="566"/>
      <c r="E106" s="567"/>
      <c r="F106" s="568"/>
      <c r="G106" s="576" t="str">
        <f>IF(E106="","",VLOOKUP(E106,Ref_Brg!$B$8:$C$311,2,FALSE))</f>
        <v/>
      </c>
      <c r="H106" s="445"/>
      <c r="I106" s="445"/>
      <c r="J106" s="445"/>
      <c r="K106" s="445"/>
      <c r="L106" s="445"/>
      <c r="M106" s="445"/>
      <c r="N106" s="445"/>
      <c r="O106" s="445"/>
      <c r="P106" s="445"/>
      <c r="Q106" s="445"/>
      <c r="R106" s="445"/>
      <c r="S106" s="445"/>
      <c r="T106" s="445"/>
      <c r="U106" s="445"/>
      <c r="V106" s="445"/>
    </row>
    <row r="107" spans="2:22" s="446" customFormat="1" ht="14.15" customHeight="1">
      <c r="B107" s="668">
        <v>100</v>
      </c>
      <c r="C107" s="562"/>
      <c r="D107" s="566"/>
      <c r="E107" s="567"/>
      <c r="F107" s="568"/>
      <c r="G107" s="576" t="str">
        <f>IF(E107="","",VLOOKUP(E107,Ref_Brg!$B$8:$C$311,2,FALSE))</f>
        <v/>
      </c>
      <c r="H107" s="445"/>
      <c r="I107" s="445"/>
      <c r="J107" s="445"/>
      <c r="K107" s="445"/>
      <c r="L107" s="445"/>
      <c r="M107" s="445"/>
      <c r="N107" s="445"/>
      <c r="O107" s="445"/>
      <c r="P107" s="445"/>
      <c r="Q107" s="445"/>
      <c r="R107" s="445"/>
      <c r="S107" s="445"/>
      <c r="T107" s="445"/>
      <c r="U107" s="445"/>
      <c r="V107" s="445"/>
    </row>
    <row r="108" spans="2:22" s="446" customFormat="1" ht="14.15" customHeight="1">
      <c r="B108" s="668">
        <v>101</v>
      </c>
      <c r="C108" s="562"/>
      <c r="D108" s="566"/>
      <c r="E108" s="567"/>
      <c r="F108" s="568"/>
      <c r="G108" s="576" t="str">
        <f>IF(E108="","",VLOOKUP(E108,Ref_Brg!$B$8:$C$311,2,FALSE))</f>
        <v/>
      </c>
      <c r="H108" s="445"/>
      <c r="I108" s="445"/>
      <c r="J108" s="445"/>
      <c r="K108" s="445"/>
      <c r="L108" s="445"/>
      <c r="M108" s="445"/>
      <c r="N108" s="445"/>
      <c r="O108" s="445"/>
      <c r="P108" s="445"/>
      <c r="Q108" s="445"/>
      <c r="R108" s="445"/>
      <c r="S108" s="445"/>
      <c r="T108" s="445"/>
      <c r="U108" s="445"/>
      <c r="V108" s="445"/>
    </row>
    <row r="109" spans="2:22" s="446" customFormat="1" ht="14.15" customHeight="1">
      <c r="B109" s="668">
        <v>102</v>
      </c>
      <c r="C109" s="562"/>
      <c r="D109" s="566"/>
      <c r="E109" s="567"/>
      <c r="F109" s="568"/>
      <c r="G109" s="576" t="str">
        <f>IF(E109="","",VLOOKUP(E109,Ref_Brg!$B$8:$C$311,2,FALSE))</f>
        <v/>
      </c>
      <c r="H109" s="445"/>
      <c r="I109" s="445"/>
      <c r="J109" s="445"/>
      <c r="K109" s="445"/>
      <c r="L109" s="445"/>
      <c r="M109" s="445"/>
      <c r="N109" s="445"/>
      <c r="O109" s="445"/>
      <c r="P109" s="445"/>
      <c r="Q109" s="445"/>
      <c r="R109" s="445"/>
      <c r="S109" s="445"/>
      <c r="T109" s="445"/>
      <c r="U109" s="445"/>
      <c r="V109" s="445"/>
    </row>
    <row r="110" spans="2:22" s="446" customFormat="1" ht="14.15" customHeight="1">
      <c r="B110" s="668">
        <v>103</v>
      </c>
      <c r="C110" s="562"/>
      <c r="D110" s="566"/>
      <c r="E110" s="567"/>
      <c r="F110" s="568"/>
      <c r="G110" s="576" t="str">
        <f>IF(E110="","",VLOOKUP(E110,Ref_Brg!$B$8:$C$311,2,FALSE))</f>
        <v/>
      </c>
      <c r="H110" s="445"/>
      <c r="I110" s="445"/>
      <c r="J110" s="445"/>
      <c r="K110" s="445"/>
      <c r="L110" s="445"/>
      <c r="M110" s="445"/>
      <c r="N110" s="445"/>
      <c r="O110" s="445"/>
      <c r="P110" s="445"/>
      <c r="Q110" s="445"/>
      <c r="R110" s="445"/>
      <c r="S110" s="445"/>
      <c r="T110" s="445"/>
      <c r="U110" s="445"/>
      <c r="V110" s="445"/>
    </row>
    <row r="111" spans="2:22" s="446" customFormat="1" ht="14.15" customHeight="1">
      <c r="B111" s="668">
        <v>104</v>
      </c>
      <c r="C111" s="562"/>
      <c r="D111" s="566"/>
      <c r="E111" s="567"/>
      <c r="F111" s="568"/>
      <c r="G111" s="576" t="str">
        <f>IF(E111="","",VLOOKUP(E111,Ref_Brg!$B$8:$C$311,2,FALSE))</f>
        <v/>
      </c>
      <c r="H111" s="445"/>
      <c r="I111" s="445"/>
      <c r="J111" s="445"/>
      <c r="K111" s="445"/>
      <c r="L111" s="445"/>
      <c r="M111" s="445"/>
      <c r="N111" s="445"/>
      <c r="O111" s="445"/>
      <c r="P111" s="445"/>
      <c r="Q111" s="445"/>
      <c r="R111" s="445"/>
      <c r="S111" s="445"/>
      <c r="T111" s="445"/>
      <c r="U111" s="445"/>
      <c r="V111" s="445"/>
    </row>
    <row r="112" spans="2:22" s="446" customFormat="1" ht="14.15" customHeight="1">
      <c r="B112" s="668">
        <v>105</v>
      </c>
      <c r="C112" s="562"/>
      <c r="D112" s="566"/>
      <c r="E112" s="567"/>
      <c r="F112" s="568"/>
      <c r="G112" s="576" t="str">
        <f>IF(E112="","",VLOOKUP(E112,Ref_Brg!$B$8:$C$311,2,FALSE))</f>
        <v/>
      </c>
      <c r="H112" s="445"/>
      <c r="I112" s="445"/>
      <c r="J112" s="445"/>
      <c r="K112" s="445"/>
      <c r="L112" s="445"/>
      <c r="M112" s="445"/>
      <c r="N112" s="445"/>
      <c r="O112" s="445"/>
      <c r="P112" s="445"/>
      <c r="Q112" s="445"/>
      <c r="R112" s="445"/>
      <c r="S112" s="445"/>
      <c r="T112" s="445"/>
      <c r="U112" s="445"/>
      <c r="V112" s="445"/>
    </row>
    <row r="113" spans="2:22" s="446" customFormat="1" ht="14.15" customHeight="1">
      <c r="B113" s="668">
        <v>106</v>
      </c>
      <c r="C113" s="562"/>
      <c r="D113" s="566"/>
      <c r="E113" s="567"/>
      <c r="F113" s="568"/>
      <c r="G113" s="576" t="str">
        <f>IF(E113="","",VLOOKUP(E113,Ref_Brg!$B$8:$C$311,2,FALSE))</f>
        <v/>
      </c>
      <c r="H113" s="445"/>
      <c r="I113" s="445"/>
      <c r="J113" s="445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</row>
    <row r="114" spans="2:22" s="446" customFormat="1" ht="14.15" customHeight="1">
      <c r="B114" s="668">
        <v>107</v>
      </c>
      <c r="C114" s="562"/>
      <c r="D114" s="566"/>
      <c r="E114" s="567"/>
      <c r="F114" s="568"/>
      <c r="G114" s="576" t="str">
        <f>IF(E114="","",VLOOKUP(E114,Ref_Brg!$B$8:$C$311,2,FALSE))</f>
        <v/>
      </c>
      <c r="H114" s="445"/>
      <c r="I114" s="445"/>
      <c r="J114" s="445"/>
      <c r="K114" s="445"/>
      <c r="L114" s="445"/>
      <c r="M114" s="445"/>
      <c r="N114" s="445"/>
      <c r="O114" s="445"/>
      <c r="P114" s="445"/>
      <c r="Q114" s="445"/>
      <c r="R114" s="445"/>
      <c r="S114" s="445"/>
      <c r="T114" s="445"/>
      <c r="U114" s="445"/>
      <c r="V114" s="445"/>
    </row>
    <row r="115" spans="2:22" s="446" customFormat="1" ht="14.15" customHeight="1">
      <c r="B115" s="668">
        <v>108</v>
      </c>
      <c r="C115" s="562"/>
      <c r="D115" s="566"/>
      <c r="E115" s="567"/>
      <c r="F115" s="568"/>
      <c r="G115" s="576" t="str">
        <f>IF(E115="","",VLOOKUP(E115,Ref_Brg!$B$8:$C$311,2,FALSE))</f>
        <v/>
      </c>
      <c r="H115" s="445"/>
      <c r="I115" s="445"/>
      <c r="J115" s="445"/>
      <c r="K115" s="445"/>
      <c r="L115" s="445"/>
      <c r="M115" s="445"/>
      <c r="N115" s="445"/>
      <c r="O115" s="445"/>
      <c r="P115" s="445"/>
      <c r="Q115" s="445"/>
      <c r="R115" s="445"/>
      <c r="S115" s="445"/>
      <c r="T115" s="445"/>
      <c r="U115" s="445"/>
      <c r="V115" s="445"/>
    </row>
    <row r="116" spans="2:22" s="446" customFormat="1" ht="14.15" customHeight="1">
      <c r="B116" s="668">
        <v>109</v>
      </c>
      <c r="C116" s="562"/>
      <c r="D116" s="566"/>
      <c r="E116" s="567"/>
      <c r="F116" s="568"/>
      <c r="G116" s="576" t="str">
        <f>IF(E116="","",VLOOKUP(E116,Ref_Brg!$B$8:$C$311,2,FALSE))</f>
        <v/>
      </c>
      <c r="H116" s="445"/>
      <c r="I116" s="445"/>
      <c r="J116" s="445"/>
      <c r="K116" s="445"/>
      <c r="L116" s="445"/>
      <c r="M116" s="445"/>
      <c r="N116" s="445"/>
      <c r="O116" s="445"/>
      <c r="P116" s="445"/>
      <c r="Q116" s="445"/>
      <c r="R116" s="445"/>
      <c r="S116" s="445"/>
      <c r="T116" s="445"/>
      <c r="U116" s="445"/>
      <c r="V116" s="445"/>
    </row>
    <row r="117" spans="2:22" s="446" customFormat="1" ht="14.15" customHeight="1">
      <c r="B117" s="668">
        <v>110</v>
      </c>
      <c r="C117" s="562"/>
      <c r="D117" s="566"/>
      <c r="E117" s="567"/>
      <c r="F117" s="568"/>
      <c r="G117" s="576" t="str">
        <f>IF(E117="","",VLOOKUP(E117,Ref_Brg!$B$8:$C$311,2,FALSE))</f>
        <v/>
      </c>
      <c r="H117" s="445"/>
      <c r="I117" s="445"/>
      <c r="J117" s="445"/>
      <c r="K117" s="445"/>
      <c r="L117" s="445"/>
      <c r="M117" s="445"/>
      <c r="N117" s="445"/>
      <c r="O117" s="445"/>
      <c r="P117" s="445"/>
      <c r="Q117" s="445"/>
      <c r="R117" s="445"/>
      <c r="S117" s="445"/>
      <c r="T117" s="445"/>
      <c r="U117" s="445"/>
      <c r="V117" s="445"/>
    </row>
    <row r="118" spans="2:22" s="446" customFormat="1" ht="14.15" customHeight="1">
      <c r="B118" s="668">
        <v>111</v>
      </c>
      <c r="C118" s="562"/>
      <c r="D118" s="566"/>
      <c r="E118" s="567"/>
      <c r="F118" s="568"/>
      <c r="G118" s="576" t="str">
        <f>IF(E118="","",VLOOKUP(E118,Ref_Brg!$B$8:$C$311,2,FALSE))</f>
        <v/>
      </c>
      <c r="H118" s="445"/>
      <c r="I118" s="445"/>
      <c r="J118" s="445"/>
      <c r="K118" s="445"/>
      <c r="L118" s="445"/>
      <c r="M118" s="445"/>
      <c r="N118" s="445"/>
      <c r="O118" s="445"/>
      <c r="P118" s="445"/>
      <c r="Q118" s="445"/>
      <c r="R118" s="445"/>
      <c r="S118" s="445"/>
      <c r="T118" s="445"/>
      <c r="U118" s="445"/>
      <c r="V118" s="445"/>
    </row>
    <row r="119" spans="2:22" s="446" customFormat="1" ht="14.15" customHeight="1">
      <c r="B119" s="668">
        <v>112</v>
      </c>
      <c r="C119" s="562"/>
      <c r="D119" s="566"/>
      <c r="E119" s="567"/>
      <c r="F119" s="568"/>
      <c r="G119" s="576" t="str">
        <f>IF(E119="","",VLOOKUP(E119,Ref_Brg!$B$8:$C$311,2,FALSE))</f>
        <v/>
      </c>
      <c r="H119" s="445"/>
      <c r="I119" s="445"/>
      <c r="J119" s="445"/>
      <c r="K119" s="445"/>
      <c r="L119" s="445"/>
      <c r="M119" s="445"/>
      <c r="N119" s="445"/>
      <c r="O119" s="445"/>
      <c r="P119" s="445"/>
      <c r="Q119" s="445"/>
      <c r="R119" s="445"/>
      <c r="S119" s="445"/>
      <c r="T119" s="445"/>
      <c r="U119" s="445"/>
      <c r="V119" s="445"/>
    </row>
    <row r="120" spans="2:22" s="446" customFormat="1" ht="14.15" customHeight="1">
      <c r="B120" s="668">
        <v>113</v>
      </c>
      <c r="C120" s="562"/>
      <c r="D120" s="566"/>
      <c r="E120" s="567"/>
      <c r="F120" s="568"/>
      <c r="G120" s="576" t="str">
        <f>IF(E120="","",VLOOKUP(E120,Ref_Brg!$B$8:$C$311,2,FALSE))</f>
        <v/>
      </c>
      <c r="H120" s="445"/>
      <c r="I120" s="445"/>
      <c r="J120" s="445"/>
      <c r="K120" s="445"/>
      <c r="L120" s="445"/>
      <c r="M120" s="445"/>
      <c r="N120" s="445"/>
      <c r="O120" s="445"/>
      <c r="P120" s="445"/>
      <c r="Q120" s="445"/>
      <c r="R120" s="445"/>
      <c r="S120" s="445"/>
      <c r="T120" s="445"/>
      <c r="U120" s="445"/>
      <c r="V120" s="445"/>
    </row>
    <row r="121" spans="2:22" s="446" customFormat="1" ht="14.15" customHeight="1">
      <c r="B121" s="668">
        <v>114</v>
      </c>
      <c r="C121" s="562"/>
      <c r="D121" s="566"/>
      <c r="E121" s="567"/>
      <c r="F121" s="568"/>
      <c r="G121" s="576" t="str">
        <f>IF(E121="","",VLOOKUP(E121,Ref_Brg!$B$8:$C$311,2,FALSE))</f>
        <v/>
      </c>
      <c r="H121" s="445"/>
      <c r="I121" s="445"/>
      <c r="J121" s="445"/>
      <c r="K121" s="445"/>
      <c r="L121" s="445"/>
      <c r="M121" s="445"/>
      <c r="N121" s="445"/>
      <c r="O121" s="445"/>
      <c r="P121" s="445"/>
      <c r="Q121" s="445"/>
      <c r="R121" s="445"/>
      <c r="S121" s="445"/>
      <c r="T121" s="445"/>
      <c r="U121" s="445"/>
      <c r="V121" s="445"/>
    </row>
    <row r="122" spans="2:22" s="446" customFormat="1" ht="14.15" customHeight="1">
      <c r="B122" s="668">
        <v>115</v>
      </c>
      <c r="C122" s="562"/>
      <c r="D122" s="566"/>
      <c r="E122" s="567"/>
      <c r="F122" s="568"/>
      <c r="G122" s="576" t="str">
        <f>IF(E122="","",VLOOKUP(E122,Ref_Brg!$B$8:$C$311,2,FALSE))</f>
        <v/>
      </c>
      <c r="H122" s="445"/>
      <c r="I122" s="445"/>
      <c r="J122" s="445"/>
      <c r="K122" s="445"/>
      <c r="L122" s="445"/>
      <c r="M122" s="445"/>
      <c r="N122" s="445"/>
      <c r="O122" s="445"/>
      <c r="P122" s="445"/>
      <c r="Q122" s="445"/>
      <c r="R122" s="445"/>
      <c r="S122" s="445"/>
      <c r="T122" s="445"/>
      <c r="U122" s="445"/>
      <c r="V122" s="445"/>
    </row>
    <row r="123" spans="2:22" s="446" customFormat="1" ht="14.15" customHeight="1">
      <c r="B123" s="668">
        <v>116</v>
      </c>
      <c r="C123" s="562"/>
      <c r="D123" s="566"/>
      <c r="E123" s="567"/>
      <c r="F123" s="568"/>
      <c r="G123" s="576" t="str">
        <f>IF(E123="","",VLOOKUP(E123,Ref_Brg!$B$8:$C$311,2,FALSE))</f>
        <v/>
      </c>
      <c r="H123" s="445"/>
      <c r="I123" s="445"/>
      <c r="J123" s="445"/>
      <c r="K123" s="445"/>
      <c r="L123" s="445"/>
      <c r="M123" s="445"/>
      <c r="N123" s="445"/>
      <c r="O123" s="445"/>
      <c r="P123" s="445"/>
      <c r="Q123" s="445"/>
      <c r="R123" s="445"/>
      <c r="S123" s="445"/>
      <c r="T123" s="445"/>
      <c r="U123" s="445"/>
      <c r="V123" s="445"/>
    </row>
    <row r="124" spans="2:22" s="446" customFormat="1" ht="14.15" customHeight="1">
      <c r="B124" s="668">
        <v>117</v>
      </c>
      <c r="C124" s="562"/>
      <c r="D124" s="566"/>
      <c r="E124" s="567"/>
      <c r="F124" s="568"/>
      <c r="G124" s="576" t="str">
        <f>IF(E124="","",VLOOKUP(E124,Ref_Brg!$B$8:$C$311,2,FALSE))</f>
        <v/>
      </c>
      <c r="H124" s="445"/>
      <c r="I124" s="445"/>
      <c r="J124" s="445"/>
      <c r="K124" s="445"/>
      <c r="L124" s="445"/>
      <c r="M124" s="445"/>
      <c r="N124" s="445"/>
      <c r="O124" s="445"/>
      <c r="P124" s="445"/>
      <c r="Q124" s="445"/>
      <c r="R124" s="445"/>
      <c r="S124" s="445"/>
      <c r="T124" s="445"/>
      <c r="U124" s="445"/>
      <c r="V124" s="445"/>
    </row>
    <row r="125" spans="2:22" s="446" customFormat="1" ht="14.15" customHeight="1">
      <c r="B125" s="668">
        <v>118</v>
      </c>
      <c r="C125" s="562"/>
      <c r="D125" s="566"/>
      <c r="E125" s="567"/>
      <c r="F125" s="568"/>
      <c r="G125" s="576" t="str">
        <f>IF(E125="","",VLOOKUP(E125,Ref_Brg!$B$8:$C$311,2,FALSE))</f>
        <v/>
      </c>
      <c r="H125" s="445"/>
      <c r="I125" s="445"/>
      <c r="J125" s="445"/>
      <c r="K125" s="445"/>
      <c r="L125" s="445"/>
      <c r="M125" s="445"/>
      <c r="N125" s="445"/>
      <c r="O125" s="445"/>
      <c r="P125" s="445"/>
      <c r="Q125" s="445"/>
      <c r="R125" s="445"/>
      <c r="S125" s="445"/>
      <c r="T125" s="445"/>
      <c r="U125" s="445"/>
      <c r="V125" s="445"/>
    </row>
    <row r="126" spans="2:22" s="446" customFormat="1" ht="14.15" customHeight="1">
      <c r="B126" s="668">
        <v>119</v>
      </c>
      <c r="C126" s="562"/>
      <c r="D126" s="566"/>
      <c r="E126" s="567"/>
      <c r="F126" s="568"/>
      <c r="G126" s="576" t="str">
        <f>IF(E126="","",VLOOKUP(E126,Ref_Brg!$B$8:$C$311,2,FALSE))</f>
        <v/>
      </c>
      <c r="H126" s="445"/>
      <c r="I126" s="445"/>
      <c r="J126" s="445"/>
      <c r="K126" s="445"/>
      <c r="L126" s="445"/>
      <c r="M126" s="445"/>
      <c r="N126" s="445"/>
      <c r="O126" s="445"/>
      <c r="P126" s="445"/>
      <c r="Q126" s="445"/>
      <c r="R126" s="445"/>
      <c r="S126" s="445"/>
      <c r="T126" s="445"/>
      <c r="U126" s="445"/>
      <c r="V126" s="445"/>
    </row>
    <row r="127" spans="2:22" s="446" customFormat="1" ht="14.15" customHeight="1">
      <c r="B127" s="668">
        <v>120</v>
      </c>
      <c r="C127" s="562"/>
      <c r="D127" s="566"/>
      <c r="E127" s="567"/>
      <c r="F127" s="568"/>
      <c r="G127" s="576" t="str">
        <f>IF(E127="","",VLOOKUP(E127,Ref_Brg!$B$8:$C$311,2,FALSE))</f>
        <v/>
      </c>
      <c r="H127" s="445"/>
      <c r="I127" s="445"/>
      <c r="J127" s="445"/>
      <c r="K127" s="445"/>
      <c r="L127" s="445"/>
      <c r="M127" s="445"/>
      <c r="N127" s="445"/>
      <c r="O127" s="445"/>
      <c r="P127" s="445"/>
      <c r="Q127" s="445"/>
      <c r="R127" s="445"/>
      <c r="S127" s="445"/>
      <c r="T127" s="445"/>
      <c r="U127" s="445"/>
      <c r="V127" s="445"/>
    </row>
    <row r="128" spans="2:22" s="446" customFormat="1" ht="14.15" customHeight="1">
      <c r="B128" s="668">
        <v>121</v>
      </c>
      <c r="C128" s="562"/>
      <c r="D128" s="566"/>
      <c r="E128" s="567"/>
      <c r="F128" s="568"/>
      <c r="G128" s="576" t="str">
        <f>IF(E128="","",VLOOKUP(E128,Ref_Brg!$B$8:$C$311,2,FALSE))</f>
        <v/>
      </c>
      <c r="H128" s="445"/>
      <c r="I128" s="445"/>
      <c r="J128" s="445"/>
      <c r="K128" s="445"/>
      <c r="L128" s="445"/>
      <c r="M128" s="445"/>
      <c r="N128" s="445"/>
      <c r="O128" s="445"/>
      <c r="P128" s="445"/>
      <c r="Q128" s="445"/>
      <c r="R128" s="445"/>
      <c r="S128" s="445"/>
      <c r="T128" s="445"/>
      <c r="U128" s="445"/>
      <c r="V128" s="445"/>
    </row>
    <row r="129" spans="2:22" s="446" customFormat="1" ht="14.15" customHeight="1">
      <c r="B129" s="668">
        <v>122</v>
      </c>
      <c r="C129" s="562"/>
      <c r="D129" s="566"/>
      <c r="E129" s="567"/>
      <c r="F129" s="568"/>
      <c r="G129" s="576" t="str">
        <f>IF(E129="","",VLOOKUP(E129,Ref_Brg!$B$8:$C$311,2,FALSE))</f>
        <v/>
      </c>
      <c r="H129" s="445"/>
      <c r="I129" s="445"/>
      <c r="J129" s="445"/>
      <c r="K129" s="445"/>
      <c r="L129" s="445"/>
      <c r="M129" s="445"/>
      <c r="N129" s="445"/>
      <c r="O129" s="445"/>
      <c r="P129" s="445"/>
      <c r="Q129" s="445"/>
      <c r="R129" s="445"/>
      <c r="S129" s="445"/>
      <c r="T129" s="445"/>
      <c r="U129" s="445"/>
      <c r="V129" s="445"/>
    </row>
    <row r="130" spans="2:22" s="446" customFormat="1" ht="14.15" customHeight="1">
      <c r="B130" s="668">
        <v>123</v>
      </c>
      <c r="C130" s="562"/>
      <c r="D130" s="566"/>
      <c r="E130" s="567"/>
      <c r="F130" s="568"/>
      <c r="G130" s="576" t="str">
        <f>IF(E130="","",VLOOKUP(E130,Ref_Brg!$B$8:$C$311,2,FALSE))</f>
        <v/>
      </c>
      <c r="H130" s="445"/>
      <c r="I130" s="445"/>
      <c r="J130" s="445"/>
      <c r="K130" s="445"/>
      <c r="L130" s="445"/>
      <c r="M130" s="445"/>
      <c r="N130" s="445"/>
      <c r="O130" s="445"/>
      <c r="P130" s="445"/>
      <c r="Q130" s="445"/>
      <c r="R130" s="445"/>
      <c r="S130" s="445"/>
      <c r="T130" s="445"/>
      <c r="U130" s="445"/>
      <c r="V130" s="445"/>
    </row>
    <row r="131" spans="2:22" s="446" customFormat="1" ht="14.15" customHeight="1">
      <c r="B131" s="668">
        <v>124</v>
      </c>
      <c r="C131" s="562"/>
      <c r="D131" s="566"/>
      <c r="E131" s="567"/>
      <c r="F131" s="568"/>
      <c r="G131" s="576" t="str">
        <f>IF(E131="","",VLOOKUP(E131,Ref_Brg!$B$8:$C$311,2,FALSE))</f>
        <v/>
      </c>
      <c r="H131" s="445"/>
      <c r="I131" s="445"/>
      <c r="J131" s="445"/>
      <c r="K131" s="445"/>
      <c r="L131" s="445"/>
      <c r="M131" s="445"/>
      <c r="N131" s="445"/>
      <c r="O131" s="445"/>
      <c r="P131" s="445"/>
      <c r="Q131" s="445"/>
      <c r="R131" s="445"/>
      <c r="S131" s="445"/>
      <c r="T131" s="445"/>
      <c r="U131" s="445"/>
      <c r="V131" s="445"/>
    </row>
    <row r="132" spans="2:22" s="446" customFormat="1" ht="14.15" customHeight="1">
      <c r="B132" s="668">
        <v>125</v>
      </c>
      <c r="C132" s="562"/>
      <c r="D132" s="566"/>
      <c r="E132" s="567"/>
      <c r="F132" s="568"/>
      <c r="G132" s="576" t="str">
        <f>IF(E132="","",VLOOKUP(E132,Ref_Brg!$B$8:$C$311,2,FALSE))</f>
        <v/>
      </c>
      <c r="H132" s="445"/>
      <c r="I132" s="445"/>
      <c r="J132" s="445"/>
      <c r="K132" s="445"/>
      <c r="L132" s="445"/>
      <c r="M132" s="445"/>
      <c r="N132" s="445"/>
      <c r="O132" s="445"/>
      <c r="P132" s="445"/>
      <c r="Q132" s="445"/>
      <c r="R132" s="445"/>
      <c r="S132" s="445"/>
      <c r="T132" s="445"/>
      <c r="U132" s="445"/>
      <c r="V132" s="445"/>
    </row>
    <row r="133" spans="2:22" s="446" customFormat="1" ht="14.15" customHeight="1">
      <c r="B133" s="668">
        <v>126</v>
      </c>
      <c r="C133" s="562"/>
      <c r="D133" s="566"/>
      <c r="E133" s="567"/>
      <c r="F133" s="568"/>
      <c r="G133" s="576" t="str">
        <f>IF(E133="","",VLOOKUP(E133,Ref_Brg!$B$8:$C$311,2,FALSE))</f>
        <v/>
      </c>
      <c r="H133" s="445"/>
      <c r="I133" s="445"/>
      <c r="J133" s="445"/>
      <c r="K133" s="445"/>
      <c r="L133" s="445"/>
      <c r="M133" s="445"/>
      <c r="N133" s="445"/>
      <c r="O133" s="445"/>
      <c r="P133" s="445"/>
      <c r="Q133" s="445"/>
      <c r="R133" s="445"/>
      <c r="S133" s="445"/>
      <c r="T133" s="445"/>
      <c r="U133" s="445"/>
      <c r="V133" s="445"/>
    </row>
    <row r="134" spans="2:22" s="446" customFormat="1" ht="14.15" customHeight="1">
      <c r="B134" s="668">
        <v>127</v>
      </c>
      <c r="C134" s="562"/>
      <c r="D134" s="566"/>
      <c r="E134" s="567"/>
      <c r="F134" s="568"/>
      <c r="G134" s="576" t="str">
        <f>IF(E134="","",VLOOKUP(E134,Ref_Brg!$B$8:$C$311,2,FALSE))</f>
        <v/>
      </c>
      <c r="H134" s="445"/>
      <c r="I134" s="445"/>
      <c r="J134" s="445"/>
      <c r="K134" s="445"/>
      <c r="L134" s="445"/>
      <c r="M134" s="445"/>
      <c r="N134" s="445"/>
      <c r="O134" s="445"/>
      <c r="P134" s="445"/>
      <c r="Q134" s="445"/>
      <c r="R134" s="445"/>
      <c r="S134" s="445"/>
      <c r="T134" s="445"/>
      <c r="U134" s="445"/>
      <c r="V134" s="445"/>
    </row>
    <row r="135" spans="2:22" s="446" customFormat="1" ht="14.15" customHeight="1">
      <c r="B135" s="668">
        <v>128</v>
      </c>
      <c r="C135" s="562"/>
      <c r="D135" s="566"/>
      <c r="E135" s="567"/>
      <c r="F135" s="568"/>
      <c r="G135" s="576" t="str">
        <f>IF(E135="","",VLOOKUP(E135,Ref_Brg!$B$8:$C$311,2,FALSE))</f>
        <v/>
      </c>
      <c r="H135" s="445"/>
      <c r="I135" s="445"/>
      <c r="J135" s="445"/>
      <c r="K135" s="445"/>
      <c r="L135" s="445"/>
      <c r="M135" s="445"/>
      <c r="N135" s="445"/>
      <c r="O135" s="445"/>
      <c r="P135" s="445"/>
      <c r="Q135" s="445"/>
      <c r="R135" s="445"/>
      <c r="S135" s="445"/>
      <c r="T135" s="445"/>
      <c r="U135" s="445"/>
      <c r="V135" s="445"/>
    </row>
    <row r="136" spans="2:22" s="446" customFormat="1" ht="14.15" customHeight="1">
      <c r="B136" s="668">
        <v>129</v>
      </c>
      <c r="C136" s="562"/>
      <c r="D136" s="566"/>
      <c r="E136" s="567"/>
      <c r="F136" s="568"/>
      <c r="G136" s="576" t="str">
        <f>IF(E136="","",VLOOKUP(E136,Ref_Brg!$B$8:$C$311,2,FALSE))</f>
        <v/>
      </c>
      <c r="H136" s="445"/>
      <c r="I136" s="445"/>
      <c r="J136" s="445"/>
      <c r="K136" s="445"/>
      <c r="L136" s="445"/>
      <c r="M136" s="445"/>
      <c r="N136" s="445"/>
      <c r="O136" s="445"/>
      <c r="P136" s="445"/>
      <c r="Q136" s="445"/>
      <c r="R136" s="445"/>
      <c r="S136" s="445"/>
      <c r="T136" s="445"/>
      <c r="U136" s="445"/>
      <c r="V136" s="445"/>
    </row>
    <row r="137" spans="2:22" s="446" customFormat="1" ht="14.15" customHeight="1">
      <c r="B137" s="668">
        <v>130</v>
      </c>
      <c r="C137" s="562"/>
      <c r="D137" s="566"/>
      <c r="E137" s="567"/>
      <c r="F137" s="568"/>
      <c r="G137" s="576" t="str">
        <f>IF(E137="","",VLOOKUP(E137,Ref_Brg!$B$8:$C$311,2,FALSE))</f>
        <v/>
      </c>
      <c r="H137" s="445"/>
      <c r="I137" s="445"/>
      <c r="J137" s="445"/>
      <c r="K137" s="445"/>
      <c r="L137" s="445"/>
      <c r="M137" s="445"/>
      <c r="N137" s="445"/>
      <c r="O137" s="445"/>
      <c r="P137" s="445"/>
      <c r="Q137" s="445"/>
      <c r="R137" s="445"/>
      <c r="S137" s="445"/>
      <c r="T137" s="445"/>
      <c r="U137" s="445"/>
      <c r="V137" s="445"/>
    </row>
    <row r="138" spans="2:22" s="446" customFormat="1" ht="14.15" customHeight="1">
      <c r="B138" s="668">
        <v>131</v>
      </c>
      <c r="C138" s="562"/>
      <c r="D138" s="566"/>
      <c r="E138" s="567"/>
      <c r="F138" s="568"/>
      <c r="G138" s="576" t="str">
        <f>IF(E138="","",VLOOKUP(E138,Ref_Brg!$B$8:$C$311,2,FALSE))</f>
        <v/>
      </c>
      <c r="H138" s="445"/>
      <c r="I138" s="445"/>
      <c r="J138" s="445"/>
      <c r="K138" s="445"/>
      <c r="L138" s="445"/>
      <c r="M138" s="445"/>
      <c r="N138" s="445"/>
      <c r="O138" s="445"/>
      <c r="P138" s="445"/>
      <c r="Q138" s="445"/>
      <c r="R138" s="445"/>
      <c r="S138" s="445"/>
      <c r="T138" s="445"/>
      <c r="U138" s="445"/>
      <c r="V138" s="445"/>
    </row>
    <row r="139" spans="2:22" s="446" customFormat="1" ht="14.15" customHeight="1">
      <c r="B139" s="668">
        <v>132</v>
      </c>
      <c r="C139" s="562"/>
      <c r="D139" s="566"/>
      <c r="E139" s="567"/>
      <c r="F139" s="568"/>
      <c r="G139" s="576" t="str">
        <f>IF(E139="","",VLOOKUP(E139,Ref_Brg!$B$8:$C$311,2,FALSE))</f>
        <v/>
      </c>
      <c r="H139" s="445"/>
      <c r="I139" s="445"/>
      <c r="J139" s="445"/>
      <c r="K139" s="445"/>
      <c r="L139" s="445"/>
      <c r="M139" s="445"/>
      <c r="N139" s="445"/>
      <c r="O139" s="445"/>
      <c r="P139" s="445"/>
      <c r="Q139" s="445"/>
      <c r="R139" s="445"/>
      <c r="S139" s="445"/>
      <c r="T139" s="445"/>
      <c r="U139" s="445"/>
      <c r="V139" s="445"/>
    </row>
    <row r="140" spans="2:22" s="446" customFormat="1" ht="14.15" customHeight="1">
      <c r="B140" s="668">
        <v>133</v>
      </c>
      <c r="C140" s="562"/>
      <c r="D140" s="566"/>
      <c r="E140" s="567"/>
      <c r="F140" s="568"/>
      <c r="G140" s="576" t="str">
        <f>IF(E140="","",VLOOKUP(E140,Ref_Brg!$B$8:$C$311,2,FALSE))</f>
        <v/>
      </c>
      <c r="H140" s="445"/>
      <c r="I140" s="445"/>
      <c r="J140" s="445"/>
      <c r="K140" s="445"/>
      <c r="L140" s="445"/>
      <c r="M140" s="445"/>
      <c r="N140" s="445"/>
      <c r="O140" s="445"/>
      <c r="P140" s="445"/>
      <c r="Q140" s="445"/>
      <c r="R140" s="445"/>
      <c r="S140" s="445"/>
      <c r="T140" s="445"/>
      <c r="U140" s="445"/>
      <c r="V140" s="445"/>
    </row>
    <row r="141" spans="2:22" s="446" customFormat="1" ht="14.15" customHeight="1">
      <c r="B141" s="447">
        <v>134</v>
      </c>
      <c r="C141" s="562"/>
      <c r="D141" s="566"/>
      <c r="E141" s="567"/>
      <c r="F141" s="568"/>
      <c r="G141" s="576" t="str">
        <f>IF(E141="","",VLOOKUP(E141,Ref_Brg!$B$8:$C$311,2,FALSE))</f>
        <v/>
      </c>
      <c r="H141" s="445"/>
      <c r="I141" s="445"/>
      <c r="J141" s="445"/>
      <c r="K141" s="445"/>
      <c r="L141" s="445"/>
      <c r="M141" s="445"/>
      <c r="N141" s="445"/>
      <c r="O141" s="445"/>
      <c r="P141" s="445"/>
      <c r="Q141" s="445"/>
      <c r="R141" s="445"/>
      <c r="S141" s="445"/>
      <c r="T141" s="445"/>
      <c r="U141" s="445"/>
      <c r="V141" s="445"/>
    </row>
    <row r="142" spans="2:22" s="446" customFormat="1" ht="14.15" customHeight="1">
      <c r="B142" s="447">
        <v>135</v>
      </c>
      <c r="C142" s="562"/>
      <c r="D142" s="566"/>
      <c r="E142" s="567"/>
      <c r="F142" s="568"/>
      <c r="G142" s="576" t="str">
        <f>IF(E142="","",VLOOKUP(E142,Ref_Brg!$B$8:$C$311,2,FALSE))</f>
        <v/>
      </c>
      <c r="H142" s="445"/>
      <c r="I142" s="445"/>
      <c r="J142" s="445"/>
      <c r="K142" s="445"/>
      <c r="L142" s="445"/>
      <c r="M142" s="445"/>
      <c r="N142" s="445"/>
      <c r="O142" s="445"/>
      <c r="P142" s="445"/>
      <c r="Q142" s="445"/>
      <c r="R142" s="445"/>
      <c r="S142" s="445"/>
      <c r="T142" s="445"/>
      <c r="U142" s="445"/>
      <c r="V142" s="445"/>
    </row>
    <row r="143" spans="2:22" s="446" customFormat="1" ht="14.15" customHeight="1">
      <c r="B143" s="447">
        <v>136</v>
      </c>
      <c r="C143" s="562"/>
      <c r="D143" s="566"/>
      <c r="E143" s="567"/>
      <c r="F143" s="568"/>
      <c r="G143" s="576" t="str">
        <f>IF(E143="","",VLOOKUP(E143,Ref_Brg!$B$8:$C$311,2,FALSE))</f>
        <v/>
      </c>
      <c r="H143" s="445"/>
      <c r="I143" s="445"/>
      <c r="J143" s="445"/>
      <c r="K143" s="445"/>
      <c r="L143" s="445"/>
      <c r="M143" s="445"/>
      <c r="N143" s="445"/>
      <c r="O143" s="445"/>
      <c r="P143" s="445"/>
      <c r="Q143" s="445"/>
      <c r="R143" s="445"/>
      <c r="S143" s="445"/>
      <c r="T143" s="445"/>
      <c r="U143" s="445"/>
      <c r="V143" s="445"/>
    </row>
    <row r="144" spans="2:22" s="446" customFormat="1" ht="14.15" customHeight="1">
      <c r="B144" s="447">
        <v>137</v>
      </c>
      <c r="C144" s="562"/>
      <c r="D144" s="566"/>
      <c r="E144" s="567"/>
      <c r="F144" s="568"/>
      <c r="G144" s="576" t="str">
        <f>IF(E144="","",VLOOKUP(E144,Ref_Brg!$B$8:$C$311,2,FALSE))</f>
        <v/>
      </c>
      <c r="H144" s="445"/>
      <c r="I144" s="445"/>
      <c r="J144" s="445"/>
      <c r="K144" s="445"/>
      <c r="L144" s="445"/>
      <c r="M144" s="445"/>
      <c r="N144" s="445"/>
      <c r="O144" s="445"/>
      <c r="P144" s="445"/>
      <c r="Q144" s="445"/>
      <c r="R144" s="445"/>
      <c r="S144" s="445"/>
      <c r="T144" s="445"/>
      <c r="U144" s="445"/>
      <c r="V144" s="445"/>
    </row>
    <row r="145" spans="2:22" s="446" customFormat="1" ht="14.15" customHeight="1">
      <c r="B145" s="447">
        <v>138</v>
      </c>
      <c r="C145" s="562"/>
      <c r="D145" s="566"/>
      <c r="E145" s="567"/>
      <c r="F145" s="568"/>
      <c r="G145" s="576" t="str">
        <f>IF(E145="","",VLOOKUP(E145,Ref_Brg!$B$8:$C$311,2,FALSE))</f>
        <v/>
      </c>
      <c r="H145" s="445"/>
      <c r="I145" s="445"/>
      <c r="J145" s="445"/>
      <c r="K145" s="445"/>
      <c r="L145" s="445"/>
      <c r="M145" s="445"/>
      <c r="N145" s="445"/>
      <c r="O145" s="445"/>
      <c r="P145" s="445"/>
      <c r="Q145" s="445"/>
      <c r="R145" s="445"/>
      <c r="S145" s="445"/>
      <c r="T145" s="445"/>
      <c r="U145" s="445"/>
      <c r="V145" s="445"/>
    </row>
    <row r="146" spans="2:22" s="446" customFormat="1" ht="14.15" customHeight="1">
      <c r="B146" s="447">
        <v>139</v>
      </c>
      <c r="C146" s="562"/>
      <c r="D146" s="566"/>
      <c r="E146" s="567"/>
      <c r="F146" s="568"/>
      <c r="G146" s="576" t="str">
        <f>IF(E146="","",VLOOKUP(E146,Ref_Brg!$B$8:$C$311,2,FALSE))</f>
        <v/>
      </c>
      <c r="H146" s="445"/>
      <c r="I146" s="445"/>
      <c r="J146" s="445"/>
      <c r="K146" s="445"/>
      <c r="L146" s="445"/>
      <c r="M146" s="445"/>
      <c r="N146" s="445"/>
      <c r="O146" s="445"/>
      <c r="P146" s="445"/>
      <c r="Q146" s="445"/>
      <c r="R146" s="445"/>
      <c r="S146" s="445"/>
      <c r="T146" s="445"/>
      <c r="U146" s="445"/>
      <c r="V146" s="445"/>
    </row>
    <row r="147" spans="2:22" s="446" customFormat="1" ht="14.15" customHeight="1">
      <c r="B147" s="447">
        <v>140</v>
      </c>
      <c r="C147" s="562"/>
      <c r="D147" s="566"/>
      <c r="E147" s="567"/>
      <c r="F147" s="568"/>
      <c r="G147" s="576" t="str">
        <f>IF(E147="","",VLOOKUP(E147,Ref_Brg!$B$8:$C$311,2,FALSE))</f>
        <v/>
      </c>
      <c r="H147" s="445"/>
      <c r="I147" s="445"/>
      <c r="J147" s="445"/>
      <c r="K147" s="445"/>
      <c r="L147" s="445"/>
      <c r="M147" s="445"/>
      <c r="N147" s="445"/>
      <c r="O147" s="445"/>
      <c r="P147" s="445"/>
      <c r="Q147" s="445"/>
      <c r="R147" s="445"/>
      <c r="S147" s="445"/>
      <c r="T147" s="445"/>
      <c r="U147" s="445"/>
      <c r="V147" s="445"/>
    </row>
    <row r="148" spans="2:22" s="446" customFormat="1" ht="14.15" customHeight="1">
      <c r="B148" s="447">
        <v>141</v>
      </c>
      <c r="C148" s="562"/>
      <c r="D148" s="566"/>
      <c r="E148" s="567"/>
      <c r="F148" s="568"/>
      <c r="G148" s="576" t="str">
        <f>IF(E148="","",VLOOKUP(E148,Ref_Brg!$B$8:$C$311,2,FALSE))</f>
        <v/>
      </c>
      <c r="H148" s="445"/>
      <c r="I148" s="445"/>
      <c r="J148" s="445"/>
      <c r="K148" s="445"/>
      <c r="L148" s="445"/>
      <c r="M148" s="445"/>
      <c r="N148" s="445"/>
      <c r="O148" s="445"/>
      <c r="P148" s="445"/>
      <c r="Q148" s="445"/>
      <c r="R148" s="445"/>
      <c r="S148" s="445"/>
      <c r="T148" s="445"/>
      <c r="U148" s="445"/>
      <c r="V148" s="445"/>
    </row>
    <row r="149" spans="2:22" s="446" customFormat="1" ht="14.15" customHeight="1">
      <c r="B149" s="447">
        <v>142</v>
      </c>
      <c r="C149" s="562"/>
      <c r="D149" s="566"/>
      <c r="E149" s="567"/>
      <c r="F149" s="568"/>
      <c r="G149" s="576" t="str">
        <f>IF(E149="","",VLOOKUP(E149,Ref_Brg!$B$8:$C$311,2,FALSE))</f>
        <v/>
      </c>
      <c r="H149" s="445"/>
      <c r="I149" s="445"/>
      <c r="J149" s="445"/>
      <c r="K149" s="445"/>
      <c r="L149" s="445"/>
      <c r="M149" s="445"/>
      <c r="N149" s="445"/>
      <c r="O149" s="445"/>
      <c r="P149" s="445"/>
      <c r="Q149" s="445"/>
      <c r="R149" s="445"/>
      <c r="S149" s="445"/>
      <c r="T149" s="445"/>
      <c r="U149" s="445"/>
      <c r="V149" s="445"/>
    </row>
    <row r="150" spans="2:22" s="446" customFormat="1" ht="14.15" customHeight="1">
      <c r="B150" s="447">
        <v>143</v>
      </c>
      <c r="C150" s="562"/>
      <c r="D150" s="566"/>
      <c r="E150" s="567"/>
      <c r="F150" s="568"/>
      <c r="G150" s="576" t="str">
        <f>IF(E150="","",VLOOKUP(E150,Ref_Brg!$B$8:$C$311,2,FALSE))</f>
        <v/>
      </c>
      <c r="H150" s="445"/>
      <c r="I150" s="445"/>
      <c r="J150" s="445"/>
      <c r="K150" s="445"/>
      <c r="L150" s="445"/>
      <c r="M150" s="445"/>
      <c r="N150" s="445"/>
      <c r="O150" s="445"/>
      <c r="P150" s="445"/>
      <c r="Q150" s="445"/>
      <c r="R150" s="445"/>
      <c r="S150" s="445"/>
      <c r="T150" s="445"/>
      <c r="U150" s="445"/>
      <c r="V150" s="445"/>
    </row>
    <row r="151" spans="2:22" s="446" customFormat="1" ht="14.15" customHeight="1">
      <c r="B151" s="447">
        <v>144</v>
      </c>
      <c r="C151" s="562"/>
      <c r="D151" s="566"/>
      <c r="E151" s="567"/>
      <c r="F151" s="568"/>
      <c r="G151" s="576" t="str">
        <f>IF(E151="","",VLOOKUP(E151,Ref_Brg!$B$8:$C$311,2,FALSE))</f>
        <v/>
      </c>
      <c r="H151" s="445"/>
      <c r="I151" s="445"/>
      <c r="J151" s="445"/>
      <c r="K151" s="445"/>
      <c r="L151" s="445"/>
      <c r="M151" s="445"/>
      <c r="N151" s="445"/>
      <c r="O151" s="445"/>
      <c r="P151" s="445"/>
      <c r="Q151" s="445"/>
      <c r="R151" s="445"/>
      <c r="S151" s="445"/>
      <c r="T151" s="445"/>
      <c r="U151" s="445"/>
      <c r="V151" s="445"/>
    </row>
    <row r="152" spans="2:22" s="446" customFormat="1" ht="14.15" customHeight="1">
      <c r="B152" s="447">
        <v>145</v>
      </c>
      <c r="C152" s="562"/>
      <c r="D152" s="566"/>
      <c r="E152" s="567"/>
      <c r="F152" s="568"/>
      <c r="G152" s="576" t="str">
        <f>IF(E152="","",VLOOKUP(E152,Ref_Brg!$B$8:$C$311,2,FALSE))</f>
        <v/>
      </c>
      <c r="H152" s="445"/>
      <c r="I152" s="445"/>
      <c r="J152" s="445"/>
      <c r="K152" s="445"/>
      <c r="L152" s="445"/>
      <c r="M152" s="445"/>
      <c r="N152" s="445"/>
      <c r="O152" s="445"/>
      <c r="P152" s="445"/>
      <c r="Q152" s="445"/>
      <c r="R152" s="445"/>
      <c r="S152" s="445"/>
      <c r="T152" s="445"/>
      <c r="U152" s="445"/>
      <c r="V152" s="445"/>
    </row>
    <row r="153" spans="2:22" s="446" customFormat="1" ht="14.15" customHeight="1">
      <c r="B153" s="447">
        <v>146</v>
      </c>
      <c r="C153" s="562"/>
      <c r="D153" s="566"/>
      <c r="E153" s="567"/>
      <c r="F153" s="568"/>
      <c r="G153" s="576" t="str">
        <f>IF(E153="","",VLOOKUP(E153,Ref_Brg!$B$8:$C$311,2,FALSE))</f>
        <v/>
      </c>
      <c r="H153" s="445"/>
      <c r="I153" s="445"/>
      <c r="J153" s="445"/>
      <c r="K153" s="445"/>
      <c r="L153" s="445"/>
      <c r="M153" s="445"/>
      <c r="N153" s="445"/>
      <c r="O153" s="445"/>
      <c r="P153" s="445"/>
      <c r="Q153" s="445"/>
      <c r="R153" s="445"/>
      <c r="S153" s="445"/>
      <c r="T153" s="445"/>
      <c r="U153" s="445"/>
      <c r="V153" s="445"/>
    </row>
    <row r="154" spans="2:22" s="446" customFormat="1" ht="14.15" customHeight="1">
      <c r="B154" s="447">
        <v>147</v>
      </c>
      <c r="C154" s="562"/>
      <c r="D154" s="566"/>
      <c r="E154" s="567"/>
      <c r="F154" s="568"/>
      <c r="G154" s="576" t="str">
        <f>IF(E154="","",VLOOKUP(E154,Ref_Brg!$B$8:$C$311,2,FALSE))</f>
        <v/>
      </c>
      <c r="H154" s="445"/>
      <c r="I154" s="445"/>
      <c r="J154" s="445"/>
      <c r="K154" s="445"/>
      <c r="L154" s="445"/>
      <c r="M154" s="445"/>
      <c r="N154" s="445"/>
      <c r="O154" s="445"/>
      <c r="P154" s="445"/>
      <c r="Q154" s="445"/>
      <c r="R154" s="445"/>
      <c r="S154" s="445"/>
      <c r="T154" s="445"/>
      <c r="U154" s="445"/>
      <c r="V154" s="445"/>
    </row>
    <row r="155" spans="2:22" s="446" customFormat="1" ht="14.15" customHeight="1">
      <c r="B155" s="447">
        <v>148</v>
      </c>
      <c r="C155" s="562"/>
      <c r="D155" s="566"/>
      <c r="E155" s="567"/>
      <c r="F155" s="568"/>
      <c r="G155" s="576" t="str">
        <f>IF(E155="","",VLOOKUP(E155,Ref_Brg!$B$8:$C$311,2,FALSE))</f>
        <v/>
      </c>
      <c r="H155" s="445"/>
      <c r="I155" s="445"/>
      <c r="J155" s="445"/>
      <c r="K155" s="445"/>
      <c r="L155" s="445"/>
      <c r="M155" s="445"/>
      <c r="N155" s="445"/>
      <c r="O155" s="445"/>
      <c r="P155" s="445"/>
      <c r="Q155" s="445"/>
      <c r="R155" s="445"/>
      <c r="S155" s="445"/>
      <c r="T155" s="445"/>
      <c r="U155" s="445"/>
      <c r="V155" s="445"/>
    </row>
    <row r="156" spans="2:22" s="446" customFormat="1" ht="14.15" customHeight="1">
      <c r="B156" s="447">
        <v>149</v>
      </c>
      <c r="C156" s="562"/>
      <c r="D156" s="566"/>
      <c r="E156" s="567"/>
      <c r="F156" s="568"/>
      <c r="G156" s="576" t="str">
        <f>IF(E156="","",VLOOKUP(E156,Ref_Brg!$B$8:$C$311,2,FALSE))</f>
        <v/>
      </c>
      <c r="H156" s="445"/>
      <c r="I156" s="445"/>
      <c r="J156" s="445"/>
      <c r="K156" s="445"/>
      <c r="L156" s="445"/>
      <c r="M156" s="445"/>
      <c r="N156" s="445"/>
      <c r="O156" s="445"/>
      <c r="P156" s="445"/>
      <c r="Q156" s="445"/>
      <c r="R156" s="445"/>
      <c r="S156" s="445"/>
      <c r="T156" s="445"/>
      <c r="U156" s="445"/>
      <c r="V156" s="445"/>
    </row>
    <row r="157" spans="2:22" s="446" customFormat="1" ht="14.15" customHeight="1">
      <c r="B157" s="447">
        <v>150</v>
      </c>
      <c r="C157" s="562"/>
      <c r="D157" s="566"/>
      <c r="E157" s="567"/>
      <c r="F157" s="568"/>
      <c r="G157" s="576" t="str">
        <f>IF(E157="","",VLOOKUP(E157,Ref_Brg!$B$8:$C$311,2,FALSE))</f>
        <v/>
      </c>
      <c r="H157" s="445"/>
      <c r="I157" s="445"/>
      <c r="J157" s="445"/>
      <c r="K157" s="445"/>
      <c r="L157" s="445"/>
      <c r="M157" s="445"/>
      <c r="N157" s="445"/>
      <c r="O157" s="445"/>
      <c r="P157" s="445"/>
      <c r="Q157" s="445"/>
      <c r="R157" s="445"/>
      <c r="S157" s="445"/>
      <c r="T157" s="445"/>
      <c r="U157" s="445"/>
      <c r="V157" s="445"/>
    </row>
    <row r="158" spans="2:22" s="446" customFormat="1" ht="14.15" customHeight="1">
      <c r="B158" s="447">
        <v>151</v>
      </c>
      <c r="C158" s="562"/>
      <c r="D158" s="566"/>
      <c r="E158" s="567"/>
      <c r="F158" s="568"/>
      <c r="G158" s="576" t="str">
        <f>IF(E158="","",VLOOKUP(E158,Ref_Brg!$B$8:$C$311,2,FALSE))</f>
        <v/>
      </c>
      <c r="H158" s="445"/>
      <c r="I158" s="445"/>
      <c r="J158" s="445"/>
      <c r="K158" s="445"/>
      <c r="L158" s="445"/>
      <c r="M158" s="445"/>
      <c r="N158" s="445"/>
      <c r="O158" s="445"/>
      <c r="P158" s="445"/>
      <c r="Q158" s="445"/>
      <c r="R158" s="445"/>
      <c r="S158" s="445"/>
      <c r="T158" s="445"/>
      <c r="U158" s="445"/>
      <c r="V158" s="445"/>
    </row>
    <row r="159" spans="2:22" s="446" customFormat="1" ht="14.15" customHeight="1">
      <c r="B159" s="447">
        <v>152</v>
      </c>
      <c r="C159" s="562"/>
      <c r="D159" s="566"/>
      <c r="E159" s="567"/>
      <c r="F159" s="568"/>
      <c r="G159" s="576" t="str">
        <f>IF(E159="","",VLOOKUP(E159,Ref_Brg!$B$8:$C$311,2,FALSE))</f>
        <v/>
      </c>
      <c r="H159" s="445"/>
      <c r="I159" s="445"/>
      <c r="J159" s="445"/>
      <c r="K159" s="445"/>
      <c r="L159" s="445"/>
      <c r="M159" s="445"/>
      <c r="N159" s="445"/>
      <c r="O159" s="445"/>
      <c r="P159" s="445"/>
      <c r="Q159" s="445"/>
      <c r="R159" s="445"/>
      <c r="S159" s="445"/>
      <c r="T159" s="445"/>
      <c r="U159" s="445"/>
      <c r="V159" s="445"/>
    </row>
    <row r="160" spans="2:22" s="446" customFormat="1" ht="14.15" customHeight="1">
      <c r="B160" s="447">
        <v>153</v>
      </c>
      <c r="C160" s="562"/>
      <c r="D160" s="566"/>
      <c r="E160" s="567"/>
      <c r="F160" s="568"/>
      <c r="G160" s="576" t="str">
        <f>IF(E160="","",VLOOKUP(E160,Ref_Brg!$B$8:$C$311,2,FALSE))</f>
        <v/>
      </c>
      <c r="H160" s="445"/>
      <c r="I160" s="445"/>
      <c r="J160" s="445"/>
      <c r="K160" s="445"/>
      <c r="L160" s="445"/>
      <c r="M160" s="445"/>
      <c r="N160" s="445"/>
      <c r="O160" s="445"/>
      <c r="P160" s="445"/>
      <c r="Q160" s="445"/>
      <c r="R160" s="445"/>
      <c r="S160" s="445"/>
      <c r="T160" s="445"/>
      <c r="U160" s="445"/>
      <c r="V160" s="445"/>
    </row>
    <row r="161" spans="2:22" s="446" customFormat="1" ht="14.15" customHeight="1">
      <c r="B161" s="447">
        <v>154</v>
      </c>
      <c r="C161" s="562"/>
      <c r="D161" s="566"/>
      <c r="E161" s="567"/>
      <c r="F161" s="568"/>
      <c r="G161" s="576" t="str">
        <f>IF(E161="","",VLOOKUP(E161,Ref_Brg!$B$8:$C$311,2,FALSE))</f>
        <v/>
      </c>
      <c r="H161" s="445"/>
      <c r="I161" s="445"/>
      <c r="J161" s="445"/>
      <c r="K161" s="445"/>
      <c r="L161" s="445"/>
      <c r="M161" s="445"/>
      <c r="N161" s="445"/>
      <c r="O161" s="445"/>
      <c r="P161" s="445"/>
      <c r="Q161" s="445"/>
      <c r="R161" s="445"/>
      <c r="S161" s="445"/>
      <c r="T161" s="445"/>
      <c r="U161" s="445"/>
      <c r="V161" s="445"/>
    </row>
    <row r="162" spans="2:22" s="446" customFormat="1" ht="14.15" customHeight="1">
      <c r="B162" s="447">
        <v>155</v>
      </c>
      <c r="C162" s="562"/>
      <c r="D162" s="566"/>
      <c r="E162" s="567"/>
      <c r="F162" s="568"/>
      <c r="G162" s="576" t="str">
        <f>IF(E162="","",VLOOKUP(E162,Ref_Brg!$B$8:$C$311,2,FALSE))</f>
        <v/>
      </c>
      <c r="H162" s="445"/>
      <c r="I162" s="445"/>
      <c r="J162" s="445"/>
      <c r="K162" s="445"/>
      <c r="L162" s="445"/>
      <c r="M162" s="445"/>
      <c r="N162" s="445"/>
      <c r="O162" s="445"/>
      <c r="P162" s="445"/>
      <c r="Q162" s="445"/>
      <c r="R162" s="445"/>
      <c r="S162" s="445"/>
      <c r="T162" s="445"/>
      <c r="U162" s="445"/>
      <c r="V162" s="445"/>
    </row>
    <row r="163" spans="2:22" s="446" customFormat="1" ht="14.15" customHeight="1">
      <c r="B163" s="447">
        <v>156</v>
      </c>
      <c r="C163" s="562"/>
      <c r="D163" s="566"/>
      <c r="E163" s="567"/>
      <c r="F163" s="568"/>
      <c r="G163" s="576" t="str">
        <f>IF(E163="","",VLOOKUP(E163,Ref_Brg!$B$8:$C$311,2,FALSE))</f>
        <v/>
      </c>
      <c r="H163" s="445"/>
      <c r="I163" s="445"/>
      <c r="J163" s="445"/>
      <c r="K163" s="445"/>
      <c r="L163" s="445"/>
      <c r="M163" s="445"/>
      <c r="N163" s="445"/>
      <c r="O163" s="445"/>
      <c r="P163" s="445"/>
      <c r="Q163" s="445"/>
      <c r="R163" s="445"/>
      <c r="S163" s="445"/>
      <c r="T163" s="445"/>
      <c r="U163" s="445"/>
      <c r="V163" s="445"/>
    </row>
    <row r="164" spans="2:22" s="446" customFormat="1" ht="14.15" customHeight="1">
      <c r="B164" s="447">
        <v>157</v>
      </c>
      <c r="C164" s="562"/>
      <c r="D164" s="566"/>
      <c r="E164" s="567"/>
      <c r="F164" s="568"/>
      <c r="G164" s="576" t="str">
        <f>IF(E164="","",VLOOKUP(E164,Ref_Brg!$B$8:$C$311,2,FALSE))</f>
        <v/>
      </c>
      <c r="H164" s="445"/>
      <c r="I164" s="445"/>
      <c r="J164" s="445"/>
      <c r="K164" s="445"/>
      <c r="L164" s="445"/>
      <c r="M164" s="445"/>
      <c r="N164" s="445"/>
      <c r="O164" s="445"/>
      <c r="P164" s="445"/>
      <c r="Q164" s="445"/>
      <c r="R164" s="445"/>
      <c r="S164" s="445"/>
      <c r="T164" s="445"/>
      <c r="U164" s="445"/>
      <c r="V164" s="445"/>
    </row>
    <row r="165" spans="2:22" s="446" customFormat="1" ht="14.15" customHeight="1">
      <c r="B165" s="447">
        <v>158</v>
      </c>
      <c r="C165" s="562"/>
      <c r="D165" s="566"/>
      <c r="E165" s="567"/>
      <c r="F165" s="568"/>
      <c r="G165" s="576" t="str">
        <f>IF(E165="","",VLOOKUP(E165,Ref_Brg!$B$8:$C$311,2,FALSE))</f>
        <v/>
      </c>
      <c r="H165" s="445"/>
      <c r="I165" s="445"/>
      <c r="J165" s="445"/>
      <c r="K165" s="445"/>
      <c r="L165" s="445"/>
      <c r="M165" s="445"/>
      <c r="N165" s="445"/>
      <c r="O165" s="445"/>
      <c r="P165" s="445"/>
      <c r="Q165" s="445"/>
      <c r="R165" s="445"/>
      <c r="S165" s="445"/>
      <c r="T165" s="445"/>
      <c r="U165" s="445"/>
      <c r="V165" s="445"/>
    </row>
    <row r="166" spans="2:22" s="446" customFormat="1" ht="14.15" customHeight="1">
      <c r="B166" s="447">
        <v>159</v>
      </c>
      <c r="C166" s="562"/>
      <c r="D166" s="566"/>
      <c r="E166" s="567"/>
      <c r="F166" s="568"/>
      <c r="G166" s="576" t="str">
        <f>IF(E166="","",VLOOKUP(E166,Ref_Brg!$B$8:$C$311,2,FALSE))</f>
        <v/>
      </c>
      <c r="H166" s="445"/>
      <c r="I166" s="445"/>
      <c r="J166" s="445"/>
      <c r="K166" s="445"/>
      <c r="L166" s="445"/>
      <c r="M166" s="445"/>
      <c r="N166" s="445"/>
      <c r="O166" s="445"/>
      <c r="P166" s="445"/>
      <c r="Q166" s="445"/>
      <c r="R166" s="445"/>
      <c r="S166" s="445"/>
      <c r="T166" s="445"/>
      <c r="U166" s="445"/>
      <c r="V166" s="445"/>
    </row>
    <row r="167" spans="2:22" s="446" customFormat="1" ht="14.15" customHeight="1">
      <c r="B167" s="447">
        <v>160</v>
      </c>
      <c r="C167" s="562"/>
      <c r="D167" s="566"/>
      <c r="E167" s="567"/>
      <c r="F167" s="568"/>
      <c r="G167" s="576" t="str">
        <f>IF(E167="","",VLOOKUP(E167,Ref_Brg!$B$8:$C$311,2,FALSE))</f>
        <v/>
      </c>
      <c r="H167" s="445"/>
      <c r="I167" s="445"/>
      <c r="J167" s="445"/>
      <c r="K167" s="445"/>
      <c r="L167" s="445"/>
      <c r="M167" s="445"/>
      <c r="N167" s="445"/>
      <c r="O167" s="445"/>
      <c r="P167" s="445"/>
      <c r="Q167" s="445"/>
      <c r="R167" s="445"/>
      <c r="S167" s="445"/>
      <c r="T167" s="445"/>
      <c r="U167" s="445"/>
      <c r="V167" s="445"/>
    </row>
    <row r="168" spans="2:22" s="446" customFormat="1" ht="14.15" customHeight="1">
      <c r="B168" s="447">
        <v>161</v>
      </c>
      <c r="C168" s="562"/>
      <c r="D168" s="566"/>
      <c r="E168" s="567"/>
      <c r="F168" s="568"/>
      <c r="G168" s="576" t="str">
        <f>IF(E168="","",VLOOKUP(E168,Ref_Brg!$B$8:$C$311,2,FALSE))</f>
        <v/>
      </c>
      <c r="H168" s="445"/>
      <c r="I168" s="445"/>
      <c r="J168" s="445"/>
      <c r="K168" s="445"/>
      <c r="L168" s="445"/>
      <c r="M168" s="445"/>
      <c r="N168" s="445"/>
      <c r="O168" s="445"/>
      <c r="P168" s="445"/>
      <c r="Q168" s="445"/>
      <c r="R168" s="445"/>
      <c r="S168" s="445"/>
      <c r="T168" s="445"/>
      <c r="U168" s="445"/>
      <c r="V168" s="445"/>
    </row>
    <row r="169" spans="2:22" s="446" customFormat="1" ht="14.15" customHeight="1">
      <c r="B169" s="447">
        <v>162</v>
      </c>
      <c r="C169" s="562"/>
      <c r="D169" s="566"/>
      <c r="E169" s="567"/>
      <c r="F169" s="568"/>
      <c r="G169" s="576" t="str">
        <f>IF(E169="","",VLOOKUP(E169,Ref_Brg!$B$8:$C$311,2,FALSE))</f>
        <v/>
      </c>
      <c r="H169" s="445"/>
      <c r="I169" s="445"/>
      <c r="J169" s="445"/>
      <c r="K169" s="445"/>
      <c r="L169" s="445"/>
      <c r="M169" s="445"/>
      <c r="N169" s="445"/>
      <c r="O169" s="445"/>
      <c r="P169" s="445"/>
      <c r="Q169" s="445"/>
      <c r="R169" s="445"/>
      <c r="S169" s="445"/>
      <c r="T169" s="445"/>
      <c r="U169" s="445"/>
      <c r="V169" s="445"/>
    </row>
    <row r="170" spans="2:22" s="446" customFormat="1" ht="14.15" customHeight="1">
      <c r="B170" s="447">
        <v>163</v>
      </c>
      <c r="C170" s="562"/>
      <c r="D170" s="566"/>
      <c r="E170" s="567"/>
      <c r="F170" s="568"/>
      <c r="G170" s="576" t="str">
        <f>IF(E170="","",VLOOKUP(E170,Ref_Brg!$B$8:$C$311,2,FALSE))</f>
        <v/>
      </c>
      <c r="H170" s="445"/>
      <c r="I170" s="445"/>
      <c r="J170" s="445"/>
      <c r="K170" s="445"/>
      <c r="L170" s="445"/>
      <c r="M170" s="445"/>
      <c r="N170" s="445"/>
      <c r="O170" s="445"/>
      <c r="P170" s="445"/>
      <c r="Q170" s="445"/>
      <c r="R170" s="445"/>
      <c r="S170" s="445"/>
      <c r="T170" s="445"/>
      <c r="U170" s="445"/>
      <c r="V170" s="445"/>
    </row>
    <row r="171" spans="2:22" s="446" customFormat="1" ht="14.15" customHeight="1">
      <c r="B171" s="447">
        <v>164</v>
      </c>
      <c r="C171" s="562"/>
      <c r="D171" s="566"/>
      <c r="E171" s="567"/>
      <c r="F171" s="568"/>
      <c r="G171" s="576" t="str">
        <f>IF(E171="","",VLOOKUP(E171,Ref_Brg!$B$8:$C$311,2,FALSE))</f>
        <v/>
      </c>
      <c r="H171" s="445"/>
      <c r="I171" s="445"/>
      <c r="J171" s="445"/>
      <c r="K171" s="445"/>
      <c r="L171" s="445"/>
      <c r="M171" s="445"/>
      <c r="N171" s="445"/>
      <c r="O171" s="445"/>
      <c r="P171" s="445"/>
      <c r="Q171" s="445"/>
      <c r="R171" s="445"/>
      <c r="S171" s="445"/>
      <c r="T171" s="445"/>
      <c r="U171" s="445"/>
      <c r="V171" s="445"/>
    </row>
    <row r="172" spans="2:22" s="446" customFormat="1" ht="14.15" customHeight="1">
      <c r="B172" s="447">
        <v>165</v>
      </c>
      <c r="C172" s="562"/>
      <c r="D172" s="566"/>
      <c r="E172" s="567"/>
      <c r="F172" s="568"/>
      <c r="G172" s="576" t="str">
        <f>IF(E172="","",VLOOKUP(E172,Ref_Brg!$B$8:$C$311,2,FALSE))</f>
        <v/>
      </c>
      <c r="H172" s="445"/>
      <c r="I172" s="445"/>
      <c r="J172" s="445"/>
      <c r="K172" s="445"/>
      <c r="L172" s="445"/>
      <c r="M172" s="445"/>
      <c r="N172" s="445"/>
      <c r="O172" s="445"/>
      <c r="P172" s="445"/>
      <c r="Q172" s="445"/>
      <c r="R172" s="445"/>
      <c r="S172" s="445"/>
      <c r="T172" s="445"/>
      <c r="U172" s="445"/>
      <c r="V172" s="445"/>
    </row>
    <row r="173" spans="2:22" s="446" customFormat="1" ht="14.15" customHeight="1">
      <c r="B173" s="447">
        <v>166</v>
      </c>
      <c r="C173" s="562"/>
      <c r="D173" s="566"/>
      <c r="E173" s="567"/>
      <c r="F173" s="568"/>
      <c r="G173" s="576" t="str">
        <f>IF(E173="","",VLOOKUP(E173,Ref_Brg!$B$8:$C$311,2,FALSE))</f>
        <v/>
      </c>
      <c r="H173" s="445"/>
      <c r="I173" s="445"/>
      <c r="J173" s="445"/>
      <c r="K173" s="445"/>
      <c r="L173" s="445"/>
      <c r="M173" s="445"/>
      <c r="N173" s="445"/>
      <c r="O173" s="445"/>
      <c r="P173" s="445"/>
      <c r="Q173" s="445"/>
      <c r="R173" s="445"/>
      <c r="S173" s="445"/>
      <c r="T173" s="445"/>
      <c r="U173" s="445"/>
      <c r="V173" s="445"/>
    </row>
    <row r="174" spans="2:22" s="446" customFormat="1" ht="14.15" customHeight="1">
      <c r="B174" s="447">
        <v>167</v>
      </c>
      <c r="C174" s="562"/>
      <c r="D174" s="566"/>
      <c r="E174" s="567"/>
      <c r="F174" s="568"/>
      <c r="G174" s="576" t="str">
        <f>IF(E174="","",VLOOKUP(E174,Ref_Brg!$B$8:$C$311,2,FALSE))</f>
        <v/>
      </c>
      <c r="H174" s="445"/>
      <c r="I174" s="445"/>
      <c r="J174" s="445"/>
      <c r="K174" s="445"/>
      <c r="L174" s="445"/>
      <c r="M174" s="445"/>
      <c r="N174" s="445"/>
      <c r="O174" s="445"/>
      <c r="P174" s="445"/>
      <c r="Q174" s="445"/>
      <c r="R174" s="445"/>
      <c r="S174" s="445"/>
      <c r="T174" s="445"/>
      <c r="U174" s="445"/>
      <c r="V174" s="445"/>
    </row>
    <row r="175" spans="2:22" s="446" customFormat="1" ht="14.15" customHeight="1">
      <c r="B175" s="447">
        <v>168</v>
      </c>
      <c r="C175" s="562"/>
      <c r="D175" s="566"/>
      <c r="E175" s="567"/>
      <c r="F175" s="568"/>
      <c r="G175" s="576" t="str">
        <f>IF(E175="","",VLOOKUP(E175,Ref_Brg!$B$8:$C$311,2,FALSE))</f>
        <v/>
      </c>
      <c r="H175" s="445"/>
      <c r="I175" s="445"/>
      <c r="J175" s="445"/>
      <c r="K175" s="445"/>
      <c r="L175" s="445"/>
      <c r="M175" s="445"/>
      <c r="N175" s="445"/>
      <c r="O175" s="445"/>
      <c r="P175" s="445"/>
      <c r="Q175" s="445"/>
      <c r="R175" s="445"/>
      <c r="S175" s="445"/>
      <c r="T175" s="445"/>
      <c r="U175" s="445"/>
      <c r="V175" s="445"/>
    </row>
    <row r="176" spans="2:22" s="446" customFormat="1" ht="14.15" customHeight="1">
      <c r="B176" s="447">
        <v>169</v>
      </c>
      <c r="C176" s="562"/>
      <c r="D176" s="566"/>
      <c r="E176" s="567"/>
      <c r="F176" s="568"/>
      <c r="G176" s="576" t="str">
        <f>IF(E176="","",VLOOKUP(E176,Ref_Brg!$B$8:$C$311,2,FALSE))</f>
        <v/>
      </c>
      <c r="H176" s="445"/>
      <c r="I176" s="445"/>
      <c r="J176" s="445"/>
      <c r="K176" s="445"/>
      <c r="L176" s="445"/>
      <c r="M176" s="445"/>
      <c r="N176" s="445"/>
      <c r="O176" s="445"/>
      <c r="P176" s="445"/>
      <c r="Q176" s="445"/>
      <c r="R176" s="445"/>
      <c r="S176" s="445"/>
      <c r="T176" s="445"/>
      <c r="U176" s="445"/>
      <c r="V176" s="445"/>
    </row>
    <row r="177" spans="2:22" s="446" customFormat="1" ht="14.15" customHeight="1">
      <c r="B177" s="447">
        <v>170</v>
      </c>
      <c r="C177" s="562"/>
      <c r="D177" s="566"/>
      <c r="E177" s="567"/>
      <c r="F177" s="568"/>
      <c r="G177" s="576" t="str">
        <f>IF(E177="","",VLOOKUP(E177,Ref_Brg!$B$8:$C$311,2,FALSE))</f>
        <v/>
      </c>
      <c r="H177" s="445"/>
      <c r="I177" s="445"/>
      <c r="J177" s="445"/>
      <c r="K177" s="445"/>
      <c r="L177" s="445"/>
      <c r="M177" s="445"/>
      <c r="N177" s="445"/>
      <c r="O177" s="445"/>
      <c r="P177" s="445"/>
      <c r="Q177" s="445"/>
      <c r="R177" s="445"/>
      <c r="S177" s="445"/>
      <c r="T177" s="445"/>
      <c r="U177" s="445"/>
      <c r="V177" s="445"/>
    </row>
    <row r="178" spans="2:22" s="446" customFormat="1" ht="14.15" customHeight="1">
      <c r="B178" s="447">
        <v>171</v>
      </c>
      <c r="C178" s="562"/>
      <c r="D178" s="566"/>
      <c r="E178" s="567"/>
      <c r="F178" s="568"/>
      <c r="G178" s="576" t="str">
        <f>IF(E178="","",VLOOKUP(E178,Ref_Brg!$B$8:$C$311,2,FALSE))</f>
        <v/>
      </c>
      <c r="H178" s="445"/>
      <c r="I178" s="445"/>
      <c r="J178" s="445"/>
      <c r="K178" s="445"/>
      <c r="L178" s="445"/>
      <c r="M178" s="445"/>
      <c r="N178" s="445"/>
      <c r="O178" s="445"/>
      <c r="P178" s="445"/>
      <c r="Q178" s="445"/>
      <c r="R178" s="445"/>
      <c r="S178" s="445"/>
      <c r="T178" s="445"/>
      <c r="U178" s="445"/>
      <c r="V178" s="445"/>
    </row>
    <row r="179" spans="2:22" s="446" customFormat="1" ht="14.15" customHeight="1">
      <c r="B179" s="447">
        <v>172</v>
      </c>
      <c r="C179" s="562"/>
      <c r="D179" s="566"/>
      <c r="E179" s="567"/>
      <c r="F179" s="568"/>
      <c r="G179" s="576" t="str">
        <f>IF(E179="","",VLOOKUP(E179,Ref_Brg!$B$8:$C$311,2,FALSE))</f>
        <v/>
      </c>
      <c r="H179" s="445"/>
      <c r="I179" s="445"/>
      <c r="J179" s="445"/>
      <c r="K179" s="445"/>
      <c r="L179" s="445"/>
      <c r="M179" s="445"/>
      <c r="N179" s="445"/>
      <c r="O179" s="445"/>
      <c r="P179" s="445"/>
      <c r="Q179" s="445"/>
      <c r="R179" s="445"/>
      <c r="S179" s="445"/>
      <c r="T179" s="445"/>
      <c r="U179" s="445"/>
      <c r="V179" s="445"/>
    </row>
    <row r="180" spans="2:22" s="446" customFormat="1" ht="14.15" customHeight="1">
      <c r="B180" s="447">
        <v>173</v>
      </c>
      <c r="C180" s="562"/>
      <c r="D180" s="566"/>
      <c r="E180" s="567"/>
      <c r="F180" s="568"/>
      <c r="G180" s="576" t="str">
        <f>IF(E180="","",VLOOKUP(E180,Ref_Brg!$B$8:$C$311,2,FALSE))</f>
        <v/>
      </c>
      <c r="H180" s="445"/>
      <c r="I180" s="445"/>
      <c r="J180" s="445"/>
      <c r="K180" s="445"/>
      <c r="L180" s="445"/>
      <c r="M180" s="445"/>
      <c r="N180" s="445"/>
      <c r="O180" s="445"/>
      <c r="P180" s="445"/>
      <c r="Q180" s="445"/>
      <c r="R180" s="445"/>
      <c r="S180" s="445"/>
      <c r="T180" s="445"/>
      <c r="U180" s="445"/>
      <c r="V180" s="445"/>
    </row>
    <row r="181" spans="2:22" s="446" customFormat="1" ht="14.15" customHeight="1">
      <c r="B181" s="447">
        <v>174</v>
      </c>
      <c r="C181" s="562"/>
      <c r="D181" s="566"/>
      <c r="E181" s="567"/>
      <c r="F181" s="568"/>
      <c r="G181" s="576" t="str">
        <f>IF(E181="","",VLOOKUP(E181,Ref_Brg!$B$8:$C$311,2,FALSE))</f>
        <v/>
      </c>
      <c r="H181" s="445"/>
      <c r="I181" s="445"/>
      <c r="J181" s="445"/>
      <c r="K181" s="445"/>
      <c r="L181" s="445"/>
      <c r="M181" s="445"/>
      <c r="N181" s="445"/>
      <c r="O181" s="445"/>
      <c r="P181" s="445"/>
      <c r="Q181" s="445"/>
      <c r="R181" s="445"/>
      <c r="S181" s="445"/>
      <c r="T181" s="445"/>
      <c r="U181" s="445"/>
      <c r="V181" s="445"/>
    </row>
    <row r="182" spans="2:22" s="446" customFormat="1" ht="14.15" customHeight="1">
      <c r="B182" s="447">
        <v>175</v>
      </c>
      <c r="C182" s="562"/>
      <c r="D182" s="566"/>
      <c r="E182" s="567"/>
      <c r="F182" s="568"/>
      <c r="G182" s="576" t="str">
        <f>IF(E182="","",VLOOKUP(E182,Ref_Brg!$B$8:$C$311,2,FALSE))</f>
        <v/>
      </c>
      <c r="H182" s="445"/>
      <c r="I182" s="445"/>
      <c r="J182" s="445"/>
      <c r="K182" s="445"/>
      <c r="L182" s="445"/>
      <c r="M182" s="445"/>
      <c r="N182" s="445"/>
      <c r="O182" s="445"/>
      <c r="P182" s="445"/>
      <c r="Q182" s="445"/>
      <c r="R182" s="445"/>
      <c r="S182" s="445"/>
      <c r="T182" s="445"/>
      <c r="U182" s="445"/>
      <c r="V182" s="445"/>
    </row>
    <row r="183" spans="2:22" s="446" customFormat="1" ht="14.15" customHeight="1">
      <c r="B183" s="447">
        <v>176</v>
      </c>
      <c r="C183" s="562"/>
      <c r="D183" s="566"/>
      <c r="E183" s="567"/>
      <c r="F183" s="568"/>
      <c r="G183" s="576" t="str">
        <f>IF(E183="","",VLOOKUP(E183,Ref_Brg!$B$8:$C$311,2,FALSE))</f>
        <v/>
      </c>
      <c r="H183" s="445"/>
      <c r="I183" s="445"/>
      <c r="J183" s="445"/>
      <c r="K183" s="445"/>
      <c r="L183" s="445"/>
      <c r="M183" s="445"/>
      <c r="N183" s="445"/>
      <c r="O183" s="445"/>
      <c r="P183" s="445"/>
      <c r="Q183" s="445"/>
      <c r="R183" s="445"/>
      <c r="S183" s="445"/>
      <c r="T183" s="445"/>
      <c r="U183" s="445"/>
      <c r="V183" s="445"/>
    </row>
    <row r="184" spans="2:22" s="446" customFormat="1" ht="14.15" customHeight="1">
      <c r="B184" s="447">
        <v>177</v>
      </c>
      <c r="C184" s="562"/>
      <c r="D184" s="566"/>
      <c r="E184" s="567"/>
      <c r="F184" s="568"/>
      <c r="G184" s="576" t="str">
        <f>IF(E184="","",VLOOKUP(E184,Ref_Brg!$B$8:$C$311,2,FALSE))</f>
        <v/>
      </c>
      <c r="H184" s="445"/>
      <c r="I184" s="445"/>
      <c r="J184" s="445"/>
      <c r="K184" s="445"/>
      <c r="L184" s="445"/>
      <c r="M184" s="445"/>
      <c r="N184" s="445"/>
      <c r="O184" s="445"/>
      <c r="P184" s="445"/>
      <c r="Q184" s="445"/>
      <c r="R184" s="445"/>
      <c r="S184" s="445"/>
      <c r="T184" s="445"/>
      <c r="U184" s="445"/>
      <c r="V184" s="445"/>
    </row>
    <row r="185" spans="2:22" s="446" customFormat="1" ht="14.15" customHeight="1">
      <c r="B185" s="447">
        <v>178</v>
      </c>
      <c r="C185" s="562"/>
      <c r="D185" s="566"/>
      <c r="E185" s="567"/>
      <c r="F185" s="568"/>
      <c r="G185" s="576" t="str">
        <f>IF(E185="","",VLOOKUP(E185,Ref_Brg!$B$8:$C$311,2,FALSE))</f>
        <v/>
      </c>
      <c r="H185" s="445"/>
      <c r="I185" s="445"/>
      <c r="J185" s="445"/>
      <c r="K185" s="445"/>
      <c r="L185" s="445"/>
      <c r="M185" s="445"/>
      <c r="N185" s="445"/>
      <c r="O185" s="445"/>
      <c r="P185" s="445"/>
      <c r="Q185" s="445"/>
      <c r="R185" s="445"/>
      <c r="S185" s="445"/>
      <c r="T185" s="445"/>
      <c r="U185" s="445"/>
      <c r="V185" s="445"/>
    </row>
    <row r="186" spans="2:22" s="446" customFormat="1" ht="14.15" customHeight="1">
      <c r="B186" s="447">
        <v>179</v>
      </c>
      <c r="C186" s="562"/>
      <c r="D186" s="566"/>
      <c r="E186" s="567"/>
      <c r="F186" s="568"/>
      <c r="G186" s="576" t="str">
        <f>IF(E186="","",VLOOKUP(E186,Ref_Brg!$B$8:$C$311,2,FALSE))</f>
        <v/>
      </c>
      <c r="H186" s="445"/>
      <c r="I186" s="445"/>
      <c r="J186" s="445"/>
      <c r="K186" s="445"/>
      <c r="L186" s="445"/>
      <c r="M186" s="445"/>
      <c r="N186" s="445"/>
      <c r="O186" s="445"/>
      <c r="P186" s="445"/>
      <c r="Q186" s="445"/>
      <c r="R186" s="445"/>
      <c r="S186" s="445"/>
      <c r="T186" s="445"/>
      <c r="U186" s="445"/>
      <c r="V186" s="445"/>
    </row>
    <row r="187" spans="2:22" s="446" customFormat="1" ht="14.15" customHeight="1">
      <c r="B187" s="447">
        <v>180</v>
      </c>
      <c r="C187" s="562"/>
      <c r="D187" s="566"/>
      <c r="E187" s="567"/>
      <c r="F187" s="568"/>
      <c r="G187" s="576" t="str">
        <f>IF(E187="","",VLOOKUP(E187,Ref_Brg!$B$8:$C$311,2,FALSE))</f>
        <v/>
      </c>
      <c r="H187" s="445"/>
      <c r="I187" s="445"/>
      <c r="J187" s="445"/>
      <c r="K187" s="445"/>
      <c r="L187" s="445"/>
      <c r="M187" s="445"/>
      <c r="N187" s="445"/>
      <c r="O187" s="445"/>
      <c r="P187" s="445"/>
      <c r="Q187" s="445"/>
      <c r="R187" s="445"/>
      <c r="S187" s="445"/>
      <c r="T187" s="445"/>
      <c r="U187" s="445"/>
      <c r="V187" s="445"/>
    </row>
    <row r="188" spans="2:22" s="446" customFormat="1" ht="14.15" customHeight="1">
      <c r="B188" s="447">
        <v>181</v>
      </c>
      <c r="C188" s="562"/>
      <c r="D188" s="566"/>
      <c r="E188" s="567"/>
      <c r="F188" s="568"/>
      <c r="G188" s="576" t="str">
        <f>IF(E188="","",VLOOKUP(E188,Ref_Brg!$B$8:$C$311,2,FALSE))</f>
        <v/>
      </c>
      <c r="H188" s="445"/>
      <c r="I188" s="445"/>
      <c r="J188" s="445"/>
      <c r="K188" s="445"/>
      <c r="L188" s="445"/>
      <c r="M188" s="445"/>
      <c r="N188" s="445"/>
      <c r="O188" s="445"/>
      <c r="P188" s="445"/>
      <c r="Q188" s="445"/>
      <c r="R188" s="445"/>
      <c r="S188" s="445"/>
      <c r="T188" s="445"/>
      <c r="U188" s="445"/>
      <c r="V188" s="445"/>
    </row>
    <row r="189" spans="2:22" s="446" customFormat="1" ht="14.15" customHeight="1">
      <c r="B189" s="447">
        <v>182</v>
      </c>
      <c r="C189" s="562"/>
      <c r="D189" s="566"/>
      <c r="E189" s="567"/>
      <c r="F189" s="568"/>
      <c r="G189" s="576" t="str">
        <f>IF(E189="","",VLOOKUP(E189,Ref_Brg!$B$8:$C$311,2,FALSE))</f>
        <v/>
      </c>
      <c r="H189" s="445"/>
      <c r="I189" s="445"/>
      <c r="J189" s="445"/>
      <c r="K189" s="445"/>
      <c r="L189" s="445"/>
      <c r="M189" s="445"/>
      <c r="N189" s="445"/>
      <c r="O189" s="445"/>
      <c r="P189" s="445"/>
      <c r="Q189" s="445"/>
      <c r="R189" s="445"/>
      <c r="S189" s="445"/>
      <c r="T189" s="445"/>
      <c r="U189" s="445"/>
      <c r="V189" s="445"/>
    </row>
    <row r="190" spans="2:22" s="446" customFormat="1" ht="14.15" customHeight="1">
      <c r="B190" s="447">
        <v>183</v>
      </c>
      <c r="C190" s="562"/>
      <c r="D190" s="566"/>
      <c r="E190" s="567"/>
      <c r="F190" s="568"/>
      <c r="G190" s="576" t="str">
        <f>IF(E190="","",VLOOKUP(E190,Ref_Brg!$B$8:$C$311,2,FALSE))</f>
        <v/>
      </c>
      <c r="H190" s="445"/>
      <c r="I190" s="445"/>
      <c r="J190" s="445"/>
      <c r="K190" s="445"/>
      <c r="L190" s="445"/>
      <c r="M190" s="445"/>
      <c r="N190" s="445"/>
      <c r="O190" s="445"/>
      <c r="P190" s="445"/>
      <c r="Q190" s="445"/>
      <c r="R190" s="445"/>
      <c r="S190" s="445"/>
      <c r="T190" s="445"/>
      <c r="U190" s="445"/>
      <c r="V190" s="445"/>
    </row>
    <row r="191" spans="2:22" s="446" customFormat="1" ht="14.15" customHeight="1">
      <c r="B191" s="447">
        <v>184</v>
      </c>
      <c r="C191" s="562"/>
      <c r="D191" s="566"/>
      <c r="E191" s="567"/>
      <c r="F191" s="568"/>
      <c r="G191" s="576" t="str">
        <f>IF(E191="","",VLOOKUP(E191,Ref_Brg!$B$8:$C$311,2,FALSE))</f>
        <v/>
      </c>
      <c r="H191" s="445"/>
      <c r="I191" s="445"/>
      <c r="J191" s="445"/>
      <c r="K191" s="445"/>
      <c r="L191" s="445"/>
      <c r="M191" s="445"/>
      <c r="N191" s="445"/>
      <c r="O191" s="445"/>
      <c r="P191" s="445"/>
      <c r="Q191" s="445"/>
      <c r="R191" s="445"/>
      <c r="S191" s="445"/>
      <c r="T191" s="445"/>
      <c r="U191" s="445"/>
      <c r="V191" s="445"/>
    </row>
    <row r="192" spans="2:22" s="446" customFormat="1" ht="14.15" customHeight="1">
      <c r="B192" s="447">
        <v>185</v>
      </c>
      <c r="C192" s="562"/>
      <c r="D192" s="566"/>
      <c r="E192" s="567"/>
      <c r="F192" s="568"/>
      <c r="G192" s="576" t="str">
        <f>IF(E192="","",VLOOKUP(E192,Ref_Brg!$B$8:$C$311,2,FALSE))</f>
        <v/>
      </c>
      <c r="H192" s="445"/>
      <c r="I192" s="445"/>
      <c r="J192" s="445"/>
      <c r="K192" s="445"/>
      <c r="L192" s="445"/>
      <c r="M192" s="445"/>
      <c r="N192" s="445"/>
      <c r="O192" s="445"/>
      <c r="P192" s="445"/>
      <c r="Q192" s="445"/>
      <c r="R192" s="445"/>
      <c r="S192" s="445"/>
      <c r="T192" s="445"/>
      <c r="U192" s="445"/>
      <c r="V192" s="445"/>
    </row>
    <row r="193" spans="2:22" s="446" customFormat="1" ht="14.15" customHeight="1">
      <c r="B193" s="447">
        <v>186</v>
      </c>
      <c r="C193" s="562"/>
      <c r="D193" s="566"/>
      <c r="E193" s="567"/>
      <c r="F193" s="568"/>
      <c r="G193" s="576" t="str">
        <f>IF(E193="","",VLOOKUP(E193,Ref_Brg!$B$8:$C$311,2,FALSE))</f>
        <v/>
      </c>
      <c r="H193" s="445"/>
      <c r="I193" s="445"/>
      <c r="J193" s="445"/>
      <c r="K193" s="445"/>
      <c r="L193" s="445"/>
      <c r="M193" s="445"/>
      <c r="N193" s="445"/>
      <c r="O193" s="445"/>
      <c r="P193" s="445"/>
      <c r="Q193" s="445"/>
      <c r="R193" s="445"/>
      <c r="S193" s="445"/>
      <c r="T193" s="445"/>
      <c r="U193" s="445"/>
      <c r="V193" s="445"/>
    </row>
    <row r="194" spans="2:22" s="446" customFormat="1" ht="14.15" customHeight="1">
      <c r="B194" s="447">
        <v>187</v>
      </c>
      <c r="C194" s="562"/>
      <c r="D194" s="566"/>
      <c r="E194" s="567"/>
      <c r="F194" s="568"/>
      <c r="G194" s="576" t="str">
        <f>IF(E194="","",VLOOKUP(E194,Ref_Brg!$B$8:$C$311,2,FALSE))</f>
        <v/>
      </c>
      <c r="H194" s="445"/>
      <c r="I194" s="445"/>
      <c r="J194" s="445"/>
      <c r="K194" s="445"/>
      <c r="L194" s="445"/>
      <c r="M194" s="445"/>
      <c r="N194" s="445"/>
      <c r="O194" s="445"/>
      <c r="P194" s="445"/>
      <c r="Q194" s="445"/>
      <c r="R194" s="445"/>
      <c r="S194" s="445"/>
      <c r="T194" s="445"/>
      <c r="U194" s="445"/>
      <c r="V194" s="445"/>
    </row>
    <row r="195" spans="2:22" s="446" customFormat="1" ht="14.15" customHeight="1">
      <c r="B195" s="447">
        <v>188</v>
      </c>
      <c r="C195" s="562"/>
      <c r="D195" s="566"/>
      <c r="E195" s="567"/>
      <c r="F195" s="568"/>
      <c r="G195" s="576" t="str">
        <f>IF(E195="","",VLOOKUP(E195,Ref_Brg!$B$8:$C$311,2,FALSE))</f>
        <v/>
      </c>
      <c r="H195" s="445"/>
      <c r="I195" s="445"/>
      <c r="J195" s="445"/>
      <c r="K195" s="445"/>
      <c r="L195" s="445"/>
      <c r="M195" s="445"/>
      <c r="N195" s="445"/>
      <c r="O195" s="445"/>
      <c r="P195" s="445"/>
      <c r="Q195" s="445"/>
      <c r="R195" s="445"/>
      <c r="S195" s="445"/>
      <c r="T195" s="445"/>
      <c r="U195" s="445"/>
      <c r="V195" s="445"/>
    </row>
    <row r="196" spans="2:22" s="446" customFormat="1" ht="14.15" customHeight="1">
      <c r="B196" s="447">
        <v>189</v>
      </c>
      <c r="C196" s="562"/>
      <c r="D196" s="566"/>
      <c r="E196" s="567"/>
      <c r="F196" s="568"/>
      <c r="G196" s="576" t="str">
        <f>IF(E196="","",VLOOKUP(E196,Ref_Brg!$B$8:$C$311,2,FALSE))</f>
        <v/>
      </c>
      <c r="H196" s="445"/>
      <c r="I196" s="445"/>
      <c r="J196" s="445"/>
      <c r="K196" s="445"/>
      <c r="L196" s="445"/>
      <c r="M196" s="445"/>
      <c r="N196" s="445"/>
      <c r="O196" s="445"/>
      <c r="P196" s="445"/>
      <c r="Q196" s="445"/>
      <c r="R196" s="445"/>
      <c r="S196" s="445"/>
      <c r="T196" s="445"/>
      <c r="U196" s="445"/>
      <c r="V196" s="445"/>
    </row>
    <row r="197" spans="2:22" s="446" customFormat="1" ht="14.15" customHeight="1">
      <c r="B197" s="447">
        <v>190</v>
      </c>
      <c r="C197" s="562"/>
      <c r="D197" s="566"/>
      <c r="E197" s="567"/>
      <c r="F197" s="568"/>
      <c r="G197" s="576" t="str">
        <f>IF(E197="","",VLOOKUP(E197,Ref_Brg!$B$8:$C$311,2,FALSE))</f>
        <v/>
      </c>
      <c r="H197" s="445"/>
      <c r="I197" s="445"/>
      <c r="J197" s="445"/>
      <c r="K197" s="445"/>
      <c r="L197" s="445"/>
      <c r="M197" s="445"/>
      <c r="N197" s="445"/>
      <c r="O197" s="445"/>
      <c r="P197" s="445"/>
      <c r="Q197" s="445"/>
      <c r="R197" s="445"/>
      <c r="S197" s="445"/>
      <c r="T197" s="445"/>
      <c r="U197" s="445"/>
      <c r="V197" s="445"/>
    </row>
    <row r="198" spans="2:22" s="446" customFormat="1" ht="14.15" customHeight="1">
      <c r="B198" s="447">
        <v>191</v>
      </c>
      <c r="C198" s="562"/>
      <c r="D198" s="566"/>
      <c r="E198" s="567"/>
      <c r="F198" s="568"/>
      <c r="G198" s="576" t="str">
        <f>IF(E198="","",VLOOKUP(E198,Ref_Brg!$B$8:$C$311,2,FALSE))</f>
        <v/>
      </c>
      <c r="H198" s="445"/>
      <c r="I198" s="445"/>
      <c r="J198" s="445"/>
      <c r="K198" s="445"/>
      <c r="L198" s="445"/>
      <c r="M198" s="445"/>
      <c r="N198" s="445"/>
      <c r="O198" s="445"/>
      <c r="P198" s="445"/>
      <c r="Q198" s="445"/>
      <c r="R198" s="445"/>
      <c r="S198" s="445"/>
      <c r="T198" s="445"/>
      <c r="U198" s="445"/>
      <c r="V198" s="445"/>
    </row>
    <row r="199" spans="2:22" s="446" customFormat="1" ht="14.15" customHeight="1">
      <c r="B199" s="447">
        <v>192</v>
      </c>
      <c r="C199" s="562"/>
      <c r="D199" s="566"/>
      <c r="E199" s="567"/>
      <c r="F199" s="568"/>
      <c r="G199" s="576" t="str">
        <f>IF(E199="","",VLOOKUP(E199,Ref_Brg!$B$8:$C$311,2,FALSE))</f>
        <v/>
      </c>
      <c r="H199" s="445"/>
      <c r="I199" s="445"/>
      <c r="J199" s="445"/>
      <c r="K199" s="445"/>
      <c r="L199" s="445"/>
      <c r="M199" s="445"/>
      <c r="N199" s="445"/>
      <c r="O199" s="445"/>
      <c r="P199" s="445"/>
      <c r="Q199" s="445"/>
      <c r="R199" s="445"/>
      <c r="S199" s="445"/>
      <c r="T199" s="445"/>
      <c r="U199" s="445"/>
      <c r="V199" s="445"/>
    </row>
    <row r="200" spans="2:22" s="446" customFormat="1" ht="14.15" customHeight="1">
      <c r="B200" s="447">
        <v>193</v>
      </c>
      <c r="C200" s="562"/>
      <c r="D200" s="566"/>
      <c r="E200" s="567"/>
      <c r="F200" s="568"/>
      <c r="G200" s="576" t="str">
        <f>IF(E200="","",VLOOKUP(E200,Ref_Brg!$B$8:$C$311,2,FALSE))</f>
        <v/>
      </c>
      <c r="H200" s="445"/>
      <c r="I200" s="445"/>
      <c r="J200" s="445"/>
      <c r="K200" s="445"/>
      <c r="L200" s="445"/>
      <c r="M200" s="445"/>
      <c r="N200" s="445"/>
      <c r="O200" s="445"/>
      <c r="P200" s="445"/>
      <c r="Q200" s="445"/>
      <c r="R200" s="445"/>
      <c r="S200" s="445"/>
      <c r="T200" s="445"/>
      <c r="U200" s="445"/>
      <c r="V200" s="445"/>
    </row>
    <row r="201" spans="2:22" s="446" customFormat="1" ht="14.15" customHeight="1">
      <c r="B201" s="447">
        <v>194</v>
      </c>
      <c r="C201" s="562"/>
      <c r="D201" s="566"/>
      <c r="E201" s="567"/>
      <c r="F201" s="568"/>
      <c r="G201" s="576" t="str">
        <f>IF(E201="","",VLOOKUP(E201,Ref_Brg!$B$8:$C$311,2,FALSE))</f>
        <v/>
      </c>
      <c r="H201" s="445"/>
      <c r="I201" s="445"/>
      <c r="J201" s="445"/>
      <c r="K201" s="445"/>
      <c r="L201" s="445"/>
      <c r="M201" s="445"/>
      <c r="N201" s="445"/>
      <c r="O201" s="445"/>
      <c r="P201" s="445"/>
      <c r="Q201" s="445"/>
      <c r="R201" s="445"/>
      <c r="S201" s="445"/>
      <c r="T201" s="445"/>
      <c r="U201" s="445"/>
      <c r="V201" s="445"/>
    </row>
    <row r="202" spans="2:22" s="446" customFormat="1" ht="14.15" customHeight="1">
      <c r="B202" s="447">
        <v>195</v>
      </c>
      <c r="C202" s="562"/>
      <c r="D202" s="566"/>
      <c r="E202" s="567"/>
      <c r="F202" s="568"/>
      <c r="G202" s="576" t="str">
        <f>IF(E202="","",VLOOKUP(E202,Ref_Brg!$B$8:$C$311,2,FALSE))</f>
        <v/>
      </c>
      <c r="H202" s="445"/>
      <c r="I202" s="445"/>
      <c r="J202" s="445"/>
      <c r="K202" s="445"/>
      <c r="L202" s="445"/>
      <c r="M202" s="445"/>
      <c r="N202" s="445"/>
      <c r="O202" s="445"/>
      <c r="P202" s="445"/>
      <c r="Q202" s="445"/>
      <c r="R202" s="445"/>
      <c r="S202" s="445"/>
      <c r="T202" s="445"/>
      <c r="U202" s="445"/>
      <c r="V202" s="445"/>
    </row>
    <row r="203" spans="2:22" s="446" customFormat="1" ht="14.15" customHeight="1">
      <c r="B203" s="447">
        <v>196</v>
      </c>
      <c r="C203" s="562"/>
      <c r="D203" s="566"/>
      <c r="E203" s="567"/>
      <c r="F203" s="568"/>
      <c r="G203" s="576" t="str">
        <f>IF(E203="","",VLOOKUP(E203,Ref_Brg!$B$8:$C$311,2,FALSE))</f>
        <v/>
      </c>
      <c r="H203" s="445"/>
      <c r="I203" s="445"/>
      <c r="J203" s="445"/>
      <c r="K203" s="445"/>
      <c r="L203" s="445"/>
      <c r="M203" s="445"/>
      <c r="N203" s="445"/>
      <c r="O203" s="445"/>
      <c r="P203" s="445"/>
      <c r="Q203" s="445"/>
      <c r="R203" s="445"/>
      <c r="S203" s="445"/>
      <c r="T203" s="445"/>
      <c r="U203" s="445"/>
      <c r="V203" s="445"/>
    </row>
    <row r="204" spans="2:22" s="446" customFormat="1" ht="14.15" customHeight="1">
      <c r="B204" s="447">
        <v>197</v>
      </c>
      <c r="C204" s="562"/>
      <c r="D204" s="566"/>
      <c r="E204" s="567"/>
      <c r="F204" s="568"/>
      <c r="G204" s="576" t="str">
        <f>IF(E204="","",VLOOKUP(E204,Ref_Brg!$B$8:$C$311,2,FALSE))</f>
        <v/>
      </c>
      <c r="H204" s="445"/>
      <c r="I204" s="445"/>
      <c r="J204" s="445"/>
      <c r="K204" s="445"/>
      <c r="L204" s="445"/>
      <c r="M204" s="445"/>
      <c r="N204" s="445"/>
      <c r="O204" s="445"/>
      <c r="P204" s="445"/>
      <c r="Q204" s="445"/>
      <c r="R204" s="445"/>
      <c r="S204" s="445"/>
      <c r="T204" s="445"/>
      <c r="U204" s="445"/>
      <c r="V204" s="445"/>
    </row>
    <row r="205" spans="2:22" s="446" customFormat="1" ht="14.15" customHeight="1">
      <c r="B205" s="447">
        <v>198</v>
      </c>
      <c r="C205" s="562"/>
      <c r="D205" s="566"/>
      <c r="E205" s="567"/>
      <c r="F205" s="568"/>
      <c r="G205" s="576" t="str">
        <f>IF(E205="","",VLOOKUP(E205,Ref_Brg!$B$8:$C$311,2,FALSE))</f>
        <v/>
      </c>
      <c r="H205" s="445"/>
      <c r="I205" s="445"/>
      <c r="J205" s="445"/>
      <c r="K205" s="445"/>
      <c r="L205" s="445"/>
      <c r="M205" s="445"/>
      <c r="N205" s="445"/>
      <c r="O205" s="445"/>
      <c r="P205" s="445"/>
      <c r="Q205" s="445"/>
      <c r="R205" s="445"/>
      <c r="S205" s="445"/>
      <c r="T205" s="445"/>
      <c r="U205" s="445"/>
      <c r="V205" s="445"/>
    </row>
    <row r="206" spans="2:22" s="446" customFormat="1" ht="14.15" customHeight="1">
      <c r="B206" s="447">
        <v>199</v>
      </c>
      <c r="C206" s="562"/>
      <c r="D206" s="566"/>
      <c r="E206" s="567"/>
      <c r="F206" s="568"/>
      <c r="G206" s="576" t="str">
        <f>IF(E206="","",VLOOKUP(E206,Ref_Brg!$B$8:$C$311,2,FALSE))</f>
        <v/>
      </c>
      <c r="H206" s="445"/>
      <c r="I206" s="445"/>
      <c r="J206" s="445"/>
      <c r="K206" s="445"/>
      <c r="L206" s="445"/>
      <c r="M206" s="445"/>
      <c r="N206" s="445"/>
      <c r="O206" s="445"/>
      <c r="P206" s="445"/>
      <c r="Q206" s="445"/>
      <c r="R206" s="445"/>
      <c r="S206" s="445"/>
      <c r="T206" s="445"/>
      <c r="U206" s="445"/>
      <c r="V206" s="445"/>
    </row>
    <row r="207" spans="2:22" s="446" customFormat="1" ht="14.15" customHeight="1">
      <c r="B207" s="447">
        <v>200</v>
      </c>
      <c r="C207" s="562"/>
      <c r="D207" s="566"/>
      <c r="E207" s="567"/>
      <c r="F207" s="568"/>
      <c r="G207" s="576" t="str">
        <f>IF(E207="","",VLOOKUP(E207,Ref_Brg!$B$8:$C$311,2,FALSE))</f>
        <v/>
      </c>
      <c r="H207" s="445"/>
      <c r="I207" s="445"/>
      <c r="J207" s="445"/>
      <c r="K207" s="445"/>
      <c r="L207" s="445"/>
      <c r="M207" s="445"/>
      <c r="N207" s="445"/>
      <c r="O207" s="445"/>
      <c r="P207" s="445"/>
      <c r="Q207" s="445"/>
      <c r="R207" s="445"/>
      <c r="S207" s="445"/>
      <c r="T207" s="445"/>
      <c r="U207" s="445"/>
      <c r="V207" s="445"/>
    </row>
    <row r="208" spans="2:22" s="446" customFormat="1" ht="14.15" customHeight="1">
      <c r="B208" s="447">
        <v>201</v>
      </c>
      <c r="C208" s="562"/>
      <c r="D208" s="566"/>
      <c r="E208" s="567"/>
      <c r="F208" s="568"/>
      <c r="G208" s="576" t="str">
        <f>IF(E208="","",VLOOKUP(E208,Ref_Brg!$B$8:$C$311,2,FALSE))</f>
        <v/>
      </c>
      <c r="H208" s="445"/>
      <c r="I208" s="445"/>
      <c r="J208" s="445"/>
      <c r="K208" s="445"/>
      <c r="L208" s="445"/>
      <c r="M208" s="445"/>
      <c r="N208" s="445"/>
      <c r="O208" s="445"/>
      <c r="P208" s="445"/>
      <c r="Q208" s="445"/>
      <c r="R208" s="445"/>
      <c r="S208" s="445"/>
      <c r="T208" s="445"/>
      <c r="U208" s="445"/>
      <c r="V208" s="445"/>
    </row>
    <row r="209" spans="2:22" s="446" customFormat="1" ht="14.15" customHeight="1">
      <c r="B209" s="447">
        <v>202</v>
      </c>
      <c r="C209" s="562"/>
      <c r="D209" s="566"/>
      <c r="E209" s="567"/>
      <c r="F209" s="568"/>
      <c r="G209" s="576" t="str">
        <f>IF(E209="","",VLOOKUP(E209,Ref_Brg!$B$8:$C$311,2,FALSE))</f>
        <v/>
      </c>
      <c r="H209" s="445"/>
      <c r="I209" s="445"/>
      <c r="J209" s="445"/>
      <c r="K209" s="445"/>
      <c r="L209" s="445"/>
      <c r="M209" s="445"/>
      <c r="N209" s="445"/>
      <c r="O209" s="445"/>
      <c r="P209" s="445"/>
      <c r="Q209" s="445"/>
      <c r="R209" s="445"/>
      <c r="S209" s="445"/>
      <c r="T209" s="445"/>
      <c r="U209" s="445"/>
      <c r="V209" s="445"/>
    </row>
    <row r="210" spans="2:22" s="446" customFormat="1" ht="14.15" customHeight="1">
      <c r="B210" s="447">
        <v>203</v>
      </c>
      <c r="C210" s="562"/>
      <c r="D210" s="566"/>
      <c r="E210" s="567"/>
      <c r="F210" s="568"/>
      <c r="G210" s="576" t="str">
        <f>IF(E210="","",VLOOKUP(E210,Ref_Brg!$B$8:$C$311,2,FALSE))</f>
        <v/>
      </c>
      <c r="H210" s="445"/>
      <c r="I210" s="445"/>
      <c r="J210" s="445"/>
      <c r="K210" s="445"/>
      <c r="L210" s="445"/>
      <c r="M210" s="445"/>
      <c r="N210" s="445"/>
      <c r="O210" s="445"/>
      <c r="P210" s="445"/>
      <c r="Q210" s="445"/>
      <c r="R210" s="445"/>
      <c r="S210" s="445"/>
      <c r="T210" s="445"/>
      <c r="U210" s="445"/>
      <c r="V210" s="445"/>
    </row>
    <row r="211" spans="2:22" s="446" customFormat="1" ht="14.15" customHeight="1">
      <c r="B211" s="447">
        <v>204</v>
      </c>
      <c r="C211" s="562"/>
      <c r="D211" s="566"/>
      <c r="E211" s="567"/>
      <c r="F211" s="568"/>
      <c r="G211" s="576" t="str">
        <f>IF(E211="","",VLOOKUP(E211,Ref_Brg!$B$8:$C$311,2,FALSE))</f>
        <v/>
      </c>
      <c r="H211" s="445"/>
      <c r="I211" s="445"/>
      <c r="J211" s="445"/>
      <c r="K211" s="445"/>
      <c r="L211" s="445"/>
      <c r="M211" s="445"/>
      <c r="N211" s="445"/>
      <c r="O211" s="445"/>
      <c r="P211" s="445"/>
      <c r="Q211" s="445"/>
      <c r="R211" s="445"/>
      <c r="S211" s="445"/>
      <c r="T211" s="445"/>
      <c r="U211" s="445"/>
      <c r="V211" s="445"/>
    </row>
    <row r="212" spans="2:22" s="446" customFormat="1" ht="14.15" customHeight="1">
      <c r="B212" s="447">
        <v>205</v>
      </c>
      <c r="C212" s="562"/>
      <c r="D212" s="566"/>
      <c r="E212" s="567"/>
      <c r="F212" s="568"/>
      <c r="G212" s="576" t="str">
        <f>IF(E212="","",VLOOKUP(E212,Ref_Brg!$B$8:$C$311,2,FALSE))</f>
        <v/>
      </c>
      <c r="H212" s="445"/>
      <c r="I212" s="445"/>
      <c r="J212" s="445"/>
      <c r="K212" s="445"/>
      <c r="L212" s="445"/>
      <c r="M212" s="445"/>
      <c r="N212" s="445"/>
      <c r="O212" s="445"/>
      <c r="P212" s="445"/>
      <c r="Q212" s="445"/>
      <c r="R212" s="445"/>
      <c r="S212" s="445"/>
      <c r="T212" s="445"/>
      <c r="U212" s="445"/>
      <c r="V212" s="445"/>
    </row>
    <row r="213" spans="2:22" s="446" customFormat="1" ht="14.15" customHeight="1">
      <c r="B213" s="447">
        <v>206</v>
      </c>
      <c r="C213" s="562"/>
      <c r="D213" s="566"/>
      <c r="E213" s="567"/>
      <c r="F213" s="568"/>
      <c r="G213" s="576" t="str">
        <f>IF(E213="","",VLOOKUP(E213,Ref_Brg!$B$8:$C$311,2,FALSE))</f>
        <v/>
      </c>
      <c r="H213" s="445"/>
      <c r="I213" s="445"/>
      <c r="J213" s="445"/>
      <c r="K213" s="445"/>
      <c r="L213" s="445"/>
      <c r="M213" s="445"/>
      <c r="N213" s="445"/>
      <c r="O213" s="445"/>
      <c r="P213" s="445"/>
      <c r="Q213" s="445"/>
      <c r="R213" s="445"/>
      <c r="S213" s="445"/>
      <c r="T213" s="445"/>
      <c r="U213" s="445"/>
      <c r="V213" s="445"/>
    </row>
    <row r="214" spans="2:22" s="446" customFormat="1" ht="14.15" customHeight="1">
      <c r="B214" s="447">
        <v>207</v>
      </c>
      <c r="C214" s="562"/>
      <c r="D214" s="566"/>
      <c r="E214" s="567"/>
      <c r="F214" s="568"/>
      <c r="G214" s="576" t="str">
        <f>IF(E214="","",VLOOKUP(E214,Ref_Brg!$B$8:$C$311,2,FALSE))</f>
        <v/>
      </c>
      <c r="H214" s="445"/>
      <c r="I214" s="445"/>
      <c r="J214" s="445"/>
      <c r="K214" s="445"/>
      <c r="L214" s="445"/>
      <c r="M214" s="445"/>
      <c r="N214" s="445"/>
      <c r="O214" s="445"/>
      <c r="P214" s="445"/>
      <c r="Q214" s="445"/>
      <c r="R214" s="445"/>
      <c r="S214" s="445"/>
      <c r="T214" s="445"/>
      <c r="U214" s="445"/>
      <c r="V214" s="445"/>
    </row>
    <row r="215" spans="2:22" s="446" customFormat="1" ht="14.15" customHeight="1">
      <c r="B215" s="447">
        <v>208</v>
      </c>
      <c r="C215" s="562"/>
      <c r="D215" s="566"/>
      <c r="E215" s="567"/>
      <c r="F215" s="568"/>
      <c r="G215" s="576" t="str">
        <f>IF(E215="","",VLOOKUP(E215,Ref_Brg!$B$8:$C$311,2,FALSE))</f>
        <v/>
      </c>
      <c r="H215" s="445"/>
      <c r="I215" s="445"/>
      <c r="J215" s="445"/>
      <c r="K215" s="445"/>
      <c r="L215" s="445"/>
      <c r="M215" s="445"/>
      <c r="N215" s="445"/>
      <c r="O215" s="445"/>
      <c r="P215" s="445"/>
      <c r="Q215" s="445"/>
      <c r="R215" s="445"/>
      <c r="S215" s="445"/>
      <c r="T215" s="445"/>
      <c r="U215" s="445"/>
      <c r="V215" s="445"/>
    </row>
    <row r="216" spans="2:22" s="446" customFormat="1" ht="14.15" customHeight="1">
      <c r="B216" s="447">
        <v>209</v>
      </c>
      <c r="C216" s="562"/>
      <c r="D216" s="566"/>
      <c r="E216" s="567"/>
      <c r="F216" s="568"/>
      <c r="G216" s="576" t="str">
        <f>IF(E216="","",VLOOKUP(E216,Ref_Brg!$B$8:$C$311,2,FALSE))</f>
        <v/>
      </c>
      <c r="H216" s="445"/>
      <c r="I216" s="445"/>
      <c r="J216" s="445"/>
      <c r="K216" s="445"/>
      <c r="L216" s="445"/>
      <c r="M216" s="445"/>
      <c r="N216" s="445"/>
      <c r="O216" s="445"/>
      <c r="P216" s="445"/>
      <c r="Q216" s="445"/>
      <c r="R216" s="445"/>
      <c r="S216" s="445"/>
      <c r="T216" s="445"/>
      <c r="U216" s="445"/>
      <c r="V216" s="445"/>
    </row>
    <row r="217" spans="2:22" s="446" customFormat="1" ht="14.15" customHeight="1">
      <c r="B217" s="447">
        <v>210</v>
      </c>
      <c r="C217" s="562"/>
      <c r="D217" s="566"/>
      <c r="E217" s="567"/>
      <c r="F217" s="568"/>
      <c r="G217" s="576" t="str">
        <f>IF(E217="","",VLOOKUP(E217,Ref_Brg!$B$8:$C$311,2,FALSE))</f>
        <v/>
      </c>
      <c r="H217" s="445"/>
      <c r="I217" s="445"/>
      <c r="J217" s="445"/>
      <c r="K217" s="445"/>
      <c r="L217" s="445"/>
      <c r="M217" s="445"/>
      <c r="N217" s="445"/>
      <c r="O217" s="445"/>
      <c r="P217" s="445"/>
      <c r="Q217" s="445"/>
      <c r="R217" s="445"/>
      <c r="S217" s="445"/>
      <c r="T217" s="445"/>
      <c r="U217" s="445"/>
      <c r="V217" s="445"/>
    </row>
    <row r="218" spans="2:22" s="446" customFormat="1" ht="14.15" customHeight="1">
      <c r="B218" s="447">
        <v>211</v>
      </c>
      <c r="C218" s="562"/>
      <c r="D218" s="566"/>
      <c r="E218" s="567"/>
      <c r="F218" s="568"/>
      <c r="G218" s="576" t="str">
        <f>IF(E218="","",VLOOKUP(E218,Ref_Brg!$B$8:$C$311,2,FALSE))</f>
        <v/>
      </c>
      <c r="H218" s="445"/>
      <c r="I218" s="445"/>
      <c r="J218" s="445"/>
      <c r="K218" s="445"/>
      <c r="L218" s="445"/>
      <c r="M218" s="445"/>
      <c r="N218" s="445"/>
      <c r="O218" s="445"/>
      <c r="P218" s="445"/>
      <c r="Q218" s="445"/>
      <c r="R218" s="445"/>
      <c r="S218" s="445"/>
      <c r="T218" s="445"/>
      <c r="U218" s="445"/>
      <c r="V218" s="445"/>
    </row>
    <row r="219" spans="2:22" s="446" customFormat="1" ht="14.15" customHeight="1">
      <c r="B219" s="447">
        <v>212</v>
      </c>
      <c r="C219" s="562"/>
      <c r="D219" s="566"/>
      <c r="E219" s="567"/>
      <c r="F219" s="568"/>
      <c r="G219" s="576" t="str">
        <f>IF(E219="","",VLOOKUP(E219,Ref_Brg!$B$8:$C$311,2,FALSE))</f>
        <v/>
      </c>
      <c r="H219" s="445"/>
      <c r="I219" s="445"/>
      <c r="J219" s="445"/>
      <c r="K219" s="445"/>
      <c r="L219" s="445"/>
      <c r="M219" s="445"/>
      <c r="N219" s="445"/>
      <c r="O219" s="445"/>
      <c r="P219" s="445"/>
      <c r="Q219" s="445"/>
      <c r="R219" s="445"/>
      <c r="S219" s="445"/>
      <c r="T219" s="445"/>
      <c r="U219" s="445"/>
      <c r="V219" s="445"/>
    </row>
    <row r="220" spans="2:22" s="446" customFormat="1" ht="14.15" customHeight="1">
      <c r="B220" s="447">
        <v>213</v>
      </c>
      <c r="C220" s="562"/>
      <c r="D220" s="566"/>
      <c r="E220" s="567"/>
      <c r="F220" s="568"/>
      <c r="G220" s="576" t="str">
        <f>IF(E220="","",VLOOKUP(E220,Ref_Brg!$B$8:$C$311,2,FALSE))</f>
        <v/>
      </c>
      <c r="H220" s="445"/>
      <c r="I220" s="445"/>
      <c r="J220" s="445"/>
      <c r="K220" s="445"/>
      <c r="L220" s="445"/>
      <c r="M220" s="445"/>
      <c r="N220" s="445"/>
      <c r="O220" s="445"/>
      <c r="P220" s="445"/>
      <c r="Q220" s="445"/>
      <c r="R220" s="445"/>
      <c r="S220" s="445"/>
      <c r="T220" s="445"/>
      <c r="U220" s="445"/>
      <c r="V220" s="445"/>
    </row>
    <row r="221" spans="2:22" s="446" customFormat="1" ht="14.15" customHeight="1">
      <c r="B221" s="447">
        <v>214</v>
      </c>
      <c r="C221" s="562"/>
      <c r="D221" s="566"/>
      <c r="E221" s="567"/>
      <c r="F221" s="568"/>
      <c r="G221" s="576" t="str">
        <f>IF(E221="","",VLOOKUP(E221,Ref_Brg!$B$8:$C$311,2,FALSE))</f>
        <v/>
      </c>
      <c r="H221" s="445"/>
      <c r="I221" s="445"/>
      <c r="J221" s="445"/>
      <c r="K221" s="445"/>
      <c r="L221" s="445"/>
      <c r="M221" s="445"/>
      <c r="N221" s="445"/>
      <c r="O221" s="445"/>
      <c r="P221" s="445"/>
      <c r="Q221" s="445"/>
      <c r="R221" s="445"/>
      <c r="S221" s="445"/>
      <c r="T221" s="445"/>
      <c r="U221" s="445"/>
      <c r="V221" s="445"/>
    </row>
    <row r="222" spans="2:22" s="446" customFormat="1" ht="14.15" customHeight="1">
      <c r="B222" s="447">
        <v>215</v>
      </c>
      <c r="C222" s="562"/>
      <c r="D222" s="566"/>
      <c r="E222" s="567"/>
      <c r="F222" s="568"/>
      <c r="G222" s="576" t="str">
        <f>IF(E222="","",VLOOKUP(E222,Ref_Brg!$B$8:$C$311,2,FALSE))</f>
        <v/>
      </c>
      <c r="H222" s="445"/>
      <c r="I222" s="445"/>
      <c r="J222" s="445"/>
      <c r="K222" s="445"/>
      <c r="L222" s="445"/>
      <c r="M222" s="445"/>
      <c r="N222" s="445"/>
      <c r="O222" s="445"/>
      <c r="P222" s="445"/>
      <c r="Q222" s="445"/>
      <c r="R222" s="445"/>
      <c r="S222" s="445"/>
      <c r="T222" s="445"/>
      <c r="U222" s="445"/>
      <c r="V222" s="445"/>
    </row>
    <row r="223" spans="2:22" s="446" customFormat="1" ht="14.15" customHeight="1">
      <c r="B223" s="447">
        <v>216</v>
      </c>
      <c r="C223" s="562"/>
      <c r="D223" s="566"/>
      <c r="E223" s="567"/>
      <c r="F223" s="568"/>
      <c r="G223" s="576" t="str">
        <f>IF(E223="","",VLOOKUP(E223,Ref_Brg!$B$8:$C$311,2,FALSE))</f>
        <v/>
      </c>
      <c r="H223" s="445"/>
      <c r="I223" s="445"/>
      <c r="J223" s="445"/>
      <c r="K223" s="445"/>
      <c r="L223" s="445"/>
      <c r="M223" s="445"/>
      <c r="N223" s="445"/>
      <c r="O223" s="445"/>
      <c r="P223" s="445"/>
      <c r="Q223" s="445"/>
      <c r="R223" s="445"/>
      <c r="S223" s="445"/>
      <c r="T223" s="445"/>
      <c r="U223" s="445"/>
      <c r="V223" s="445"/>
    </row>
    <row r="224" spans="2:22" s="446" customFormat="1" ht="14.15" customHeight="1">
      <c r="B224" s="447">
        <v>217</v>
      </c>
      <c r="C224" s="562"/>
      <c r="D224" s="566"/>
      <c r="E224" s="567"/>
      <c r="F224" s="568"/>
      <c r="G224" s="576" t="str">
        <f>IF(E224="","",VLOOKUP(E224,Ref_Brg!$B$8:$C$311,2,FALSE))</f>
        <v/>
      </c>
      <c r="H224" s="445"/>
      <c r="I224" s="445"/>
      <c r="J224" s="445"/>
      <c r="K224" s="445"/>
      <c r="L224" s="445"/>
      <c r="M224" s="445"/>
      <c r="N224" s="445"/>
      <c r="O224" s="445"/>
      <c r="P224" s="445"/>
      <c r="Q224" s="445"/>
      <c r="R224" s="445"/>
      <c r="S224" s="445"/>
      <c r="T224" s="445"/>
      <c r="U224" s="445"/>
      <c r="V224" s="445"/>
    </row>
    <row r="225" spans="2:22" s="446" customFormat="1" ht="14.15" customHeight="1">
      <c r="B225" s="447">
        <v>218</v>
      </c>
      <c r="C225" s="562"/>
      <c r="D225" s="566"/>
      <c r="E225" s="567"/>
      <c r="F225" s="568"/>
      <c r="G225" s="576" t="str">
        <f>IF(E225="","",VLOOKUP(E225,Ref_Brg!$B$8:$C$311,2,FALSE))</f>
        <v/>
      </c>
      <c r="H225" s="445"/>
      <c r="I225" s="445"/>
      <c r="J225" s="445"/>
      <c r="K225" s="445"/>
      <c r="L225" s="445"/>
      <c r="M225" s="445"/>
      <c r="N225" s="445"/>
      <c r="O225" s="445"/>
      <c r="P225" s="445"/>
      <c r="Q225" s="445"/>
      <c r="R225" s="445"/>
      <c r="S225" s="445"/>
      <c r="T225" s="445"/>
      <c r="U225" s="445"/>
      <c r="V225" s="445"/>
    </row>
    <row r="226" spans="2:22" s="446" customFormat="1" ht="14.15" customHeight="1">
      <c r="B226" s="447">
        <v>219</v>
      </c>
      <c r="C226" s="562"/>
      <c r="D226" s="566"/>
      <c r="E226" s="567"/>
      <c r="F226" s="568"/>
      <c r="G226" s="576" t="str">
        <f>IF(E226="","",VLOOKUP(E226,Ref_Brg!$B$8:$C$311,2,FALSE))</f>
        <v/>
      </c>
      <c r="H226" s="445"/>
      <c r="I226" s="445"/>
      <c r="J226" s="445"/>
      <c r="K226" s="445"/>
      <c r="L226" s="445"/>
      <c r="M226" s="445"/>
      <c r="N226" s="445"/>
      <c r="O226" s="445"/>
      <c r="P226" s="445"/>
      <c r="Q226" s="445"/>
      <c r="R226" s="445"/>
      <c r="S226" s="445"/>
      <c r="T226" s="445"/>
      <c r="U226" s="445"/>
      <c r="V226" s="445"/>
    </row>
    <row r="227" spans="2:22" s="446" customFormat="1" ht="14.15" customHeight="1">
      <c r="B227" s="447">
        <v>220</v>
      </c>
      <c r="C227" s="562"/>
      <c r="D227" s="566"/>
      <c r="E227" s="567"/>
      <c r="F227" s="568"/>
      <c r="G227" s="576" t="str">
        <f>IF(E227="","",VLOOKUP(E227,Ref_Brg!$B$8:$C$311,2,FALSE))</f>
        <v/>
      </c>
      <c r="H227" s="445"/>
      <c r="I227" s="445"/>
      <c r="J227" s="445"/>
      <c r="K227" s="445"/>
      <c r="L227" s="445"/>
      <c r="M227" s="445"/>
      <c r="N227" s="445"/>
      <c r="O227" s="445"/>
      <c r="P227" s="445"/>
      <c r="Q227" s="445"/>
      <c r="R227" s="445"/>
      <c r="S227" s="445"/>
      <c r="T227" s="445"/>
      <c r="U227" s="445"/>
      <c r="V227" s="445"/>
    </row>
    <row r="228" spans="2:22" s="446" customFormat="1" ht="14.15" customHeight="1">
      <c r="B228" s="447">
        <v>221</v>
      </c>
      <c r="C228" s="562"/>
      <c r="D228" s="566"/>
      <c r="E228" s="567"/>
      <c r="F228" s="568"/>
      <c r="G228" s="576" t="str">
        <f>IF(E228="","",VLOOKUP(E228,Ref_Brg!$B$8:$C$311,2,FALSE))</f>
        <v/>
      </c>
      <c r="H228" s="445"/>
      <c r="I228" s="445"/>
      <c r="J228" s="445"/>
      <c r="K228" s="445"/>
      <c r="L228" s="445"/>
      <c r="M228" s="445"/>
      <c r="N228" s="445"/>
      <c r="O228" s="445"/>
      <c r="P228" s="445"/>
      <c r="Q228" s="445"/>
      <c r="R228" s="445"/>
      <c r="S228" s="445"/>
      <c r="T228" s="445"/>
      <c r="U228" s="445"/>
      <c r="V228" s="445"/>
    </row>
    <row r="229" spans="2:22" s="446" customFormat="1" ht="14.15" customHeight="1">
      <c r="B229" s="447">
        <v>222</v>
      </c>
      <c r="C229" s="562"/>
      <c r="D229" s="566"/>
      <c r="E229" s="567"/>
      <c r="F229" s="568"/>
      <c r="G229" s="576" t="str">
        <f>IF(E229="","",VLOOKUP(E229,Ref_Brg!$B$8:$C$311,2,FALSE))</f>
        <v/>
      </c>
      <c r="H229" s="445"/>
      <c r="I229" s="445"/>
      <c r="J229" s="445"/>
      <c r="K229" s="445"/>
      <c r="L229" s="445"/>
      <c r="M229" s="445"/>
      <c r="N229" s="445"/>
      <c r="O229" s="445"/>
      <c r="P229" s="445"/>
      <c r="Q229" s="445"/>
      <c r="R229" s="445"/>
      <c r="S229" s="445"/>
      <c r="T229" s="445"/>
      <c r="U229" s="445"/>
      <c r="V229" s="445"/>
    </row>
    <row r="230" spans="2:22" s="446" customFormat="1" ht="14.15" customHeight="1">
      <c r="B230" s="447">
        <v>223</v>
      </c>
      <c r="C230" s="562"/>
      <c r="D230" s="566"/>
      <c r="E230" s="567"/>
      <c r="F230" s="568"/>
      <c r="G230" s="576" t="str">
        <f>IF(E230="","",VLOOKUP(E230,Ref_Brg!$B$8:$C$311,2,FALSE))</f>
        <v/>
      </c>
      <c r="H230" s="445"/>
      <c r="I230" s="445"/>
      <c r="J230" s="445"/>
      <c r="K230" s="445"/>
      <c r="L230" s="445"/>
      <c r="M230" s="445"/>
      <c r="N230" s="445"/>
      <c r="O230" s="445"/>
      <c r="P230" s="445"/>
      <c r="Q230" s="445"/>
      <c r="R230" s="445"/>
      <c r="S230" s="445"/>
      <c r="T230" s="445"/>
      <c r="U230" s="445"/>
      <c r="V230" s="445"/>
    </row>
    <row r="231" spans="2:22" s="446" customFormat="1" ht="14.15" customHeight="1">
      <c r="B231" s="447">
        <v>224</v>
      </c>
      <c r="C231" s="562"/>
      <c r="D231" s="566"/>
      <c r="E231" s="567"/>
      <c r="F231" s="568"/>
      <c r="G231" s="576" t="str">
        <f>IF(E231="","",VLOOKUP(E231,Ref_Brg!$B$8:$C$311,2,FALSE))</f>
        <v/>
      </c>
      <c r="H231" s="445"/>
      <c r="I231" s="445"/>
      <c r="J231" s="445"/>
      <c r="K231" s="445"/>
      <c r="L231" s="445"/>
      <c r="M231" s="445"/>
      <c r="N231" s="445"/>
      <c r="O231" s="445"/>
      <c r="P231" s="445"/>
      <c r="Q231" s="445"/>
      <c r="R231" s="445"/>
      <c r="S231" s="445"/>
      <c r="T231" s="445"/>
      <c r="U231" s="445"/>
      <c r="V231" s="445"/>
    </row>
    <row r="232" spans="2:22" s="446" customFormat="1" ht="14.15" customHeight="1">
      <c r="B232" s="447">
        <v>225</v>
      </c>
      <c r="C232" s="562"/>
      <c r="D232" s="566"/>
      <c r="E232" s="567"/>
      <c r="F232" s="568"/>
      <c r="G232" s="576" t="str">
        <f>IF(E232="","",VLOOKUP(E232,Ref_Brg!$B$8:$C$311,2,FALSE))</f>
        <v/>
      </c>
      <c r="H232" s="445"/>
      <c r="I232" s="445"/>
      <c r="J232" s="445"/>
      <c r="K232" s="445"/>
      <c r="L232" s="445"/>
      <c r="M232" s="445"/>
      <c r="N232" s="445"/>
      <c r="O232" s="445"/>
      <c r="P232" s="445"/>
      <c r="Q232" s="445"/>
      <c r="R232" s="445"/>
      <c r="S232" s="445"/>
      <c r="T232" s="445"/>
      <c r="U232" s="445"/>
      <c r="V232" s="445"/>
    </row>
    <row r="233" spans="2:22" s="446" customFormat="1" ht="14.15" customHeight="1">
      <c r="B233" s="447">
        <v>226</v>
      </c>
      <c r="C233" s="562"/>
      <c r="D233" s="566"/>
      <c r="E233" s="567"/>
      <c r="F233" s="568"/>
      <c r="G233" s="576" t="str">
        <f>IF(E233="","",VLOOKUP(E233,Ref_Brg!$B$8:$C$311,2,FALSE))</f>
        <v/>
      </c>
      <c r="H233" s="445"/>
      <c r="I233" s="445"/>
      <c r="J233" s="445"/>
      <c r="K233" s="445"/>
      <c r="L233" s="445"/>
      <c r="M233" s="445"/>
      <c r="N233" s="445"/>
      <c r="O233" s="445"/>
      <c r="P233" s="445"/>
      <c r="Q233" s="445"/>
      <c r="R233" s="445"/>
      <c r="S233" s="445"/>
      <c r="T233" s="445"/>
      <c r="U233" s="445"/>
      <c r="V233" s="445"/>
    </row>
    <row r="234" spans="2:22" s="446" customFormat="1" ht="14.15" customHeight="1">
      <c r="B234" s="447">
        <v>227</v>
      </c>
      <c r="C234" s="562"/>
      <c r="D234" s="566"/>
      <c r="E234" s="567"/>
      <c r="F234" s="568"/>
      <c r="G234" s="576" t="str">
        <f>IF(E234="","",VLOOKUP(E234,Ref_Brg!$B$8:$C$311,2,FALSE))</f>
        <v/>
      </c>
      <c r="H234" s="445"/>
      <c r="I234" s="445"/>
      <c r="J234" s="445"/>
      <c r="K234" s="445"/>
      <c r="L234" s="445"/>
      <c r="M234" s="445"/>
      <c r="N234" s="445"/>
      <c r="O234" s="445"/>
      <c r="P234" s="445"/>
      <c r="Q234" s="445"/>
      <c r="R234" s="445"/>
      <c r="S234" s="445"/>
      <c r="T234" s="445"/>
      <c r="U234" s="445"/>
      <c r="V234" s="445"/>
    </row>
    <row r="235" spans="2:22" s="446" customFormat="1" ht="14.15" customHeight="1">
      <c r="B235" s="447">
        <v>228</v>
      </c>
      <c r="C235" s="562"/>
      <c r="D235" s="566"/>
      <c r="E235" s="567"/>
      <c r="F235" s="568"/>
      <c r="G235" s="576" t="str">
        <f>IF(E235="","",VLOOKUP(E235,Ref_Brg!$B$8:$C$311,2,FALSE))</f>
        <v/>
      </c>
      <c r="H235" s="445"/>
      <c r="I235" s="445"/>
      <c r="J235" s="445"/>
      <c r="K235" s="445"/>
      <c r="L235" s="445"/>
      <c r="M235" s="445"/>
      <c r="N235" s="445"/>
      <c r="O235" s="445"/>
      <c r="P235" s="445"/>
      <c r="Q235" s="445"/>
      <c r="R235" s="445"/>
      <c r="S235" s="445"/>
      <c r="T235" s="445"/>
      <c r="U235" s="445"/>
      <c r="V235" s="445"/>
    </row>
    <row r="236" spans="2:22" s="446" customFormat="1" ht="14.15" customHeight="1">
      <c r="B236" s="447">
        <v>229</v>
      </c>
      <c r="C236" s="562"/>
      <c r="D236" s="566"/>
      <c r="E236" s="567"/>
      <c r="F236" s="568"/>
      <c r="G236" s="576" t="str">
        <f>IF(E236="","",VLOOKUP(E236,Ref_Brg!$B$8:$C$311,2,FALSE))</f>
        <v/>
      </c>
      <c r="H236" s="445"/>
      <c r="I236" s="445"/>
      <c r="J236" s="445"/>
      <c r="K236" s="445"/>
      <c r="L236" s="445"/>
      <c r="M236" s="445"/>
      <c r="N236" s="445"/>
      <c r="O236" s="445"/>
      <c r="P236" s="445"/>
      <c r="Q236" s="445"/>
      <c r="R236" s="445"/>
      <c r="S236" s="445"/>
      <c r="T236" s="445"/>
      <c r="U236" s="445"/>
      <c r="V236" s="445"/>
    </row>
    <row r="237" spans="2:22" s="446" customFormat="1" ht="14.15" customHeight="1">
      <c r="B237" s="447">
        <v>230</v>
      </c>
      <c r="C237" s="562"/>
      <c r="D237" s="566"/>
      <c r="E237" s="567"/>
      <c r="F237" s="568"/>
      <c r="G237" s="576" t="str">
        <f>IF(E237="","",VLOOKUP(E237,Ref_Brg!$B$8:$C$311,2,FALSE))</f>
        <v/>
      </c>
      <c r="H237" s="445"/>
      <c r="I237" s="445"/>
      <c r="J237" s="445"/>
      <c r="K237" s="445"/>
      <c r="L237" s="445"/>
      <c r="M237" s="445"/>
      <c r="N237" s="445"/>
      <c r="O237" s="445"/>
      <c r="P237" s="445"/>
      <c r="Q237" s="445"/>
      <c r="R237" s="445"/>
      <c r="S237" s="445"/>
      <c r="T237" s="445"/>
      <c r="U237" s="445"/>
      <c r="V237" s="445"/>
    </row>
    <row r="238" spans="2:22" s="446" customFormat="1" ht="14.15" customHeight="1">
      <c r="B238" s="447">
        <v>231</v>
      </c>
      <c r="C238" s="562"/>
      <c r="D238" s="566"/>
      <c r="E238" s="567"/>
      <c r="F238" s="568"/>
      <c r="G238" s="576" t="str">
        <f>IF(E238="","",VLOOKUP(E238,Ref_Brg!$B$8:$C$311,2,FALSE))</f>
        <v/>
      </c>
      <c r="H238" s="445"/>
      <c r="I238" s="445"/>
      <c r="J238" s="445"/>
      <c r="K238" s="445"/>
      <c r="L238" s="445"/>
      <c r="M238" s="445"/>
      <c r="N238" s="445"/>
      <c r="O238" s="445"/>
      <c r="P238" s="445"/>
      <c r="Q238" s="445"/>
      <c r="R238" s="445"/>
      <c r="S238" s="445"/>
      <c r="T238" s="445"/>
      <c r="U238" s="445"/>
      <c r="V238" s="445"/>
    </row>
    <row r="239" spans="2:22" s="446" customFormat="1" ht="14.15" customHeight="1">
      <c r="B239" s="447">
        <v>232</v>
      </c>
      <c r="C239" s="562"/>
      <c r="D239" s="566"/>
      <c r="E239" s="567"/>
      <c r="F239" s="568"/>
      <c r="G239" s="576" t="str">
        <f>IF(E239="","",VLOOKUP(E239,Ref_Brg!$B$8:$C$311,2,FALSE))</f>
        <v/>
      </c>
      <c r="H239" s="445"/>
      <c r="I239" s="445"/>
      <c r="J239" s="445"/>
      <c r="K239" s="445"/>
      <c r="L239" s="445"/>
      <c r="M239" s="445"/>
      <c r="N239" s="445"/>
      <c r="O239" s="445"/>
      <c r="P239" s="445"/>
      <c r="Q239" s="445"/>
      <c r="R239" s="445"/>
      <c r="S239" s="445"/>
      <c r="T239" s="445"/>
      <c r="U239" s="445"/>
      <c r="V239" s="445"/>
    </row>
    <row r="240" spans="2:22" s="446" customFormat="1" ht="14.15" customHeight="1">
      <c r="B240" s="447">
        <v>233</v>
      </c>
      <c r="C240" s="562"/>
      <c r="D240" s="566"/>
      <c r="E240" s="567"/>
      <c r="F240" s="568"/>
      <c r="G240" s="576" t="str">
        <f>IF(E240="","",VLOOKUP(E240,Ref_Brg!$B$8:$C$311,2,FALSE))</f>
        <v/>
      </c>
      <c r="H240" s="445"/>
      <c r="I240" s="445"/>
      <c r="J240" s="445"/>
      <c r="K240" s="445"/>
      <c r="L240" s="445"/>
      <c r="M240" s="445"/>
      <c r="N240" s="445"/>
      <c r="O240" s="445"/>
      <c r="P240" s="445"/>
      <c r="Q240" s="445"/>
      <c r="R240" s="445"/>
      <c r="S240" s="445"/>
      <c r="T240" s="445"/>
      <c r="U240" s="445"/>
      <c r="V240" s="445"/>
    </row>
    <row r="241" spans="2:22" s="446" customFormat="1" ht="14.15" customHeight="1">
      <c r="B241" s="447">
        <v>234</v>
      </c>
      <c r="C241" s="562"/>
      <c r="D241" s="566"/>
      <c r="E241" s="567"/>
      <c r="F241" s="568"/>
      <c r="G241" s="576" t="str">
        <f>IF(E241="","",VLOOKUP(E241,Ref_Brg!$B$8:$C$311,2,FALSE))</f>
        <v/>
      </c>
      <c r="H241" s="445"/>
      <c r="I241" s="445"/>
      <c r="J241" s="445"/>
      <c r="K241" s="445"/>
      <c r="L241" s="445"/>
      <c r="M241" s="445"/>
      <c r="N241" s="445"/>
      <c r="O241" s="445"/>
      <c r="P241" s="445"/>
      <c r="Q241" s="445"/>
      <c r="R241" s="445"/>
      <c r="S241" s="445"/>
      <c r="T241" s="445"/>
      <c r="U241" s="445"/>
      <c r="V241" s="445"/>
    </row>
    <row r="242" spans="2:22" s="446" customFormat="1" ht="14.15" customHeight="1">
      <c r="B242" s="447">
        <v>235</v>
      </c>
      <c r="C242" s="562"/>
      <c r="D242" s="566"/>
      <c r="E242" s="567"/>
      <c r="F242" s="568"/>
      <c r="G242" s="576" t="str">
        <f>IF(E242="","",VLOOKUP(E242,Ref_Brg!$B$8:$C$311,2,FALSE))</f>
        <v/>
      </c>
      <c r="H242" s="445"/>
      <c r="I242" s="445"/>
      <c r="J242" s="445"/>
      <c r="K242" s="445"/>
      <c r="L242" s="445"/>
      <c r="M242" s="445"/>
      <c r="N242" s="445"/>
      <c r="O242" s="445"/>
      <c r="P242" s="445"/>
      <c r="Q242" s="445"/>
      <c r="R242" s="445"/>
      <c r="S242" s="445"/>
      <c r="T242" s="445"/>
      <c r="U242" s="445"/>
      <c r="V242" s="445"/>
    </row>
    <row r="243" spans="2:22" s="446" customFormat="1" ht="14.15" customHeight="1">
      <c r="B243" s="447">
        <v>236</v>
      </c>
      <c r="C243" s="562"/>
      <c r="D243" s="566"/>
      <c r="E243" s="567"/>
      <c r="F243" s="568"/>
      <c r="G243" s="576" t="str">
        <f>IF(E243="","",VLOOKUP(E243,Ref_Brg!$B$8:$C$311,2,FALSE))</f>
        <v/>
      </c>
      <c r="H243" s="445"/>
      <c r="I243" s="445"/>
      <c r="J243" s="445"/>
      <c r="K243" s="445"/>
      <c r="L243" s="445"/>
      <c r="M243" s="445"/>
      <c r="N243" s="445"/>
      <c r="O243" s="445"/>
      <c r="P243" s="445"/>
      <c r="Q243" s="445"/>
      <c r="R243" s="445"/>
      <c r="S243" s="445"/>
      <c r="T243" s="445"/>
      <c r="U243" s="445"/>
      <c r="V243" s="445"/>
    </row>
    <row r="244" spans="2:22" s="446" customFormat="1" ht="14.15" customHeight="1">
      <c r="B244" s="447">
        <v>237</v>
      </c>
      <c r="C244" s="562"/>
      <c r="D244" s="566"/>
      <c r="E244" s="567"/>
      <c r="F244" s="568"/>
      <c r="G244" s="576" t="str">
        <f>IF(E244="","",VLOOKUP(E244,Ref_Brg!$B$8:$C$311,2,FALSE))</f>
        <v/>
      </c>
      <c r="H244" s="445"/>
      <c r="I244" s="445"/>
      <c r="J244" s="445"/>
      <c r="K244" s="445"/>
      <c r="L244" s="445"/>
      <c r="M244" s="445"/>
      <c r="N244" s="445"/>
      <c r="O244" s="445"/>
      <c r="P244" s="445"/>
      <c r="Q244" s="445"/>
      <c r="R244" s="445"/>
      <c r="S244" s="445"/>
      <c r="T244" s="445"/>
      <c r="U244" s="445"/>
      <c r="V244" s="445"/>
    </row>
    <row r="245" spans="2:22" s="446" customFormat="1" ht="14.15" customHeight="1">
      <c r="B245" s="447">
        <v>238</v>
      </c>
      <c r="C245" s="562"/>
      <c r="D245" s="566"/>
      <c r="E245" s="567"/>
      <c r="F245" s="568"/>
      <c r="G245" s="576" t="str">
        <f>IF(E245="","",VLOOKUP(E245,Ref_Brg!$B$8:$C$311,2,FALSE))</f>
        <v/>
      </c>
      <c r="H245" s="445"/>
      <c r="I245" s="445"/>
      <c r="J245" s="445"/>
      <c r="K245" s="445"/>
      <c r="L245" s="445"/>
      <c r="M245" s="445"/>
      <c r="N245" s="445"/>
      <c r="O245" s="445"/>
      <c r="P245" s="445"/>
      <c r="Q245" s="445"/>
      <c r="R245" s="445"/>
      <c r="S245" s="445"/>
      <c r="T245" s="445"/>
      <c r="U245" s="445"/>
      <c r="V245" s="445"/>
    </row>
    <row r="246" spans="2:22" s="446" customFormat="1" ht="14.15" customHeight="1">
      <c r="B246" s="447">
        <v>239</v>
      </c>
      <c r="C246" s="562"/>
      <c r="D246" s="566"/>
      <c r="E246" s="567"/>
      <c r="F246" s="568"/>
      <c r="G246" s="576" t="str">
        <f>IF(E246="","",VLOOKUP(E246,Ref_Brg!$B$8:$C$311,2,FALSE))</f>
        <v/>
      </c>
      <c r="H246" s="445"/>
      <c r="I246" s="445"/>
      <c r="J246" s="445"/>
      <c r="K246" s="445"/>
      <c r="L246" s="445"/>
      <c r="M246" s="445"/>
      <c r="N246" s="445"/>
      <c r="O246" s="445"/>
      <c r="P246" s="445"/>
      <c r="Q246" s="445"/>
      <c r="R246" s="445"/>
      <c r="S246" s="445"/>
      <c r="T246" s="445"/>
      <c r="U246" s="445"/>
      <c r="V246" s="445"/>
    </row>
    <row r="247" spans="2:22" s="446" customFormat="1" ht="14.15" customHeight="1">
      <c r="B247" s="447">
        <v>240</v>
      </c>
      <c r="C247" s="562"/>
      <c r="D247" s="566"/>
      <c r="E247" s="567"/>
      <c r="F247" s="568"/>
      <c r="G247" s="576" t="str">
        <f>IF(E247="","",VLOOKUP(E247,Ref_Brg!$B$8:$C$311,2,FALSE))</f>
        <v/>
      </c>
      <c r="H247" s="445"/>
      <c r="I247" s="445"/>
      <c r="J247" s="445"/>
      <c r="K247" s="445"/>
      <c r="L247" s="445"/>
      <c r="M247" s="445"/>
      <c r="N247" s="445"/>
      <c r="O247" s="445"/>
      <c r="P247" s="445"/>
      <c r="Q247" s="445"/>
      <c r="R247" s="445"/>
      <c r="S247" s="445"/>
      <c r="T247" s="445"/>
      <c r="U247" s="445"/>
      <c r="V247" s="445"/>
    </row>
    <row r="248" spans="2:22" s="446" customFormat="1" ht="14.15" customHeight="1">
      <c r="B248" s="447">
        <v>241</v>
      </c>
      <c r="C248" s="562"/>
      <c r="D248" s="566"/>
      <c r="E248" s="567"/>
      <c r="F248" s="568"/>
      <c r="G248" s="576" t="str">
        <f>IF(E248="","",VLOOKUP(E248,Ref_Brg!$B$8:$C$311,2,FALSE))</f>
        <v/>
      </c>
      <c r="H248" s="445"/>
      <c r="I248" s="445"/>
      <c r="J248" s="445"/>
      <c r="K248" s="445"/>
      <c r="L248" s="445"/>
      <c r="M248" s="445"/>
      <c r="N248" s="445"/>
      <c r="O248" s="445"/>
      <c r="P248" s="445"/>
      <c r="Q248" s="445"/>
      <c r="R248" s="445"/>
      <c r="S248" s="445"/>
      <c r="T248" s="445"/>
      <c r="U248" s="445"/>
      <c r="V248" s="445"/>
    </row>
    <row r="249" spans="2:22" s="446" customFormat="1" ht="14.15" customHeight="1">
      <c r="B249" s="447">
        <v>242</v>
      </c>
      <c r="C249" s="562"/>
      <c r="D249" s="566"/>
      <c r="E249" s="567"/>
      <c r="F249" s="568"/>
      <c r="G249" s="576" t="str">
        <f>IF(E249="","",VLOOKUP(E249,Ref_Brg!$B$8:$C$311,2,FALSE))</f>
        <v/>
      </c>
      <c r="H249" s="445"/>
      <c r="I249" s="445"/>
      <c r="J249" s="445"/>
      <c r="K249" s="445"/>
      <c r="L249" s="445"/>
      <c r="M249" s="445"/>
      <c r="N249" s="445"/>
      <c r="O249" s="445"/>
      <c r="P249" s="445"/>
      <c r="Q249" s="445"/>
      <c r="R249" s="445"/>
      <c r="S249" s="445"/>
      <c r="T249" s="445"/>
      <c r="U249" s="445"/>
      <c r="V249" s="445"/>
    </row>
    <row r="250" spans="2:22" s="446" customFormat="1" ht="14.15" customHeight="1">
      <c r="B250" s="447">
        <v>243</v>
      </c>
      <c r="C250" s="562"/>
      <c r="D250" s="566"/>
      <c r="E250" s="567"/>
      <c r="F250" s="568"/>
      <c r="G250" s="576" t="str">
        <f>IF(E250="","",VLOOKUP(E250,Ref_Brg!$B$8:$C$311,2,FALSE))</f>
        <v/>
      </c>
      <c r="H250" s="445"/>
      <c r="I250" s="445"/>
      <c r="J250" s="445"/>
      <c r="K250" s="445"/>
      <c r="L250" s="445"/>
      <c r="M250" s="445"/>
      <c r="N250" s="445"/>
      <c r="O250" s="445"/>
      <c r="P250" s="445"/>
      <c r="Q250" s="445"/>
      <c r="R250" s="445"/>
      <c r="S250" s="445"/>
      <c r="T250" s="445"/>
      <c r="U250" s="445"/>
      <c r="V250" s="445"/>
    </row>
    <row r="251" spans="2:22" s="446" customFormat="1" ht="14.15" customHeight="1">
      <c r="B251" s="447">
        <v>244</v>
      </c>
      <c r="C251" s="562"/>
      <c r="D251" s="566"/>
      <c r="E251" s="567"/>
      <c r="F251" s="568"/>
      <c r="G251" s="576" t="str">
        <f>IF(E251="","",VLOOKUP(E251,Ref_Brg!$B$8:$C$311,2,FALSE))</f>
        <v/>
      </c>
      <c r="H251" s="445"/>
      <c r="I251" s="445"/>
      <c r="J251" s="445"/>
      <c r="K251" s="445"/>
      <c r="L251" s="445"/>
      <c r="M251" s="445"/>
      <c r="N251" s="445"/>
      <c r="O251" s="445"/>
      <c r="P251" s="445"/>
      <c r="Q251" s="445"/>
      <c r="R251" s="445"/>
      <c r="S251" s="445"/>
      <c r="T251" s="445"/>
      <c r="U251" s="445"/>
      <c r="V251" s="445"/>
    </row>
    <row r="252" spans="2:22" s="446" customFormat="1" ht="14.15" customHeight="1">
      <c r="B252" s="447">
        <v>245</v>
      </c>
      <c r="C252" s="562"/>
      <c r="D252" s="566"/>
      <c r="E252" s="567"/>
      <c r="F252" s="568"/>
      <c r="G252" s="576" t="str">
        <f>IF(E252="","",VLOOKUP(E252,Ref_Brg!$B$8:$C$311,2,FALSE))</f>
        <v/>
      </c>
      <c r="H252" s="445"/>
      <c r="I252" s="445"/>
      <c r="J252" s="445"/>
      <c r="K252" s="445"/>
      <c r="L252" s="445"/>
      <c r="M252" s="445"/>
      <c r="N252" s="445"/>
      <c r="O252" s="445"/>
      <c r="P252" s="445"/>
      <c r="Q252" s="445"/>
      <c r="R252" s="445"/>
      <c r="S252" s="445"/>
      <c r="T252" s="445"/>
      <c r="U252" s="445"/>
      <c r="V252" s="445"/>
    </row>
    <row r="253" spans="2:22" s="446" customFormat="1" ht="14.15" customHeight="1">
      <c r="B253" s="447">
        <v>246</v>
      </c>
      <c r="C253" s="562"/>
      <c r="D253" s="566"/>
      <c r="E253" s="567"/>
      <c r="F253" s="568"/>
      <c r="G253" s="576" t="str">
        <f>IF(E253="","",VLOOKUP(E253,Ref_Brg!$B$8:$C$311,2,FALSE))</f>
        <v/>
      </c>
      <c r="H253" s="445"/>
      <c r="I253" s="445"/>
      <c r="J253" s="445"/>
      <c r="K253" s="445"/>
      <c r="L253" s="445"/>
      <c r="M253" s="445"/>
      <c r="N253" s="445"/>
      <c r="O253" s="445"/>
      <c r="P253" s="445"/>
      <c r="Q253" s="445"/>
      <c r="R253" s="445"/>
      <c r="S253" s="445"/>
      <c r="T253" s="445"/>
      <c r="U253" s="445"/>
      <c r="V253" s="445"/>
    </row>
    <row r="254" spans="2:22" s="446" customFormat="1" ht="14.15" customHeight="1">
      <c r="B254" s="447">
        <v>247</v>
      </c>
      <c r="C254" s="562"/>
      <c r="D254" s="566"/>
      <c r="E254" s="567"/>
      <c r="F254" s="568"/>
      <c r="G254" s="576" t="str">
        <f>IF(E254="","",VLOOKUP(E254,Ref_Brg!$B$8:$C$311,2,FALSE))</f>
        <v/>
      </c>
      <c r="H254" s="445"/>
      <c r="I254" s="445"/>
      <c r="J254" s="445"/>
      <c r="K254" s="445"/>
      <c r="L254" s="445"/>
      <c r="M254" s="445"/>
      <c r="N254" s="445"/>
      <c r="O254" s="445"/>
      <c r="P254" s="445"/>
      <c r="Q254" s="445"/>
      <c r="R254" s="445"/>
      <c r="S254" s="445"/>
      <c r="T254" s="445"/>
      <c r="U254" s="445"/>
      <c r="V254" s="445"/>
    </row>
    <row r="255" spans="2:22" s="446" customFormat="1" ht="14.15" customHeight="1">
      <c r="B255" s="447">
        <v>248</v>
      </c>
      <c r="C255" s="562"/>
      <c r="D255" s="566"/>
      <c r="E255" s="567"/>
      <c r="F255" s="568"/>
      <c r="G255" s="576" t="str">
        <f>IF(E255="","",VLOOKUP(E255,Ref_Brg!$B$8:$C$311,2,FALSE))</f>
        <v/>
      </c>
      <c r="H255" s="445"/>
      <c r="I255" s="445"/>
      <c r="J255" s="445"/>
      <c r="K255" s="445"/>
      <c r="L255" s="445"/>
      <c r="M255" s="445"/>
      <c r="N255" s="445"/>
      <c r="O255" s="445"/>
      <c r="P255" s="445"/>
      <c r="Q255" s="445"/>
      <c r="R255" s="445"/>
      <c r="S255" s="445"/>
      <c r="T255" s="445"/>
      <c r="U255" s="445"/>
      <c r="V255" s="445"/>
    </row>
    <row r="256" spans="2:22" s="446" customFormat="1" ht="14.15" customHeight="1">
      <c r="B256" s="447">
        <v>249</v>
      </c>
      <c r="C256" s="562"/>
      <c r="D256" s="566"/>
      <c r="E256" s="567"/>
      <c r="F256" s="568"/>
      <c r="G256" s="576" t="str">
        <f>IF(E256="","",VLOOKUP(E256,Ref_Brg!$B$8:$C$311,2,FALSE))</f>
        <v/>
      </c>
      <c r="H256" s="445"/>
      <c r="I256" s="445"/>
      <c r="J256" s="445"/>
      <c r="K256" s="445"/>
      <c r="L256" s="445"/>
      <c r="M256" s="445"/>
      <c r="N256" s="445"/>
      <c r="O256" s="445"/>
      <c r="P256" s="445"/>
      <c r="Q256" s="445"/>
      <c r="R256" s="445"/>
      <c r="S256" s="445"/>
      <c r="T256" s="445"/>
      <c r="U256" s="445"/>
      <c r="V256" s="445"/>
    </row>
    <row r="257" spans="2:22" s="446" customFormat="1" ht="14.15" customHeight="1">
      <c r="B257" s="447">
        <v>250</v>
      </c>
      <c r="C257" s="562"/>
      <c r="D257" s="566"/>
      <c r="E257" s="567"/>
      <c r="F257" s="568"/>
      <c r="G257" s="576" t="str">
        <f>IF(E257="","",VLOOKUP(E257,Ref_Brg!$B$8:$C$311,2,FALSE))</f>
        <v/>
      </c>
      <c r="H257" s="445"/>
      <c r="I257" s="445"/>
      <c r="J257" s="445"/>
      <c r="K257" s="445"/>
      <c r="L257" s="445"/>
      <c r="M257" s="445"/>
      <c r="N257" s="445"/>
      <c r="O257" s="445"/>
      <c r="P257" s="445"/>
      <c r="Q257" s="445"/>
      <c r="R257" s="445"/>
      <c r="S257" s="445"/>
      <c r="T257" s="445"/>
      <c r="U257" s="445"/>
      <c r="V257" s="445"/>
    </row>
    <row r="258" spans="2:22" s="446" customFormat="1" ht="14.15" customHeight="1">
      <c r="B258" s="447">
        <v>251</v>
      </c>
      <c r="C258" s="562"/>
      <c r="D258" s="566"/>
      <c r="E258" s="567"/>
      <c r="F258" s="568"/>
      <c r="G258" s="576" t="str">
        <f>IF(E258="","",VLOOKUP(E258,Ref_Brg!$B$8:$C$311,2,FALSE))</f>
        <v/>
      </c>
      <c r="H258" s="445"/>
      <c r="I258" s="445"/>
      <c r="J258" s="445"/>
      <c r="K258" s="445"/>
      <c r="L258" s="445"/>
      <c r="M258" s="445"/>
      <c r="N258" s="445"/>
      <c r="O258" s="445"/>
      <c r="P258" s="445"/>
      <c r="Q258" s="445"/>
      <c r="R258" s="445"/>
      <c r="S258" s="445"/>
      <c r="T258" s="445"/>
      <c r="U258" s="445"/>
      <c r="V258" s="445"/>
    </row>
    <row r="259" spans="2:22" s="446" customFormat="1" ht="14.15" customHeight="1">
      <c r="B259" s="447">
        <v>252</v>
      </c>
      <c r="C259" s="562"/>
      <c r="D259" s="566"/>
      <c r="E259" s="567"/>
      <c r="F259" s="568"/>
      <c r="G259" s="576" t="str">
        <f>IF(E259="","",VLOOKUP(E259,Ref_Brg!$B$8:$C$311,2,FALSE))</f>
        <v/>
      </c>
      <c r="H259" s="445"/>
      <c r="I259" s="445"/>
      <c r="J259" s="445"/>
      <c r="K259" s="445"/>
      <c r="L259" s="445"/>
      <c r="M259" s="445"/>
      <c r="N259" s="445"/>
      <c r="O259" s="445"/>
      <c r="P259" s="445"/>
      <c r="Q259" s="445"/>
      <c r="R259" s="445"/>
      <c r="S259" s="445"/>
      <c r="T259" s="445"/>
      <c r="U259" s="445"/>
      <c r="V259" s="445"/>
    </row>
    <row r="260" spans="2:22" s="446" customFormat="1" ht="14.15" customHeight="1">
      <c r="B260" s="447">
        <v>253</v>
      </c>
      <c r="C260" s="562"/>
      <c r="D260" s="566"/>
      <c r="E260" s="567"/>
      <c r="F260" s="568"/>
      <c r="G260" s="576" t="str">
        <f>IF(E260="","",VLOOKUP(E260,Ref_Brg!$B$8:$C$311,2,FALSE))</f>
        <v/>
      </c>
      <c r="H260" s="445"/>
      <c r="I260" s="445"/>
      <c r="J260" s="445"/>
      <c r="K260" s="445"/>
      <c r="L260" s="445"/>
      <c r="M260" s="445"/>
      <c r="N260" s="445"/>
      <c r="O260" s="445"/>
      <c r="P260" s="445"/>
      <c r="Q260" s="445"/>
      <c r="R260" s="445"/>
      <c r="S260" s="445"/>
      <c r="T260" s="445"/>
      <c r="U260" s="445"/>
      <c r="V260" s="445"/>
    </row>
    <row r="261" spans="2:22" s="446" customFormat="1" ht="14.15" customHeight="1">
      <c r="B261" s="447">
        <v>254</v>
      </c>
      <c r="C261" s="562"/>
      <c r="D261" s="566"/>
      <c r="E261" s="567"/>
      <c r="F261" s="568"/>
      <c r="G261" s="576" t="str">
        <f>IF(E261="","",VLOOKUP(E261,Ref_Brg!$B$8:$C$311,2,FALSE))</f>
        <v/>
      </c>
      <c r="H261" s="445"/>
      <c r="I261" s="445"/>
      <c r="J261" s="445"/>
      <c r="K261" s="445"/>
      <c r="L261" s="445"/>
      <c r="M261" s="445"/>
      <c r="N261" s="445"/>
      <c r="O261" s="445"/>
      <c r="P261" s="445"/>
      <c r="Q261" s="445"/>
      <c r="R261" s="445"/>
      <c r="S261" s="445"/>
      <c r="T261" s="445"/>
      <c r="U261" s="445"/>
      <c r="V261" s="445"/>
    </row>
    <row r="262" spans="2:22" s="446" customFormat="1" ht="14.15" customHeight="1">
      <c r="B262" s="447">
        <v>255</v>
      </c>
      <c r="C262" s="562"/>
      <c r="D262" s="566"/>
      <c r="E262" s="567"/>
      <c r="F262" s="568"/>
      <c r="G262" s="576" t="str">
        <f>IF(E262="","",VLOOKUP(E262,Ref_Brg!$B$8:$C$311,2,FALSE))</f>
        <v/>
      </c>
      <c r="H262" s="445"/>
      <c r="I262" s="445"/>
      <c r="J262" s="445"/>
      <c r="K262" s="445"/>
      <c r="L262" s="445"/>
      <c r="M262" s="445"/>
      <c r="N262" s="445"/>
      <c r="O262" s="445"/>
      <c r="P262" s="445"/>
      <c r="Q262" s="445"/>
      <c r="R262" s="445"/>
      <c r="S262" s="445"/>
      <c r="T262" s="445"/>
      <c r="U262" s="445"/>
      <c r="V262" s="445"/>
    </row>
    <row r="263" spans="2:22" s="446" customFormat="1" ht="14.15" customHeight="1">
      <c r="B263" s="447">
        <v>256</v>
      </c>
      <c r="C263" s="562"/>
      <c r="D263" s="566"/>
      <c r="E263" s="567"/>
      <c r="F263" s="568"/>
      <c r="G263" s="576" t="str">
        <f>IF(E263="","",VLOOKUP(E263,Ref_Brg!$B$8:$C$311,2,FALSE))</f>
        <v/>
      </c>
      <c r="H263" s="445"/>
      <c r="I263" s="445"/>
      <c r="J263" s="445"/>
      <c r="K263" s="445"/>
      <c r="L263" s="445"/>
      <c r="M263" s="445"/>
      <c r="N263" s="445"/>
      <c r="O263" s="445"/>
      <c r="P263" s="445"/>
      <c r="Q263" s="445"/>
      <c r="R263" s="445"/>
      <c r="S263" s="445"/>
      <c r="T263" s="445"/>
      <c r="U263" s="445"/>
      <c r="V263" s="445"/>
    </row>
    <row r="264" spans="2:22" s="446" customFormat="1" ht="14.15" customHeight="1">
      <c r="B264" s="447">
        <v>257</v>
      </c>
      <c r="C264" s="562"/>
      <c r="D264" s="566"/>
      <c r="E264" s="567"/>
      <c r="F264" s="568"/>
      <c r="G264" s="576" t="str">
        <f>IF(E264="","",VLOOKUP(E264,Ref_Brg!$B$8:$C$311,2,FALSE))</f>
        <v/>
      </c>
      <c r="H264" s="445"/>
      <c r="I264" s="445"/>
      <c r="J264" s="445"/>
      <c r="K264" s="445"/>
      <c r="L264" s="445"/>
      <c r="M264" s="445"/>
      <c r="N264" s="445"/>
      <c r="O264" s="445"/>
      <c r="P264" s="445"/>
      <c r="Q264" s="445"/>
      <c r="R264" s="445"/>
      <c r="S264" s="445"/>
      <c r="T264" s="445"/>
      <c r="U264" s="445"/>
      <c r="V264" s="445"/>
    </row>
    <row r="265" spans="2:22" s="446" customFormat="1" ht="14.15" customHeight="1">
      <c r="B265" s="447">
        <v>258</v>
      </c>
      <c r="C265" s="562"/>
      <c r="D265" s="566"/>
      <c r="E265" s="567"/>
      <c r="F265" s="568"/>
      <c r="G265" s="576" t="str">
        <f>IF(E265="","",VLOOKUP(E265,Ref_Brg!$B$8:$C$311,2,FALSE))</f>
        <v/>
      </c>
      <c r="H265" s="445"/>
      <c r="I265" s="445"/>
      <c r="J265" s="445"/>
      <c r="K265" s="445"/>
      <c r="L265" s="445"/>
      <c r="M265" s="445"/>
      <c r="N265" s="445"/>
      <c r="O265" s="445"/>
      <c r="P265" s="445"/>
      <c r="Q265" s="445"/>
      <c r="R265" s="445"/>
      <c r="S265" s="445"/>
      <c r="T265" s="445"/>
      <c r="U265" s="445"/>
      <c r="V265" s="445"/>
    </row>
    <row r="266" spans="2:22" s="446" customFormat="1" ht="14.15" customHeight="1">
      <c r="B266" s="447">
        <v>259</v>
      </c>
      <c r="C266" s="562"/>
      <c r="D266" s="566"/>
      <c r="E266" s="567"/>
      <c r="F266" s="568"/>
      <c r="G266" s="576" t="str">
        <f>IF(E266="","",VLOOKUP(E266,Ref_Brg!$B$8:$C$311,2,FALSE))</f>
        <v/>
      </c>
      <c r="H266" s="445"/>
      <c r="I266" s="445"/>
      <c r="J266" s="445"/>
      <c r="K266" s="445"/>
      <c r="L266" s="445"/>
      <c r="M266" s="445"/>
      <c r="N266" s="445"/>
      <c r="O266" s="445"/>
      <c r="P266" s="445"/>
      <c r="Q266" s="445"/>
      <c r="R266" s="445"/>
      <c r="S266" s="445"/>
      <c r="T266" s="445"/>
      <c r="U266" s="445"/>
      <c r="V266" s="445"/>
    </row>
    <row r="267" spans="2:22" s="446" customFormat="1" ht="14.15" customHeight="1">
      <c r="B267" s="447">
        <v>260</v>
      </c>
      <c r="C267" s="562"/>
      <c r="D267" s="566"/>
      <c r="E267" s="567"/>
      <c r="F267" s="568"/>
      <c r="G267" s="576" t="str">
        <f>IF(E267="","",VLOOKUP(E267,Ref_Brg!$B$8:$C$311,2,FALSE))</f>
        <v/>
      </c>
      <c r="H267" s="445"/>
      <c r="I267" s="445"/>
      <c r="J267" s="445"/>
      <c r="K267" s="445"/>
      <c r="L267" s="445"/>
      <c r="M267" s="445"/>
      <c r="N267" s="445"/>
      <c r="O267" s="445"/>
      <c r="P267" s="445"/>
      <c r="Q267" s="445"/>
      <c r="R267" s="445"/>
      <c r="S267" s="445"/>
      <c r="T267" s="445"/>
      <c r="U267" s="445"/>
      <c r="V267" s="445"/>
    </row>
    <row r="268" spans="2:22" s="446" customFormat="1" ht="14.15" customHeight="1">
      <c r="B268" s="447">
        <v>261</v>
      </c>
      <c r="C268" s="562"/>
      <c r="D268" s="566"/>
      <c r="E268" s="567"/>
      <c r="F268" s="568"/>
      <c r="G268" s="576" t="str">
        <f>IF(E268="","",VLOOKUP(E268,Ref_Brg!$B$8:$C$311,2,FALSE))</f>
        <v/>
      </c>
      <c r="H268" s="445"/>
      <c r="I268" s="445"/>
      <c r="J268" s="445"/>
      <c r="K268" s="445"/>
      <c r="L268" s="445"/>
      <c r="M268" s="445"/>
      <c r="N268" s="445"/>
      <c r="O268" s="445"/>
      <c r="P268" s="445"/>
      <c r="Q268" s="445"/>
      <c r="R268" s="445"/>
      <c r="S268" s="445"/>
      <c r="T268" s="445"/>
      <c r="U268" s="445"/>
      <c r="V268" s="445"/>
    </row>
    <row r="269" spans="2:22" s="446" customFormat="1" ht="14.15" customHeight="1">
      <c r="B269" s="447">
        <v>262</v>
      </c>
      <c r="C269" s="562"/>
      <c r="D269" s="566"/>
      <c r="E269" s="567"/>
      <c r="F269" s="568"/>
      <c r="G269" s="576" t="str">
        <f>IF(E269="","",VLOOKUP(E269,Ref_Brg!$B$8:$C$311,2,FALSE))</f>
        <v/>
      </c>
      <c r="H269" s="445"/>
      <c r="I269" s="445"/>
      <c r="J269" s="445"/>
      <c r="K269" s="445"/>
      <c r="L269" s="445"/>
      <c r="M269" s="445"/>
      <c r="N269" s="445"/>
      <c r="O269" s="445"/>
      <c r="P269" s="445"/>
      <c r="Q269" s="445"/>
      <c r="R269" s="445"/>
      <c r="S269" s="445"/>
      <c r="T269" s="445"/>
      <c r="U269" s="445"/>
      <c r="V269" s="445"/>
    </row>
    <row r="270" spans="2:22" s="446" customFormat="1" ht="14.15" customHeight="1">
      <c r="B270" s="447">
        <v>263</v>
      </c>
      <c r="C270" s="562"/>
      <c r="D270" s="566"/>
      <c r="E270" s="567"/>
      <c r="F270" s="568"/>
      <c r="G270" s="576" t="str">
        <f>IF(E270="","",VLOOKUP(E270,Ref_Brg!$B$8:$C$311,2,FALSE))</f>
        <v/>
      </c>
      <c r="H270" s="445"/>
      <c r="I270" s="445"/>
      <c r="J270" s="445"/>
      <c r="K270" s="445"/>
      <c r="L270" s="445"/>
      <c r="M270" s="445"/>
      <c r="N270" s="445"/>
      <c r="O270" s="445"/>
      <c r="P270" s="445"/>
      <c r="Q270" s="445"/>
      <c r="R270" s="445"/>
      <c r="S270" s="445"/>
      <c r="T270" s="445"/>
      <c r="U270" s="445"/>
      <c r="V270" s="445"/>
    </row>
    <row r="271" spans="2:22" s="446" customFormat="1" ht="14.15" customHeight="1">
      <c r="B271" s="447">
        <v>264</v>
      </c>
      <c r="C271" s="562"/>
      <c r="D271" s="566"/>
      <c r="E271" s="567"/>
      <c r="F271" s="568"/>
      <c r="G271" s="576" t="str">
        <f>IF(E271="","",VLOOKUP(E271,Ref_Brg!$B$8:$C$311,2,FALSE))</f>
        <v/>
      </c>
      <c r="H271" s="445"/>
      <c r="I271" s="445"/>
      <c r="J271" s="445"/>
      <c r="K271" s="445"/>
      <c r="L271" s="445"/>
      <c r="M271" s="445"/>
      <c r="N271" s="445"/>
      <c r="O271" s="445"/>
      <c r="P271" s="445"/>
      <c r="Q271" s="445"/>
      <c r="R271" s="445"/>
      <c r="S271" s="445"/>
      <c r="T271" s="445"/>
      <c r="U271" s="445"/>
      <c r="V271" s="445"/>
    </row>
    <row r="272" spans="2:22" s="446" customFormat="1" ht="14.15" customHeight="1">
      <c r="B272" s="447">
        <v>265</v>
      </c>
      <c r="C272" s="562"/>
      <c r="D272" s="566"/>
      <c r="E272" s="567"/>
      <c r="F272" s="568"/>
      <c r="G272" s="576" t="str">
        <f>IF(E272="","",VLOOKUP(E272,Ref_Brg!$B$8:$C$311,2,FALSE))</f>
        <v/>
      </c>
      <c r="H272" s="445"/>
      <c r="I272" s="445"/>
      <c r="J272" s="445"/>
      <c r="K272" s="445"/>
      <c r="L272" s="445"/>
      <c r="M272" s="445"/>
      <c r="N272" s="445"/>
      <c r="O272" s="445"/>
      <c r="P272" s="445"/>
      <c r="Q272" s="445"/>
      <c r="R272" s="445"/>
      <c r="S272" s="445"/>
      <c r="T272" s="445"/>
      <c r="U272" s="445"/>
      <c r="V272" s="445"/>
    </row>
    <row r="273" spans="2:22" s="446" customFormat="1" ht="14.15" customHeight="1">
      <c r="B273" s="447">
        <v>266</v>
      </c>
      <c r="C273" s="562"/>
      <c r="D273" s="566"/>
      <c r="E273" s="567"/>
      <c r="F273" s="568"/>
      <c r="G273" s="576" t="str">
        <f>IF(E273="","",VLOOKUP(E273,Ref_Brg!$B$8:$C$311,2,FALSE))</f>
        <v/>
      </c>
      <c r="H273" s="445"/>
      <c r="I273" s="445"/>
      <c r="J273" s="445"/>
      <c r="K273" s="445"/>
      <c r="L273" s="445"/>
      <c r="M273" s="445"/>
      <c r="N273" s="445"/>
      <c r="O273" s="445"/>
      <c r="P273" s="445"/>
      <c r="Q273" s="445"/>
      <c r="R273" s="445"/>
      <c r="S273" s="445"/>
      <c r="T273" s="445"/>
      <c r="U273" s="445"/>
      <c r="V273" s="445"/>
    </row>
    <row r="274" spans="2:22" s="446" customFormat="1" ht="14.15" customHeight="1">
      <c r="B274" s="447">
        <v>267</v>
      </c>
      <c r="C274" s="562"/>
      <c r="D274" s="566"/>
      <c r="E274" s="567"/>
      <c r="F274" s="568"/>
      <c r="G274" s="576" t="str">
        <f>IF(E274="","",VLOOKUP(E274,Ref_Brg!$B$8:$C$311,2,FALSE))</f>
        <v/>
      </c>
      <c r="H274" s="445"/>
      <c r="I274" s="445"/>
      <c r="J274" s="445"/>
      <c r="K274" s="445"/>
      <c r="L274" s="445"/>
      <c r="M274" s="445"/>
      <c r="N274" s="445"/>
      <c r="O274" s="445"/>
      <c r="P274" s="445"/>
      <c r="Q274" s="445"/>
      <c r="R274" s="445"/>
      <c r="S274" s="445"/>
      <c r="T274" s="445"/>
      <c r="U274" s="445"/>
      <c r="V274" s="445"/>
    </row>
    <row r="275" spans="2:22" s="446" customFormat="1" ht="14.15" customHeight="1">
      <c r="B275" s="447">
        <v>268</v>
      </c>
      <c r="C275" s="562"/>
      <c r="D275" s="566"/>
      <c r="E275" s="567"/>
      <c r="F275" s="568"/>
      <c r="G275" s="576" t="str">
        <f>IF(E275="","",VLOOKUP(E275,Ref_Brg!$B$8:$C$311,2,FALSE))</f>
        <v/>
      </c>
      <c r="H275" s="445"/>
      <c r="I275" s="445"/>
      <c r="J275" s="445"/>
      <c r="K275" s="445"/>
      <c r="L275" s="445"/>
      <c r="M275" s="445"/>
      <c r="N275" s="445"/>
      <c r="O275" s="445"/>
      <c r="P275" s="445"/>
      <c r="Q275" s="445"/>
      <c r="R275" s="445"/>
      <c r="S275" s="445"/>
      <c r="T275" s="445"/>
      <c r="U275" s="445"/>
      <c r="V275" s="445"/>
    </row>
    <row r="276" spans="2:22" s="446" customFormat="1" ht="14.15" customHeight="1">
      <c r="B276" s="447">
        <v>269</v>
      </c>
      <c r="C276" s="562"/>
      <c r="D276" s="566"/>
      <c r="E276" s="567"/>
      <c r="F276" s="568"/>
      <c r="G276" s="576" t="str">
        <f>IF(E276="","",VLOOKUP(E276,Ref_Brg!$B$8:$C$311,2,FALSE))</f>
        <v/>
      </c>
      <c r="H276" s="445"/>
      <c r="I276" s="445"/>
      <c r="J276" s="445"/>
      <c r="K276" s="445"/>
      <c r="L276" s="445"/>
      <c r="M276" s="445"/>
      <c r="N276" s="445"/>
      <c r="O276" s="445"/>
      <c r="P276" s="445"/>
      <c r="Q276" s="445"/>
      <c r="R276" s="445"/>
      <c r="S276" s="445"/>
      <c r="T276" s="445"/>
      <c r="U276" s="445"/>
      <c r="V276" s="445"/>
    </row>
    <row r="277" spans="2:22" s="446" customFormat="1" ht="14.15" customHeight="1">
      <c r="B277" s="447">
        <v>270</v>
      </c>
      <c r="C277" s="562"/>
      <c r="D277" s="566"/>
      <c r="E277" s="567"/>
      <c r="F277" s="568"/>
      <c r="G277" s="576" t="str">
        <f>IF(E277="","",VLOOKUP(E277,Ref_Brg!$B$8:$C$311,2,FALSE))</f>
        <v/>
      </c>
      <c r="H277" s="445"/>
      <c r="I277" s="445"/>
      <c r="J277" s="445"/>
      <c r="K277" s="445"/>
      <c r="L277" s="445"/>
      <c r="M277" s="445"/>
      <c r="N277" s="445"/>
      <c r="O277" s="445"/>
      <c r="P277" s="445"/>
      <c r="Q277" s="445"/>
      <c r="R277" s="445"/>
      <c r="S277" s="445"/>
      <c r="T277" s="445"/>
      <c r="U277" s="445"/>
      <c r="V277" s="445"/>
    </row>
    <row r="278" spans="2:22" s="446" customFormat="1" ht="14.15" customHeight="1">
      <c r="B278" s="447">
        <v>271</v>
      </c>
      <c r="C278" s="562"/>
      <c r="D278" s="566"/>
      <c r="E278" s="567"/>
      <c r="F278" s="568"/>
      <c r="G278" s="576" t="str">
        <f>IF(E278="","",VLOOKUP(E278,Ref_Brg!$B$8:$C$311,2,FALSE))</f>
        <v/>
      </c>
      <c r="H278" s="445"/>
      <c r="I278" s="445"/>
      <c r="J278" s="445"/>
      <c r="K278" s="445"/>
      <c r="L278" s="445"/>
      <c r="M278" s="445"/>
      <c r="N278" s="445"/>
      <c r="O278" s="445"/>
      <c r="P278" s="445"/>
      <c r="Q278" s="445"/>
      <c r="R278" s="445"/>
      <c r="S278" s="445"/>
      <c r="T278" s="445"/>
      <c r="U278" s="445"/>
      <c r="V278" s="445"/>
    </row>
    <row r="279" spans="2:22" s="446" customFormat="1" ht="14.15" customHeight="1">
      <c r="B279" s="447">
        <v>272</v>
      </c>
      <c r="C279" s="562"/>
      <c r="D279" s="566"/>
      <c r="E279" s="567"/>
      <c r="F279" s="568"/>
      <c r="G279" s="576" t="str">
        <f>IF(E279="","",VLOOKUP(E279,Ref_Brg!$B$8:$C$311,2,FALSE))</f>
        <v/>
      </c>
      <c r="H279" s="445"/>
      <c r="I279" s="445"/>
      <c r="J279" s="445"/>
      <c r="K279" s="445"/>
      <c r="L279" s="445"/>
      <c r="M279" s="445"/>
      <c r="N279" s="445"/>
      <c r="O279" s="445"/>
      <c r="P279" s="445"/>
      <c r="Q279" s="445"/>
      <c r="R279" s="445"/>
      <c r="S279" s="445"/>
      <c r="T279" s="445"/>
      <c r="U279" s="445"/>
      <c r="V279" s="445"/>
    </row>
    <row r="280" spans="2:22" s="446" customFormat="1" ht="14.15" customHeight="1">
      <c r="B280" s="447">
        <v>273</v>
      </c>
      <c r="C280" s="562"/>
      <c r="D280" s="566"/>
      <c r="E280" s="567"/>
      <c r="F280" s="568"/>
      <c r="G280" s="576" t="str">
        <f>IF(E280="","",VLOOKUP(E280,Ref_Brg!$B$8:$C$311,2,FALSE))</f>
        <v/>
      </c>
      <c r="H280" s="445"/>
      <c r="I280" s="445"/>
      <c r="J280" s="445"/>
      <c r="K280" s="445"/>
      <c r="L280" s="445"/>
      <c r="M280" s="445"/>
      <c r="N280" s="445"/>
      <c r="O280" s="445"/>
      <c r="P280" s="445"/>
      <c r="Q280" s="445"/>
      <c r="R280" s="445"/>
      <c r="S280" s="445"/>
      <c r="T280" s="445"/>
      <c r="U280" s="445"/>
      <c r="V280" s="445"/>
    </row>
    <row r="281" spans="2:22" s="446" customFormat="1" ht="14.15" customHeight="1">
      <c r="B281" s="447">
        <v>274</v>
      </c>
      <c r="C281" s="562"/>
      <c r="D281" s="566"/>
      <c r="E281" s="567"/>
      <c r="F281" s="568"/>
      <c r="G281" s="576" t="str">
        <f>IF(E281="","",VLOOKUP(E281,Ref_Brg!$B$8:$C$311,2,FALSE))</f>
        <v/>
      </c>
      <c r="H281" s="445"/>
      <c r="I281" s="445"/>
      <c r="J281" s="445"/>
      <c r="K281" s="445"/>
      <c r="L281" s="445"/>
      <c r="M281" s="445"/>
      <c r="N281" s="445"/>
      <c r="O281" s="445"/>
      <c r="P281" s="445"/>
      <c r="Q281" s="445"/>
      <c r="R281" s="445"/>
      <c r="S281" s="445"/>
      <c r="T281" s="445"/>
      <c r="U281" s="445"/>
      <c r="V281" s="445"/>
    </row>
    <row r="282" spans="2:22" s="446" customFormat="1" ht="14.15" customHeight="1">
      <c r="B282" s="447">
        <v>275</v>
      </c>
      <c r="C282" s="562"/>
      <c r="D282" s="566"/>
      <c r="E282" s="567"/>
      <c r="F282" s="568"/>
      <c r="G282" s="576" t="str">
        <f>IF(E282="","",VLOOKUP(E282,Ref_Brg!$B$8:$C$311,2,FALSE))</f>
        <v/>
      </c>
      <c r="H282" s="445"/>
      <c r="I282" s="445"/>
      <c r="J282" s="445"/>
      <c r="K282" s="445"/>
      <c r="L282" s="445"/>
      <c r="M282" s="445"/>
      <c r="N282" s="445"/>
      <c r="O282" s="445"/>
      <c r="P282" s="445"/>
      <c r="Q282" s="445"/>
      <c r="R282" s="445"/>
      <c r="S282" s="445"/>
      <c r="T282" s="445"/>
      <c r="U282" s="445"/>
      <c r="V282" s="445"/>
    </row>
    <row r="283" spans="2:22" s="446" customFormat="1" ht="14.15" customHeight="1">
      <c r="B283" s="447">
        <v>276</v>
      </c>
      <c r="C283" s="562"/>
      <c r="D283" s="566"/>
      <c r="E283" s="567"/>
      <c r="F283" s="568"/>
      <c r="G283" s="576" t="str">
        <f>IF(E283="","",VLOOKUP(E283,Ref_Brg!$B$8:$C$311,2,FALSE))</f>
        <v/>
      </c>
      <c r="H283" s="445"/>
      <c r="I283" s="445"/>
      <c r="J283" s="445"/>
      <c r="K283" s="445"/>
      <c r="L283" s="445"/>
      <c r="M283" s="445"/>
      <c r="N283" s="445"/>
      <c r="O283" s="445"/>
      <c r="P283" s="445"/>
      <c r="Q283" s="445"/>
      <c r="R283" s="445"/>
      <c r="S283" s="445"/>
      <c r="T283" s="445"/>
      <c r="U283" s="445"/>
      <c r="V283" s="445"/>
    </row>
    <row r="284" spans="2:22" s="446" customFormat="1" ht="14.15" customHeight="1">
      <c r="B284" s="447">
        <v>277</v>
      </c>
      <c r="C284" s="562"/>
      <c r="D284" s="566"/>
      <c r="E284" s="567"/>
      <c r="F284" s="568"/>
      <c r="G284" s="576" t="str">
        <f>IF(E284="","",VLOOKUP(E284,Ref_Brg!$B$8:$C$311,2,FALSE))</f>
        <v/>
      </c>
      <c r="H284" s="445"/>
      <c r="I284" s="445"/>
      <c r="J284" s="445"/>
      <c r="K284" s="445"/>
      <c r="L284" s="445"/>
      <c r="M284" s="445"/>
      <c r="N284" s="445"/>
      <c r="O284" s="445"/>
      <c r="P284" s="445"/>
      <c r="Q284" s="445"/>
      <c r="R284" s="445"/>
      <c r="S284" s="445"/>
      <c r="T284" s="445"/>
      <c r="U284" s="445"/>
      <c r="V284" s="445"/>
    </row>
    <row r="285" spans="2:22" s="446" customFormat="1" ht="14.15" customHeight="1">
      <c r="B285" s="447">
        <v>278</v>
      </c>
      <c r="C285" s="562"/>
      <c r="D285" s="566"/>
      <c r="E285" s="567"/>
      <c r="F285" s="568"/>
      <c r="G285" s="576" t="str">
        <f>IF(E285="","",VLOOKUP(E285,Ref_Brg!$B$8:$C$311,2,FALSE))</f>
        <v/>
      </c>
      <c r="H285" s="445"/>
      <c r="I285" s="445"/>
      <c r="J285" s="445"/>
      <c r="K285" s="445"/>
      <c r="L285" s="445"/>
      <c r="M285" s="445"/>
      <c r="N285" s="445"/>
      <c r="O285" s="445"/>
      <c r="P285" s="445"/>
      <c r="Q285" s="445"/>
      <c r="R285" s="445"/>
      <c r="S285" s="445"/>
      <c r="T285" s="445"/>
      <c r="U285" s="445"/>
      <c r="V285" s="445"/>
    </row>
    <row r="286" spans="2:22" s="446" customFormat="1" ht="14.15" customHeight="1">
      <c r="B286" s="447">
        <v>279</v>
      </c>
      <c r="C286" s="562"/>
      <c r="D286" s="566"/>
      <c r="E286" s="567"/>
      <c r="F286" s="568"/>
      <c r="G286" s="576" t="str">
        <f>IF(E286="","",VLOOKUP(E286,Ref_Brg!$B$8:$C$311,2,FALSE))</f>
        <v/>
      </c>
      <c r="H286" s="445"/>
      <c r="I286" s="445"/>
      <c r="J286" s="445"/>
      <c r="K286" s="445"/>
      <c r="L286" s="445"/>
      <c r="M286" s="445"/>
      <c r="N286" s="445"/>
      <c r="O286" s="445"/>
      <c r="P286" s="445"/>
      <c r="Q286" s="445"/>
      <c r="R286" s="445"/>
      <c r="S286" s="445"/>
      <c r="T286" s="445"/>
      <c r="U286" s="445"/>
      <c r="V286" s="445"/>
    </row>
    <row r="287" spans="2:22" s="446" customFormat="1" ht="14.15" customHeight="1">
      <c r="B287" s="447">
        <v>280</v>
      </c>
      <c r="C287" s="562"/>
      <c r="D287" s="566"/>
      <c r="E287" s="567"/>
      <c r="F287" s="568"/>
      <c r="G287" s="576" t="str">
        <f>IF(E287="","",VLOOKUP(E287,Ref_Brg!$B$8:$C$311,2,FALSE))</f>
        <v/>
      </c>
      <c r="H287" s="445"/>
      <c r="I287" s="445"/>
      <c r="J287" s="445"/>
      <c r="K287" s="445"/>
      <c r="L287" s="445"/>
      <c r="M287" s="445"/>
      <c r="N287" s="445"/>
      <c r="O287" s="445"/>
      <c r="P287" s="445"/>
      <c r="Q287" s="445"/>
      <c r="R287" s="445"/>
      <c r="S287" s="445"/>
      <c r="T287" s="445"/>
      <c r="U287" s="445"/>
      <c r="V287" s="445"/>
    </row>
    <row r="288" spans="2:22" s="446" customFormat="1" ht="14.15" customHeight="1">
      <c r="B288" s="447">
        <v>281</v>
      </c>
      <c r="C288" s="562"/>
      <c r="D288" s="566"/>
      <c r="E288" s="567"/>
      <c r="F288" s="568"/>
      <c r="G288" s="576" t="str">
        <f>IF(E288="","",VLOOKUP(E288,Ref_Brg!$B$8:$C$311,2,FALSE))</f>
        <v/>
      </c>
      <c r="H288" s="445"/>
      <c r="I288" s="445"/>
      <c r="J288" s="445"/>
      <c r="K288" s="445"/>
      <c r="L288" s="445"/>
      <c r="M288" s="445"/>
      <c r="N288" s="445"/>
      <c r="O288" s="445"/>
      <c r="P288" s="445"/>
      <c r="Q288" s="445"/>
      <c r="R288" s="445"/>
      <c r="S288" s="445"/>
      <c r="T288" s="445"/>
      <c r="U288" s="445"/>
      <c r="V288" s="445"/>
    </row>
    <row r="289" spans="2:22" s="446" customFormat="1" ht="14.15" customHeight="1">
      <c r="B289" s="447">
        <v>282</v>
      </c>
      <c r="C289" s="562"/>
      <c r="D289" s="566"/>
      <c r="E289" s="567"/>
      <c r="F289" s="568"/>
      <c r="G289" s="576" t="str">
        <f>IF(E289="","",VLOOKUP(E289,Ref_Brg!$B$8:$C$311,2,FALSE))</f>
        <v/>
      </c>
      <c r="H289" s="445"/>
      <c r="I289" s="445"/>
      <c r="J289" s="445"/>
      <c r="K289" s="445"/>
      <c r="L289" s="445"/>
      <c r="M289" s="445"/>
      <c r="N289" s="445"/>
      <c r="O289" s="445"/>
      <c r="P289" s="445"/>
      <c r="Q289" s="445"/>
      <c r="R289" s="445"/>
      <c r="S289" s="445"/>
      <c r="T289" s="445"/>
      <c r="U289" s="445"/>
      <c r="V289" s="445"/>
    </row>
    <row r="290" spans="2:22" s="446" customFormat="1" ht="14.15" customHeight="1">
      <c r="B290" s="447">
        <v>283</v>
      </c>
      <c r="C290" s="562"/>
      <c r="D290" s="566"/>
      <c r="E290" s="567"/>
      <c r="F290" s="568"/>
      <c r="G290" s="576" t="str">
        <f>IF(E290="","",VLOOKUP(E290,Ref_Brg!$B$8:$C$311,2,FALSE))</f>
        <v/>
      </c>
      <c r="H290" s="445"/>
      <c r="I290" s="445"/>
      <c r="J290" s="445"/>
      <c r="K290" s="445"/>
      <c r="L290" s="445"/>
      <c r="M290" s="445"/>
      <c r="N290" s="445"/>
      <c r="O290" s="445"/>
      <c r="P290" s="445"/>
      <c r="Q290" s="445"/>
      <c r="R290" s="445"/>
      <c r="S290" s="445"/>
      <c r="T290" s="445"/>
      <c r="U290" s="445"/>
      <c r="V290" s="445"/>
    </row>
    <row r="291" spans="2:22" s="446" customFormat="1" ht="14.15" customHeight="1">
      <c r="B291" s="447">
        <v>284</v>
      </c>
      <c r="C291" s="562"/>
      <c r="D291" s="566"/>
      <c r="E291" s="567"/>
      <c r="F291" s="568"/>
      <c r="G291" s="576" t="str">
        <f>IF(E291="","",VLOOKUP(E291,Ref_Brg!$B$8:$C$311,2,FALSE))</f>
        <v/>
      </c>
      <c r="H291" s="445"/>
      <c r="I291" s="445"/>
      <c r="J291" s="445"/>
      <c r="K291" s="445"/>
      <c r="L291" s="445"/>
      <c r="M291" s="445"/>
      <c r="N291" s="445"/>
      <c r="O291" s="445"/>
      <c r="P291" s="445"/>
      <c r="Q291" s="445"/>
      <c r="R291" s="445"/>
      <c r="S291" s="445"/>
      <c r="T291" s="445"/>
      <c r="U291" s="445"/>
      <c r="V291" s="445"/>
    </row>
    <row r="292" spans="2:22" s="446" customFormat="1" ht="14.15" customHeight="1">
      <c r="B292" s="447">
        <v>285</v>
      </c>
      <c r="C292" s="562"/>
      <c r="D292" s="566"/>
      <c r="E292" s="567"/>
      <c r="F292" s="568"/>
      <c r="G292" s="576" t="str">
        <f>IF(E292="","",VLOOKUP(E292,Ref_Brg!$B$8:$C$311,2,FALSE))</f>
        <v/>
      </c>
      <c r="H292" s="445"/>
      <c r="I292" s="445"/>
      <c r="J292" s="445"/>
      <c r="K292" s="445"/>
      <c r="L292" s="445"/>
      <c r="M292" s="445"/>
      <c r="N292" s="445"/>
      <c r="O292" s="445"/>
      <c r="P292" s="445"/>
      <c r="Q292" s="445"/>
      <c r="R292" s="445"/>
      <c r="S292" s="445"/>
      <c r="T292" s="445"/>
      <c r="U292" s="445"/>
      <c r="V292" s="445"/>
    </row>
    <row r="293" spans="2:22" s="446" customFormat="1" ht="14.15" customHeight="1">
      <c r="B293" s="447">
        <v>286</v>
      </c>
      <c r="C293" s="562"/>
      <c r="D293" s="566"/>
      <c r="E293" s="567"/>
      <c r="F293" s="568"/>
      <c r="G293" s="576" t="str">
        <f>IF(E293="","",VLOOKUP(E293,Ref_Brg!$B$8:$C$311,2,FALSE))</f>
        <v/>
      </c>
      <c r="H293" s="445"/>
      <c r="I293" s="445"/>
      <c r="J293" s="445"/>
      <c r="K293" s="445"/>
      <c r="L293" s="445"/>
      <c r="M293" s="445"/>
      <c r="N293" s="445"/>
      <c r="O293" s="445"/>
      <c r="P293" s="445"/>
      <c r="Q293" s="445"/>
      <c r="R293" s="445"/>
      <c r="S293" s="445"/>
      <c r="T293" s="445"/>
      <c r="U293" s="445"/>
      <c r="V293" s="445"/>
    </row>
    <row r="294" spans="2:22" s="446" customFormat="1" ht="14.15" customHeight="1">
      <c r="B294" s="447">
        <v>287</v>
      </c>
      <c r="C294" s="562"/>
      <c r="D294" s="566"/>
      <c r="E294" s="567"/>
      <c r="F294" s="568"/>
      <c r="G294" s="576" t="str">
        <f>IF(E294="","",VLOOKUP(E294,Ref_Brg!$B$8:$C$311,2,FALSE))</f>
        <v/>
      </c>
      <c r="H294" s="445"/>
      <c r="I294" s="445"/>
      <c r="J294" s="445"/>
      <c r="K294" s="445"/>
      <c r="L294" s="445"/>
      <c r="M294" s="445"/>
      <c r="N294" s="445"/>
      <c r="O294" s="445"/>
      <c r="P294" s="445"/>
      <c r="Q294" s="445"/>
      <c r="R294" s="445"/>
      <c r="S294" s="445"/>
      <c r="T294" s="445"/>
      <c r="U294" s="445"/>
      <c r="V294" s="445"/>
    </row>
    <row r="295" spans="2:22" s="446" customFormat="1" ht="14.15" customHeight="1">
      <c r="B295" s="447">
        <v>288</v>
      </c>
      <c r="C295" s="562"/>
      <c r="D295" s="566"/>
      <c r="E295" s="567"/>
      <c r="F295" s="568"/>
      <c r="G295" s="576" t="str">
        <f>IF(E295="","",VLOOKUP(E295,Ref_Brg!$B$8:$C$311,2,FALSE))</f>
        <v/>
      </c>
      <c r="H295" s="445"/>
      <c r="I295" s="445"/>
      <c r="J295" s="445"/>
      <c r="K295" s="445"/>
      <c r="L295" s="445"/>
      <c r="M295" s="445"/>
      <c r="N295" s="445"/>
      <c r="O295" s="445"/>
      <c r="P295" s="445"/>
      <c r="Q295" s="445"/>
      <c r="R295" s="445"/>
      <c r="S295" s="445"/>
      <c r="T295" s="445"/>
      <c r="U295" s="445"/>
      <c r="V295" s="445"/>
    </row>
    <row r="296" spans="2:22" s="446" customFormat="1" ht="14.15" customHeight="1">
      <c r="B296" s="447">
        <v>289</v>
      </c>
      <c r="C296" s="562"/>
      <c r="D296" s="566"/>
      <c r="E296" s="567"/>
      <c r="F296" s="568"/>
      <c r="G296" s="576" t="str">
        <f>IF(E296="","",VLOOKUP(E296,Ref_Brg!$B$8:$C$311,2,FALSE))</f>
        <v/>
      </c>
      <c r="H296" s="445"/>
      <c r="I296" s="445"/>
      <c r="J296" s="445"/>
      <c r="K296" s="445"/>
      <c r="L296" s="445"/>
      <c r="M296" s="445"/>
      <c r="N296" s="445"/>
      <c r="O296" s="445"/>
      <c r="P296" s="445"/>
      <c r="Q296" s="445"/>
      <c r="R296" s="445"/>
      <c r="S296" s="445"/>
      <c r="T296" s="445"/>
      <c r="U296" s="445"/>
      <c r="V296" s="445"/>
    </row>
    <row r="297" spans="2:22" s="446" customFormat="1" ht="14.15" customHeight="1">
      <c r="B297" s="447">
        <v>290</v>
      </c>
      <c r="C297" s="562"/>
      <c r="D297" s="566"/>
      <c r="E297" s="567"/>
      <c r="F297" s="568"/>
      <c r="G297" s="576" t="str">
        <f>IF(E297="","",VLOOKUP(E297,Ref_Brg!$B$8:$C$311,2,FALSE))</f>
        <v/>
      </c>
      <c r="H297" s="445"/>
      <c r="I297" s="445"/>
      <c r="J297" s="445"/>
      <c r="K297" s="445"/>
      <c r="L297" s="445"/>
      <c r="M297" s="445"/>
      <c r="N297" s="445"/>
      <c r="O297" s="445"/>
      <c r="P297" s="445"/>
      <c r="Q297" s="445"/>
      <c r="R297" s="445"/>
      <c r="S297" s="445"/>
      <c r="T297" s="445"/>
      <c r="U297" s="445"/>
      <c r="V297" s="445"/>
    </row>
    <row r="298" spans="2:22" s="446" customFormat="1" ht="14.15" customHeight="1">
      <c r="B298" s="447">
        <v>291</v>
      </c>
      <c r="C298" s="562"/>
      <c r="D298" s="566"/>
      <c r="E298" s="567"/>
      <c r="F298" s="568"/>
      <c r="G298" s="576" t="str">
        <f>IF(E298="","",VLOOKUP(E298,Ref_Brg!$B$8:$C$311,2,FALSE))</f>
        <v/>
      </c>
      <c r="H298" s="445"/>
      <c r="I298" s="445"/>
      <c r="J298" s="445"/>
      <c r="K298" s="445"/>
      <c r="L298" s="445"/>
      <c r="M298" s="445"/>
      <c r="N298" s="445"/>
      <c r="O298" s="445"/>
      <c r="P298" s="445"/>
      <c r="Q298" s="445"/>
      <c r="R298" s="445"/>
      <c r="S298" s="445"/>
      <c r="T298" s="445"/>
      <c r="U298" s="445"/>
      <c r="V298" s="445"/>
    </row>
    <row r="299" spans="2:22" s="446" customFormat="1" ht="14.15" customHeight="1">
      <c r="B299" s="447">
        <v>292</v>
      </c>
      <c r="C299" s="562"/>
      <c r="D299" s="566"/>
      <c r="E299" s="567"/>
      <c r="F299" s="568"/>
      <c r="G299" s="576" t="str">
        <f>IF(E299="","",VLOOKUP(E299,Ref_Brg!$B$8:$C$311,2,FALSE))</f>
        <v/>
      </c>
      <c r="H299" s="445"/>
      <c r="I299" s="445"/>
      <c r="J299" s="445"/>
      <c r="K299" s="445"/>
      <c r="L299" s="445"/>
      <c r="M299" s="445"/>
      <c r="N299" s="445"/>
      <c r="O299" s="445"/>
      <c r="P299" s="445"/>
      <c r="Q299" s="445"/>
      <c r="R299" s="445"/>
      <c r="S299" s="445"/>
      <c r="T299" s="445"/>
      <c r="U299" s="445"/>
      <c r="V299" s="445"/>
    </row>
    <row r="300" spans="2:22" s="446" customFormat="1" ht="14.15" customHeight="1">
      <c r="B300" s="447">
        <v>293</v>
      </c>
      <c r="C300" s="562"/>
      <c r="D300" s="566"/>
      <c r="E300" s="567"/>
      <c r="F300" s="568"/>
      <c r="G300" s="576" t="str">
        <f>IF(E300="","",VLOOKUP(E300,Ref_Brg!$B$8:$C$311,2,FALSE))</f>
        <v/>
      </c>
      <c r="H300" s="445"/>
      <c r="I300" s="445"/>
      <c r="J300" s="445"/>
      <c r="K300" s="445"/>
      <c r="L300" s="445"/>
      <c r="M300" s="445"/>
      <c r="N300" s="445"/>
      <c r="O300" s="445"/>
      <c r="P300" s="445"/>
      <c r="Q300" s="445"/>
      <c r="R300" s="445"/>
      <c r="S300" s="445"/>
      <c r="T300" s="445"/>
      <c r="U300" s="445"/>
      <c r="V300" s="445"/>
    </row>
    <row r="301" spans="2:22" s="446" customFormat="1" ht="14.15" customHeight="1">
      <c r="B301" s="447">
        <v>294</v>
      </c>
      <c r="C301" s="562"/>
      <c r="D301" s="566"/>
      <c r="E301" s="567"/>
      <c r="F301" s="568"/>
      <c r="G301" s="576" t="str">
        <f>IF(E301="","",VLOOKUP(E301,Ref_Brg!$B$8:$C$311,2,FALSE))</f>
        <v/>
      </c>
      <c r="H301" s="445"/>
      <c r="I301" s="445"/>
      <c r="J301" s="445"/>
      <c r="K301" s="445"/>
      <c r="L301" s="445"/>
      <c r="M301" s="445"/>
      <c r="N301" s="445"/>
      <c r="O301" s="445"/>
      <c r="P301" s="445"/>
      <c r="Q301" s="445"/>
      <c r="R301" s="445"/>
      <c r="S301" s="445"/>
      <c r="T301" s="445"/>
      <c r="U301" s="445"/>
      <c r="V301" s="445"/>
    </row>
    <row r="302" spans="2:22" s="446" customFormat="1" ht="14.15" customHeight="1">
      <c r="B302" s="447">
        <v>295</v>
      </c>
      <c r="C302" s="562"/>
      <c r="D302" s="566"/>
      <c r="E302" s="567"/>
      <c r="F302" s="568"/>
      <c r="G302" s="576" t="str">
        <f>IF(E302="","",VLOOKUP(E302,Ref_Brg!$B$8:$C$311,2,FALSE))</f>
        <v/>
      </c>
      <c r="H302" s="445"/>
      <c r="I302" s="445"/>
      <c r="J302" s="445"/>
      <c r="K302" s="445"/>
      <c r="L302" s="445"/>
      <c r="M302" s="445"/>
      <c r="N302" s="445"/>
      <c r="O302" s="445"/>
      <c r="P302" s="445"/>
      <c r="Q302" s="445"/>
      <c r="R302" s="445"/>
      <c r="S302" s="445"/>
      <c r="T302" s="445"/>
      <c r="U302" s="445"/>
      <c r="V302" s="445"/>
    </row>
    <row r="303" spans="2:22" s="446" customFormat="1" ht="14.15" customHeight="1">
      <c r="B303" s="447">
        <v>296</v>
      </c>
      <c r="C303" s="562"/>
      <c r="D303" s="566"/>
      <c r="E303" s="567"/>
      <c r="F303" s="568"/>
      <c r="G303" s="576" t="str">
        <f>IF(E303="","",VLOOKUP(E303,Ref_Brg!$B$8:$C$311,2,FALSE))</f>
        <v/>
      </c>
      <c r="H303" s="445"/>
      <c r="I303" s="445"/>
      <c r="J303" s="445"/>
      <c r="K303" s="445"/>
      <c r="L303" s="445"/>
      <c r="M303" s="445"/>
      <c r="N303" s="445"/>
      <c r="O303" s="445"/>
      <c r="P303" s="445"/>
      <c r="Q303" s="445"/>
      <c r="R303" s="445"/>
      <c r="S303" s="445"/>
      <c r="T303" s="445"/>
      <c r="U303" s="445"/>
      <c r="V303" s="445"/>
    </row>
    <row r="304" spans="2:22" s="446" customFormat="1" ht="14.15" customHeight="1">
      <c r="B304" s="447">
        <v>297</v>
      </c>
      <c r="C304" s="562"/>
      <c r="D304" s="566"/>
      <c r="E304" s="567"/>
      <c r="F304" s="568"/>
      <c r="G304" s="576" t="str">
        <f>IF(E304="","",VLOOKUP(E304,Ref_Brg!$B$8:$C$311,2,FALSE))</f>
        <v/>
      </c>
      <c r="H304" s="445"/>
      <c r="I304" s="445"/>
      <c r="J304" s="445"/>
      <c r="K304" s="445"/>
      <c r="L304" s="445"/>
      <c r="M304" s="445"/>
      <c r="N304" s="445"/>
      <c r="O304" s="445"/>
      <c r="P304" s="445"/>
      <c r="Q304" s="445"/>
      <c r="R304" s="445"/>
      <c r="S304" s="445"/>
      <c r="T304" s="445"/>
      <c r="U304" s="445"/>
      <c r="V304" s="445"/>
    </row>
    <row r="305" spans="2:22" s="446" customFormat="1" ht="14.15" customHeight="1">
      <c r="B305" s="447">
        <v>298</v>
      </c>
      <c r="C305" s="562"/>
      <c r="D305" s="566"/>
      <c r="E305" s="567"/>
      <c r="F305" s="568"/>
      <c r="G305" s="576" t="str">
        <f>IF(E305="","",VLOOKUP(E305,Ref_Brg!$B$8:$C$311,2,FALSE))</f>
        <v/>
      </c>
      <c r="H305" s="445"/>
      <c r="I305" s="445"/>
      <c r="J305" s="445"/>
      <c r="K305" s="445"/>
      <c r="L305" s="445"/>
      <c r="M305" s="445"/>
      <c r="N305" s="445"/>
      <c r="O305" s="445"/>
      <c r="P305" s="445"/>
      <c r="Q305" s="445"/>
      <c r="R305" s="445"/>
      <c r="S305" s="445"/>
      <c r="T305" s="445"/>
      <c r="U305" s="445"/>
      <c r="V305" s="445"/>
    </row>
    <row r="306" spans="2:22" s="446" customFormat="1" ht="14.15" customHeight="1">
      <c r="B306" s="447">
        <v>299</v>
      </c>
      <c r="C306" s="562"/>
      <c r="D306" s="566"/>
      <c r="E306" s="567"/>
      <c r="F306" s="568"/>
      <c r="G306" s="576" t="str">
        <f>IF(E306="","",VLOOKUP(E306,Ref_Brg!$B$8:$C$311,2,FALSE))</f>
        <v/>
      </c>
      <c r="H306" s="445"/>
      <c r="I306" s="445"/>
      <c r="J306" s="445"/>
      <c r="K306" s="445"/>
      <c r="L306" s="445"/>
      <c r="M306" s="445"/>
      <c r="N306" s="445"/>
      <c r="O306" s="445"/>
      <c r="P306" s="445"/>
      <c r="Q306" s="445"/>
      <c r="R306" s="445"/>
      <c r="S306" s="445"/>
      <c r="T306" s="445"/>
      <c r="U306" s="445"/>
      <c r="V306" s="445"/>
    </row>
    <row r="307" spans="2:22" s="446" customFormat="1" ht="14.15" customHeight="1">
      <c r="B307" s="447">
        <v>300</v>
      </c>
      <c r="C307" s="562"/>
      <c r="D307" s="566"/>
      <c r="E307" s="567"/>
      <c r="F307" s="568"/>
      <c r="G307" s="576" t="str">
        <f>IF(E307="","",VLOOKUP(E307,Ref_Brg!$B$8:$C$311,2,FALSE))</f>
        <v/>
      </c>
      <c r="H307" s="445"/>
      <c r="I307" s="445"/>
      <c r="J307" s="445"/>
      <c r="K307" s="445"/>
      <c r="L307" s="445"/>
      <c r="M307" s="445"/>
      <c r="N307" s="445"/>
      <c r="O307" s="445"/>
      <c r="P307" s="445"/>
      <c r="Q307" s="445"/>
      <c r="R307" s="445"/>
      <c r="S307" s="445"/>
      <c r="T307" s="445"/>
      <c r="U307" s="445"/>
      <c r="V307" s="445"/>
    </row>
    <row r="308" spans="2:22" s="446" customFormat="1" ht="14.15" customHeight="1">
      <c r="B308" s="447">
        <v>301</v>
      </c>
      <c r="C308" s="562"/>
      <c r="D308" s="566"/>
      <c r="E308" s="567"/>
      <c r="F308" s="568"/>
      <c r="G308" s="576" t="str">
        <f>IF(E308="","",VLOOKUP(E308,Ref_Brg!$B$8:$C$311,2,FALSE))</f>
        <v/>
      </c>
      <c r="H308" s="445"/>
      <c r="I308" s="445"/>
      <c r="J308" s="445"/>
      <c r="K308" s="445"/>
      <c r="L308" s="445"/>
      <c r="M308" s="445"/>
      <c r="N308" s="445"/>
      <c r="O308" s="445"/>
      <c r="P308" s="445"/>
      <c r="Q308" s="445"/>
      <c r="R308" s="445"/>
      <c r="S308" s="445"/>
      <c r="T308" s="445"/>
      <c r="U308" s="445"/>
      <c r="V308" s="445"/>
    </row>
    <row r="309" spans="2:22" s="446" customFormat="1" ht="14.15" customHeight="1">
      <c r="B309" s="447">
        <v>302</v>
      </c>
      <c r="C309" s="562"/>
      <c r="D309" s="566"/>
      <c r="E309" s="567"/>
      <c r="F309" s="568"/>
      <c r="G309" s="576" t="str">
        <f>IF(E309="","",VLOOKUP(E309,Ref_Brg!$B$8:$C$311,2,FALSE))</f>
        <v/>
      </c>
      <c r="H309" s="445"/>
      <c r="I309" s="445"/>
      <c r="J309" s="445"/>
      <c r="K309" s="445"/>
      <c r="L309" s="445"/>
      <c r="M309" s="445"/>
      <c r="N309" s="445"/>
      <c r="O309" s="445"/>
      <c r="P309" s="445"/>
      <c r="Q309" s="445"/>
      <c r="R309" s="445"/>
      <c r="S309" s="445"/>
      <c r="T309" s="445"/>
      <c r="U309" s="445"/>
      <c r="V309" s="445"/>
    </row>
    <row r="310" spans="2:22" s="446" customFormat="1" ht="14.15" customHeight="1">
      <c r="B310" s="447">
        <v>303</v>
      </c>
      <c r="C310" s="562"/>
      <c r="D310" s="566"/>
      <c r="E310" s="567"/>
      <c r="F310" s="568"/>
      <c r="G310" s="576" t="str">
        <f>IF(E310="","",VLOOKUP(E310,Ref_Brg!$B$8:$C$311,2,FALSE))</f>
        <v/>
      </c>
      <c r="H310" s="445"/>
      <c r="I310" s="445"/>
      <c r="J310" s="445"/>
      <c r="K310" s="445"/>
      <c r="L310" s="445"/>
      <c r="M310" s="445"/>
      <c r="N310" s="445"/>
      <c r="O310" s="445"/>
      <c r="P310" s="445"/>
      <c r="Q310" s="445"/>
      <c r="R310" s="445"/>
      <c r="S310" s="445"/>
      <c r="T310" s="445"/>
      <c r="U310" s="445"/>
      <c r="V310" s="445"/>
    </row>
    <row r="311" spans="2:22" s="446" customFormat="1" ht="14.15" customHeight="1">
      <c r="B311" s="447">
        <v>304</v>
      </c>
      <c r="C311" s="562"/>
      <c r="D311" s="566"/>
      <c r="E311" s="567"/>
      <c r="F311" s="568"/>
      <c r="G311" s="576" t="str">
        <f>IF(E311="","",VLOOKUP(E311,Ref_Brg!$B$8:$C$311,2,FALSE))</f>
        <v/>
      </c>
      <c r="H311" s="445"/>
      <c r="I311" s="445"/>
      <c r="J311" s="445"/>
      <c r="K311" s="445"/>
      <c r="L311" s="445"/>
      <c r="M311" s="445"/>
      <c r="N311" s="445"/>
      <c r="O311" s="445"/>
      <c r="P311" s="445"/>
      <c r="Q311" s="445"/>
      <c r="R311" s="445"/>
      <c r="S311" s="445"/>
      <c r="T311" s="445"/>
      <c r="U311" s="445"/>
      <c r="V311" s="445"/>
    </row>
    <row r="312" spans="2:22" s="446" customFormat="1" ht="14.15" customHeight="1">
      <c r="B312" s="447">
        <v>305</v>
      </c>
      <c r="C312" s="562"/>
      <c r="D312" s="566"/>
      <c r="E312" s="567"/>
      <c r="F312" s="568"/>
      <c r="G312" s="576" t="str">
        <f>IF(E312="","",VLOOKUP(E312,Ref_Brg!$B$8:$C$311,2,FALSE))</f>
        <v/>
      </c>
      <c r="H312" s="445"/>
      <c r="I312" s="445"/>
      <c r="J312" s="445"/>
      <c r="K312" s="445"/>
      <c r="L312" s="445"/>
      <c r="M312" s="445"/>
      <c r="N312" s="445"/>
      <c r="O312" s="445"/>
      <c r="P312" s="445"/>
      <c r="Q312" s="445"/>
      <c r="R312" s="445"/>
      <c r="S312" s="445"/>
      <c r="T312" s="445"/>
      <c r="U312" s="445"/>
      <c r="V312" s="445"/>
    </row>
    <row r="313" spans="2:22" s="446" customFormat="1" ht="14.15" customHeight="1">
      <c r="B313" s="447">
        <v>306</v>
      </c>
      <c r="C313" s="562"/>
      <c r="D313" s="566"/>
      <c r="E313" s="567"/>
      <c r="F313" s="568"/>
      <c r="G313" s="576" t="str">
        <f>IF(E313="","",VLOOKUP(E313,Ref_Brg!$B$8:$C$311,2,FALSE))</f>
        <v/>
      </c>
      <c r="H313" s="445"/>
      <c r="I313" s="445"/>
      <c r="J313" s="445"/>
      <c r="K313" s="445"/>
      <c r="L313" s="445"/>
      <c r="M313" s="445"/>
      <c r="N313" s="445"/>
      <c r="O313" s="445"/>
      <c r="P313" s="445"/>
      <c r="Q313" s="445"/>
      <c r="R313" s="445"/>
      <c r="S313" s="445"/>
      <c r="T313" s="445"/>
      <c r="U313" s="445"/>
      <c r="V313" s="445"/>
    </row>
    <row r="314" spans="2:22" s="446" customFormat="1" ht="14.15" customHeight="1">
      <c r="B314" s="447">
        <v>307</v>
      </c>
      <c r="C314" s="562"/>
      <c r="D314" s="566"/>
      <c r="E314" s="567"/>
      <c r="F314" s="568"/>
      <c r="G314" s="576" t="str">
        <f>IF(E314="","",VLOOKUP(E314,Ref_Brg!$B$8:$C$311,2,FALSE))</f>
        <v/>
      </c>
      <c r="H314" s="445"/>
      <c r="I314" s="445"/>
      <c r="J314" s="445"/>
      <c r="K314" s="445"/>
      <c r="L314" s="445"/>
      <c r="M314" s="445"/>
      <c r="N314" s="445"/>
      <c r="O314" s="445"/>
      <c r="P314" s="445"/>
      <c r="Q314" s="445"/>
      <c r="R314" s="445"/>
      <c r="S314" s="445"/>
      <c r="T314" s="445"/>
      <c r="U314" s="445"/>
      <c r="V314" s="445"/>
    </row>
    <row r="315" spans="2:22" s="446" customFormat="1" ht="14.15" customHeight="1">
      <c r="B315" s="447">
        <v>308</v>
      </c>
      <c r="C315" s="562"/>
      <c r="D315" s="566"/>
      <c r="E315" s="567"/>
      <c r="F315" s="568"/>
      <c r="G315" s="576" t="str">
        <f>IF(E315="","",VLOOKUP(E315,Ref_Brg!$B$8:$C$311,2,FALSE))</f>
        <v/>
      </c>
      <c r="H315" s="445"/>
      <c r="I315" s="445"/>
      <c r="J315" s="445"/>
      <c r="K315" s="445"/>
      <c r="L315" s="445"/>
      <c r="M315" s="445"/>
      <c r="N315" s="445"/>
      <c r="O315" s="445"/>
      <c r="P315" s="445"/>
      <c r="Q315" s="445"/>
      <c r="R315" s="445"/>
      <c r="S315" s="445"/>
      <c r="T315" s="445"/>
      <c r="U315" s="445"/>
      <c r="V315" s="445"/>
    </row>
    <row r="316" spans="2:22" s="446" customFormat="1" ht="14.15" customHeight="1">
      <c r="B316" s="447">
        <v>309</v>
      </c>
      <c r="C316" s="562"/>
      <c r="D316" s="566"/>
      <c r="E316" s="567"/>
      <c r="F316" s="568"/>
      <c r="G316" s="576" t="str">
        <f>IF(E316="","",VLOOKUP(E316,Ref_Brg!$B$8:$C$311,2,FALSE))</f>
        <v/>
      </c>
      <c r="H316" s="445"/>
      <c r="I316" s="445"/>
      <c r="J316" s="445"/>
      <c r="K316" s="445"/>
      <c r="L316" s="445"/>
      <c r="M316" s="445"/>
      <c r="N316" s="445"/>
      <c r="O316" s="445"/>
      <c r="P316" s="445"/>
      <c r="Q316" s="445"/>
      <c r="R316" s="445"/>
      <c r="S316" s="445"/>
      <c r="T316" s="445"/>
      <c r="U316" s="445"/>
      <c r="V316" s="445"/>
    </row>
    <row r="317" spans="2:22" s="446" customFormat="1" ht="14.15" customHeight="1">
      <c r="B317" s="447">
        <v>310</v>
      </c>
      <c r="C317" s="562"/>
      <c r="D317" s="566"/>
      <c r="E317" s="567"/>
      <c r="F317" s="568"/>
      <c r="G317" s="576" t="str">
        <f>IF(E317="","",VLOOKUP(E317,Ref_Brg!$B$8:$C$311,2,FALSE))</f>
        <v/>
      </c>
      <c r="H317" s="445"/>
      <c r="I317" s="445"/>
      <c r="J317" s="445"/>
      <c r="K317" s="445"/>
      <c r="L317" s="445"/>
      <c r="M317" s="445"/>
      <c r="N317" s="445"/>
      <c r="O317" s="445"/>
      <c r="P317" s="445"/>
      <c r="Q317" s="445"/>
      <c r="R317" s="445"/>
      <c r="S317" s="445"/>
      <c r="T317" s="445"/>
      <c r="U317" s="445"/>
      <c r="V317" s="445"/>
    </row>
    <row r="318" spans="2:22" s="446" customFormat="1" ht="14.15" customHeight="1">
      <c r="B318" s="447">
        <v>311</v>
      </c>
      <c r="C318" s="562"/>
      <c r="D318" s="566"/>
      <c r="E318" s="567"/>
      <c r="F318" s="568"/>
      <c r="G318" s="576" t="str">
        <f>IF(E318="","",VLOOKUP(E318,Ref_Brg!$B$8:$C$311,2,FALSE))</f>
        <v/>
      </c>
      <c r="H318" s="445"/>
      <c r="I318" s="445"/>
      <c r="J318" s="445"/>
      <c r="K318" s="445"/>
      <c r="L318" s="445"/>
      <c r="M318" s="445"/>
      <c r="N318" s="445"/>
      <c r="O318" s="445"/>
      <c r="P318" s="445"/>
      <c r="Q318" s="445"/>
      <c r="R318" s="445"/>
      <c r="S318" s="445"/>
      <c r="T318" s="445"/>
      <c r="U318" s="445"/>
      <c r="V318" s="445"/>
    </row>
    <row r="319" spans="2:22" s="446" customFormat="1" ht="14.15" customHeight="1">
      <c r="B319" s="447">
        <v>312</v>
      </c>
      <c r="C319" s="562"/>
      <c r="D319" s="566"/>
      <c r="E319" s="567"/>
      <c r="F319" s="568"/>
      <c r="G319" s="576" t="str">
        <f>IF(E319="","",VLOOKUP(E319,Ref_Brg!$B$8:$C$311,2,FALSE))</f>
        <v/>
      </c>
      <c r="H319" s="445"/>
      <c r="I319" s="445"/>
      <c r="J319" s="445"/>
      <c r="K319" s="445"/>
      <c r="L319" s="445"/>
      <c r="M319" s="445"/>
      <c r="N319" s="445"/>
      <c r="O319" s="445"/>
      <c r="P319" s="445"/>
      <c r="Q319" s="445"/>
      <c r="R319" s="445"/>
      <c r="S319" s="445"/>
      <c r="T319" s="445"/>
      <c r="U319" s="445"/>
      <c r="V319" s="445"/>
    </row>
    <row r="320" spans="2:22" s="446" customFormat="1" ht="14.15" customHeight="1">
      <c r="B320" s="447">
        <v>313</v>
      </c>
      <c r="C320" s="562"/>
      <c r="D320" s="566"/>
      <c r="E320" s="567"/>
      <c r="F320" s="568"/>
      <c r="G320" s="576" t="str">
        <f>IF(E320="","",VLOOKUP(E320,Ref_Brg!$B$8:$C$311,2,FALSE))</f>
        <v/>
      </c>
      <c r="H320" s="445"/>
      <c r="I320" s="445"/>
      <c r="J320" s="445"/>
      <c r="K320" s="445"/>
      <c r="L320" s="445"/>
      <c r="M320" s="445"/>
      <c r="N320" s="445"/>
      <c r="O320" s="445"/>
      <c r="P320" s="445"/>
      <c r="Q320" s="445"/>
      <c r="R320" s="445"/>
      <c r="S320" s="445"/>
      <c r="T320" s="445"/>
      <c r="U320" s="445"/>
      <c r="V320" s="445"/>
    </row>
    <row r="321" spans="2:22" s="446" customFormat="1" ht="14.15" customHeight="1">
      <c r="B321" s="447">
        <v>314</v>
      </c>
      <c r="C321" s="562"/>
      <c r="D321" s="566"/>
      <c r="E321" s="567"/>
      <c r="F321" s="568"/>
      <c r="G321" s="576" t="str">
        <f>IF(E321="","",VLOOKUP(E321,Ref_Brg!$B$8:$C$311,2,FALSE))</f>
        <v/>
      </c>
      <c r="H321" s="445"/>
      <c r="I321" s="445"/>
      <c r="J321" s="445"/>
      <c r="K321" s="445"/>
      <c r="L321" s="445"/>
      <c r="M321" s="445"/>
      <c r="N321" s="445"/>
      <c r="O321" s="445"/>
      <c r="P321" s="445"/>
      <c r="Q321" s="445"/>
      <c r="R321" s="445"/>
      <c r="S321" s="445"/>
      <c r="T321" s="445"/>
      <c r="U321" s="445"/>
      <c r="V321" s="445"/>
    </row>
    <row r="322" spans="2:22" s="446" customFormat="1" ht="14.15" customHeight="1">
      <c r="B322" s="447">
        <v>315</v>
      </c>
      <c r="C322" s="562"/>
      <c r="D322" s="566"/>
      <c r="E322" s="567"/>
      <c r="F322" s="568"/>
      <c r="G322" s="576" t="str">
        <f>IF(E322="","",VLOOKUP(E322,Ref_Brg!$B$8:$C$311,2,FALSE))</f>
        <v/>
      </c>
      <c r="H322" s="445"/>
      <c r="I322" s="445"/>
      <c r="J322" s="445"/>
      <c r="K322" s="445"/>
      <c r="L322" s="445"/>
      <c r="M322" s="445"/>
      <c r="N322" s="445"/>
      <c r="O322" s="445"/>
      <c r="P322" s="445"/>
      <c r="Q322" s="445"/>
      <c r="R322" s="445"/>
      <c r="S322" s="445"/>
      <c r="T322" s="445"/>
      <c r="U322" s="445"/>
      <c r="V322" s="445"/>
    </row>
    <row r="323" spans="2:22" s="446" customFormat="1" ht="14.15" customHeight="1">
      <c r="B323" s="447">
        <v>316</v>
      </c>
      <c r="C323" s="562"/>
      <c r="D323" s="566"/>
      <c r="E323" s="567"/>
      <c r="F323" s="568"/>
      <c r="G323" s="576" t="str">
        <f>IF(E323="","",VLOOKUP(E323,Ref_Brg!$B$8:$C$311,2,FALSE))</f>
        <v/>
      </c>
      <c r="H323" s="445"/>
      <c r="I323" s="445"/>
      <c r="J323" s="445"/>
      <c r="K323" s="445"/>
      <c r="L323" s="445"/>
      <c r="M323" s="445"/>
      <c r="N323" s="445"/>
      <c r="O323" s="445"/>
      <c r="P323" s="445"/>
      <c r="Q323" s="445"/>
      <c r="R323" s="445"/>
      <c r="S323" s="445"/>
      <c r="T323" s="445"/>
      <c r="U323" s="445"/>
      <c r="V323" s="445"/>
    </row>
    <row r="324" spans="2:22" s="446" customFormat="1" ht="14.15" customHeight="1">
      <c r="B324" s="447">
        <v>317</v>
      </c>
      <c r="C324" s="562"/>
      <c r="D324" s="566"/>
      <c r="E324" s="567"/>
      <c r="F324" s="568"/>
      <c r="G324" s="576" t="str">
        <f>IF(E324="","",VLOOKUP(E324,Ref_Brg!$B$8:$C$311,2,FALSE))</f>
        <v/>
      </c>
      <c r="H324" s="445"/>
      <c r="I324" s="445"/>
      <c r="J324" s="445"/>
      <c r="K324" s="445"/>
      <c r="L324" s="445"/>
      <c r="M324" s="445"/>
      <c r="N324" s="445"/>
      <c r="O324" s="445"/>
      <c r="P324" s="445"/>
      <c r="Q324" s="445"/>
      <c r="R324" s="445"/>
      <c r="S324" s="445"/>
      <c r="T324" s="445"/>
      <c r="U324" s="445"/>
      <c r="V324" s="445"/>
    </row>
    <row r="325" spans="2:22" s="446" customFormat="1" ht="14.15" customHeight="1">
      <c r="B325" s="447">
        <v>318</v>
      </c>
      <c r="C325" s="562"/>
      <c r="D325" s="566"/>
      <c r="E325" s="567"/>
      <c r="F325" s="568"/>
      <c r="G325" s="576" t="str">
        <f>IF(E325="","",VLOOKUP(E325,Ref_Brg!$B$8:$C$311,2,FALSE))</f>
        <v/>
      </c>
      <c r="H325" s="445"/>
      <c r="I325" s="445"/>
      <c r="J325" s="445"/>
      <c r="K325" s="445"/>
      <c r="L325" s="445"/>
      <c r="M325" s="445"/>
      <c r="N325" s="445"/>
      <c r="O325" s="445"/>
      <c r="P325" s="445"/>
      <c r="Q325" s="445"/>
      <c r="R325" s="445"/>
      <c r="S325" s="445"/>
      <c r="T325" s="445"/>
      <c r="U325" s="445"/>
      <c r="V325" s="445"/>
    </row>
    <row r="326" spans="2:22" s="446" customFormat="1" ht="14.15" customHeight="1">
      <c r="B326" s="447">
        <v>319</v>
      </c>
      <c r="C326" s="562"/>
      <c r="D326" s="566"/>
      <c r="E326" s="567"/>
      <c r="F326" s="568"/>
      <c r="G326" s="576" t="str">
        <f>IF(E326="","",VLOOKUP(E326,Ref_Brg!$B$8:$C$311,2,FALSE))</f>
        <v/>
      </c>
      <c r="H326" s="445"/>
      <c r="I326" s="445"/>
      <c r="J326" s="445"/>
      <c r="K326" s="445"/>
      <c r="L326" s="445"/>
      <c r="M326" s="445"/>
      <c r="N326" s="445"/>
      <c r="O326" s="445"/>
      <c r="P326" s="445"/>
      <c r="Q326" s="445"/>
      <c r="R326" s="445"/>
      <c r="S326" s="445"/>
      <c r="T326" s="445"/>
      <c r="U326" s="445"/>
      <c r="V326" s="445"/>
    </row>
    <row r="327" spans="2:22" s="446" customFormat="1" ht="14.15" customHeight="1">
      <c r="B327" s="447">
        <v>320</v>
      </c>
      <c r="C327" s="562"/>
      <c r="D327" s="566"/>
      <c r="E327" s="567"/>
      <c r="F327" s="568"/>
      <c r="G327" s="576" t="str">
        <f>IF(E327="","",VLOOKUP(E327,Ref_Brg!$B$8:$C$311,2,FALSE))</f>
        <v/>
      </c>
      <c r="H327" s="445"/>
      <c r="I327" s="445"/>
      <c r="J327" s="445"/>
      <c r="K327" s="445"/>
      <c r="L327" s="445"/>
      <c r="M327" s="445"/>
      <c r="N327" s="445"/>
      <c r="O327" s="445"/>
      <c r="P327" s="445"/>
      <c r="Q327" s="445"/>
      <c r="R327" s="445"/>
      <c r="S327" s="445"/>
      <c r="T327" s="445"/>
      <c r="U327" s="445"/>
      <c r="V327" s="445"/>
    </row>
    <row r="328" spans="2:22" s="446" customFormat="1" ht="14.15" customHeight="1">
      <c r="B328" s="447">
        <v>321</v>
      </c>
      <c r="C328" s="562"/>
      <c r="D328" s="566"/>
      <c r="E328" s="567"/>
      <c r="F328" s="568"/>
      <c r="G328" s="576" t="str">
        <f>IF(E328="","",VLOOKUP(E328,Ref_Brg!$B$8:$C$311,2,FALSE))</f>
        <v/>
      </c>
      <c r="H328" s="445"/>
      <c r="I328" s="445"/>
      <c r="J328" s="445"/>
      <c r="K328" s="445"/>
      <c r="L328" s="445"/>
      <c r="M328" s="445"/>
      <c r="N328" s="445"/>
      <c r="O328" s="445"/>
      <c r="P328" s="445"/>
      <c r="Q328" s="445"/>
      <c r="R328" s="445"/>
      <c r="S328" s="445"/>
      <c r="T328" s="445"/>
      <c r="U328" s="445"/>
      <c r="V328" s="445"/>
    </row>
    <row r="329" spans="2:22" s="446" customFormat="1" ht="14.15" customHeight="1">
      <c r="B329" s="447">
        <v>322</v>
      </c>
      <c r="C329" s="562"/>
      <c r="D329" s="566"/>
      <c r="E329" s="567"/>
      <c r="F329" s="568"/>
      <c r="G329" s="576" t="str">
        <f>IF(E329="","",VLOOKUP(E329,Ref_Brg!$B$8:$C$311,2,FALSE))</f>
        <v/>
      </c>
      <c r="H329" s="445"/>
      <c r="I329" s="445"/>
      <c r="J329" s="445"/>
      <c r="K329" s="445"/>
      <c r="L329" s="445"/>
      <c r="M329" s="445"/>
      <c r="N329" s="445"/>
      <c r="O329" s="445"/>
      <c r="P329" s="445"/>
      <c r="Q329" s="445"/>
      <c r="R329" s="445"/>
      <c r="S329" s="445"/>
      <c r="T329" s="445"/>
      <c r="U329" s="445"/>
      <c r="V329" s="445"/>
    </row>
    <row r="330" spans="2:22" s="446" customFormat="1" ht="14.15" customHeight="1">
      <c r="B330" s="447">
        <v>323</v>
      </c>
      <c r="C330" s="562"/>
      <c r="D330" s="566"/>
      <c r="E330" s="567"/>
      <c r="F330" s="568"/>
      <c r="G330" s="576" t="str">
        <f>IF(E330="","",VLOOKUP(E330,Ref_Brg!$B$8:$C$311,2,FALSE))</f>
        <v/>
      </c>
      <c r="H330" s="445"/>
      <c r="I330" s="445"/>
      <c r="J330" s="445"/>
      <c r="K330" s="445"/>
      <c r="L330" s="445"/>
      <c r="M330" s="445"/>
      <c r="N330" s="445"/>
      <c r="O330" s="445"/>
      <c r="P330" s="445"/>
      <c r="Q330" s="445"/>
      <c r="R330" s="445"/>
      <c r="S330" s="445"/>
      <c r="T330" s="445"/>
      <c r="U330" s="445"/>
      <c r="V330" s="445"/>
    </row>
    <row r="331" spans="2:22" s="446" customFormat="1" ht="14.15" customHeight="1">
      <c r="B331" s="447">
        <v>324</v>
      </c>
      <c r="C331" s="562"/>
      <c r="D331" s="566"/>
      <c r="E331" s="567"/>
      <c r="F331" s="568"/>
      <c r="G331" s="576" t="str">
        <f>IF(E331="","",VLOOKUP(E331,Ref_Brg!$B$8:$C$311,2,FALSE))</f>
        <v/>
      </c>
      <c r="H331" s="445"/>
      <c r="I331" s="445"/>
      <c r="J331" s="445"/>
      <c r="K331" s="445"/>
      <c r="L331" s="445"/>
      <c r="M331" s="445"/>
      <c r="N331" s="445"/>
      <c r="O331" s="445"/>
      <c r="P331" s="445"/>
      <c r="Q331" s="445"/>
      <c r="R331" s="445"/>
      <c r="S331" s="445"/>
      <c r="T331" s="445"/>
      <c r="U331" s="445"/>
      <c r="V331" s="445"/>
    </row>
    <row r="332" spans="2:22" s="446" customFormat="1" ht="14.15" customHeight="1">
      <c r="B332" s="447">
        <v>325</v>
      </c>
      <c r="C332" s="562"/>
      <c r="D332" s="566"/>
      <c r="E332" s="567"/>
      <c r="F332" s="568"/>
      <c r="G332" s="576" t="str">
        <f>IF(E332="","",VLOOKUP(E332,Ref_Brg!$B$8:$C$311,2,FALSE))</f>
        <v/>
      </c>
      <c r="H332" s="445"/>
      <c r="I332" s="445"/>
      <c r="J332" s="445"/>
      <c r="K332" s="445"/>
      <c r="L332" s="445"/>
      <c r="M332" s="445"/>
      <c r="N332" s="445"/>
      <c r="O332" s="445"/>
      <c r="P332" s="445"/>
      <c r="Q332" s="445"/>
      <c r="R332" s="445"/>
      <c r="S332" s="445"/>
      <c r="T332" s="445"/>
      <c r="U332" s="445"/>
      <c r="V332" s="445"/>
    </row>
    <row r="333" spans="2:22" s="446" customFormat="1" ht="14.15" customHeight="1">
      <c r="B333" s="447">
        <v>326</v>
      </c>
      <c r="C333" s="562"/>
      <c r="D333" s="566"/>
      <c r="E333" s="567"/>
      <c r="F333" s="568"/>
      <c r="G333" s="576" t="str">
        <f>IF(E333="","",VLOOKUP(E333,Ref_Brg!$B$8:$C$311,2,FALSE))</f>
        <v/>
      </c>
      <c r="H333" s="445"/>
      <c r="I333" s="445"/>
      <c r="J333" s="445"/>
      <c r="K333" s="445"/>
      <c r="L333" s="445"/>
      <c r="M333" s="445"/>
      <c r="N333" s="445"/>
      <c r="O333" s="445"/>
      <c r="P333" s="445"/>
      <c r="Q333" s="445"/>
      <c r="R333" s="445"/>
      <c r="S333" s="445"/>
      <c r="T333" s="445"/>
      <c r="U333" s="445"/>
      <c r="V333" s="445"/>
    </row>
    <row r="334" spans="2:22" s="446" customFormat="1" ht="14.15" customHeight="1">
      <c r="B334" s="447">
        <v>327</v>
      </c>
      <c r="C334" s="562"/>
      <c r="D334" s="566"/>
      <c r="E334" s="567"/>
      <c r="F334" s="568"/>
      <c r="G334" s="576" t="str">
        <f>IF(E334="","",VLOOKUP(E334,Ref_Brg!$B$8:$C$311,2,FALSE))</f>
        <v/>
      </c>
      <c r="H334" s="445"/>
      <c r="I334" s="445"/>
      <c r="J334" s="445"/>
      <c r="K334" s="445"/>
      <c r="L334" s="445"/>
      <c r="M334" s="445"/>
      <c r="N334" s="445"/>
      <c r="O334" s="445"/>
      <c r="P334" s="445"/>
      <c r="Q334" s="445"/>
      <c r="R334" s="445"/>
      <c r="S334" s="445"/>
      <c r="T334" s="445"/>
      <c r="U334" s="445"/>
      <c r="V334" s="445"/>
    </row>
    <row r="335" spans="2:22" s="446" customFormat="1" ht="14.15" customHeight="1">
      <c r="B335" s="447">
        <v>328</v>
      </c>
      <c r="C335" s="562"/>
      <c r="D335" s="566"/>
      <c r="E335" s="567"/>
      <c r="F335" s="568"/>
      <c r="G335" s="576" t="str">
        <f>IF(E335="","",VLOOKUP(E335,Ref_Brg!$B$8:$C$311,2,FALSE))</f>
        <v/>
      </c>
      <c r="H335" s="445"/>
      <c r="I335" s="445"/>
      <c r="J335" s="445"/>
      <c r="K335" s="445"/>
      <c r="L335" s="445"/>
      <c r="M335" s="445"/>
      <c r="N335" s="445"/>
      <c r="O335" s="445"/>
      <c r="P335" s="445"/>
      <c r="Q335" s="445"/>
      <c r="R335" s="445"/>
      <c r="S335" s="445"/>
      <c r="T335" s="445"/>
      <c r="U335" s="445"/>
      <c r="V335" s="445"/>
    </row>
    <row r="336" spans="2:22" s="446" customFormat="1" ht="14.15" customHeight="1">
      <c r="B336" s="447">
        <v>329</v>
      </c>
      <c r="C336" s="562"/>
      <c r="D336" s="566"/>
      <c r="E336" s="567"/>
      <c r="F336" s="568"/>
      <c r="G336" s="576" t="str">
        <f>IF(E336="","",VLOOKUP(E336,Ref_Brg!$B$8:$C$311,2,FALSE))</f>
        <v/>
      </c>
      <c r="H336" s="445"/>
      <c r="I336" s="445"/>
      <c r="J336" s="445"/>
      <c r="K336" s="445"/>
      <c r="L336" s="445"/>
      <c r="M336" s="445"/>
      <c r="N336" s="445"/>
      <c r="O336" s="445"/>
      <c r="P336" s="445"/>
      <c r="Q336" s="445"/>
      <c r="R336" s="445"/>
      <c r="S336" s="445"/>
      <c r="T336" s="445"/>
      <c r="U336" s="445"/>
      <c r="V336" s="445"/>
    </row>
    <row r="337" spans="2:22" s="446" customFormat="1" ht="14.15" customHeight="1">
      <c r="B337" s="447">
        <v>330</v>
      </c>
      <c r="C337" s="562"/>
      <c r="D337" s="566"/>
      <c r="E337" s="567"/>
      <c r="F337" s="568"/>
      <c r="G337" s="576" t="str">
        <f>IF(E337="","",VLOOKUP(E337,Ref_Brg!$B$8:$C$311,2,FALSE))</f>
        <v/>
      </c>
      <c r="H337" s="445"/>
      <c r="I337" s="445"/>
      <c r="J337" s="445"/>
      <c r="K337" s="445"/>
      <c r="L337" s="445"/>
      <c r="M337" s="445"/>
      <c r="N337" s="445"/>
      <c r="O337" s="445"/>
      <c r="P337" s="445"/>
      <c r="Q337" s="445"/>
      <c r="R337" s="445"/>
      <c r="S337" s="445"/>
      <c r="T337" s="445"/>
      <c r="U337" s="445"/>
      <c r="V337" s="445"/>
    </row>
    <row r="338" spans="2:22" s="446" customFormat="1" ht="14.15" customHeight="1">
      <c r="B338" s="447">
        <v>331</v>
      </c>
      <c r="C338" s="562"/>
      <c r="D338" s="566"/>
      <c r="E338" s="567"/>
      <c r="F338" s="568"/>
      <c r="G338" s="576" t="str">
        <f>IF(E338="","",VLOOKUP(E338,Ref_Brg!$B$8:$C$311,2,FALSE))</f>
        <v/>
      </c>
      <c r="H338" s="445"/>
      <c r="I338" s="445"/>
      <c r="J338" s="445"/>
      <c r="K338" s="445"/>
      <c r="L338" s="445"/>
      <c r="M338" s="445"/>
      <c r="N338" s="445"/>
      <c r="O338" s="445"/>
      <c r="P338" s="445"/>
      <c r="Q338" s="445"/>
      <c r="R338" s="445"/>
      <c r="S338" s="445"/>
      <c r="T338" s="445"/>
      <c r="U338" s="445"/>
      <c r="V338" s="445"/>
    </row>
    <row r="339" spans="2:22" s="446" customFormat="1" ht="14.15" customHeight="1">
      <c r="B339" s="447">
        <v>332</v>
      </c>
      <c r="C339" s="562"/>
      <c r="D339" s="566"/>
      <c r="E339" s="567"/>
      <c r="F339" s="568"/>
      <c r="G339" s="576" t="str">
        <f>IF(E339="","",VLOOKUP(E339,Ref_Brg!$B$8:$C$311,2,FALSE))</f>
        <v/>
      </c>
      <c r="H339" s="445"/>
      <c r="I339" s="445"/>
      <c r="J339" s="445"/>
      <c r="K339" s="445"/>
      <c r="L339" s="445"/>
      <c r="M339" s="445"/>
      <c r="N339" s="445"/>
      <c r="O339" s="445"/>
      <c r="P339" s="445"/>
      <c r="Q339" s="445"/>
      <c r="R339" s="445"/>
      <c r="S339" s="445"/>
      <c r="T339" s="445"/>
      <c r="U339" s="445"/>
      <c r="V339" s="445"/>
    </row>
    <row r="340" spans="2:22" s="446" customFormat="1" ht="14.15" customHeight="1">
      <c r="B340" s="447">
        <v>333</v>
      </c>
      <c r="C340" s="562"/>
      <c r="D340" s="566"/>
      <c r="E340" s="567"/>
      <c r="F340" s="568"/>
      <c r="G340" s="576" t="str">
        <f>IF(E340="","",VLOOKUP(E340,Ref_Brg!$B$8:$C$311,2,FALSE))</f>
        <v/>
      </c>
      <c r="H340" s="445"/>
      <c r="I340" s="445"/>
      <c r="J340" s="445"/>
      <c r="K340" s="445"/>
      <c r="L340" s="445"/>
      <c r="M340" s="445"/>
      <c r="N340" s="445"/>
      <c r="O340" s="445"/>
      <c r="P340" s="445"/>
      <c r="Q340" s="445"/>
      <c r="R340" s="445"/>
      <c r="S340" s="445"/>
      <c r="T340" s="445"/>
      <c r="U340" s="445"/>
      <c r="V340" s="445"/>
    </row>
    <row r="341" spans="2:22" s="446" customFormat="1" ht="14.15" customHeight="1">
      <c r="B341" s="447">
        <v>334</v>
      </c>
      <c r="C341" s="562"/>
      <c r="D341" s="566"/>
      <c r="E341" s="567"/>
      <c r="F341" s="568"/>
      <c r="G341" s="576" t="str">
        <f>IF(E341="","",VLOOKUP(E341,Ref_Brg!$B$8:$C$311,2,FALSE))</f>
        <v/>
      </c>
      <c r="H341" s="445"/>
      <c r="I341" s="445"/>
      <c r="J341" s="445"/>
      <c r="K341" s="445"/>
      <c r="L341" s="445"/>
      <c r="M341" s="445"/>
      <c r="N341" s="445"/>
      <c r="O341" s="445"/>
      <c r="P341" s="445"/>
      <c r="Q341" s="445"/>
      <c r="R341" s="445"/>
      <c r="S341" s="445"/>
      <c r="T341" s="445"/>
      <c r="U341" s="445"/>
      <c r="V341" s="445"/>
    </row>
    <row r="342" spans="2:22" s="446" customFormat="1" ht="14.15" customHeight="1">
      <c r="B342" s="447">
        <v>335</v>
      </c>
      <c r="C342" s="562"/>
      <c r="D342" s="566"/>
      <c r="E342" s="567"/>
      <c r="F342" s="568"/>
      <c r="G342" s="576" t="str">
        <f>IF(E342="","",VLOOKUP(E342,Ref_Brg!$B$8:$C$311,2,FALSE))</f>
        <v/>
      </c>
      <c r="H342" s="445"/>
      <c r="I342" s="445"/>
      <c r="J342" s="445"/>
      <c r="K342" s="445"/>
      <c r="L342" s="445"/>
      <c r="M342" s="445"/>
      <c r="N342" s="445"/>
      <c r="O342" s="445"/>
      <c r="P342" s="445"/>
      <c r="Q342" s="445"/>
      <c r="R342" s="445"/>
      <c r="S342" s="445"/>
      <c r="T342" s="445"/>
      <c r="U342" s="445"/>
      <c r="V342" s="445"/>
    </row>
    <row r="343" spans="2:22" s="446" customFormat="1" ht="14.15" customHeight="1">
      <c r="B343" s="447">
        <v>336</v>
      </c>
      <c r="C343" s="562"/>
      <c r="D343" s="566"/>
      <c r="E343" s="567"/>
      <c r="F343" s="568"/>
      <c r="G343" s="576" t="str">
        <f>IF(E343="","",VLOOKUP(E343,Ref_Brg!$B$8:$C$311,2,FALSE))</f>
        <v/>
      </c>
      <c r="H343" s="445"/>
      <c r="I343" s="445"/>
      <c r="J343" s="445"/>
      <c r="K343" s="445"/>
      <c r="L343" s="445"/>
      <c r="M343" s="445"/>
      <c r="N343" s="445"/>
      <c r="O343" s="445"/>
      <c r="P343" s="445"/>
      <c r="Q343" s="445"/>
      <c r="R343" s="445"/>
      <c r="S343" s="445"/>
      <c r="T343" s="445"/>
      <c r="U343" s="445"/>
      <c r="V343" s="445"/>
    </row>
    <row r="344" spans="2:22" s="446" customFormat="1" ht="14.15" customHeight="1">
      <c r="B344" s="447">
        <v>337</v>
      </c>
      <c r="C344" s="562"/>
      <c r="D344" s="566"/>
      <c r="E344" s="567"/>
      <c r="F344" s="568"/>
      <c r="G344" s="576" t="str">
        <f>IF(E344="","",VLOOKUP(E344,Ref_Brg!$B$8:$C$311,2,FALSE))</f>
        <v/>
      </c>
      <c r="H344" s="445"/>
      <c r="I344" s="445"/>
      <c r="J344" s="445"/>
      <c r="K344" s="445"/>
      <c r="L344" s="445"/>
      <c r="M344" s="445"/>
      <c r="N344" s="445"/>
      <c r="O344" s="445"/>
      <c r="P344" s="445"/>
      <c r="Q344" s="445"/>
      <c r="R344" s="445"/>
      <c r="S344" s="445"/>
      <c r="T344" s="445"/>
      <c r="U344" s="445"/>
      <c r="V344" s="445"/>
    </row>
    <row r="345" spans="2:22" s="446" customFormat="1" ht="14.15" customHeight="1">
      <c r="B345" s="447">
        <v>338</v>
      </c>
      <c r="C345" s="562"/>
      <c r="D345" s="566"/>
      <c r="E345" s="567"/>
      <c r="F345" s="568"/>
      <c r="G345" s="576" t="str">
        <f>IF(E345="","",VLOOKUP(E345,Ref_Brg!$B$8:$C$311,2,FALSE))</f>
        <v/>
      </c>
      <c r="H345" s="445"/>
      <c r="I345" s="445"/>
      <c r="J345" s="445"/>
      <c r="K345" s="445"/>
      <c r="L345" s="445"/>
      <c r="M345" s="445"/>
      <c r="N345" s="445"/>
      <c r="O345" s="445"/>
      <c r="P345" s="445"/>
      <c r="Q345" s="445"/>
      <c r="R345" s="445"/>
      <c r="S345" s="445"/>
      <c r="T345" s="445"/>
      <c r="U345" s="445"/>
      <c r="V345" s="445"/>
    </row>
    <row r="346" spans="2:22" s="446" customFormat="1" ht="14.15" customHeight="1">
      <c r="B346" s="447">
        <v>339</v>
      </c>
      <c r="C346" s="562"/>
      <c r="D346" s="566"/>
      <c r="E346" s="567"/>
      <c r="F346" s="568"/>
      <c r="G346" s="576" t="str">
        <f>IF(E346="","",VLOOKUP(E346,Ref_Brg!$B$8:$C$311,2,FALSE))</f>
        <v/>
      </c>
      <c r="H346" s="445"/>
      <c r="I346" s="445"/>
      <c r="J346" s="445"/>
      <c r="K346" s="445"/>
      <c r="L346" s="445"/>
      <c r="M346" s="445"/>
      <c r="N346" s="445"/>
      <c r="O346" s="445"/>
      <c r="P346" s="445"/>
      <c r="Q346" s="445"/>
      <c r="R346" s="445"/>
      <c r="S346" s="445"/>
      <c r="T346" s="445"/>
      <c r="U346" s="445"/>
      <c r="V346" s="445"/>
    </row>
    <row r="347" spans="2:22" s="446" customFormat="1" ht="14.15" customHeight="1">
      <c r="B347" s="447">
        <v>340</v>
      </c>
      <c r="C347" s="562"/>
      <c r="D347" s="566"/>
      <c r="E347" s="567"/>
      <c r="F347" s="568"/>
      <c r="G347" s="576" t="str">
        <f>IF(E347="","",VLOOKUP(E347,Ref_Brg!$B$8:$C$311,2,FALSE))</f>
        <v/>
      </c>
      <c r="H347" s="445"/>
      <c r="I347" s="445"/>
      <c r="J347" s="445"/>
      <c r="K347" s="445"/>
      <c r="L347" s="445"/>
      <c r="M347" s="445"/>
      <c r="N347" s="445"/>
      <c r="O347" s="445"/>
      <c r="P347" s="445"/>
      <c r="Q347" s="445"/>
      <c r="R347" s="445"/>
      <c r="S347" s="445"/>
      <c r="T347" s="445"/>
      <c r="U347" s="445"/>
      <c r="V347" s="445"/>
    </row>
    <row r="348" spans="2:22" s="446" customFormat="1" ht="14.15" customHeight="1">
      <c r="B348" s="447">
        <v>341</v>
      </c>
      <c r="C348" s="562"/>
      <c r="D348" s="566"/>
      <c r="E348" s="567"/>
      <c r="F348" s="568"/>
      <c r="G348" s="576" t="str">
        <f>IF(E348="","",VLOOKUP(E348,Ref_Brg!$B$8:$C$311,2,FALSE))</f>
        <v/>
      </c>
      <c r="H348" s="445"/>
      <c r="I348" s="445"/>
      <c r="J348" s="445"/>
      <c r="K348" s="445"/>
      <c r="L348" s="445"/>
      <c r="M348" s="445"/>
      <c r="N348" s="445"/>
      <c r="O348" s="445"/>
      <c r="P348" s="445"/>
      <c r="Q348" s="445"/>
      <c r="R348" s="445"/>
      <c r="S348" s="445"/>
      <c r="T348" s="445"/>
      <c r="U348" s="445"/>
      <c r="V348" s="445"/>
    </row>
    <row r="349" spans="2:22" s="446" customFormat="1" ht="14.15" customHeight="1">
      <c r="B349" s="447">
        <v>342</v>
      </c>
      <c r="C349" s="562"/>
      <c r="D349" s="566"/>
      <c r="E349" s="567"/>
      <c r="F349" s="568"/>
      <c r="G349" s="576" t="str">
        <f>IF(E349="","",VLOOKUP(E349,Ref_Brg!$B$8:$C$311,2,FALSE))</f>
        <v/>
      </c>
      <c r="H349" s="445"/>
      <c r="I349" s="445"/>
      <c r="J349" s="445"/>
      <c r="K349" s="445"/>
      <c r="L349" s="445"/>
      <c r="M349" s="445"/>
      <c r="N349" s="445"/>
      <c r="O349" s="445"/>
      <c r="P349" s="445"/>
      <c r="Q349" s="445"/>
      <c r="R349" s="445"/>
      <c r="S349" s="445"/>
      <c r="T349" s="445"/>
      <c r="U349" s="445"/>
      <c r="V349" s="445"/>
    </row>
    <row r="350" spans="2:22" s="446" customFormat="1" ht="14.15" customHeight="1">
      <c r="B350" s="447">
        <v>343</v>
      </c>
      <c r="C350" s="562"/>
      <c r="D350" s="566"/>
      <c r="E350" s="567"/>
      <c r="F350" s="568"/>
      <c r="G350" s="576" t="str">
        <f>IF(E350="","",VLOOKUP(E350,Ref_Brg!$B$8:$C$311,2,FALSE))</f>
        <v/>
      </c>
      <c r="H350" s="445"/>
      <c r="I350" s="445"/>
      <c r="J350" s="445"/>
      <c r="K350" s="445"/>
      <c r="L350" s="445"/>
      <c r="M350" s="445"/>
      <c r="N350" s="445"/>
      <c r="O350" s="445"/>
      <c r="P350" s="445"/>
      <c r="Q350" s="445"/>
      <c r="R350" s="445"/>
      <c r="S350" s="445"/>
      <c r="T350" s="445"/>
      <c r="U350" s="445"/>
      <c r="V350" s="445"/>
    </row>
    <row r="351" spans="2:22" s="446" customFormat="1" ht="14.15" customHeight="1">
      <c r="B351" s="447">
        <v>344</v>
      </c>
      <c r="C351" s="562"/>
      <c r="D351" s="566"/>
      <c r="E351" s="567"/>
      <c r="F351" s="568"/>
      <c r="G351" s="576" t="str">
        <f>IF(E351="","",VLOOKUP(E351,Ref_Brg!$B$8:$C$311,2,FALSE))</f>
        <v/>
      </c>
      <c r="H351" s="445"/>
      <c r="I351" s="445"/>
      <c r="J351" s="445"/>
      <c r="K351" s="445"/>
      <c r="L351" s="445"/>
      <c r="M351" s="445"/>
      <c r="N351" s="445"/>
      <c r="O351" s="445"/>
      <c r="P351" s="445"/>
      <c r="Q351" s="445"/>
      <c r="R351" s="445"/>
      <c r="S351" s="445"/>
      <c r="T351" s="445"/>
      <c r="U351" s="445"/>
      <c r="V351" s="445"/>
    </row>
    <row r="352" spans="2:22" s="446" customFormat="1" ht="14.15" customHeight="1">
      <c r="B352" s="447">
        <v>345</v>
      </c>
      <c r="C352" s="562"/>
      <c r="D352" s="566"/>
      <c r="E352" s="567"/>
      <c r="F352" s="568"/>
      <c r="G352" s="576" t="str">
        <f>IF(E352="","",VLOOKUP(E352,Ref_Brg!$B$8:$C$311,2,FALSE))</f>
        <v/>
      </c>
      <c r="H352" s="445"/>
      <c r="I352" s="445"/>
      <c r="J352" s="445"/>
      <c r="K352" s="445"/>
      <c r="L352" s="445"/>
      <c r="M352" s="445"/>
      <c r="N352" s="445"/>
      <c r="O352" s="445"/>
      <c r="P352" s="445"/>
      <c r="Q352" s="445"/>
      <c r="R352" s="445"/>
      <c r="S352" s="445"/>
      <c r="T352" s="445"/>
      <c r="U352" s="445"/>
      <c r="V352" s="445"/>
    </row>
    <row r="353" spans="2:22" s="446" customFormat="1" ht="14.15" customHeight="1">
      <c r="B353" s="447">
        <v>346</v>
      </c>
      <c r="C353" s="562"/>
      <c r="D353" s="566"/>
      <c r="E353" s="567"/>
      <c r="F353" s="568"/>
      <c r="G353" s="576" t="str">
        <f>IF(E353="","",VLOOKUP(E353,Ref_Brg!$B$8:$C$311,2,FALSE))</f>
        <v/>
      </c>
      <c r="H353" s="445"/>
      <c r="I353" s="445"/>
      <c r="J353" s="445"/>
      <c r="K353" s="445"/>
      <c r="L353" s="445"/>
      <c r="M353" s="445"/>
      <c r="N353" s="445"/>
      <c r="O353" s="445"/>
      <c r="P353" s="445"/>
      <c r="Q353" s="445"/>
      <c r="R353" s="445"/>
      <c r="S353" s="445"/>
      <c r="T353" s="445"/>
      <c r="U353" s="445"/>
      <c r="V353" s="445"/>
    </row>
    <row r="354" spans="2:22" s="446" customFormat="1" ht="14.15" customHeight="1">
      <c r="B354" s="447">
        <v>347</v>
      </c>
      <c r="C354" s="562"/>
      <c r="D354" s="566"/>
      <c r="E354" s="567"/>
      <c r="F354" s="568"/>
      <c r="G354" s="576" t="str">
        <f>IF(E354="","",VLOOKUP(E354,Ref_Brg!$B$8:$C$311,2,FALSE))</f>
        <v/>
      </c>
      <c r="H354" s="445"/>
      <c r="I354" s="445"/>
      <c r="J354" s="445"/>
      <c r="K354" s="445"/>
      <c r="L354" s="445"/>
      <c r="M354" s="445"/>
      <c r="N354" s="445"/>
      <c r="O354" s="445"/>
      <c r="P354" s="445"/>
      <c r="Q354" s="445"/>
      <c r="R354" s="445"/>
      <c r="S354" s="445"/>
      <c r="T354" s="445"/>
      <c r="U354" s="445"/>
      <c r="V354" s="445"/>
    </row>
    <row r="355" spans="2:22" s="446" customFormat="1" ht="14.15" customHeight="1">
      <c r="B355" s="447">
        <v>348</v>
      </c>
      <c r="C355" s="562"/>
      <c r="D355" s="566"/>
      <c r="E355" s="567"/>
      <c r="F355" s="568"/>
      <c r="G355" s="576" t="str">
        <f>IF(E355="","",VLOOKUP(E355,Ref_Brg!$B$8:$C$311,2,FALSE))</f>
        <v/>
      </c>
      <c r="H355" s="445"/>
      <c r="I355" s="445"/>
      <c r="J355" s="445"/>
      <c r="K355" s="445"/>
      <c r="L355" s="445"/>
      <c r="M355" s="445"/>
      <c r="N355" s="445"/>
      <c r="O355" s="445"/>
      <c r="P355" s="445"/>
      <c r="Q355" s="445"/>
      <c r="R355" s="445"/>
      <c r="S355" s="445"/>
      <c r="T355" s="445"/>
      <c r="U355" s="445"/>
      <c r="V355" s="445"/>
    </row>
    <row r="356" spans="2:22" s="446" customFormat="1" ht="14.15" customHeight="1">
      <c r="B356" s="447">
        <v>349</v>
      </c>
      <c r="C356" s="562"/>
      <c r="D356" s="566"/>
      <c r="E356" s="567"/>
      <c r="F356" s="568"/>
      <c r="G356" s="576" t="str">
        <f>IF(E356="","",VLOOKUP(E356,Ref_Brg!$B$8:$C$311,2,FALSE))</f>
        <v/>
      </c>
      <c r="H356" s="445"/>
      <c r="I356" s="445"/>
      <c r="J356" s="445"/>
      <c r="K356" s="445"/>
      <c r="L356" s="445"/>
      <c r="M356" s="445"/>
      <c r="N356" s="445"/>
      <c r="O356" s="445"/>
      <c r="P356" s="445"/>
      <c r="Q356" s="445"/>
      <c r="R356" s="445"/>
      <c r="S356" s="445"/>
      <c r="T356" s="445"/>
      <c r="U356" s="445"/>
      <c r="V356" s="445"/>
    </row>
    <row r="357" spans="2:22" s="446" customFormat="1" ht="14.15" customHeight="1">
      <c r="B357" s="447">
        <v>350</v>
      </c>
      <c r="C357" s="562"/>
      <c r="D357" s="566"/>
      <c r="E357" s="567"/>
      <c r="F357" s="568"/>
      <c r="G357" s="576" t="str">
        <f>IF(E357="","",VLOOKUP(E357,Ref_Brg!$B$8:$C$311,2,FALSE))</f>
        <v/>
      </c>
      <c r="H357" s="445"/>
      <c r="I357" s="445"/>
      <c r="J357" s="445"/>
      <c r="K357" s="445"/>
      <c r="L357" s="445"/>
      <c r="M357" s="445"/>
      <c r="N357" s="445"/>
      <c r="O357" s="445"/>
      <c r="P357" s="445"/>
      <c r="Q357" s="445"/>
      <c r="R357" s="445"/>
      <c r="S357" s="445"/>
      <c r="T357" s="445"/>
      <c r="U357" s="445"/>
      <c r="V357" s="445"/>
    </row>
    <row r="358" spans="2:22" s="446" customFormat="1" ht="14.15" customHeight="1">
      <c r="B358" s="447">
        <v>351</v>
      </c>
      <c r="C358" s="562"/>
      <c r="D358" s="566"/>
      <c r="E358" s="567"/>
      <c r="F358" s="568"/>
      <c r="G358" s="576" t="str">
        <f>IF(E358="","",VLOOKUP(E358,Ref_Brg!$B$8:$C$311,2,FALSE))</f>
        <v/>
      </c>
      <c r="H358" s="445"/>
      <c r="I358" s="445"/>
      <c r="J358" s="445"/>
      <c r="K358" s="445"/>
      <c r="L358" s="445"/>
      <c r="M358" s="445"/>
      <c r="N358" s="445"/>
      <c r="O358" s="445"/>
      <c r="P358" s="445"/>
      <c r="Q358" s="445"/>
      <c r="R358" s="445"/>
      <c r="S358" s="445"/>
      <c r="T358" s="445"/>
      <c r="U358" s="445"/>
      <c r="V358" s="445"/>
    </row>
    <row r="359" spans="2:22" s="446" customFormat="1" ht="14.15" customHeight="1">
      <c r="B359" s="447">
        <v>352</v>
      </c>
      <c r="C359" s="562"/>
      <c r="D359" s="566"/>
      <c r="E359" s="567"/>
      <c r="F359" s="568"/>
      <c r="G359" s="576" t="str">
        <f>IF(E359="","",VLOOKUP(E359,Ref_Brg!$B$8:$C$311,2,FALSE))</f>
        <v/>
      </c>
      <c r="H359" s="445"/>
      <c r="I359" s="445"/>
      <c r="J359" s="445"/>
      <c r="K359" s="445"/>
      <c r="L359" s="445"/>
      <c r="M359" s="445"/>
      <c r="N359" s="445"/>
      <c r="O359" s="445"/>
      <c r="P359" s="445"/>
      <c r="Q359" s="445"/>
      <c r="R359" s="445"/>
      <c r="S359" s="445"/>
      <c r="T359" s="445"/>
      <c r="U359" s="445"/>
      <c r="V359" s="445"/>
    </row>
    <row r="360" spans="2:22" s="446" customFormat="1" ht="14.15" customHeight="1">
      <c r="B360" s="447">
        <v>353</v>
      </c>
      <c r="C360" s="562"/>
      <c r="D360" s="566"/>
      <c r="E360" s="567"/>
      <c r="F360" s="568"/>
      <c r="G360" s="576" t="str">
        <f>IF(E360="","",VLOOKUP(E360,Ref_Brg!$B$8:$C$311,2,FALSE))</f>
        <v/>
      </c>
      <c r="H360" s="445"/>
      <c r="I360" s="445"/>
      <c r="J360" s="445"/>
      <c r="K360" s="445"/>
      <c r="L360" s="445"/>
      <c r="M360" s="445"/>
      <c r="N360" s="445"/>
      <c r="O360" s="445"/>
      <c r="P360" s="445"/>
      <c r="Q360" s="445"/>
      <c r="R360" s="445"/>
      <c r="S360" s="445"/>
      <c r="T360" s="445"/>
      <c r="U360" s="445"/>
      <c r="V360" s="445"/>
    </row>
    <row r="361" spans="2:22" s="446" customFormat="1" ht="14.15" customHeight="1">
      <c r="B361" s="447">
        <v>354</v>
      </c>
      <c r="C361" s="562"/>
      <c r="D361" s="566"/>
      <c r="E361" s="567"/>
      <c r="F361" s="568"/>
      <c r="G361" s="576" t="str">
        <f>IF(E361="","",VLOOKUP(E361,Ref_Brg!$B$8:$C$311,2,FALSE))</f>
        <v/>
      </c>
      <c r="H361" s="445"/>
      <c r="I361" s="445"/>
      <c r="J361" s="445"/>
      <c r="K361" s="445"/>
      <c r="L361" s="445"/>
      <c r="M361" s="445"/>
      <c r="N361" s="445"/>
      <c r="O361" s="445"/>
      <c r="P361" s="445"/>
      <c r="Q361" s="445"/>
      <c r="R361" s="445"/>
      <c r="S361" s="445"/>
      <c r="T361" s="445"/>
      <c r="U361" s="445"/>
      <c r="V361" s="445"/>
    </row>
    <row r="362" spans="2:22" s="446" customFormat="1" ht="14.15" customHeight="1">
      <c r="B362" s="447">
        <v>355</v>
      </c>
      <c r="C362" s="562"/>
      <c r="D362" s="566"/>
      <c r="E362" s="567"/>
      <c r="F362" s="568"/>
      <c r="G362" s="576" t="str">
        <f>IF(E362="","",VLOOKUP(E362,Ref_Brg!$B$8:$C$311,2,FALSE))</f>
        <v/>
      </c>
      <c r="H362" s="445"/>
      <c r="I362" s="445"/>
      <c r="J362" s="445"/>
      <c r="K362" s="445"/>
      <c r="L362" s="445"/>
      <c r="M362" s="445"/>
      <c r="N362" s="445"/>
      <c r="O362" s="445"/>
      <c r="P362" s="445"/>
      <c r="Q362" s="445"/>
      <c r="R362" s="445"/>
      <c r="S362" s="445"/>
      <c r="T362" s="445"/>
      <c r="U362" s="445"/>
      <c r="V362" s="445"/>
    </row>
    <row r="363" spans="2:22" s="446" customFormat="1" ht="14.15" customHeight="1">
      <c r="B363" s="447">
        <v>356</v>
      </c>
      <c r="C363" s="562"/>
      <c r="D363" s="566"/>
      <c r="E363" s="567"/>
      <c r="F363" s="568"/>
      <c r="G363" s="576" t="str">
        <f>IF(E363="","",VLOOKUP(E363,Ref_Brg!$B$8:$C$311,2,FALSE))</f>
        <v/>
      </c>
      <c r="H363" s="445"/>
      <c r="I363" s="445"/>
      <c r="J363" s="445"/>
      <c r="K363" s="445"/>
      <c r="L363" s="445"/>
      <c r="M363" s="445"/>
      <c r="N363" s="445"/>
      <c r="O363" s="445"/>
      <c r="P363" s="445"/>
      <c r="Q363" s="445"/>
      <c r="R363" s="445"/>
      <c r="S363" s="445"/>
      <c r="T363" s="445"/>
      <c r="U363" s="445"/>
      <c r="V363" s="445"/>
    </row>
    <row r="364" spans="2:22" s="446" customFormat="1" ht="14.15" customHeight="1">
      <c r="B364" s="447">
        <v>357</v>
      </c>
      <c r="C364" s="562"/>
      <c r="D364" s="566"/>
      <c r="E364" s="567"/>
      <c r="F364" s="568"/>
      <c r="G364" s="576" t="str">
        <f>IF(E364="","",VLOOKUP(E364,Ref_Brg!$B$8:$C$311,2,FALSE))</f>
        <v/>
      </c>
      <c r="H364" s="445"/>
      <c r="I364" s="445"/>
      <c r="J364" s="445"/>
      <c r="K364" s="445"/>
      <c r="L364" s="445"/>
      <c r="M364" s="445"/>
      <c r="N364" s="445"/>
      <c r="O364" s="445"/>
      <c r="P364" s="445"/>
      <c r="Q364" s="445"/>
      <c r="R364" s="445"/>
      <c r="S364" s="445"/>
      <c r="T364" s="445"/>
      <c r="U364" s="445"/>
      <c r="V364" s="445"/>
    </row>
    <row r="365" spans="2:22" s="446" customFormat="1" ht="14.15" customHeight="1">
      <c r="B365" s="447">
        <v>358</v>
      </c>
      <c r="C365" s="562"/>
      <c r="D365" s="566"/>
      <c r="E365" s="567"/>
      <c r="F365" s="568"/>
      <c r="G365" s="576" t="str">
        <f>IF(E365="","",VLOOKUP(E365,Ref_Brg!$B$8:$C$311,2,FALSE))</f>
        <v/>
      </c>
      <c r="H365" s="445"/>
      <c r="I365" s="445"/>
      <c r="J365" s="445"/>
      <c r="K365" s="445"/>
      <c r="L365" s="445"/>
      <c r="M365" s="445"/>
      <c r="N365" s="445"/>
      <c r="O365" s="445"/>
      <c r="P365" s="445"/>
      <c r="Q365" s="445"/>
      <c r="R365" s="445"/>
      <c r="S365" s="445"/>
      <c r="T365" s="445"/>
      <c r="U365" s="445"/>
      <c r="V365" s="445"/>
    </row>
    <row r="366" spans="2:22" s="446" customFormat="1" ht="14.15" customHeight="1">
      <c r="B366" s="447">
        <v>359</v>
      </c>
      <c r="C366" s="562"/>
      <c r="D366" s="566"/>
      <c r="E366" s="567"/>
      <c r="F366" s="568"/>
      <c r="G366" s="576" t="str">
        <f>IF(E366="","",VLOOKUP(E366,Ref_Brg!$B$8:$C$311,2,FALSE))</f>
        <v/>
      </c>
      <c r="H366" s="445"/>
      <c r="I366" s="445"/>
      <c r="J366" s="445"/>
      <c r="K366" s="445"/>
      <c r="L366" s="445"/>
      <c r="M366" s="445"/>
      <c r="N366" s="445"/>
      <c r="O366" s="445"/>
      <c r="P366" s="445"/>
      <c r="Q366" s="445"/>
      <c r="R366" s="445"/>
      <c r="S366" s="445"/>
      <c r="T366" s="445"/>
      <c r="U366" s="445"/>
      <c r="V366" s="445"/>
    </row>
    <row r="367" spans="2:22" s="446" customFormat="1" ht="14.15" customHeight="1">
      <c r="B367" s="447">
        <v>360</v>
      </c>
      <c r="C367" s="562"/>
      <c r="D367" s="566"/>
      <c r="E367" s="567"/>
      <c r="F367" s="568"/>
      <c r="G367" s="576" t="str">
        <f>IF(E367="","",VLOOKUP(E367,Ref_Brg!$B$8:$C$311,2,FALSE))</f>
        <v/>
      </c>
      <c r="H367" s="445"/>
      <c r="I367" s="445"/>
      <c r="J367" s="445"/>
      <c r="K367" s="445"/>
      <c r="L367" s="445"/>
      <c r="M367" s="445"/>
      <c r="N367" s="445"/>
      <c r="O367" s="445"/>
      <c r="P367" s="445"/>
      <c r="Q367" s="445"/>
      <c r="R367" s="445"/>
      <c r="S367" s="445"/>
      <c r="T367" s="445"/>
      <c r="U367" s="445"/>
      <c r="V367" s="445"/>
    </row>
    <row r="368" spans="2:22" s="446" customFormat="1" ht="14.15" customHeight="1">
      <c r="B368" s="447">
        <v>361</v>
      </c>
      <c r="C368" s="562"/>
      <c r="D368" s="566"/>
      <c r="E368" s="567"/>
      <c r="F368" s="568"/>
      <c r="G368" s="576" t="str">
        <f>IF(E368="","",VLOOKUP(E368,Ref_Brg!$B$8:$C$311,2,FALSE))</f>
        <v/>
      </c>
      <c r="H368" s="445"/>
      <c r="I368" s="445"/>
      <c r="J368" s="445"/>
      <c r="K368" s="445"/>
      <c r="L368" s="445"/>
      <c r="M368" s="445"/>
      <c r="N368" s="445"/>
      <c r="O368" s="445"/>
      <c r="P368" s="445"/>
      <c r="Q368" s="445"/>
      <c r="R368" s="445"/>
      <c r="S368" s="445"/>
      <c r="T368" s="445"/>
      <c r="U368" s="445"/>
      <c r="V368" s="445"/>
    </row>
    <row r="369" spans="2:22" s="446" customFormat="1" ht="14.15" customHeight="1">
      <c r="B369" s="447">
        <v>362</v>
      </c>
      <c r="C369" s="562"/>
      <c r="D369" s="566"/>
      <c r="E369" s="567"/>
      <c r="F369" s="568"/>
      <c r="G369" s="576" t="str">
        <f>IF(E369="","",VLOOKUP(E369,Ref_Brg!$B$8:$C$311,2,FALSE))</f>
        <v/>
      </c>
      <c r="H369" s="445"/>
      <c r="I369" s="445"/>
      <c r="J369" s="445"/>
      <c r="K369" s="445"/>
      <c r="L369" s="445"/>
      <c r="M369" s="445"/>
      <c r="N369" s="445"/>
      <c r="O369" s="445"/>
      <c r="P369" s="445"/>
      <c r="Q369" s="445"/>
      <c r="R369" s="445"/>
      <c r="S369" s="445"/>
      <c r="T369" s="445"/>
      <c r="U369" s="445"/>
      <c r="V369" s="445"/>
    </row>
    <row r="370" spans="2:22" s="446" customFormat="1" ht="14.15" customHeight="1">
      <c r="B370" s="447">
        <v>363</v>
      </c>
      <c r="C370" s="562"/>
      <c r="D370" s="566"/>
      <c r="E370" s="567"/>
      <c r="F370" s="568"/>
      <c r="G370" s="576" t="str">
        <f>IF(E370="","",VLOOKUP(E370,Ref_Brg!$B$8:$C$311,2,FALSE))</f>
        <v/>
      </c>
      <c r="H370" s="445"/>
      <c r="I370" s="445"/>
      <c r="J370" s="445"/>
      <c r="K370" s="445"/>
      <c r="L370" s="445"/>
      <c r="M370" s="445"/>
      <c r="N370" s="445"/>
      <c r="O370" s="445"/>
      <c r="P370" s="445"/>
      <c r="Q370" s="445"/>
      <c r="R370" s="445"/>
      <c r="S370" s="445"/>
      <c r="T370" s="445"/>
      <c r="U370" s="445"/>
      <c r="V370" s="445"/>
    </row>
    <row r="371" spans="2:22" s="446" customFormat="1" ht="14.15" customHeight="1">
      <c r="B371" s="447">
        <v>364</v>
      </c>
      <c r="C371" s="562"/>
      <c r="D371" s="566"/>
      <c r="E371" s="567"/>
      <c r="F371" s="568"/>
      <c r="G371" s="576" t="str">
        <f>IF(E371="","",VLOOKUP(E371,Ref_Brg!$B$8:$C$311,2,FALSE))</f>
        <v/>
      </c>
      <c r="H371" s="445"/>
      <c r="I371" s="445"/>
      <c r="J371" s="445"/>
      <c r="K371" s="445"/>
      <c r="L371" s="445"/>
      <c r="M371" s="445"/>
      <c r="N371" s="445"/>
      <c r="O371" s="445"/>
      <c r="P371" s="445"/>
      <c r="Q371" s="445"/>
      <c r="R371" s="445"/>
      <c r="S371" s="445"/>
      <c r="T371" s="445"/>
      <c r="U371" s="445"/>
      <c r="V371" s="445"/>
    </row>
    <row r="372" spans="2:22" s="446" customFormat="1" ht="14.15" customHeight="1">
      <c r="B372" s="447">
        <v>365</v>
      </c>
      <c r="C372" s="562"/>
      <c r="D372" s="566"/>
      <c r="E372" s="567"/>
      <c r="F372" s="568"/>
      <c r="G372" s="576" t="str">
        <f>IF(E372="","",VLOOKUP(E372,Ref_Brg!$B$8:$C$311,2,FALSE))</f>
        <v/>
      </c>
      <c r="H372" s="445"/>
      <c r="I372" s="445"/>
      <c r="J372" s="445"/>
      <c r="K372" s="445"/>
      <c r="L372" s="445"/>
      <c r="M372" s="445"/>
      <c r="N372" s="445"/>
      <c r="O372" s="445"/>
      <c r="P372" s="445"/>
      <c r="Q372" s="445"/>
      <c r="R372" s="445"/>
      <c r="S372" s="445"/>
      <c r="T372" s="445"/>
      <c r="U372" s="445"/>
      <c r="V372" s="445"/>
    </row>
    <row r="373" spans="2:22" s="446" customFormat="1" ht="14.15" customHeight="1">
      <c r="B373" s="447">
        <v>366</v>
      </c>
      <c r="C373" s="562"/>
      <c r="D373" s="566"/>
      <c r="E373" s="567"/>
      <c r="F373" s="568"/>
      <c r="G373" s="576" t="str">
        <f>IF(E373="","",VLOOKUP(E373,Ref_Brg!$B$8:$C$311,2,FALSE))</f>
        <v/>
      </c>
      <c r="H373" s="445"/>
      <c r="I373" s="445"/>
      <c r="J373" s="445"/>
      <c r="K373" s="445"/>
      <c r="L373" s="445"/>
      <c r="M373" s="445"/>
      <c r="N373" s="445"/>
      <c r="O373" s="445"/>
      <c r="P373" s="445"/>
      <c r="Q373" s="445"/>
      <c r="R373" s="445"/>
      <c r="S373" s="445"/>
      <c r="T373" s="445"/>
      <c r="U373" s="445"/>
      <c r="V373" s="445"/>
    </row>
    <row r="374" spans="2:22" s="446" customFormat="1" ht="14.15" customHeight="1">
      <c r="B374" s="447">
        <v>367</v>
      </c>
      <c r="C374" s="562"/>
      <c r="D374" s="566"/>
      <c r="E374" s="567"/>
      <c r="F374" s="568"/>
      <c r="G374" s="576" t="str">
        <f>IF(E374="","",VLOOKUP(E374,Ref_Brg!$B$8:$C$311,2,FALSE))</f>
        <v/>
      </c>
      <c r="H374" s="445"/>
      <c r="I374" s="445"/>
      <c r="J374" s="445"/>
      <c r="K374" s="445"/>
      <c r="L374" s="445"/>
      <c r="M374" s="445"/>
      <c r="N374" s="445"/>
      <c r="O374" s="445"/>
      <c r="P374" s="445"/>
      <c r="Q374" s="445"/>
      <c r="R374" s="445"/>
      <c r="S374" s="445"/>
      <c r="T374" s="445"/>
      <c r="U374" s="445"/>
      <c r="V374" s="445"/>
    </row>
    <row r="375" spans="2:22" s="446" customFormat="1" ht="14.15" customHeight="1">
      <c r="B375" s="447">
        <v>368</v>
      </c>
      <c r="C375" s="562"/>
      <c r="D375" s="566"/>
      <c r="E375" s="567"/>
      <c r="F375" s="568"/>
      <c r="G375" s="576" t="str">
        <f>IF(E375="","",VLOOKUP(E375,Ref_Brg!$B$8:$C$311,2,FALSE))</f>
        <v/>
      </c>
      <c r="H375" s="445"/>
      <c r="I375" s="445"/>
      <c r="J375" s="445"/>
      <c r="K375" s="445"/>
      <c r="L375" s="445"/>
      <c r="M375" s="445"/>
      <c r="N375" s="445"/>
      <c r="O375" s="445"/>
      <c r="P375" s="445"/>
      <c r="Q375" s="445"/>
      <c r="R375" s="445"/>
      <c r="S375" s="445"/>
      <c r="T375" s="445"/>
      <c r="U375" s="445"/>
      <c r="V375" s="445"/>
    </row>
    <row r="376" spans="2:22" s="446" customFormat="1" ht="14.15" customHeight="1">
      <c r="B376" s="447">
        <v>369</v>
      </c>
      <c r="C376" s="562"/>
      <c r="D376" s="566"/>
      <c r="E376" s="567"/>
      <c r="F376" s="568"/>
      <c r="G376" s="576" t="str">
        <f>IF(E376="","",VLOOKUP(E376,Ref_Brg!$B$8:$C$311,2,FALSE))</f>
        <v/>
      </c>
      <c r="H376" s="445"/>
      <c r="I376" s="445"/>
      <c r="J376" s="445"/>
      <c r="K376" s="445"/>
      <c r="L376" s="445"/>
      <c r="M376" s="445"/>
      <c r="N376" s="445"/>
      <c r="O376" s="445"/>
      <c r="P376" s="445"/>
      <c r="Q376" s="445"/>
      <c r="R376" s="445"/>
      <c r="S376" s="445"/>
      <c r="T376" s="445"/>
      <c r="U376" s="445"/>
      <c r="V376" s="445"/>
    </row>
    <row r="377" spans="2:22" s="446" customFormat="1" ht="14.15" customHeight="1">
      <c r="B377" s="447">
        <v>370</v>
      </c>
      <c r="C377" s="562"/>
      <c r="D377" s="566"/>
      <c r="E377" s="567"/>
      <c r="F377" s="568"/>
      <c r="G377" s="576" t="str">
        <f>IF(E377="","",VLOOKUP(E377,Ref_Brg!$B$8:$C$311,2,FALSE))</f>
        <v/>
      </c>
      <c r="H377" s="445"/>
      <c r="I377" s="445"/>
      <c r="J377" s="445"/>
      <c r="K377" s="445"/>
      <c r="L377" s="445"/>
      <c r="M377" s="445"/>
      <c r="N377" s="445"/>
      <c r="O377" s="445"/>
      <c r="P377" s="445"/>
      <c r="Q377" s="445"/>
      <c r="R377" s="445"/>
      <c r="S377" s="445"/>
      <c r="T377" s="445"/>
      <c r="U377" s="445"/>
      <c r="V377" s="445"/>
    </row>
    <row r="378" spans="2:22" s="446" customFormat="1" ht="14.15" customHeight="1">
      <c r="B378" s="447">
        <v>371</v>
      </c>
      <c r="C378" s="562"/>
      <c r="D378" s="566"/>
      <c r="E378" s="567"/>
      <c r="F378" s="568"/>
      <c r="G378" s="576" t="str">
        <f>IF(E378="","",VLOOKUP(E378,Ref_Brg!$B$8:$C$311,2,FALSE))</f>
        <v/>
      </c>
      <c r="H378" s="445"/>
      <c r="I378" s="445"/>
      <c r="J378" s="445"/>
      <c r="K378" s="445"/>
      <c r="L378" s="445"/>
      <c r="M378" s="445"/>
      <c r="N378" s="445"/>
      <c r="O378" s="445"/>
      <c r="P378" s="445"/>
      <c r="Q378" s="445"/>
      <c r="R378" s="445"/>
      <c r="S378" s="445"/>
      <c r="T378" s="445"/>
      <c r="U378" s="445"/>
      <c r="V378" s="445"/>
    </row>
    <row r="379" spans="2:22" s="446" customFormat="1" ht="14.15" customHeight="1">
      <c r="B379" s="447">
        <v>372</v>
      </c>
      <c r="C379" s="562"/>
      <c r="D379" s="566"/>
      <c r="E379" s="567"/>
      <c r="F379" s="568"/>
      <c r="G379" s="576" t="str">
        <f>IF(E379="","",VLOOKUP(E379,Ref_Brg!$B$8:$C$311,2,FALSE))</f>
        <v/>
      </c>
      <c r="H379" s="445"/>
      <c r="I379" s="445"/>
      <c r="J379" s="445"/>
      <c r="K379" s="445"/>
      <c r="L379" s="445"/>
      <c r="M379" s="445"/>
      <c r="N379" s="445"/>
      <c r="O379" s="445"/>
      <c r="P379" s="445"/>
      <c r="Q379" s="445"/>
      <c r="R379" s="445"/>
      <c r="S379" s="445"/>
      <c r="T379" s="445"/>
      <c r="U379" s="445"/>
      <c r="V379" s="445"/>
    </row>
    <row r="380" spans="2:22" s="446" customFormat="1" ht="14.15" customHeight="1">
      <c r="B380" s="447">
        <v>373</v>
      </c>
      <c r="C380" s="562"/>
      <c r="D380" s="566"/>
      <c r="E380" s="567"/>
      <c r="F380" s="568"/>
      <c r="G380" s="576" t="str">
        <f>IF(E380="","",VLOOKUP(E380,Ref_Brg!$B$8:$C$311,2,FALSE))</f>
        <v/>
      </c>
      <c r="H380" s="445"/>
      <c r="I380" s="445"/>
      <c r="J380" s="445"/>
      <c r="K380" s="445"/>
      <c r="L380" s="445"/>
      <c r="M380" s="445"/>
      <c r="N380" s="445"/>
      <c r="O380" s="445"/>
      <c r="P380" s="445"/>
      <c r="Q380" s="445"/>
      <c r="R380" s="445"/>
      <c r="S380" s="445"/>
      <c r="T380" s="445"/>
      <c r="U380" s="445"/>
      <c r="V380" s="445"/>
    </row>
    <row r="381" spans="2:22" s="446" customFormat="1" ht="14.15" customHeight="1">
      <c r="B381" s="447">
        <v>374</v>
      </c>
      <c r="C381" s="562"/>
      <c r="D381" s="566"/>
      <c r="E381" s="567"/>
      <c r="F381" s="568"/>
      <c r="G381" s="576" t="str">
        <f>IF(E381="","",VLOOKUP(E381,Ref_Brg!$B$8:$C$311,2,FALSE))</f>
        <v/>
      </c>
      <c r="H381" s="445"/>
      <c r="I381" s="445"/>
      <c r="J381" s="445"/>
      <c r="K381" s="445"/>
      <c r="L381" s="445"/>
      <c r="M381" s="445"/>
      <c r="N381" s="445"/>
      <c r="O381" s="445"/>
      <c r="P381" s="445"/>
      <c r="Q381" s="445"/>
      <c r="R381" s="445"/>
      <c r="S381" s="445"/>
      <c r="T381" s="445"/>
      <c r="U381" s="445"/>
      <c r="V381" s="445"/>
    </row>
    <row r="382" spans="2:22" s="446" customFormat="1" ht="14.15" customHeight="1">
      <c r="B382" s="447">
        <v>375</v>
      </c>
      <c r="C382" s="562"/>
      <c r="D382" s="566"/>
      <c r="E382" s="567"/>
      <c r="F382" s="568"/>
      <c r="G382" s="576" t="str">
        <f>IF(E382="","",VLOOKUP(E382,Ref_Brg!$B$8:$C$311,2,FALSE))</f>
        <v/>
      </c>
      <c r="H382" s="445"/>
      <c r="I382" s="445"/>
      <c r="J382" s="445"/>
      <c r="K382" s="445"/>
      <c r="L382" s="445"/>
      <c r="M382" s="445"/>
      <c r="N382" s="445"/>
      <c r="O382" s="445"/>
      <c r="P382" s="445"/>
      <c r="Q382" s="445"/>
      <c r="R382" s="445"/>
      <c r="S382" s="445"/>
      <c r="T382" s="445"/>
      <c r="U382" s="445"/>
      <c r="V382" s="445"/>
    </row>
    <row r="383" spans="2:22" s="446" customFormat="1" ht="14.15" customHeight="1">
      <c r="B383" s="447">
        <v>376</v>
      </c>
      <c r="C383" s="562"/>
      <c r="D383" s="566"/>
      <c r="E383" s="567"/>
      <c r="F383" s="568"/>
      <c r="G383" s="576" t="str">
        <f>IF(E383="","",VLOOKUP(E383,Ref_Brg!$B$8:$C$311,2,FALSE))</f>
        <v/>
      </c>
      <c r="H383" s="445"/>
      <c r="I383" s="445"/>
      <c r="J383" s="445"/>
      <c r="K383" s="445"/>
      <c r="L383" s="445"/>
      <c r="M383" s="445"/>
      <c r="N383" s="445"/>
      <c r="O383" s="445"/>
      <c r="P383" s="445"/>
      <c r="Q383" s="445"/>
      <c r="R383" s="445"/>
      <c r="S383" s="445"/>
      <c r="T383" s="445"/>
      <c r="U383" s="445"/>
      <c r="V383" s="445"/>
    </row>
    <row r="384" spans="2:22" s="446" customFormat="1" ht="14.15" customHeight="1">
      <c r="B384" s="447">
        <v>377</v>
      </c>
      <c r="C384" s="562"/>
      <c r="D384" s="566"/>
      <c r="E384" s="567"/>
      <c r="F384" s="568"/>
      <c r="G384" s="576" t="str">
        <f>IF(E384="","",VLOOKUP(E384,Ref_Brg!$B$8:$C$311,2,FALSE))</f>
        <v/>
      </c>
      <c r="H384" s="445"/>
      <c r="I384" s="445"/>
      <c r="J384" s="445"/>
      <c r="K384" s="445"/>
      <c r="L384" s="445"/>
      <c r="M384" s="445"/>
      <c r="N384" s="445"/>
      <c r="O384" s="445"/>
      <c r="P384" s="445"/>
      <c r="Q384" s="445"/>
      <c r="R384" s="445"/>
      <c r="S384" s="445"/>
      <c r="T384" s="445"/>
      <c r="U384" s="445"/>
      <c r="V384" s="445"/>
    </row>
    <row r="385" spans="2:22" s="446" customFormat="1" ht="14.15" customHeight="1">
      <c r="B385" s="447">
        <v>378</v>
      </c>
      <c r="C385" s="562"/>
      <c r="D385" s="566"/>
      <c r="E385" s="567"/>
      <c r="F385" s="568"/>
      <c r="G385" s="576" t="str">
        <f>IF(E385="","",VLOOKUP(E385,Ref_Brg!$B$8:$C$311,2,FALSE))</f>
        <v/>
      </c>
      <c r="H385" s="445"/>
      <c r="I385" s="445"/>
      <c r="J385" s="445"/>
      <c r="K385" s="445"/>
      <c r="L385" s="445"/>
      <c r="M385" s="445"/>
      <c r="N385" s="445"/>
      <c r="O385" s="445"/>
      <c r="P385" s="445"/>
      <c r="Q385" s="445"/>
      <c r="R385" s="445"/>
      <c r="S385" s="445"/>
      <c r="T385" s="445"/>
      <c r="U385" s="445"/>
      <c r="V385" s="445"/>
    </row>
    <row r="386" spans="2:22" s="446" customFormat="1" ht="14.15" customHeight="1">
      <c r="B386" s="447">
        <v>379</v>
      </c>
      <c r="C386" s="562"/>
      <c r="D386" s="566"/>
      <c r="E386" s="567"/>
      <c r="F386" s="568"/>
      <c r="G386" s="576" t="str">
        <f>IF(E386="","",VLOOKUP(E386,Ref_Brg!$B$8:$C$311,2,FALSE))</f>
        <v/>
      </c>
      <c r="H386" s="445"/>
      <c r="I386" s="445"/>
      <c r="J386" s="445"/>
      <c r="K386" s="445"/>
      <c r="L386" s="445"/>
      <c r="M386" s="445"/>
      <c r="N386" s="445"/>
      <c r="O386" s="445"/>
      <c r="P386" s="445"/>
      <c r="Q386" s="445"/>
      <c r="R386" s="445"/>
      <c r="S386" s="445"/>
      <c r="T386" s="445"/>
      <c r="U386" s="445"/>
      <c r="V386" s="445"/>
    </row>
    <row r="387" spans="2:22" s="446" customFormat="1" ht="14.15" customHeight="1">
      <c r="B387" s="447">
        <v>380</v>
      </c>
      <c r="C387" s="562"/>
      <c r="D387" s="566"/>
      <c r="E387" s="567"/>
      <c r="F387" s="568"/>
      <c r="G387" s="576" t="str">
        <f>IF(E387="","",VLOOKUP(E387,Ref_Brg!$B$8:$C$311,2,FALSE))</f>
        <v/>
      </c>
      <c r="H387" s="445"/>
      <c r="I387" s="445"/>
      <c r="J387" s="445"/>
      <c r="K387" s="445"/>
      <c r="L387" s="445"/>
      <c r="M387" s="445"/>
      <c r="N387" s="445"/>
      <c r="O387" s="445"/>
      <c r="P387" s="445"/>
      <c r="Q387" s="445"/>
      <c r="R387" s="445"/>
      <c r="S387" s="445"/>
      <c r="T387" s="445"/>
      <c r="U387" s="445"/>
      <c r="V387" s="445"/>
    </row>
    <row r="388" spans="2:22" s="446" customFormat="1" ht="14.15" customHeight="1">
      <c r="B388" s="447">
        <v>381</v>
      </c>
      <c r="C388" s="562"/>
      <c r="D388" s="566"/>
      <c r="E388" s="567"/>
      <c r="F388" s="568"/>
      <c r="G388" s="576" t="str">
        <f>IF(E388="","",VLOOKUP(E388,Ref_Brg!$B$8:$C$311,2,FALSE))</f>
        <v/>
      </c>
      <c r="H388" s="445"/>
      <c r="I388" s="445"/>
      <c r="J388" s="445"/>
      <c r="K388" s="445"/>
      <c r="L388" s="445"/>
      <c r="M388" s="445"/>
      <c r="N388" s="445"/>
      <c r="O388" s="445"/>
      <c r="P388" s="445"/>
      <c r="Q388" s="445"/>
      <c r="R388" s="445"/>
      <c r="S388" s="445"/>
      <c r="T388" s="445"/>
      <c r="U388" s="445"/>
      <c r="V388" s="445"/>
    </row>
    <row r="389" spans="2:22" s="446" customFormat="1" ht="14.15" customHeight="1">
      <c r="B389" s="447">
        <v>382</v>
      </c>
      <c r="C389" s="562"/>
      <c r="D389" s="566"/>
      <c r="E389" s="567"/>
      <c r="F389" s="568"/>
      <c r="G389" s="576" t="str">
        <f>IF(E389="","",VLOOKUP(E389,Ref_Brg!$B$8:$C$311,2,FALSE))</f>
        <v/>
      </c>
      <c r="H389" s="445"/>
      <c r="I389" s="445"/>
      <c r="J389" s="445"/>
      <c r="K389" s="445"/>
      <c r="L389" s="445"/>
      <c r="M389" s="445"/>
      <c r="N389" s="445"/>
      <c r="O389" s="445"/>
      <c r="P389" s="445"/>
      <c r="Q389" s="445"/>
      <c r="R389" s="445"/>
      <c r="S389" s="445"/>
      <c r="T389" s="445"/>
      <c r="U389" s="445"/>
      <c r="V389" s="445"/>
    </row>
    <row r="390" spans="2:22" s="446" customFormat="1" ht="14.15" customHeight="1">
      <c r="B390" s="447">
        <v>383</v>
      </c>
      <c r="C390" s="562"/>
      <c r="D390" s="566"/>
      <c r="E390" s="567"/>
      <c r="F390" s="568"/>
      <c r="G390" s="576" t="str">
        <f>IF(E390="","",VLOOKUP(E390,Ref_Brg!$B$8:$C$311,2,FALSE))</f>
        <v/>
      </c>
      <c r="H390" s="445"/>
      <c r="I390" s="445"/>
      <c r="J390" s="445"/>
      <c r="K390" s="445"/>
      <c r="L390" s="445"/>
      <c r="M390" s="445"/>
      <c r="N390" s="445"/>
      <c r="O390" s="445"/>
      <c r="P390" s="445"/>
      <c r="Q390" s="445"/>
      <c r="R390" s="445"/>
      <c r="S390" s="445"/>
      <c r="T390" s="445"/>
      <c r="U390" s="445"/>
      <c r="V390" s="445"/>
    </row>
    <row r="391" spans="2:22" s="446" customFormat="1" ht="14.15" customHeight="1">
      <c r="B391" s="447">
        <v>384</v>
      </c>
      <c r="C391" s="562"/>
      <c r="D391" s="566"/>
      <c r="E391" s="567"/>
      <c r="F391" s="568"/>
      <c r="G391" s="576" t="str">
        <f>IF(E391="","",VLOOKUP(E391,Ref_Brg!$B$8:$C$311,2,FALSE))</f>
        <v/>
      </c>
      <c r="H391" s="445"/>
      <c r="I391" s="445"/>
      <c r="J391" s="445"/>
      <c r="K391" s="445"/>
      <c r="L391" s="445"/>
      <c r="M391" s="445"/>
      <c r="N391" s="445"/>
      <c r="O391" s="445"/>
      <c r="P391" s="445"/>
      <c r="Q391" s="445"/>
      <c r="R391" s="445"/>
      <c r="S391" s="445"/>
      <c r="T391" s="445"/>
      <c r="U391" s="445"/>
      <c r="V391" s="445"/>
    </row>
    <row r="392" spans="2:22" s="446" customFormat="1" ht="14.15" customHeight="1">
      <c r="B392" s="447">
        <v>385</v>
      </c>
      <c r="C392" s="562"/>
      <c r="D392" s="566"/>
      <c r="E392" s="567"/>
      <c r="F392" s="568"/>
      <c r="G392" s="576" t="str">
        <f>IF(E392="","",VLOOKUP(E392,Ref_Brg!$B$8:$C$311,2,FALSE))</f>
        <v/>
      </c>
      <c r="H392" s="445"/>
      <c r="I392" s="445"/>
      <c r="J392" s="445"/>
      <c r="K392" s="445"/>
      <c r="L392" s="445"/>
      <c r="M392" s="445"/>
      <c r="N392" s="445"/>
      <c r="O392" s="445"/>
      <c r="P392" s="445"/>
      <c r="Q392" s="445"/>
      <c r="R392" s="445"/>
      <c r="S392" s="445"/>
      <c r="T392" s="445"/>
      <c r="U392" s="445"/>
      <c r="V392" s="445"/>
    </row>
    <row r="393" spans="2:22" s="446" customFormat="1" ht="14.15" customHeight="1">
      <c r="B393" s="447">
        <v>386</v>
      </c>
      <c r="C393" s="562"/>
      <c r="D393" s="566"/>
      <c r="E393" s="567"/>
      <c r="F393" s="568"/>
      <c r="G393" s="576" t="str">
        <f>IF(E393="","",VLOOKUP(E393,Ref_Brg!$B$8:$C$311,2,FALSE))</f>
        <v/>
      </c>
      <c r="H393" s="445"/>
      <c r="I393" s="445"/>
      <c r="J393" s="445"/>
      <c r="K393" s="445"/>
      <c r="L393" s="445"/>
      <c r="M393" s="445"/>
      <c r="N393" s="445"/>
      <c r="O393" s="445"/>
      <c r="P393" s="445"/>
      <c r="Q393" s="445"/>
      <c r="R393" s="445"/>
      <c r="S393" s="445"/>
      <c r="T393" s="445"/>
      <c r="U393" s="445"/>
      <c r="V393" s="445"/>
    </row>
    <row r="394" spans="2:22" s="446" customFormat="1" ht="14.15" customHeight="1">
      <c r="B394" s="447">
        <v>387</v>
      </c>
      <c r="C394" s="562"/>
      <c r="D394" s="566"/>
      <c r="E394" s="567"/>
      <c r="F394" s="568"/>
      <c r="G394" s="576" t="str">
        <f>IF(E394="","",VLOOKUP(E394,Ref_Brg!$B$8:$C$311,2,FALSE))</f>
        <v/>
      </c>
      <c r="H394" s="445"/>
      <c r="I394" s="445"/>
      <c r="J394" s="445"/>
      <c r="K394" s="445"/>
      <c r="L394" s="445"/>
      <c r="M394" s="445"/>
      <c r="N394" s="445"/>
      <c r="O394" s="445"/>
      <c r="P394" s="445"/>
      <c r="Q394" s="445"/>
      <c r="R394" s="445"/>
      <c r="S394" s="445"/>
      <c r="T394" s="445"/>
      <c r="U394" s="445"/>
      <c r="V394" s="445"/>
    </row>
    <row r="395" spans="2:22" s="446" customFormat="1" ht="14.15" customHeight="1">
      <c r="B395" s="447">
        <v>388</v>
      </c>
      <c r="C395" s="562"/>
      <c r="D395" s="566"/>
      <c r="E395" s="567"/>
      <c r="F395" s="568"/>
      <c r="G395" s="576" t="str">
        <f>IF(E395="","",VLOOKUP(E395,Ref_Brg!$B$8:$C$311,2,FALSE))</f>
        <v/>
      </c>
      <c r="H395" s="445"/>
      <c r="I395" s="445"/>
      <c r="J395" s="445"/>
      <c r="K395" s="445"/>
      <c r="L395" s="445"/>
      <c r="M395" s="445"/>
      <c r="N395" s="445"/>
      <c r="O395" s="445"/>
      <c r="P395" s="445"/>
      <c r="Q395" s="445"/>
      <c r="R395" s="445"/>
      <c r="S395" s="445"/>
      <c r="T395" s="445"/>
      <c r="U395" s="445"/>
      <c r="V395" s="445"/>
    </row>
    <row r="396" spans="2:22" s="446" customFormat="1" ht="14.15" customHeight="1">
      <c r="B396" s="447">
        <v>389</v>
      </c>
      <c r="C396" s="562"/>
      <c r="D396" s="566"/>
      <c r="E396" s="567"/>
      <c r="F396" s="568"/>
      <c r="G396" s="576" t="str">
        <f>IF(E396="","",VLOOKUP(E396,Ref_Brg!$B$8:$C$311,2,FALSE))</f>
        <v/>
      </c>
      <c r="H396" s="445"/>
      <c r="I396" s="445"/>
      <c r="J396" s="445"/>
      <c r="K396" s="445"/>
      <c r="L396" s="445"/>
      <c r="M396" s="445"/>
      <c r="N396" s="445"/>
      <c r="O396" s="445"/>
      <c r="P396" s="445"/>
      <c r="Q396" s="445"/>
      <c r="R396" s="445"/>
      <c r="S396" s="445"/>
      <c r="T396" s="445"/>
      <c r="U396" s="445"/>
      <c r="V396" s="445"/>
    </row>
    <row r="397" spans="2:22" s="446" customFormat="1" ht="14.15" customHeight="1">
      <c r="B397" s="447">
        <v>390</v>
      </c>
      <c r="C397" s="562"/>
      <c r="D397" s="566"/>
      <c r="E397" s="567"/>
      <c r="F397" s="568"/>
      <c r="G397" s="576" t="str">
        <f>IF(E397="","",VLOOKUP(E397,Ref_Brg!$B$8:$C$311,2,FALSE))</f>
        <v/>
      </c>
      <c r="H397" s="445"/>
      <c r="I397" s="445"/>
      <c r="J397" s="445"/>
      <c r="K397" s="445"/>
      <c r="L397" s="445"/>
      <c r="M397" s="445"/>
      <c r="N397" s="445"/>
      <c r="O397" s="445"/>
      <c r="P397" s="445"/>
      <c r="Q397" s="445"/>
      <c r="R397" s="445"/>
      <c r="S397" s="445"/>
      <c r="T397" s="445"/>
      <c r="U397" s="445"/>
      <c r="V397" s="445"/>
    </row>
    <row r="398" spans="2:22" s="446" customFormat="1" ht="14.15" customHeight="1">
      <c r="B398" s="447">
        <v>391</v>
      </c>
      <c r="C398" s="562"/>
      <c r="D398" s="566"/>
      <c r="E398" s="567"/>
      <c r="F398" s="568"/>
      <c r="G398" s="576" t="str">
        <f>IF(E398="","",VLOOKUP(E398,Ref_Brg!$B$8:$C$311,2,FALSE))</f>
        <v/>
      </c>
      <c r="H398" s="445"/>
      <c r="I398" s="445"/>
      <c r="J398" s="445"/>
      <c r="K398" s="445"/>
      <c r="L398" s="445"/>
      <c r="M398" s="445"/>
      <c r="N398" s="445"/>
      <c r="O398" s="445"/>
      <c r="P398" s="445"/>
      <c r="Q398" s="445"/>
      <c r="R398" s="445"/>
      <c r="S398" s="445"/>
      <c r="T398" s="445"/>
      <c r="U398" s="445"/>
      <c r="V398" s="445"/>
    </row>
    <row r="399" spans="2:22" s="446" customFormat="1" ht="14.15" customHeight="1">
      <c r="B399" s="447">
        <v>392</v>
      </c>
      <c r="C399" s="562"/>
      <c r="D399" s="566"/>
      <c r="E399" s="567"/>
      <c r="F399" s="568"/>
      <c r="G399" s="576" t="str">
        <f>IF(E399="","",VLOOKUP(E399,Ref_Brg!$B$8:$C$311,2,FALSE))</f>
        <v/>
      </c>
      <c r="H399" s="445"/>
      <c r="I399" s="445"/>
      <c r="J399" s="445"/>
      <c r="K399" s="445"/>
      <c r="L399" s="445"/>
      <c r="M399" s="445"/>
      <c r="N399" s="445"/>
      <c r="O399" s="445"/>
      <c r="P399" s="445"/>
      <c r="Q399" s="445"/>
      <c r="R399" s="445"/>
      <c r="S399" s="445"/>
      <c r="T399" s="445"/>
      <c r="U399" s="445"/>
      <c r="V399" s="445"/>
    </row>
    <row r="400" spans="2:22" s="446" customFormat="1" ht="14.15" customHeight="1">
      <c r="B400" s="447">
        <v>393</v>
      </c>
      <c r="C400" s="562"/>
      <c r="D400" s="566"/>
      <c r="E400" s="567"/>
      <c r="F400" s="568"/>
      <c r="G400" s="576" t="str">
        <f>IF(E400="","",VLOOKUP(E400,Ref_Brg!$B$8:$C$311,2,FALSE))</f>
        <v/>
      </c>
      <c r="H400" s="445"/>
      <c r="I400" s="445"/>
      <c r="J400" s="445"/>
      <c r="K400" s="445"/>
      <c r="L400" s="445"/>
      <c r="M400" s="445"/>
      <c r="N400" s="445"/>
      <c r="O400" s="445"/>
      <c r="P400" s="445"/>
      <c r="Q400" s="445"/>
      <c r="R400" s="445"/>
      <c r="S400" s="445"/>
      <c r="T400" s="445"/>
      <c r="U400" s="445"/>
      <c r="V400" s="445"/>
    </row>
    <row r="401" spans="2:22" s="446" customFormat="1" ht="14.15" customHeight="1">
      <c r="B401" s="447">
        <v>394</v>
      </c>
      <c r="C401" s="562"/>
      <c r="D401" s="566"/>
      <c r="E401" s="567"/>
      <c r="F401" s="568"/>
      <c r="G401" s="576" t="str">
        <f>IF(E401="","",VLOOKUP(E401,Ref_Brg!$B$8:$C$311,2,FALSE))</f>
        <v/>
      </c>
      <c r="H401" s="445"/>
      <c r="I401" s="445"/>
      <c r="J401" s="445"/>
      <c r="K401" s="445"/>
      <c r="L401" s="445"/>
      <c r="M401" s="445"/>
      <c r="N401" s="445"/>
      <c r="O401" s="445"/>
      <c r="P401" s="445"/>
      <c r="Q401" s="445"/>
      <c r="R401" s="445"/>
      <c r="S401" s="445"/>
      <c r="T401" s="445"/>
      <c r="U401" s="445"/>
      <c r="V401" s="445"/>
    </row>
    <row r="402" spans="2:22" s="446" customFormat="1" ht="14.15" customHeight="1">
      <c r="B402" s="447">
        <v>395</v>
      </c>
      <c r="C402" s="562"/>
      <c r="D402" s="566"/>
      <c r="E402" s="567"/>
      <c r="F402" s="568"/>
      <c r="G402" s="576" t="str">
        <f>IF(E402="","",VLOOKUP(E402,Ref_Brg!$B$8:$C$311,2,FALSE))</f>
        <v/>
      </c>
      <c r="H402" s="445"/>
      <c r="I402" s="445"/>
      <c r="J402" s="445"/>
      <c r="K402" s="445"/>
      <c r="L402" s="445"/>
      <c r="M402" s="445"/>
      <c r="N402" s="445"/>
      <c r="O402" s="445"/>
      <c r="P402" s="445"/>
      <c r="Q402" s="445"/>
      <c r="R402" s="445"/>
      <c r="S402" s="445"/>
      <c r="T402" s="445"/>
      <c r="U402" s="445"/>
      <c r="V402" s="445"/>
    </row>
    <row r="403" spans="2:22" s="446" customFormat="1" ht="14.15" customHeight="1">
      <c r="B403" s="447">
        <v>396</v>
      </c>
      <c r="C403" s="562"/>
      <c r="D403" s="566"/>
      <c r="E403" s="567"/>
      <c r="F403" s="568"/>
      <c r="G403" s="576" t="str">
        <f>IF(E403="","",VLOOKUP(E403,Ref_Brg!$B$8:$C$311,2,FALSE))</f>
        <v/>
      </c>
      <c r="H403" s="445"/>
      <c r="I403" s="445"/>
      <c r="J403" s="445"/>
      <c r="K403" s="445"/>
      <c r="L403" s="445"/>
      <c r="M403" s="445"/>
      <c r="N403" s="445"/>
      <c r="O403" s="445"/>
      <c r="P403" s="445"/>
      <c r="Q403" s="445"/>
      <c r="R403" s="445"/>
      <c r="S403" s="445"/>
      <c r="T403" s="445"/>
      <c r="U403" s="445"/>
      <c r="V403" s="445"/>
    </row>
    <row r="404" spans="2:22" s="446" customFormat="1" ht="14.15" customHeight="1">
      <c r="B404" s="447">
        <v>397</v>
      </c>
      <c r="C404" s="562"/>
      <c r="D404" s="566"/>
      <c r="E404" s="567"/>
      <c r="F404" s="568"/>
      <c r="G404" s="576" t="str">
        <f>IF(E404="","",VLOOKUP(E404,Ref_Brg!$B$8:$C$311,2,FALSE))</f>
        <v/>
      </c>
      <c r="H404" s="445"/>
      <c r="I404" s="445"/>
      <c r="J404" s="445"/>
      <c r="K404" s="445"/>
      <c r="L404" s="445"/>
      <c r="M404" s="445"/>
      <c r="N404" s="445"/>
      <c r="O404" s="445"/>
      <c r="P404" s="445"/>
      <c r="Q404" s="445"/>
      <c r="R404" s="445"/>
      <c r="S404" s="445"/>
      <c r="T404" s="445"/>
      <c r="U404" s="445"/>
      <c r="V404" s="445"/>
    </row>
    <row r="405" spans="2:22" s="446" customFormat="1" ht="14.15" customHeight="1">
      <c r="B405" s="447">
        <v>398</v>
      </c>
      <c r="C405" s="562"/>
      <c r="D405" s="566"/>
      <c r="E405" s="567"/>
      <c r="F405" s="568"/>
      <c r="G405" s="576" t="str">
        <f>IF(E405="","",VLOOKUP(E405,Ref_Brg!$B$8:$C$311,2,FALSE))</f>
        <v/>
      </c>
      <c r="H405" s="445"/>
      <c r="I405" s="445"/>
      <c r="J405" s="445"/>
      <c r="K405" s="445"/>
      <c r="L405" s="445"/>
      <c r="M405" s="445"/>
      <c r="N405" s="445"/>
      <c r="O405" s="445"/>
      <c r="P405" s="445"/>
      <c r="Q405" s="445"/>
      <c r="R405" s="445"/>
      <c r="S405" s="445"/>
      <c r="T405" s="445"/>
      <c r="U405" s="445"/>
      <c r="V405" s="445"/>
    </row>
    <row r="406" spans="2:22" s="446" customFormat="1" ht="14.15" customHeight="1">
      <c r="B406" s="447">
        <v>399</v>
      </c>
      <c r="C406" s="562"/>
      <c r="D406" s="566"/>
      <c r="E406" s="567"/>
      <c r="F406" s="568"/>
      <c r="G406" s="576" t="str">
        <f>IF(E406="","",VLOOKUP(E406,Ref_Brg!$B$8:$C$311,2,FALSE))</f>
        <v/>
      </c>
      <c r="H406" s="445"/>
      <c r="I406" s="445"/>
      <c r="J406" s="445"/>
      <c r="K406" s="445"/>
      <c r="L406" s="445"/>
      <c r="M406" s="445"/>
      <c r="N406" s="445"/>
      <c r="O406" s="445"/>
      <c r="P406" s="445"/>
      <c r="Q406" s="445"/>
      <c r="R406" s="445"/>
      <c r="S406" s="445"/>
      <c r="T406" s="445"/>
      <c r="U406" s="445"/>
      <c r="V406" s="445"/>
    </row>
    <row r="407" spans="2:22" s="446" customFormat="1" ht="14.15" customHeight="1">
      <c r="B407" s="447">
        <v>400</v>
      </c>
      <c r="C407" s="562"/>
      <c r="D407" s="566"/>
      <c r="E407" s="567"/>
      <c r="F407" s="568"/>
      <c r="G407" s="576" t="str">
        <f>IF(E407="","",VLOOKUP(E407,Ref_Brg!$B$8:$C$311,2,FALSE))</f>
        <v/>
      </c>
      <c r="H407" s="445"/>
      <c r="I407" s="445"/>
      <c r="J407" s="445"/>
      <c r="K407" s="445"/>
      <c r="L407" s="445"/>
      <c r="M407" s="445"/>
      <c r="N407" s="445"/>
      <c r="O407" s="445"/>
      <c r="P407" s="445"/>
      <c r="Q407" s="445"/>
      <c r="R407" s="445"/>
      <c r="S407" s="445"/>
      <c r="T407" s="445"/>
      <c r="U407" s="445"/>
      <c r="V407" s="445"/>
    </row>
    <row r="408" spans="2:22" s="446" customFormat="1" ht="14.15" customHeight="1">
      <c r="B408" s="447">
        <v>401</v>
      </c>
      <c r="C408" s="562"/>
      <c r="D408" s="566"/>
      <c r="E408" s="567"/>
      <c r="F408" s="568"/>
      <c r="G408" s="576" t="str">
        <f>IF(E408="","",VLOOKUP(E408,Ref_Brg!$B$8:$C$311,2,FALSE))</f>
        <v/>
      </c>
      <c r="H408" s="445"/>
      <c r="I408" s="445"/>
      <c r="J408" s="445"/>
      <c r="K408" s="445"/>
      <c r="L408" s="445"/>
      <c r="M408" s="445"/>
      <c r="N408" s="445"/>
      <c r="O408" s="445"/>
      <c r="P408" s="445"/>
      <c r="Q408" s="445"/>
      <c r="R408" s="445"/>
      <c r="S408" s="445"/>
      <c r="T408" s="445"/>
      <c r="U408" s="445"/>
      <c r="V408" s="445"/>
    </row>
    <row r="409" spans="2:22" s="446" customFormat="1" ht="14.15" customHeight="1">
      <c r="B409" s="447">
        <v>402</v>
      </c>
      <c r="C409" s="562"/>
      <c r="D409" s="566"/>
      <c r="E409" s="567"/>
      <c r="F409" s="568"/>
      <c r="G409" s="576" t="str">
        <f>IF(E409="","",VLOOKUP(E409,Ref_Brg!$B$8:$C$311,2,FALSE))</f>
        <v/>
      </c>
      <c r="H409" s="445"/>
      <c r="I409" s="445"/>
      <c r="J409" s="445"/>
      <c r="K409" s="445"/>
      <c r="L409" s="445"/>
      <c r="M409" s="445"/>
      <c r="N409" s="445"/>
      <c r="O409" s="445"/>
      <c r="P409" s="445"/>
      <c r="Q409" s="445"/>
      <c r="R409" s="445"/>
      <c r="S409" s="445"/>
      <c r="T409" s="445"/>
      <c r="U409" s="445"/>
      <c r="V409" s="445"/>
    </row>
    <row r="410" spans="2:22" s="446" customFormat="1" ht="14.15" customHeight="1">
      <c r="B410" s="447">
        <v>403</v>
      </c>
      <c r="C410" s="562"/>
      <c r="D410" s="566"/>
      <c r="E410" s="567"/>
      <c r="F410" s="568"/>
      <c r="G410" s="576" t="str">
        <f>IF(E410="","",VLOOKUP(E410,Ref_Brg!$B$8:$C$311,2,FALSE))</f>
        <v/>
      </c>
      <c r="H410" s="445"/>
      <c r="I410" s="445"/>
      <c r="J410" s="445"/>
      <c r="K410" s="445"/>
      <c r="L410" s="445"/>
      <c r="M410" s="445"/>
      <c r="N410" s="445"/>
      <c r="O410" s="445"/>
      <c r="P410" s="445"/>
      <c r="Q410" s="445"/>
      <c r="R410" s="445"/>
      <c r="S410" s="445"/>
      <c r="T410" s="445"/>
      <c r="U410" s="445"/>
      <c r="V410" s="445"/>
    </row>
    <row r="411" spans="2:22" s="446" customFormat="1" ht="14.15" customHeight="1">
      <c r="B411" s="447">
        <v>404</v>
      </c>
      <c r="C411" s="562"/>
      <c r="D411" s="566"/>
      <c r="E411" s="567"/>
      <c r="F411" s="568"/>
      <c r="G411" s="576" t="str">
        <f>IF(E411="","",VLOOKUP(E411,Ref_Brg!$B$8:$C$311,2,FALSE))</f>
        <v/>
      </c>
      <c r="H411" s="445"/>
      <c r="I411" s="445"/>
      <c r="J411" s="445"/>
      <c r="K411" s="445"/>
      <c r="L411" s="445"/>
      <c r="M411" s="445"/>
      <c r="N411" s="445"/>
      <c r="O411" s="445"/>
      <c r="P411" s="445"/>
      <c r="Q411" s="445"/>
      <c r="R411" s="445"/>
      <c r="S411" s="445"/>
      <c r="T411" s="445"/>
      <c r="U411" s="445"/>
      <c r="V411" s="445"/>
    </row>
    <row r="412" spans="2:22" s="446" customFormat="1" ht="14.15" customHeight="1">
      <c r="B412" s="447">
        <v>405</v>
      </c>
      <c r="C412" s="562"/>
      <c r="D412" s="566"/>
      <c r="E412" s="567"/>
      <c r="F412" s="568"/>
      <c r="G412" s="576" t="str">
        <f>IF(E412="","",VLOOKUP(E412,Ref_Brg!$B$8:$C$311,2,FALSE))</f>
        <v/>
      </c>
      <c r="H412" s="445"/>
      <c r="I412" s="445"/>
      <c r="J412" s="445"/>
      <c r="K412" s="445"/>
      <c r="L412" s="445"/>
      <c r="M412" s="445"/>
      <c r="N412" s="445"/>
      <c r="O412" s="445"/>
      <c r="P412" s="445"/>
      <c r="Q412" s="445"/>
      <c r="R412" s="445"/>
      <c r="S412" s="445"/>
      <c r="T412" s="445"/>
      <c r="U412" s="445"/>
      <c r="V412" s="445"/>
    </row>
    <row r="413" spans="2:22" s="446" customFormat="1" ht="14.15" customHeight="1">
      <c r="B413" s="447">
        <v>406</v>
      </c>
      <c r="C413" s="562"/>
      <c r="D413" s="566"/>
      <c r="E413" s="567"/>
      <c r="F413" s="568"/>
      <c r="G413" s="576" t="str">
        <f>IF(E413="","",VLOOKUP(E413,Ref_Brg!$B$8:$C$311,2,FALSE))</f>
        <v/>
      </c>
      <c r="H413" s="445"/>
      <c r="I413" s="445"/>
      <c r="J413" s="445"/>
      <c r="K413" s="445"/>
      <c r="L413" s="445"/>
      <c r="M413" s="445"/>
      <c r="N413" s="445"/>
      <c r="O413" s="445"/>
      <c r="P413" s="445"/>
      <c r="Q413" s="445"/>
      <c r="R413" s="445"/>
      <c r="S413" s="445"/>
      <c r="T413" s="445"/>
      <c r="U413" s="445"/>
      <c r="V413" s="445"/>
    </row>
    <row r="414" spans="2:22" s="446" customFormat="1" ht="14.15" customHeight="1">
      <c r="B414" s="447">
        <v>407</v>
      </c>
      <c r="C414" s="562"/>
      <c r="D414" s="566"/>
      <c r="E414" s="567"/>
      <c r="F414" s="568"/>
      <c r="G414" s="576" t="str">
        <f>IF(E414="","",VLOOKUP(E414,Ref_Brg!$B$8:$C$311,2,FALSE))</f>
        <v/>
      </c>
      <c r="H414" s="445"/>
      <c r="I414" s="445"/>
      <c r="J414" s="445"/>
      <c r="K414" s="445"/>
      <c r="L414" s="445"/>
      <c r="M414" s="445"/>
      <c r="N414" s="445"/>
      <c r="O414" s="445"/>
      <c r="P414" s="445"/>
      <c r="Q414" s="445"/>
      <c r="R414" s="445"/>
      <c r="S414" s="445"/>
      <c r="T414" s="445"/>
      <c r="U414" s="445"/>
      <c r="V414" s="445"/>
    </row>
    <row r="415" spans="2:22" s="446" customFormat="1" ht="14.15" customHeight="1">
      <c r="B415" s="447">
        <v>408</v>
      </c>
      <c r="C415" s="562"/>
      <c r="D415" s="566"/>
      <c r="E415" s="567"/>
      <c r="F415" s="568"/>
      <c r="G415" s="576" t="str">
        <f>IF(E415="","",VLOOKUP(E415,Ref_Brg!$B$8:$C$311,2,FALSE))</f>
        <v/>
      </c>
      <c r="H415" s="445"/>
      <c r="I415" s="445"/>
      <c r="J415" s="445"/>
      <c r="K415" s="445"/>
      <c r="L415" s="445"/>
      <c r="M415" s="445"/>
      <c r="N415" s="445"/>
      <c r="O415" s="445"/>
      <c r="P415" s="445"/>
      <c r="Q415" s="445"/>
      <c r="R415" s="445"/>
      <c r="S415" s="445"/>
      <c r="T415" s="445"/>
      <c r="U415" s="445"/>
      <c r="V415" s="445"/>
    </row>
    <row r="416" spans="2:22" s="446" customFormat="1" ht="14.15" customHeight="1">
      <c r="B416" s="447">
        <v>409</v>
      </c>
      <c r="C416" s="562"/>
      <c r="D416" s="566"/>
      <c r="E416" s="567"/>
      <c r="F416" s="568"/>
      <c r="G416" s="576" t="str">
        <f>IF(E416="","",VLOOKUP(E416,Ref_Brg!$B$8:$C$311,2,FALSE))</f>
        <v/>
      </c>
      <c r="H416" s="445"/>
      <c r="I416" s="445"/>
      <c r="J416" s="445"/>
      <c r="K416" s="445"/>
      <c r="L416" s="445"/>
      <c r="M416" s="445"/>
      <c r="N416" s="445"/>
      <c r="O416" s="445"/>
      <c r="P416" s="445"/>
      <c r="Q416" s="445"/>
      <c r="R416" s="445"/>
      <c r="S416" s="445"/>
      <c r="T416" s="445"/>
      <c r="U416" s="445"/>
      <c r="V416" s="445"/>
    </row>
    <row r="417" spans="2:22" s="446" customFormat="1" ht="14.15" customHeight="1">
      <c r="B417" s="447">
        <v>410</v>
      </c>
      <c r="C417" s="562"/>
      <c r="D417" s="566"/>
      <c r="E417" s="567"/>
      <c r="F417" s="568"/>
      <c r="G417" s="576" t="str">
        <f>IF(E417="","",VLOOKUP(E417,Ref_Brg!$B$8:$C$311,2,FALSE))</f>
        <v/>
      </c>
      <c r="H417" s="445"/>
      <c r="I417" s="445"/>
      <c r="J417" s="445"/>
      <c r="K417" s="445"/>
      <c r="L417" s="445"/>
      <c r="M417" s="445"/>
      <c r="N417" s="445"/>
      <c r="O417" s="445"/>
      <c r="P417" s="445"/>
      <c r="Q417" s="445"/>
      <c r="R417" s="445"/>
      <c r="S417" s="445"/>
      <c r="T417" s="445"/>
      <c r="U417" s="445"/>
      <c r="V417" s="445"/>
    </row>
    <row r="418" spans="2:22" s="446" customFormat="1" ht="14.15" customHeight="1">
      <c r="B418" s="447">
        <v>411</v>
      </c>
      <c r="C418" s="562"/>
      <c r="D418" s="566"/>
      <c r="E418" s="567"/>
      <c r="F418" s="568"/>
      <c r="G418" s="576" t="str">
        <f>IF(E418="","",VLOOKUP(E418,Ref_Brg!$B$8:$C$311,2,FALSE))</f>
        <v/>
      </c>
      <c r="H418" s="445"/>
      <c r="I418" s="445"/>
      <c r="J418" s="445"/>
      <c r="K418" s="445"/>
      <c r="L418" s="445"/>
      <c r="M418" s="445"/>
      <c r="N418" s="445"/>
      <c r="O418" s="445"/>
      <c r="P418" s="445"/>
      <c r="Q418" s="445"/>
      <c r="R418" s="445"/>
      <c r="S418" s="445"/>
      <c r="T418" s="445"/>
      <c r="U418" s="445"/>
      <c r="V418" s="445"/>
    </row>
    <row r="419" spans="2:22" s="446" customFormat="1" ht="14.15" customHeight="1">
      <c r="B419" s="447">
        <v>412</v>
      </c>
      <c r="C419" s="562"/>
      <c r="D419" s="566"/>
      <c r="E419" s="567"/>
      <c r="F419" s="568"/>
      <c r="G419" s="576" t="str">
        <f>IF(E419="","",VLOOKUP(E419,Ref_Brg!$B$8:$C$311,2,FALSE))</f>
        <v/>
      </c>
      <c r="H419" s="445"/>
      <c r="I419" s="445"/>
      <c r="J419" s="445"/>
      <c r="K419" s="445"/>
      <c r="L419" s="445"/>
      <c r="M419" s="445"/>
      <c r="N419" s="445"/>
      <c r="O419" s="445"/>
      <c r="P419" s="445"/>
      <c r="Q419" s="445"/>
      <c r="R419" s="445"/>
      <c r="S419" s="445"/>
      <c r="T419" s="445"/>
      <c r="U419" s="445"/>
      <c r="V419" s="445"/>
    </row>
    <row r="420" spans="2:22" s="446" customFormat="1" ht="14.15" customHeight="1">
      <c r="B420" s="447">
        <v>413</v>
      </c>
      <c r="C420" s="562"/>
      <c r="D420" s="566"/>
      <c r="E420" s="567"/>
      <c r="F420" s="568"/>
      <c r="G420" s="576" t="str">
        <f>IF(E420="","",VLOOKUP(E420,Ref_Brg!$B$8:$C$311,2,FALSE))</f>
        <v/>
      </c>
      <c r="H420" s="445"/>
      <c r="I420" s="445"/>
      <c r="J420" s="445"/>
      <c r="K420" s="445"/>
      <c r="L420" s="445"/>
      <c r="M420" s="445"/>
      <c r="N420" s="445"/>
      <c r="O420" s="445"/>
      <c r="P420" s="445"/>
      <c r="Q420" s="445"/>
      <c r="R420" s="445"/>
      <c r="S420" s="445"/>
      <c r="T420" s="445"/>
      <c r="U420" s="445"/>
      <c r="V420" s="445"/>
    </row>
    <row r="421" spans="2:22" s="446" customFormat="1" ht="14.15" customHeight="1">
      <c r="B421" s="447">
        <v>414</v>
      </c>
      <c r="C421" s="562"/>
      <c r="D421" s="566"/>
      <c r="E421" s="567"/>
      <c r="F421" s="568"/>
      <c r="G421" s="576" t="str">
        <f>IF(E421="","",VLOOKUP(E421,Ref_Brg!$B$8:$C$311,2,FALSE))</f>
        <v/>
      </c>
      <c r="H421" s="445"/>
      <c r="I421" s="445"/>
      <c r="J421" s="445"/>
      <c r="K421" s="445"/>
      <c r="L421" s="445"/>
      <c r="M421" s="445"/>
      <c r="N421" s="445"/>
      <c r="O421" s="445"/>
      <c r="P421" s="445"/>
      <c r="Q421" s="445"/>
      <c r="R421" s="445"/>
      <c r="S421" s="445"/>
      <c r="T421" s="445"/>
      <c r="U421" s="445"/>
      <c r="V421" s="445"/>
    </row>
    <row r="422" spans="2:22" s="446" customFormat="1" ht="14.15" customHeight="1">
      <c r="B422" s="447">
        <v>415</v>
      </c>
      <c r="C422" s="562"/>
      <c r="D422" s="566"/>
      <c r="E422" s="567"/>
      <c r="F422" s="568"/>
      <c r="G422" s="576" t="str">
        <f>IF(E422="","",VLOOKUP(E422,Ref_Brg!$B$8:$C$311,2,FALSE))</f>
        <v/>
      </c>
      <c r="H422" s="445"/>
      <c r="I422" s="445"/>
      <c r="J422" s="445"/>
      <c r="K422" s="445"/>
      <c r="L422" s="445"/>
      <c r="M422" s="445"/>
      <c r="N422" s="445"/>
      <c r="O422" s="445"/>
      <c r="P422" s="445"/>
      <c r="Q422" s="445"/>
      <c r="R422" s="445"/>
      <c r="S422" s="445"/>
      <c r="T422" s="445"/>
      <c r="U422" s="445"/>
      <c r="V422" s="445"/>
    </row>
    <row r="423" spans="2:22" s="446" customFormat="1" ht="14.15" customHeight="1">
      <c r="B423" s="447">
        <v>416</v>
      </c>
      <c r="C423" s="562"/>
      <c r="D423" s="566"/>
      <c r="E423" s="567"/>
      <c r="F423" s="568"/>
      <c r="G423" s="576" t="str">
        <f>IF(E423="","",VLOOKUP(E423,Ref_Brg!$B$8:$C$311,2,FALSE))</f>
        <v/>
      </c>
      <c r="H423" s="445"/>
      <c r="I423" s="445"/>
      <c r="J423" s="445"/>
      <c r="K423" s="445"/>
      <c r="L423" s="445"/>
      <c r="M423" s="445"/>
      <c r="N423" s="445"/>
      <c r="O423" s="445"/>
      <c r="P423" s="445"/>
      <c r="Q423" s="445"/>
      <c r="R423" s="445"/>
      <c r="S423" s="445"/>
      <c r="T423" s="445"/>
      <c r="U423" s="445"/>
      <c r="V423" s="445"/>
    </row>
    <row r="424" spans="2:22" s="446" customFormat="1" ht="14.15" customHeight="1">
      <c r="B424" s="447">
        <v>417</v>
      </c>
      <c r="C424" s="562"/>
      <c r="D424" s="566"/>
      <c r="E424" s="567"/>
      <c r="F424" s="568"/>
      <c r="G424" s="576" t="str">
        <f>IF(E424="","",VLOOKUP(E424,Ref_Brg!$B$8:$C$311,2,FALSE))</f>
        <v/>
      </c>
      <c r="H424" s="445"/>
      <c r="I424" s="445"/>
      <c r="J424" s="445"/>
      <c r="K424" s="445"/>
      <c r="L424" s="445"/>
      <c r="M424" s="445"/>
      <c r="N424" s="445"/>
      <c r="O424" s="445"/>
      <c r="P424" s="445"/>
      <c r="Q424" s="445"/>
      <c r="R424" s="445"/>
      <c r="S424" s="445"/>
      <c r="T424" s="445"/>
      <c r="U424" s="445"/>
      <c r="V424" s="445"/>
    </row>
    <row r="425" spans="2:22" s="446" customFormat="1" ht="14.15" customHeight="1">
      <c r="B425" s="447">
        <v>418</v>
      </c>
      <c r="C425" s="562"/>
      <c r="D425" s="566"/>
      <c r="E425" s="567"/>
      <c r="F425" s="568"/>
      <c r="G425" s="576" t="str">
        <f>IF(E425="","",VLOOKUP(E425,Ref_Brg!$B$8:$C$311,2,FALSE))</f>
        <v/>
      </c>
      <c r="H425" s="445"/>
      <c r="I425" s="445"/>
      <c r="J425" s="445"/>
      <c r="K425" s="445"/>
      <c r="L425" s="445"/>
      <c r="M425" s="445"/>
      <c r="N425" s="445"/>
      <c r="O425" s="445"/>
      <c r="P425" s="445"/>
      <c r="Q425" s="445"/>
      <c r="R425" s="445"/>
      <c r="S425" s="445"/>
      <c r="T425" s="445"/>
      <c r="U425" s="445"/>
      <c r="V425" s="445"/>
    </row>
    <row r="426" spans="2:22" s="446" customFormat="1" ht="14.15" customHeight="1">
      <c r="B426" s="447">
        <v>419</v>
      </c>
      <c r="C426" s="562"/>
      <c r="D426" s="566"/>
      <c r="E426" s="567"/>
      <c r="F426" s="568"/>
      <c r="G426" s="576" t="str">
        <f>IF(E426="","",VLOOKUP(E426,Ref_Brg!$B$8:$C$311,2,FALSE))</f>
        <v/>
      </c>
      <c r="H426" s="445"/>
      <c r="I426" s="445"/>
      <c r="J426" s="445"/>
      <c r="K426" s="445"/>
      <c r="L426" s="445"/>
      <c r="M426" s="445"/>
      <c r="N426" s="445"/>
      <c r="O426" s="445"/>
      <c r="P426" s="445"/>
      <c r="Q426" s="445"/>
      <c r="R426" s="445"/>
      <c r="S426" s="445"/>
      <c r="T426" s="445"/>
      <c r="U426" s="445"/>
      <c r="V426" s="445"/>
    </row>
    <row r="427" spans="2:22" s="446" customFormat="1" ht="14.15" customHeight="1">
      <c r="B427" s="447">
        <v>420</v>
      </c>
      <c r="C427" s="562"/>
      <c r="D427" s="566"/>
      <c r="E427" s="567"/>
      <c r="F427" s="568"/>
      <c r="G427" s="576" t="str">
        <f>IF(E427="","",VLOOKUP(E427,Ref_Brg!$B$8:$C$311,2,FALSE))</f>
        <v/>
      </c>
      <c r="H427" s="445"/>
      <c r="I427" s="445"/>
      <c r="J427" s="445"/>
      <c r="K427" s="445"/>
      <c r="L427" s="445"/>
      <c r="M427" s="445"/>
      <c r="N427" s="445"/>
      <c r="O427" s="445"/>
      <c r="P427" s="445"/>
      <c r="Q427" s="445"/>
      <c r="R427" s="445"/>
      <c r="S427" s="445"/>
      <c r="T427" s="445"/>
      <c r="U427" s="445"/>
      <c r="V427" s="445"/>
    </row>
    <row r="428" spans="2:22" s="446" customFormat="1" ht="14.15" customHeight="1">
      <c r="B428" s="447">
        <v>421</v>
      </c>
      <c r="C428" s="562"/>
      <c r="D428" s="566"/>
      <c r="E428" s="567"/>
      <c r="F428" s="568"/>
      <c r="G428" s="576" t="str">
        <f>IF(E428="","",VLOOKUP(E428,Ref_Brg!$B$8:$C$311,2,FALSE))</f>
        <v/>
      </c>
      <c r="H428" s="445"/>
      <c r="I428" s="445"/>
      <c r="J428" s="445"/>
      <c r="K428" s="445"/>
      <c r="L428" s="445"/>
      <c r="M428" s="445"/>
      <c r="N428" s="445"/>
      <c r="O428" s="445"/>
      <c r="P428" s="445"/>
      <c r="Q428" s="445"/>
      <c r="R428" s="445"/>
      <c r="S428" s="445"/>
      <c r="T428" s="445"/>
      <c r="U428" s="445"/>
      <c r="V428" s="445"/>
    </row>
    <row r="429" spans="2:22" s="446" customFormat="1" ht="14.15" customHeight="1">
      <c r="B429" s="447">
        <v>422</v>
      </c>
      <c r="C429" s="562"/>
      <c r="D429" s="566"/>
      <c r="E429" s="567"/>
      <c r="F429" s="568"/>
      <c r="G429" s="576" t="str">
        <f>IF(E429="","",VLOOKUP(E429,Ref_Brg!$B$8:$C$311,2,FALSE))</f>
        <v/>
      </c>
      <c r="H429" s="445"/>
      <c r="I429" s="445"/>
      <c r="J429" s="445"/>
      <c r="K429" s="445"/>
      <c r="L429" s="445"/>
      <c r="M429" s="445"/>
      <c r="N429" s="445"/>
      <c r="O429" s="445"/>
      <c r="P429" s="445"/>
      <c r="Q429" s="445"/>
      <c r="R429" s="445"/>
      <c r="S429" s="445"/>
      <c r="T429" s="445"/>
      <c r="U429" s="445"/>
      <c r="V429" s="445"/>
    </row>
    <row r="430" spans="2:22" s="446" customFormat="1" ht="14.15" customHeight="1">
      <c r="B430" s="447">
        <v>423</v>
      </c>
      <c r="C430" s="562"/>
      <c r="D430" s="566"/>
      <c r="E430" s="567"/>
      <c r="F430" s="568"/>
      <c r="G430" s="576" t="str">
        <f>IF(E430="","",VLOOKUP(E430,Ref_Brg!$B$8:$C$311,2,FALSE))</f>
        <v/>
      </c>
      <c r="H430" s="445"/>
      <c r="I430" s="445"/>
      <c r="J430" s="445"/>
      <c r="K430" s="445"/>
      <c r="L430" s="445"/>
      <c r="M430" s="445"/>
      <c r="N430" s="445"/>
      <c r="O430" s="445"/>
      <c r="P430" s="445"/>
      <c r="Q430" s="445"/>
      <c r="R430" s="445"/>
      <c r="S430" s="445"/>
      <c r="T430" s="445"/>
      <c r="U430" s="445"/>
      <c r="V430" s="445"/>
    </row>
    <row r="431" spans="2:22" s="446" customFormat="1" ht="14.15" customHeight="1">
      <c r="B431" s="447">
        <v>424</v>
      </c>
      <c r="C431" s="562"/>
      <c r="D431" s="566"/>
      <c r="E431" s="567"/>
      <c r="F431" s="568"/>
      <c r="G431" s="576" t="str">
        <f>IF(E431="","",VLOOKUP(E431,Ref_Brg!$B$8:$C$311,2,FALSE))</f>
        <v/>
      </c>
      <c r="H431" s="445"/>
      <c r="I431" s="445"/>
      <c r="J431" s="445"/>
      <c r="K431" s="445"/>
      <c r="L431" s="445"/>
      <c r="M431" s="445"/>
      <c r="N431" s="445"/>
      <c r="O431" s="445"/>
      <c r="P431" s="445"/>
      <c r="Q431" s="445"/>
      <c r="R431" s="445"/>
      <c r="S431" s="445"/>
      <c r="T431" s="445"/>
      <c r="U431" s="445"/>
      <c r="V431" s="445"/>
    </row>
    <row r="432" spans="2:22" s="446" customFormat="1" ht="14.15" customHeight="1">
      <c r="B432" s="447">
        <v>425</v>
      </c>
      <c r="C432" s="562"/>
      <c r="D432" s="566"/>
      <c r="E432" s="567"/>
      <c r="F432" s="568"/>
      <c r="G432" s="576" t="str">
        <f>IF(E432="","",VLOOKUP(E432,Ref_Brg!$B$8:$C$311,2,FALSE))</f>
        <v/>
      </c>
      <c r="H432" s="445"/>
      <c r="I432" s="445"/>
      <c r="J432" s="445"/>
      <c r="K432" s="445"/>
      <c r="L432" s="445"/>
      <c r="M432" s="445"/>
      <c r="N432" s="445"/>
      <c r="O432" s="445"/>
      <c r="P432" s="445"/>
      <c r="Q432" s="445"/>
      <c r="R432" s="445"/>
      <c r="S432" s="445"/>
      <c r="T432" s="445"/>
      <c r="U432" s="445"/>
      <c r="V432" s="445"/>
    </row>
    <row r="433" spans="2:22" s="446" customFormat="1" ht="14.15" customHeight="1">
      <c r="B433" s="447">
        <v>426</v>
      </c>
      <c r="C433" s="562"/>
      <c r="D433" s="566"/>
      <c r="E433" s="567"/>
      <c r="F433" s="568"/>
      <c r="G433" s="576" t="str">
        <f>IF(E433="","",VLOOKUP(E433,Ref_Brg!$B$8:$C$311,2,FALSE))</f>
        <v/>
      </c>
      <c r="H433" s="445"/>
      <c r="I433" s="445"/>
      <c r="J433" s="445"/>
      <c r="K433" s="445"/>
      <c r="L433" s="445"/>
      <c r="M433" s="445"/>
      <c r="N433" s="445"/>
      <c r="O433" s="445"/>
      <c r="P433" s="445"/>
      <c r="Q433" s="445"/>
      <c r="R433" s="445"/>
      <c r="S433" s="445"/>
      <c r="T433" s="445"/>
      <c r="U433" s="445"/>
      <c r="V433" s="445"/>
    </row>
    <row r="434" spans="2:22" s="446" customFormat="1" ht="14.15" customHeight="1">
      <c r="B434" s="447">
        <v>427</v>
      </c>
      <c r="C434" s="562"/>
      <c r="D434" s="566"/>
      <c r="E434" s="567"/>
      <c r="F434" s="568"/>
      <c r="G434" s="576" t="str">
        <f>IF(E434="","",VLOOKUP(E434,Ref_Brg!$B$8:$C$311,2,FALSE))</f>
        <v/>
      </c>
      <c r="H434" s="445"/>
      <c r="I434" s="445"/>
      <c r="J434" s="445"/>
      <c r="K434" s="445"/>
      <c r="L434" s="445"/>
      <c r="M434" s="445"/>
      <c r="N434" s="445"/>
      <c r="O434" s="445"/>
      <c r="P434" s="445"/>
      <c r="Q434" s="445"/>
      <c r="R434" s="445"/>
      <c r="S434" s="445"/>
      <c r="T434" s="445"/>
      <c r="U434" s="445"/>
      <c r="V434" s="445"/>
    </row>
    <row r="435" spans="2:22" s="446" customFormat="1" ht="14.15" customHeight="1">
      <c r="B435" s="447">
        <v>428</v>
      </c>
      <c r="C435" s="562"/>
      <c r="D435" s="566"/>
      <c r="E435" s="567"/>
      <c r="F435" s="568"/>
      <c r="G435" s="576" t="str">
        <f>IF(E435="","",VLOOKUP(E435,Ref_Brg!$B$8:$C$311,2,FALSE))</f>
        <v/>
      </c>
      <c r="H435" s="445"/>
      <c r="I435" s="445"/>
      <c r="J435" s="445"/>
      <c r="K435" s="445"/>
      <c r="L435" s="445"/>
      <c r="M435" s="445"/>
      <c r="N435" s="445"/>
      <c r="O435" s="445"/>
      <c r="P435" s="445"/>
      <c r="Q435" s="445"/>
      <c r="R435" s="445"/>
      <c r="S435" s="445"/>
      <c r="T435" s="445"/>
      <c r="U435" s="445"/>
      <c r="V435" s="445"/>
    </row>
    <row r="436" spans="2:22" s="446" customFormat="1" ht="14.15" customHeight="1">
      <c r="B436" s="447">
        <v>429</v>
      </c>
      <c r="C436" s="562"/>
      <c r="D436" s="566"/>
      <c r="E436" s="567"/>
      <c r="F436" s="568"/>
      <c r="G436" s="576" t="str">
        <f>IF(E436="","",VLOOKUP(E436,Ref_Brg!$B$8:$C$311,2,FALSE))</f>
        <v/>
      </c>
      <c r="H436" s="445"/>
      <c r="I436" s="445"/>
      <c r="J436" s="445"/>
      <c r="K436" s="445"/>
      <c r="L436" s="445"/>
      <c r="M436" s="445"/>
      <c r="N436" s="445"/>
      <c r="O436" s="445"/>
      <c r="P436" s="445"/>
      <c r="Q436" s="445"/>
      <c r="R436" s="445"/>
      <c r="S436" s="445"/>
      <c r="T436" s="445"/>
      <c r="U436" s="445"/>
      <c r="V436" s="445"/>
    </row>
    <row r="437" spans="2:22" s="446" customFormat="1" ht="14.15" customHeight="1">
      <c r="B437" s="447">
        <v>430</v>
      </c>
      <c r="C437" s="562"/>
      <c r="D437" s="566"/>
      <c r="E437" s="567"/>
      <c r="F437" s="568"/>
      <c r="G437" s="576" t="str">
        <f>IF(E437="","",VLOOKUP(E437,Ref_Brg!$B$8:$C$311,2,FALSE))</f>
        <v/>
      </c>
      <c r="H437" s="445"/>
      <c r="I437" s="445"/>
      <c r="J437" s="445"/>
      <c r="K437" s="445"/>
      <c r="L437" s="445"/>
      <c r="M437" s="445"/>
      <c r="N437" s="445"/>
      <c r="O437" s="445"/>
      <c r="P437" s="445"/>
      <c r="Q437" s="445"/>
      <c r="R437" s="445"/>
      <c r="S437" s="445"/>
      <c r="T437" s="445"/>
      <c r="U437" s="445"/>
      <c r="V437" s="445"/>
    </row>
    <row r="438" spans="2:22" s="446" customFormat="1" ht="14.15" customHeight="1">
      <c r="B438" s="447">
        <v>431</v>
      </c>
      <c r="C438" s="562"/>
      <c r="D438" s="566"/>
      <c r="E438" s="567"/>
      <c r="F438" s="568"/>
      <c r="G438" s="576" t="str">
        <f>IF(E438="","",VLOOKUP(E438,Ref_Brg!$B$8:$C$311,2,FALSE))</f>
        <v/>
      </c>
      <c r="H438" s="445"/>
      <c r="I438" s="445"/>
      <c r="J438" s="445"/>
      <c r="K438" s="445"/>
      <c r="L438" s="445"/>
      <c r="M438" s="445"/>
      <c r="N438" s="445"/>
      <c r="O438" s="445"/>
      <c r="P438" s="445"/>
      <c r="Q438" s="445"/>
      <c r="R438" s="445"/>
      <c r="S438" s="445"/>
      <c r="T438" s="445"/>
      <c r="U438" s="445"/>
      <c r="V438" s="445"/>
    </row>
    <row r="439" spans="2:22" s="446" customFormat="1" ht="14.15" customHeight="1">
      <c r="B439" s="447">
        <v>432</v>
      </c>
      <c r="C439" s="562"/>
      <c r="D439" s="566"/>
      <c r="E439" s="567"/>
      <c r="F439" s="568"/>
      <c r="G439" s="576" t="str">
        <f>IF(E439="","",VLOOKUP(E439,Ref_Brg!$B$8:$C$311,2,FALSE))</f>
        <v/>
      </c>
      <c r="H439" s="445"/>
      <c r="I439" s="445"/>
      <c r="J439" s="445"/>
      <c r="K439" s="445"/>
      <c r="L439" s="445"/>
      <c r="M439" s="445"/>
      <c r="N439" s="445"/>
      <c r="O439" s="445"/>
      <c r="P439" s="445"/>
      <c r="Q439" s="445"/>
      <c r="R439" s="445"/>
      <c r="S439" s="445"/>
      <c r="T439" s="445"/>
      <c r="U439" s="445"/>
      <c r="V439" s="445"/>
    </row>
    <row r="440" spans="2:22" s="446" customFormat="1" ht="14.15" customHeight="1">
      <c r="B440" s="447">
        <v>433</v>
      </c>
      <c r="C440" s="562"/>
      <c r="D440" s="566"/>
      <c r="E440" s="567"/>
      <c r="F440" s="568"/>
      <c r="G440" s="576" t="str">
        <f>IF(E440="","",VLOOKUP(E440,Ref_Brg!$B$8:$C$311,2,FALSE))</f>
        <v/>
      </c>
      <c r="H440" s="445"/>
      <c r="I440" s="445"/>
      <c r="J440" s="445"/>
      <c r="K440" s="445"/>
      <c r="L440" s="445"/>
      <c r="M440" s="445"/>
      <c r="N440" s="445"/>
      <c r="O440" s="445"/>
      <c r="P440" s="445"/>
      <c r="Q440" s="445"/>
      <c r="R440" s="445"/>
      <c r="S440" s="445"/>
      <c r="T440" s="445"/>
      <c r="U440" s="445"/>
      <c r="V440" s="445"/>
    </row>
    <row r="441" spans="2:22" s="446" customFormat="1" ht="14.15" customHeight="1">
      <c r="B441" s="447">
        <v>434</v>
      </c>
      <c r="C441" s="562"/>
      <c r="D441" s="566"/>
      <c r="E441" s="567"/>
      <c r="F441" s="568"/>
      <c r="G441" s="576" t="str">
        <f>IF(E441="","",VLOOKUP(E441,Ref_Brg!$B$8:$C$311,2,FALSE))</f>
        <v/>
      </c>
      <c r="H441" s="445"/>
      <c r="I441" s="445"/>
      <c r="J441" s="445"/>
      <c r="K441" s="445"/>
      <c r="L441" s="445"/>
      <c r="M441" s="445"/>
      <c r="N441" s="445"/>
      <c r="O441" s="445"/>
      <c r="P441" s="445"/>
      <c r="Q441" s="445"/>
      <c r="R441" s="445"/>
      <c r="S441" s="445"/>
      <c r="T441" s="445"/>
      <c r="U441" s="445"/>
      <c r="V441" s="445"/>
    </row>
    <row r="442" spans="2:22" s="446" customFormat="1" ht="14.15" customHeight="1">
      <c r="B442" s="447">
        <v>435</v>
      </c>
      <c r="C442" s="562"/>
      <c r="D442" s="566"/>
      <c r="E442" s="567"/>
      <c r="F442" s="568"/>
      <c r="G442" s="576" t="str">
        <f>IF(E442="","",VLOOKUP(E442,Ref_Brg!$B$8:$C$311,2,FALSE))</f>
        <v/>
      </c>
      <c r="H442" s="445"/>
      <c r="I442" s="445"/>
      <c r="J442" s="445"/>
      <c r="K442" s="445"/>
      <c r="L442" s="445"/>
      <c r="M442" s="445"/>
      <c r="N442" s="445"/>
      <c r="O442" s="445"/>
      <c r="P442" s="445"/>
      <c r="Q442" s="445"/>
      <c r="R442" s="445"/>
      <c r="S442" s="445"/>
      <c r="T442" s="445"/>
      <c r="U442" s="445"/>
      <c r="V442" s="445"/>
    </row>
    <row r="443" spans="2:22" s="446" customFormat="1" ht="14.15" customHeight="1">
      <c r="B443" s="447">
        <v>436</v>
      </c>
      <c r="C443" s="562"/>
      <c r="D443" s="566"/>
      <c r="E443" s="567"/>
      <c r="F443" s="568"/>
      <c r="G443" s="576" t="str">
        <f>IF(E443="","",VLOOKUP(E443,Ref_Brg!$B$8:$C$311,2,FALSE))</f>
        <v/>
      </c>
      <c r="H443" s="445"/>
      <c r="I443" s="445"/>
      <c r="J443" s="445"/>
      <c r="K443" s="445"/>
      <c r="L443" s="445"/>
      <c r="M443" s="445"/>
      <c r="N443" s="445"/>
      <c r="O443" s="445"/>
      <c r="P443" s="445"/>
      <c r="Q443" s="445"/>
      <c r="R443" s="445"/>
      <c r="S443" s="445"/>
      <c r="T443" s="445"/>
      <c r="U443" s="445"/>
      <c r="V443" s="445"/>
    </row>
    <row r="444" spans="2:22" s="446" customFormat="1" ht="14.15" customHeight="1">
      <c r="B444" s="447">
        <v>437</v>
      </c>
      <c r="C444" s="562"/>
      <c r="D444" s="566"/>
      <c r="E444" s="567"/>
      <c r="F444" s="568"/>
      <c r="G444" s="576" t="str">
        <f>IF(E444="","",VLOOKUP(E444,Ref_Brg!$B$8:$C$311,2,FALSE))</f>
        <v/>
      </c>
      <c r="H444" s="445"/>
      <c r="I444" s="445"/>
      <c r="J444" s="445"/>
      <c r="K444" s="445"/>
      <c r="L444" s="445"/>
      <c r="M444" s="445"/>
      <c r="N444" s="445"/>
      <c r="O444" s="445"/>
      <c r="P444" s="445"/>
      <c r="Q444" s="445"/>
      <c r="R444" s="445"/>
      <c r="S444" s="445"/>
      <c r="T444" s="445"/>
      <c r="U444" s="445"/>
      <c r="V444" s="445"/>
    </row>
    <row r="445" spans="2:22" s="446" customFormat="1" ht="14.15" customHeight="1">
      <c r="B445" s="447">
        <v>438</v>
      </c>
      <c r="C445" s="562"/>
      <c r="D445" s="566"/>
      <c r="E445" s="567"/>
      <c r="F445" s="568"/>
      <c r="G445" s="576" t="str">
        <f>IF(E445="","",VLOOKUP(E445,Ref_Brg!$B$8:$C$311,2,FALSE))</f>
        <v/>
      </c>
      <c r="H445" s="445"/>
      <c r="I445" s="445"/>
      <c r="J445" s="445"/>
      <c r="K445" s="445"/>
      <c r="L445" s="445"/>
      <c r="M445" s="445"/>
      <c r="N445" s="445"/>
      <c r="O445" s="445"/>
      <c r="P445" s="445"/>
      <c r="Q445" s="445"/>
      <c r="R445" s="445"/>
      <c r="S445" s="445"/>
      <c r="T445" s="445"/>
      <c r="U445" s="445"/>
      <c r="V445" s="445"/>
    </row>
    <row r="446" spans="2:22" s="446" customFormat="1" ht="14.15" customHeight="1">
      <c r="B446" s="447">
        <v>439</v>
      </c>
      <c r="C446" s="562"/>
      <c r="D446" s="566"/>
      <c r="E446" s="567"/>
      <c r="F446" s="568"/>
      <c r="G446" s="576" t="str">
        <f>IF(E446="","",VLOOKUP(E446,Ref_Brg!$B$8:$C$311,2,FALSE))</f>
        <v/>
      </c>
      <c r="H446" s="445"/>
      <c r="I446" s="445"/>
      <c r="J446" s="445"/>
      <c r="K446" s="445"/>
      <c r="L446" s="445"/>
      <c r="M446" s="445"/>
      <c r="N446" s="445"/>
      <c r="O446" s="445"/>
      <c r="P446" s="445"/>
      <c r="Q446" s="445"/>
      <c r="R446" s="445"/>
      <c r="S446" s="445"/>
      <c r="T446" s="445"/>
      <c r="U446" s="445"/>
      <c r="V446" s="445"/>
    </row>
    <row r="447" spans="2:22" s="446" customFormat="1" ht="14.15" customHeight="1">
      <c r="B447" s="447">
        <v>440</v>
      </c>
      <c r="C447" s="562"/>
      <c r="D447" s="566"/>
      <c r="E447" s="567"/>
      <c r="F447" s="568"/>
      <c r="G447" s="576" t="str">
        <f>IF(E447="","",VLOOKUP(E447,Ref_Brg!$B$8:$C$311,2,FALSE))</f>
        <v/>
      </c>
      <c r="H447" s="445"/>
      <c r="I447" s="445"/>
      <c r="J447" s="445"/>
      <c r="K447" s="445"/>
      <c r="L447" s="445"/>
      <c r="M447" s="445"/>
      <c r="N447" s="445"/>
      <c r="O447" s="445"/>
      <c r="P447" s="445"/>
      <c r="Q447" s="445"/>
      <c r="R447" s="445"/>
      <c r="S447" s="445"/>
      <c r="T447" s="445"/>
      <c r="U447" s="445"/>
      <c r="V447" s="445"/>
    </row>
    <row r="448" spans="2:22" s="446" customFormat="1" ht="14.15" customHeight="1">
      <c r="B448" s="447">
        <v>441</v>
      </c>
      <c r="C448" s="562"/>
      <c r="D448" s="566"/>
      <c r="E448" s="567"/>
      <c r="F448" s="568"/>
      <c r="G448" s="576" t="str">
        <f>IF(E448="","",VLOOKUP(E448,Ref_Brg!$B$8:$C$311,2,FALSE))</f>
        <v/>
      </c>
      <c r="H448" s="445"/>
      <c r="I448" s="445"/>
      <c r="J448" s="445"/>
      <c r="K448" s="445"/>
      <c r="L448" s="445"/>
      <c r="M448" s="445"/>
      <c r="N448" s="445"/>
      <c r="O448" s="445"/>
      <c r="P448" s="445"/>
      <c r="Q448" s="445"/>
      <c r="R448" s="445"/>
      <c r="S448" s="445"/>
      <c r="T448" s="445"/>
      <c r="U448" s="445"/>
      <c r="V448" s="445"/>
    </row>
    <row r="449" spans="2:22" s="446" customFormat="1" ht="14.15" customHeight="1">
      <c r="B449" s="447">
        <v>442</v>
      </c>
      <c r="C449" s="562"/>
      <c r="D449" s="566"/>
      <c r="E449" s="567"/>
      <c r="F449" s="568"/>
      <c r="G449" s="576" t="str">
        <f>IF(E449="","",VLOOKUP(E449,Ref_Brg!$B$8:$C$311,2,FALSE))</f>
        <v/>
      </c>
      <c r="H449" s="445"/>
      <c r="I449" s="445"/>
      <c r="J449" s="445"/>
      <c r="K449" s="445"/>
      <c r="L449" s="445"/>
      <c r="M449" s="445"/>
      <c r="N449" s="445"/>
      <c r="O449" s="445"/>
      <c r="P449" s="445"/>
      <c r="Q449" s="445"/>
      <c r="R449" s="445"/>
      <c r="S449" s="445"/>
      <c r="T449" s="445"/>
      <c r="U449" s="445"/>
      <c r="V449" s="445"/>
    </row>
    <row r="450" spans="2:22" s="446" customFormat="1" ht="14.15" customHeight="1">
      <c r="B450" s="447">
        <v>443</v>
      </c>
      <c r="C450" s="562"/>
      <c r="D450" s="566"/>
      <c r="E450" s="567"/>
      <c r="F450" s="568"/>
      <c r="G450" s="576" t="str">
        <f>IF(E450="","",VLOOKUP(E450,Ref_Brg!$B$8:$C$311,2,FALSE))</f>
        <v/>
      </c>
      <c r="H450" s="445"/>
      <c r="I450" s="445"/>
      <c r="J450" s="445"/>
      <c r="K450" s="445"/>
      <c r="L450" s="445"/>
      <c r="M450" s="445"/>
      <c r="N450" s="445"/>
      <c r="O450" s="445"/>
      <c r="P450" s="445"/>
      <c r="Q450" s="445"/>
      <c r="R450" s="445"/>
      <c r="S450" s="445"/>
      <c r="T450" s="445"/>
      <c r="U450" s="445"/>
      <c r="V450" s="445"/>
    </row>
    <row r="451" spans="2:22" s="446" customFormat="1" ht="14.15" customHeight="1">
      <c r="B451" s="447">
        <v>444</v>
      </c>
      <c r="C451" s="562"/>
      <c r="D451" s="566"/>
      <c r="E451" s="567"/>
      <c r="F451" s="568"/>
      <c r="G451" s="576" t="str">
        <f>IF(E451="","",VLOOKUP(E451,Ref_Brg!$B$8:$C$311,2,FALSE))</f>
        <v/>
      </c>
      <c r="H451" s="445"/>
      <c r="I451" s="445"/>
      <c r="J451" s="445"/>
      <c r="K451" s="445"/>
      <c r="L451" s="445"/>
      <c r="M451" s="445"/>
      <c r="N451" s="445"/>
      <c r="O451" s="445"/>
      <c r="P451" s="445"/>
      <c r="Q451" s="445"/>
      <c r="R451" s="445"/>
      <c r="S451" s="445"/>
      <c r="T451" s="445"/>
      <c r="U451" s="445"/>
      <c r="V451" s="445"/>
    </row>
    <row r="452" spans="2:22" s="446" customFormat="1" ht="14.15" customHeight="1">
      <c r="B452" s="447">
        <v>445</v>
      </c>
      <c r="C452" s="562"/>
      <c r="D452" s="566"/>
      <c r="E452" s="567"/>
      <c r="F452" s="568"/>
      <c r="G452" s="576" t="str">
        <f>IF(E452="","",VLOOKUP(E452,Ref_Brg!$B$8:$C$311,2,FALSE))</f>
        <v/>
      </c>
      <c r="H452" s="445"/>
      <c r="I452" s="445"/>
      <c r="J452" s="445"/>
      <c r="K452" s="445"/>
      <c r="L452" s="445"/>
      <c r="M452" s="445"/>
      <c r="N452" s="445"/>
      <c r="O452" s="445"/>
      <c r="P452" s="445"/>
      <c r="Q452" s="445"/>
      <c r="R452" s="445"/>
      <c r="S452" s="445"/>
      <c r="T452" s="445"/>
      <c r="U452" s="445"/>
      <c r="V452" s="445"/>
    </row>
    <row r="453" spans="2:22" s="446" customFormat="1" ht="14.15" customHeight="1">
      <c r="B453" s="447">
        <v>446</v>
      </c>
      <c r="C453" s="562"/>
      <c r="D453" s="566"/>
      <c r="E453" s="567"/>
      <c r="F453" s="568"/>
      <c r="G453" s="576" t="str">
        <f>IF(E453="","",VLOOKUP(E453,Ref_Brg!$B$8:$C$311,2,FALSE))</f>
        <v/>
      </c>
      <c r="H453" s="445"/>
      <c r="I453" s="445"/>
      <c r="J453" s="445"/>
      <c r="K453" s="445"/>
      <c r="L453" s="445"/>
      <c r="M453" s="445"/>
      <c r="N453" s="445"/>
      <c r="O453" s="445"/>
      <c r="P453" s="445"/>
      <c r="Q453" s="445"/>
      <c r="R453" s="445"/>
      <c r="S453" s="445"/>
      <c r="T453" s="445"/>
      <c r="U453" s="445"/>
      <c r="V453" s="445"/>
    </row>
    <row r="454" spans="2:22" s="446" customFormat="1" ht="14.15" customHeight="1">
      <c r="B454" s="447">
        <v>447</v>
      </c>
      <c r="C454" s="562"/>
      <c r="D454" s="566"/>
      <c r="E454" s="567"/>
      <c r="F454" s="568"/>
      <c r="G454" s="576" t="str">
        <f>IF(E454="","",VLOOKUP(E454,Ref_Brg!$B$8:$C$311,2,FALSE))</f>
        <v/>
      </c>
      <c r="H454" s="445"/>
      <c r="I454" s="445"/>
      <c r="J454" s="445"/>
      <c r="K454" s="445"/>
      <c r="L454" s="445"/>
      <c r="M454" s="445"/>
      <c r="N454" s="445"/>
      <c r="O454" s="445"/>
      <c r="P454" s="445"/>
      <c r="Q454" s="445"/>
      <c r="R454" s="445"/>
      <c r="S454" s="445"/>
      <c r="T454" s="445"/>
      <c r="U454" s="445"/>
      <c r="V454" s="445"/>
    </row>
    <row r="455" spans="2:22" s="446" customFormat="1" ht="14.15" customHeight="1">
      <c r="B455" s="447">
        <v>448</v>
      </c>
      <c r="C455" s="562"/>
      <c r="D455" s="566"/>
      <c r="E455" s="567"/>
      <c r="F455" s="568"/>
      <c r="G455" s="576" t="str">
        <f>IF(E455="","",VLOOKUP(E455,Ref_Brg!$B$8:$C$311,2,FALSE))</f>
        <v/>
      </c>
      <c r="H455" s="445"/>
      <c r="I455" s="445"/>
      <c r="J455" s="445"/>
      <c r="K455" s="445"/>
      <c r="L455" s="445"/>
      <c r="M455" s="445"/>
      <c r="N455" s="445"/>
      <c r="O455" s="445"/>
      <c r="P455" s="445"/>
      <c r="Q455" s="445"/>
      <c r="R455" s="445"/>
      <c r="S455" s="445"/>
      <c r="T455" s="445"/>
      <c r="U455" s="445"/>
      <c r="V455" s="445"/>
    </row>
    <row r="456" spans="2:22" s="446" customFormat="1" ht="14.15" customHeight="1">
      <c r="B456" s="447">
        <v>449</v>
      </c>
      <c r="C456" s="562"/>
      <c r="D456" s="566"/>
      <c r="E456" s="567"/>
      <c r="F456" s="568"/>
      <c r="G456" s="576" t="str">
        <f>IF(E456="","",VLOOKUP(E456,Ref_Brg!$B$8:$C$311,2,FALSE))</f>
        <v/>
      </c>
      <c r="H456" s="445"/>
      <c r="I456" s="445"/>
      <c r="J456" s="445"/>
      <c r="K456" s="445"/>
      <c r="L456" s="445"/>
      <c r="M456" s="445"/>
      <c r="N456" s="445"/>
      <c r="O456" s="445"/>
      <c r="P456" s="445"/>
      <c r="Q456" s="445"/>
      <c r="R456" s="445"/>
      <c r="S456" s="445"/>
      <c r="T456" s="445"/>
      <c r="U456" s="445"/>
      <c r="V456" s="445"/>
    </row>
    <row r="457" spans="2:22" s="446" customFormat="1" ht="14.15" customHeight="1">
      <c r="B457" s="447">
        <v>450</v>
      </c>
      <c r="C457" s="562"/>
      <c r="D457" s="566"/>
      <c r="E457" s="567"/>
      <c r="F457" s="568"/>
      <c r="G457" s="576" t="str">
        <f>IF(E457="","",VLOOKUP(E457,Ref_Brg!$B$8:$C$311,2,FALSE))</f>
        <v/>
      </c>
      <c r="H457" s="445"/>
      <c r="I457" s="445"/>
      <c r="J457" s="445"/>
      <c r="K457" s="445"/>
      <c r="L457" s="445"/>
      <c r="M457" s="445"/>
      <c r="N457" s="445"/>
      <c r="O457" s="445"/>
      <c r="P457" s="445"/>
      <c r="Q457" s="445"/>
      <c r="R457" s="445"/>
      <c r="S457" s="445"/>
      <c r="T457" s="445"/>
      <c r="U457" s="445"/>
      <c r="V457" s="445"/>
    </row>
    <row r="458" spans="2:22" s="446" customFormat="1" ht="14.15" customHeight="1">
      <c r="B458" s="447">
        <v>451</v>
      </c>
      <c r="C458" s="562"/>
      <c r="D458" s="566"/>
      <c r="E458" s="567"/>
      <c r="F458" s="568"/>
      <c r="G458" s="576" t="str">
        <f>IF(E458="","",VLOOKUP(E458,Ref_Brg!$B$8:$C$311,2,FALSE))</f>
        <v/>
      </c>
      <c r="H458" s="445"/>
      <c r="I458" s="445"/>
      <c r="J458" s="445"/>
      <c r="K458" s="445"/>
      <c r="L458" s="445"/>
      <c r="M458" s="445"/>
      <c r="N458" s="445"/>
      <c r="O458" s="445"/>
      <c r="P458" s="445"/>
      <c r="Q458" s="445"/>
      <c r="R458" s="445"/>
      <c r="S458" s="445"/>
      <c r="T458" s="445"/>
      <c r="U458" s="445"/>
      <c r="V458" s="445"/>
    </row>
    <row r="459" spans="2:22" s="446" customFormat="1" ht="14.15" customHeight="1">
      <c r="B459" s="447">
        <v>452</v>
      </c>
      <c r="C459" s="562"/>
      <c r="D459" s="566"/>
      <c r="E459" s="567"/>
      <c r="F459" s="568"/>
      <c r="G459" s="576" t="str">
        <f>IF(E459="","",VLOOKUP(E459,Ref_Brg!$B$8:$C$311,2,FALSE))</f>
        <v/>
      </c>
      <c r="H459" s="445"/>
      <c r="I459" s="445"/>
      <c r="J459" s="445"/>
      <c r="K459" s="445"/>
      <c r="L459" s="445"/>
      <c r="M459" s="445"/>
      <c r="N459" s="445"/>
      <c r="O459" s="445"/>
      <c r="P459" s="445"/>
      <c r="Q459" s="445"/>
      <c r="R459" s="445"/>
      <c r="S459" s="445"/>
      <c r="T459" s="445"/>
      <c r="U459" s="445"/>
      <c r="V459" s="445"/>
    </row>
    <row r="460" spans="2:22" s="446" customFormat="1" ht="14.15" customHeight="1">
      <c r="B460" s="447">
        <v>453</v>
      </c>
      <c r="C460" s="562"/>
      <c r="D460" s="566"/>
      <c r="E460" s="567"/>
      <c r="F460" s="568"/>
      <c r="G460" s="576" t="str">
        <f>IF(E460="","",VLOOKUP(E460,Ref_Brg!$B$8:$C$311,2,FALSE))</f>
        <v/>
      </c>
      <c r="H460" s="445"/>
      <c r="I460" s="445"/>
      <c r="J460" s="445"/>
      <c r="K460" s="445"/>
      <c r="L460" s="445"/>
      <c r="M460" s="445"/>
      <c r="N460" s="445"/>
      <c r="O460" s="445"/>
      <c r="P460" s="445"/>
      <c r="Q460" s="445"/>
      <c r="R460" s="445"/>
      <c r="S460" s="445"/>
      <c r="T460" s="445"/>
      <c r="U460" s="445"/>
      <c r="V460" s="445"/>
    </row>
    <row r="461" spans="2:22" s="446" customFormat="1" ht="14.15" customHeight="1">
      <c r="B461" s="447">
        <v>454</v>
      </c>
      <c r="C461" s="562"/>
      <c r="D461" s="566"/>
      <c r="E461" s="567"/>
      <c r="F461" s="568"/>
      <c r="G461" s="576" t="str">
        <f>IF(E461="","",VLOOKUP(E461,Ref_Brg!$B$8:$C$311,2,FALSE))</f>
        <v/>
      </c>
      <c r="H461" s="445"/>
      <c r="I461" s="445"/>
      <c r="J461" s="445"/>
      <c r="K461" s="445"/>
      <c r="L461" s="445"/>
      <c r="M461" s="445"/>
      <c r="N461" s="445"/>
      <c r="O461" s="445"/>
      <c r="P461" s="445"/>
      <c r="Q461" s="445"/>
      <c r="R461" s="445"/>
      <c r="S461" s="445"/>
      <c r="T461" s="445"/>
      <c r="U461" s="445"/>
      <c r="V461" s="445"/>
    </row>
    <row r="462" spans="2:22" s="446" customFormat="1" ht="14.15" customHeight="1">
      <c r="B462" s="447">
        <v>455</v>
      </c>
      <c r="C462" s="562"/>
      <c r="D462" s="566"/>
      <c r="E462" s="567"/>
      <c r="F462" s="568"/>
      <c r="G462" s="576" t="str">
        <f>IF(E462="","",VLOOKUP(E462,Ref_Brg!$B$8:$C$311,2,FALSE))</f>
        <v/>
      </c>
      <c r="H462" s="445"/>
      <c r="I462" s="445"/>
      <c r="J462" s="445"/>
      <c r="K462" s="445"/>
      <c r="L462" s="445"/>
      <c r="M462" s="445"/>
      <c r="N462" s="445"/>
      <c r="O462" s="445"/>
      <c r="P462" s="445"/>
      <c r="Q462" s="445"/>
      <c r="R462" s="445"/>
      <c r="S462" s="445"/>
      <c r="T462" s="445"/>
      <c r="U462" s="445"/>
      <c r="V462" s="445"/>
    </row>
    <row r="463" spans="2:22" s="446" customFormat="1" ht="14.15" customHeight="1">
      <c r="B463" s="447">
        <v>456</v>
      </c>
      <c r="C463" s="562"/>
      <c r="D463" s="566"/>
      <c r="E463" s="567"/>
      <c r="F463" s="568"/>
      <c r="G463" s="576" t="str">
        <f>IF(E463="","",VLOOKUP(E463,Ref_Brg!$B$8:$C$311,2,FALSE))</f>
        <v/>
      </c>
      <c r="H463" s="445"/>
      <c r="I463" s="445"/>
      <c r="J463" s="445"/>
      <c r="K463" s="445"/>
      <c r="L463" s="445"/>
      <c r="M463" s="445"/>
      <c r="N463" s="445"/>
      <c r="O463" s="445"/>
      <c r="P463" s="445"/>
      <c r="Q463" s="445"/>
      <c r="R463" s="445"/>
      <c r="S463" s="445"/>
      <c r="T463" s="445"/>
      <c r="U463" s="445"/>
      <c r="V463" s="445"/>
    </row>
    <row r="464" spans="2:22" s="446" customFormat="1" ht="14.15" customHeight="1">
      <c r="B464" s="447">
        <v>457</v>
      </c>
      <c r="C464" s="562"/>
      <c r="D464" s="566"/>
      <c r="E464" s="567"/>
      <c r="F464" s="568"/>
      <c r="G464" s="576" t="str">
        <f>IF(E464="","",VLOOKUP(E464,Ref_Brg!$B$8:$C$311,2,FALSE))</f>
        <v/>
      </c>
      <c r="H464" s="445"/>
      <c r="I464" s="445"/>
      <c r="J464" s="445"/>
      <c r="K464" s="445"/>
      <c r="L464" s="445"/>
      <c r="M464" s="445"/>
      <c r="N464" s="445"/>
      <c r="O464" s="445"/>
      <c r="P464" s="445"/>
      <c r="Q464" s="445"/>
      <c r="R464" s="445"/>
      <c r="S464" s="445"/>
      <c r="T464" s="445"/>
      <c r="U464" s="445"/>
      <c r="V464" s="445"/>
    </row>
    <row r="465" spans="2:22" s="446" customFormat="1" ht="14.15" customHeight="1">
      <c r="B465" s="447">
        <v>458</v>
      </c>
      <c r="C465" s="562"/>
      <c r="D465" s="566"/>
      <c r="E465" s="567"/>
      <c r="F465" s="568"/>
      <c r="G465" s="576" t="str">
        <f>IF(E465="","",VLOOKUP(E465,Ref_Brg!$B$8:$C$311,2,FALSE))</f>
        <v/>
      </c>
      <c r="H465" s="445"/>
      <c r="I465" s="445"/>
      <c r="J465" s="445"/>
      <c r="K465" s="445"/>
      <c r="L465" s="445"/>
      <c r="M465" s="445"/>
      <c r="N465" s="445"/>
      <c r="O465" s="445"/>
      <c r="P465" s="445"/>
      <c r="Q465" s="445"/>
      <c r="R465" s="445"/>
      <c r="S465" s="445"/>
      <c r="T465" s="445"/>
      <c r="U465" s="445"/>
      <c r="V465" s="445"/>
    </row>
    <row r="466" spans="2:22" s="446" customFormat="1" ht="14.15" customHeight="1">
      <c r="B466" s="447">
        <v>459</v>
      </c>
      <c r="C466" s="562"/>
      <c r="D466" s="566"/>
      <c r="E466" s="567"/>
      <c r="F466" s="568"/>
      <c r="G466" s="576" t="str">
        <f>IF(E466="","",VLOOKUP(E466,Ref_Brg!$B$8:$C$311,2,FALSE))</f>
        <v/>
      </c>
      <c r="H466" s="445"/>
      <c r="I466" s="445"/>
      <c r="J466" s="445"/>
      <c r="K466" s="445"/>
      <c r="L466" s="445"/>
      <c r="M466" s="445"/>
      <c r="N466" s="445"/>
      <c r="O466" s="445"/>
      <c r="P466" s="445"/>
      <c r="Q466" s="445"/>
      <c r="R466" s="445"/>
      <c r="S466" s="445"/>
      <c r="T466" s="445"/>
      <c r="U466" s="445"/>
      <c r="V466" s="445"/>
    </row>
    <row r="467" spans="2:22" s="446" customFormat="1" ht="14.15" customHeight="1">
      <c r="B467" s="447">
        <v>460</v>
      </c>
      <c r="C467" s="562"/>
      <c r="D467" s="566"/>
      <c r="E467" s="567"/>
      <c r="F467" s="568"/>
      <c r="G467" s="576" t="str">
        <f>IF(E467="","",VLOOKUP(E467,Ref_Brg!$B$8:$C$311,2,FALSE))</f>
        <v/>
      </c>
      <c r="H467" s="445"/>
      <c r="I467" s="445"/>
      <c r="J467" s="445"/>
      <c r="K467" s="445"/>
      <c r="L467" s="445"/>
      <c r="M467" s="445"/>
      <c r="N467" s="445"/>
      <c r="O467" s="445"/>
      <c r="P467" s="445"/>
      <c r="Q467" s="445"/>
      <c r="R467" s="445"/>
      <c r="S467" s="445"/>
      <c r="T467" s="445"/>
      <c r="U467" s="445"/>
      <c r="V467" s="445"/>
    </row>
    <row r="468" spans="2:22" s="446" customFormat="1" ht="14.15" customHeight="1">
      <c r="B468" s="447">
        <v>461</v>
      </c>
      <c r="C468" s="562"/>
      <c r="D468" s="566"/>
      <c r="E468" s="567"/>
      <c r="F468" s="568"/>
      <c r="G468" s="576" t="str">
        <f>IF(E468="","",VLOOKUP(E468,Ref_Brg!$B$8:$C$311,2,FALSE))</f>
        <v/>
      </c>
      <c r="H468" s="445"/>
      <c r="I468" s="445"/>
      <c r="J468" s="445"/>
      <c r="K468" s="445"/>
      <c r="L468" s="445"/>
      <c r="M468" s="445"/>
      <c r="N468" s="445"/>
      <c r="O468" s="445"/>
      <c r="P468" s="445"/>
      <c r="Q468" s="445"/>
      <c r="R468" s="445"/>
      <c r="S468" s="445"/>
      <c r="T468" s="445"/>
      <c r="U468" s="445"/>
      <c r="V468" s="445"/>
    </row>
    <row r="469" spans="2:22" s="446" customFormat="1" ht="14.15" customHeight="1">
      <c r="B469" s="447">
        <v>462</v>
      </c>
      <c r="C469" s="562"/>
      <c r="D469" s="566"/>
      <c r="E469" s="567"/>
      <c r="F469" s="568"/>
      <c r="G469" s="576" t="str">
        <f>IF(E469="","",VLOOKUP(E469,Ref_Brg!$B$8:$C$311,2,FALSE))</f>
        <v/>
      </c>
      <c r="H469" s="445"/>
      <c r="I469" s="445"/>
      <c r="J469" s="445"/>
      <c r="K469" s="445"/>
      <c r="L469" s="445"/>
      <c r="M469" s="445"/>
      <c r="N469" s="445"/>
      <c r="O469" s="445"/>
      <c r="P469" s="445"/>
      <c r="Q469" s="445"/>
      <c r="R469" s="445"/>
      <c r="S469" s="445"/>
      <c r="T469" s="445"/>
      <c r="U469" s="445"/>
      <c r="V469" s="445"/>
    </row>
    <row r="470" spans="2:22" s="446" customFormat="1" ht="14.15" customHeight="1">
      <c r="B470" s="447">
        <v>463</v>
      </c>
      <c r="C470" s="562"/>
      <c r="D470" s="566"/>
      <c r="E470" s="567"/>
      <c r="F470" s="568"/>
      <c r="G470" s="576" t="str">
        <f>IF(E470="","",VLOOKUP(E470,Ref_Brg!$B$8:$C$311,2,FALSE))</f>
        <v/>
      </c>
      <c r="H470" s="445"/>
      <c r="I470" s="445"/>
      <c r="J470" s="445"/>
      <c r="K470" s="445"/>
      <c r="L470" s="445"/>
      <c r="M470" s="445"/>
      <c r="N470" s="445"/>
      <c r="O470" s="445"/>
      <c r="P470" s="445"/>
      <c r="Q470" s="445"/>
      <c r="R470" s="445"/>
      <c r="S470" s="445"/>
      <c r="T470" s="445"/>
      <c r="U470" s="445"/>
      <c r="V470" s="445"/>
    </row>
    <row r="471" spans="2:22" s="446" customFormat="1" ht="14.15" customHeight="1">
      <c r="B471" s="447">
        <v>464</v>
      </c>
      <c r="C471" s="562"/>
      <c r="D471" s="566"/>
      <c r="E471" s="567"/>
      <c r="F471" s="568"/>
      <c r="G471" s="576" t="str">
        <f>IF(E471="","",VLOOKUP(E471,Ref_Brg!$B$8:$C$311,2,FALSE))</f>
        <v/>
      </c>
      <c r="H471" s="445"/>
      <c r="I471" s="445"/>
      <c r="J471" s="445"/>
      <c r="K471" s="445"/>
      <c r="L471" s="445"/>
      <c r="M471" s="445"/>
      <c r="N471" s="445"/>
      <c r="O471" s="445"/>
      <c r="P471" s="445"/>
      <c r="Q471" s="445"/>
      <c r="R471" s="445"/>
      <c r="S471" s="445"/>
      <c r="T471" s="445"/>
      <c r="U471" s="445"/>
      <c r="V471" s="445"/>
    </row>
    <row r="472" spans="2:22" s="446" customFormat="1" ht="14.15" customHeight="1">
      <c r="B472" s="447">
        <v>465</v>
      </c>
      <c r="C472" s="562"/>
      <c r="D472" s="566"/>
      <c r="E472" s="567"/>
      <c r="F472" s="568"/>
      <c r="G472" s="576" t="str">
        <f>IF(E472="","",VLOOKUP(E472,Ref_Brg!$B$8:$C$311,2,FALSE))</f>
        <v/>
      </c>
      <c r="H472" s="445"/>
      <c r="I472" s="445"/>
      <c r="J472" s="445"/>
      <c r="K472" s="445"/>
      <c r="L472" s="445"/>
      <c r="M472" s="445"/>
      <c r="N472" s="445"/>
      <c r="O472" s="445"/>
      <c r="P472" s="445"/>
      <c r="Q472" s="445"/>
      <c r="R472" s="445"/>
      <c r="S472" s="445"/>
      <c r="T472" s="445"/>
      <c r="U472" s="445"/>
      <c r="V472" s="445"/>
    </row>
    <row r="473" spans="2:22" s="446" customFormat="1" ht="14.15" customHeight="1">
      <c r="B473" s="447">
        <v>466</v>
      </c>
      <c r="C473" s="562"/>
      <c r="D473" s="566"/>
      <c r="E473" s="567"/>
      <c r="F473" s="568"/>
      <c r="G473" s="576" t="str">
        <f>IF(E473="","",VLOOKUP(E473,Ref_Brg!$B$8:$C$311,2,FALSE))</f>
        <v/>
      </c>
      <c r="H473" s="445"/>
      <c r="I473" s="445"/>
      <c r="J473" s="445"/>
      <c r="K473" s="445"/>
      <c r="L473" s="445"/>
      <c r="M473" s="445"/>
      <c r="N473" s="445"/>
      <c r="O473" s="445"/>
      <c r="P473" s="445"/>
      <c r="Q473" s="445"/>
      <c r="R473" s="445"/>
      <c r="S473" s="445"/>
      <c r="T473" s="445"/>
      <c r="U473" s="445"/>
      <c r="V473" s="445"/>
    </row>
    <row r="474" spans="2:22" s="446" customFormat="1" ht="14.15" customHeight="1">
      <c r="B474" s="447">
        <v>467</v>
      </c>
      <c r="C474" s="562"/>
      <c r="D474" s="566"/>
      <c r="E474" s="567"/>
      <c r="F474" s="568"/>
      <c r="G474" s="576" t="str">
        <f>IF(E474="","",VLOOKUP(E474,Ref_Brg!$B$8:$C$311,2,FALSE))</f>
        <v/>
      </c>
      <c r="H474" s="445"/>
      <c r="I474" s="445"/>
      <c r="J474" s="445"/>
      <c r="K474" s="445"/>
      <c r="L474" s="445"/>
      <c r="M474" s="445"/>
      <c r="N474" s="445"/>
      <c r="O474" s="445"/>
      <c r="P474" s="445"/>
      <c r="Q474" s="445"/>
      <c r="R474" s="445"/>
      <c r="S474" s="445"/>
      <c r="T474" s="445"/>
      <c r="U474" s="445"/>
      <c r="V474" s="445"/>
    </row>
    <row r="475" spans="2:22" s="446" customFormat="1" ht="14.15" customHeight="1">
      <c r="B475" s="447">
        <v>468</v>
      </c>
      <c r="C475" s="562"/>
      <c r="D475" s="566"/>
      <c r="E475" s="567"/>
      <c r="F475" s="568"/>
      <c r="G475" s="576" t="str">
        <f>IF(E475="","",VLOOKUP(E475,Ref_Brg!$B$8:$C$311,2,FALSE))</f>
        <v/>
      </c>
      <c r="H475" s="445"/>
      <c r="I475" s="445"/>
      <c r="J475" s="445"/>
      <c r="K475" s="445"/>
      <c r="L475" s="445"/>
      <c r="M475" s="445"/>
      <c r="N475" s="445"/>
      <c r="O475" s="445"/>
      <c r="P475" s="445"/>
      <c r="Q475" s="445"/>
      <c r="R475" s="445"/>
      <c r="S475" s="445"/>
      <c r="T475" s="445"/>
      <c r="U475" s="445"/>
      <c r="V475" s="445"/>
    </row>
    <row r="476" spans="2:22" s="446" customFormat="1" ht="14.15" customHeight="1">
      <c r="B476" s="447">
        <v>469</v>
      </c>
      <c r="C476" s="562"/>
      <c r="D476" s="566"/>
      <c r="E476" s="567"/>
      <c r="F476" s="568"/>
      <c r="G476" s="576" t="str">
        <f>IF(E476="","",VLOOKUP(E476,Ref_Brg!$B$8:$C$311,2,FALSE))</f>
        <v/>
      </c>
      <c r="H476" s="445"/>
      <c r="I476" s="445"/>
      <c r="J476" s="445"/>
      <c r="K476" s="445"/>
      <c r="L476" s="445"/>
      <c r="M476" s="445"/>
      <c r="N476" s="445"/>
      <c r="O476" s="445"/>
      <c r="P476" s="445"/>
      <c r="Q476" s="445"/>
      <c r="R476" s="445"/>
      <c r="S476" s="445"/>
      <c r="T476" s="445"/>
      <c r="U476" s="445"/>
      <c r="V476" s="445"/>
    </row>
    <row r="477" spans="2:22" s="446" customFormat="1" ht="14.15" customHeight="1">
      <c r="B477" s="447">
        <v>470</v>
      </c>
      <c r="C477" s="562"/>
      <c r="D477" s="566"/>
      <c r="E477" s="567"/>
      <c r="F477" s="568"/>
      <c r="G477" s="576" t="str">
        <f>IF(E477="","",VLOOKUP(E477,Ref_Brg!$B$8:$C$311,2,FALSE))</f>
        <v/>
      </c>
      <c r="H477" s="445"/>
      <c r="I477" s="445"/>
      <c r="J477" s="445"/>
      <c r="K477" s="445"/>
      <c r="L477" s="445"/>
      <c r="M477" s="445"/>
      <c r="N477" s="445"/>
      <c r="O477" s="445"/>
      <c r="P477" s="445"/>
      <c r="Q477" s="445"/>
      <c r="R477" s="445"/>
      <c r="S477" s="445"/>
      <c r="T477" s="445"/>
      <c r="U477" s="445"/>
      <c r="V477" s="445"/>
    </row>
    <row r="478" spans="2:22" s="446" customFormat="1" ht="14.15" customHeight="1">
      <c r="B478" s="447">
        <v>471</v>
      </c>
      <c r="C478" s="562"/>
      <c r="D478" s="566"/>
      <c r="E478" s="567"/>
      <c r="F478" s="568"/>
      <c r="G478" s="576" t="str">
        <f>IF(E478="","",VLOOKUP(E478,Ref_Brg!$B$8:$C$311,2,FALSE))</f>
        <v/>
      </c>
      <c r="H478" s="445"/>
      <c r="I478" s="445"/>
      <c r="J478" s="445"/>
      <c r="K478" s="445"/>
      <c r="L478" s="445"/>
      <c r="M478" s="445"/>
      <c r="N478" s="445"/>
      <c r="O478" s="445"/>
      <c r="P478" s="445"/>
      <c r="Q478" s="445"/>
      <c r="R478" s="445"/>
      <c r="S478" s="445"/>
      <c r="T478" s="445"/>
      <c r="U478" s="445"/>
      <c r="V478" s="445"/>
    </row>
    <row r="479" spans="2:22" s="446" customFormat="1" ht="14.15" customHeight="1">
      <c r="B479" s="447">
        <v>472</v>
      </c>
      <c r="C479" s="562"/>
      <c r="D479" s="566"/>
      <c r="E479" s="567"/>
      <c r="F479" s="568"/>
      <c r="G479" s="576" t="str">
        <f>IF(E479="","",VLOOKUP(E479,Ref_Brg!$B$8:$C$311,2,FALSE))</f>
        <v/>
      </c>
      <c r="H479" s="445"/>
      <c r="I479" s="445"/>
      <c r="J479" s="445"/>
      <c r="K479" s="445"/>
      <c r="L479" s="445"/>
      <c r="M479" s="445"/>
      <c r="N479" s="445"/>
      <c r="O479" s="445"/>
      <c r="P479" s="445"/>
      <c r="Q479" s="445"/>
      <c r="R479" s="445"/>
      <c r="S479" s="445"/>
      <c r="T479" s="445"/>
      <c r="U479" s="445"/>
      <c r="V479" s="445"/>
    </row>
    <row r="480" spans="2:22" s="446" customFormat="1" ht="14.15" customHeight="1">
      <c r="B480" s="447">
        <v>473</v>
      </c>
      <c r="C480" s="562"/>
      <c r="D480" s="566"/>
      <c r="E480" s="567"/>
      <c r="F480" s="568"/>
      <c r="G480" s="576" t="str">
        <f>IF(E480="","",VLOOKUP(E480,Ref_Brg!$B$8:$C$311,2,FALSE))</f>
        <v/>
      </c>
      <c r="H480" s="445"/>
      <c r="I480" s="445"/>
      <c r="J480" s="445"/>
      <c r="K480" s="445"/>
      <c r="L480" s="445"/>
      <c r="M480" s="445"/>
      <c r="N480" s="445"/>
      <c r="O480" s="445"/>
      <c r="P480" s="445"/>
      <c r="Q480" s="445"/>
      <c r="R480" s="445"/>
      <c r="S480" s="445"/>
      <c r="T480" s="445"/>
      <c r="U480" s="445"/>
      <c r="V480" s="445"/>
    </row>
    <row r="481" spans="2:22" s="446" customFormat="1" ht="14.15" customHeight="1">
      <c r="B481" s="447">
        <v>474</v>
      </c>
      <c r="C481" s="562"/>
      <c r="D481" s="566"/>
      <c r="E481" s="567"/>
      <c r="F481" s="568"/>
      <c r="G481" s="576" t="str">
        <f>IF(E481="","",VLOOKUP(E481,Ref_Brg!$B$8:$C$311,2,FALSE))</f>
        <v/>
      </c>
      <c r="H481" s="445"/>
      <c r="I481" s="445"/>
      <c r="J481" s="445"/>
      <c r="K481" s="445"/>
      <c r="L481" s="445"/>
      <c r="M481" s="445"/>
      <c r="N481" s="445"/>
      <c r="O481" s="445"/>
      <c r="P481" s="445"/>
      <c r="Q481" s="445"/>
      <c r="R481" s="445"/>
      <c r="S481" s="445"/>
      <c r="T481" s="445"/>
      <c r="U481" s="445"/>
      <c r="V481" s="445"/>
    </row>
    <row r="482" spans="2:22" s="446" customFormat="1" ht="14.15" customHeight="1">
      <c r="B482" s="447">
        <v>475</v>
      </c>
      <c r="C482" s="562"/>
      <c r="D482" s="566"/>
      <c r="E482" s="567"/>
      <c r="F482" s="568"/>
      <c r="G482" s="576" t="str">
        <f>IF(E482="","",VLOOKUP(E482,Ref_Brg!$B$8:$C$311,2,FALSE))</f>
        <v/>
      </c>
      <c r="H482" s="445"/>
      <c r="I482" s="445"/>
      <c r="J482" s="445"/>
      <c r="K482" s="445"/>
      <c r="L482" s="445"/>
      <c r="M482" s="445"/>
      <c r="N482" s="445"/>
      <c r="O482" s="445"/>
      <c r="P482" s="445"/>
      <c r="Q482" s="445"/>
      <c r="R482" s="445"/>
      <c r="S482" s="445"/>
      <c r="T482" s="445"/>
      <c r="U482" s="445"/>
      <c r="V482" s="445"/>
    </row>
    <row r="483" spans="2:22" s="446" customFormat="1" ht="14.15" customHeight="1">
      <c r="B483" s="447">
        <v>476</v>
      </c>
      <c r="C483" s="562"/>
      <c r="D483" s="566"/>
      <c r="E483" s="567"/>
      <c r="F483" s="568"/>
      <c r="G483" s="576" t="str">
        <f>IF(E483="","",VLOOKUP(E483,Ref_Brg!$B$8:$C$311,2,FALSE))</f>
        <v/>
      </c>
      <c r="H483" s="445"/>
      <c r="I483" s="445"/>
      <c r="J483" s="445"/>
      <c r="K483" s="445"/>
      <c r="L483" s="445"/>
      <c r="M483" s="445"/>
      <c r="N483" s="445"/>
      <c r="O483" s="445"/>
      <c r="P483" s="445"/>
      <c r="Q483" s="445"/>
      <c r="R483" s="445"/>
      <c r="S483" s="445"/>
      <c r="T483" s="445"/>
      <c r="U483" s="445"/>
      <c r="V483" s="445"/>
    </row>
    <row r="484" spans="2:22" s="446" customFormat="1" ht="14.15" customHeight="1">
      <c r="B484" s="447">
        <v>477</v>
      </c>
      <c r="C484" s="562"/>
      <c r="D484" s="566"/>
      <c r="E484" s="567"/>
      <c r="F484" s="568"/>
      <c r="G484" s="576" t="str">
        <f>IF(E484="","",VLOOKUP(E484,Ref_Brg!$B$8:$C$311,2,FALSE))</f>
        <v/>
      </c>
      <c r="H484" s="445"/>
      <c r="I484" s="445"/>
      <c r="J484" s="445"/>
      <c r="K484" s="445"/>
      <c r="L484" s="445"/>
      <c r="M484" s="445"/>
      <c r="N484" s="445"/>
      <c r="O484" s="445"/>
      <c r="P484" s="445"/>
      <c r="Q484" s="445"/>
      <c r="R484" s="445"/>
      <c r="S484" s="445"/>
      <c r="T484" s="445"/>
      <c r="U484" s="445"/>
      <c r="V484" s="445"/>
    </row>
    <row r="485" spans="2:22" s="446" customFormat="1" ht="14.15" customHeight="1">
      <c r="B485" s="447">
        <v>478</v>
      </c>
      <c r="C485" s="562"/>
      <c r="D485" s="566"/>
      <c r="E485" s="567"/>
      <c r="F485" s="568"/>
      <c r="G485" s="576" t="str">
        <f>IF(E485="","",VLOOKUP(E485,Ref_Brg!$B$8:$C$311,2,FALSE))</f>
        <v/>
      </c>
      <c r="H485" s="445"/>
      <c r="I485" s="445"/>
      <c r="J485" s="445"/>
      <c r="K485" s="445"/>
      <c r="L485" s="445"/>
      <c r="M485" s="445"/>
      <c r="N485" s="445"/>
      <c r="O485" s="445"/>
      <c r="P485" s="445"/>
      <c r="Q485" s="445"/>
      <c r="R485" s="445"/>
      <c r="S485" s="445"/>
      <c r="T485" s="445"/>
      <c r="U485" s="445"/>
      <c r="V485" s="445"/>
    </row>
    <row r="486" spans="2:22" s="446" customFormat="1" ht="14.15" customHeight="1">
      <c r="B486" s="447">
        <v>479</v>
      </c>
      <c r="C486" s="562"/>
      <c r="D486" s="566"/>
      <c r="E486" s="567"/>
      <c r="F486" s="568"/>
      <c r="G486" s="576" t="str">
        <f>IF(E486="","",VLOOKUP(E486,Ref_Brg!$B$8:$C$311,2,FALSE))</f>
        <v/>
      </c>
      <c r="H486" s="445"/>
      <c r="I486" s="445"/>
      <c r="J486" s="445"/>
      <c r="K486" s="445"/>
      <c r="L486" s="445"/>
      <c r="M486" s="445"/>
      <c r="N486" s="445"/>
      <c r="O486" s="445"/>
      <c r="P486" s="445"/>
      <c r="Q486" s="445"/>
      <c r="R486" s="445"/>
      <c r="S486" s="445"/>
      <c r="T486" s="445"/>
      <c r="U486" s="445"/>
      <c r="V486" s="445"/>
    </row>
    <row r="487" spans="2:22" s="446" customFormat="1" ht="14.15" customHeight="1">
      <c r="B487" s="447">
        <v>480</v>
      </c>
      <c r="C487" s="562"/>
      <c r="D487" s="566"/>
      <c r="E487" s="567"/>
      <c r="F487" s="568"/>
      <c r="G487" s="576" t="str">
        <f>IF(E487="","",VLOOKUP(E487,Ref_Brg!$B$8:$C$311,2,FALSE))</f>
        <v/>
      </c>
      <c r="H487" s="445"/>
      <c r="I487" s="445"/>
      <c r="J487" s="445"/>
      <c r="K487" s="445"/>
      <c r="L487" s="445"/>
      <c r="M487" s="445"/>
      <c r="N487" s="445"/>
      <c r="O487" s="445"/>
      <c r="P487" s="445"/>
      <c r="Q487" s="445"/>
      <c r="R487" s="445"/>
      <c r="S487" s="445"/>
      <c r="T487" s="445"/>
      <c r="U487" s="445"/>
      <c r="V487" s="445"/>
    </row>
    <row r="488" spans="2:22" s="446" customFormat="1" ht="14.15" customHeight="1">
      <c r="B488" s="447">
        <v>481</v>
      </c>
      <c r="C488" s="562"/>
      <c r="D488" s="566"/>
      <c r="E488" s="567"/>
      <c r="F488" s="568"/>
      <c r="G488" s="576" t="str">
        <f>IF(E488="","",VLOOKUP(E488,Ref_Brg!$B$8:$C$311,2,FALSE))</f>
        <v/>
      </c>
      <c r="H488" s="445"/>
      <c r="I488" s="445"/>
      <c r="J488" s="445"/>
      <c r="K488" s="445"/>
      <c r="L488" s="445"/>
      <c r="M488" s="445"/>
      <c r="N488" s="445"/>
      <c r="O488" s="445"/>
      <c r="P488" s="445"/>
      <c r="Q488" s="445"/>
      <c r="R488" s="445"/>
      <c r="S488" s="445"/>
      <c r="T488" s="445"/>
      <c r="U488" s="445"/>
      <c r="V488" s="445"/>
    </row>
    <row r="489" spans="2:22" s="446" customFormat="1" ht="14.15" customHeight="1">
      <c r="B489" s="447">
        <v>482</v>
      </c>
      <c r="C489" s="562"/>
      <c r="D489" s="566"/>
      <c r="E489" s="567"/>
      <c r="F489" s="568"/>
      <c r="G489" s="576" t="str">
        <f>IF(E489="","",VLOOKUP(E489,Ref_Brg!$B$8:$C$311,2,FALSE))</f>
        <v/>
      </c>
      <c r="H489" s="445"/>
      <c r="I489" s="445"/>
      <c r="J489" s="445"/>
      <c r="K489" s="445"/>
      <c r="L489" s="445"/>
      <c r="M489" s="445"/>
      <c r="N489" s="445"/>
      <c r="O489" s="445"/>
      <c r="P489" s="445"/>
      <c r="Q489" s="445"/>
      <c r="R489" s="445"/>
      <c r="S489" s="445"/>
      <c r="T489" s="445"/>
      <c r="U489" s="445"/>
      <c r="V489" s="445"/>
    </row>
    <row r="490" spans="2:22" s="446" customFormat="1" ht="14.15" customHeight="1">
      <c r="B490" s="447">
        <v>483</v>
      </c>
      <c r="C490" s="562"/>
      <c r="D490" s="566"/>
      <c r="E490" s="567"/>
      <c r="F490" s="568"/>
      <c r="G490" s="576" t="str">
        <f>IF(E490="","",VLOOKUP(E490,Ref_Brg!$B$8:$C$311,2,FALSE))</f>
        <v/>
      </c>
      <c r="H490" s="445"/>
      <c r="I490" s="445"/>
      <c r="J490" s="445"/>
      <c r="K490" s="445"/>
      <c r="L490" s="445"/>
      <c r="M490" s="445"/>
      <c r="N490" s="445"/>
      <c r="O490" s="445"/>
      <c r="P490" s="445"/>
      <c r="Q490" s="445"/>
      <c r="R490" s="445"/>
      <c r="S490" s="445"/>
      <c r="T490" s="445"/>
      <c r="U490" s="445"/>
      <c r="V490" s="445"/>
    </row>
    <row r="491" spans="2:22" s="446" customFormat="1" ht="14.15" customHeight="1">
      <c r="B491" s="447">
        <v>484</v>
      </c>
      <c r="C491" s="562"/>
      <c r="D491" s="566"/>
      <c r="E491" s="567"/>
      <c r="F491" s="568"/>
      <c r="G491" s="576" t="str">
        <f>IF(E491="","",VLOOKUP(E491,Ref_Brg!$B$8:$C$311,2,FALSE))</f>
        <v/>
      </c>
      <c r="H491" s="445"/>
      <c r="I491" s="445"/>
      <c r="J491" s="445"/>
      <c r="K491" s="445"/>
      <c r="L491" s="445"/>
      <c r="M491" s="445"/>
      <c r="N491" s="445"/>
      <c r="O491" s="445"/>
      <c r="P491" s="445"/>
      <c r="Q491" s="445"/>
      <c r="R491" s="445"/>
      <c r="S491" s="445"/>
      <c r="T491" s="445"/>
      <c r="U491" s="445"/>
      <c r="V491" s="445"/>
    </row>
    <row r="492" spans="2:22" s="446" customFormat="1" ht="14.15" customHeight="1">
      <c r="B492" s="447">
        <v>485</v>
      </c>
      <c r="C492" s="562"/>
      <c r="D492" s="566"/>
      <c r="E492" s="567"/>
      <c r="F492" s="568"/>
      <c r="G492" s="576" t="str">
        <f>IF(E492="","",VLOOKUP(E492,Ref_Brg!$B$8:$C$311,2,FALSE))</f>
        <v/>
      </c>
      <c r="H492" s="445"/>
      <c r="I492" s="445"/>
      <c r="J492" s="445"/>
      <c r="K492" s="445"/>
      <c r="L492" s="445"/>
      <c r="M492" s="445"/>
      <c r="N492" s="445"/>
      <c r="O492" s="445"/>
      <c r="P492" s="445"/>
      <c r="Q492" s="445"/>
      <c r="R492" s="445"/>
      <c r="S492" s="445"/>
      <c r="T492" s="445"/>
      <c r="U492" s="445"/>
      <c r="V492" s="445"/>
    </row>
    <row r="493" spans="2:22" s="446" customFormat="1" ht="14.15" customHeight="1">
      <c r="B493" s="447">
        <v>486</v>
      </c>
      <c r="C493" s="562"/>
      <c r="D493" s="566"/>
      <c r="E493" s="567"/>
      <c r="F493" s="568"/>
      <c r="G493" s="576" t="str">
        <f>IF(E493="","",VLOOKUP(E493,Ref_Brg!$B$8:$C$311,2,FALSE))</f>
        <v/>
      </c>
      <c r="H493" s="445"/>
      <c r="I493" s="445"/>
      <c r="J493" s="445"/>
      <c r="K493" s="445"/>
      <c r="L493" s="445"/>
      <c r="M493" s="445"/>
      <c r="N493" s="445"/>
      <c r="O493" s="445"/>
      <c r="P493" s="445"/>
      <c r="Q493" s="445"/>
      <c r="R493" s="445"/>
      <c r="S493" s="445"/>
      <c r="T493" s="445"/>
      <c r="U493" s="445"/>
      <c r="V493" s="445"/>
    </row>
    <row r="494" spans="2:22" s="446" customFormat="1" ht="14.15" customHeight="1">
      <c r="B494" s="447">
        <v>487</v>
      </c>
      <c r="C494" s="562"/>
      <c r="D494" s="566"/>
      <c r="E494" s="567"/>
      <c r="F494" s="568"/>
      <c r="G494" s="576" t="str">
        <f>IF(E494="","",VLOOKUP(E494,Ref_Brg!$B$8:$C$311,2,FALSE))</f>
        <v/>
      </c>
      <c r="H494" s="445"/>
      <c r="I494" s="445"/>
      <c r="J494" s="445"/>
      <c r="K494" s="445"/>
      <c r="L494" s="445"/>
      <c r="M494" s="445"/>
      <c r="N494" s="445"/>
      <c r="O494" s="445"/>
      <c r="P494" s="445"/>
      <c r="Q494" s="445"/>
      <c r="R494" s="445"/>
      <c r="S494" s="445"/>
      <c r="T494" s="445"/>
      <c r="U494" s="445"/>
      <c r="V494" s="445"/>
    </row>
    <row r="495" spans="2:22" s="446" customFormat="1" ht="14.15" customHeight="1">
      <c r="B495" s="447">
        <v>488</v>
      </c>
      <c r="C495" s="562"/>
      <c r="D495" s="566"/>
      <c r="E495" s="567"/>
      <c r="F495" s="568"/>
      <c r="G495" s="576" t="str">
        <f>IF(E495="","",VLOOKUP(E495,Ref_Brg!$B$8:$C$311,2,FALSE))</f>
        <v/>
      </c>
      <c r="H495" s="445"/>
      <c r="I495" s="445"/>
      <c r="J495" s="445"/>
      <c r="K495" s="445"/>
      <c r="L495" s="445"/>
      <c r="M495" s="445"/>
      <c r="N495" s="445"/>
      <c r="O495" s="445"/>
      <c r="P495" s="445"/>
      <c r="Q495" s="445"/>
      <c r="R495" s="445"/>
      <c r="S495" s="445"/>
      <c r="T495" s="445"/>
      <c r="U495" s="445"/>
      <c r="V495" s="445"/>
    </row>
    <row r="496" spans="2:22" s="446" customFormat="1" ht="14.15" customHeight="1">
      <c r="B496" s="447">
        <v>489</v>
      </c>
      <c r="C496" s="562"/>
      <c r="D496" s="566"/>
      <c r="E496" s="567"/>
      <c r="F496" s="568"/>
      <c r="G496" s="576" t="str">
        <f>IF(E496="","",VLOOKUP(E496,Ref_Brg!$B$8:$C$311,2,FALSE))</f>
        <v/>
      </c>
      <c r="H496" s="445"/>
      <c r="I496" s="445"/>
      <c r="J496" s="445"/>
      <c r="K496" s="445"/>
      <c r="L496" s="445"/>
      <c r="M496" s="445"/>
      <c r="N496" s="445"/>
      <c r="O496" s="445"/>
      <c r="P496" s="445"/>
      <c r="Q496" s="445"/>
      <c r="R496" s="445"/>
      <c r="S496" s="445"/>
      <c r="T496" s="445"/>
      <c r="U496" s="445"/>
      <c r="V496" s="445"/>
    </row>
    <row r="497" spans="2:22" s="446" customFormat="1" ht="14.15" customHeight="1">
      <c r="B497" s="447">
        <v>490</v>
      </c>
      <c r="C497" s="562"/>
      <c r="D497" s="566"/>
      <c r="E497" s="567"/>
      <c r="F497" s="568"/>
      <c r="G497" s="576" t="str">
        <f>IF(E497="","",VLOOKUP(E497,Ref_Brg!$B$8:$C$311,2,FALSE))</f>
        <v/>
      </c>
      <c r="H497" s="445"/>
      <c r="I497" s="445"/>
      <c r="J497" s="445"/>
      <c r="K497" s="445"/>
      <c r="L497" s="445"/>
      <c r="M497" s="445"/>
      <c r="N497" s="445"/>
      <c r="O497" s="445"/>
      <c r="P497" s="445"/>
      <c r="Q497" s="445"/>
      <c r="R497" s="445"/>
      <c r="S497" s="445"/>
      <c r="T497" s="445"/>
      <c r="U497" s="445"/>
      <c r="V497" s="445"/>
    </row>
    <row r="498" spans="2:22" s="446" customFormat="1" ht="14.15" customHeight="1">
      <c r="B498" s="447">
        <v>491</v>
      </c>
      <c r="C498" s="562"/>
      <c r="D498" s="566"/>
      <c r="E498" s="567"/>
      <c r="F498" s="568"/>
      <c r="G498" s="576" t="str">
        <f>IF(E498="","",VLOOKUP(E498,Ref_Brg!$B$8:$C$311,2,FALSE))</f>
        <v/>
      </c>
      <c r="H498" s="445"/>
      <c r="I498" s="445"/>
      <c r="J498" s="445"/>
      <c r="K498" s="445"/>
      <c r="L498" s="445"/>
      <c r="M498" s="445"/>
      <c r="N498" s="445"/>
      <c r="O498" s="445"/>
      <c r="P498" s="445"/>
      <c r="Q498" s="445"/>
      <c r="R498" s="445"/>
      <c r="S498" s="445"/>
      <c r="T498" s="445"/>
      <c r="U498" s="445"/>
      <c r="V498" s="445"/>
    </row>
    <row r="499" spans="2:22" s="446" customFormat="1" ht="14.15" customHeight="1">
      <c r="B499" s="447">
        <v>492</v>
      </c>
      <c r="C499" s="562"/>
      <c r="D499" s="566"/>
      <c r="E499" s="567"/>
      <c r="F499" s="568"/>
      <c r="G499" s="576" t="str">
        <f>IF(E499="","",VLOOKUP(E499,Ref_Brg!$B$8:$C$311,2,FALSE))</f>
        <v/>
      </c>
      <c r="H499" s="445"/>
      <c r="I499" s="445"/>
      <c r="J499" s="445"/>
      <c r="K499" s="445"/>
      <c r="L499" s="445"/>
      <c r="M499" s="445"/>
      <c r="N499" s="445"/>
      <c r="O499" s="445"/>
      <c r="P499" s="445"/>
      <c r="Q499" s="445"/>
      <c r="R499" s="445"/>
      <c r="S499" s="445"/>
      <c r="T499" s="445"/>
      <c r="U499" s="445"/>
      <c r="V499" s="445"/>
    </row>
    <row r="500" spans="2:22" s="446" customFormat="1" ht="14.15" customHeight="1">
      <c r="B500" s="447">
        <v>493</v>
      </c>
      <c r="C500" s="562"/>
      <c r="D500" s="566"/>
      <c r="E500" s="567"/>
      <c r="F500" s="568"/>
      <c r="G500" s="576" t="str">
        <f>IF(E500="","",VLOOKUP(E500,Ref_Brg!$B$8:$C$311,2,FALSE))</f>
        <v/>
      </c>
      <c r="H500" s="445"/>
      <c r="I500" s="445"/>
      <c r="J500" s="445"/>
      <c r="K500" s="445"/>
      <c r="L500" s="445"/>
      <c r="M500" s="445"/>
      <c r="N500" s="445"/>
      <c r="O500" s="445"/>
      <c r="P500" s="445"/>
      <c r="Q500" s="445"/>
      <c r="R500" s="445"/>
      <c r="S500" s="445"/>
      <c r="T500" s="445"/>
      <c r="U500" s="445"/>
      <c r="V500" s="445"/>
    </row>
    <row r="501" spans="2:22" s="446" customFormat="1" ht="14.15" customHeight="1">
      <c r="B501" s="447">
        <v>494</v>
      </c>
      <c r="C501" s="562"/>
      <c r="D501" s="566"/>
      <c r="E501" s="567"/>
      <c r="F501" s="568"/>
      <c r="G501" s="576" t="str">
        <f>IF(E501="","",VLOOKUP(E501,Ref_Brg!$B$8:$C$311,2,FALSE))</f>
        <v/>
      </c>
      <c r="H501" s="445"/>
      <c r="I501" s="445"/>
      <c r="J501" s="445"/>
      <c r="K501" s="445"/>
      <c r="L501" s="445"/>
      <c r="M501" s="445"/>
      <c r="N501" s="445"/>
      <c r="O501" s="445"/>
      <c r="P501" s="445"/>
      <c r="Q501" s="445"/>
      <c r="R501" s="445"/>
      <c r="S501" s="445"/>
      <c r="T501" s="445"/>
      <c r="U501" s="445"/>
      <c r="V501" s="445"/>
    </row>
    <row r="502" spans="2:22" s="446" customFormat="1" ht="14.15" customHeight="1">
      <c r="B502" s="447">
        <v>495</v>
      </c>
      <c r="C502" s="562"/>
      <c r="D502" s="566"/>
      <c r="E502" s="567"/>
      <c r="F502" s="568"/>
      <c r="G502" s="576" t="str">
        <f>IF(E502="","",VLOOKUP(E502,Ref_Brg!$B$8:$C$311,2,FALSE))</f>
        <v/>
      </c>
      <c r="H502" s="445"/>
      <c r="I502" s="445"/>
      <c r="J502" s="445"/>
      <c r="K502" s="445"/>
      <c r="L502" s="445"/>
      <c r="M502" s="445"/>
      <c r="N502" s="445"/>
      <c r="O502" s="445"/>
      <c r="P502" s="445"/>
      <c r="Q502" s="445"/>
      <c r="R502" s="445"/>
      <c r="S502" s="445"/>
      <c r="T502" s="445"/>
      <c r="U502" s="445"/>
      <c r="V502" s="445"/>
    </row>
    <row r="503" spans="2:22" s="446" customFormat="1" ht="14.15" customHeight="1">
      <c r="B503" s="447">
        <v>496</v>
      </c>
      <c r="C503" s="562"/>
      <c r="D503" s="566"/>
      <c r="E503" s="567"/>
      <c r="F503" s="568"/>
      <c r="G503" s="576" t="str">
        <f>IF(E503="","",VLOOKUP(E503,Ref_Brg!$B$8:$C$311,2,FALSE))</f>
        <v/>
      </c>
      <c r="H503" s="445"/>
      <c r="I503" s="445"/>
      <c r="J503" s="445"/>
      <c r="K503" s="445"/>
      <c r="L503" s="445"/>
      <c r="M503" s="445"/>
      <c r="N503" s="445"/>
      <c r="O503" s="445"/>
      <c r="P503" s="445"/>
      <c r="Q503" s="445"/>
      <c r="R503" s="445"/>
      <c r="S503" s="445"/>
      <c r="T503" s="445"/>
      <c r="U503" s="445"/>
      <c r="V503" s="445"/>
    </row>
    <row r="504" spans="2:22" s="446" customFormat="1" ht="14.15" customHeight="1">
      <c r="B504" s="447">
        <v>497</v>
      </c>
      <c r="C504" s="562"/>
      <c r="D504" s="566"/>
      <c r="E504" s="567"/>
      <c r="F504" s="568"/>
      <c r="G504" s="576" t="str">
        <f>IF(E504="","",VLOOKUP(E504,Ref_Brg!$B$8:$C$311,2,FALSE))</f>
        <v/>
      </c>
      <c r="H504" s="445"/>
      <c r="I504" s="445"/>
      <c r="J504" s="445"/>
      <c r="K504" s="445"/>
      <c r="L504" s="445"/>
      <c r="M504" s="445"/>
      <c r="N504" s="445"/>
      <c r="O504" s="445"/>
      <c r="P504" s="445"/>
      <c r="Q504" s="445"/>
      <c r="R504" s="445"/>
      <c r="S504" s="445"/>
      <c r="T504" s="445"/>
      <c r="U504" s="445"/>
      <c r="V504" s="445"/>
    </row>
    <row r="505" spans="2:22" s="446" customFormat="1" ht="14.15" customHeight="1">
      <c r="B505" s="447">
        <v>498</v>
      </c>
      <c r="C505" s="562"/>
      <c r="D505" s="566"/>
      <c r="E505" s="567"/>
      <c r="F505" s="568"/>
      <c r="G505" s="576" t="str">
        <f>IF(E505="","",VLOOKUP(E505,Ref_Brg!$B$8:$C$311,2,FALSE))</f>
        <v/>
      </c>
      <c r="H505" s="445"/>
      <c r="I505" s="445"/>
      <c r="J505" s="445"/>
      <c r="K505" s="445"/>
      <c r="L505" s="445"/>
      <c r="M505" s="445"/>
      <c r="N505" s="445"/>
      <c r="O505" s="445"/>
      <c r="P505" s="445"/>
      <c r="Q505" s="445"/>
      <c r="R505" s="445"/>
      <c r="S505" s="445"/>
      <c r="T505" s="445"/>
      <c r="U505" s="445"/>
      <c r="V505" s="445"/>
    </row>
    <row r="506" spans="2:22" s="446" customFormat="1" ht="14.15" customHeight="1">
      <c r="B506" s="447">
        <v>499</v>
      </c>
      <c r="C506" s="562"/>
      <c r="D506" s="566"/>
      <c r="E506" s="567"/>
      <c r="F506" s="568"/>
      <c r="G506" s="576" t="str">
        <f>IF(E506="","",VLOOKUP(E506,Ref_Brg!$B$8:$C$311,2,FALSE))</f>
        <v/>
      </c>
      <c r="H506" s="445"/>
      <c r="I506" s="445"/>
      <c r="J506" s="445"/>
      <c r="K506" s="445"/>
      <c r="L506" s="445"/>
      <c r="M506" s="445"/>
      <c r="N506" s="445"/>
      <c r="O506" s="445"/>
      <c r="P506" s="445"/>
      <c r="Q506" s="445"/>
      <c r="R506" s="445"/>
      <c r="S506" s="445"/>
      <c r="T506" s="445"/>
      <c r="U506" s="445"/>
      <c r="V506" s="445"/>
    </row>
    <row r="507" spans="2:22" s="446" customFormat="1" ht="14.15" customHeight="1">
      <c r="B507" s="447">
        <v>500</v>
      </c>
      <c r="C507" s="562"/>
      <c r="D507" s="566"/>
      <c r="E507" s="567"/>
      <c r="F507" s="568"/>
      <c r="G507" s="576" t="str">
        <f>IF(E507="","",VLOOKUP(E507,Ref_Brg!$B$8:$C$311,2,FALSE))</f>
        <v/>
      </c>
      <c r="H507" s="445"/>
      <c r="I507" s="445"/>
      <c r="J507" s="445"/>
      <c r="K507" s="445"/>
      <c r="L507" s="445"/>
      <c r="M507" s="445"/>
      <c r="N507" s="445"/>
      <c r="O507" s="445"/>
      <c r="P507" s="445"/>
      <c r="Q507" s="445"/>
      <c r="R507" s="445"/>
      <c r="S507" s="445"/>
      <c r="T507" s="445"/>
      <c r="U507" s="445"/>
      <c r="V507" s="445"/>
    </row>
    <row r="508" spans="2:22" ht="13" customHeight="1">
      <c r="B508" s="543" t="s">
        <v>141</v>
      </c>
      <c r="C508" s="543" t="s">
        <v>141</v>
      </c>
      <c r="D508" s="543"/>
      <c r="E508" s="543" t="s">
        <v>141</v>
      </c>
      <c r="F508" s="543" t="s">
        <v>141</v>
      </c>
      <c r="G508" s="543" t="s">
        <v>141</v>
      </c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</row>
    <row r="509" spans="2:22" ht="12" customHeight="1"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</row>
    <row r="510" spans="2:22" ht="12" customHeight="1"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</row>
    <row r="511" spans="2:22" ht="12" customHeight="1"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</row>
    <row r="512" spans="2:22" ht="12" customHeight="1"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</row>
    <row r="513" spans="2:22" ht="12" customHeight="1"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</row>
    <row r="514" spans="2:22" ht="12" customHeight="1"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</row>
    <row r="515" spans="2:22" ht="12" customHeight="1"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</row>
    <row r="516" spans="2:22" ht="12" customHeight="1"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</row>
    <row r="517" spans="2:22" ht="12" customHeight="1"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</row>
    <row r="518" spans="2:22" ht="12" customHeight="1"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</row>
    <row r="519" spans="2:22" ht="12" customHeight="1"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</row>
    <row r="520" spans="2:22" ht="12" customHeight="1"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</row>
    <row r="521" spans="2:22" ht="12" customHeight="1"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</row>
    <row r="522" spans="2:22" ht="12" customHeight="1"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</row>
    <row r="523" spans="2:22" ht="12" customHeight="1"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</row>
    <row r="524" spans="2:22" ht="12" customHeight="1"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</row>
    <row r="525" spans="2:22" ht="12" customHeight="1"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</row>
    <row r="526" spans="2:22" ht="12" customHeight="1"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</row>
    <row r="527" spans="2:22" ht="12" customHeight="1"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</row>
    <row r="528" spans="2:22" ht="12" customHeight="1"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</row>
    <row r="529" spans="2:22" ht="12" customHeight="1"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</row>
    <row r="530" spans="2:22" ht="12" customHeight="1"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</row>
    <row r="531" spans="2:22" ht="12" customHeight="1"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</row>
    <row r="532" spans="2:22" ht="12" customHeight="1"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</row>
    <row r="533" spans="2:22" ht="12" customHeight="1"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</row>
    <row r="534" spans="2:22" ht="12" customHeight="1"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</row>
    <row r="535" spans="2:22" ht="12" customHeight="1"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</row>
    <row r="536" spans="2:22" ht="12" customHeight="1"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</row>
    <row r="537" spans="2:22" ht="12" customHeight="1"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</row>
    <row r="538" spans="2:22" ht="12" customHeight="1"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</row>
    <row r="539" spans="2:22" ht="12" customHeight="1"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</row>
    <row r="540" spans="2:22" ht="12" customHeight="1"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</row>
    <row r="541" spans="2:22" ht="12" customHeight="1"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</row>
    <row r="542" spans="2:22" ht="12" customHeight="1"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</row>
    <row r="543" spans="2:22" ht="12" customHeight="1"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</row>
    <row r="544" spans="2:22" ht="12" customHeight="1"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</row>
    <row r="545" spans="2:22" ht="12" customHeight="1"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</row>
    <row r="546" spans="2:22" ht="12" customHeight="1"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</row>
    <row r="547" spans="2:22" ht="12" customHeight="1"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</row>
    <row r="548" spans="2:22" ht="12" customHeight="1"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</row>
    <row r="549" spans="2:22" ht="12" customHeight="1"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</row>
    <row r="550" spans="2:22" ht="12" customHeight="1"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</row>
    <row r="551" spans="2:22" ht="12" customHeight="1"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</row>
    <row r="552" spans="2:22" ht="12" customHeight="1"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</row>
    <row r="553" spans="2:22" ht="12" customHeight="1"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</row>
    <row r="554" spans="2:22" ht="12" customHeight="1"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</row>
    <row r="555" spans="2:22" ht="12" customHeight="1"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</row>
    <row r="556" spans="2:22" ht="12" customHeight="1"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</row>
    <row r="557" spans="2:22" ht="12" customHeight="1"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</row>
    <row r="558" spans="2:22" ht="12" customHeight="1"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</row>
    <row r="559" spans="2:22" ht="12" customHeight="1"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</row>
    <row r="560" spans="2:22" ht="12" customHeight="1"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</row>
    <row r="561" spans="2:22" ht="12" customHeight="1"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</row>
    <row r="562" spans="2:22" ht="12" customHeight="1"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</row>
    <row r="563" spans="2:22" ht="12" customHeight="1"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</row>
    <row r="564" spans="2:22" ht="12" customHeight="1"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</row>
    <row r="565" spans="2:22" ht="12" customHeight="1"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</row>
    <row r="566" spans="2:22" ht="12" customHeight="1"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</row>
    <row r="567" spans="2:22" ht="12" customHeight="1"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</row>
    <row r="568" spans="2:22" ht="12" customHeight="1"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</row>
    <row r="569" spans="2:22" ht="12" customHeight="1"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</row>
    <row r="570" spans="2:22" ht="12" customHeight="1"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</row>
    <row r="571" spans="2:22" ht="12" customHeight="1"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</row>
    <row r="572" spans="2:22" ht="12" customHeight="1"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</row>
    <row r="573" spans="2:22" ht="12" customHeight="1"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</row>
    <row r="574" spans="2:22" ht="12" customHeight="1"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</row>
    <row r="575" spans="2:22" ht="12" customHeight="1"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</row>
    <row r="576" spans="2:22" ht="12" customHeight="1"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</row>
    <row r="577" spans="2:22" ht="12" customHeight="1"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</row>
    <row r="578" spans="2:22" ht="12" customHeight="1"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</row>
    <row r="579" spans="2:22" ht="12" customHeight="1"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</row>
    <row r="580" spans="2:22" ht="12" customHeight="1"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</row>
    <row r="581" spans="2:22" ht="12" customHeight="1"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</row>
    <row r="582" spans="2:22" ht="12" customHeight="1"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</row>
    <row r="583" spans="2:22" ht="12" customHeight="1"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</row>
    <row r="584" spans="2:22" ht="12" customHeight="1"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</row>
    <row r="585" spans="2:22" ht="12" customHeight="1"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</row>
    <row r="586" spans="2:22" ht="12" customHeight="1"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</row>
    <row r="587" spans="2:22" ht="12" customHeight="1"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</row>
    <row r="588" spans="2:22" ht="12" customHeight="1"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</row>
    <row r="589" spans="2:22" ht="12" customHeight="1"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</row>
    <row r="590" spans="2:22" ht="12" customHeight="1"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</row>
    <row r="591" spans="2:22" ht="12" customHeight="1"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</row>
    <row r="592" spans="2:22" ht="12" customHeight="1"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</row>
    <row r="593" spans="2:22" ht="12" customHeight="1"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</row>
    <row r="594" spans="2:22" ht="12" customHeight="1"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</row>
    <row r="595" spans="2:22" ht="12" customHeight="1"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</row>
    <row r="596" spans="2:22" ht="12" customHeight="1"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</row>
    <row r="597" spans="2:22" ht="12" customHeight="1"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</row>
    <row r="598" spans="2:22" ht="12" customHeight="1"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</row>
    <row r="599" spans="2:22" ht="12" customHeight="1"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</row>
    <row r="600" spans="2:22" ht="12" customHeight="1"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</row>
    <row r="601" spans="2:22" ht="12" customHeight="1"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</row>
    <row r="602" spans="2:22" ht="12" customHeight="1"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</row>
    <row r="603" spans="2:22" ht="12" customHeight="1"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</row>
    <row r="604" spans="2:22" ht="12" customHeight="1"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</row>
    <row r="605" spans="2:22" ht="12" customHeight="1"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</row>
    <row r="606" spans="2:22" ht="12" customHeight="1"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</row>
    <row r="607" spans="2:22" ht="12" customHeight="1"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</row>
    <row r="608" spans="2:22" ht="12" customHeight="1"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</row>
    <row r="609" spans="2:22" ht="12" customHeight="1"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</row>
    <row r="610" spans="2:22" ht="12" customHeight="1"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</row>
    <row r="611" spans="2:22" ht="12" customHeight="1"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</row>
    <row r="612" spans="2:22" ht="12" customHeight="1"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</row>
    <row r="613" spans="2:22" ht="12" customHeight="1"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</row>
    <row r="614" spans="2:22" ht="12" customHeight="1"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</row>
    <row r="615" spans="2:22" ht="12" customHeight="1"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</row>
    <row r="616" spans="2:22" ht="12" customHeight="1"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</row>
    <row r="617" spans="2:22" ht="12" customHeight="1"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</row>
    <row r="618" spans="2:22" ht="12" customHeight="1"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</row>
    <row r="619" spans="2:22" ht="12" customHeight="1"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</row>
    <row r="620" spans="2:22" ht="12" customHeight="1"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</row>
    <row r="621" spans="2:22" ht="12" customHeight="1"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</row>
    <row r="622" spans="2:22" ht="12" customHeight="1"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</row>
    <row r="623" spans="2:22" ht="12" customHeight="1"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</row>
    <row r="624" spans="2:22" ht="12" customHeight="1"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</row>
    <row r="625" spans="2:22" ht="12" customHeight="1"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</row>
    <row r="626" spans="2:22" ht="12" customHeight="1"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</row>
    <row r="627" spans="2:22" ht="12" customHeight="1"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</row>
    <row r="628" spans="2:22" ht="12" customHeight="1"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</row>
    <row r="629" spans="2:22" ht="12" customHeight="1"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</row>
    <row r="630" spans="2:22" ht="12" customHeight="1"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</row>
    <row r="631" spans="2:22" ht="12" customHeight="1"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</row>
    <row r="632" spans="2:22" ht="12" customHeight="1"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</row>
    <row r="633" spans="2:22" ht="12" customHeight="1"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</row>
    <row r="634" spans="2:22" ht="12" customHeight="1"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</row>
    <row r="635" spans="2:22" ht="12" customHeight="1"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</row>
    <row r="636" spans="2:22" ht="12" customHeight="1"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</row>
    <row r="637" spans="2:22" ht="12" customHeight="1"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</row>
    <row r="638" spans="2:22" ht="12" customHeight="1"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</row>
    <row r="639" spans="2:22" ht="12" customHeight="1"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</row>
    <row r="640" spans="2:22" ht="12" customHeight="1"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</row>
    <row r="641" spans="2:22" ht="12" customHeight="1"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</row>
    <row r="642" spans="2:22" ht="12" customHeight="1"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</row>
    <row r="643" spans="2:22" ht="12" customHeight="1"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</row>
    <row r="644" spans="2:22" ht="12" customHeight="1"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</row>
    <row r="645" spans="2:22" ht="12" customHeight="1"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</row>
    <row r="646" spans="2:22" ht="12" customHeight="1"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</row>
    <row r="647" spans="2:22" ht="12" customHeight="1"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</row>
    <row r="648" spans="2:22" ht="12" customHeight="1"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</row>
    <row r="649" spans="2:22" ht="12" customHeight="1"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</row>
    <row r="650" spans="2:22" ht="12" customHeight="1"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</row>
    <row r="651" spans="2:22" ht="12" customHeight="1"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</row>
    <row r="652" spans="2:22" ht="12" customHeight="1"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</row>
    <row r="653" spans="2:22" ht="12" customHeight="1"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</row>
    <row r="654" spans="2:22" ht="12" customHeight="1"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</row>
    <row r="655" spans="2:22" ht="12" customHeight="1"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</row>
    <row r="656" spans="2:22" ht="12" customHeight="1"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</row>
    <row r="657" spans="2:22" ht="12" customHeight="1"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</row>
    <row r="658" spans="2:22" ht="12" customHeight="1"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</row>
    <row r="659" spans="2:22" ht="12" customHeight="1"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</row>
    <row r="660" spans="2:22" ht="12" customHeight="1"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</row>
    <row r="661" spans="2:22" ht="12" customHeight="1"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</row>
    <row r="662" spans="2:22" ht="12" customHeight="1"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</row>
    <row r="663" spans="2:22" ht="12" customHeight="1"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</row>
    <row r="664" spans="2:22" ht="12" customHeight="1"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</row>
    <row r="665" spans="2:22" ht="12" customHeight="1"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</row>
    <row r="666" spans="2:22" ht="12" customHeight="1"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</row>
    <row r="667" spans="2:22" ht="12" customHeight="1"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</row>
    <row r="668" spans="2:22" ht="12" customHeight="1"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</row>
    <row r="669" spans="2:22" ht="12" customHeight="1"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</row>
    <row r="670" spans="2:22" ht="12" customHeight="1"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</row>
    <row r="671" spans="2:22" ht="12" customHeight="1"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</row>
    <row r="672" spans="2:22" ht="12" customHeight="1"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</row>
    <row r="673" spans="2:22" ht="12" customHeight="1"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</row>
    <row r="674" spans="2:22" ht="12" customHeight="1"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</row>
    <row r="675" spans="2:22" ht="12" customHeight="1"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</row>
    <row r="676" spans="2:22" ht="12" customHeight="1"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</row>
    <row r="677" spans="2:22" ht="12" customHeight="1"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</row>
    <row r="678" spans="2:22" ht="12" customHeight="1"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</row>
    <row r="679" spans="2:22" ht="12" customHeight="1"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</row>
    <row r="680" spans="2:22" ht="12" customHeight="1"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</row>
    <row r="681" spans="2:22" ht="12" customHeight="1"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</row>
    <row r="682" spans="2:22" ht="12" customHeight="1"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</row>
    <row r="683" spans="2:22" ht="12" customHeight="1"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</row>
    <row r="684" spans="2:22" ht="12" customHeight="1"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</row>
    <row r="685" spans="2:22" ht="12" customHeight="1"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</row>
    <row r="686" spans="2:22" ht="12" customHeight="1"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</row>
    <row r="687" spans="2:22" ht="12" customHeight="1"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</row>
    <row r="688" spans="2:22" ht="12" customHeight="1"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</row>
    <row r="689" spans="2:22" ht="12" customHeight="1"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</row>
    <row r="690" spans="2:22" ht="12" customHeight="1"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</row>
    <row r="691" spans="2:22" ht="12" customHeight="1"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</row>
    <row r="692" spans="2:22" ht="12" customHeight="1"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</row>
    <row r="693" spans="2:22" ht="12" customHeight="1"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</row>
    <row r="694" spans="2:22" ht="12" customHeight="1"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</row>
    <row r="695" spans="2:22" ht="12" customHeight="1"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</row>
    <row r="696" spans="2:22" ht="12" customHeight="1"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</row>
    <row r="697" spans="2:22" ht="12" customHeight="1"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</row>
    <row r="698" spans="2:22" ht="12" customHeight="1"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</row>
    <row r="699" spans="2:22" ht="12" customHeight="1"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</row>
    <row r="700" spans="2:22" ht="12" customHeight="1"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</row>
    <row r="701" spans="2:22" ht="12" customHeight="1"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</row>
    <row r="702" spans="2:22" ht="12" customHeight="1"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</row>
    <row r="703" spans="2:22" ht="12" customHeight="1"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</row>
    <row r="704" spans="2:22" ht="12" customHeight="1"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</row>
    <row r="705" spans="2:22" ht="12" customHeight="1"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</row>
    <row r="706" spans="2:22" ht="12" customHeight="1"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</row>
    <row r="707" spans="2:22" ht="12" customHeight="1"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</row>
    <row r="708" spans="2:22" ht="12" customHeight="1"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</row>
    <row r="709" spans="2:22" ht="12" customHeight="1"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</row>
    <row r="710" spans="2:22" ht="12" customHeight="1"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</row>
    <row r="711" spans="2:22" ht="12" customHeight="1"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</row>
    <row r="712" spans="2:22" ht="12" customHeight="1"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</row>
    <row r="713" spans="2:22" ht="12" customHeight="1"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</row>
    <row r="714" spans="2:22" ht="12" customHeight="1"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</row>
    <row r="715" spans="2:22" ht="12" customHeight="1"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</row>
    <row r="716" spans="2:22" ht="12" customHeight="1"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</row>
    <row r="717" spans="2:22" ht="12" customHeight="1"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</row>
    <row r="718" spans="2:22" ht="12" customHeight="1"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</row>
    <row r="719" spans="2:22" ht="12" customHeight="1"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</row>
    <row r="720" spans="2:22" ht="12" customHeight="1"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</row>
    <row r="721" spans="2:22" ht="12" customHeight="1"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</row>
    <row r="722" spans="2:22" ht="12" customHeight="1"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</row>
    <row r="723" spans="2:22" ht="12" customHeight="1"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</row>
    <row r="724" spans="2:22" ht="12" customHeight="1"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</row>
    <row r="725" spans="2:22" ht="12" customHeight="1"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</row>
    <row r="726" spans="2:22" ht="12" customHeight="1"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</row>
    <row r="727" spans="2:22" ht="12" customHeight="1"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</row>
    <row r="728" spans="2:22" ht="12" customHeight="1"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</row>
    <row r="729" spans="2:22" ht="12" customHeight="1"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</row>
    <row r="730" spans="2:22" ht="12" customHeight="1"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</row>
    <row r="731" spans="2:22" ht="12" customHeight="1"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</row>
    <row r="732" spans="2:22" ht="12" customHeight="1"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</row>
    <row r="733" spans="2:22" ht="12" customHeight="1"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</row>
    <row r="734" spans="2:22" ht="12" customHeight="1"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</row>
    <row r="735" spans="2:22" ht="12" customHeight="1"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</row>
    <row r="736" spans="2:22" ht="12" customHeight="1"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</row>
    <row r="737" spans="2:22" ht="12" customHeight="1"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</row>
    <row r="738" spans="2:22" ht="12" customHeight="1"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</row>
    <row r="739" spans="2:22" ht="12" customHeight="1"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</row>
    <row r="740" spans="2:22" ht="12" customHeight="1"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</row>
    <row r="741" spans="2:22" ht="12" customHeight="1"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</row>
    <row r="742" spans="2:22" ht="12" customHeight="1"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</row>
    <row r="743" spans="2:22" ht="12" customHeight="1"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</row>
    <row r="744" spans="2:22" ht="12" customHeight="1"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</row>
    <row r="745" spans="2:22" ht="12" customHeight="1"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</row>
    <row r="746" spans="2:22" ht="12" customHeight="1"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</row>
    <row r="747" spans="2:22" ht="12" customHeight="1"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</row>
    <row r="748" spans="2:22" ht="12" customHeight="1"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</row>
    <row r="749" spans="2:22" ht="12" customHeight="1"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</row>
    <row r="750" spans="2:22" ht="12" customHeight="1"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</row>
    <row r="751" spans="2:22" ht="12" customHeight="1"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</row>
    <row r="752" spans="2:22" ht="12" customHeight="1"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</row>
    <row r="753" spans="2:22" ht="12" customHeight="1"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</row>
    <row r="754" spans="2:22" ht="12" customHeight="1"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</row>
    <row r="755" spans="2:22" ht="12" customHeight="1"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</row>
    <row r="756" spans="2:22" ht="12" customHeight="1"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</row>
    <row r="757" spans="2:22" ht="12" customHeight="1"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</row>
    <row r="758" spans="2:22" ht="12" customHeight="1"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</row>
    <row r="759" spans="2:22" ht="12" customHeight="1"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</row>
    <row r="760" spans="2:22" ht="12" customHeight="1"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</row>
    <row r="761" spans="2:22" ht="12" customHeight="1"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</row>
    <row r="762" spans="2:22" ht="12" customHeight="1"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</row>
    <row r="763" spans="2:22" ht="12" customHeight="1"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</row>
    <row r="764" spans="2:22" ht="12" customHeight="1"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</row>
    <row r="765" spans="2:22" ht="12" customHeight="1"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</row>
    <row r="766" spans="2:22" ht="12" customHeight="1"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</row>
    <row r="767" spans="2:22" ht="12" customHeight="1"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</row>
    <row r="768" spans="2:22" ht="12" customHeight="1"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</row>
    <row r="769" spans="2:22" ht="12" customHeight="1"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</row>
    <row r="770" spans="2:22" ht="12" customHeight="1"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</row>
    <row r="771" spans="2:22" ht="12" customHeight="1"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</row>
    <row r="772" spans="2:22" ht="12" customHeight="1"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</row>
    <row r="773" spans="2:22" ht="12" customHeight="1"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</row>
    <row r="774" spans="2:22" ht="12" customHeight="1"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</row>
    <row r="775" spans="2:22" ht="12" customHeight="1"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</row>
    <row r="776" spans="2:22" ht="12" customHeight="1"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</row>
    <row r="777" spans="2:22" ht="12" customHeight="1"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</row>
    <row r="778" spans="2:22" ht="12" customHeight="1"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</row>
    <row r="779" spans="2:22" ht="12" customHeight="1"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</row>
    <row r="780" spans="2:22" ht="12" customHeight="1"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</row>
    <row r="781" spans="2:22" ht="12" customHeight="1"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</row>
    <row r="782" spans="2:22" ht="12" customHeight="1"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</row>
    <row r="783" spans="2:22" ht="12" customHeight="1"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</row>
    <row r="784" spans="2:22" ht="12" customHeight="1"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</row>
    <row r="785" spans="2:22" ht="12" customHeight="1"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</row>
    <row r="786" spans="2:22" ht="12" customHeight="1"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</row>
    <row r="787" spans="2:22" ht="12" customHeight="1"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</row>
    <row r="788" spans="2:22" ht="12" customHeight="1"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</row>
    <row r="789" spans="2:22" ht="12" customHeight="1"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</row>
    <row r="790" spans="2:22" ht="12" customHeight="1"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</row>
    <row r="791" spans="2:22" ht="12" customHeight="1"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</row>
    <row r="792" spans="2:22" ht="12" customHeight="1"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</row>
    <row r="793" spans="2:22" ht="12" customHeight="1"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</row>
    <row r="794" spans="2:22" ht="12" customHeight="1"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</row>
    <row r="795" spans="2:22" ht="12" customHeight="1"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</row>
    <row r="796" spans="2:22" ht="12" customHeight="1"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</row>
    <row r="797" spans="2:22" ht="12" customHeight="1"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</row>
    <row r="798" spans="2:22" ht="12" customHeight="1"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</row>
    <row r="799" spans="2:22" ht="12" customHeight="1"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</row>
    <row r="800" spans="2:22" ht="12" customHeight="1"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</row>
    <row r="801" spans="2:22" ht="12" customHeight="1"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</row>
    <row r="802" spans="2:22" ht="12" customHeight="1"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</row>
    <row r="803" spans="2:22" ht="12" customHeight="1"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</row>
    <row r="804" spans="2:22" ht="12" customHeight="1"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</row>
    <row r="805" spans="2:22" ht="12" customHeight="1"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</row>
    <row r="806" spans="2:22" ht="12" customHeight="1"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</row>
    <row r="807" spans="2:22" ht="12" customHeight="1"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</row>
    <row r="808" spans="2:22" ht="12" customHeight="1"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</row>
    <row r="809" spans="2:22" ht="12" customHeight="1"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</row>
    <row r="810" spans="2:22" ht="12" customHeight="1"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</row>
    <row r="811" spans="2:22" ht="12" customHeight="1"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</row>
    <row r="812" spans="2:22" ht="12" customHeight="1"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</row>
    <row r="813" spans="2:22" ht="12" customHeight="1"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</row>
    <row r="814" spans="2:22" ht="12" customHeight="1"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</row>
    <row r="815" spans="2:22" ht="12" customHeight="1"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</row>
    <row r="816" spans="2:22" ht="12" customHeight="1"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</row>
    <row r="817" spans="2:22" ht="12" customHeight="1"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</row>
    <row r="818" spans="2:22" ht="12" customHeight="1"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</row>
    <row r="819" spans="2:22" ht="12" customHeight="1"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</row>
    <row r="820" spans="2:22" ht="12" customHeight="1"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</row>
    <row r="821" spans="2:22" ht="12" customHeight="1"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</row>
    <row r="822" spans="2:22" ht="12" customHeight="1"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</row>
    <row r="823" spans="2:22" ht="12" customHeight="1"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</row>
    <row r="824" spans="2:22" ht="12" customHeight="1"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</row>
    <row r="825" spans="2:22" ht="12" customHeight="1"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</row>
    <row r="826" spans="2:22" ht="12" customHeight="1"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</row>
    <row r="827" spans="2:22" ht="12" customHeight="1"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</row>
    <row r="828" spans="2:22" ht="12" customHeight="1"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</row>
    <row r="829" spans="2:22" ht="12" customHeight="1"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</row>
    <row r="830" spans="2:22" ht="12" customHeight="1"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</row>
    <row r="831" spans="2:22" ht="12" customHeight="1"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</row>
    <row r="832" spans="2:22" ht="12" customHeight="1"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</row>
    <row r="833" spans="2:22" ht="12" customHeight="1"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</row>
    <row r="834" spans="2:22" ht="12" customHeight="1"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</row>
    <row r="835" spans="2:22" ht="12" customHeight="1"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</row>
    <row r="836" spans="2:22" ht="12" customHeight="1"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</row>
    <row r="837" spans="2:22" ht="12" customHeight="1"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</row>
    <row r="838" spans="2:22" ht="12" customHeight="1"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</row>
    <row r="839" spans="2:22" ht="12" customHeight="1"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</row>
    <row r="840" spans="2:22" ht="12" customHeight="1"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</row>
    <row r="841" spans="2:22" ht="12" customHeight="1"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</row>
    <row r="842" spans="2:22" ht="12" customHeight="1"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</row>
    <row r="843" spans="2:22" ht="12" customHeight="1"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</row>
    <row r="844" spans="2:22" ht="12" customHeight="1"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</row>
    <row r="845" spans="2:22" ht="12" customHeight="1"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</row>
    <row r="846" spans="2:22" ht="12" customHeight="1"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</row>
    <row r="847" spans="2:22" ht="12" customHeight="1"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</row>
    <row r="848" spans="2:22" ht="12" customHeight="1"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</row>
    <row r="849" spans="2:22" ht="12" customHeight="1"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</row>
    <row r="850" spans="2:22" ht="12" customHeight="1"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</row>
    <row r="851" spans="2:22" ht="12" customHeight="1"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</row>
    <row r="852" spans="2:22" ht="12" customHeight="1"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</row>
    <row r="853" spans="2:22" ht="12" customHeight="1"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</row>
    <row r="854" spans="2:22" ht="12" customHeight="1"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</row>
    <row r="855" spans="2:22" ht="12" customHeight="1"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</row>
    <row r="856" spans="2:22" ht="12" customHeight="1"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</row>
    <row r="857" spans="2:22" ht="12" customHeight="1"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</row>
    <row r="858" spans="2:22" ht="12" customHeight="1"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</row>
    <row r="859" spans="2:22" ht="12" customHeight="1"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</row>
    <row r="860" spans="2:22" ht="12" customHeight="1"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</row>
    <row r="861" spans="2:22" ht="12" customHeight="1"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</row>
    <row r="862" spans="2:22" ht="12" customHeight="1"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</row>
    <row r="863" spans="2:22" ht="12" customHeight="1"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</row>
    <row r="864" spans="2:22" ht="12" customHeight="1"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</row>
    <row r="865" spans="2:22" ht="12" customHeight="1"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</row>
    <row r="866" spans="2:22" ht="12" customHeight="1"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</row>
    <row r="867" spans="2:22" ht="12" customHeight="1"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</row>
    <row r="868" spans="2:22" ht="12" customHeight="1"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</row>
    <row r="869" spans="2:22" ht="12" customHeight="1"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</row>
    <row r="870" spans="2:22" ht="12" customHeight="1"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</row>
    <row r="871" spans="2:22" ht="12" customHeight="1"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</row>
    <row r="872" spans="2:22" ht="12" customHeight="1"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</row>
    <row r="873" spans="2:22" ht="12" customHeight="1"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</row>
    <row r="874" spans="2:22" ht="12" customHeight="1"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</row>
    <row r="875" spans="2:22" ht="12" customHeight="1"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</row>
    <row r="876" spans="2:22" ht="12" customHeight="1"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</row>
    <row r="877" spans="2:22" ht="12" customHeight="1"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</row>
    <row r="878" spans="2:22" ht="12" customHeight="1"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</row>
    <row r="879" spans="2:22" ht="12" customHeight="1"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</row>
    <row r="880" spans="2:22" ht="12" customHeight="1"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</row>
    <row r="881" spans="2:22" ht="12" customHeight="1"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</row>
    <row r="882" spans="2:22" ht="12" customHeight="1"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</row>
    <row r="883" spans="2:22" ht="12" customHeight="1"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</row>
    <row r="884" spans="2:22" ht="12" customHeight="1"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</row>
    <row r="885" spans="2:22" ht="12" customHeight="1"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</row>
    <row r="886" spans="2:22" ht="12" customHeight="1"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</row>
    <row r="887" spans="2:22" ht="12" customHeight="1"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</row>
    <row r="888" spans="2:22" ht="12" customHeight="1"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</row>
    <row r="889" spans="2:22" ht="12" customHeight="1"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</row>
    <row r="890" spans="2:22" ht="12" customHeight="1"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</row>
    <row r="891" spans="2:22" ht="12" customHeight="1"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</row>
    <row r="892" spans="2:22" ht="12" customHeight="1"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</row>
    <row r="893" spans="2:22" ht="12" customHeight="1"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</row>
    <row r="894" spans="2:22" ht="12" customHeight="1"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</row>
    <row r="895" spans="2:22" ht="12" customHeight="1"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</row>
    <row r="896" spans="2:22" ht="12" customHeight="1"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</row>
    <row r="897" spans="2:22" ht="12" customHeight="1"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</row>
    <row r="898" spans="2:22" ht="12" customHeight="1"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</row>
    <row r="899" spans="2:22" ht="12" customHeight="1"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</row>
    <row r="900" spans="2:22" ht="12" customHeight="1"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</row>
    <row r="901" spans="2:22" ht="12" customHeight="1"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</row>
    <row r="902" spans="2:22" ht="12" customHeight="1"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</row>
    <row r="903" spans="2:22" ht="12" customHeight="1"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</row>
    <row r="904" spans="2:22" ht="12" customHeight="1"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</row>
    <row r="905" spans="2:22" ht="12" customHeight="1"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</row>
    <row r="906" spans="2:22" ht="12" customHeight="1"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</row>
    <row r="907" spans="2:22" ht="12" customHeight="1"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</row>
    <row r="908" spans="2:22" ht="12" customHeight="1"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</row>
    <row r="909" spans="2:22" ht="12" customHeight="1"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</row>
    <row r="910" spans="2:22" ht="12" customHeight="1"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</row>
    <row r="911" spans="2:22" ht="12" customHeight="1"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</row>
    <row r="912" spans="2:22" ht="12" customHeight="1"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</row>
    <row r="913" spans="2:22" ht="12" customHeight="1"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</row>
    <row r="914" spans="2:22" ht="12" customHeight="1"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</row>
    <row r="915" spans="2:22" ht="12" customHeight="1"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</row>
    <row r="916" spans="2:22" ht="12" customHeight="1"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</row>
    <row r="917" spans="2:22" ht="12" customHeight="1"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</row>
    <row r="918" spans="2:22" ht="12" customHeight="1"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</row>
    <row r="919" spans="2:22" ht="12" customHeight="1"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</row>
    <row r="920" spans="2:22" ht="12" customHeight="1"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</row>
    <row r="921" spans="2:22" ht="12" customHeight="1"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</row>
    <row r="922" spans="2:22" ht="12" customHeight="1"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</row>
    <row r="923" spans="2:22" ht="12" customHeight="1"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</row>
    <row r="924" spans="2:22" ht="12" customHeight="1"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</row>
    <row r="925" spans="2:22" ht="12" customHeight="1"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</row>
    <row r="926" spans="2:22" ht="12" customHeight="1"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</row>
    <row r="927" spans="2:22" ht="12" customHeight="1"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</row>
    <row r="928" spans="2:22" ht="12" customHeight="1"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</row>
    <row r="929" spans="2:22" ht="12" customHeight="1"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</row>
    <row r="930" spans="2:22" ht="12" customHeight="1"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</row>
    <row r="931" spans="2:22" ht="12" customHeight="1"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</row>
    <row r="932" spans="2:22" ht="12" customHeight="1"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</row>
    <row r="933" spans="2:22" ht="12" customHeight="1"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</row>
    <row r="934" spans="2:22" ht="12" customHeight="1"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</row>
    <row r="935" spans="2:22" ht="12" customHeight="1"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</row>
    <row r="936" spans="2:22" ht="12" customHeight="1"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</row>
    <row r="937" spans="2:22" ht="12" customHeight="1"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</row>
    <row r="938" spans="2:22" ht="12" customHeight="1"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</row>
    <row r="939" spans="2:22" ht="12" customHeight="1"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</row>
    <row r="940" spans="2:22" ht="12" customHeight="1"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</row>
    <row r="941" spans="2:22" ht="12" customHeight="1"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</row>
    <row r="942" spans="2:22" ht="12" customHeight="1"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</row>
    <row r="943" spans="2:22" ht="12" customHeight="1"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</row>
    <row r="944" spans="2:22" ht="12" customHeight="1"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</row>
    <row r="945" spans="2:22" ht="12" customHeight="1"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</row>
    <row r="946" spans="2:22" ht="12" customHeight="1"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</row>
    <row r="947" spans="2:22" ht="12" customHeight="1"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</row>
    <row r="948" spans="2:22" ht="12" customHeight="1"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</row>
    <row r="949" spans="2:22" ht="12" customHeight="1"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</row>
    <row r="950" spans="2:22" ht="12" customHeight="1"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</row>
    <row r="951" spans="2:22" ht="12" customHeight="1"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</row>
    <row r="952" spans="2:22" ht="12" customHeight="1"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</row>
    <row r="953" spans="2:22" ht="12" customHeight="1"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</row>
    <row r="954" spans="2:22" ht="12" customHeight="1"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</row>
    <row r="955" spans="2:22" ht="12" customHeight="1"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</row>
    <row r="956" spans="2:22" ht="12" customHeight="1"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</row>
    <row r="957" spans="2:22" ht="12" customHeight="1"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</row>
    <row r="958" spans="2:22" ht="12" customHeight="1"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</row>
    <row r="959" spans="2:22" ht="12" customHeight="1"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</row>
    <row r="960" spans="2:22" ht="12" customHeight="1"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</row>
    <row r="961" spans="2:22" ht="12" customHeight="1"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</row>
    <row r="962" spans="2:22" ht="12" customHeight="1"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</row>
    <row r="963" spans="2:22" ht="12" customHeight="1"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</row>
    <row r="964" spans="2:22" ht="12" customHeight="1"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</row>
    <row r="965" spans="2:22" ht="12" customHeight="1"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</row>
    <row r="966" spans="2:22" ht="12" customHeight="1"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</row>
    <row r="967" spans="2:22" ht="12" customHeight="1"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</row>
    <row r="968" spans="2:22" ht="12" customHeight="1"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</row>
    <row r="969" spans="2:22" ht="12" customHeight="1"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</row>
    <row r="970" spans="2:22" ht="12" customHeight="1"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</row>
    <row r="971" spans="2:22" ht="12" customHeight="1"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</row>
    <row r="972" spans="2:22" ht="12" customHeight="1"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</row>
    <row r="973" spans="2:22" ht="12" customHeight="1"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</row>
    <row r="974" spans="2:22" ht="12" customHeight="1"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</row>
    <row r="975" spans="2:22" ht="12" customHeight="1"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</row>
    <row r="976" spans="2:22" ht="12" customHeight="1"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</row>
    <row r="977" spans="2:22" ht="12" customHeight="1"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</row>
    <row r="978" spans="2:22" ht="12" customHeight="1"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</row>
    <row r="979" spans="2:22" ht="12" customHeight="1"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</row>
    <row r="980" spans="2:22" ht="12" customHeight="1"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</row>
    <row r="981" spans="2:22" ht="12" customHeight="1"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</row>
    <row r="982" spans="2:22" ht="12" customHeight="1"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</row>
    <row r="983" spans="2:22" ht="12" customHeight="1"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</row>
    <row r="984" spans="2:22" ht="12" customHeight="1"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</row>
    <row r="985" spans="2:22" ht="12" customHeight="1"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</row>
    <row r="986" spans="2:22" ht="12" customHeight="1"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</row>
    <row r="987" spans="2:22" ht="12" customHeight="1">
      <c r="B987" s="393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</row>
    <row r="988" spans="2:22" ht="12" customHeight="1">
      <c r="B988" s="393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</row>
    <row r="989" spans="2:22" ht="12" customHeight="1">
      <c r="B989" s="393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</row>
    <row r="990" spans="2:22" ht="12" customHeight="1">
      <c r="B990" s="393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</row>
    <row r="991" spans="2:22" ht="12" customHeight="1">
      <c r="B991" s="393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</row>
    <row r="992" spans="2:22" ht="12" customHeight="1">
      <c r="B992" s="393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</row>
    <row r="993" spans="2:22" ht="12" customHeight="1">
      <c r="B993" s="393"/>
      <c r="C993" s="393"/>
      <c r="D993" s="393"/>
      <c r="E993" s="393"/>
      <c r="F993" s="393"/>
      <c r="G993" s="393"/>
      <c r="H993" s="393"/>
      <c r="I993" s="393"/>
      <c r="J993" s="393"/>
      <c r="K993" s="393"/>
      <c r="L993" s="393"/>
      <c r="M993" s="393"/>
      <c r="N993" s="393"/>
      <c r="O993" s="393"/>
      <c r="P993" s="393"/>
      <c r="Q993" s="393"/>
      <c r="R993" s="393"/>
      <c r="S993" s="393"/>
      <c r="T993" s="393"/>
      <c r="U993" s="393"/>
      <c r="V993" s="393"/>
    </row>
    <row r="994" spans="2:22" ht="12" customHeight="1">
      <c r="B994" s="393"/>
      <c r="C994" s="393"/>
      <c r="D994" s="393"/>
      <c r="E994" s="393"/>
      <c r="F994" s="393"/>
      <c r="G994" s="393"/>
      <c r="H994" s="393"/>
      <c r="I994" s="393"/>
      <c r="J994" s="393"/>
      <c r="K994" s="393"/>
      <c r="L994" s="393"/>
      <c r="M994" s="393"/>
      <c r="N994" s="393"/>
      <c r="O994" s="393"/>
      <c r="P994" s="393"/>
      <c r="Q994" s="393"/>
      <c r="R994" s="393"/>
      <c r="S994" s="393"/>
      <c r="T994" s="393"/>
      <c r="U994" s="393"/>
      <c r="V994" s="393"/>
    </row>
    <row r="995" spans="2:22" ht="12" customHeight="1">
      <c r="B995" s="393"/>
      <c r="C995" s="393"/>
      <c r="D995" s="393"/>
      <c r="E995" s="393"/>
      <c r="F995" s="393"/>
      <c r="G995" s="393"/>
      <c r="H995" s="393"/>
      <c r="I995" s="393"/>
      <c r="J995" s="393"/>
      <c r="K995" s="393"/>
      <c r="L995" s="393"/>
      <c r="M995" s="393"/>
      <c r="N995" s="393"/>
      <c r="O995" s="393"/>
      <c r="P995" s="393"/>
      <c r="Q995" s="393"/>
      <c r="R995" s="393"/>
      <c r="S995" s="393"/>
      <c r="T995" s="393"/>
      <c r="U995" s="393"/>
      <c r="V995" s="393"/>
    </row>
  </sheetData>
  <sheetProtection algorithmName="SHA-512" hashValue="WZSTyDTAsE87ZjnVuovlTJ2z1bk6opWKu4+3GqbZgvYmkqmqOl7uHr6u0mmvL2QIOcRbYQ9hPQ5ilSSncCP8eQ==" saltValue="4P0NDFppXnRFdCFidgkhng==" spinCount="100000" sheet="1" selectLockedCells="1"/>
  <autoFilter ref="C7:C508" xr:uid="{EE89282D-48CC-4D3B-93B4-FA5C4ADB629D}"/>
  <printOptions horizontalCentered="1"/>
  <pageMargins left="0.27559055118110237" right="0.27559055118110237" top="0.27559055118110237" bottom="0.28000000000000003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01EF2E-7FBA-4138-A95A-4752AD4977E3}">
          <x14:formula1>
            <xm:f>Ref_Brg!$B$8:$B$311</xm:f>
          </x14:formula1>
          <xm:sqref>E8:E507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E24E-67E6-4F79-9623-DB51B4084F7B}">
  <sheetPr codeName="Sheet22">
    <tabColor rgb="FFFFFF00"/>
  </sheetPr>
  <dimension ref="A3:H313"/>
  <sheetViews>
    <sheetView showGridLines="0" workbookViewId="0">
      <selection activeCell="A12" sqref="A12"/>
    </sheetView>
  </sheetViews>
  <sheetFormatPr defaultColWidth="8.77734375" defaultRowHeight="12.5"/>
  <cols>
    <col min="1" max="1" width="43.109375" style="16" bestFit="1" customWidth="1"/>
    <col min="2" max="2" width="13.44140625" style="16" bestFit="1" customWidth="1"/>
    <col min="3" max="16384" width="8.77734375" style="16"/>
  </cols>
  <sheetData>
    <row r="3" spans="1:8" ht="18">
      <c r="A3" s="528" t="str">
        <f>Saldo_Brg!A3</f>
        <v>Input Nama SPPG di sini</v>
      </c>
      <c r="B3" s="460"/>
    </row>
    <row r="4" spans="1:8" ht="15.5">
      <c r="A4" s="529" t="s">
        <v>253</v>
      </c>
      <c r="B4" s="527"/>
    </row>
    <row r="5" spans="1:8" ht="14">
      <c r="A5" s="530" t="str">
        <f>Saldo_Brg!A5</f>
        <v>Periode : 05-01-2026 s.d. 17-01-2026</v>
      </c>
      <c r="B5" s="461"/>
    </row>
    <row r="7" spans="1:8">
      <c r="A7" s="525" t="s">
        <v>254</v>
      </c>
      <c r="B7" s="16" t="s">
        <v>919</v>
      </c>
    </row>
    <row r="8" spans="1:8">
      <c r="A8" s="526" t="s">
        <v>228</v>
      </c>
      <c r="B8" s="16">
        <v>16</v>
      </c>
    </row>
    <row r="9" spans="1:8">
      <c r="A9" s="526" t="s">
        <v>230</v>
      </c>
      <c r="B9" s="16">
        <v>46</v>
      </c>
    </row>
    <row r="10" spans="1:8" ht="13">
      <c r="A10" s="526" t="s">
        <v>232</v>
      </c>
      <c r="B10" s="16">
        <v>47</v>
      </c>
      <c r="D10" s="467" t="s">
        <v>255</v>
      </c>
      <c r="E10" s="468"/>
      <c r="F10" s="468"/>
      <c r="G10" s="468"/>
      <c r="H10" s="468"/>
    </row>
    <row r="11" spans="1:8">
      <c r="A11" s="526" t="s">
        <v>237</v>
      </c>
      <c r="B11" s="16">
        <v>137</v>
      </c>
      <c r="D11" s="469" t="s">
        <v>256</v>
      </c>
      <c r="E11" s="468"/>
      <c r="F11" s="468"/>
      <c r="G11" s="468"/>
      <c r="H11" s="468"/>
    </row>
    <row r="12" spans="1:8" ht="13">
      <c r="A12" s="526" t="s">
        <v>238</v>
      </c>
      <c r="B12" s="16">
        <v>138</v>
      </c>
      <c r="D12" s="470" t="s">
        <v>257</v>
      </c>
      <c r="E12" s="468"/>
      <c r="F12" s="468"/>
      <c r="G12" s="468"/>
      <c r="H12" s="468"/>
    </row>
    <row r="13" spans="1:8" ht="13">
      <c r="A13" s="526" t="s">
        <v>233</v>
      </c>
      <c r="B13" s="16">
        <v>29</v>
      </c>
      <c r="D13" s="470" t="s">
        <v>258</v>
      </c>
      <c r="E13" s="468"/>
      <c r="F13" s="468"/>
      <c r="G13" s="468"/>
      <c r="H13" s="468"/>
    </row>
    <row r="14" spans="1:8">
      <c r="A14" s="526" t="s">
        <v>229</v>
      </c>
      <c r="B14" s="16">
        <v>44</v>
      </c>
      <c r="D14" s="468"/>
      <c r="E14" s="468"/>
      <c r="F14" s="468"/>
      <c r="G14" s="468"/>
      <c r="H14" s="468"/>
    </row>
    <row r="15" spans="1:8">
      <c r="A15" s="526" t="s">
        <v>236</v>
      </c>
      <c r="B15" s="16">
        <v>69</v>
      </c>
    </row>
    <row r="16" spans="1:8">
      <c r="A16" s="526" t="s">
        <v>234</v>
      </c>
      <c r="B16" s="16">
        <v>83</v>
      </c>
    </row>
    <row r="17" spans="1:2">
      <c r="A17" s="526" t="s">
        <v>240</v>
      </c>
      <c r="B17" s="16">
        <v>68</v>
      </c>
    </row>
    <row r="18" spans="1:2">
      <c r="A18" s="526" t="s">
        <v>239</v>
      </c>
      <c r="B18" s="16">
        <v>127</v>
      </c>
    </row>
    <row r="19" spans="1:2">
      <c r="A19" s="526" t="s">
        <v>259</v>
      </c>
      <c r="B19" s="16">
        <v>803</v>
      </c>
    </row>
    <row r="20" spans="1:2">
      <c r="A20" s="526" t="s">
        <v>242</v>
      </c>
      <c r="B20" s="16">
        <v>60</v>
      </c>
    </row>
    <row r="21" spans="1:2">
      <c r="A21" s="526" t="s">
        <v>496</v>
      </c>
      <c r="B21" s="16">
        <v>152</v>
      </c>
    </row>
    <row r="22" spans="1:2">
      <c r="A22" s="526" t="s">
        <v>569</v>
      </c>
      <c r="B22" s="16">
        <v>206</v>
      </c>
    </row>
    <row r="23" spans="1:2">
      <c r="A23" s="526" t="s">
        <v>275</v>
      </c>
      <c r="B23" s="16">
        <v>2</v>
      </c>
    </row>
    <row r="24" spans="1:2">
      <c r="A24" s="526" t="s">
        <v>296</v>
      </c>
      <c r="B24" s="16">
        <v>36</v>
      </c>
    </row>
    <row r="25" spans="1:2">
      <c r="A25" s="526" t="s">
        <v>313</v>
      </c>
      <c r="B25" s="16">
        <v>72</v>
      </c>
    </row>
    <row r="26" spans="1:2">
      <c r="A26" s="526" t="s">
        <v>307</v>
      </c>
      <c r="B26" s="16">
        <v>59</v>
      </c>
    </row>
    <row r="27" spans="1:2">
      <c r="A27" s="526" t="s">
        <v>332</v>
      </c>
      <c r="B27" s="16">
        <v>97</v>
      </c>
    </row>
    <row r="28" spans="1:2">
      <c r="A28" s="526" t="s">
        <v>335</v>
      </c>
      <c r="B28" s="16">
        <v>100</v>
      </c>
    </row>
    <row r="29" spans="1:2">
      <c r="A29" s="526" t="s">
        <v>339</v>
      </c>
      <c r="B29" s="16">
        <v>107</v>
      </c>
    </row>
    <row r="30" spans="1:2">
      <c r="A30" s="526" t="s">
        <v>341</v>
      </c>
      <c r="B30" s="16">
        <v>109</v>
      </c>
    </row>
    <row r="31" spans="1:2">
      <c r="A31" s="526" t="s">
        <v>878</v>
      </c>
      <c r="B31" s="16">
        <v>66</v>
      </c>
    </row>
    <row r="32" spans="1:2">
      <c r="A32" s="526" t="s">
        <v>348</v>
      </c>
      <c r="B32" s="16">
        <v>119</v>
      </c>
    </row>
    <row r="33" spans="1:2">
      <c r="A33" s="526" t="s">
        <v>345</v>
      </c>
      <c r="B33" s="16">
        <v>116</v>
      </c>
    </row>
    <row r="34" spans="1:2">
      <c r="A34" s="526" t="s">
        <v>350</v>
      </c>
      <c r="B34" s="16">
        <v>121</v>
      </c>
    </row>
    <row r="35" spans="1:2">
      <c r="A35" s="526" t="s">
        <v>353</v>
      </c>
      <c r="B35" s="16">
        <v>128</v>
      </c>
    </row>
    <row r="36" spans="1:2">
      <c r="A36" s="526" t="s">
        <v>430</v>
      </c>
      <c r="B36" s="16">
        <v>246</v>
      </c>
    </row>
    <row r="37" spans="1:2">
      <c r="A37" s="526" t="s">
        <v>541</v>
      </c>
      <c r="B37" s="16">
        <v>297</v>
      </c>
    </row>
    <row r="38" spans="1:2">
      <c r="A38" s="526" t="s">
        <v>542</v>
      </c>
      <c r="B38" s="16">
        <v>298</v>
      </c>
    </row>
    <row r="39" spans="1:2">
      <c r="A39" s="526" t="s">
        <v>544</v>
      </c>
      <c r="B39" s="16">
        <v>300</v>
      </c>
    </row>
    <row r="40" spans="1:2">
      <c r="A40" s="526" t="s">
        <v>543</v>
      </c>
      <c r="B40" s="16">
        <v>299</v>
      </c>
    </row>
    <row r="41" spans="1:2">
      <c r="A41" s="526" t="s">
        <v>287</v>
      </c>
      <c r="B41" s="16">
        <v>22</v>
      </c>
    </row>
    <row r="42" spans="1:2">
      <c r="A42" s="526" t="s">
        <v>300</v>
      </c>
      <c r="B42" s="16">
        <v>43</v>
      </c>
    </row>
    <row r="43" spans="1:2">
      <c r="A43" s="526" t="s">
        <v>473</v>
      </c>
      <c r="B43" s="16">
        <v>41</v>
      </c>
    </row>
    <row r="44" spans="1:2">
      <c r="A44" s="526" t="s">
        <v>853</v>
      </c>
      <c r="B44" s="16">
        <v>1</v>
      </c>
    </row>
    <row r="45" spans="1:2">
      <c r="A45" s="526" t="s">
        <v>274</v>
      </c>
      <c r="B45" s="16">
        <v>3</v>
      </c>
    </row>
    <row r="46" spans="1:2">
      <c r="A46" s="526" t="s">
        <v>276</v>
      </c>
      <c r="B46" s="16">
        <v>4</v>
      </c>
    </row>
    <row r="47" spans="1:2">
      <c r="A47" s="526" t="s">
        <v>277</v>
      </c>
      <c r="B47" s="16">
        <v>5</v>
      </c>
    </row>
    <row r="48" spans="1:2">
      <c r="A48" s="526" t="s">
        <v>278</v>
      </c>
      <c r="B48" s="16">
        <v>6</v>
      </c>
    </row>
    <row r="49" spans="1:2">
      <c r="A49" s="526" t="s">
        <v>279</v>
      </c>
      <c r="B49" s="16">
        <v>7</v>
      </c>
    </row>
    <row r="50" spans="1:2">
      <c r="A50" s="526" t="s">
        <v>280</v>
      </c>
      <c r="B50" s="16">
        <v>8</v>
      </c>
    </row>
    <row r="51" spans="1:2">
      <c r="A51" s="526" t="s">
        <v>281</v>
      </c>
      <c r="B51" s="16">
        <v>9</v>
      </c>
    </row>
    <row r="52" spans="1:2">
      <c r="A52" s="526" t="s">
        <v>464</v>
      </c>
      <c r="B52" s="16">
        <v>10</v>
      </c>
    </row>
    <row r="53" spans="1:2">
      <c r="A53" s="526" t="s">
        <v>596</v>
      </c>
      <c r="B53" s="16">
        <v>11</v>
      </c>
    </row>
    <row r="54" spans="1:2">
      <c r="A54" s="526" t="s">
        <v>854</v>
      </c>
      <c r="B54" s="16">
        <v>12</v>
      </c>
    </row>
    <row r="55" spans="1:2">
      <c r="A55" s="526" t="s">
        <v>282</v>
      </c>
      <c r="B55" s="16">
        <v>13</v>
      </c>
    </row>
    <row r="56" spans="1:2">
      <c r="A56" s="526" t="s">
        <v>283</v>
      </c>
      <c r="B56" s="16">
        <v>14</v>
      </c>
    </row>
    <row r="57" spans="1:2">
      <c r="A57" s="526" t="s">
        <v>284</v>
      </c>
      <c r="B57" s="16">
        <v>15</v>
      </c>
    </row>
    <row r="58" spans="1:2">
      <c r="A58" s="526" t="s">
        <v>467</v>
      </c>
      <c r="B58" s="16">
        <v>17</v>
      </c>
    </row>
    <row r="59" spans="1:2">
      <c r="A59" s="526" t="s">
        <v>285</v>
      </c>
      <c r="B59" s="16">
        <v>18</v>
      </c>
    </row>
    <row r="60" spans="1:2">
      <c r="A60" s="526" t="s">
        <v>286</v>
      </c>
      <c r="B60" s="16">
        <v>19</v>
      </c>
    </row>
    <row r="61" spans="1:2">
      <c r="A61" s="526" t="s">
        <v>597</v>
      </c>
      <c r="B61" s="16">
        <v>20</v>
      </c>
    </row>
    <row r="62" spans="1:2">
      <c r="A62" s="526" t="s">
        <v>855</v>
      </c>
      <c r="B62" s="16">
        <v>21</v>
      </c>
    </row>
    <row r="63" spans="1:2">
      <c r="A63" s="526" t="s">
        <v>545</v>
      </c>
      <c r="B63" s="16">
        <v>23</v>
      </c>
    </row>
    <row r="64" spans="1:2">
      <c r="A64" s="526" t="s">
        <v>575</v>
      </c>
      <c r="B64" s="16">
        <v>24</v>
      </c>
    </row>
    <row r="65" spans="1:2">
      <c r="A65" s="526" t="s">
        <v>288</v>
      </c>
      <c r="B65" s="16">
        <v>25</v>
      </c>
    </row>
    <row r="66" spans="1:2">
      <c r="A66" s="526" t="s">
        <v>289</v>
      </c>
      <c r="B66" s="16">
        <v>26</v>
      </c>
    </row>
    <row r="67" spans="1:2">
      <c r="A67" s="526" t="s">
        <v>290</v>
      </c>
      <c r="B67" s="16">
        <v>27</v>
      </c>
    </row>
    <row r="68" spans="1:2">
      <c r="A68" s="526" t="s">
        <v>291</v>
      </c>
      <c r="B68" s="16">
        <v>28</v>
      </c>
    </row>
    <row r="69" spans="1:2">
      <c r="A69" s="526" t="s">
        <v>292</v>
      </c>
      <c r="B69" s="16">
        <v>30</v>
      </c>
    </row>
    <row r="70" spans="1:2">
      <c r="A70" s="526" t="s">
        <v>293</v>
      </c>
      <c r="B70" s="16">
        <v>31</v>
      </c>
    </row>
    <row r="71" spans="1:2">
      <c r="A71" s="526" t="s">
        <v>294</v>
      </c>
      <c r="B71" s="16">
        <v>32</v>
      </c>
    </row>
    <row r="72" spans="1:2">
      <c r="A72" s="526" t="s">
        <v>295</v>
      </c>
      <c r="B72" s="16">
        <v>33</v>
      </c>
    </row>
    <row r="73" spans="1:2">
      <c r="A73" s="526" t="s">
        <v>844</v>
      </c>
      <c r="B73" s="16">
        <v>34</v>
      </c>
    </row>
    <row r="74" spans="1:2">
      <c r="A74" s="526" t="s">
        <v>856</v>
      </c>
      <c r="B74" s="16">
        <v>35</v>
      </c>
    </row>
    <row r="75" spans="1:2">
      <c r="A75" s="526" t="s">
        <v>297</v>
      </c>
      <c r="B75" s="16">
        <v>37</v>
      </c>
    </row>
    <row r="76" spans="1:2">
      <c r="A76" s="526" t="s">
        <v>298</v>
      </c>
      <c r="B76" s="16">
        <v>38</v>
      </c>
    </row>
    <row r="77" spans="1:2">
      <c r="A77" s="526" t="s">
        <v>881</v>
      </c>
      <c r="B77" s="16">
        <v>39</v>
      </c>
    </row>
    <row r="78" spans="1:2">
      <c r="A78" s="526" t="s">
        <v>299</v>
      </c>
      <c r="B78" s="16">
        <v>40</v>
      </c>
    </row>
    <row r="79" spans="1:2">
      <c r="A79" s="526" t="s">
        <v>474</v>
      </c>
      <c r="B79" s="16">
        <v>42</v>
      </c>
    </row>
    <row r="80" spans="1:2">
      <c r="A80" s="526" t="s">
        <v>472</v>
      </c>
      <c r="B80" s="16">
        <v>45</v>
      </c>
    </row>
    <row r="81" spans="1:2">
      <c r="A81" s="526" t="s">
        <v>624</v>
      </c>
      <c r="B81" s="16">
        <v>48</v>
      </c>
    </row>
    <row r="82" spans="1:2">
      <c r="A82" s="526" t="s">
        <v>857</v>
      </c>
      <c r="B82" s="16">
        <v>49</v>
      </c>
    </row>
    <row r="83" spans="1:2">
      <c r="A83" s="526" t="s">
        <v>301</v>
      </c>
      <c r="B83" s="16">
        <v>50</v>
      </c>
    </row>
    <row r="84" spans="1:2">
      <c r="A84" s="526" t="s">
        <v>302</v>
      </c>
      <c r="B84" s="16">
        <v>51</v>
      </c>
    </row>
    <row r="85" spans="1:2">
      <c r="A85" s="526" t="s">
        <v>303</v>
      </c>
      <c r="B85" s="16">
        <v>52</v>
      </c>
    </row>
    <row r="86" spans="1:2">
      <c r="A86" s="526" t="s">
        <v>304</v>
      </c>
      <c r="B86" s="16">
        <v>53</v>
      </c>
    </row>
    <row r="87" spans="1:2">
      <c r="A87" s="526" t="s">
        <v>305</v>
      </c>
      <c r="B87" s="16">
        <v>54</v>
      </c>
    </row>
    <row r="88" spans="1:2">
      <c r="A88" s="526" t="s">
        <v>306</v>
      </c>
      <c r="B88" s="16">
        <v>55</v>
      </c>
    </row>
    <row r="89" spans="1:2">
      <c r="A89" s="526" t="s">
        <v>632</v>
      </c>
      <c r="B89" s="16">
        <v>56</v>
      </c>
    </row>
    <row r="90" spans="1:2">
      <c r="A90" s="526" t="s">
        <v>272</v>
      </c>
      <c r="B90" s="16">
        <v>57</v>
      </c>
    </row>
    <row r="91" spans="1:2">
      <c r="A91" s="526" t="s">
        <v>877</v>
      </c>
      <c r="B91" s="16">
        <v>58</v>
      </c>
    </row>
    <row r="92" spans="1:2">
      <c r="A92" s="526" t="s">
        <v>308</v>
      </c>
      <c r="B92" s="16">
        <v>61</v>
      </c>
    </row>
    <row r="93" spans="1:2">
      <c r="A93" s="526" t="s">
        <v>845</v>
      </c>
      <c r="B93" s="16">
        <v>62</v>
      </c>
    </row>
    <row r="94" spans="1:2">
      <c r="A94" s="526" t="s">
        <v>309</v>
      </c>
      <c r="B94" s="16">
        <v>63</v>
      </c>
    </row>
    <row r="95" spans="1:2">
      <c r="A95" s="526" t="s">
        <v>310</v>
      </c>
      <c r="B95" s="16">
        <v>64</v>
      </c>
    </row>
    <row r="96" spans="1:2">
      <c r="A96" s="526" t="s">
        <v>311</v>
      </c>
      <c r="B96" s="16">
        <v>65</v>
      </c>
    </row>
    <row r="97" spans="1:2">
      <c r="A97" s="526" t="s">
        <v>312</v>
      </c>
      <c r="B97" s="16">
        <v>67</v>
      </c>
    </row>
    <row r="98" spans="1:2">
      <c r="A98" s="526" t="s">
        <v>858</v>
      </c>
      <c r="B98" s="16">
        <v>70</v>
      </c>
    </row>
    <row r="99" spans="1:2">
      <c r="A99" s="526" t="s">
        <v>925</v>
      </c>
      <c r="B99" s="16">
        <v>71</v>
      </c>
    </row>
    <row r="100" spans="1:2">
      <c r="A100" s="526" t="s">
        <v>314</v>
      </c>
      <c r="B100" s="16">
        <v>73</v>
      </c>
    </row>
    <row r="101" spans="1:2">
      <c r="A101" s="526" t="s">
        <v>315</v>
      </c>
      <c r="B101" s="16">
        <v>74</v>
      </c>
    </row>
    <row r="102" spans="1:2">
      <c r="A102" s="526" t="s">
        <v>316</v>
      </c>
      <c r="B102" s="16">
        <v>75</v>
      </c>
    </row>
    <row r="103" spans="1:2">
      <c r="A103" s="526" t="s">
        <v>317</v>
      </c>
      <c r="B103" s="16">
        <v>76</v>
      </c>
    </row>
    <row r="104" spans="1:2">
      <c r="A104" s="526" t="s">
        <v>318</v>
      </c>
      <c r="B104" s="16">
        <v>77</v>
      </c>
    </row>
    <row r="105" spans="1:2">
      <c r="A105" s="526" t="s">
        <v>319</v>
      </c>
      <c r="B105" s="16">
        <v>78</v>
      </c>
    </row>
    <row r="106" spans="1:2">
      <c r="A106" s="526" t="s">
        <v>320</v>
      </c>
      <c r="B106" s="16">
        <v>79</v>
      </c>
    </row>
    <row r="107" spans="1:2">
      <c r="A107" s="526" t="s">
        <v>321</v>
      </c>
      <c r="B107" s="16">
        <v>80</v>
      </c>
    </row>
    <row r="108" spans="1:2">
      <c r="A108" s="526" t="s">
        <v>322</v>
      </c>
      <c r="B108" s="16">
        <v>81</v>
      </c>
    </row>
    <row r="109" spans="1:2">
      <c r="A109" s="526" t="s">
        <v>323</v>
      </c>
      <c r="B109" s="16">
        <v>82</v>
      </c>
    </row>
    <row r="110" spans="1:2">
      <c r="A110" s="526" t="s">
        <v>926</v>
      </c>
      <c r="B110" s="16">
        <v>84</v>
      </c>
    </row>
    <row r="111" spans="1:2">
      <c r="A111" s="526" t="s">
        <v>859</v>
      </c>
      <c r="B111" s="16">
        <v>85</v>
      </c>
    </row>
    <row r="112" spans="1:2">
      <c r="A112" s="526" t="s">
        <v>324</v>
      </c>
      <c r="B112" s="16">
        <v>86</v>
      </c>
    </row>
    <row r="113" spans="1:2">
      <c r="A113" s="526" t="s">
        <v>325</v>
      </c>
      <c r="B113" s="16">
        <v>87</v>
      </c>
    </row>
    <row r="114" spans="1:2">
      <c r="A114" s="526" t="s">
        <v>326</v>
      </c>
      <c r="B114" s="16">
        <v>88</v>
      </c>
    </row>
    <row r="115" spans="1:2">
      <c r="A115" s="526" t="s">
        <v>327</v>
      </c>
      <c r="B115" s="16">
        <v>89</v>
      </c>
    </row>
    <row r="116" spans="1:2">
      <c r="A116" s="526" t="s">
        <v>328</v>
      </c>
      <c r="B116" s="16">
        <v>90</v>
      </c>
    </row>
    <row r="117" spans="1:2">
      <c r="A117" s="526" t="s">
        <v>329</v>
      </c>
      <c r="B117" s="16">
        <v>91</v>
      </c>
    </row>
    <row r="118" spans="1:2">
      <c r="A118" s="526" t="s">
        <v>330</v>
      </c>
      <c r="B118" s="16">
        <v>92</v>
      </c>
    </row>
    <row r="119" spans="1:2">
      <c r="A119" s="526" t="s">
        <v>846</v>
      </c>
      <c r="B119" s="16">
        <v>93</v>
      </c>
    </row>
    <row r="120" spans="1:2">
      <c r="A120" s="526" t="s">
        <v>667</v>
      </c>
      <c r="B120" s="16">
        <v>94</v>
      </c>
    </row>
    <row r="121" spans="1:2">
      <c r="A121" s="526" t="s">
        <v>860</v>
      </c>
      <c r="B121" s="16">
        <v>95</v>
      </c>
    </row>
    <row r="122" spans="1:2">
      <c r="A122" s="526" t="s">
        <v>331</v>
      </c>
      <c r="B122" s="16">
        <v>96</v>
      </c>
    </row>
    <row r="123" spans="1:2">
      <c r="A123" s="526" t="s">
        <v>333</v>
      </c>
      <c r="B123" s="16">
        <v>98</v>
      </c>
    </row>
    <row r="124" spans="1:2">
      <c r="A124" s="526" t="s">
        <v>334</v>
      </c>
      <c r="B124" s="16">
        <v>99</v>
      </c>
    </row>
    <row r="125" spans="1:2">
      <c r="A125" s="526" t="s">
        <v>336</v>
      </c>
      <c r="B125" s="16">
        <v>101</v>
      </c>
    </row>
    <row r="126" spans="1:2">
      <c r="A126" s="526" t="s">
        <v>337</v>
      </c>
      <c r="B126" s="16">
        <v>102</v>
      </c>
    </row>
    <row r="127" spans="1:2">
      <c r="A127" s="526" t="s">
        <v>338</v>
      </c>
      <c r="B127" s="16">
        <v>103</v>
      </c>
    </row>
    <row r="128" spans="1:2">
      <c r="A128" s="526" t="s">
        <v>847</v>
      </c>
      <c r="B128" s="16">
        <v>104</v>
      </c>
    </row>
    <row r="129" spans="1:2">
      <c r="A129" s="526" t="s">
        <v>678</v>
      </c>
      <c r="B129" s="16">
        <v>105</v>
      </c>
    </row>
    <row r="130" spans="1:2">
      <c r="A130" s="526" t="s">
        <v>861</v>
      </c>
      <c r="B130" s="16">
        <v>106</v>
      </c>
    </row>
    <row r="131" spans="1:2">
      <c r="A131" s="526" t="s">
        <v>340</v>
      </c>
      <c r="B131" s="16">
        <v>108</v>
      </c>
    </row>
    <row r="132" spans="1:2">
      <c r="A132" s="526" t="s">
        <v>342</v>
      </c>
      <c r="B132" s="16">
        <v>110</v>
      </c>
    </row>
    <row r="133" spans="1:2">
      <c r="A133" s="526" t="s">
        <v>343</v>
      </c>
      <c r="B133" s="16">
        <v>111</v>
      </c>
    </row>
    <row r="134" spans="1:2">
      <c r="A134" s="526" t="s">
        <v>344</v>
      </c>
      <c r="B134" s="16">
        <v>112</v>
      </c>
    </row>
    <row r="135" spans="1:2">
      <c r="A135" s="526" t="s">
        <v>548</v>
      </c>
      <c r="B135" s="16">
        <v>113</v>
      </c>
    </row>
    <row r="136" spans="1:2">
      <c r="A136" s="526" t="s">
        <v>549</v>
      </c>
      <c r="B136" s="16">
        <v>114</v>
      </c>
    </row>
    <row r="137" spans="1:2">
      <c r="A137" s="526" t="s">
        <v>862</v>
      </c>
      <c r="B137" s="16">
        <v>115</v>
      </c>
    </row>
    <row r="138" spans="1:2">
      <c r="A138" s="526" t="s">
        <v>346</v>
      </c>
      <c r="B138" s="16">
        <v>117</v>
      </c>
    </row>
    <row r="139" spans="1:2">
      <c r="A139" s="526" t="s">
        <v>347</v>
      </c>
      <c r="B139" s="16">
        <v>118</v>
      </c>
    </row>
    <row r="140" spans="1:2">
      <c r="A140" s="526" t="s">
        <v>349</v>
      </c>
      <c r="B140" s="16">
        <v>120</v>
      </c>
    </row>
    <row r="141" spans="1:2">
      <c r="A141" s="526" t="s">
        <v>351</v>
      </c>
      <c r="B141" s="16">
        <v>122</v>
      </c>
    </row>
    <row r="142" spans="1:2">
      <c r="A142" s="526" t="s">
        <v>885</v>
      </c>
      <c r="B142" s="16">
        <v>123</v>
      </c>
    </row>
    <row r="143" spans="1:2">
      <c r="A143" s="526" t="s">
        <v>485</v>
      </c>
      <c r="B143" s="16">
        <v>124</v>
      </c>
    </row>
    <row r="144" spans="1:2">
      <c r="A144" s="526" t="s">
        <v>863</v>
      </c>
      <c r="B144" s="16">
        <v>125</v>
      </c>
    </row>
    <row r="145" spans="1:2">
      <c r="A145" s="526" t="s">
        <v>352</v>
      </c>
      <c r="B145" s="16">
        <v>126</v>
      </c>
    </row>
    <row r="146" spans="1:2">
      <c r="A146" s="526" t="s">
        <v>354</v>
      </c>
      <c r="B146" s="16">
        <v>129</v>
      </c>
    </row>
    <row r="147" spans="1:2">
      <c r="A147" s="526" t="s">
        <v>355</v>
      </c>
      <c r="B147" s="16">
        <v>130</v>
      </c>
    </row>
    <row r="148" spans="1:2">
      <c r="A148" s="526" t="s">
        <v>356</v>
      </c>
      <c r="B148" s="16">
        <v>131</v>
      </c>
    </row>
    <row r="149" spans="1:2">
      <c r="A149" s="526" t="s">
        <v>357</v>
      </c>
      <c r="B149" s="16">
        <v>132</v>
      </c>
    </row>
    <row r="150" spans="1:2">
      <c r="A150" s="526" t="s">
        <v>703</v>
      </c>
      <c r="B150" s="16">
        <v>133</v>
      </c>
    </row>
    <row r="151" spans="1:2">
      <c r="A151" s="526" t="s">
        <v>864</v>
      </c>
      <c r="B151" s="16">
        <v>134</v>
      </c>
    </row>
    <row r="152" spans="1:2">
      <c r="A152" s="526" t="s">
        <v>358</v>
      </c>
      <c r="B152" s="16">
        <v>135</v>
      </c>
    </row>
    <row r="153" spans="1:2">
      <c r="A153" s="526" t="s">
        <v>359</v>
      </c>
      <c r="B153" s="16">
        <v>136</v>
      </c>
    </row>
    <row r="154" spans="1:2">
      <c r="A154" s="526" t="s">
        <v>360</v>
      </c>
      <c r="B154" s="16">
        <v>139</v>
      </c>
    </row>
    <row r="155" spans="1:2">
      <c r="A155" s="526" t="s">
        <v>361</v>
      </c>
      <c r="B155" s="16">
        <v>140</v>
      </c>
    </row>
    <row r="156" spans="1:2">
      <c r="A156" s="526" t="s">
        <v>362</v>
      </c>
      <c r="B156" s="16">
        <v>141</v>
      </c>
    </row>
    <row r="157" spans="1:2">
      <c r="A157" s="526" t="s">
        <v>363</v>
      </c>
      <c r="B157" s="16">
        <v>142</v>
      </c>
    </row>
    <row r="158" spans="1:2">
      <c r="A158" s="526" t="s">
        <v>364</v>
      </c>
      <c r="B158" s="16">
        <v>143</v>
      </c>
    </row>
    <row r="159" spans="1:2">
      <c r="A159" s="526" t="s">
        <v>490</v>
      </c>
      <c r="B159" s="16">
        <v>144</v>
      </c>
    </row>
    <row r="160" spans="1:2">
      <c r="A160" s="526" t="s">
        <v>849</v>
      </c>
      <c r="B160" s="16">
        <v>145</v>
      </c>
    </row>
    <row r="161" spans="1:2">
      <c r="A161" s="526" t="s">
        <v>865</v>
      </c>
      <c r="B161" s="16">
        <v>146</v>
      </c>
    </row>
    <row r="162" spans="1:2">
      <c r="A162" s="526" t="s">
        <v>365</v>
      </c>
      <c r="B162" s="16">
        <v>147</v>
      </c>
    </row>
    <row r="163" spans="1:2">
      <c r="A163" s="526" t="s">
        <v>366</v>
      </c>
      <c r="B163" s="16">
        <v>148</v>
      </c>
    </row>
    <row r="164" spans="1:2">
      <c r="A164" s="526" t="s">
        <v>493</v>
      </c>
      <c r="B164" s="16">
        <v>149</v>
      </c>
    </row>
    <row r="165" spans="1:2">
      <c r="A165" s="526" t="s">
        <v>494</v>
      </c>
      <c r="B165" s="16">
        <v>150</v>
      </c>
    </row>
    <row r="166" spans="1:2">
      <c r="A166" s="526" t="s">
        <v>886</v>
      </c>
      <c r="B166" s="16">
        <v>151</v>
      </c>
    </row>
    <row r="167" spans="1:2">
      <c r="A167" s="526" t="s">
        <v>866</v>
      </c>
      <c r="B167" s="16">
        <v>153</v>
      </c>
    </row>
    <row r="168" spans="1:2">
      <c r="A168" s="526" t="s">
        <v>367</v>
      </c>
      <c r="B168" s="16">
        <v>154</v>
      </c>
    </row>
    <row r="169" spans="1:2">
      <c r="A169" s="526" t="s">
        <v>368</v>
      </c>
      <c r="B169" s="16">
        <v>155</v>
      </c>
    </row>
    <row r="170" spans="1:2">
      <c r="A170" s="526" t="s">
        <v>369</v>
      </c>
      <c r="B170" s="16">
        <v>156</v>
      </c>
    </row>
    <row r="171" spans="1:2">
      <c r="A171" s="526" t="s">
        <v>370</v>
      </c>
      <c r="B171" s="16">
        <v>157</v>
      </c>
    </row>
    <row r="172" spans="1:2">
      <c r="A172" s="526" t="s">
        <v>371</v>
      </c>
      <c r="B172" s="16">
        <v>158</v>
      </c>
    </row>
    <row r="173" spans="1:2">
      <c r="A173" s="526" t="s">
        <v>372</v>
      </c>
      <c r="B173" s="16">
        <v>159</v>
      </c>
    </row>
    <row r="174" spans="1:2">
      <c r="A174" s="526" t="s">
        <v>373</v>
      </c>
      <c r="B174" s="16">
        <v>160</v>
      </c>
    </row>
    <row r="175" spans="1:2">
      <c r="A175" s="526" t="s">
        <v>374</v>
      </c>
      <c r="B175" s="16">
        <v>161</v>
      </c>
    </row>
    <row r="176" spans="1:2">
      <c r="A176" s="526" t="s">
        <v>375</v>
      </c>
      <c r="B176" s="16">
        <v>162</v>
      </c>
    </row>
    <row r="177" spans="1:2">
      <c r="A177" s="526" t="s">
        <v>376</v>
      </c>
      <c r="B177" s="16">
        <v>163</v>
      </c>
    </row>
    <row r="178" spans="1:2">
      <c r="A178" s="526" t="s">
        <v>377</v>
      </c>
      <c r="B178" s="16">
        <v>164</v>
      </c>
    </row>
    <row r="179" spans="1:2">
      <c r="A179" s="526" t="s">
        <v>378</v>
      </c>
      <c r="B179" s="16">
        <v>165</v>
      </c>
    </row>
    <row r="180" spans="1:2">
      <c r="A180" s="526" t="s">
        <v>379</v>
      </c>
      <c r="B180" s="16">
        <v>166</v>
      </c>
    </row>
    <row r="181" spans="1:2">
      <c r="A181" s="526" t="s">
        <v>380</v>
      </c>
      <c r="B181" s="16">
        <v>167</v>
      </c>
    </row>
    <row r="182" spans="1:2">
      <c r="A182" s="526" t="s">
        <v>381</v>
      </c>
      <c r="B182" s="16">
        <v>168</v>
      </c>
    </row>
    <row r="183" spans="1:2">
      <c r="A183" s="526" t="s">
        <v>499</v>
      </c>
      <c r="B183" s="16">
        <v>169</v>
      </c>
    </row>
    <row r="184" spans="1:2">
      <c r="A184" s="526" t="s">
        <v>551</v>
      </c>
      <c r="B184" s="16">
        <v>170</v>
      </c>
    </row>
    <row r="185" spans="1:2">
      <c r="A185" s="526" t="s">
        <v>867</v>
      </c>
      <c r="B185" s="16">
        <v>171</v>
      </c>
    </row>
    <row r="186" spans="1:2">
      <c r="A186" s="526" t="s">
        <v>382</v>
      </c>
      <c r="B186" s="16">
        <v>172</v>
      </c>
    </row>
    <row r="187" spans="1:2">
      <c r="A187" s="526" t="s">
        <v>383</v>
      </c>
      <c r="B187" s="16">
        <v>173</v>
      </c>
    </row>
    <row r="188" spans="1:2">
      <c r="A188" s="526" t="s">
        <v>384</v>
      </c>
      <c r="B188" s="16">
        <v>174</v>
      </c>
    </row>
    <row r="189" spans="1:2">
      <c r="A189" s="526" t="s">
        <v>385</v>
      </c>
      <c r="B189" s="16">
        <v>175</v>
      </c>
    </row>
    <row r="190" spans="1:2">
      <c r="A190" s="526" t="s">
        <v>501</v>
      </c>
      <c r="B190" s="16">
        <v>176</v>
      </c>
    </row>
    <row r="191" spans="1:2">
      <c r="A191" s="526" t="s">
        <v>502</v>
      </c>
      <c r="B191" s="16">
        <v>177</v>
      </c>
    </row>
    <row r="192" spans="1:2">
      <c r="A192" s="526" t="s">
        <v>386</v>
      </c>
      <c r="B192" s="16">
        <v>178</v>
      </c>
    </row>
    <row r="193" spans="1:2">
      <c r="A193" s="526" t="s">
        <v>387</v>
      </c>
      <c r="B193" s="16">
        <v>179</v>
      </c>
    </row>
    <row r="194" spans="1:2">
      <c r="A194" s="526" t="s">
        <v>504</v>
      </c>
      <c r="B194" s="16">
        <v>180</v>
      </c>
    </row>
    <row r="195" spans="1:2">
      <c r="A195" s="526" t="s">
        <v>503</v>
      </c>
      <c r="B195" s="16">
        <v>181</v>
      </c>
    </row>
    <row r="196" spans="1:2">
      <c r="A196" s="526" t="s">
        <v>388</v>
      </c>
      <c r="B196" s="16">
        <v>182</v>
      </c>
    </row>
    <row r="197" spans="1:2">
      <c r="A197" s="526" t="s">
        <v>389</v>
      </c>
      <c r="B197" s="16">
        <v>183</v>
      </c>
    </row>
    <row r="198" spans="1:2">
      <c r="A198" s="526" t="s">
        <v>506</v>
      </c>
      <c r="B198" s="16">
        <v>184</v>
      </c>
    </row>
    <row r="199" spans="1:2">
      <c r="A199" s="526" t="s">
        <v>563</v>
      </c>
      <c r="B199" s="16">
        <v>185</v>
      </c>
    </row>
    <row r="200" spans="1:2">
      <c r="A200" s="526" t="s">
        <v>868</v>
      </c>
      <c r="B200" s="16">
        <v>186</v>
      </c>
    </row>
    <row r="201" spans="1:2">
      <c r="A201" s="526" t="s">
        <v>390</v>
      </c>
      <c r="B201" s="16">
        <v>187</v>
      </c>
    </row>
    <row r="202" spans="1:2">
      <c r="A202" s="526" t="s">
        <v>391</v>
      </c>
      <c r="B202" s="16">
        <v>188</v>
      </c>
    </row>
    <row r="203" spans="1:2">
      <c r="A203" s="526" t="s">
        <v>392</v>
      </c>
      <c r="B203" s="16">
        <v>189</v>
      </c>
    </row>
    <row r="204" spans="1:2">
      <c r="A204" s="526" t="s">
        <v>393</v>
      </c>
      <c r="B204" s="16">
        <v>190</v>
      </c>
    </row>
    <row r="205" spans="1:2">
      <c r="A205" s="526" t="s">
        <v>394</v>
      </c>
      <c r="B205" s="16">
        <v>191</v>
      </c>
    </row>
    <row r="206" spans="1:2">
      <c r="A206" s="526" t="s">
        <v>395</v>
      </c>
      <c r="B206" s="16">
        <v>192</v>
      </c>
    </row>
    <row r="207" spans="1:2">
      <c r="A207" s="526" t="s">
        <v>396</v>
      </c>
      <c r="B207" s="16">
        <v>193</v>
      </c>
    </row>
    <row r="208" spans="1:2">
      <c r="A208" s="526" t="s">
        <v>508</v>
      </c>
      <c r="B208" s="16">
        <v>194</v>
      </c>
    </row>
    <row r="209" spans="1:2">
      <c r="A209" s="526" t="s">
        <v>397</v>
      </c>
      <c r="B209" s="16">
        <v>195</v>
      </c>
    </row>
    <row r="210" spans="1:2">
      <c r="A210" s="526" t="s">
        <v>398</v>
      </c>
      <c r="B210" s="16">
        <v>196</v>
      </c>
    </row>
    <row r="211" spans="1:2">
      <c r="A211" s="526" t="s">
        <v>399</v>
      </c>
      <c r="B211" s="16">
        <v>197</v>
      </c>
    </row>
    <row r="212" spans="1:2">
      <c r="A212" s="526" t="s">
        <v>509</v>
      </c>
      <c r="B212" s="16">
        <v>198</v>
      </c>
    </row>
    <row r="213" spans="1:2">
      <c r="A213" s="526" t="s">
        <v>567</v>
      </c>
      <c r="B213" s="16">
        <v>199</v>
      </c>
    </row>
    <row r="214" spans="1:2">
      <c r="A214" s="526" t="s">
        <v>869</v>
      </c>
      <c r="B214" s="16">
        <v>200</v>
      </c>
    </row>
    <row r="215" spans="1:2">
      <c r="A215" s="526" t="s">
        <v>539</v>
      </c>
      <c r="B215" s="16">
        <v>295</v>
      </c>
    </row>
    <row r="216" spans="1:2">
      <c r="A216" s="526" t="s">
        <v>407</v>
      </c>
      <c r="B216" s="16">
        <v>212</v>
      </c>
    </row>
    <row r="217" spans="1:2">
      <c r="A217" s="526" t="s">
        <v>408</v>
      </c>
      <c r="B217" s="16">
        <v>213</v>
      </c>
    </row>
    <row r="218" spans="1:2">
      <c r="A218" s="526" t="s">
        <v>414</v>
      </c>
      <c r="B218" s="16">
        <v>221</v>
      </c>
    </row>
    <row r="219" spans="1:2">
      <c r="A219" s="526" t="s">
        <v>419</v>
      </c>
      <c r="B219" s="16">
        <v>227</v>
      </c>
    </row>
    <row r="220" spans="1:2">
      <c r="A220" s="526" t="s">
        <v>400</v>
      </c>
      <c r="B220" s="16">
        <v>201</v>
      </c>
    </row>
    <row r="221" spans="1:2">
      <c r="A221" s="526" t="s">
        <v>401</v>
      </c>
      <c r="B221" s="16">
        <v>202</v>
      </c>
    </row>
    <row r="222" spans="1:2">
      <c r="A222" s="526" t="s">
        <v>402</v>
      </c>
      <c r="B222" s="16">
        <v>203</v>
      </c>
    </row>
    <row r="223" spans="1:2">
      <c r="A223" s="526" t="s">
        <v>511</v>
      </c>
      <c r="B223" s="16">
        <v>204</v>
      </c>
    </row>
    <row r="224" spans="1:2">
      <c r="A224" s="526" t="s">
        <v>568</v>
      </c>
      <c r="B224" s="16">
        <v>205</v>
      </c>
    </row>
    <row r="225" spans="1:2">
      <c r="A225" s="526" t="s">
        <v>870</v>
      </c>
      <c r="B225" s="16">
        <v>207</v>
      </c>
    </row>
    <row r="226" spans="1:2">
      <c r="A226" s="526" t="s">
        <v>403</v>
      </c>
      <c r="B226" s="16">
        <v>208</v>
      </c>
    </row>
    <row r="227" spans="1:2">
      <c r="A227" s="526" t="s">
        <v>404</v>
      </c>
      <c r="B227" s="16">
        <v>209</v>
      </c>
    </row>
    <row r="228" spans="1:2">
      <c r="A228" s="526" t="s">
        <v>405</v>
      </c>
      <c r="B228" s="16">
        <v>210</v>
      </c>
    </row>
    <row r="229" spans="1:2">
      <c r="A229" s="526" t="s">
        <v>406</v>
      </c>
      <c r="B229" s="16">
        <v>211</v>
      </c>
    </row>
    <row r="230" spans="1:2">
      <c r="A230" s="526" t="s">
        <v>409</v>
      </c>
      <c r="B230" s="16">
        <v>214</v>
      </c>
    </row>
    <row r="231" spans="1:2">
      <c r="A231" s="526" t="s">
        <v>515</v>
      </c>
      <c r="B231" s="16">
        <v>215</v>
      </c>
    </row>
    <row r="232" spans="1:2">
      <c r="A232" s="526" t="s">
        <v>410</v>
      </c>
      <c r="B232" s="16">
        <v>216</v>
      </c>
    </row>
    <row r="233" spans="1:2">
      <c r="A233" s="526" t="s">
        <v>411</v>
      </c>
      <c r="B233" s="16">
        <v>217</v>
      </c>
    </row>
    <row r="234" spans="1:2">
      <c r="A234" s="526" t="s">
        <v>851</v>
      </c>
      <c r="B234" s="16">
        <v>218</v>
      </c>
    </row>
    <row r="235" spans="1:2">
      <c r="A235" s="526" t="s">
        <v>412</v>
      </c>
      <c r="B235" s="16">
        <v>219</v>
      </c>
    </row>
    <row r="236" spans="1:2">
      <c r="A236" s="526" t="s">
        <v>413</v>
      </c>
      <c r="B236" s="16">
        <v>220</v>
      </c>
    </row>
    <row r="237" spans="1:2">
      <c r="A237" s="526" t="s">
        <v>415</v>
      </c>
      <c r="B237" s="16">
        <v>222</v>
      </c>
    </row>
    <row r="238" spans="1:2">
      <c r="A238" s="526" t="s">
        <v>516</v>
      </c>
      <c r="B238" s="16">
        <v>223</v>
      </c>
    </row>
    <row r="239" spans="1:2">
      <c r="A239" s="526" t="s">
        <v>416</v>
      </c>
      <c r="B239" s="16">
        <v>224</v>
      </c>
    </row>
    <row r="240" spans="1:2">
      <c r="A240" s="526" t="s">
        <v>417</v>
      </c>
      <c r="B240" s="16">
        <v>225</v>
      </c>
    </row>
    <row r="241" spans="1:2">
      <c r="A241" s="526" t="s">
        <v>418</v>
      </c>
      <c r="B241" s="16">
        <v>226</v>
      </c>
    </row>
    <row r="242" spans="1:2">
      <c r="A242" s="526" t="s">
        <v>879</v>
      </c>
      <c r="B242" s="16">
        <v>228</v>
      </c>
    </row>
    <row r="243" spans="1:2">
      <c r="A243" s="526" t="s">
        <v>420</v>
      </c>
      <c r="B243" s="16">
        <v>229</v>
      </c>
    </row>
    <row r="244" spans="1:2">
      <c r="A244" s="526" t="s">
        <v>421</v>
      </c>
      <c r="B244" s="16">
        <v>230</v>
      </c>
    </row>
    <row r="245" spans="1:2">
      <c r="A245" s="526" t="s">
        <v>422</v>
      </c>
      <c r="B245" s="16">
        <v>231</v>
      </c>
    </row>
    <row r="246" spans="1:2">
      <c r="A246" s="526" t="s">
        <v>423</v>
      </c>
      <c r="B246" s="16">
        <v>232</v>
      </c>
    </row>
    <row r="247" spans="1:2">
      <c r="A247" s="526" t="s">
        <v>424</v>
      </c>
      <c r="B247" s="16">
        <v>233</v>
      </c>
    </row>
    <row r="248" spans="1:2">
      <c r="A248" s="526" t="s">
        <v>425</v>
      </c>
      <c r="B248" s="16">
        <v>234</v>
      </c>
    </row>
    <row r="249" spans="1:2">
      <c r="A249" s="526" t="s">
        <v>517</v>
      </c>
      <c r="B249" s="16">
        <v>235</v>
      </c>
    </row>
    <row r="250" spans="1:2">
      <c r="A250" s="526" t="s">
        <v>570</v>
      </c>
      <c r="B250" s="16">
        <v>236</v>
      </c>
    </row>
    <row r="251" spans="1:2">
      <c r="A251" s="526" t="s">
        <v>871</v>
      </c>
      <c r="B251" s="16">
        <v>237</v>
      </c>
    </row>
    <row r="252" spans="1:2">
      <c r="A252" s="526" t="s">
        <v>426</v>
      </c>
      <c r="B252" s="16">
        <v>238</v>
      </c>
    </row>
    <row r="253" spans="1:2">
      <c r="A253" s="526" t="s">
        <v>790</v>
      </c>
      <c r="B253" s="16">
        <v>239</v>
      </c>
    </row>
    <row r="254" spans="1:2">
      <c r="A254" s="526" t="s">
        <v>427</v>
      </c>
      <c r="B254" s="16">
        <v>240</v>
      </c>
    </row>
    <row r="255" spans="1:2">
      <c r="A255" s="526" t="s">
        <v>428</v>
      </c>
      <c r="B255" s="16">
        <v>241</v>
      </c>
    </row>
    <row r="256" spans="1:2">
      <c r="A256" s="526" t="s">
        <v>429</v>
      </c>
      <c r="B256" s="16">
        <v>242</v>
      </c>
    </row>
    <row r="257" spans="1:2">
      <c r="A257" s="526" t="s">
        <v>571</v>
      </c>
      <c r="B257" s="16">
        <v>243</v>
      </c>
    </row>
    <row r="258" spans="1:2">
      <c r="A258" s="526" t="s">
        <v>521</v>
      </c>
      <c r="B258" s="16">
        <v>244</v>
      </c>
    </row>
    <row r="259" spans="1:2">
      <c r="A259" s="526" t="s">
        <v>872</v>
      </c>
      <c r="B259" s="16">
        <v>245</v>
      </c>
    </row>
    <row r="260" spans="1:2">
      <c r="A260" s="526" t="s">
        <v>431</v>
      </c>
      <c r="B260" s="16">
        <v>247</v>
      </c>
    </row>
    <row r="261" spans="1:2">
      <c r="A261" s="526" t="s">
        <v>432</v>
      </c>
      <c r="B261" s="16">
        <v>248</v>
      </c>
    </row>
    <row r="262" spans="1:2">
      <c r="A262" s="526" t="s">
        <v>433</v>
      </c>
      <c r="B262" s="16">
        <v>249</v>
      </c>
    </row>
    <row r="263" spans="1:2">
      <c r="A263" s="526" t="s">
        <v>434</v>
      </c>
      <c r="B263" s="16">
        <v>250</v>
      </c>
    </row>
    <row r="264" spans="1:2">
      <c r="A264" s="526" t="s">
        <v>572</v>
      </c>
      <c r="B264" s="16">
        <v>251</v>
      </c>
    </row>
    <row r="265" spans="1:2">
      <c r="A265" s="526" t="s">
        <v>896</v>
      </c>
      <c r="B265" s="16">
        <v>252</v>
      </c>
    </row>
    <row r="266" spans="1:2">
      <c r="A266" s="526" t="s">
        <v>435</v>
      </c>
      <c r="B266" s="16">
        <v>253</v>
      </c>
    </row>
    <row r="267" spans="1:2">
      <c r="A267" s="526" t="s">
        <v>436</v>
      </c>
      <c r="B267" s="16">
        <v>254</v>
      </c>
    </row>
    <row r="268" spans="1:2">
      <c r="A268" s="526" t="s">
        <v>437</v>
      </c>
      <c r="B268" s="16">
        <v>255</v>
      </c>
    </row>
    <row r="269" spans="1:2">
      <c r="A269" s="526" t="s">
        <v>525</v>
      </c>
      <c r="B269" s="16">
        <v>256</v>
      </c>
    </row>
    <row r="270" spans="1:2">
      <c r="A270" s="526" t="s">
        <v>573</v>
      </c>
      <c r="B270" s="16">
        <v>257</v>
      </c>
    </row>
    <row r="271" spans="1:2">
      <c r="A271" s="526" t="s">
        <v>873</v>
      </c>
      <c r="B271" s="16">
        <v>258</v>
      </c>
    </row>
    <row r="272" spans="1:2">
      <c r="A272" s="526" t="s">
        <v>438</v>
      </c>
      <c r="B272" s="16">
        <v>259</v>
      </c>
    </row>
    <row r="273" spans="1:2">
      <c r="A273" s="526" t="s">
        <v>439</v>
      </c>
      <c r="B273" s="16">
        <v>260</v>
      </c>
    </row>
    <row r="274" spans="1:2">
      <c r="A274" s="526" t="s">
        <v>440</v>
      </c>
      <c r="B274" s="16">
        <v>261</v>
      </c>
    </row>
    <row r="275" spans="1:2">
      <c r="A275" s="526" t="s">
        <v>441</v>
      </c>
      <c r="B275" s="16">
        <v>262</v>
      </c>
    </row>
    <row r="276" spans="1:2">
      <c r="A276" s="526" t="s">
        <v>442</v>
      </c>
      <c r="B276" s="16">
        <v>263</v>
      </c>
    </row>
    <row r="277" spans="1:2">
      <c r="A277" s="526" t="s">
        <v>443</v>
      </c>
      <c r="B277" s="16">
        <v>264</v>
      </c>
    </row>
    <row r="278" spans="1:2">
      <c r="A278" s="526" t="s">
        <v>444</v>
      </c>
      <c r="B278" s="16">
        <v>265</v>
      </c>
    </row>
    <row r="279" spans="1:2">
      <c r="A279" s="526" t="s">
        <v>445</v>
      </c>
      <c r="B279" s="16">
        <v>266</v>
      </c>
    </row>
    <row r="280" spans="1:2">
      <c r="A280" s="526" t="s">
        <v>528</v>
      </c>
      <c r="B280" s="16">
        <v>267</v>
      </c>
    </row>
    <row r="281" spans="1:2">
      <c r="A281" s="526" t="s">
        <v>574</v>
      </c>
      <c r="B281" s="16">
        <v>268</v>
      </c>
    </row>
    <row r="282" spans="1:2">
      <c r="A282" s="526" t="s">
        <v>897</v>
      </c>
      <c r="B282" s="16">
        <v>269</v>
      </c>
    </row>
    <row r="283" spans="1:2">
      <c r="A283" s="526" t="s">
        <v>446</v>
      </c>
      <c r="B283" s="16">
        <v>270</v>
      </c>
    </row>
    <row r="284" spans="1:2">
      <c r="A284" s="526" t="s">
        <v>447</v>
      </c>
      <c r="B284" s="16">
        <v>271</v>
      </c>
    </row>
    <row r="285" spans="1:2">
      <c r="A285" s="526" t="s">
        <v>448</v>
      </c>
      <c r="B285" s="16">
        <v>272</v>
      </c>
    </row>
    <row r="286" spans="1:2">
      <c r="A286" s="526" t="s">
        <v>449</v>
      </c>
      <c r="B286" s="16">
        <v>273</v>
      </c>
    </row>
    <row r="287" spans="1:2">
      <c r="A287" s="526" t="s">
        <v>450</v>
      </c>
      <c r="B287" s="16">
        <v>274</v>
      </c>
    </row>
    <row r="288" spans="1:2">
      <c r="A288" s="526" t="s">
        <v>451</v>
      </c>
      <c r="B288" s="16">
        <v>275</v>
      </c>
    </row>
    <row r="289" spans="1:2">
      <c r="A289" s="526" t="s">
        <v>530</v>
      </c>
      <c r="B289" s="16">
        <v>276</v>
      </c>
    </row>
    <row r="290" spans="1:2">
      <c r="A290" s="526" t="s">
        <v>889</v>
      </c>
      <c r="B290" s="16">
        <v>277</v>
      </c>
    </row>
    <row r="291" spans="1:2">
      <c r="A291" s="526" t="s">
        <v>874</v>
      </c>
      <c r="B291" s="16">
        <v>278</v>
      </c>
    </row>
    <row r="292" spans="1:2">
      <c r="A292" s="526" t="s">
        <v>452</v>
      </c>
      <c r="B292" s="16">
        <v>279</v>
      </c>
    </row>
    <row r="293" spans="1:2">
      <c r="A293" s="526" t="s">
        <v>453</v>
      </c>
      <c r="B293" s="16">
        <v>280</v>
      </c>
    </row>
    <row r="294" spans="1:2">
      <c r="A294" s="526" t="s">
        <v>454</v>
      </c>
      <c r="B294" s="16">
        <v>281</v>
      </c>
    </row>
    <row r="295" spans="1:2">
      <c r="A295" s="526" t="s">
        <v>455</v>
      </c>
      <c r="B295" s="16">
        <v>282</v>
      </c>
    </row>
    <row r="296" spans="1:2">
      <c r="A296" s="526" t="s">
        <v>456</v>
      </c>
      <c r="B296" s="16">
        <v>283</v>
      </c>
    </row>
    <row r="297" spans="1:2">
      <c r="A297" s="526" t="s">
        <v>457</v>
      </c>
      <c r="B297" s="16">
        <v>284</v>
      </c>
    </row>
    <row r="298" spans="1:2">
      <c r="A298" s="526" t="s">
        <v>458</v>
      </c>
      <c r="B298" s="16">
        <v>285</v>
      </c>
    </row>
    <row r="299" spans="1:2">
      <c r="A299" s="526" t="s">
        <v>535</v>
      </c>
      <c r="B299" s="16">
        <v>286</v>
      </c>
    </row>
    <row r="300" spans="1:2">
      <c r="A300" s="526" t="s">
        <v>576</v>
      </c>
      <c r="B300" s="16">
        <v>287</v>
      </c>
    </row>
    <row r="301" spans="1:2">
      <c r="A301" s="526" t="s">
        <v>875</v>
      </c>
      <c r="B301" s="16">
        <v>288</v>
      </c>
    </row>
    <row r="302" spans="1:2">
      <c r="A302" s="526" t="s">
        <v>459</v>
      </c>
      <c r="B302" s="16">
        <v>289</v>
      </c>
    </row>
    <row r="303" spans="1:2">
      <c r="A303" s="526" t="s">
        <v>460</v>
      </c>
      <c r="B303" s="16">
        <v>290</v>
      </c>
    </row>
    <row r="304" spans="1:2">
      <c r="A304" s="526" t="s">
        <v>461</v>
      </c>
      <c r="B304" s="16">
        <v>291</v>
      </c>
    </row>
    <row r="305" spans="1:2">
      <c r="A305" s="526" t="s">
        <v>462</v>
      </c>
      <c r="B305" s="16">
        <v>292</v>
      </c>
    </row>
    <row r="306" spans="1:2">
      <c r="A306" s="526" t="s">
        <v>577</v>
      </c>
      <c r="B306" s="16">
        <v>293</v>
      </c>
    </row>
    <row r="307" spans="1:2">
      <c r="A307" s="526" t="s">
        <v>876</v>
      </c>
      <c r="B307" s="16">
        <v>294</v>
      </c>
    </row>
    <row r="308" spans="1:2">
      <c r="A308" s="526" t="s">
        <v>540</v>
      </c>
      <c r="B308" s="16">
        <v>296</v>
      </c>
    </row>
    <row r="309" spans="1:2">
      <c r="A309" s="526" t="s">
        <v>882</v>
      </c>
      <c r="B309" s="16">
        <v>301</v>
      </c>
    </row>
    <row r="310" spans="1:2">
      <c r="A310" s="526" t="s">
        <v>538</v>
      </c>
      <c r="B310" s="16">
        <v>302</v>
      </c>
    </row>
    <row r="311" spans="1:2">
      <c r="A311" s="526" t="s">
        <v>578</v>
      </c>
      <c r="B311" s="16">
        <v>303</v>
      </c>
    </row>
    <row r="312" spans="1:2">
      <c r="A312" s="526" t="s">
        <v>141</v>
      </c>
      <c r="B312" s="16">
        <v>0</v>
      </c>
    </row>
    <row r="313" spans="1:2">
      <c r="A313" s="526" t="s">
        <v>260</v>
      </c>
      <c r="B313" s="16">
        <v>803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A49C-1C13-42EF-8511-634DA31A72D5}">
  <sheetPr codeName="Sheet23">
    <tabColor rgb="FFFFFF00"/>
  </sheetPr>
  <dimension ref="A1:AB587"/>
  <sheetViews>
    <sheetView showGridLines="0" topLeftCell="A2" workbookViewId="0">
      <selection activeCell="G10" sqref="G10"/>
    </sheetView>
  </sheetViews>
  <sheetFormatPr defaultColWidth="15.44140625" defaultRowHeight="15" customHeight="1"/>
  <cols>
    <col min="1" max="1" width="11.77734375" style="401" customWidth="1"/>
    <col min="2" max="2" width="50.77734375" style="401" customWidth="1"/>
    <col min="3" max="7" width="8.77734375" style="401" customWidth="1"/>
    <col min="8" max="8" width="13.77734375" style="401" customWidth="1"/>
    <col min="9" max="9" width="15.77734375" style="401" customWidth="1"/>
    <col min="10" max="25" width="11.109375" style="401" customWidth="1"/>
    <col min="26" max="26" width="16.6640625" style="401" bestFit="1" customWidth="1"/>
    <col min="27" max="28" width="11.109375" style="401" customWidth="1"/>
    <col min="29" max="16384" width="15.44140625" style="401"/>
  </cols>
  <sheetData>
    <row r="1" spans="1:28" ht="14" hidden="1">
      <c r="B1" s="399"/>
      <c r="C1" s="402"/>
      <c r="D1" s="402"/>
      <c r="E1" s="400"/>
      <c r="F1" s="400"/>
      <c r="G1" s="400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  <c r="AA1" s="399"/>
      <c r="AB1" s="399"/>
    </row>
    <row r="2" spans="1:28" ht="12" customHeight="1">
      <c r="B2" s="399"/>
      <c r="C2" s="402"/>
      <c r="D2" s="402"/>
      <c r="E2" s="400"/>
      <c r="F2" s="400"/>
      <c r="G2" s="400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</row>
    <row r="3" spans="1:28" ht="18">
      <c r="A3" s="403" t="str">
        <f>Saldo_Brg!$A$3</f>
        <v>Input Nama SPPG di sini</v>
      </c>
      <c r="B3" s="403"/>
      <c r="C3" s="448"/>
      <c r="D3" s="448"/>
      <c r="E3" s="449"/>
      <c r="F3" s="449"/>
      <c r="G3" s="449"/>
      <c r="H3" s="541"/>
      <c r="I3" s="541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</row>
    <row r="4" spans="1:28" ht="14">
      <c r="A4" s="448" t="s">
        <v>891</v>
      </c>
      <c r="B4" s="448"/>
      <c r="C4" s="404"/>
      <c r="D4" s="404"/>
      <c r="E4" s="404"/>
      <c r="F4" s="404"/>
      <c r="G4" s="404"/>
      <c r="H4" s="541"/>
      <c r="I4" s="541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</row>
    <row r="5" spans="1:28" ht="14">
      <c r="A5" s="448" t="str">
        <f>Saldo_Brg!A5</f>
        <v>Periode : 05-01-2026 s.d. 17-01-2026</v>
      </c>
      <c r="B5" s="448"/>
      <c r="C5" s="404"/>
      <c r="D5" s="404"/>
      <c r="E5" s="404"/>
      <c r="F5" s="404"/>
      <c r="G5" s="404"/>
      <c r="H5" s="541"/>
      <c r="I5" s="541"/>
      <c r="J5" s="399"/>
      <c r="K5" s="399"/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  <c r="W5" s="399"/>
      <c r="X5" s="399"/>
      <c r="Y5" s="399"/>
      <c r="Z5" s="399"/>
      <c r="AA5" s="399"/>
      <c r="AB5" s="399"/>
    </row>
    <row r="6" spans="1:28" ht="12" customHeight="1">
      <c r="B6" s="405"/>
      <c r="C6" s="406"/>
      <c r="D6" s="407"/>
      <c r="E6" s="400"/>
      <c r="F6" s="400"/>
      <c r="G6" s="400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</row>
    <row r="7" spans="1:28" ht="30" customHeight="1" thickBot="1">
      <c r="A7" s="457" t="s">
        <v>893</v>
      </c>
      <c r="B7" s="455" t="s">
        <v>224</v>
      </c>
      <c r="C7" s="408" t="s">
        <v>225</v>
      </c>
      <c r="D7" s="654" t="s">
        <v>79</v>
      </c>
      <c r="E7" s="409" t="s">
        <v>70</v>
      </c>
      <c r="F7" s="409" t="s">
        <v>72</v>
      </c>
      <c r="G7" s="655" t="s">
        <v>80</v>
      </c>
      <c r="H7" s="537" t="s">
        <v>924</v>
      </c>
      <c r="I7" s="537" t="s">
        <v>159</v>
      </c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384" t="s">
        <v>261</v>
      </c>
      <c r="Z7" s="384" t="s">
        <v>262</v>
      </c>
      <c r="AA7" s="410"/>
      <c r="AB7" s="410"/>
    </row>
    <row r="8" spans="1:28" s="451" customFormat="1" ht="14.15" customHeight="1" thickTop="1">
      <c r="A8" s="578" t="str">
        <f>IF(Ref_Brg!A8="","",Ref_Brg!A8)</f>
        <v>KH</v>
      </c>
      <c r="B8" s="579" t="str">
        <f>IF(Ref_Brg!B8="","",Ref_Brg!B8)</f>
        <v>KARBOHIDRAT</v>
      </c>
      <c r="C8" s="580"/>
      <c r="D8" s="581"/>
      <c r="E8" s="581"/>
      <c r="F8" s="581"/>
      <c r="G8" s="682"/>
      <c r="H8" s="683"/>
      <c r="I8" s="582"/>
      <c r="J8" s="450"/>
      <c r="K8" s="450"/>
      <c r="M8" s="450"/>
      <c r="N8" s="450"/>
      <c r="O8" s="450"/>
      <c r="P8" s="450"/>
      <c r="Q8" s="450"/>
      <c r="R8" s="450"/>
      <c r="S8" s="450"/>
      <c r="T8" s="450"/>
      <c r="U8" s="450"/>
      <c r="V8" s="450"/>
      <c r="W8" s="450"/>
      <c r="X8" s="450"/>
      <c r="Y8" s="535" t="e">
        <f>IF(B8="","",VLOOKUP(B8,Refresh!$A$7:$B$1000,2,FALSE))</f>
        <v>#N/A</v>
      </c>
      <c r="Z8" s="535" t="e">
        <f>IF(Y8="","",VLOOKUP(Y8,Masuk!$B$9:$I$812,8,FALSE))</f>
        <v>#N/A</v>
      </c>
      <c r="AA8" s="577" t="str">
        <f t="shared" ref="AA8:AA71" si="0">LEFT(A8,5)</f>
        <v>KH</v>
      </c>
      <c r="AB8" s="450"/>
    </row>
    <row r="9" spans="1:28" s="451" customFormat="1" ht="14.15" customHeight="1">
      <c r="A9" s="578" t="str">
        <f>IF(Ref_Brg!A9="","",Ref_Brg!A9)</f>
        <v>KH.01</v>
      </c>
      <c r="B9" s="579" t="str">
        <f>IF(Ref_Brg!B9="","",Ref_Brg!B9)</f>
        <v>BERAS DAN OLAHAN PADI</v>
      </c>
      <c r="C9" s="580"/>
      <c r="D9" s="581"/>
      <c r="E9" s="581"/>
      <c r="F9" s="581"/>
      <c r="G9" s="682"/>
      <c r="H9" s="684"/>
      <c r="I9" s="583"/>
      <c r="J9" s="450"/>
      <c r="K9" s="450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535">
        <f>IF(B9="","",VLOOKUP(B9,Refresh!$A$7:$B$1000,2,FALSE))</f>
        <v>1</v>
      </c>
      <c r="Z9" s="535" t="str">
        <f>IF(Y9="","",VLOOKUP(Y9,Masuk!$B$9:$I$812,8,FALSE))</f>
        <v/>
      </c>
      <c r="AA9" s="577" t="str">
        <f t="shared" si="0"/>
        <v>KH.01</v>
      </c>
      <c r="AB9" s="450"/>
    </row>
    <row r="10" spans="1:28" s="451" customFormat="1" ht="14.15" customHeight="1">
      <c r="A10" s="458" t="str">
        <f>IF(Ref_Brg!A10="","",Ref_Brg!A10)</f>
        <v>KH.01.001</v>
      </c>
      <c r="B10" s="456" t="str">
        <f>IF(Ref_Brg!B10="","",Ref_Brg!B10)</f>
        <v>Beras putih (premium)</v>
      </c>
      <c r="C10" s="452" t="str">
        <f>IF(Ref_Brg!C10="","",Ref_Brg!C10)</f>
        <v>kg</v>
      </c>
      <c r="D10" s="453">
        <f>IFERROR(VLOOKUP(B10,Saldo_Brg!$B$9:$D$311,3,FALSE),0)</f>
        <v>0</v>
      </c>
      <c r="E10" s="453">
        <f>SUMIF(Masuk!$E$312:$E$811,B10,Masuk!$H$312:$H$811)</f>
        <v>0</v>
      </c>
      <c r="F10" s="453">
        <f>SUMIF(Keluar!$E$8:$E$507,B10,Keluar!$F$8:$F$507)</f>
        <v>0</v>
      </c>
      <c r="G10" s="680">
        <f>D10+E10-F10</f>
        <v>0</v>
      </c>
      <c r="H10" s="685">
        <f>SUMIF(Z10,"&gt;0",Z10)</f>
        <v>0</v>
      </c>
      <c r="I10" s="536">
        <f>G10*H10</f>
        <v>0</v>
      </c>
      <c r="J10" s="450"/>
      <c r="K10" s="450"/>
      <c r="M10" s="450"/>
      <c r="N10" s="450"/>
      <c r="O10" s="450"/>
      <c r="P10" s="450"/>
      <c r="Q10" s="450"/>
      <c r="R10" s="450"/>
      <c r="S10" s="450"/>
      <c r="T10" s="450"/>
      <c r="U10" s="450"/>
      <c r="V10" s="450"/>
      <c r="W10" s="450"/>
      <c r="X10" s="450"/>
      <c r="Y10" s="535">
        <f>IF(B10="","",VLOOKUP(B10,Refresh!$A$7:$B$1000,2,FALSE))</f>
        <v>2</v>
      </c>
      <c r="Z10" s="535" t="str">
        <f>IF(Y10="","",VLOOKUP(Y10,Masuk!$B$9:$I$812,8,FALSE))</f>
        <v/>
      </c>
      <c r="AA10" s="577" t="str">
        <f t="shared" si="0"/>
        <v>KH.01</v>
      </c>
      <c r="AB10" s="450"/>
    </row>
    <row r="11" spans="1:28" s="451" customFormat="1" ht="14.25" customHeight="1">
      <c r="A11" s="458" t="str">
        <f>IF(Ref_Brg!A11="","",Ref_Brg!A11)</f>
        <v>KH.01.002</v>
      </c>
      <c r="B11" s="456" t="str">
        <f>IF(Ref_Brg!B11="","",Ref_Brg!B11)</f>
        <v>Beras putih (medium)</v>
      </c>
      <c r="C11" s="452" t="str">
        <f>IF(Ref_Brg!C11="","",Ref_Brg!C11)</f>
        <v>kg</v>
      </c>
      <c r="D11" s="453">
        <f>IFERROR(VLOOKUP(B11,Saldo_Brg!$B$9:$D$311,3,FALSE),0)</f>
        <v>0</v>
      </c>
      <c r="E11" s="453">
        <f>SUMIF(Masuk!$E$312:$E$811,B11,Masuk!$H$312:$H$811)</f>
        <v>0</v>
      </c>
      <c r="F11" s="453">
        <f>SUMIF(Keluar!$E$8:$E$507,B11,Keluar!$F$8:$F$507)</f>
        <v>0</v>
      </c>
      <c r="G11" s="680">
        <f t="shared" ref="G11:G19" si="1">D11+E11-F11</f>
        <v>0</v>
      </c>
      <c r="H11" s="685">
        <f t="shared" ref="H11:H73" si="2">SUMIF(Z11,"&gt;0",Z11)</f>
        <v>0</v>
      </c>
      <c r="I11" s="536">
        <f t="shared" ref="I11:I73" si="3">G11*H11</f>
        <v>0</v>
      </c>
      <c r="J11" s="450"/>
      <c r="K11" s="450"/>
      <c r="M11" s="450"/>
      <c r="N11" s="450"/>
      <c r="O11" s="450"/>
      <c r="P11" s="450"/>
      <c r="Q11" s="450"/>
      <c r="R11" s="450"/>
      <c r="S11" s="450"/>
      <c r="T11" s="450"/>
      <c r="U11" s="450"/>
      <c r="V11" s="450"/>
      <c r="W11" s="450"/>
      <c r="X11" s="450"/>
      <c r="Y11" s="535">
        <f>IF(B11="","",VLOOKUP(B11,Refresh!$A$7:$B$1000,2,FALSE))</f>
        <v>3</v>
      </c>
      <c r="Z11" s="535" t="str">
        <f>IF(Y11="","",VLOOKUP(Y11,Masuk!$B$9:$I$812,8,FALSE))</f>
        <v/>
      </c>
      <c r="AA11" s="577" t="str">
        <f t="shared" si="0"/>
        <v>KH.01</v>
      </c>
      <c r="AB11" s="450"/>
    </row>
    <row r="12" spans="1:28" s="451" customFormat="1" ht="14.15" customHeight="1">
      <c r="A12" s="458" t="str">
        <f>IF(Ref_Brg!A12="","",Ref_Brg!A12)</f>
        <v>KH.01.003</v>
      </c>
      <c r="B12" s="456" t="str">
        <f>IF(Ref_Brg!B12="","",Ref_Brg!B12)</f>
        <v>Beras merah</v>
      </c>
      <c r="C12" s="452" t="str">
        <f>IF(Ref_Brg!C12="","",Ref_Brg!C12)</f>
        <v>kg</v>
      </c>
      <c r="D12" s="453">
        <f>IFERROR(VLOOKUP(B12,Saldo_Brg!$B$9:$D$311,3,FALSE),0)</f>
        <v>0</v>
      </c>
      <c r="E12" s="453">
        <f>SUMIF(Masuk!$E$312:$E$811,B12,Masuk!$H$312:$H$811)</f>
        <v>0</v>
      </c>
      <c r="F12" s="453">
        <f>SUMIF(Keluar!$E$8:$E$507,B12,Keluar!$F$8:$F$507)</f>
        <v>0</v>
      </c>
      <c r="G12" s="680">
        <f t="shared" si="1"/>
        <v>0</v>
      </c>
      <c r="H12" s="685">
        <f t="shared" si="2"/>
        <v>0</v>
      </c>
      <c r="I12" s="536">
        <f t="shared" si="3"/>
        <v>0</v>
      </c>
      <c r="J12" s="450"/>
      <c r="K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535">
        <f>IF(B12="","",VLOOKUP(B12,Refresh!$A$7:$B$1000,2,FALSE))</f>
        <v>4</v>
      </c>
      <c r="Z12" s="535" t="str">
        <f>IF(Y12="","",VLOOKUP(Y12,Masuk!$B$9:$I$812,8,FALSE))</f>
        <v/>
      </c>
      <c r="AA12" s="577" t="str">
        <f t="shared" si="0"/>
        <v>KH.01</v>
      </c>
      <c r="AB12" s="450"/>
    </row>
    <row r="13" spans="1:28" s="451" customFormat="1" ht="14.15" customHeight="1">
      <c r="A13" s="458" t="str">
        <f>IF(Ref_Brg!A13="","",Ref_Brg!A13)</f>
        <v>KH.01.004</v>
      </c>
      <c r="B13" s="456" t="str">
        <f>IF(Ref_Brg!B13="","",Ref_Brg!B13)</f>
        <v>Beras hitam</v>
      </c>
      <c r="C13" s="452" t="str">
        <f>IF(Ref_Brg!C13="","",Ref_Brg!C13)</f>
        <v>kg</v>
      </c>
      <c r="D13" s="453">
        <f>IFERROR(VLOOKUP(B13,Saldo_Brg!$B$9:$D$311,3,FALSE),0)</f>
        <v>0</v>
      </c>
      <c r="E13" s="453">
        <f>SUMIF(Masuk!$E$312:$E$811,B13,Masuk!$H$312:$H$811)</f>
        <v>0</v>
      </c>
      <c r="F13" s="453">
        <f>SUMIF(Keluar!$E$8:$E$507,B13,Keluar!$F$8:$F$507)</f>
        <v>0</v>
      </c>
      <c r="G13" s="680">
        <f t="shared" si="1"/>
        <v>0</v>
      </c>
      <c r="H13" s="685">
        <f t="shared" si="2"/>
        <v>0</v>
      </c>
      <c r="I13" s="536">
        <f t="shared" si="3"/>
        <v>0</v>
      </c>
      <c r="J13" s="450"/>
      <c r="K13" s="450"/>
      <c r="M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535">
        <f>IF(B13="","",VLOOKUP(B13,Refresh!$A$7:$B$1000,2,FALSE))</f>
        <v>5</v>
      </c>
      <c r="Z13" s="535" t="str">
        <f>IF(Y13="","",VLOOKUP(Y13,Masuk!$B$9:$I$812,8,FALSE))</f>
        <v/>
      </c>
      <c r="AA13" s="577" t="str">
        <f t="shared" si="0"/>
        <v>KH.01</v>
      </c>
      <c r="AB13" s="450"/>
    </row>
    <row r="14" spans="1:28" s="451" customFormat="1" ht="14.15" customHeight="1">
      <c r="A14" s="458" t="str">
        <f>IF(Ref_Brg!A14="","",Ref_Brg!A14)</f>
        <v>KH.01.005</v>
      </c>
      <c r="B14" s="456" t="str">
        <f>IF(Ref_Brg!B14="","",Ref_Brg!B14)</f>
        <v>Beras ketan putih</v>
      </c>
      <c r="C14" s="452" t="str">
        <f>IF(Ref_Brg!C14="","",Ref_Brg!C14)</f>
        <v>kg</v>
      </c>
      <c r="D14" s="453">
        <f>IFERROR(VLOOKUP(B14,Saldo_Brg!$B$9:$D$311,3,FALSE),0)</f>
        <v>0</v>
      </c>
      <c r="E14" s="453">
        <f>SUMIF(Masuk!$E$312:$E$811,B14,Masuk!$H$312:$H$811)</f>
        <v>0</v>
      </c>
      <c r="F14" s="453">
        <f>SUMIF(Keluar!$E$8:$E$507,B14,Keluar!$F$8:$F$507)</f>
        <v>0</v>
      </c>
      <c r="G14" s="680">
        <f t="shared" si="1"/>
        <v>0</v>
      </c>
      <c r="H14" s="685">
        <f t="shared" si="2"/>
        <v>0</v>
      </c>
      <c r="I14" s="536">
        <f t="shared" si="3"/>
        <v>0</v>
      </c>
      <c r="J14" s="450"/>
      <c r="K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535">
        <f>IF(B14="","",VLOOKUP(B14,Refresh!$A$7:$B$1000,2,FALSE))</f>
        <v>6</v>
      </c>
      <c r="Z14" s="535" t="str">
        <f>IF(Y14="","",VLOOKUP(Y14,Masuk!$B$9:$I$812,8,FALSE))</f>
        <v/>
      </c>
      <c r="AA14" s="577" t="str">
        <f t="shared" si="0"/>
        <v>KH.01</v>
      </c>
      <c r="AB14" s="450"/>
    </row>
    <row r="15" spans="1:28" s="451" customFormat="1" ht="14.15" customHeight="1">
      <c r="A15" s="458" t="str">
        <f>IF(Ref_Brg!A15="","",Ref_Brg!A15)</f>
        <v>KH.01.006</v>
      </c>
      <c r="B15" s="456" t="str">
        <f>IF(Ref_Brg!B15="","",Ref_Brg!B15)</f>
        <v>Beras ketan hitam</v>
      </c>
      <c r="C15" s="452" t="str">
        <f>IF(Ref_Brg!C15="","",Ref_Brg!C15)</f>
        <v>kg</v>
      </c>
      <c r="D15" s="453">
        <f>IFERROR(VLOOKUP(B15,Saldo_Brg!$B$9:$D$311,3,FALSE),0)</f>
        <v>0</v>
      </c>
      <c r="E15" s="453">
        <f>SUMIF(Masuk!$E$312:$E$811,B15,Masuk!$H$312:$H$811)</f>
        <v>0</v>
      </c>
      <c r="F15" s="453">
        <f>SUMIF(Keluar!$E$8:$E$507,B15,Keluar!$F$8:$F$507)</f>
        <v>0</v>
      </c>
      <c r="G15" s="680">
        <f t="shared" si="1"/>
        <v>0</v>
      </c>
      <c r="H15" s="685">
        <f t="shared" si="2"/>
        <v>0</v>
      </c>
      <c r="I15" s="536">
        <f t="shared" si="3"/>
        <v>0</v>
      </c>
      <c r="J15" s="450"/>
      <c r="K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535">
        <f>IF(B15="","",VLOOKUP(B15,Refresh!$A$7:$B$1000,2,FALSE))</f>
        <v>7</v>
      </c>
      <c r="Z15" s="535" t="str">
        <f>IF(Y15="","",VLOOKUP(Y15,Masuk!$B$9:$I$812,8,FALSE))</f>
        <v/>
      </c>
      <c r="AA15" s="577" t="str">
        <f t="shared" si="0"/>
        <v>KH.01</v>
      </c>
      <c r="AB15" s="450"/>
    </row>
    <row r="16" spans="1:28" s="451" customFormat="1" ht="14.15" customHeight="1">
      <c r="A16" s="458" t="str">
        <f>IF(Ref_Brg!A16="","",Ref_Brg!A16)</f>
        <v>KH.01.007</v>
      </c>
      <c r="B16" s="456" t="str">
        <f>IF(Ref_Brg!B16="","",Ref_Brg!B16)</f>
        <v>Tepung beras</v>
      </c>
      <c r="C16" s="452" t="str">
        <f>IF(Ref_Brg!C16="","",Ref_Brg!C16)</f>
        <v>kg</v>
      </c>
      <c r="D16" s="453">
        <f>IFERROR(VLOOKUP(B16,Saldo_Brg!$B$9:$D$311,3,FALSE),0)</f>
        <v>0</v>
      </c>
      <c r="E16" s="453">
        <f>SUMIF(Masuk!$E$312:$E$811,B16,Masuk!$H$312:$H$811)</f>
        <v>0</v>
      </c>
      <c r="F16" s="453">
        <f>SUMIF(Keluar!$E$8:$E$507,B16,Keluar!$F$8:$F$507)</f>
        <v>0</v>
      </c>
      <c r="G16" s="680">
        <f t="shared" si="1"/>
        <v>0</v>
      </c>
      <c r="H16" s="685">
        <f t="shared" si="2"/>
        <v>0</v>
      </c>
      <c r="I16" s="536">
        <f t="shared" si="3"/>
        <v>0</v>
      </c>
      <c r="J16" s="450"/>
      <c r="K16" s="450"/>
      <c r="M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535">
        <f>IF(B16="","",VLOOKUP(B16,Refresh!$A$7:$B$1000,2,FALSE))</f>
        <v>8</v>
      </c>
      <c r="Z16" s="535" t="str">
        <f>IF(Y16="","",VLOOKUP(Y16,Masuk!$B$9:$I$812,8,FALSE))</f>
        <v/>
      </c>
      <c r="AA16" s="577" t="str">
        <f t="shared" si="0"/>
        <v>KH.01</v>
      </c>
      <c r="AB16" s="450"/>
    </row>
    <row r="17" spans="1:28" s="451" customFormat="1" ht="14.15" customHeight="1">
      <c r="A17" s="458" t="str">
        <f>IF(Ref_Brg!A17="","",Ref_Brg!A17)</f>
        <v>KH.01.008</v>
      </c>
      <c r="B17" s="456" t="str">
        <f>IF(Ref_Brg!B17="","",Ref_Brg!B17)</f>
        <v>Tepung ketan</v>
      </c>
      <c r="C17" s="452" t="str">
        <f>IF(Ref_Brg!C17="","",Ref_Brg!C17)</f>
        <v>kg</v>
      </c>
      <c r="D17" s="453">
        <f>IFERROR(VLOOKUP(B17,Saldo_Brg!$B$9:$D$311,3,FALSE),0)</f>
        <v>0</v>
      </c>
      <c r="E17" s="453">
        <f>SUMIF(Masuk!$E$312:$E$811,B17,Masuk!$H$312:$H$811)</f>
        <v>0</v>
      </c>
      <c r="F17" s="453">
        <f>SUMIF(Keluar!$E$8:$E$507,B17,Keluar!$F$8:$F$507)</f>
        <v>0</v>
      </c>
      <c r="G17" s="680">
        <f t="shared" si="1"/>
        <v>0</v>
      </c>
      <c r="H17" s="685">
        <f t="shared" si="2"/>
        <v>0</v>
      </c>
      <c r="I17" s="536">
        <f t="shared" si="3"/>
        <v>0</v>
      </c>
      <c r="J17" s="450"/>
      <c r="K17" s="450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  <c r="Y17" s="535">
        <f>IF(B17="","",VLOOKUP(B17,Refresh!$A$7:$B$1000,2,FALSE))</f>
        <v>9</v>
      </c>
      <c r="Z17" s="535" t="str">
        <f>IF(Y17="","",VLOOKUP(Y17,Masuk!$B$9:$I$812,8,FALSE))</f>
        <v/>
      </c>
      <c r="AA17" s="577" t="str">
        <f t="shared" si="0"/>
        <v>KH.01</v>
      </c>
      <c r="AB17" s="450"/>
    </row>
    <row r="18" spans="1:28" s="451" customFormat="1" ht="14.15" customHeight="1">
      <c r="A18" s="458" t="str">
        <f>IF(Ref_Brg!A18="","",Ref_Brg!A18)</f>
        <v>KH.01.009</v>
      </c>
      <c r="B18" s="456" t="str">
        <f>IF(Ref_Brg!B18="","",Ref_Brg!B18)</f>
        <v>Mie beras</v>
      </c>
      <c r="C18" s="452" t="str">
        <f>IF(Ref_Brg!C18="","",Ref_Brg!C18)</f>
        <v>kg</v>
      </c>
      <c r="D18" s="453">
        <f>IFERROR(VLOOKUP(B18,Saldo_Brg!$B$9:$D$311,3,FALSE),0)</f>
        <v>0</v>
      </c>
      <c r="E18" s="453">
        <f>SUMIF(Masuk!$E$312:$E$811,B18,Masuk!$H$312:$H$811)</f>
        <v>0</v>
      </c>
      <c r="F18" s="453">
        <f>SUMIF(Keluar!$E$8:$E$507,B18,Keluar!$F$8:$F$507)</f>
        <v>0</v>
      </c>
      <c r="G18" s="680">
        <f t="shared" si="1"/>
        <v>0</v>
      </c>
      <c r="H18" s="685">
        <f t="shared" si="2"/>
        <v>0</v>
      </c>
      <c r="I18" s="536">
        <f t="shared" si="3"/>
        <v>0</v>
      </c>
      <c r="J18" s="450"/>
      <c r="K18" s="450"/>
      <c r="M18" s="450"/>
      <c r="N18" s="450"/>
      <c r="O18" s="450"/>
      <c r="P18" s="450"/>
      <c r="Q18" s="450"/>
      <c r="R18" s="450"/>
      <c r="S18" s="450"/>
      <c r="T18" s="450"/>
      <c r="U18" s="450"/>
      <c r="V18" s="450"/>
      <c r="W18" s="450"/>
      <c r="X18" s="450"/>
      <c r="Y18" s="535">
        <f>IF(B18="","",VLOOKUP(B18,Refresh!$A$7:$B$1000,2,FALSE))</f>
        <v>10</v>
      </c>
      <c r="Z18" s="535" t="str">
        <f>IF(Y18="","",VLOOKUP(Y18,Masuk!$B$9:$I$812,8,FALSE))</f>
        <v/>
      </c>
      <c r="AA18" s="577" t="str">
        <f t="shared" si="0"/>
        <v>KH.01</v>
      </c>
      <c r="AB18" s="450"/>
    </row>
    <row r="19" spans="1:28" s="451" customFormat="1" ht="14.15" customHeight="1">
      <c r="A19" s="458" t="str">
        <f>IF(Ref_Brg!A19="","",Ref_Brg!A19)</f>
        <v>KH.01.099</v>
      </c>
      <c r="B19" s="456" t="str">
        <f>IF(Ref_Brg!B19="","",Ref_Brg!B19)</f>
        <v>Beras dan olahan padi-lainnya</v>
      </c>
      <c r="C19" s="452" t="str">
        <f>IF(Ref_Brg!C19="","",Ref_Brg!C19)</f>
        <v>kg</v>
      </c>
      <c r="D19" s="453">
        <f>IFERROR(VLOOKUP(B19,Saldo_Brg!$B$9:$D$311,3,FALSE),0)</f>
        <v>0</v>
      </c>
      <c r="E19" s="453">
        <f>SUMIF(Masuk!$E$312:$E$811,B19,Masuk!$H$312:$H$811)</f>
        <v>0</v>
      </c>
      <c r="F19" s="453">
        <f>SUMIF(Keluar!$E$8:$E$507,B19,Keluar!$F$8:$F$507)</f>
        <v>0</v>
      </c>
      <c r="G19" s="680">
        <f t="shared" si="1"/>
        <v>0</v>
      </c>
      <c r="H19" s="685">
        <f t="shared" si="2"/>
        <v>0</v>
      </c>
      <c r="I19" s="536">
        <f t="shared" si="3"/>
        <v>0</v>
      </c>
      <c r="J19" s="450"/>
      <c r="K19" s="450"/>
      <c r="M19" s="450"/>
      <c r="N19" s="450"/>
      <c r="O19" s="450"/>
      <c r="P19" s="450"/>
      <c r="Q19" s="450"/>
      <c r="R19" s="450"/>
      <c r="S19" s="450"/>
      <c r="T19" s="450"/>
      <c r="U19" s="450"/>
      <c r="V19" s="450"/>
      <c r="W19" s="450"/>
      <c r="X19" s="450"/>
      <c r="Y19" s="535">
        <f>IF(B19="","",VLOOKUP(B19,Refresh!$A$7:$B$1000,2,FALSE))</f>
        <v>11</v>
      </c>
      <c r="Z19" s="535" t="str">
        <f>IF(Y19="","",VLOOKUP(Y19,Masuk!$B$9:$I$812,8,FALSE))</f>
        <v/>
      </c>
      <c r="AA19" s="577" t="str">
        <f t="shared" si="0"/>
        <v>KH.01</v>
      </c>
      <c r="AB19" s="450"/>
    </row>
    <row r="20" spans="1:28" s="451" customFormat="1" ht="14.15" customHeight="1">
      <c r="A20" s="578" t="str">
        <f>IF(Ref_Brg!A20="","",Ref_Brg!A20)</f>
        <v>KH.02</v>
      </c>
      <c r="B20" s="579" t="str">
        <f>IF(Ref_Brg!B20="","",Ref_Brg!B20)</f>
        <v>JAGUNG DAN OLAHANNYA</v>
      </c>
      <c r="C20" s="580"/>
      <c r="D20" s="581"/>
      <c r="E20" s="581"/>
      <c r="F20" s="581"/>
      <c r="G20" s="679"/>
      <c r="H20" s="684"/>
      <c r="I20" s="583"/>
      <c r="J20" s="450"/>
      <c r="K20" s="450"/>
      <c r="M20" s="450"/>
      <c r="N20" s="450"/>
      <c r="O20" s="450"/>
      <c r="P20" s="450"/>
      <c r="Q20" s="450"/>
      <c r="R20" s="450"/>
      <c r="S20" s="450"/>
      <c r="T20" s="450"/>
      <c r="U20" s="450"/>
      <c r="V20" s="450"/>
      <c r="W20" s="450"/>
      <c r="X20" s="450"/>
      <c r="Y20" s="535">
        <f>IF(B20="","",VLOOKUP(B20,Refresh!$A$7:$B$1000,2,FALSE))</f>
        <v>12</v>
      </c>
      <c r="Z20" s="535" t="str">
        <f>IF(Y20="","",VLOOKUP(Y20,Masuk!$B$9:$I$812,8,FALSE))</f>
        <v/>
      </c>
      <c r="AA20" s="577" t="str">
        <f t="shared" si="0"/>
        <v>KH.02</v>
      </c>
      <c r="AB20" s="450"/>
    </row>
    <row r="21" spans="1:28" s="451" customFormat="1" ht="14.15" customHeight="1">
      <c r="A21" s="458" t="str">
        <f>IF(Ref_Brg!A21="","",Ref_Brg!A21)</f>
        <v>KH.02.001</v>
      </c>
      <c r="B21" s="456" t="str">
        <f>IF(Ref_Brg!B21="","",Ref_Brg!B21)</f>
        <v>Jagung pipil kering</v>
      </c>
      <c r="C21" s="452" t="str">
        <f>IF(Ref_Brg!C21="","",Ref_Brg!C21)</f>
        <v>kg</v>
      </c>
      <c r="D21" s="453">
        <f>IFERROR(VLOOKUP(B21,Saldo_Brg!$B$9:$D$311,3,FALSE),0)</f>
        <v>0</v>
      </c>
      <c r="E21" s="453">
        <f>SUMIF(Masuk!$E$312:$E$811,B21,Masuk!$H$312:$H$811)</f>
        <v>0</v>
      </c>
      <c r="F21" s="453">
        <f>SUMIF(Keluar!$E$8:$E$507,B21,Keluar!$F$8:$F$507)</f>
        <v>0</v>
      </c>
      <c r="G21" s="680">
        <f t="shared" ref="G21:G28" si="4">D21+E21-F21</f>
        <v>0</v>
      </c>
      <c r="H21" s="685">
        <f t="shared" si="2"/>
        <v>0</v>
      </c>
      <c r="I21" s="536">
        <f t="shared" si="3"/>
        <v>0</v>
      </c>
      <c r="J21" s="450"/>
      <c r="K21" s="450"/>
      <c r="M21" s="450"/>
      <c r="N21" s="450"/>
      <c r="O21" s="450"/>
      <c r="P21" s="450"/>
      <c r="Q21" s="450"/>
      <c r="R21" s="450"/>
      <c r="S21" s="450"/>
      <c r="T21" s="450"/>
      <c r="U21" s="450"/>
      <c r="V21" s="450"/>
      <c r="W21" s="450"/>
      <c r="X21" s="450"/>
      <c r="Y21" s="535">
        <f>IF(B21="","",VLOOKUP(B21,Refresh!$A$7:$B$1000,2,FALSE))</f>
        <v>13</v>
      </c>
      <c r="Z21" s="535" t="str">
        <f>IF(Y21="","",VLOOKUP(Y21,Masuk!$B$9:$I$812,8,FALSE))</f>
        <v/>
      </c>
      <c r="AA21" s="577" t="str">
        <f t="shared" si="0"/>
        <v>KH.02</v>
      </c>
      <c r="AB21" s="450"/>
    </row>
    <row r="22" spans="1:28" s="451" customFormat="1" ht="14.15" customHeight="1">
      <c r="A22" s="458" t="str">
        <f>IF(Ref_Brg!A22="","",Ref_Brg!A22)</f>
        <v>KH.02.002</v>
      </c>
      <c r="B22" s="456" t="str">
        <f>IF(Ref_Brg!B22="","",Ref_Brg!B22)</f>
        <v>Jagung pipil segar</v>
      </c>
      <c r="C22" s="452" t="str">
        <f>IF(Ref_Brg!C22="","",Ref_Brg!C22)</f>
        <v>kg</v>
      </c>
      <c r="D22" s="453">
        <f>IFERROR(VLOOKUP(B22,Saldo_Brg!$B$9:$D$311,3,FALSE),0)</f>
        <v>0</v>
      </c>
      <c r="E22" s="453">
        <f>SUMIF(Masuk!$E$312:$E$811,B22,Masuk!$H$312:$H$811)</f>
        <v>0</v>
      </c>
      <c r="F22" s="453">
        <f>SUMIF(Keluar!$E$8:$E$507,B22,Keluar!$F$8:$F$507)</f>
        <v>0</v>
      </c>
      <c r="G22" s="680">
        <f t="shared" si="4"/>
        <v>0</v>
      </c>
      <c r="H22" s="685">
        <f t="shared" si="2"/>
        <v>0</v>
      </c>
      <c r="I22" s="536">
        <f t="shared" si="3"/>
        <v>0</v>
      </c>
      <c r="J22" s="450"/>
      <c r="K22" s="450"/>
      <c r="M22" s="450"/>
      <c r="N22" s="450"/>
      <c r="O22" s="450"/>
      <c r="P22" s="450"/>
      <c r="Q22" s="450"/>
      <c r="R22" s="450"/>
      <c r="S22" s="450"/>
      <c r="T22" s="450"/>
      <c r="U22" s="450"/>
      <c r="V22" s="450"/>
      <c r="W22" s="450"/>
      <c r="X22" s="450"/>
      <c r="Y22" s="535">
        <f>IF(B22="","",VLOOKUP(B22,Refresh!$A$7:$B$1000,2,FALSE))</f>
        <v>14</v>
      </c>
      <c r="Z22" s="535" t="str">
        <f>IF(Y22="","",VLOOKUP(Y22,Masuk!$B$9:$I$812,8,FALSE))</f>
        <v/>
      </c>
      <c r="AA22" s="577" t="str">
        <f t="shared" si="0"/>
        <v>KH.02</v>
      </c>
      <c r="AB22" s="450"/>
    </row>
    <row r="23" spans="1:28" s="451" customFormat="1" ht="14.15" customHeight="1">
      <c r="A23" s="458" t="str">
        <f>IF(Ref_Brg!A23="","",Ref_Brg!A23)</f>
        <v>KH.02.003</v>
      </c>
      <c r="B23" s="456" t="str">
        <f>IF(Ref_Brg!B23="","",Ref_Brg!B23)</f>
        <v>Jagung manis segar</v>
      </c>
      <c r="C23" s="452" t="str">
        <f>IF(Ref_Brg!C23="","",Ref_Brg!C23)</f>
        <v>kg</v>
      </c>
      <c r="D23" s="453">
        <f>IFERROR(VLOOKUP(B23,Saldo_Brg!$B$9:$D$311,3,FALSE),0)</f>
        <v>0</v>
      </c>
      <c r="E23" s="453">
        <f>SUMIF(Masuk!$E$312:$E$811,B23,Masuk!$H$312:$H$811)</f>
        <v>0</v>
      </c>
      <c r="F23" s="453">
        <f>SUMIF(Keluar!$E$8:$E$507,B23,Keluar!$F$8:$F$507)</f>
        <v>0</v>
      </c>
      <c r="G23" s="680">
        <f t="shared" si="4"/>
        <v>0</v>
      </c>
      <c r="H23" s="685">
        <f t="shared" si="2"/>
        <v>0</v>
      </c>
      <c r="I23" s="536">
        <f t="shared" si="3"/>
        <v>0</v>
      </c>
      <c r="J23" s="450"/>
      <c r="K23" s="450"/>
      <c r="M23" s="450"/>
      <c r="N23" s="450"/>
      <c r="O23" s="450"/>
      <c r="P23" s="450"/>
      <c r="Q23" s="450"/>
      <c r="R23" s="450"/>
      <c r="S23" s="450"/>
      <c r="T23" s="450"/>
      <c r="U23" s="450"/>
      <c r="V23" s="450"/>
      <c r="W23" s="450"/>
      <c r="X23" s="450"/>
      <c r="Y23" s="535">
        <f>IF(B23="","",VLOOKUP(B23,Refresh!$A$7:$B$1000,2,FALSE))</f>
        <v>15</v>
      </c>
      <c r="Z23" s="535" t="str">
        <f>IF(Y23="","",VLOOKUP(Y23,Masuk!$B$9:$I$812,8,FALSE))</f>
        <v/>
      </c>
      <c r="AA23" s="577" t="str">
        <f t="shared" si="0"/>
        <v>KH.02</v>
      </c>
      <c r="AB23" s="450"/>
    </row>
    <row r="24" spans="1:28" s="451" customFormat="1" ht="14.15" customHeight="1">
      <c r="A24" s="458" t="str">
        <f>IF(Ref_Brg!A24="","",Ref_Brg!A24)</f>
        <v>KH.02.004</v>
      </c>
      <c r="B24" s="456" t="str">
        <f>IF(Ref_Brg!B24="","",Ref_Brg!B24)</f>
        <v>Beras jagung</v>
      </c>
      <c r="C24" s="452" t="str">
        <f>IF(Ref_Brg!C24="","",Ref_Brg!C24)</f>
        <v>kg</v>
      </c>
      <c r="D24" s="453">
        <f>IFERROR(VLOOKUP(B24,Saldo_Brg!$B$9:$D$311,3,FALSE),0)</f>
        <v>0</v>
      </c>
      <c r="E24" s="453">
        <f>SUMIF(Masuk!$E$312:$E$811,B24,Masuk!$H$312:$H$811)</f>
        <v>0</v>
      </c>
      <c r="F24" s="453">
        <f>SUMIF(Keluar!$E$8:$E$507,B24,Keluar!$F$8:$F$507)</f>
        <v>0</v>
      </c>
      <c r="G24" s="680">
        <f t="shared" si="4"/>
        <v>0</v>
      </c>
      <c r="H24" s="685">
        <f t="shared" si="2"/>
        <v>0</v>
      </c>
      <c r="I24" s="536">
        <f t="shared" si="3"/>
        <v>0</v>
      </c>
      <c r="J24" s="450"/>
      <c r="K24" s="450"/>
      <c r="M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  <c r="Y24" s="535">
        <f>IF(B24="","",VLOOKUP(B24,Refresh!$A$7:$B$1000,2,FALSE))</f>
        <v>16</v>
      </c>
      <c r="Z24" s="535" t="str">
        <f>IF(Y24="","",VLOOKUP(Y24,Masuk!$B$9:$I$812,8,FALSE))</f>
        <v/>
      </c>
      <c r="AA24" s="577" t="str">
        <f t="shared" si="0"/>
        <v>KH.02</v>
      </c>
      <c r="AB24" s="450"/>
    </row>
    <row r="25" spans="1:28" s="451" customFormat="1" ht="14.15" customHeight="1">
      <c r="A25" s="458" t="str">
        <f>IF(Ref_Brg!A25="","",Ref_Brg!A25)</f>
        <v>KH.02.005</v>
      </c>
      <c r="B25" s="456" t="str">
        <f>IF(Ref_Brg!B25="","",Ref_Brg!B25)</f>
        <v>Jagung giling</v>
      </c>
      <c r="C25" s="452" t="str">
        <f>IF(Ref_Brg!C25="","",Ref_Brg!C25)</f>
        <v>kg</v>
      </c>
      <c r="D25" s="453">
        <f>IFERROR(VLOOKUP(B25,Saldo_Brg!$B$9:$D$311,3,FALSE),0)</f>
        <v>0</v>
      </c>
      <c r="E25" s="453">
        <f>SUMIF(Masuk!$E$312:$E$811,B25,Masuk!$H$312:$H$811)</f>
        <v>0</v>
      </c>
      <c r="F25" s="453">
        <f>SUMIF(Keluar!$E$8:$E$507,B25,Keluar!$F$8:$F$507)</f>
        <v>0</v>
      </c>
      <c r="G25" s="680">
        <f t="shared" si="4"/>
        <v>0</v>
      </c>
      <c r="H25" s="685">
        <f t="shared" si="2"/>
        <v>0</v>
      </c>
      <c r="I25" s="536">
        <f t="shared" si="3"/>
        <v>0</v>
      </c>
      <c r="J25" s="450"/>
      <c r="K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535">
        <f>IF(B25="","",VLOOKUP(B25,Refresh!$A$7:$B$1000,2,FALSE))</f>
        <v>17</v>
      </c>
      <c r="Z25" s="535" t="str">
        <f>IF(Y25="","",VLOOKUP(Y25,Masuk!$B$9:$I$812,8,FALSE))</f>
        <v/>
      </c>
      <c r="AA25" s="577" t="str">
        <f t="shared" si="0"/>
        <v>KH.02</v>
      </c>
      <c r="AB25" s="450"/>
    </row>
    <row r="26" spans="1:28" s="451" customFormat="1" ht="14.15" customHeight="1">
      <c r="A26" s="458" t="str">
        <f>IF(Ref_Brg!A26="","",Ref_Brg!A26)</f>
        <v>KH.02.006</v>
      </c>
      <c r="B26" s="456" t="str">
        <f>IF(Ref_Brg!B26="","",Ref_Brg!B26)</f>
        <v>Tepung jagung (maizena)</v>
      </c>
      <c r="C26" s="452" t="str">
        <f>IF(Ref_Brg!C26="","",Ref_Brg!C26)</f>
        <v>kg</v>
      </c>
      <c r="D26" s="453">
        <f>IFERROR(VLOOKUP(B26,Saldo_Brg!$B$9:$D$311,3,FALSE),0)</f>
        <v>0</v>
      </c>
      <c r="E26" s="453">
        <f>SUMIF(Masuk!$E$312:$E$811,B26,Masuk!$H$312:$H$811)</f>
        <v>0</v>
      </c>
      <c r="F26" s="453">
        <f>SUMIF(Keluar!$E$8:$E$507,B26,Keluar!$F$8:$F$507)</f>
        <v>0</v>
      </c>
      <c r="G26" s="680">
        <f t="shared" si="4"/>
        <v>0</v>
      </c>
      <c r="H26" s="685">
        <f t="shared" si="2"/>
        <v>0</v>
      </c>
      <c r="I26" s="536">
        <f t="shared" si="3"/>
        <v>0</v>
      </c>
      <c r="J26" s="450"/>
      <c r="K26" s="450"/>
      <c r="M26" s="450"/>
      <c r="N26" s="450"/>
      <c r="O26" s="450"/>
      <c r="P26" s="450"/>
      <c r="Q26" s="450"/>
      <c r="R26" s="450"/>
      <c r="S26" s="450"/>
      <c r="T26" s="450"/>
      <c r="U26" s="450"/>
      <c r="V26" s="450"/>
      <c r="W26" s="450"/>
      <c r="X26" s="450"/>
      <c r="Y26" s="535">
        <f>IF(B26="","",VLOOKUP(B26,Refresh!$A$7:$B$1000,2,FALSE))</f>
        <v>18</v>
      </c>
      <c r="Z26" s="535" t="str">
        <f>IF(Y26="","",VLOOKUP(Y26,Masuk!$B$9:$I$812,8,FALSE))</f>
        <v/>
      </c>
      <c r="AA26" s="577" t="str">
        <f t="shared" si="0"/>
        <v>KH.02</v>
      </c>
      <c r="AB26" s="450"/>
    </row>
    <row r="27" spans="1:28" s="451" customFormat="1" ht="14.15" customHeight="1">
      <c r="A27" s="458" t="str">
        <f>IF(Ref_Brg!A27="","",Ref_Brg!A27)</f>
        <v>KH.02.007</v>
      </c>
      <c r="B27" s="456" t="str">
        <f>IF(Ref_Brg!B27="","",Ref_Brg!B27)</f>
        <v>Tepung jagung lokal (cornmeal)</v>
      </c>
      <c r="C27" s="452" t="str">
        <f>IF(Ref_Brg!C27="","",Ref_Brg!C27)</f>
        <v>kg</v>
      </c>
      <c r="D27" s="453">
        <f>IFERROR(VLOOKUP(B27,Saldo_Brg!$B$9:$D$311,3,FALSE),0)</f>
        <v>0</v>
      </c>
      <c r="E27" s="453">
        <f>SUMIF(Masuk!$E$312:$E$811,B27,Masuk!$H$312:$H$811)</f>
        <v>0</v>
      </c>
      <c r="F27" s="453">
        <f>SUMIF(Keluar!$E$8:$E$507,B27,Keluar!$F$8:$F$507)</f>
        <v>0</v>
      </c>
      <c r="G27" s="680">
        <f t="shared" si="4"/>
        <v>0</v>
      </c>
      <c r="H27" s="685">
        <f t="shared" si="2"/>
        <v>0</v>
      </c>
      <c r="I27" s="536">
        <f t="shared" si="3"/>
        <v>0</v>
      </c>
      <c r="J27" s="450"/>
      <c r="K27" s="450"/>
      <c r="M27" s="450"/>
      <c r="N27" s="450"/>
      <c r="O27" s="450"/>
      <c r="P27" s="450"/>
      <c r="Q27" s="450"/>
      <c r="R27" s="450"/>
      <c r="S27" s="450"/>
      <c r="T27" s="450"/>
      <c r="U27" s="450"/>
      <c r="V27" s="450"/>
      <c r="W27" s="450"/>
      <c r="X27" s="450"/>
      <c r="Y27" s="535">
        <f>IF(B27="","",VLOOKUP(B27,Refresh!$A$7:$B$1000,2,FALSE))</f>
        <v>19</v>
      </c>
      <c r="Z27" s="535" t="str">
        <f>IF(Y27="","",VLOOKUP(Y27,Masuk!$B$9:$I$812,8,FALSE))</f>
        <v/>
      </c>
      <c r="AA27" s="577" t="str">
        <f t="shared" si="0"/>
        <v>KH.02</v>
      </c>
      <c r="AB27" s="450"/>
    </row>
    <row r="28" spans="1:28" s="451" customFormat="1" ht="14.15" customHeight="1">
      <c r="A28" s="458" t="str">
        <f>IF(Ref_Brg!A28="","",Ref_Brg!A28)</f>
        <v>KH.02.099</v>
      </c>
      <c r="B28" s="456" t="str">
        <f>IF(Ref_Brg!B28="","",Ref_Brg!B28)</f>
        <v>Jagung dan olahan-lainnya</v>
      </c>
      <c r="C28" s="452" t="str">
        <f>IF(Ref_Brg!C28="","",Ref_Brg!C28)</f>
        <v>kg</v>
      </c>
      <c r="D28" s="453">
        <f>IFERROR(VLOOKUP(B28,Saldo_Brg!$B$9:$D$311,3,FALSE),0)</f>
        <v>0</v>
      </c>
      <c r="E28" s="453">
        <f>SUMIF(Masuk!$E$312:$E$811,B28,Masuk!$H$312:$H$811)</f>
        <v>0</v>
      </c>
      <c r="F28" s="453">
        <f>SUMIF(Keluar!$E$8:$E$507,B28,Keluar!$F$8:$F$507)</f>
        <v>0</v>
      </c>
      <c r="G28" s="680">
        <f t="shared" si="4"/>
        <v>0</v>
      </c>
      <c r="H28" s="685">
        <f t="shared" si="2"/>
        <v>0</v>
      </c>
      <c r="I28" s="536">
        <f t="shared" si="3"/>
        <v>0</v>
      </c>
      <c r="J28" s="450"/>
      <c r="K28" s="450"/>
      <c r="M28" s="450"/>
      <c r="N28" s="450"/>
      <c r="O28" s="450"/>
      <c r="P28" s="450"/>
      <c r="Q28" s="450"/>
      <c r="R28" s="450"/>
      <c r="S28" s="450"/>
      <c r="T28" s="450"/>
      <c r="U28" s="450"/>
      <c r="V28" s="450"/>
      <c r="W28" s="450"/>
      <c r="X28" s="450"/>
      <c r="Y28" s="535">
        <f>IF(B28="","",VLOOKUP(B28,Refresh!$A$7:$B$1000,2,FALSE))</f>
        <v>20</v>
      </c>
      <c r="Z28" s="535" t="str">
        <f>IF(Y28="","",VLOOKUP(Y28,Masuk!$B$9:$I$812,8,FALSE))</f>
        <v/>
      </c>
      <c r="AA28" s="577" t="str">
        <f t="shared" si="0"/>
        <v>KH.02</v>
      </c>
      <c r="AB28" s="450"/>
    </row>
    <row r="29" spans="1:28" s="451" customFormat="1" ht="14.15" customHeight="1">
      <c r="A29" s="584" t="str">
        <f>IF(Ref_Brg!A29="","",Ref_Brg!A29)</f>
        <v>KH.03</v>
      </c>
      <c r="B29" s="579" t="str">
        <f>IF(Ref_Brg!B29="","",Ref_Brg!B29)</f>
        <v>UMBI-UMBIAN</v>
      </c>
      <c r="C29" s="585" t="str">
        <f>IF(Ref_Brg!C29="","",Ref_Brg!C29)</f>
        <v/>
      </c>
      <c r="D29" s="586"/>
      <c r="E29" s="586"/>
      <c r="F29" s="586"/>
      <c r="G29" s="681"/>
      <c r="H29" s="686"/>
      <c r="I29" s="587"/>
      <c r="J29" s="450"/>
      <c r="K29" s="450"/>
      <c r="M29" s="450"/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535">
        <f>IF(B29="","",VLOOKUP(B29,Refresh!$A$7:$B$1000,2,FALSE))</f>
        <v>21</v>
      </c>
      <c r="Z29" s="535" t="str">
        <f>IF(Y29="","",VLOOKUP(Y29,Masuk!$B$9:$I$812,8,FALSE))</f>
        <v/>
      </c>
      <c r="AA29" s="577" t="str">
        <f t="shared" si="0"/>
        <v>KH.03</v>
      </c>
      <c r="AB29" s="450"/>
    </row>
    <row r="30" spans="1:28" s="451" customFormat="1" ht="14.15" customHeight="1">
      <c r="A30" s="458" t="str">
        <f>IF(Ref_Brg!A30="","",Ref_Brg!A30)</f>
        <v>KH.03.001</v>
      </c>
      <c r="B30" s="456" t="str">
        <f>IF(Ref_Brg!B30="","",Ref_Brg!B30)</f>
        <v>Singkong segar</v>
      </c>
      <c r="C30" s="452" t="str">
        <f>IF(Ref_Brg!C30="","",Ref_Brg!C30)</f>
        <v>kg</v>
      </c>
      <c r="D30" s="453">
        <f>IFERROR(VLOOKUP(B30,Saldo_Brg!$B$9:$D$311,3,FALSE),0)</f>
        <v>0</v>
      </c>
      <c r="E30" s="453">
        <f>SUMIF(Masuk!$E$312:$E$811,B30,Masuk!$H$312:$H$811)</f>
        <v>0</v>
      </c>
      <c r="F30" s="453">
        <f>SUMIF(Keluar!$E$8:$E$507,B30,Keluar!$F$8:$F$507)</f>
        <v>0</v>
      </c>
      <c r="G30" s="680">
        <f t="shared" ref="G30:G42" si="5">D30+E30-F30</f>
        <v>0</v>
      </c>
      <c r="H30" s="685">
        <f t="shared" si="2"/>
        <v>0</v>
      </c>
      <c r="I30" s="536">
        <f t="shared" si="3"/>
        <v>0</v>
      </c>
      <c r="J30" s="450"/>
      <c r="K30" s="450"/>
      <c r="M30" s="450"/>
      <c r="N30" s="450"/>
      <c r="O30" s="450"/>
      <c r="P30" s="450"/>
      <c r="Q30" s="450"/>
      <c r="R30" s="450"/>
      <c r="S30" s="450"/>
      <c r="T30" s="450"/>
      <c r="U30" s="450"/>
      <c r="V30" s="450"/>
      <c r="W30" s="450"/>
      <c r="X30" s="450"/>
      <c r="Y30" s="535">
        <f>IF(B30="","",VLOOKUP(B30,Refresh!$A$7:$B$1000,2,FALSE))</f>
        <v>22</v>
      </c>
      <c r="Z30" s="535" t="str">
        <f>IF(Y30="","",VLOOKUP(Y30,Masuk!$B$9:$I$812,8,FALSE))</f>
        <v/>
      </c>
      <c r="AA30" s="577" t="str">
        <f t="shared" si="0"/>
        <v>KH.03</v>
      </c>
      <c r="AB30" s="450"/>
    </row>
    <row r="31" spans="1:28" s="451" customFormat="1" ht="14.15" customHeight="1">
      <c r="A31" s="458" t="str">
        <f>IF(Ref_Brg!A31="","",Ref_Brg!A31)</f>
        <v>KH.03.002</v>
      </c>
      <c r="B31" s="456" t="str">
        <f>IF(Ref_Brg!B31="","",Ref_Brg!B31)</f>
        <v>Singkong kering/gaplek</v>
      </c>
      <c r="C31" s="452" t="str">
        <f>IF(Ref_Brg!C31="","",Ref_Brg!C31)</f>
        <v>kg</v>
      </c>
      <c r="D31" s="453">
        <f>IFERROR(VLOOKUP(B31,Saldo_Brg!$B$9:$D$311,3,FALSE),0)</f>
        <v>0</v>
      </c>
      <c r="E31" s="453">
        <f>SUMIF(Masuk!$E$312:$E$811,B31,Masuk!$H$312:$H$811)</f>
        <v>0</v>
      </c>
      <c r="F31" s="453">
        <f>SUMIF(Keluar!$E$8:$E$507,B31,Keluar!$F$8:$F$507)</f>
        <v>0</v>
      </c>
      <c r="G31" s="680">
        <f t="shared" si="5"/>
        <v>0</v>
      </c>
      <c r="H31" s="685">
        <f t="shared" si="2"/>
        <v>0</v>
      </c>
      <c r="I31" s="536">
        <f t="shared" si="3"/>
        <v>0</v>
      </c>
      <c r="J31" s="450"/>
      <c r="K31" s="450"/>
      <c r="M31" s="450"/>
      <c r="N31" s="450"/>
      <c r="O31" s="450"/>
      <c r="P31" s="450"/>
      <c r="Q31" s="450"/>
      <c r="R31" s="450"/>
      <c r="S31" s="450"/>
      <c r="T31" s="450"/>
      <c r="U31" s="450"/>
      <c r="V31" s="450"/>
      <c r="W31" s="450"/>
      <c r="X31" s="450"/>
      <c r="Y31" s="535">
        <f>IF(B31="","",VLOOKUP(B31,Refresh!$A$7:$B$1000,2,FALSE))</f>
        <v>23</v>
      </c>
      <c r="Z31" s="535" t="str">
        <f>IF(Y31="","",VLOOKUP(Y31,Masuk!$B$9:$I$812,8,FALSE))</f>
        <v/>
      </c>
      <c r="AA31" s="577" t="str">
        <f t="shared" si="0"/>
        <v>KH.03</v>
      </c>
      <c r="AB31" s="450"/>
    </row>
    <row r="32" spans="1:28" s="451" customFormat="1" ht="14.15" customHeight="1">
      <c r="A32" s="458" t="str">
        <f>IF(Ref_Brg!A32="","",Ref_Brg!A32)</f>
        <v>KH.03.003</v>
      </c>
      <c r="B32" s="456" t="str">
        <f>IF(Ref_Brg!B32="","",Ref_Brg!B32)</f>
        <v>Tepung singkong (tapioka)</v>
      </c>
      <c r="C32" s="452" t="str">
        <f>IF(Ref_Brg!C32="","",Ref_Brg!C32)</f>
        <v>kg</v>
      </c>
      <c r="D32" s="453">
        <f>IFERROR(VLOOKUP(B32,Saldo_Brg!$B$9:$D$311,3,FALSE),0)</f>
        <v>0</v>
      </c>
      <c r="E32" s="453">
        <f>SUMIF(Masuk!$E$312:$E$811,B32,Masuk!$H$312:$H$811)</f>
        <v>0</v>
      </c>
      <c r="F32" s="453">
        <f>SUMIF(Keluar!$E$8:$E$507,B32,Keluar!$F$8:$F$507)</f>
        <v>0</v>
      </c>
      <c r="G32" s="680">
        <f t="shared" si="5"/>
        <v>0</v>
      </c>
      <c r="H32" s="685">
        <f t="shared" si="2"/>
        <v>0</v>
      </c>
      <c r="I32" s="536">
        <f t="shared" si="3"/>
        <v>0</v>
      </c>
      <c r="J32" s="450"/>
      <c r="K32" s="450"/>
      <c r="M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  <c r="Y32" s="535">
        <f>IF(B32="","",VLOOKUP(B32,Refresh!$A$7:$B$1000,2,FALSE))</f>
        <v>24</v>
      </c>
      <c r="Z32" s="535" t="str">
        <f>IF(Y32="","",VLOOKUP(Y32,Masuk!$B$9:$I$812,8,FALSE))</f>
        <v/>
      </c>
      <c r="AA32" s="577" t="str">
        <f t="shared" si="0"/>
        <v>KH.03</v>
      </c>
      <c r="AB32" s="450"/>
    </row>
    <row r="33" spans="1:28" s="451" customFormat="1" ht="14.15" customHeight="1">
      <c r="A33" s="458" t="str">
        <f>IF(Ref_Brg!A33="","",Ref_Brg!A33)</f>
        <v>KH.03.004</v>
      </c>
      <c r="B33" s="456" t="str">
        <f>IF(Ref_Brg!B33="","",Ref_Brg!B33)</f>
        <v>Mocaf</v>
      </c>
      <c r="C33" s="452" t="str">
        <f>IF(Ref_Brg!C33="","",Ref_Brg!C33)</f>
        <v>kg</v>
      </c>
      <c r="D33" s="453">
        <f>IFERROR(VLOOKUP(B33,Saldo_Brg!$B$9:$D$311,3,FALSE),0)</f>
        <v>0</v>
      </c>
      <c r="E33" s="453">
        <f>SUMIF(Masuk!$E$312:$E$811,B33,Masuk!$H$312:$H$811)</f>
        <v>0</v>
      </c>
      <c r="F33" s="453">
        <f>SUMIF(Keluar!$E$8:$E$507,B33,Keluar!$F$8:$F$507)</f>
        <v>0</v>
      </c>
      <c r="G33" s="680">
        <f t="shared" si="5"/>
        <v>0</v>
      </c>
      <c r="H33" s="685">
        <f t="shared" si="2"/>
        <v>0</v>
      </c>
      <c r="I33" s="536">
        <f t="shared" si="3"/>
        <v>0</v>
      </c>
      <c r="J33" s="450"/>
      <c r="K33" s="450"/>
      <c r="M33" s="450"/>
      <c r="N33" s="450"/>
      <c r="O33" s="450"/>
      <c r="P33" s="450"/>
      <c r="Q33" s="450"/>
      <c r="R33" s="450"/>
      <c r="S33" s="450"/>
      <c r="T33" s="450"/>
      <c r="U33" s="450"/>
      <c r="V33" s="450"/>
      <c r="W33" s="450"/>
      <c r="X33" s="450"/>
      <c r="Y33" s="535">
        <f>IF(B33="","",VLOOKUP(B33,Refresh!$A$7:$B$1000,2,FALSE))</f>
        <v>25</v>
      </c>
      <c r="Z33" s="535" t="str">
        <f>IF(Y33="","",VLOOKUP(Y33,Masuk!$B$9:$I$812,8,FALSE))</f>
        <v/>
      </c>
      <c r="AA33" s="577" t="str">
        <f t="shared" si="0"/>
        <v>KH.03</v>
      </c>
      <c r="AB33" s="450"/>
    </row>
    <row r="34" spans="1:28" s="451" customFormat="1" ht="14.15" customHeight="1">
      <c r="A34" s="458" t="str">
        <f>IF(Ref_Brg!A34="","",Ref_Brg!A34)</f>
        <v>KH.03.005</v>
      </c>
      <c r="B34" s="456" t="str">
        <f>IF(Ref_Brg!B34="","",Ref_Brg!B34)</f>
        <v>Ubi jalar putih</v>
      </c>
      <c r="C34" s="452" t="str">
        <f>IF(Ref_Brg!C34="","",Ref_Brg!C34)</f>
        <v>kg</v>
      </c>
      <c r="D34" s="453">
        <f>IFERROR(VLOOKUP(B34,Saldo_Brg!$B$9:$D$311,3,FALSE),0)</f>
        <v>0</v>
      </c>
      <c r="E34" s="453">
        <f>SUMIF(Masuk!$E$312:$E$811,B34,Masuk!$H$312:$H$811)</f>
        <v>0</v>
      </c>
      <c r="F34" s="453">
        <f>SUMIF(Keluar!$E$8:$E$507,B34,Keluar!$F$8:$F$507)</f>
        <v>0</v>
      </c>
      <c r="G34" s="680">
        <f t="shared" si="5"/>
        <v>0</v>
      </c>
      <c r="H34" s="685">
        <f t="shared" si="2"/>
        <v>0</v>
      </c>
      <c r="I34" s="536">
        <f t="shared" si="3"/>
        <v>0</v>
      </c>
      <c r="J34" s="450"/>
      <c r="K34" s="450"/>
      <c r="M34" s="450"/>
      <c r="N34" s="450"/>
      <c r="O34" s="450"/>
      <c r="P34" s="450"/>
      <c r="Q34" s="450"/>
      <c r="R34" s="450"/>
      <c r="S34" s="450"/>
      <c r="T34" s="450"/>
      <c r="U34" s="450"/>
      <c r="V34" s="450"/>
      <c r="W34" s="450"/>
      <c r="X34" s="450"/>
      <c r="Y34" s="535">
        <f>IF(B34="","",VLOOKUP(B34,Refresh!$A$7:$B$1000,2,FALSE))</f>
        <v>26</v>
      </c>
      <c r="Z34" s="535" t="str">
        <f>IF(Y34="","",VLOOKUP(Y34,Masuk!$B$9:$I$812,8,FALSE))</f>
        <v/>
      </c>
      <c r="AA34" s="577" t="str">
        <f t="shared" si="0"/>
        <v>KH.03</v>
      </c>
      <c r="AB34" s="450"/>
    </row>
    <row r="35" spans="1:28" s="451" customFormat="1" ht="14.15" customHeight="1">
      <c r="A35" s="458" t="str">
        <f>IF(Ref_Brg!A35="","",Ref_Brg!A35)</f>
        <v>KH.03.006</v>
      </c>
      <c r="B35" s="456" t="str">
        <f>IF(Ref_Brg!B35="","",Ref_Brg!B35)</f>
        <v>Ubi jalar kuning/oranye</v>
      </c>
      <c r="C35" s="452" t="str">
        <f>IF(Ref_Brg!C35="","",Ref_Brg!C35)</f>
        <v>kg</v>
      </c>
      <c r="D35" s="453">
        <f>IFERROR(VLOOKUP(B35,Saldo_Brg!$B$9:$D$311,3,FALSE),0)</f>
        <v>0</v>
      </c>
      <c r="E35" s="453">
        <f>SUMIF(Masuk!$E$312:$E$811,B35,Masuk!$H$312:$H$811)</f>
        <v>0</v>
      </c>
      <c r="F35" s="453">
        <f>SUMIF(Keluar!$E$8:$E$507,B35,Keluar!$F$8:$F$507)</f>
        <v>0</v>
      </c>
      <c r="G35" s="680">
        <f t="shared" si="5"/>
        <v>0</v>
      </c>
      <c r="H35" s="685">
        <f t="shared" si="2"/>
        <v>0</v>
      </c>
      <c r="I35" s="536">
        <f t="shared" si="3"/>
        <v>0</v>
      </c>
      <c r="J35" s="454"/>
      <c r="K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  <c r="W35" s="454"/>
      <c r="X35" s="454"/>
      <c r="Y35" s="535">
        <f>IF(B35="","",VLOOKUP(B35,Refresh!$A$7:$B$1000,2,FALSE))</f>
        <v>27</v>
      </c>
      <c r="Z35" s="535" t="str">
        <f>IF(Y35="","",VLOOKUP(Y35,Masuk!$B$9:$I$812,8,FALSE))</f>
        <v/>
      </c>
      <c r="AA35" s="577" t="str">
        <f t="shared" si="0"/>
        <v>KH.03</v>
      </c>
      <c r="AB35" s="454"/>
    </row>
    <row r="36" spans="1:28" s="451" customFormat="1" ht="14.15" customHeight="1">
      <c r="A36" s="458" t="str">
        <f>IF(Ref_Brg!A36="","",Ref_Brg!A36)</f>
        <v>KH.03.007</v>
      </c>
      <c r="B36" s="456" t="str">
        <f>IF(Ref_Brg!B36="","",Ref_Brg!B36)</f>
        <v>Ubi jalar ungu</v>
      </c>
      <c r="C36" s="452" t="str">
        <f>IF(Ref_Brg!C36="","",Ref_Brg!C36)</f>
        <v>kg</v>
      </c>
      <c r="D36" s="453">
        <f>IFERROR(VLOOKUP(B36,Saldo_Brg!$B$9:$D$311,3,FALSE),0)</f>
        <v>0</v>
      </c>
      <c r="E36" s="453">
        <f>SUMIF(Masuk!$E$312:$E$811,B36,Masuk!$H$312:$H$811)</f>
        <v>0</v>
      </c>
      <c r="F36" s="453">
        <f>SUMIF(Keluar!$E$8:$E$507,B36,Keluar!$F$8:$F$507)</f>
        <v>0</v>
      </c>
      <c r="G36" s="680">
        <f t="shared" si="5"/>
        <v>0</v>
      </c>
      <c r="H36" s="685">
        <f t="shared" si="2"/>
        <v>0</v>
      </c>
      <c r="I36" s="536">
        <f t="shared" si="3"/>
        <v>0</v>
      </c>
      <c r="J36" s="450"/>
      <c r="K36" s="450"/>
      <c r="M36" s="450"/>
      <c r="N36" s="450"/>
      <c r="O36" s="450"/>
      <c r="P36" s="450"/>
      <c r="Q36" s="450"/>
      <c r="R36" s="450"/>
      <c r="S36" s="450"/>
      <c r="T36" s="450"/>
      <c r="U36" s="450"/>
      <c r="V36" s="450"/>
      <c r="W36" s="450"/>
      <c r="X36" s="450"/>
      <c r="Y36" s="535">
        <f>IF(B36="","",VLOOKUP(B36,Refresh!$A$7:$B$1000,2,FALSE))</f>
        <v>28</v>
      </c>
      <c r="Z36" s="535" t="str">
        <f>IF(Y36="","",VLOOKUP(Y36,Masuk!$B$9:$I$812,8,FALSE))</f>
        <v/>
      </c>
      <c r="AA36" s="577" t="str">
        <f t="shared" si="0"/>
        <v>KH.03</v>
      </c>
      <c r="AB36" s="450"/>
    </row>
    <row r="37" spans="1:28" s="451" customFormat="1" ht="14.15" customHeight="1">
      <c r="A37" s="458" t="str">
        <f>IF(Ref_Brg!A37="","",Ref_Brg!A37)</f>
        <v>KH.03.008</v>
      </c>
      <c r="B37" s="456" t="str">
        <f>IF(Ref_Brg!B37="","",Ref_Brg!B37)</f>
        <v>Kentang</v>
      </c>
      <c r="C37" s="452" t="str">
        <f>IF(Ref_Brg!C37="","",Ref_Brg!C37)</f>
        <v>kg</v>
      </c>
      <c r="D37" s="453">
        <f>IFERROR(VLOOKUP(B37,Saldo_Brg!$B$9:$D$311,3,FALSE),0)</f>
        <v>0</v>
      </c>
      <c r="E37" s="453">
        <f>SUMIF(Masuk!$E$312:$E$811,B37,Masuk!$H$312:$H$811)</f>
        <v>0</v>
      </c>
      <c r="F37" s="453">
        <f>SUMIF(Keluar!$E$8:$E$507,B37,Keluar!$F$8:$F$507)</f>
        <v>0</v>
      </c>
      <c r="G37" s="680">
        <f t="shared" si="5"/>
        <v>0</v>
      </c>
      <c r="H37" s="685">
        <f t="shared" si="2"/>
        <v>0</v>
      </c>
      <c r="I37" s="536">
        <f t="shared" si="3"/>
        <v>0</v>
      </c>
      <c r="J37" s="450"/>
      <c r="K37" s="450"/>
      <c r="M37" s="450"/>
      <c r="N37" s="450"/>
      <c r="O37" s="450"/>
      <c r="P37" s="450"/>
      <c r="Q37" s="450"/>
      <c r="R37" s="450"/>
      <c r="S37" s="450"/>
      <c r="T37" s="450"/>
      <c r="U37" s="450"/>
      <c r="V37" s="450"/>
      <c r="W37" s="450"/>
      <c r="X37" s="450"/>
      <c r="Y37" s="535">
        <f>IF(B37="","",VLOOKUP(B37,Refresh!$A$7:$B$1000,2,FALSE))</f>
        <v>29</v>
      </c>
      <c r="Z37" s="535" t="str">
        <f>IF(Y37="","",VLOOKUP(Y37,Masuk!$B$9:$I$812,8,FALSE))</f>
        <v/>
      </c>
      <c r="AA37" s="577" t="str">
        <f t="shared" si="0"/>
        <v>KH.03</v>
      </c>
      <c r="AB37" s="450"/>
    </row>
    <row r="38" spans="1:28" s="451" customFormat="1" ht="14.15" customHeight="1">
      <c r="A38" s="458" t="str">
        <f>IF(Ref_Brg!A38="","",Ref_Brg!A38)</f>
        <v>KH.03.009</v>
      </c>
      <c r="B38" s="456" t="str">
        <f>IF(Ref_Brg!B38="","",Ref_Brg!B38)</f>
        <v>Talas</v>
      </c>
      <c r="C38" s="452" t="str">
        <f>IF(Ref_Brg!C38="","",Ref_Brg!C38)</f>
        <v>kg</v>
      </c>
      <c r="D38" s="453">
        <f>IFERROR(VLOOKUP(B38,Saldo_Brg!$B$9:$D$311,3,FALSE),0)</f>
        <v>0</v>
      </c>
      <c r="E38" s="453">
        <f>SUMIF(Masuk!$E$312:$E$811,B38,Masuk!$H$312:$H$811)</f>
        <v>0</v>
      </c>
      <c r="F38" s="453">
        <f>SUMIF(Keluar!$E$8:$E$507,B38,Keluar!$F$8:$F$507)</f>
        <v>0</v>
      </c>
      <c r="G38" s="680">
        <f t="shared" si="5"/>
        <v>0</v>
      </c>
      <c r="H38" s="685">
        <f t="shared" si="2"/>
        <v>0</v>
      </c>
      <c r="I38" s="536">
        <f t="shared" si="3"/>
        <v>0</v>
      </c>
      <c r="J38" s="450"/>
      <c r="K38" s="450"/>
      <c r="M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535">
        <f>IF(B38="","",VLOOKUP(B38,Refresh!$A$7:$B$1000,2,FALSE))</f>
        <v>30</v>
      </c>
      <c r="Z38" s="535" t="str">
        <f>IF(Y38="","",VLOOKUP(Y38,Masuk!$B$9:$I$812,8,FALSE))</f>
        <v/>
      </c>
      <c r="AA38" s="577" t="str">
        <f t="shared" si="0"/>
        <v>KH.03</v>
      </c>
      <c r="AB38" s="450"/>
    </row>
    <row r="39" spans="1:28" s="451" customFormat="1" ht="14.15" customHeight="1">
      <c r="A39" s="458" t="str">
        <f>IF(Ref_Brg!A39="","",Ref_Brg!A39)</f>
        <v>KH.03.010</v>
      </c>
      <c r="B39" s="456" t="str">
        <f>IF(Ref_Brg!B39="","",Ref_Brg!B39)</f>
        <v>Ganyong</v>
      </c>
      <c r="C39" s="452" t="str">
        <f>IF(Ref_Brg!C39="","",Ref_Brg!C39)</f>
        <v>kg</v>
      </c>
      <c r="D39" s="453">
        <f>IFERROR(VLOOKUP(B39,Saldo_Brg!$B$9:$D$311,3,FALSE),0)</f>
        <v>0</v>
      </c>
      <c r="E39" s="453">
        <f>SUMIF(Masuk!$E$312:$E$811,B39,Masuk!$H$312:$H$811)</f>
        <v>0</v>
      </c>
      <c r="F39" s="453">
        <f>SUMIF(Keluar!$E$8:$E$507,B39,Keluar!$F$8:$F$507)</f>
        <v>0</v>
      </c>
      <c r="G39" s="680">
        <f t="shared" si="5"/>
        <v>0</v>
      </c>
      <c r="H39" s="685">
        <f t="shared" si="2"/>
        <v>0</v>
      </c>
      <c r="I39" s="536">
        <f t="shared" si="3"/>
        <v>0</v>
      </c>
      <c r="J39" s="450"/>
      <c r="K39" s="450"/>
      <c r="M39" s="450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  <c r="Y39" s="535">
        <f>IF(B39="","",VLOOKUP(B39,Refresh!$A$7:$B$1000,2,FALSE))</f>
        <v>31</v>
      </c>
      <c r="Z39" s="535" t="str">
        <f>IF(Y39="","",VLOOKUP(Y39,Masuk!$B$9:$I$812,8,FALSE))</f>
        <v/>
      </c>
      <c r="AA39" s="577" t="str">
        <f t="shared" si="0"/>
        <v>KH.03</v>
      </c>
      <c r="AB39" s="450"/>
    </row>
    <row r="40" spans="1:28" s="451" customFormat="1" ht="14.15" customHeight="1">
      <c r="A40" s="458" t="str">
        <f>IF(Ref_Brg!A40="","",Ref_Brg!A40)</f>
        <v>KH.03.011</v>
      </c>
      <c r="B40" s="456" t="str">
        <f>IF(Ref_Brg!B40="","",Ref_Brg!B40)</f>
        <v>Sagu basah</v>
      </c>
      <c r="C40" s="452" t="str">
        <f>IF(Ref_Brg!C40="","",Ref_Brg!C40)</f>
        <v>kg</v>
      </c>
      <c r="D40" s="453">
        <f>IFERROR(VLOOKUP(B40,Saldo_Brg!$B$9:$D$311,3,FALSE),0)</f>
        <v>0</v>
      </c>
      <c r="E40" s="453">
        <f>SUMIF(Masuk!$E$312:$E$811,B40,Masuk!$H$312:$H$811)</f>
        <v>0</v>
      </c>
      <c r="F40" s="453">
        <f>SUMIF(Keluar!$E$8:$E$507,B40,Keluar!$F$8:$F$507)</f>
        <v>0</v>
      </c>
      <c r="G40" s="680">
        <f t="shared" si="5"/>
        <v>0</v>
      </c>
      <c r="H40" s="685">
        <f t="shared" si="2"/>
        <v>0</v>
      </c>
      <c r="I40" s="536">
        <f t="shared" si="3"/>
        <v>0</v>
      </c>
      <c r="J40" s="450"/>
      <c r="K40" s="450"/>
      <c r="M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535">
        <f>IF(B40="","",VLOOKUP(B40,Refresh!$A$7:$B$1000,2,FALSE))</f>
        <v>32</v>
      </c>
      <c r="Z40" s="535" t="str">
        <f>IF(Y40="","",VLOOKUP(Y40,Masuk!$B$9:$I$812,8,FALSE))</f>
        <v/>
      </c>
      <c r="AA40" s="577" t="str">
        <f t="shared" si="0"/>
        <v>KH.03</v>
      </c>
      <c r="AB40" s="450"/>
    </row>
    <row r="41" spans="1:28" s="451" customFormat="1" ht="14.15" customHeight="1">
      <c r="A41" s="458" t="str">
        <f>IF(Ref_Brg!A41="","",Ref_Brg!A41)</f>
        <v>KH.03.012</v>
      </c>
      <c r="B41" s="456" t="str">
        <f>IF(Ref_Brg!B41="","",Ref_Brg!B41)</f>
        <v>Tepung sagu</v>
      </c>
      <c r="C41" s="452" t="str">
        <f>IF(Ref_Brg!C41="","",Ref_Brg!C41)</f>
        <v>kg</v>
      </c>
      <c r="D41" s="453">
        <f>IFERROR(VLOOKUP(B41,Saldo_Brg!$B$9:$D$311,3,FALSE),0)</f>
        <v>0</v>
      </c>
      <c r="E41" s="453">
        <f>SUMIF(Masuk!$E$312:$E$811,B41,Masuk!$H$312:$H$811)</f>
        <v>0</v>
      </c>
      <c r="F41" s="453">
        <f>SUMIF(Keluar!$E$8:$E$507,B41,Keluar!$F$8:$F$507)</f>
        <v>0</v>
      </c>
      <c r="G41" s="680">
        <f t="shared" si="5"/>
        <v>0</v>
      </c>
      <c r="H41" s="685">
        <f t="shared" si="2"/>
        <v>0</v>
      </c>
      <c r="I41" s="536">
        <f t="shared" si="3"/>
        <v>0</v>
      </c>
      <c r="J41" s="450"/>
      <c r="K41" s="450"/>
      <c r="M41" s="450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  <c r="Y41" s="535">
        <f>IF(B41="","",VLOOKUP(B41,Refresh!$A$7:$B$1000,2,FALSE))</f>
        <v>33</v>
      </c>
      <c r="Z41" s="535" t="str">
        <f>IF(Y41="","",VLOOKUP(Y41,Masuk!$B$9:$I$812,8,FALSE))</f>
        <v/>
      </c>
      <c r="AA41" s="577" t="str">
        <f t="shared" si="0"/>
        <v>KH.03</v>
      </c>
      <c r="AB41" s="450"/>
    </row>
    <row r="42" spans="1:28" s="451" customFormat="1" ht="14.15" customHeight="1">
      <c r="A42" s="458" t="str">
        <f>IF(Ref_Brg!A42="","",Ref_Brg!A42)</f>
        <v>KH.03.099</v>
      </c>
      <c r="B42" s="456" t="str">
        <f>IF(Ref_Brg!B42="","",Ref_Brg!B42)</f>
        <v>Umbi umbian-lainnya</v>
      </c>
      <c r="C42" s="452" t="str">
        <f>IF(Ref_Brg!C42="","",Ref_Brg!C42)</f>
        <v>kg</v>
      </c>
      <c r="D42" s="453">
        <f>IFERROR(VLOOKUP(B42,Saldo_Brg!$B$9:$D$311,3,FALSE),0)</f>
        <v>0</v>
      </c>
      <c r="E42" s="453">
        <f>SUMIF(Masuk!$E$312:$E$811,B42,Masuk!$H$312:$H$811)</f>
        <v>0</v>
      </c>
      <c r="F42" s="453">
        <f>SUMIF(Keluar!$E$8:$E$507,B42,Keluar!$F$8:$F$507)</f>
        <v>0</v>
      </c>
      <c r="G42" s="680">
        <f t="shared" si="5"/>
        <v>0</v>
      </c>
      <c r="H42" s="685">
        <f t="shared" si="2"/>
        <v>0</v>
      </c>
      <c r="I42" s="536">
        <f t="shared" si="3"/>
        <v>0</v>
      </c>
      <c r="J42" s="450"/>
      <c r="K42" s="450"/>
      <c r="M42" s="450"/>
      <c r="N42" s="450"/>
      <c r="O42" s="450"/>
      <c r="P42" s="450"/>
      <c r="Q42" s="450"/>
      <c r="R42" s="450"/>
      <c r="S42" s="450"/>
      <c r="T42" s="450"/>
      <c r="U42" s="450"/>
      <c r="V42" s="450"/>
      <c r="W42" s="450"/>
      <c r="X42" s="450"/>
      <c r="Y42" s="535">
        <f>IF(B42="","",VLOOKUP(B42,Refresh!$A$7:$B$1000,2,FALSE))</f>
        <v>34</v>
      </c>
      <c r="Z42" s="535" t="str">
        <f>IF(Y42="","",VLOOKUP(Y42,Masuk!$B$9:$I$812,8,FALSE))</f>
        <v/>
      </c>
      <c r="AA42" s="577" t="str">
        <f t="shared" si="0"/>
        <v>KH.03</v>
      </c>
      <c r="AB42" s="450"/>
    </row>
    <row r="43" spans="1:28" s="451" customFormat="1" ht="14.15" customHeight="1">
      <c r="A43" s="584" t="str">
        <f>IF(Ref_Brg!A43="","",Ref_Brg!A43)</f>
        <v>KH.04</v>
      </c>
      <c r="B43" s="579" t="str">
        <f>IF(Ref_Brg!B43="","",Ref_Brg!B43)</f>
        <v>GANDUM DAN OLAHAN TEPUNG</v>
      </c>
      <c r="C43" s="585" t="str">
        <f>IF(Ref_Brg!C43="","",Ref_Brg!C43)</f>
        <v/>
      </c>
      <c r="D43" s="586"/>
      <c r="E43" s="586"/>
      <c r="F43" s="586"/>
      <c r="G43" s="681"/>
      <c r="H43" s="686"/>
      <c r="I43" s="587"/>
      <c r="J43" s="450"/>
      <c r="K43" s="450"/>
      <c r="M43" s="450"/>
      <c r="N43" s="450"/>
      <c r="O43" s="450"/>
      <c r="P43" s="450"/>
      <c r="Q43" s="450"/>
      <c r="R43" s="450"/>
      <c r="S43" s="450"/>
      <c r="T43" s="450"/>
      <c r="U43" s="450"/>
      <c r="V43" s="450"/>
      <c r="W43" s="450"/>
      <c r="X43" s="450"/>
      <c r="Y43" s="535">
        <f>IF(B43="","",VLOOKUP(B43,Refresh!$A$7:$B$1000,2,FALSE))</f>
        <v>35</v>
      </c>
      <c r="Z43" s="535" t="str">
        <f>IF(Y43="","",VLOOKUP(Y43,Masuk!$B$9:$I$812,8,FALSE))</f>
        <v/>
      </c>
      <c r="AA43" s="577" t="str">
        <f t="shared" si="0"/>
        <v>KH.04</v>
      </c>
      <c r="AB43" s="450"/>
    </row>
    <row r="44" spans="1:28" s="451" customFormat="1" ht="14.15" customHeight="1">
      <c r="A44" s="458" t="str">
        <f>IF(Ref_Brg!A44="","",Ref_Brg!A44)</f>
        <v>KH.04.001</v>
      </c>
      <c r="B44" s="456" t="str">
        <f>IF(Ref_Brg!B44="","",Ref_Brg!B44)</f>
        <v>Tepung terigu protein rendah</v>
      </c>
      <c r="C44" s="452" t="str">
        <f>IF(Ref_Brg!C44="","",Ref_Brg!C44)</f>
        <v>kg</v>
      </c>
      <c r="D44" s="453">
        <f>IFERROR(VLOOKUP(B44,Saldo_Brg!$B$9:$D$311,3,FALSE),0)</f>
        <v>0</v>
      </c>
      <c r="E44" s="453">
        <f>SUMIF(Masuk!$E$312:$E$811,B44,Masuk!$H$312:$H$811)</f>
        <v>0</v>
      </c>
      <c r="F44" s="453">
        <f>SUMIF(Keluar!$E$8:$E$507,B44,Keluar!$F$8:$F$507)</f>
        <v>0</v>
      </c>
      <c r="G44" s="680">
        <f t="shared" ref="G44:G56" si="6">D44+E44-F44</f>
        <v>0</v>
      </c>
      <c r="H44" s="685">
        <f t="shared" si="2"/>
        <v>0</v>
      </c>
      <c r="I44" s="536">
        <f t="shared" si="3"/>
        <v>0</v>
      </c>
      <c r="J44" s="450"/>
      <c r="K44" s="450"/>
      <c r="M44" s="450"/>
      <c r="N44" s="450"/>
      <c r="O44" s="450"/>
      <c r="P44" s="450"/>
      <c r="Q44" s="450"/>
      <c r="R44" s="450"/>
      <c r="S44" s="450"/>
      <c r="T44" s="450"/>
      <c r="U44" s="450"/>
      <c r="V44" s="450"/>
      <c r="W44" s="450"/>
      <c r="X44" s="450"/>
      <c r="Y44" s="535">
        <f>IF(B44="","",VLOOKUP(B44,Refresh!$A$7:$B$1000,2,FALSE))</f>
        <v>36</v>
      </c>
      <c r="Z44" s="535" t="str">
        <f>IF(Y44="","",VLOOKUP(Y44,Masuk!$B$9:$I$812,8,FALSE))</f>
        <v/>
      </c>
      <c r="AA44" s="577" t="str">
        <f t="shared" si="0"/>
        <v>KH.04</v>
      </c>
      <c r="AB44" s="450"/>
    </row>
    <row r="45" spans="1:28" s="451" customFormat="1" ht="14.15" customHeight="1">
      <c r="A45" s="458" t="str">
        <f>IF(Ref_Brg!A45="","",Ref_Brg!A45)</f>
        <v>KH.04.002</v>
      </c>
      <c r="B45" s="456" t="str">
        <f>IF(Ref_Brg!B45="","",Ref_Brg!B45)</f>
        <v>Tepung terigu protein sedang</v>
      </c>
      <c r="C45" s="452" t="str">
        <f>IF(Ref_Brg!C45="","",Ref_Brg!C45)</f>
        <v>kg</v>
      </c>
      <c r="D45" s="453">
        <f>IFERROR(VLOOKUP(B45,Saldo_Brg!$B$9:$D$311,3,FALSE),0)</f>
        <v>0</v>
      </c>
      <c r="E45" s="453">
        <f>SUMIF(Masuk!$E$312:$E$811,B45,Masuk!$H$312:$H$811)</f>
        <v>0</v>
      </c>
      <c r="F45" s="453">
        <f>SUMIF(Keluar!$E$8:$E$507,B45,Keluar!$F$8:$F$507)</f>
        <v>0</v>
      </c>
      <c r="G45" s="680">
        <f t="shared" si="6"/>
        <v>0</v>
      </c>
      <c r="H45" s="685">
        <f t="shared" si="2"/>
        <v>0</v>
      </c>
      <c r="I45" s="536">
        <f t="shared" si="3"/>
        <v>0</v>
      </c>
      <c r="J45" s="450"/>
      <c r="K45" s="450"/>
      <c r="M45" s="450"/>
      <c r="N45" s="450"/>
      <c r="O45" s="450"/>
      <c r="P45" s="450"/>
      <c r="Q45" s="450"/>
      <c r="R45" s="450"/>
      <c r="S45" s="450"/>
      <c r="T45" s="450"/>
      <c r="U45" s="450"/>
      <c r="V45" s="450"/>
      <c r="W45" s="450"/>
      <c r="X45" s="450"/>
      <c r="Y45" s="535">
        <f>IF(B45="","",VLOOKUP(B45,Refresh!$A$7:$B$1000,2,FALSE))</f>
        <v>37</v>
      </c>
      <c r="Z45" s="535" t="str">
        <f>IF(Y45="","",VLOOKUP(Y45,Masuk!$B$9:$I$812,8,FALSE))</f>
        <v/>
      </c>
      <c r="AA45" s="577" t="str">
        <f t="shared" si="0"/>
        <v>KH.04</v>
      </c>
      <c r="AB45" s="450"/>
    </row>
    <row r="46" spans="1:28" s="451" customFormat="1" ht="14.15" customHeight="1">
      <c r="A46" s="458" t="str">
        <f>IF(Ref_Brg!A46="","",Ref_Brg!A46)</f>
        <v>KH.04.003</v>
      </c>
      <c r="B46" s="456" t="str">
        <f>IF(Ref_Brg!B46="","",Ref_Brg!B46)</f>
        <v>Tepung terigu protein tinggi</v>
      </c>
      <c r="C46" s="452" t="str">
        <f>IF(Ref_Brg!C46="","",Ref_Brg!C46)</f>
        <v>kg</v>
      </c>
      <c r="D46" s="453">
        <f>IFERROR(VLOOKUP(B46,Saldo_Brg!$B$9:$D$311,3,FALSE),0)</f>
        <v>0</v>
      </c>
      <c r="E46" s="453">
        <f>SUMIF(Masuk!$E$312:$E$811,B46,Masuk!$H$312:$H$811)</f>
        <v>0</v>
      </c>
      <c r="F46" s="453">
        <f>SUMIF(Keluar!$E$8:$E$507,B46,Keluar!$F$8:$F$507)</f>
        <v>0</v>
      </c>
      <c r="G46" s="680">
        <f t="shared" si="6"/>
        <v>0</v>
      </c>
      <c r="H46" s="685">
        <f t="shared" si="2"/>
        <v>0</v>
      </c>
      <c r="I46" s="536">
        <f t="shared" si="3"/>
        <v>0</v>
      </c>
      <c r="J46" s="450"/>
      <c r="K46" s="450"/>
      <c r="M46" s="450"/>
      <c r="N46" s="450"/>
      <c r="O46" s="450"/>
      <c r="P46" s="450"/>
      <c r="Q46" s="450"/>
      <c r="R46" s="450"/>
      <c r="S46" s="450"/>
      <c r="T46" s="450"/>
      <c r="U46" s="450"/>
      <c r="V46" s="450"/>
      <c r="W46" s="450"/>
      <c r="X46" s="450"/>
      <c r="Y46" s="535">
        <f>IF(B46="","",VLOOKUP(B46,Refresh!$A$7:$B$1000,2,FALSE))</f>
        <v>38</v>
      </c>
      <c r="Z46" s="535" t="str">
        <f>IF(Y46="","",VLOOKUP(Y46,Masuk!$B$9:$I$812,8,FALSE))</f>
        <v/>
      </c>
      <c r="AA46" s="577" t="str">
        <f t="shared" si="0"/>
        <v>KH.04</v>
      </c>
      <c r="AB46" s="450"/>
    </row>
    <row r="47" spans="1:28" s="451" customFormat="1" ht="14.15" customHeight="1">
      <c r="A47" s="458" t="str">
        <f>IF(Ref_Brg!A47="","",Ref_Brg!A47)</f>
        <v>KH.04.004</v>
      </c>
      <c r="B47" s="456" t="str">
        <f>IF(Ref_Brg!B47="","",Ref_Brg!B47)</f>
        <v>Tepung semolina</v>
      </c>
      <c r="C47" s="452" t="str">
        <f>IF(Ref_Brg!C47="","",Ref_Brg!C47)</f>
        <v>kg</v>
      </c>
      <c r="D47" s="453">
        <f>IFERROR(VLOOKUP(B47,Saldo_Brg!$B$9:$D$311,3,FALSE),0)</f>
        <v>0</v>
      </c>
      <c r="E47" s="453">
        <f>SUMIF(Masuk!$E$312:$E$811,B47,Masuk!$H$312:$H$811)</f>
        <v>0</v>
      </c>
      <c r="F47" s="453">
        <f>SUMIF(Keluar!$E$8:$E$507,B47,Keluar!$F$8:$F$507)</f>
        <v>0</v>
      </c>
      <c r="G47" s="680">
        <f t="shared" si="6"/>
        <v>0</v>
      </c>
      <c r="H47" s="685">
        <f t="shared" si="2"/>
        <v>0</v>
      </c>
      <c r="I47" s="536">
        <f t="shared" si="3"/>
        <v>0</v>
      </c>
      <c r="J47" s="450"/>
      <c r="K47" s="450"/>
      <c r="M47" s="450"/>
      <c r="N47" s="450"/>
      <c r="O47" s="450"/>
      <c r="P47" s="450"/>
      <c r="Q47" s="450"/>
      <c r="R47" s="450"/>
      <c r="S47" s="450"/>
      <c r="T47" s="450"/>
      <c r="U47" s="450"/>
      <c r="V47" s="450"/>
      <c r="W47" s="450"/>
      <c r="X47" s="450"/>
      <c r="Y47" s="535">
        <f>IF(B47="","",VLOOKUP(B47,Refresh!$A$7:$B$1000,2,FALSE))</f>
        <v>39</v>
      </c>
      <c r="Z47" s="535" t="str">
        <f>IF(Y47="","",VLOOKUP(Y47,Masuk!$B$9:$I$812,8,FALSE))</f>
        <v/>
      </c>
      <c r="AA47" s="577" t="str">
        <f t="shared" si="0"/>
        <v>KH.04</v>
      </c>
      <c r="AB47" s="450"/>
    </row>
    <row r="48" spans="1:28" s="451" customFormat="1" ht="14.15" customHeight="1">
      <c r="A48" s="458" t="str">
        <f>IF(Ref_Brg!A48="","",Ref_Brg!A48)</f>
        <v>KH.04.005</v>
      </c>
      <c r="B48" s="456" t="str">
        <f>IF(Ref_Brg!B48="","",Ref_Brg!B48)</f>
        <v>Mie kering (non-instan)</v>
      </c>
      <c r="C48" s="452" t="str">
        <f>IF(Ref_Brg!C48="","",Ref_Brg!C48)</f>
        <v>pak</v>
      </c>
      <c r="D48" s="453">
        <f>IFERROR(VLOOKUP(B48,Saldo_Brg!$B$9:$D$311,3,FALSE),0)</f>
        <v>0</v>
      </c>
      <c r="E48" s="453">
        <f>SUMIF(Masuk!$E$312:$E$811,B48,Masuk!$H$312:$H$811)</f>
        <v>0</v>
      </c>
      <c r="F48" s="453">
        <f>SUMIF(Keluar!$E$8:$E$507,B48,Keluar!$F$8:$F$507)</f>
        <v>0</v>
      </c>
      <c r="G48" s="680">
        <f t="shared" si="6"/>
        <v>0</v>
      </c>
      <c r="H48" s="685">
        <f t="shared" si="2"/>
        <v>0</v>
      </c>
      <c r="I48" s="536">
        <f t="shared" si="3"/>
        <v>0</v>
      </c>
      <c r="J48" s="450"/>
      <c r="K48" s="450"/>
      <c r="M48" s="450"/>
      <c r="N48" s="450"/>
      <c r="O48" s="450"/>
      <c r="P48" s="450"/>
      <c r="Q48" s="450"/>
      <c r="R48" s="450"/>
      <c r="S48" s="450"/>
      <c r="T48" s="450"/>
      <c r="U48" s="450"/>
      <c r="V48" s="450"/>
      <c r="W48" s="450"/>
      <c r="X48" s="450"/>
      <c r="Y48" s="535">
        <f>IF(B48="","",VLOOKUP(B48,Refresh!$A$7:$B$1000,2,FALSE))</f>
        <v>40</v>
      </c>
      <c r="Z48" s="535" t="str">
        <f>IF(Y48="","",VLOOKUP(Y48,Masuk!$B$9:$I$812,8,FALSE))</f>
        <v/>
      </c>
      <c r="AA48" s="577" t="str">
        <f t="shared" si="0"/>
        <v>KH.04</v>
      </c>
      <c r="AB48" s="450"/>
    </row>
    <row r="49" spans="1:28" s="451" customFormat="1" ht="14.15" customHeight="1">
      <c r="A49" s="458" t="str">
        <f>IF(Ref_Brg!A49="","",Ref_Brg!A49)</f>
        <v>KH.04.006</v>
      </c>
      <c r="B49" s="456" t="str">
        <f>IF(Ref_Brg!B49="","",Ref_Brg!B49)</f>
        <v>Spageti</v>
      </c>
      <c r="C49" s="452" t="str">
        <f>IF(Ref_Brg!C49="","",Ref_Brg!C49)</f>
        <v>pak</v>
      </c>
      <c r="D49" s="453">
        <f>IFERROR(VLOOKUP(B49,Saldo_Brg!$B$9:$D$311,3,FALSE),0)</f>
        <v>0</v>
      </c>
      <c r="E49" s="453">
        <f>SUMIF(Masuk!$E$312:$E$811,B49,Masuk!$H$312:$H$811)</f>
        <v>0</v>
      </c>
      <c r="F49" s="453">
        <f>SUMIF(Keluar!$E$8:$E$507,B49,Keluar!$F$8:$F$507)</f>
        <v>0</v>
      </c>
      <c r="G49" s="680">
        <f t="shared" si="6"/>
        <v>0</v>
      </c>
      <c r="H49" s="685">
        <f t="shared" si="2"/>
        <v>0</v>
      </c>
      <c r="I49" s="536">
        <f t="shared" si="3"/>
        <v>0</v>
      </c>
      <c r="J49" s="450"/>
      <c r="K49" s="450"/>
      <c r="M49" s="450"/>
      <c r="N49" s="450"/>
      <c r="O49" s="450"/>
      <c r="P49" s="450"/>
      <c r="Q49" s="450"/>
      <c r="R49" s="450"/>
      <c r="S49" s="450"/>
      <c r="T49" s="450"/>
      <c r="U49" s="450"/>
      <c r="V49" s="450"/>
      <c r="W49" s="450"/>
      <c r="X49" s="450"/>
      <c r="Y49" s="535">
        <f>IF(B49="","",VLOOKUP(B49,Refresh!$A$7:$B$1000,2,FALSE))</f>
        <v>41</v>
      </c>
      <c r="Z49" s="535" t="str">
        <f>IF(Y49="","",VLOOKUP(Y49,Masuk!$B$9:$I$812,8,FALSE))</f>
        <v/>
      </c>
      <c r="AA49" s="577" t="str">
        <f t="shared" si="0"/>
        <v>KH.04</v>
      </c>
      <c r="AB49" s="450"/>
    </row>
    <row r="50" spans="1:28" s="451" customFormat="1" ht="14.15" customHeight="1">
      <c r="A50" s="458" t="str">
        <f>IF(Ref_Brg!A50="","",Ref_Brg!A50)</f>
        <v>KH.04.007</v>
      </c>
      <c r="B50" s="456" t="str">
        <f>IF(Ref_Brg!B50="","",Ref_Brg!B50)</f>
        <v>Makaroni</v>
      </c>
      <c r="C50" s="452" t="str">
        <f>IF(Ref_Brg!C50="","",Ref_Brg!C50)</f>
        <v>pak</v>
      </c>
      <c r="D50" s="453">
        <f>IFERROR(VLOOKUP(B50,Saldo_Brg!$B$9:$D$311,3,FALSE),0)</f>
        <v>0</v>
      </c>
      <c r="E50" s="453">
        <f>SUMIF(Masuk!$E$312:$E$811,B50,Masuk!$H$312:$H$811)</f>
        <v>0</v>
      </c>
      <c r="F50" s="453">
        <f>SUMIF(Keluar!$E$8:$E$507,B50,Keluar!$F$8:$F$507)</f>
        <v>0</v>
      </c>
      <c r="G50" s="680">
        <f t="shared" si="6"/>
        <v>0</v>
      </c>
      <c r="H50" s="685">
        <f t="shared" si="2"/>
        <v>0</v>
      </c>
      <c r="I50" s="536">
        <f t="shared" si="3"/>
        <v>0</v>
      </c>
      <c r="J50" s="450"/>
      <c r="K50" s="450"/>
      <c r="M50" s="450"/>
      <c r="N50" s="450"/>
      <c r="O50" s="450"/>
      <c r="P50" s="450"/>
      <c r="Q50" s="450"/>
      <c r="R50" s="450"/>
      <c r="S50" s="450"/>
      <c r="T50" s="450"/>
      <c r="U50" s="450"/>
      <c r="V50" s="450"/>
      <c r="W50" s="450"/>
      <c r="X50" s="450"/>
      <c r="Y50" s="535">
        <f>IF(B50="","",VLOOKUP(B50,Refresh!$A$7:$B$1000,2,FALSE))</f>
        <v>42</v>
      </c>
      <c r="Z50" s="535" t="str">
        <f>IF(Y50="","",VLOOKUP(Y50,Masuk!$B$9:$I$812,8,FALSE))</f>
        <v/>
      </c>
      <c r="AA50" s="577" t="str">
        <f t="shared" si="0"/>
        <v>KH.04</v>
      </c>
      <c r="AB50" s="450"/>
    </row>
    <row r="51" spans="1:28" s="451" customFormat="1" ht="14.15" customHeight="1">
      <c r="A51" s="458" t="str">
        <f>IF(Ref_Brg!A51="","",Ref_Brg!A51)</f>
        <v>KH.04.008</v>
      </c>
      <c r="B51" s="456" t="str">
        <f>IF(Ref_Brg!B51="","",Ref_Brg!B51)</f>
        <v>Roti tawar</v>
      </c>
      <c r="C51" s="452" t="str">
        <f>IF(Ref_Brg!C51="","",Ref_Brg!C51)</f>
        <v>pak</v>
      </c>
      <c r="D51" s="453">
        <f>IFERROR(VLOOKUP(B51,Saldo_Brg!$B$9:$D$311,3,FALSE),0)</f>
        <v>0</v>
      </c>
      <c r="E51" s="453">
        <f>SUMIF(Masuk!$E$312:$E$811,B51,Masuk!$H$312:$H$811)</f>
        <v>0</v>
      </c>
      <c r="F51" s="453">
        <f>SUMIF(Keluar!$E$8:$E$507,B51,Keluar!$F$8:$F$507)</f>
        <v>0</v>
      </c>
      <c r="G51" s="680">
        <f t="shared" si="6"/>
        <v>0</v>
      </c>
      <c r="H51" s="685">
        <f t="shared" si="2"/>
        <v>0</v>
      </c>
      <c r="I51" s="536">
        <f t="shared" si="3"/>
        <v>0</v>
      </c>
      <c r="J51" s="450"/>
      <c r="K51" s="450"/>
      <c r="M51" s="450"/>
      <c r="N51" s="450"/>
      <c r="O51" s="450"/>
      <c r="P51" s="450"/>
      <c r="Q51" s="450"/>
      <c r="R51" s="450"/>
      <c r="S51" s="450"/>
      <c r="T51" s="450"/>
      <c r="U51" s="450"/>
      <c r="V51" s="450"/>
      <c r="W51" s="450"/>
      <c r="X51" s="450"/>
      <c r="Y51" s="535">
        <f>IF(B51="","",VLOOKUP(B51,Refresh!$A$7:$B$1000,2,FALSE))</f>
        <v>43</v>
      </c>
      <c r="Z51" s="535" t="str">
        <f>IF(Y51="","",VLOOKUP(Y51,Masuk!$B$9:$I$812,8,FALSE))</f>
        <v/>
      </c>
      <c r="AA51" s="577" t="str">
        <f t="shared" si="0"/>
        <v>KH.04</v>
      </c>
      <c r="AB51" s="450"/>
    </row>
    <row r="52" spans="1:28" s="451" customFormat="1" ht="14.15" customHeight="1">
      <c r="A52" s="458" t="str">
        <f>IF(Ref_Brg!A52="","",Ref_Brg!A52)</f>
        <v>KH.04.009</v>
      </c>
      <c r="B52" s="456" t="str">
        <f>IF(Ref_Brg!B52="","",Ref_Brg!B52)</f>
        <v>Roti gandum</v>
      </c>
      <c r="C52" s="452" t="str">
        <f>IF(Ref_Brg!C52="","",Ref_Brg!C52)</f>
        <v>pak</v>
      </c>
      <c r="D52" s="453">
        <f>IFERROR(VLOOKUP(B52,Saldo_Brg!$B$9:$D$311,3,FALSE),0)</f>
        <v>0</v>
      </c>
      <c r="E52" s="453">
        <f>SUMIF(Masuk!$E$312:$E$811,B52,Masuk!$H$312:$H$811)</f>
        <v>0</v>
      </c>
      <c r="F52" s="453">
        <f>SUMIF(Keluar!$E$8:$E$507,B52,Keluar!$F$8:$F$507)</f>
        <v>0</v>
      </c>
      <c r="G52" s="680">
        <f t="shared" si="6"/>
        <v>0</v>
      </c>
      <c r="H52" s="685">
        <f t="shared" si="2"/>
        <v>0</v>
      </c>
      <c r="I52" s="536">
        <f t="shared" si="3"/>
        <v>0</v>
      </c>
      <c r="J52" s="450"/>
      <c r="K52" s="450"/>
      <c r="M52" s="450"/>
      <c r="N52" s="450"/>
      <c r="O52" s="450"/>
      <c r="P52" s="450"/>
      <c r="Q52" s="450"/>
      <c r="R52" s="450"/>
      <c r="S52" s="450"/>
      <c r="T52" s="450"/>
      <c r="U52" s="450"/>
      <c r="V52" s="450"/>
      <c r="W52" s="450"/>
      <c r="X52" s="450"/>
      <c r="Y52" s="535">
        <f>IF(B52="","",VLOOKUP(B52,Refresh!$A$7:$B$1000,2,FALSE))</f>
        <v>44</v>
      </c>
      <c r="Z52" s="535" t="str">
        <f>IF(Y52="","",VLOOKUP(Y52,Masuk!$B$9:$I$812,8,FALSE))</f>
        <v/>
      </c>
      <c r="AA52" s="577" t="str">
        <f t="shared" si="0"/>
        <v>KH.04</v>
      </c>
      <c r="AB52" s="450"/>
    </row>
    <row r="53" spans="1:28" s="451" customFormat="1" ht="14.15" customHeight="1">
      <c r="A53" s="458" t="str">
        <f>IF(Ref_Brg!A53="","",Ref_Brg!A53)</f>
        <v>KH.04.010</v>
      </c>
      <c r="B53" s="456" t="str">
        <f>IF(Ref_Brg!B53="","",Ref_Brg!B53)</f>
        <v>Tepung panir</v>
      </c>
      <c r="C53" s="452" t="str">
        <f>IF(Ref_Brg!C53="","",Ref_Brg!C53)</f>
        <v>pak</v>
      </c>
      <c r="D53" s="453">
        <f>IFERROR(VLOOKUP(B53,Saldo_Brg!$B$9:$D$311,3,FALSE),0)</f>
        <v>0</v>
      </c>
      <c r="E53" s="453">
        <f>SUMIF(Masuk!$E$312:$E$811,B53,Masuk!$H$312:$H$811)</f>
        <v>0</v>
      </c>
      <c r="F53" s="453">
        <f>SUMIF(Keluar!$E$8:$E$507,B53,Keluar!$F$8:$F$507)</f>
        <v>0</v>
      </c>
      <c r="G53" s="680">
        <f t="shared" si="6"/>
        <v>0</v>
      </c>
      <c r="H53" s="685">
        <f t="shared" si="2"/>
        <v>0</v>
      </c>
      <c r="I53" s="536">
        <f t="shared" si="3"/>
        <v>0</v>
      </c>
      <c r="J53" s="450"/>
      <c r="K53" s="450"/>
      <c r="M53" s="450"/>
      <c r="N53" s="450"/>
      <c r="O53" s="450"/>
      <c r="P53" s="450"/>
      <c r="Q53" s="450"/>
      <c r="R53" s="450"/>
      <c r="S53" s="450"/>
      <c r="T53" s="450"/>
      <c r="U53" s="450"/>
      <c r="V53" s="450"/>
      <c r="W53" s="450"/>
      <c r="X53" s="450"/>
      <c r="Y53" s="535">
        <f>IF(B53="","",VLOOKUP(B53,Refresh!$A$7:$B$1000,2,FALSE))</f>
        <v>45</v>
      </c>
      <c r="Z53" s="535" t="str">
        <f>IF(Y53="","",VLOOKUP(Y53,Masuk!$B$9:$I$812,8,FALSE))</f>
        <v/>
      </c>
      <c r="AA53" s="577" t="str">
        <f t="shared" si="0"/>
        <v>KH.04</v>
      </c>
      <c r="AB53" s="450"/>
    </row>
    <row r="54" spans="1:28" s="451" customFormat="1" ht="14.15" customHeight="1">
      <c r="A54" s="458" t="str">
        <f>IF(Ref_Brg!A54="","",Ref_Brg!A54)</f>
        <v>KH.04.011</v>
      </c>
      <c r="B54" s="456" t="str">
        <f>IF(Ref_Brg!B54="","",Ref_Brg!B54)</f>
        <v>Biskuit</v>
      </c>
      <c r="C54" s="452" t="str">
        <f>IF(Ref_Brg!C54="","",Ref_Brg!C54)</f>
        <v>pak</v>
      </c>
      <c r="D54" s="453">
        <f>IFERROR(VLOOKUP(B54,Saldo_Brg!$B$9:$D$311,3,FALSE),0)</f>
        <v>0</v>
      </c>
      <c r="E54" s="453">
        <f>SUMIF(Masuk!$E$312:$E$811,B54,Masuk!$H$312:$H$811)</f>
        <v>0</v>
      </c>
      <c r="F54" s="453">
        <f>SUMIF(Keluar!$E$8:$E$507,B54,Keluar!$F$8:$F$507)</f>
        <v>0</v>
      </c>
      <c r="G54" s="680">
        <f t="shared" si="6"/>
        <v>0</v>
      </c>
      <c r="H54" s="685">
        <f t="shared" si="2"/>
        <v>0</v>
      </c>
      <c r="I54" s="536">
        <f t="shared" si="3"/>
        <v>0</v>
      </c>
      <c r="J54" s="450"/>
      <c r="K54" s="450"/>
      <c r="M54" s="450"/>
      <c r="N54" s="450"/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535">
        <f>IF(B54="","",VLOOKUP(B54,Refresh!$A$7:$B$1000,2,FALSE))</f>
        <v>46</v>
      </c>
      <c r="Z54" s="535" t="str">
        <f>IF(Y54="","",VLOOKUP(Y54,Masuk!$B$9:$I$812,8,FALSE))</f>
        <v/>
      </c>
      <c r="AA54" s="577" t="str">
        <f t="shared" si="0"/>
        <v>KH.04</v>
      </c>
      <c r="AB54" s="450"/>
    </row>
    <row r="55" spans="1:28" s="451" customFormat="1" ht="14.15" customHeight="1">
      <c r="A55" s="458" t="str">
        <f>IF(Ref_Brg!A55="","",Ref_Brg!A55)</f>
        <v>KH.04.012</v>
      </c>
      <c r="B55" s="456" t="str">
        <f>IF(Ref_Brg!B55="","",Ref_Brg!B55)</f>
        <v>Bubur bayi</v>
      </c>
      <c r="C55" s="452" t="str">
        <f>IF(Ref_Brg!C55="","",Ref_Brg!C55)</f>
        <v>pak</v>
      </c>
      <c r="D55" s="453">
        <f>IFERROR(VLOOKUP(B55,Saldo_Brg!$B$9:$D$311,3,FALSE),0)</f>
        <v>0</v>
      </c>
      <c r="E55" s="453">
        <f>SUMIF(Masuk!$E$312:$E$811,B55,Masuk!$H$312:$H$811)</f>
        <v>0</v>
      </c>
      <c r="F55" s="453">
        <f>SUMIF(Keluar!$E$8:$E$507,B55,Keluar!$F$8:$F$507)</f>
        <v>0</v>
      </c>
      <c r="G55" s="680">
        <f t="shared" si="6"/>
        <v>0</v>
      </c>
      <c r="H55" s="685">
        <f t="shared" si="2"/>
        <v>0</v>
      </c>
      <c r="I55" s="536">
        <f t="shared" si="3"/>
        <v>0</v>
      </c>
      <c r="J55" s="450"/>
      <c r="K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535">
        <f>IF(B55="","",VLOOKUP(B55,Refresh!$A$7:$B$1000,2,FALSE))</f>
        <v>47</v>
      </c>
      <c r="Z55" s="535" t="str">
        <f>IF(Y55="","",VLOOKUP(Y55,Masuk!$B$9:$I$812,8,FALSE))</f>
        <v/>
      </c>
      <c r="AA55" s="577" t="str">
        <f t="shared" si="0"/>
        <v>KH.04</v>
      </c>
      <c r="AB55" s="450"/>
    </row>
    <row r="56" spans="1:28" s="451" customFormat="1" ht="14.15" customHeight="1">
      <c r="A56" s="458" t="str">
        <f>IF(Ref_Brg!A56="","",Ref_Brg!A56)</f>
        <v>KH.04.099</v>
      </c>
      <c r="B56" s="456" t="str">
        <f>IF(Ref_Brg!B56="","",Ref_Brg!B56)</f>
        <v>Gandum dan olahan tepung-lainnya</v>
      </c>
      <c r="C56" s="452" t="str">
        <f>IF(Ref_Brg!C56="","",Ref_Brg!C56)</f>
        <v>pak</v>
      </c>
      <c r="D56" s="453">
        <f>IFERROR(VLOOKUP(B56,Saldo_Brg!$B$9:$D$311,3,FALSE),0)</f>
        <v>0</v>
      </c>
      <c r="E56" s="453">
        <f>SUMIF(Masuk!$E$312:$E$811,B56,Masuk!$H$312:$H$811)</f>
        <v>0</v>
      </c>
      <c r="F56" s="453">
        <f>SUMIF(Keluar!$E$8:$E$507,B56,Keluar!$F$8:$F$507)</f>
        <v>0</v>
      </c>
      <c r="G56" s="680">
        <f t="shared" si="6"/>
        <v>0</v>
      </c>
      <c r="H56" s="685">
        <f t="shared" si="2"/>
        <v>0</v>
      </c>
      <c r="I56" s="536">
        <f t="shared" si="3"/>
        <v>0</v>
      </c>
      <c r="J56" s="450"/>
      <c r="K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535">
        <f>IF(B56="","",VLOOKUP(B56,Refresh!$A$7:$B$1000,2,FALSE))</f>
        <v>48</v>
      </c>
      <c r="Z56" s="535" t="str">
        <f>IF(Y56="","",VLOOKUP(Y56,Masuk!$B$9:$I$812,8,FALSE))</f>
        <v/>
      </c>
      <c r="AA56" s="577" t="str">
        <f t="shared" si="0"/>
        <v>KH.04</v>
      </c>
      <c r="AB56" s="450"/>
    </row>
    <row r="57" spans="1:28" s="451" customFormat="1" ht="14.15" customHeight="1">
      <c r="A57" s="584" t="str">
        <f>IF(Ref_Brg!A57="","",Ref_Brg!A57)</f>
        <v>KH.05</v>
      </c>
      <c r="B57" s="579" t="str">
        <f>IF(Ref_Brg!B57="","",Ref_Brg!B57)</f>
        <v>SEREAL</v>
      </c>
      <c r="C57" s="585" t="str">
        <f>IF(Ref_Brg!C57="","",Ref_Brg!C57)</f>
        <v/>
      </c>
      <c r="D57" s="586"/>
      <c r="E57" s="586"/>
      <c r="F57" s="586"/>
      <c r="G57" s="681"/>
      <c r="H57" s="686"/>
      <c r="I57" s="587"/>
      <c r="J57" s="450"/>
      <c r="K57" s="450"/>
      <c r="M57" s="450"/>
      <c r="N57" s="450"/>
      <c r="O57" s="450"/>
      <c r="P57" s="450"/>
      <c r="Q57" s="450"/>
      <c r="R57" s="450"/>
      <c r="S57" s="450"/>
      <c r="T57" s="450"/>
      <c r="U57" s="450"/>
      <c r="V57" s="450"/>
      <c r="W57" s="450"/>
      <c r="X57" s="450"/>
      <c r="Y57" s="535">
        <f>IF(B57="","",VLOOKUP(B57,Refresh!$A$7:$B$1000,2,FALSE))</f>
        <v>49</v>
      </c>
      <c r="Z57" s="535" t="str">
        <f>IF(Y57="","",VLOOKUP(Y57,Masuk!$B$9:$I$812,8,FALSE))</f>
        <v/>
      </c>
      <c r="AA57" s="577" t="str">
        <f t="shared" si="0"/>
        <v>KH.05</v>
      </c>
      <c r="AB57" s="450"/>
    </row>
    <row r="58" spans="1:28" s="451" customFormat="1" ht="14.15" customHeight="1">
      <c r="A58" s="458" t="str">
        <f>IF(Ref_Brg!A58="","",Ref_Brg!A58)</f>
        <v>KH.05.001</v>
      </c>
      <c r="B58" s="456" t="str">
        <f>IF(Ref_Brg!B58="","",Ref_Brg!B58)</f>
        <v>Oat (rolled oats)</v>
      </c>
      <c r="C58" s="452" t="str">
        <f>IF(Ref_Brg!C58="","",Ref_Brg!C58)</f>
        <v>kg</v>
      </c>
      <c r="D58" s="453">
        <f>IFERROR(VLOOKUP(B58,Saldo_Brg!$B$9:$D$311,3,FALSE),0)</f>
        <v>0</v>
      </c>
      <c r="E58" s="453">
        <f>SUMIF(Masuk!$E$312:$E$811,B58,Masuk!$H$312:$H$811)</f>
        <v>0</v>
      </c>
      <c r="F58" s="453">
        <f>SUMIF(Keluar!$E$8:$E$507,B58,Keluar!$F$8:$F$507)</f>
        <v>0</v>
      </c>
      <c r="G58" s="680">
        <f t="shared" ref="G58:G64" si="7">D58+E58-F58</f>
        <v>0</v>
      </c>
      <c r="H58" s="685">
        <f t="shared" si="2"/>
        <v>0</v>
      </c>
      <c r="I58" s="536">
        <f t="shared" si="3"/>
        <v>0</v>
      </c>
      <c r="J58" s="450"/>
      <c r="K58" s="450"/>
      <c r="M58" s="450"/>
      <c r="N58" s="450"/>
      <c r="O58" s="450"/>
      <c r="P58" s="450"/>
      <c r="Q58" s="450"/>
      <c r="R58" s="450"/>
      <c r="S58" s="450"/>
      <c r="T58" s="450"/>
      <c r="U58" s="450"/>
      <c r="V58" s="450"/>
      <c r="W58" s="450"/>
      <c r="X58" s="450"/>
      <c r="Y58" s="535">
        <f>IF(B58="","",VLOOKUP(B58,Refresh!$A$7:$B$1000,2,FALSE))</f>
        <v>50</v>
      </c>
      <c r="Z58" s="535" t="str">
        <f>IF(Y58="","",VLOOKUP(Y58,Masuk!$B$9:$I$812,8,FALSE))</f>
        <v/>
      </c>
      <c r="AA58" s="577" t="str">
        <f t="shared" si="0"/>
        <v>KH.05</v>
      </c>
      <c r="AB58" s="450"/>
    </row>
    <row r="59" spans="1:28" s="451" customFormat="1" ht="14.15" customHeight="1">
      <c r="A59" s="458" t="str">
        <f>IF(Ref_Brg!A59="","",Ref_Brg!A59)</f>
        <v>KH.05.002</v>
      </c>
      <c r="B59" s="456" t="str">
        <f>IF(Ref_Brg!B59="","",Ref_Brg!B59)</f>
        <v>Oat instan</v>
      </c>
      <c r="C59" s="452" t="str">
        <f>IF(Ref_Brg!C59="","",Ref_Brg!C59)</f>
        <v>kg</v>
      </c>
      <c r="D59" s="453">
        <f>IFERROR(VLOOKUP(B59,Saldo_Brg!$B$9:$D$311,3,FALSE),0)</f>
        <v>0</v>
      </c>
      <c r="E59" s="453">
        <f>SUMIF(Masuk!$E$312:$E$811,B59,Masuk!$H$312:$H$811)</f>
        <v>0</v>
      </c>
      <c r="F59" s="453">
        <f>SUMIF(Keluar!$E$8:$E$507,B59,Keluar!$F$8:$F$507)</f>
        <v>0</v>
      </c>
      <c r="G59" s="680">
        <f t="shared" si="7"/>
        <v>0</v>
      </c>
      <c r="H59" s="685">
        <f t="shared" si="2"/>
        <v>0</v>
      </c>
      <c r="I59" s="536">
        <f t="shared" si="3"/>
        <v>0</v>
      </c>
      <c r="J59" s="450"/>
      <c r="K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535">
        <f>IF(B59="","",VLOOKUP(B59,Refresh!$A$7:$B$1000,2,FALSE))</f>
        <v>51</v>
      </c>
      <c r="Z59" s="535" t="str">
        <f>IF(Y59="","",VLOOKUP(Y59,Masuk!$B$9:$I$812,8,FALSE))</f>
        <v/>
      </c>
      <c r="AA59" s="577" t="str">
        <f t="shared" si="0"/>
        <v>KH.05</v>
      </c>
      <c r="AB59" s="450"/>
    </row>
    <row r="60" spans="1:28" s="451" customFormat="1" ht="14.15" customHeight="1">
      <c r="A60" s="458" t="str">
        <f>IF(Ref_Brg!A60="","",Ref_Brg!A60)</f>
        <v>KH.05.003</v>
      </c>
      <c r="B60" s="456" t="str">
        <f>IF(Ref_Brg!B60="","",Ref_Brg!B60)</f>
        <v>Sorgum biji</v>
      </c>
      <c r="C60" s="452" t="str">
        <f>IF(Ref_Brg!C60="","",Ref_Brg!C60)</f>
        <v>kg</v>
      </c>
      <c r="D60" s="453">
        <f>IFERROR(VLOOKUP(B60,Saldo_Brg!$B$9:$D$311,3,FALSE),0)</f>
        <v>0</v>
      </c>
      <c r="E60" s="453">
        <f>SUMIF(Masuk!$E$312:$E$811,B60,Masuk!$H$312:$H$811)</f>
        <v>0</v>
      </c>
      <c r="F60" s="453">
        <f>SUMIF(Keluar!$E$8:$E$507,B60,Keluar!$F$8:$F$507)</f>
        <v>0</v>
      </c>
      <c r="G60" s="680">
        <f t="shared" si="7"/>
        <v>0</v>
      </c>
      <c r="H60" s="685">
        <f t="shared" si="2"/>
        <v>0</v>
      </c>
      <c r="I60" s="536">
        <f t="shared" si="3"/>
        <v>0</v>
      </c>
      <c r="J60" s="450"/>
      <c r="K60" s="450"/>
      <c r="M60" s="450"/>
      <c r="N60" s="450"/>
      <c r="O60" s="450"/>
      <c r="P60" s="450"/>
      <c r="Q60" s="450"/>
      <c r="R60" s="450"/>
      <c r="S60" s="450"/>
      <c r="T60" s="450"/>
      <c r="U60" s="450"/>
      <c r="V60" s="450"/>
      <c r="W60" s="450"/>
      <c r="X60" s="450"/>
      <c r="Y60" s="535">
        <f>IF(B60="","",VLOOKUP(B60,Refresh!$A$7:$B$1000,2,FALSE))</f>
        <v>52</v>
      </c>
      <c r="Z60" s="535" t="str">
        <f>IF(Y60="","",VLOOKUP(Y60,Masuk!$B$9:$I$812,8,FALSE))</f>
        <v/>
      </c>
      <c r="AA60" s="577" t="str">
        <f t="shared" si="0"/>
        <v>KH.05</v>
      </c>
      <c r="AB60" s="450"/>
    </row>
    <row r="61" spans="1:28" s="451" customFormat="1" ht="14.15" customHeight="1">
      <c r="A61" s="458" t="str">
        <f>IF(Ref_Brg!A61="","",Ref_Brg!A61)</f>
        <v>KH.05.004</v>
      </c>
      <c r="B61" s="456" t="str">
        <f>IF(Ref_Brg!B61="","",Ref_Brg!B61)</f>
        <v>Tepung sorgum</v>
      </c>
      <c r="C61" s="452" t="str">
        <f>IF(Ref_Brg!C61="","",Ref_Brg!C61)</f>
        <v>kg</v>
      </c>
      <c r="D61" s="453">
        <f>IFERROR(VLOOKUP(B61,Saldo_Brg!$B$9:$D$311,3,FALSE),0)</f>
        <v>0</v>
      </c>
      <c r="E61" s="453">
        <f>SUMIF(Masuk!$E$312:$E$811,B61,Masuk!$H$312:$H$811)</f>
        <v>0</v>
      </c>
      <c r="F61" s="453">
        <f>SUMIF(Keluar!$E$8:$E$507,B61,Keluar!$F$8:$F$507)</f>
        <v>0</v>
      </c>
      <c r="G61" s="680">
        <f t="shared" si="7"/>
        <v>0</v>
      </c>
      <c r="H61" s="685">
        <f t="shared" si="2"/>
        <v>0</v>
      </c>
      <c r="I61" s="536">
        <f t="shared" si="3"/>
        <v>0</v>
      </c>
      <c r="J61" s="450"/>
      <c r="K61" s="450"/>
      <c r="M61" s="450"/>
      <c r="N61" s="450"/>
      <c r="O61" s="450"/>
      <c r="P61" s="450"/>
      <c r="Q61" s="450"/>
      <c r="R61" s="450"/>
      <c r="S61" s="450"/>
      <c r="T61" s="450"/>
      <c r="U61" s="450"/>
      <c r="V61" s="450"/>
      <c r="W61" s="450"/>
      <c r="X61" s="450"/>
      <c r="Y61" s="535">
        <f>IF(B61="","",VLOOKUP(B61,Refresh!$A$7:$B$1000,2,FALSE))</f>
        <v>53</v>
      </c>
      <c r="Z61" s="535" t="str">
        <f>IF(Y61="","",VLOOKUP(Y61,Masuk!$B$9:$I$812,8,FALSE))</f>
        <v/>
      </c>
      <c r="AA61" s="577" t="str">
        <f t="shared" si="0"/>
        <v>KH.05</v>
      </c>
      <c r="AB61" s="450"/>
    </row>
    <row r="62" spans="1:28" s="451" customFormat="1" ht="14.15" customHeight="1">
      <c r="A62" s="458" t="str">
        <f>IF(Ref_Brg!A62="","",Ref_Brg!A62)</f>
        <v>KH.05.005</v>
      </c>
      <c r="B62" s="456" t="str">
        <f>IF(Ref_Brg!B62="","",Ref_Brg!B62)</f>
        <v>Millet/jewawut biji</v>
      </c>
      <c r="C62" s="452" t="str">
        <f>IF(Ref_Brg!C62="","",Ref_Brg!C62)</f>
        <v>kg</v>
      </c>
      <c r="D62" s="453">
        <f>IFERROR(VLOOKUP(B62,Saldo_Brg!$B$9:$D$311,3,FALSE),0)</f>
        <v>0</v>
      </c>
      <c r="E62" s="453">
        <f>SUMIF(Masuk!$E$312:$E$811,B62,Masuk!$H$312:$H$811)</f>
        <v>0</v>
      </c>
      <c r="F62" s="453">
        <f>SUMIF(Keluar!$E$8:$E$507,B62,Keluar!$F$8:$F$507)</f>
        <v>0</v>
      </c>
      <c r="G62" s="680">
        <f t="shared" si="7"/>
        <v>0</v>
      </c>
      <c r="H62" s="685">
        <f t="shared" si="2"/>
        <v>0</v>
      </c>
      <c r="I62" s="536">
        <f t="shared" si="3"/>
        <v>0</v>
      </c>
      <c r="J62" s="450"/>
      <c r="K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535">
        <f>IF(B62="","",VLOOKUP(B62,Refresh!$A$7:$B$1000,2,FALSE))</f>
        <v>54</v>
      </c>
      <c r="Z62" s="535" t="str">
        <f>IF(Y62="","",VLOOKUP(Y62,Masuk!$B$9:$I$812,8,FALSE))</f>
        <v/>
      </c>
      <c r="AA62" s="577" t="str">
        <f t="shared" si="0"/>
        <v>KH.05</v>
      </c>
      <c r="AB62" s="450"/>
    </row>
    <row r="63" spans="1:28" s="451" customFormat="1" ht="14.15" customHeight="1">
      <c r="A63" s="458" t="str">
        <f>IF(Ref_Brg!A63="","",Ref_Brg!A63)</f>
        <v>KH.05.006</v>
      </c>
      <c r="B63" s="456" t="str">
        <f>IF(Ref_Brg!B63="","",Ref_Brg!B63)</f>
        <v>Tepung millet</v>
      </c>
      <c r="C63" s="452" t="str">
        <f>IF(Ref_Brg!C63="","",Ref_Brg!C63)</f>
        <v>kg</v>
      </c>
      <c r="D63" s="453">
        <f>IFERROR(VLOOKUP(B63,Saldo_Brg!$B$9:$D$311,3,FALSE),0)</f>
        <v>0</v>
      </c>
      <c r="E63" s="453">
        <f>SUMIF(Masuk!$E$312:$E$811,B63,Masuk!$H$312:$H$811)</f>
        <v>0</v>
      </c>
      <c r="F63" s="453">
        <f>SUMIF(Keluar!$E$8:$E$507,B63,Keluar!$F$8:$F$507)</f>
        <v>0</v>
      </c>
      <c r="G63" s="680">
        <f t="shared" si="7"/>
        <v>0</v>
      </c>
      <c r="H63" s="685">
        <f t="shared" si="2"/>
        <v>0</v>
      </c>
      <c r="I63" s="536">
        <f t="shared" si="3"/>
        <v>0</v>
      </c>
      <c r="J63" s="450"/>
      <c r="K63" s="450"/>
      <c r="M63" s="450"/>
      <c r="N63" s="450"/>
      <c r="O63" s="450"/>
      <c r="P63" s="450"/>
      <c r="Q63" s="450"/>
      <c r="R63" s="450"/>
      <c r="S63" s="450"/>
      <c r="T63" s="450"/>
      <c r="U63" s="450"/>
      <c r="V63" s="450"/>
      <c r="W63" s="450"/>
      <c r="X63" s="450"/>
      <c r="Y63" s="535">
        <f>IF(B63="","",VLOOKUP(B63,Refresh!$A$7:$B$1000,2,FALSE))</f>
        <v>55</v>
      </c>
      <c r="Z63" s="535" t="str">
        <f>IF(Y63="","",VLOOKUP(Y63,Masuk!$B$9:$I$812,8,FALSE))</f>
        <v/>
      </c>
      <c r="AA63" s="577" t="str">
        <f t="shared" si="0"/>
        <v>KH.05</v>
      </c>
      <c r="AB63" s="450"/>
    </row>
    <row r="64" spans="1:28" s="451" customFormat="1" ht="14.15" customHeight="1">
      <c r="A64" s="458" t="str">
        <f>IF(Ref_Brg!A64="","",Ref_Brg!A64)</f>
        <v>KH.05.099</v>
      </c>
      <c r="B64" s="456" t="str">
        <f>IF(Ref_Brg!B64="","",Ref_Brg!B64)</f>
        <v>Sereal-lainnya</v>
      </c>
      <c r="C64" s="452" t="str">
        <f>IF(Ref_Brg!C64="","",Ref_Brg!C64)</f>
        <v>kg</v>
      </c>
      <c r="D64" s="453">
        <f>IFERROR(VLOOKUP(B64,Saldo_Brg!$B$9:$D$311,3,FALSE),0)</f>
        <v>0</v>
      </c>
      <c r="E64" s="453">
        <f>SUMIF(Masuk!$E$312:$E$811,B64,Masuk!$H$312:$H$811)</f>
        <v>0</v>
      </c>
      <c r="F64" s="453">
        <f>SUMIF(Keluar!$E$8:$E$507,B64,Keluar!$F$8:$F$507)</f>
        <v>0</v>
      </c>
      <c r="G64" s="680">
        <f t="shared" si="7"/>
        <v>0</v>
      </c>
      <c r="H64" s="685">
        <f t="shared" si="2"/>
        <v>0</v>
      </c>
      <c r="I64" s="536">
        <f t="shared" si="3"/>
        <v>0</v>
      </c>
      <c r="J64" s="450"/>
      <c r="K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535">
        <f>IF(B64="","",VLOOKUP(B64,Refresh!$A$7:$B$1000,2,FALSE))</f>
        <v>56</v>
      </c>
      <c r="Z64" s="535" t="str">
        <f>IF(Y64="","",VLOOKUP(Y64,Masuk!$B$9:$I$812,8,FALSE))</f>
        <v/>
      </c>
      <c r="AA64" s="577" t="str">
        <f t="shared" si="0"/>
        <v>KH.05</v>
      </c>
      <c r="AB64" s="450"/>
    </row>
    <row r="65" spans="1:28" s="451" customFormat="1" ht="14.15" customHeight="1">
      <c r="A65" s="584" t="str">
        <f>IF(Ref_Brg!A65="","",Ref_Brg!A65)</f>
        <v>PH</v>
      </c>
      <c r="B65" s="579" t="str">
        <f>IF(Ref_Brg!B65="","",Ref_Brg!B65)</f>
        <v>PROTEIN HEWANI</v>
      </c>
      <c r="C65" s="585" t="str">
        <f>IF(Ref_Brg!C65="","",Ref_Brg!C65)</f>
        <v/>
      </c>
      <c r="D65" s="586"/>
      <c r="E65" s="586"/>
      <c r="F65" s="586"/>
      <c r="G65" s="681"/>
      <c r="H65" s="686"/>
      <c r="I65" s="587"/>
      <c r="J65" s="450"/>
      <c r="K65" s="450"/>
      <c r="M65" s="450"/>
      <c r="N65" s="450"/>
      <c r="O65" s="450"/>
      <c r="P65" s="450"/>
      <c r="Q65" s="450"/>
      <c r="R65" s="450"/>
      <c r="S65" s="450"/>
      <c r="T65" s="450"/>
      <c r="U65" s="450"/>
      <c r="V65" s="450"/>
      <c r="W65" s="450"/>
      <c r="X65" s="450"/>
      <c r="Y65" s="535">
        <f>IF(B65="","",VLOOKUP(B65,Refresh!$A$7:$B$1000,2,FALSE))</f>
        <v>57</v>
      </c>
      <c r="Z65" s="535" t="str">
        <f>IF(Y65="","",VLOOKUP(Y65,Masuk!$B$9:$I$812,8,FALSE))</f>
        <v/>
      </c>
      <c r="AA65" s="577" t="str">
        <f t="shared" si="0"/>
        <v>PH</v>
      </c>
      <c r="AB65" s="450"/>
    </row>
    <row r="66" spans="1:28" s="451" customFormat="1" ht="14.15" customHeight="1">
      <c r="A66" s="584" t="str">
        <f>IF(Ref_Brg!A66="","",Ref_Brg!A66)</f>
        <v>PH.01</v>
      </c>
      <c r="B66" s="579" t="str">
        <f>IF(Ref_Brg!B66="","",Ref_Brg!B66)</f>
        <v>UNGGAS DAN OLAHANNYA</v>
      </c>
      <c r="C66" s="585" t="str">
        <f>IF(Ref_Brg!C66="","",Ref_Brg!C66)</f>
        <v/>
      </c>
      <c r="D66" s="586"/>
      <c r="E66" s="586"/>
      <c r="F66" s="586"/>
      <c r="G66" s="681"/>
      <c r="H66" s="686"/>
      <c r="I66" s="587"/>
      <c r="J66" s="450"/>
      <c r="K66" s="450"/>
      <c r="M66" s="450"/>
      <c r="N66" s="450"/>
      <c r="O66" s="450"/>
      <c r="P66" s="450"/>
      <c r="Q66" s="450"/>
      <c r="R66" s="450"/>
      <c r="S66" s="450"/>
      <c r="T66" s="450"/>
      <c r="U66" s="450"/>
      <c r="V66" s="450"/>
      <c r="W66" s="450"/>
      <c r="X66" s="450"/>
      <c r="Y66" s="535">
        <f>IF(B66="","",VLOOKUP(B66,Refresh!$A$7:$B$1000,2,FALSE))</f>
        <v>58</v>
      </c>
      <c r="Z66" s="535" t="str">
        <f>IF(Y66="","",VLOOKUP(Y66,Masuk!$B$9:$I$812,8,FALSE))</f>
        <v/>
      </c>
      <c r="AA66" s="577" t="str">
        <f t="shared" si="0"/>
        <v>PH.01</v>
      </c>
      <c r="AB66" s="450"/>
    </row>
    <row r="67" spans="1:28" s="451" customFormat="1" ht="14.15" customHeight="1">
      <c r="A67" s="458" t="str">
        <f>IF(Ref_Brg!A67="","",Ref_Brg!A67)</f>
        <v>PH.01.001</v>
      </c>
      <c r="B67" s="456" t="str">
        <f>IF(Ref_Brg!B67="","",Ref_Brg!B67)</f>
        <v>Ayam broiler utuh</v>
      </c>
      <c r="C67" s="452" t="str">
        <f>IF(Ref_Brg!C67="","",Ref_Brg!C67)</f>
        <v>kg</v>
      </c>
      <c r="D67" s="453">
        <f>IFERROR(VLOOKUP(B67,Saldo_Brg!$B$9:$D$311,3,FALSE),0)</f>
        <v>0</v>
      </c>
      <c r="E67" s="453">
        <f>SUMIF(Masuk!$E$312:$E$811,B67,Masuk!$H$312:$H$811)</f>
        <v>0</v>
      </c>
      <c r="F67" s="453">
        <f>SUMIF(Keluar!$E$8:$E$507,B67,Keluar!$F$8:$F$507)</f>
        <v>0</v>
      </c>
      <c r="G67" s="680">
        <f t="shared" ref="G67:G78" si="8">D67+E67-F67</f>
        <v>0</v>
      </c>
      <c r="H67" s="685">
        <f t="shared" si="2"/>
        <v>0</v>
      </c>
      <c r="I67" s="536">
        <f t="shared" si="3"/>
        <v>0</v>
      </c>
      <c r="J67" s="450"/>
      <c r="K67" s="450"/>
      <c r="M67" s="450"/>
      <c r="N67" s="450"/>
      <c r="O67" s="450"/>
      <c r="P67" s="450"/>
      <c r="Q67" s="450"/>
      <c r="R67" s="450"/>
      <c r="S67" s="450"/>
      <c r="T67" s="450"/>
      <c r="U67" s="450"/>
      <c r="V67" s="450"/>
      <c r="W67" s="450"/>
      <c r="X67" s="450"/>
      <c r="Y67" s="535">
        <f>IF(B67="","",VLOOKUP(B67,Refresh!$A$7:$B$1000,2,FALSE))</f>
        <v>59</v>
      </c>
      <c r="Z67" s="535" t="str">
        <f>IF(Y67="","",VLOOKUP(Y67,Masuk!$B$9:$I$812,8,FALSE))</f>
        <v/>
      </c>
      <c r="AA67" s="577" t="str">
        <f t="shared" si="0"/>
        <v>PH.01</v>
      </c>
      <c r="AB67" s="450"/>
    </row>
    <row r="68" spans="1:28" s="451" customFormat="1" ht="14.15" customHeight="1">
      <c r="A68" s="458" t="str">
        <f>IF(Ref_Brg!A68="","",Ref_Brg!A68)</f>
        <v>PH.01.002</v>
      </c>
      <c r="B68" s="456" t="str">
        <f>IF(Ref_Brg!B68="","",Ref_Brg!B68)</f>
        <v>Fillet dada ayam</v>
      </c>
      <c r="C68" s="452" t="str">
        <f>IF(Ref_Brg!C68="","",Ref_Brg!C68)</f>
        <v>kg</v>
      </c>
      <c r="D68" s="453">
        <f>IFERROR(VLOOKUP(B68,Saldo_Brg!$B$9:$D$311,3,FALSE),0)</f>
        <v>0</v>
      </c>
      <c r="E68" s="453">
        <f>SUMIF(Masuk!$E$312:$E$811,B68,Masuk!$H$312:$H$811)</f>
        <v>0</v>
      </c>
      <c r="F68" s="453">
        <f>SUMIF(Keluar!$E$8:$E$507,B68,Keluar!$F$8:$F$507)</f>
        <v>0</v>
      </c>
      <c r="G68" s="680">
        <f t="shared" si="8"/>
        <v>0</v>
      </c>
      <c r="H68" s="685">
        <f t="shared" si="2"/>
        <v>0</v>
      </c>
      <c r="I68" s="536">
        <f t="shared" si="3"/>
        <v>0</v>
      </c>
      <c r="J68" s="450"/>
      <c r="K68" s="450"/>
      <c r="M68" s="450"/>
      <c r="N68" s="450"/>
      <c r="O68" s="450"/>
      <c r="P68" s="450"/>
      <c r="Q68" s="450"/>
      <c r="R68" s="450"/>
      <c r="S68" s="450"/>
      <c r="T68" s="450"/>
      <c r="U68" s="450"/>
      <c r="V68" s="450"/>
      <c r="W68" s="450"/>
      <c r="X68" s="450"/>
      <c r="Y68" s="535">
        <f>IF(B68="","",VLOOKUP(B68,Refresh!$A$7:$B$1000,2,FALSE))</f>
        <v>60</v>
      </c>
      <c r="Z68" s="535" t="str">
        <f>IF(Y68="","",VLOOKUP(Y68,Masuk!$B$9:$I$812,8,FALSE))</f>
        <v/>
      </c>
      <c r="AA68" s="577" t="str">
        <f t="shared" si="0"/>
        <v>PH.01</v>
      </c>
      <c r="AB68" s="450"/>
    </row>
    <row r="69" spans="1:28" s="451" customFormat="1" ht="14.15" customHeight="1">
      <c r="A69" s="458" t="str">
        <f>IF(Ref_Brg!A69="","",Ref_Brg!A69)</f>
        <v>PH.01.003</v>
      </c>
      <c r="B69" s="456" t="str">
        <f>IF(Ref_Brg!B69="","",Ref_Brg!B69)</f>
        <v>Paha ayam atas</v>
      </c>
      <c r="C69" s="452" t="str">
        <f>IF(Ref_Brg!C69="","",Ref_Brg!C69)</f>
        <v>kg</v>
      </c>
      <c r="D69" s="453">
        <f>IFERROR(VLOOKUP(B69,Saldo_Brg!$B$9:$D$311,3,FALSE),0)</f>
        <v>0</v>
      </c>
      <c r="E69" s="453">
        <f>SUMIF(Masuk!$E$312:$E$811,B69,Masuk!$H$312:$H$811)</f>
        <v>0</v>
      </c>
      <c r="F69" s="453">
        <f>SUMIF(Keluar!$E$8:$E$507,B69,Keluar!$F$8:$F$507)</f>
        <v>0</v>
      </c>
      <c r="G69" s="680">
        <f t="shared" si="8"/>
        <v>0</v>
      </c>
      <c r="H69" s="685">
        <f t="shared" si="2"/>
        <v>0</v>
      </c>
      <c r="I69" s="536">
        <f t="shared" si="3"/>
        <v>0</v>
      </c>
      <c r="J69" s="450"/>
      <c r="K69" s="450"/>
      <c r="M69" s="450"/>
      <c r="N69" s="450"/>
      <c r="O69" s="450"/>
      <c r="P69" s="450"/>
      <c r="Q69" s="450"/>
      <c r="R69" s="450"/>
      <c r="S69" s="450"/>
      <c r="T69" s="450"/>
      <c r="U69" s="450"/>
      <c r="V69" s="450"/>
      <c r="W69" s="450"/>
      <c r="X69" s="450"/>
      <c r="Y69" s="535">
        <f>IF(B69="","",VLOOKUP(B69,Refresh!$A$7:$B$1000,2,FALSE))</f>
        <v>61</v>
      </c>
      <c r="Z69" s="535" t="str">
        <f>IF(Y69="","",VLOOKUP(Y69,Masuk!$B$9:$I$812,8,FALSE))</f>
        <v/>
      </c>
      <c r="AA69" s="577" t="str">
        <f t="shared" si="0"/>
        <v>PH.01</v>
      </c>
      <c r="AB69" s="450"/>
    </row>
    <row r="70" spans="1:28" s="451" customFormat="1" ht="14.15" customHeight="1">
      <c r="A70" s="458" t="str">
        <f>IF(Ref_Brg!A70="","",Ref_Brg!A70)</f>
        <v>PH.01.004</v>
      </c>
      <c r="B70" s="456" t="str">
        <f>IF(Ref_Brg!B70="","",Ref_Brg!B70)</f>
        <v>Paha ayam bawah (drumstick)</v>
      </c>
      <c r="C70" s="452" t="str">
        <f>IF(Ref_Brg!C70="","",Ref_Brg!C70)</f>
        <v>kg</v>
      </c>
      <c r="D70" s="453">
        <f>IFERROR(VLOOKUP(B70,Saldo_Brg!$B$9:$D$311,3,FALSE),0)</f>
        <v>0</v>
      </c>
      <c r="E70" s="453">
        <f>SUMIF(Masuk!$E$312:$E$811,B70,Masuk!$H$312:$H$811)</f>
        <v>0</v>
      </c>
      <c r="F70" s="453">
        <f>SUMIF(Keluar!$E$8:$E$507,B70,Keluar!$F$8:$F$507)</f>
        <v>0</v>
      </c>
      <c r="G70" s="680">
        <f t="shared" si="8"/>
        <v>0</v>
      </c>
      <c r="H70" s="685">
        <f t="shared" si="2"/>
        <v>0</v>
      </c>
      <c r="I70" s="536">
        <f t="shared" si="3"/>
        <v>0</v>
      </c>
      <c r="J70" s="450"/>
      <c r="K70" s="450"/>
      <c r="M70" s="450"/>
      <c r="N70" s="450"/>
      <c r="O70" s="450"/>
      <c r="P70" s="450"/>
      <c r="Q70" s="450"/>
      <c r="R70" s="450"/>
      <c r="S70" s="450"/>
      <c r="T70" s="450"/>
      <c r="U70" s="450"/>
      <c r="V70" s="450"/>
      <c r="W70" s="450"/>
      <c r="X70" s="450"/>
      <c r="Y70" s="535">
        <f>IF(B70="","",VLOOKUP(B70,Refresh!$A$7:$B$1000,2,FALSE))</f>
        <v>62</v>
      </c>
      <c r="Z70" s="535" t="str">
        <f>IF(Y70="","",VLOOKUP(Y70,Masuk!$B$9:$I$812,8,FALSE))</f>
        <v/>
      </c>
      <c r="AA70" s="577" t="str">
        <f t="shared" si="0"/>
        <v>PH.01</v>
      </c>
      <c r="AB70" s="450"/>
    </row>
    <row r="71" spans="1:28" s="451" customFormat="1" ht="14.15" customHeight="1">
      <c r="A71" s="458" t="str">
        <f>IF(Ref_Brg!A71="","",Ref_Brg!A71)</f>
        <v>PH.01.005</v>
      </c>
      <c r="B71" s="456" t="str">
        <f>IF(Ref_Brg!B71="","",Ref_Brg!B71)</f>
        <v>Sayap ayam</v>
      </c>
      <c r="C71" s="452" t="str">
        <f>IF(Ref_Brg!C71="","",Ref_Brg!C71)</f>
        <v>kg</v>
      </c>
      <c r="D71" s="453">
        <f>IFERROR(VLOOKUP(B71,Saldo_Brg!$B$9:$D$311,3,FALSE),0)</f>
        <v>0</v>
      </c>
      <c r="E71" s="453">
        <f>SUMIF(Masuk!$E$312:$E$811,B71,Masuk!$H$312:$H$811)</f>
        <v>0</v>
      </c>
      <c r="F71" s="453">
        <f>SUMIF(Keluar!$E$8:$E$507,B71,Keluar!$F$8:$F$507)</f>
        <v>0</v>
      </c>
      <c r="G71" s="680">
        <f t="shared" si="8"/>
        <v>0</v>
      </c>
      <c r="H71" s="685">
        <f t="shared" si="2"/>
        <v>0</v>
      </c>
      <c r="I71" s="536">
        <f t="shared" si="3"/>
        <v>0</v>
      </c>
      <c r="J71" s="450"/>
      <c r="K71" s="450"/>
      <c r="M71" s="450"/>
      <c r="N71" s="450"/>
      <c r="O71" s="450"/>
      <c r="P71" s="450"/>
      <c r="Q71" s="450"/>
      <c r="R71" s="450"/>
      <c r="S71" s="450"/>
      <c r="T71" s="450"/>
      <c r="U71" s="450"/>
      <c r="V71" s="450"/>
      <c r="W71" s="450"/>
      <c r="X71" s="450"/>
      <c r="Y71" s="535">
        <f>IF(B71="","",VLOOKUP(B71,Refresh!$A$7:$B$1000,2,FALSE))</f>
        <v>63</v>
      </c>
      <c r="Z71" s="535" t="str">
        <f>IF(Y71="","",VLOOKUP(Y71,Masuk!$B$9:$I$812,8,FALSE))</f>
        <v/>
      </c>
      <c r="AA71" s="577" t="str">
        <f t="shared" si="0"/>
        <v>PH.01</v>
      </c>
      <c r="AB71" s="450"/>
    </row>
    <row r="72" spans="1:28" s="451" customFormat="1" ht="14.15" customHeight="1">
      <c r="A72" s="458" t="str">
        <f>IF(Ref_Brg!A72="","",Ref_Brg!A72)</f>
        <v>PH.01.006</v>
      </c>
      <c r="B72" s="456" t="str">
        <f>IF(Ref_Brg!B72="","",Ref_Brg!B72)</f>
        <v>Hati ayam</v>
      </c>
      <c r="C72" s="452" t="str">
        <f>IF(Ref_Brg!C72="","",Ref_Brg!C72)</f>
        <v>kg</v>
      </c>
      <c r="D72" s="453">
        <f>IFERROR(VLOOKUP(B72,Saldo_Brg!$B$9:$D$311,3,FALSE),0)</f>
        <v>0</v>
      </c>
      <c r="E72" s="453">
        <f>SUMIF(Masuk!$E$312:$E$811,B72,Masuk!$H$312:$H$811)</f>
        <v>0</v>
      </c>
      <c r="F72" s="453">
        <f>SUMIF(Keluar!$E$8:$E$507,B72,Keluar!$F$8:$F$507)</f>
        <v>0</v>
      </c>
      <c r="G72" s="680">
        <f t="shared" si="8"/>
        <v>0</v>
      </c>
      <c r="H72" s="685">
        <f t="shared" si="2"/>
        <v>0</v>
      </c>
      <c r="I72" s="536">
        <f t="shared" si="3"/>
        <v>0</v>
      </c>
      <c r="J72" s="450"/>
      <c r="K72" s="450"/>
      <c r="M72" s="450"/>
      <c r="N72" s="450"/>
      <c r="O72" s="450"/>
      <c r="P72" s="450"/>
      <c r="Q72" s="450"/>
      <c r="R72" s="450"/>
      <c r="S72" s="450"/>
      <c r="T72" s="450"/>
      <c r="U72" s="450"/>
      <c r="V72" s="450"/>
      <c r="W72" s="450"/>
      <c r="X72" s="450"/>
      <c r="Y72" s="535">
        <f>IF(B72="","",VLOOKUP(B72,Refresh!$A$7:$B$1000,2,FALSE))</f>
        <v>64</v>
      </c>
      <c r="Z72" s="535" t="str">
        <f>IF(Y72="","",VLOOKUP(Y72,Masuk!$B$9:$I$812,8,FALSE))</f>
        <v/>
      </c>
      <c r="AA72" s="577" t="str">
        <f t="shared" ref="AA72:AA135" si="9">LEFT(A72,5)</f>
        <v>PH.01</v>
      </c>
      <c r="AB72" s="450"/>
    </row>
    <row r="73" spans="1:28" s="451" customFormat="1" ht="14.15" customHeight="1">
      <c r="A73" s="458" t="str">
        <f>IF(Ref_Brg!A73="","",Ref_Brg!A73)</f>
        <v>PH.01.007</v>
      </c>
      <c r="B73" s="456" t="str">
        <f>IF(Ref_Brg!B73="","",Ref_Brg!B73)</f>
        <v>Ampela ayam</v>
      </c>
      <c r="C73" s="452" t="str">
        <f>IF(Ref_Brg!C73="","",Ref_Brg!C73)</f>
        <v>kg</v>
      </c>
      <c r="D73" s="453">
        <f>IFERROR(VLOOKUP(B73,Saldo_Brg!$B$9:$D$311,3,FALSE),0)</f>
        <v>0</v>
      </c>
      <c r="E73" s="453">
        <f>SUMIF(Masuk!$E$312:$E$811,B73,Masuk!$H$312:$H$811)</f>
        <v>0</v>
      </c>
      <c r="F73" s="453">
        <f>SUMIF(Keluar!$E$8:$E$507,B73,Keluar!$F$8:$F$507)</f>
        <v>0</v>
      </c>
      <c r="G73" s="680">
        <f t="shared" si="8"/>
        <v>0</v>
      </c>
      <c r="H73" s="685">
        <f t="shared" si="2"/>
        <v>0</v>
      </c>
      <c r="I73" s="536">
        <f t="shared" si="3"/>
        <v>0</v>
      </c>
      <c r="J73" s="450"/>
      <c r="K73" s="450"/>
      <c r="M73" s="450"/>
      <c r="N73" s="450"/>
      <c r="O73" s="450"/>
      <c r="P73" s="450"/>
      <c r="Q73" s="450"/>
      <c r="R73" s="450"/>
      <c r="S73" s="450"/>
      <c r="T73" s="450"/>
      <c r="U73" s="450"/>
      <c r="V73" s="450"/>
      <c r="W73" s="450"/>
      <c r="X73" s="450"/>
      <c r="Y73" s="535">
        <f>IF(B73="","",VLOOKUP(B73,Refresh!$A$7:$B$1000,2,FALSE))</f>
        <v>65</v>
      </c>
      <c r="Z73" s="535" t="str">
        <f>IF(Y73="","",VLOOKUP(Y73,Masuk!$B$9:$I$812,8,FALSE))</f>
        <v/>
      </c>
      <c r="AA73" s="577" t="str">
        <f t="shared" si="9"/>
        <v>PH.01</v>
      </c>
      <c r="AB73" s="450"/>
    </row>
    <row r="74" spans="1:28" s="451" customFormat="1" ht="14.15" customHeight="1">
      <c r="A74" s="458" t="str">
        <f>IF(Ref_Brg!A74="","",Ref_Brg!A74)</f>
        <v>PH.01.008</v>
      </c>
      <c r="B74" s="456" t="str">
        <f>IF(Ref_Brg!B74="","",Ref_Brg!B74)</f>
        <v>Telur ayam ras/negeri</v>
      </c>
      <c r="C74" s="452" t="str">
        <f>IF(Ref_Brg!C74="","",Ref_Brg!C74)</f>
        <v>kg</v>
      </c>
      <c r="D74" s="453">
        <f>IFERROR(VLOOKUP(B74,Saldo_Brg!$B$9:$D$311,3,FALSE),0)</f>
        <v>0</v>
      </c>
      <c r="E74" s="453">
        <f>SUMIF(Masuk!$E$312:$E$811,B74,Masuk!$H$312:$H$811)</f>
        <v>0</v>
      </c>
      <c r="F74" s="453">
        <f>SUMIF(Keluar!$E$8:$E$507,B74,Keluar!$F$8:$F$507)</f>
        <v>0</v>
      </c>
      <c r="G74" s="680">
        <f t="shared" si="8"/>
        <v>0</v>
      </c>
      <c r="H74" s="685">
        <f t="shared" ref="H74:H137" si="10">SUMIF(Z74,"&gt;0",Z74)</f>
        <v>0</v>
      </c>
      <c r="I74" s="536">
        <f t="shared" ref="I74:I137" si="11">G74*H74</f>
        <v>0</v>
      </c>
      <c r="J74" s="450"/>
      <c r="K74" s="450"/>
      <c r="M74" s="450"/>
      <c r="N74" s="450"/>
      <c r="O74" s="450"/>
      <c r="P74" s="450"/>
      <c r="Q74" s="450"/>
      <c r="R74" s="450"/>
      <c r="S74" s="450"/>
      <c r="T74" s="450"/>
      <c r="U74" s="450"/>
      <c r="V74" s="450"/>
      <c r="W74" s="450"/>
      <c r="X74" s="450"/>
      <c r="Y74" s="535">
        <f>IF(B74="","",VLOOKUP(B74,Refresh!$A$7:$B$1000,2,FALSE))</f>
        <v>66</v>
      </c>
      <c r="Z74" s="535" t="str">
        <f>IF(Y74="","",VLOOKUP(Y74,Masuk!$B$9:$I$812,8,FALSE))</f>
        <v/>
      </c>
      <c r="AA74" s="577" t="str">
        <f t="shared" si="9"/>
        <v>PH.01</v>
      </c>
      <c r="AB74" s="450"/>
    </row>
    <row r="75" spans="1:28" s="451" customFormat="1" ht="14.15" customHeight="1">
      <c r="A75" s="458" t="str">
        <f>IF(Ref_Brg!A75="","",Ref_Brg!A75)</f>
        <v>PH.01.009</v>
      </c>
      <c r="B75" s="456" t="str">
        <f>IF(Ref_Brg!B75="","",Ref_Brg!B75)</f>
        <v>Telur ayam kampung</v>
      </c>
      <c r="C75" s="452" t="str">
        <f>IF(Ref_Brg!C75="","",Ref_Brg!C75)</f>
        <v>kg</v>
      </c>
      <c r="D75" s="453">
        <f>IFERROR(VLOOKUP(B75,Saldo_Brg!$B$9:$D$311,3,FALSE),0)</f>
        <v>0</v>
      </c>
      <c r="E75" s="453">
        <f>SUMIF(Masuk!$E$312:$E$811,B75,Masuk!$H$312:$H$811)</f>
        <v>0</v>
      </c>
      <c r="F75" s="453">
        <f>SUMIF(Keluar!$E$8:$E$507,B75,Keluar!$F$8:$F$507)</f>
        <v>0</v>
      </c>
      <c r="G75" s="680">
        <f t="shared" si="8"/>
        <v>0</v>
      </c>
      <c r="H75" s="685">
        <f t="shared" si="10"/>
        <v>0</v>
      </c>
      <c r="I75" s="536">
        <f t="shared" si="11"/>
        <v>0</v>
      </c>
      <c r="J75" s="450"/>
      <c r="K75" s="450"/>
      <c r="M75" s="450"/>
      <c r="N75" s="450"/>
      <c r="O75" s="450"/>
      <c r="P75" s="450"/>
      <c r="Q75" s="450"/>
      <c r="R75" s="450"/>
      <c r="S75" s="450"/>
      <c r="T75" s="450"/>
      <c r="U75" s="450"/>
      <c r="V75" s="450"/>
      <c r="W75" s="450"/>
      <c r="X75" s="450"/>
      <c r="Y75" s="535">
        <f>IF(B75="","",VLOOKUP(B75,Refresh!$A$7:$B$1000,2,FALSE))</f>
        <v>67</v>
      </c>
      <c r="Z75" s="535" t="str">
        <f>IF(Y75="","",VLOOKUP(Y75,Masuk!$B$9:$I$812,8,FALSE))</f>
        <v/>
      </c>
      <c r="AA75" s="577" t="str">
        <f t="shared" si="9"/>
        <v>PH.01</v>
      </c>
      <c r="AB75" s="450"/>
    </row>
    <row r="76" spans="1:28" s="451" customFormat="1" ht="14.15" customHeight="1">
      <c r="A76" s="458" t="str">
        <f>IF(Ref_Brg!A76="","",Ref_Brg!A76)</f>
        <v>PH.01.010</v>
      </c>
      <c r="B76" s="456" t="str">
        <f>IF(Ref_Brg!B76="","",Ref_Brg!B76)</f>
        <v>Telur puyuh</v>
      </c>
      <c r="C76" s="452" t="str">
        <f>IF(Ref_Brg!C76="","",Ref_Brg!C76)</f>
        <v>kg</v>
      </c>
      <c r="D76" s="453">
        <f>IFERROR(VLOOKUP(B76,Saldo_Brg!$B$9:$D$311,3,FALSE),0)</f>
        <v>0</v>
      </c>
      <c r="E76" s="453">
        <f>SUMIF(Masuk!$E$312:$E$811,B76,Masuk!$H$312:$H$811)</f>
        <v>0</v>
      </c>
      <c r="F76" s="453">
        <f>SUMIF(Keluar!$E$8:$E$507,B76,Keluar!$F$8:$F$507)</f>
        <v>0</v>
      </c>
      <c r="G76" s="680">
        <f t="shared" si="8"/>
        <v>0</v>
      </c>
      <c r="H76" s="685">
        <f t="shared" si="10"/>
        <v>0</v>
      </c>
      <c r="I76" s="536">
        <f t="shared" si="11"/>
        <v>0</v>
      </c>
      <c r="J76" s="450"/>
      <c r="K76" s="450"/>
      <c r="M76" s="450"/>
      <c r="N76" s="450"/>
      <c r="O76" s="450"/>
      <c r="P76" s="450"/>
      <c r="Q76" s="450"/>
      <c r="R76" s="450"/>
      <c r="S76" s="450"/>
      <c r="T76" s="450"/>
      <c r="U76" s="450"/>
      <c r="V76" s="450"/>
      <c r="W76" s="450"/>
      <c r="X76" s="450"/>
      <c r="Y76" s="535">
        <f>IF(B76="","",VLOOKUP(B76,Refresh!$A$7:$B$1000,2,FALSE))</f>
        <v>68</v>
      </c>
      <c r="Z76" s="535" t="str">
        <f>IF(Y76="","",VLOOKUP(Y76,Masuk!$B$9:$I$812,8,FALSE))</f>
        <v/>
      </c>
      <c r="AA76" s="577" t="str">
        <f t="shared" si="9"/>
        <v>PH.01</v>
      </c>
      <c r="AB76" s="450"/>
    </row>
    <row r="77" spans="1:28" s="451" customFormat="1" ht="14.15" customHeight="1">
      <c r="A77" s="458" t="str">
        <f>IF(Ref_Brg!A77="","",Ref_Brg!A77)</f>
        <v>PH.01.011</v>
      </c>
      <c r="B77" s="456" t="str">
        <f>IF(Ref_Brg!B77="","",Ref_Brg!B77)</f>
        <v>Sosis ayam</v>
      </c>
      <c r="C77" s="452" t="str">
        <f>IF(Ref_Brg!C77="","",Ref_Brg!C77)</f>
        <v>pak</v>
      </c>
      <c r="D77" s="453">
        <f>IFERROR(VLOOKUP(B77,Saldo_Brg!$B$9:$D$311,3,FALSE),0)</f>
        <v>0</v>
      </c>
      <c r="E77" s="453">
        <f>SUMIF(Masuk!$E$312:$E$811,B77,Masuk!$H$312:$H$811)</f>
        <v>0</v>
      </c>
      <c r="F77" s="453">
        <f>SUMIF(Keluar!$E$8:$E$507,B77,Keluar!$F$8:$F$507)</f>
        <v>0</v>
      </c>
      <c r="G77" s="680">
        <f t="shared" si="8"/>
        <v>0</v>
      </c>
      <c r="H77" s="685">
        <f t="shared" si="10"/>
        <v>0</v>
      </c>
      <c r="I77" s="536">
        <f t="shared" si="11"/>
        <v>0</v>
      </c>
      <c r="J77" s="450"/>
      <c r="K77" s="450"/>
      <c r="M77" s="450"/>
      <c r="N77" s="450"/>
      <c r="O77" s="450"/>
      <c r="P77" s="450"/>
      <c r="Q77" s="450"/>
      <c r="R77" s="450"/>
      <c r="S77" s="450"/>
      <c r="T77" s="450"/>
      <c r="U77" s="450"/>
      <c r="V77" s="450"/>
      <c r="W77" s="450"/>
      <c r="X77" s="450"/>
      <c r="Y77" s="535">
        <f>IF(B77="","",VLOOKUP(B77,Refresh!$A$7:$B$1000,2,FALSE))</f>
        <v>69</v>
      </c>
      <c r="Z77" s="535" t="str">
        <f>IF(Y77="","",VLOOKUP(Y77,Masuk!$B$9:$I$812,8,FALSE))</f>
        <v/>
      </c>
      <c r="AA77" s="577" t="str">
        <f t="shared" si="9"/>
        <v>PH.01</v>
      </c>
      <c r="AB77" s="450"/>
    </row>
    <row r="78" spans="1:28" s="451" customFormat="1" ht="14.15" customHeight="1">
      <c r="A78" s="458" t="str">
        <f>IF(Ref_Brg!A78="","",Ref_Brg!A78)</f>
        <v>PH.01.099</v>
      </c>
      <c r="B78" s="456" t="str">
        <f>IF(Ref_Brg!B78="","",Ref_Brg!B78)</f>
        <v>Ayam dan olahannya-lainnya</v>
      </c>
      <c r="C78" s="452" t="str">
        <f>IF(Ref_Brg!C78="","",Ref_Brg!C78)</f>
        <v>kg</v>
      </c>
      <c r="D78" s="453">
        <f>IFERROR(VLOOKUP(B78,Saldo_Brg!$B$9:$D$311,3,FALSE),0)</f>
        <v>0</v>
      </c>
      <c r="E78" s="453">
        <f>SUMIF(Masuk!$E$312:$E$811,B78,Masuk!$H$312:$H$811)</f>
        <v>0</v>
      </c>
      <c r="F78" s="453">
        <f>SUMIF(Keluar!$E$8:$E$507,B78,Keluar!$F$8:$F$507)</f>
        <v>0</v>
      </c>
      <c r="G78" s="680">
        <f t="shared" si="8"/>
        <v>0</v>
      </c>
      <c r="H78" s="685">
        <f t="shared" si="10"/>
        <v>0</v>
      </c>
      <c r="I78" s="536">
        <f t="shared" si="11"/>
        <v>0</v>
      </c>
      <c r="J78" s="450"/>
      <c r="K78" s="450"/>
      <c r="M78" s="450"/>
      <c r="N78" s="450"/>
      <c r="O78" s="450"/>
      <c r="P78" s="450"/>
      <c r="Q78" s="450"/>
      <c r="R78" s="450"/>
      <c r="S78" s="450"/>
      <c r="T78" s="450"/>
      <c r="U78" s="450"/>
      <c r="V78" s="450"/>
      <c r="W78" s="450"/>
      <c r="X78" s="450"/>
      <c r="Y78" s="535">
        <f>IF(B78="","",VLOOKUP(B78,Refresh!$A$7:$B$1000,2,FALSE))</f>
        <v>70</v>
      </c>
      <c r="Z78" s="535" t="str">
        <f>IF(Y78="","",VLOOKUP(Y78,Masuk!$B$9:$I$812,8,FALSE))</f>
        <v/>
      </c>
      <c r="AA78" s="577" t="str">
        <f t="shared" si="9"/>
        <v>PH.01</v>
      </c>
      <c r="AB78" s="450"/>
    </row>
    <row r="79" spans="1:28" s="451" customFormat="1" ht="14.15" customHeight="1">
      <c r="A79" s="584" t="str">
        <f>IF(Ref_Brg!A79="","",Ref_Brg!A79)</f>
        <v>PH.02</v>
      </c>
      <c r="B79" s="579" t="str">
        <f>IF(Ref_Brg!B79="","",Ref_Brg!B79)</f>
        <v>DAGING SAPI/KERBAU/KAMBING</v>
      </c>
      <c r="C79" s="656" t="str">
        <f>IF(Ref_Brg!C79="","",Ref_Brg!C79)</f>
        <v/>
      </c>
      <c r="D79" s="586"/>
      <c r="E79" s="586"/>
      <c r="F79" s="586"/>
      <c r="G79" s="681"/>
      <c r="H79" s="686"/>
      <c r="I79" s="587"/>
      <c r="J79" s="450"/>
      <c r="K79" s="450"/>
      <c r="M79" s="450"/>
      <c r="N79" s="450"/>
      <c r="O79" s="450"/>
      <c r="P79" s="450"/>
      <c r="Q79" s="450"/>
      <c r="R79" s="450"/>
      <c r="S79" s="450"/>
      <c r="T79" s="450"/>
      <c r="U79" s="450"/>
      <c r="V79" s="450"/>
      <c r="W79" s="450"/>
      <c r="X79" s="450"/>
      <c r="Y79" s="535">
        <f>IF(B79="","",VLOOKUP(B79,Refresh!$A$7:$B$1000,2,FALSE))</f>
        <v>71</v>
      </c>
      <c r="Z79" s="535" t="str">
        <f>IF(Y79="","",VLOOKUP(Y79,Masuk!$B$9:$I$812,8,FALSE))</f>
        <v/>
      </c>
      <c r="AA79" s="577" t="str">
        <f t="shared" si="9"/>
        <v>PH.02</v>
      </c>
      <c r="AB79" s="450"/>
    </row>
    <row r="80" spans="1:28" s="451" customFormat="1" ht="14.15" customHeight="1">
      <c r="A80" s="458" t="str">
        <f>IF(Ref_Brg!A80="","",Ref_Brg!A80)</f>
        <v>PH.02.001</v>
      </c>
      <c r="B80" s="456" t="str">
        <f>IF(Ref_Brg!B80="","",Ref_Brg!B80)</f>
        <v>Daging sapi segar (has luar/sirloin)</v>
      </c>
      <c r="C80" s="452" t="str">
        <f>IF(Ref_Brg!C80="","",Ref_Brg!C80)</f>
        <v>kg</v>
      </c>
      <c r="D80" s="453">
        <f>IFERROR(VLOOKUP(B80,Saldo_Brg!$B$9:$D$311,3,FALSE),0)</f>
        <v>0</v>
      </c>
      <c r="E80" s="453">
        <f>SUMIF(Masuk!$E$312:$E$811,B80,Masuk!$H$312:$H$811)</f>
        <v>0</v>
      </c>
      <c r="F80" s="453">
        <f>SUMIF(Keluar!$E$8:$E$507,B80,Keluar!$F$8:$F$507)</f>
        <v>0</v>
      </c>
      <c r="G80" s="680">
        <f t="shared" ref="G80:G92" si="12">D80+E80-F80</f>
        <v>0</v>
      </c>
      <c r="H80" s="685">
        <f t="shared" si="10"/>
        <v>0</v>
      </c>
      <c r="I80" s="536">
        <f t="shared" si="11"/>
        <v>0</v>
      </c>
      <c r="J80" s="450"/>
      <c r="K80" s="450"/>
      <c r="M80" s="450"/>
      <c r="N80" s="450"/>
      <c r="O80" s="450"/>
      <c r="P80" s="450"/>
      <c r="Q80" s="450"/>
      <c r="R80" s="450"/>
      <c r="S80" s="450"/>
      <c r="T80" s="450"/>
      <c r="U80" s="450"/>
      <c r="V80" s="450"/>
      <c r="W80" s="450"/>
      <c r="X80" s="450"/>
      <c r="Y80" s="535">
        <f>IF(B80="","",VLOOKUP(B80,Refresh!$A$7:$B$1000,2,FALSE))</f>
        <v>72</v>
      </c>
      <c r="Z80" s="535" t="str">
        <f>IF(Y80="","",VLOOKUP(Y80,Masuk!$B$9:$I$812,8,FALSE))</f>
        <v/>
      </c>
      <c r="AA80" s="577" t="str">
        <f t="shared" si="9"/>
        <v>PH.02</v>
      </c>
      <c r="AB80" s="450"/>
    </row>
    <row r="81" spans="1:28" s="451" customFormat="1" ht="14.15" customHeight="1">
      <c r="A81" s="458" t="str">
        <f>IF(Ref_Brg!A81="","",Ref_Brg!A81)</f>
        <v>PH.02.002</v>
      </c>
      <c r="B81" s="456" t="str">
        <f>IF(Ref_Brg!B81="","",Ref_Brg!B81)</f>
        <v>Daging sapi segar (has dalam/tenderloin)</v>
      </c>
      <c r="C81" s="452" t="str">
        <f>IF(Ref_Brg!C81="","",Ref_Brg!C81)</f>
        <v>kg</v>
      </c>
      <c r="D81" s="453">
        <f>IFERROR(VLOOKUP(B81,Saldo_Brg!$B$9:$D$311,3,FALSE),0)</f>
        <v>0</v>
      </c>
      <c r="E81" s="453">
        <f>SUMIF(Masuk!$E$312:$E$811,B81,Masuk!$H$312:$H$811)</f>
        <v>0</v>
      </c>
      <c r="F81" s="453">
        <f>SUMIF(Keluar!$E$8:$E$507,B81,Keluar!$F$8:$F$507)</f>
        <v>0</v>
      </c>
      <c r="G81" s="680">
        <f t="shared" si="12"/>
        <v>0</v>
      </c>
      <c r="H81" s="685">
        <f t="shared" si="10"/>
        <v>0</v>
      </c>
      <c r="I81" s="536">
        <f t="shared" si="11"/>
        <v>0</v>
      </c>
      <c r="J81" s="450"/>
      <c r="K81" s="450"/>
      <c r="M81" s="450"/>
      <c r="N81" s="450"/>
      <c r="O81" s="450"/>
      <c r="P81" s="450"/>
      <c r="Q81" s="450"/>
      <c r="R81" s="450"/>
      <c r="S81" s="450"/>
      <c r="T81" s="450"/>
      <c r="U81" s="450"/>
      <c r="V81" s="450"/>
      <c r="W81" s="450"/>
      <c r="X81" s="450"/>
      <c r="Y81" s="535">
        <f>IF(B81="","",VLOOKUP(B81,Refresh!$A$7:$B$1000,2,FALSE))</f>
        <v>73</v>
      </c>
      <c r="Z81" s="535" t="str">
        <f>IF(Y81="","",VLOOKUP(Y81,Masuk!$B$9:$I$812,8,FALSE))</f>
        <v/>
      </c>
      <c r="AA81" s="577" t="str">
        <f t="shared" si="9"/>
        <v>PH.02</v>
      </c>
      <c r="AB81" s="450"/>
    </row>
    <row r="82" spans="1:28" s="451" customFormat="1" ht="14.15" customHeight="1">
      <c r="A82" s="458" t="str">
        <f>IF(Ref_Brg!A82="","",Ref_Brg!A82)</f>
        <v>PH.02.003</v>
      </c>
      <c r="B82" s="456" t="str">
        <f>IF(Ref_Brg!B82="","",Ref_Brg!B82)</f>
        <v>Daging sapi segar (sandung lamur/brisket)</v>
      </c>
      <c r="C82" s="452" t="str">
        <f>IF(Ref_Brg!C82="","",Ref_Brg!C82)</f>
        <v>kg</v>
      </c>
      <c r="D82" s="453">
        <f>IFERROR(VLOOKUP(B82,Saldo_Brg!$B$9:$D$311,3,FALSE),0)</f>
        <v>0</v>
      </c>
      <c r="E82" s="453">
        <f>SUMIF(Masuk!$E$312:$E$811,B82,Masuk!$H$312:$H$811)</f>
        <v>0</v>
      </c>
      <c r="F82" s="453">
        <f>SUMIF(Keluar!$E$8:$E$507,B82,Keluar!$F$8:$F$507)</f>
        <v>0</v>
      </c>
      <c r="G82" s="680">
        <f t="shared" si="12"/>
        <v>0</v>
      </c>
      <c r="H82" s="685">
        <f t="shared" si="10"/>
        <v>0</v>
      </c>
      <c r="I82" s="536">
        <f t="shared" si="11"/>
        <v>0</v>
      </c>
      <c r="J82" s="450"/>
      <c r="K82" s="450"/>
      <c r="M82" s="450"/>
      <c r="N82" s="450"/>
      <c r="O82" s="450"/>
      <c r="P82" s="450"/>
      <c r="Q82" s="450"/>
      <c r="R82" s="450"/>
      <c r="S82" s="450"/>
      <c r="T82" s="450"/>
      <c r="U82" s="450"/>
      <c r="V82" s="450"/>
      <c r="W82" s="450"/>
      <c r="X82" s="450"/>
      <c r="Y82" s="535">
        <f>IF(B82="","",VLOOKUP(B82,Refresh!$A$7:$B$1000,2,FALSE))</f>
        <v>74</v>
      </c>
      <c r="Z82" s="535" t="str">
        <f>IF(Y82="","",VLOOKUP(Y82,Masuk!$B$9:$I$812,8,FALSE))</f>
        <v/>
      </c>
      <c r="AA82" s="577" t="str">
        <f t="shared" si="9"/>
        <v>PH.02</v>
      </c>
      <c r="AB82" s="450"/>
    </row>
    <row r="83" spans="1:28" s="451" customFormat="1" ht="14.15" customHeight="1">
      <c r="A83" s="458" t="str">
        <f>IF(Ref_Brg!A83="","",Ref_Brg!A83)</f>
        <v>PH.02.004</v>
      </c>
      <c r="B83" s="456" t="str">
        <f>IF(Ref_Brg!B83="","",Ref_Brg!B83)</f>
        <v>Daging sapi segar (paha)</v>
      </c>
      <c r="C83" s="452" t="str">
        <f>IF(Ref_Brg!C83="","",Ref_Brg!C83)</f>
        <v>kg</v>
      </c>
      <c r="D83" s="453">
        <f>IFERROR(VLOOKUP(B83,Saldo_Brg!$B$9:$D$311,3,FALSE),0)</f>
        <v>0</v>
      </c>
      <c r="E83" s="453">
        <f>SUMIF(Masuk!$E$312:$E$811,B83,Masuk!$H$312:$H$811)</f>
        <v>0</v>
      </c>
      <c r="F83" s="453">
        <f>SUMIF(Keluar!$E$8:$E$507,B83,Keluar!$F$8:$F$507)</f>
        <v>0</v>
      </c>
      <c r="G83" s="680">
        <f t="shared" si="12"/>
        <v>0</v>
      </c>
      <c r="H83" s="685">
        <f t="shared" si="10"/>
        <v>0</v>
      </c>
      <c r="I83" s="536">
        <f t="shared" si="11"/>
        <v>0</v>
      </c>
      <c r="J83" s="450"/>
      <c r="K83" s="450"/>
      <c r="M83" s="450"/>
      <c r="N83" s="450"/>
      <c r="O83" s="450"/>
      <c r="P83" s="450"/>
      <c r="Q83" s="450"/>
      <c r="R83" s="450"/>
      <c r="S83" s="450"/>
      <c r="T83" s="450"/>
      <c r="U83" s="450"/>
      <c r="V83" s="450"/>
      <c r="W83" s="450"/>
      <c r="X83" s="450"/>
      <c r="Y83" s="535">
        <f>IF(B83="","",VLOOKUP(B83,Refresh!$A$7:$B$1000,2,FALSE))</f>
        <v>75</v>
      </c>
      <c r="Z83" s="535" t="str">
        <f>IF(Y83="","",VLOOKUP(Y83,Masuk!$B$9:$I$812,8,FALSE))</f>
        <v/>
      </c>
      <c r="AA83" s="577" t="str">
        <f t="shared" si="9"/>
        <v>PH.02</v>
      </c>
      <c r="AB83" s="450"/>
    </row>
    <row r="84" spans="1:28" s="451" customFormat="1" ht="14.15" customHeight="1">
      <c r="A84" s="458" t="str">
        <f>IF(Ref_Brg!A84="","",Ref_Brg!A84)</f>
        <v>PH.02.005</v>
      </c>
      <c r="B84" s="456" t="str">
        <f>IF(Ref_Brg!B84="","",Ref_Brg!B84)</f>
        <v>Daging sapi giling</v>
      </c>
      <c r="C84" s="452" t="str">
        <f>IF(Ref_Brg!C84="","",Ref_Brg!C84)</f>
        <v>kg</v>
      </c>
      <c r="D84" s="453">
        <f>IFERROR(VLOOKUP(B84,Saldo_Brg!$B$9:$D$311,3,FALSE),0)</f>
        <v>0</v>
      </c>
      <c r="E84" s="453">
        <f>SUMIF(Masuk!$E$312:$E$811,B84,Masuk!$H$312:$H$811)</f>
        <v>0</v>
      </c>
      <c r="F84" s="453">
        <f>SUMIF(Keluar!$E$8:$E$507,B84,Keluar!$F$8:$F$507)</f>
        <v>0</v>
      </c>
      <c r="G84" s="680">
        <f t="shared" si="12"/>
        <v>0</v>
      </c>
      <c r="H84" s="685">
        <f t="shared" si="10"/>
        <v>0</v>
      </c>
      <c r="I84" s="536">
        <f t="shared" si="11"/>
        <v>0</v>
      </c>
      <c r="J84" s="450"/>
      <c r="K84" s="450"/>
      <c r="M84" s="450"/>
      <c r="N84" s="450"/>
      <c r="O84" s="450"/>
      <c r="P84" s="450"/>
      <c r="Q84" s="450"/>
      <c r="R84" s="450"/>
      <c r="S84" s="450"/>
      <c r="T84" s="450"/>
      <c r="U84" s="450"/>
      <c r="V84" s="450"/>
      <c r="W84" s="450"/>
      <c r="X84" s="450"/>
      <c r="Y84" s="535">
        <f>IF(B84="","",VLOOKUP(B84,Refresh!$A$7:$B$1000,2,FALSE))</f>
        <v>76</v>
      </c>
      <c r="Z84" s="535" t="str">
        <f>IF(Y84="","",VLOOKUP(Y84,Masuk!$B$9:$I$812,8,FALSE))</f>
        <v/>
      </c>
      <c r="AA84" s="577" t="str">
        <f t="shared" si="9"/>
        <v>PH.02</v>
      </c>
      <c r="AB84" s="450"/>
    </row>
    <row r="85" spans="1:28" s="451" customFormat="1" ht="14.15" customHeight="1">
      <c r="A85" s="458" t="str">
        <f>IF(Ref_Brg!A85="","",Ref_Brg!A85)</f>
        <v>PH.02.006</v>
      </c>
      <c r="B85" s="456" t="str">
        <f>IF(Ref_Brg!B85="","",Ref_Brg!B85)</f>
        <v>Hati sapi</v>
      </c>
      <c r="C85" s="452" t="str">
        <f>IF(Ref_Brg!C85="","",Ref_Brg!C85)</f>
        <v>kg</v>
      </c>
      <c r="D85" s="453">
        <f>IFERROR(VLOOKUP(B85,Saldo_Brg!$B$9:$D$311,3,FALSE),0)</f>
        <v>0</v>
      </c>
      <c r="E85" s="453">
        <f>SUMIF(Masuk!$E$312:$E$811,B85,Masuk!$H$312:$H$811)</f>
        <v>0</v>
      </c>
      <c r="F85" s="453">
        <f>SUMIF(Keluar!$E$8:$E$507,B85,Keluar!$F$8:$F$507)</f>
        <v>0</v>
      </c>
      <c r="G85" s="680">
        <f t="shared" si="12"/>
        <v>0</v>
      </c>
      <c r="H85" s="685">
        <f t="shared" si="10"/>
        <v>0</v>
      </c>
      <c r="I85" s="536">
        <f t="shared" si="11"/>
        <v>0</v>
      </c>
      <c r="J85" s="450"/>
      <c r="K85" s="450"/>
      <c r="M85" s="450"/>
      <c r="N85" s="450"/>
      <c r="O85" s="450"/>
      <c r="P85" s="450"/>
      <c r="Q85" s="450"/>
      <c r="R85" s="450"/>
      <c r="S85" s="450"/>
      <c r="T85" s="450"/>
      <c r="U85" s="450"/>
      <c r="V85" s="450"/>
      <c r="W85" s="450"/>
      <c r="X85" s="450"/>
      <c r="Y85" s="535">
        <f>IF(B85="","",VLOOKUP(B85,Refresh!$A$7:$B$1000,2,FALSE))</f>
        <v>77</v>
      </c>
      <c r="Z85" s="535" t="str">
        <f>IF(Y85="","",VLOOKUP(Y85,Masuk!$B$9:$I$812,8,FALSE))</f>
        <v/>
      </c>
      <c r="AA85" s="577" t="str">
        <f t="shared" si="9"/>
        <v>PH.02</v>
      </c>
      <c r="AB85" s="450"/>
    </row>
    <row r="86" spans="1:28" s="451" customFormat="1" ht="14.15" customHeight="1">
      <c r="A86" s="458" t="str">
        <f>IF(Ref_Brg!A86="","",Ref_Brg!A86)</f>
        <v>PH.02.007</v>
      </c>
      <c r="B86" s="456" t="str">
        <f>IF(Ref_Brg!B86="","",Ref_Brg!B86)</f>
        <v>Iga sapi</v>
      </c>
      <c r="C86" s="452" t="str">
        <f>IF(Ref_Brg!C86="","",Ref_Brg!C86)</f>
        <v>kg</v>
      </c>
      <c r="D86" s="453">
        <f>IFERROR(VLOOKUP(B86,Saldo_Brg!$B$9:$D$311,3,FALSE),0)</f>
        <v>0</v>
      </c>
      <c r="E86" s="453">
        <f>SUMIF(Masuk!$E$312:$E$811,B86,Masuk!$H$312:$H$811)</f>
        <v>0</v>
      </c>
      <c r="F86" s="453">
        <f>SUMIF(Keluar!$E$8:$E$507,B86,Keluar!$F$8:$F$507)</f>
        <v>0</v>
      </c>
      <c r="G86" s="680">
        <f t="shared" si="12"/>
        <v>0</v>
      </c>
      <c r="H86" s="685">
        <f t="shared" si="10"/>
        <v>0</v>
      </c>
      <c r="I86" s="536">
        <f t="shared" si="11"/>
        <v>0</v>
      </c>
      <c r="J86" s="450"/>
      <c r="K86" s="450"/>
      <c r="M86" s="450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  <c r="Y86" s="535">
        <f>IF(B86="","",VLOOKUP(B86,Refresh!$A$7:$B$1000,2,FALSE))</f>
        <v>78</v>
      </c>
      <c r="Z86" s="535" t="str">
        <f>IF(Y86="","",VLOOKUP(Y86,Masuk!$B$9:$I$812,8,FALSE))</f>
        <v/>
      </c>
      <c r="AA86" s="577" t="str">
        <f t="shared" si="9"/>
        <v>PH.02</v>
      </c>
      <c r="AB86" s="450"/>
    </row>
    <row r="87" spans="1:28" s="451" customFormat="1" ht="14.15" customHeight="1">
      <c r="A87" s="458" t="str">
        <f>IF(Ref_Brg!A87="","",Ref_Brg!A87)</f>
        <v>PH.02.008</v>
      </c>
      <c r="B87" s="456" t="str">
        <f>IF(Ref_Brg!B87="","",Ref_Brg!B87)</f>
        <v>Daging kerbau segar</v>
      </c>
      <c r="C87" s="452" t="str">
        <f>IF(Ref_Brg!C87="","",Ref_Brg!C87)</f>
        <v>kg</v>
      </c>
      <c r="D87" s="453">
        <f>IFERROR(VLOOKUP(B87,Saldo_Brg!$B$9:$D$311,3,FALSE),0)</f>
        <v>0</v>
      </c>
      <c r="E87" s="453">
        <f>SUMIF(Masuk!$E$312:$E$811,B87,Masuk!$H$312:$H$811)</f>
        <v>0</v>
      </c>
      <c r="F87" s="453">
        <f>SUMIF(Keluar!$E$8:$E$507,B87,Keluar!$F$8:$F$507)</f>
        <v>0</v>
      </c>
      <c r="G87" s="680">
        <f t="shared" si="12"/>
        <v>0</v>
      </c>
      <c r="H87" s="685">
        <f t="shared" si="10"/>
        <v>0</v>
      </c>
      <c r="I87" s="536">
        <f t="shared" si="11"/>
        <v>0</v>
      </c>
      <c r="J87" s="450"/>
      <c r="K87" s="450"/>
      <c r="M87" s="450"/>
      <c r="N87" s="450"/>
      <c r="O87" s="450"/>
      <c r="P87" s="450"/>
      <c r="Q87" s="450"/>
      <c r="R87" s="450"/>
      <c r="S87" s="450"/>
      <c r="T87" s="450"/>
      <c r="U87" s="450"/>
      <c r="V87" s="450"/>
      <c r="W87" s="450"/>
      <c r="X87" s="450"/>
      <c r="Y87" s="535">
        <f>IF(B87="","",VLOOKUP(B87,Refresh!$A$7:$B$1000,2,FALSE))</f>
        <v>79</v>
      </c>
      <c r="Z87" s="535" t="str">
        <f>IF(Y87="","",VLOOKUP(Y87,Masuk!$B$9:$I$812,8,FALSE))</f>
        <v/>
      </c>
      <c r="AA87" s="577" t="str">
        <f t="shared" si="9"/>
        <v>PH.02</v>
      </c>
      <c r="AB87" s="450"/>
    </row>
    <row r="88" spans="1:28" s="451" customFormat="1" ht="14.15" customHeight="1">
      <c r="A88" s="458" t="str">
        <f>IF(Ref_Brg!A88="","",Ref_Brg!A88)</f>
        <v>PH.02.009</v>
      </c>
      <c r="B88" s="456" t="str">
        <f>IF(Ref_Brg!B88="","",Ref_Brg!B88)</f>
        <v>Daging kambing segar</v>
      </c>
      <c r="C88" s="452" t="str">
        <f>IF(Ref_Brg!C88="","",Ref_Brg!C88)</f>
        <v>kg</v>
      </c>
      <c r="D88" s="453">
        <f>IFERROR(VLOOKUP(B88,Saldo_Brg!$B$9:$D$311,3,FALSE),0)</f>
        <v>0</v>
      </c>
      <c r="E88" s="453">
        <f>SUMIF(Masuk!$E$312:$E$811,B88,Masuk!$H$312:$H$811)</f>
        <v>0</v>
      </c>
      <c r="F88" s="453">
        <f>SUMIF(Keluar!$E$8:$E$507,B88,Keluar!$F$8:$F$507)</f>
        <v>0</v>
      </c>
      <c r="G88" s="680">
        <f t="shared" si="12"/>
        <v>0</v>
      </c>
      <c r="H88" s="685">
        <f t="shared" si="10"/>
        <v>0</v>
      </c>
      <c r="I88" s="536">
        <f t="shared" si="11"/>
        <v>0</v>
      </c>
      <c r="J88" s="450"/>
      <c r="K88" s="450"/>
      <c r="M88" s="450"/>
      <c r="N88" s="450"/>
      <c r="O88" s="450"/>
      <c r="P88" s="450"/>
      <c r="Q88" s="450"/>
      <c r="R88" s="450"/>
      <c r="S88" s="450"/>
      <c r="T88" s="450"/>
      <c r="U88" s="450"/>
      <c r="V88" s="450"/>
      <c r="W88" s="450"/>
      <c r="X88" s="450"/>
      <c r="Y88" s="535">
        <f>IF(B88="","",VLOOKUP(B88,Refresh!$A$7:$B$1000,2,FALSE))</f>
        <v>80</v>
      </c>
      <c r="Z88" s="535" t="str">
        <f>IF(Y88="","",VLOOKUP(Y88,Masuk!$B$9:$I$812,8,FALSE))</f>
        <v/>
      </c>
      <c r="AA88" s="577" t="str">
        <f t="shared" si="9"/>
        <v>PH.02</v>
      </c>
      <c r="AB88" s="450"/>
    </row>
    <row r="89" spans="1:28" s="451" customFormat="1" ht="14.15" customHeight="1">
      <c r="A89" s="458" t="str">
        <f>IF(Ref_Brg!A89="","",Ref_Brg!A89)</f>
        <v>PH.02.010</v>
      </c>
      <c r="B89" s="456" t="str">
        <f>IF(Ref_Brg!B89="","",Ref_Brg!B89)</f>
        <v>Daging domba segar</v>
      </c>
      <c r="C89" s="452" t="str">
        <f>IF(Ref_Brg!C89="","",Ref_Brg!C89)</f>
        <v>kg</v>
      </c>
      <c r="D89" s="453">
        <f>IFERROR(VLOOKUP(B89,Saldo_Brg!$B$9:$D$311,3,FALSE),0)</f>
        <v>0</v>
      </c>
      <c r="E89" s="453">
        <f>SUMIF(Masuk!$E$312:$E$811,B89,Masuk!$H$312:$H$811)</f>
        <v>0</v>
      </c>
      <c r="F89" s="453">
        <f>SUMIF(Keluar!$E$8:$E$507,B89,Keluar!$F$8:$F$507)</f>
        <v>0</v>
      </c>
      <c r="G89" s="680">
        <f t="shared" si="12"/>
        <v>0</v>
      </c>
      <c r="H89" s="685">
        <f t="shared" si="10"/>
        <v>0</v>
      </c>
      <c r="I89" s="536">
        <f t="shared" si="11"/>
        <v>0</v>
      </c>
      <c r="J89" s="450"/>
      <c r="K89" s="450"/>
      <c r="M89" s="450"/>
      <c r="N89" s="450"/>
      <c r="O89" s="450"/>
      <c r="P89" s="450"/>
      <c r="Q89" s="450"/>
      <c r="R89" s="450"/>
      <c r="S89" s="450"/>
      <c r="T89" s="450"/>
      <c r="U89" s="450"/>
      <c r="V89" s="450"/>
      <c r="W89" s="450"/>
      <c r="X89" s="450"/>
      <c r="Y89" s="535">
        <f>IF(B89="","",VLOOKUP(B89,Refresh!$A$7:$B$1000,2,FALSE))</f>
        <v>81</v>
      </c>
      <c r="Z89" s="535" t="str">
        <f>IF(Y89="","",VLOOKUP(Y89,Masuk!$B$9:$I$812,8,FALSE))</f>
        <v/>
      </c>
      <c r="AA89" s="577" t="str">
        <f t="shared" si="9"/>
        <v>PH.02</v>
      </c>
      <c r="AB89" s="450"/>
    </row>
    <row r="90" spans="1:28" s="451" customFormat="1" ht="14.15" customHeight="1">
      <c r="A90" s="458" t="str">
        <f>IF(Ref_Brg!A90="","",Ref_Brg!A90)</f>
        <v>PH.02.011</v>
      </c>
      <c r="B90" s="456" t="str">
        <f>IF(Ref_Brg!B90="","",Ref_Brg!B90)</f>
        <v>Hati kambing</v>
      </c>
      <c r="C90" s="452" t="str">
        <f>IF(Ref_Brg!C90="","",Ref_Brg!C90)</f>
        <v>kg</v>
      </c>
      <c r="D90" s="453">
        <f>IFERROR(VLOOKUP(B90,Saldo_Brg!$B$9:$D$311,3,FALSE),0)</f>
        <v>0</v>
      </c>
      <c r="E90" s="453">
        <f>SUMIF(Masuk!$E$312:$E$811,B90,Masuk!$H$312:$H$811)</f>
        <v>0</v>
      </c>
      <c r="F90" s="453">
        <f>SUMIF(Keluar!$E$8:$E$507,B90,Keluar!$F$8:$F$507)</f>
        <v>0</v>
      </c>
      <c r="G90" s="680">
        <f t="shared" si="12"/>
        <v>0</v>
      </c>
      <c r="H90" s="685">
        <f t="shared" si="10"/>
        <v>0</v>
      </c>
      <c r="I90" s="536">
        <f t="shared" si="11"/>
        <v>0</v>
      </c>
      <c r="J90" s="450"/>
      <c r="K90" s="450"/>
      <c r="M90" s="450"/>
      <c r="N90" s="450"/>
      <c r="O90" s="450"/>
      <c r="P90" s="450"/>
      <c r="Q90" s="450"/>
      <c r="R90" s="450"/>
      <c r="S90" s="450"/>
      <c r="T90" s="450"/>
      <c r="U90" s="450"/>
      <c r="V90" s="450"/>
      <c r="W90" s="450"/>
      <c r="X90" s="450"/>
      <c r="Y90" s="535">
        <f>IF(B90="","",VLOOKUP(B90,Refresh!$A$7:$B$1000,2,FALSE))</f>
        <v>82</v>
      </c>
      <c r="Z90" s="535" t="str">
        <f>IF(Y90="","",VLOOKUP(Y90,Masuk!$B$9:$I$812,8,FALSE))</f>
        <v/>
      </c>
      <c r="AA90" s="577" t="str">
        <f t="shared" si="9"/>
        <v>PH.02</v>
      </c>
      <c r="AB90" s="450"/>
    </row>
    <row r="91" spans="1:28" s="451" customFormat="1" ht="14.15" customHeight="1">
      <c r="A91" s="458" t="str">
        <f>IF(Ref_Brg!A91="","",Ref_Brg!A91)</f>
        <v>PH.02.012</v>
      </c>
      <c r="B91" s="456" t="str">
        <f>IF(Ref_Brg!B91="","",Ref_Brg!B91)</f>
        <v>Sosis sapi</v>
      </c>
      <c r="C91" s="452" t="str">
        <f>IF(Ref_Brg!C91="","",Ref_Brg!C91)</f>
        <v>pak</v>
      </c>
      <c r="D91" s="453">
        <f>IFERROR(VLOOKUP(B91,Saldo_Brg!$B$9:$D$311,3,FALSE),0)</f>
        <v>0</v>
      </c>
      <c r="E91" s="453">
        <f>SUMIF(Masuk!$E$312:$E$811,B91,Masuk!$H$312:$H$811)</f>
        <v>0</v>
      </c>
      <c r="F91" s="453">
        <f>SUMIF(Keluar!$E$8:$E$507,B91,Keluar!$F$8:$F$507)</f>
        <v>0</v>
      </c>
      <c r="G91" s="680">
        <f t="shared" si="12"/>
        <v>0</v>
      </c>
      <c r="H91" s="685">
        <f t="shared" si="10"/>
        <v>0</v>
      </c>
      <c r="I91" s="536">
        <f t="shared" si="11"/>
        <v>0</v>
      </c>
      <c r="J91" s="450"/>
      <c r="K91" s="450"/>
      <c r="M91" s="450"/>
      <c r="N91" s="450"/>
      <c r="O91" s="450"/>
      <c r="P91" s="450"/>
      <c r="Q91" s="450"/>
      <c r="R91" s="450"/>
      <c r="S91" s="450"/>
      <c r="T91" s="450"/>
      <c r="U91" s="450"/>
      <c r="V91" s="450"/>
      <c r="W91" s="450"/>
      <c r="X91" s="450"/>
      <c r="Y91" s="535">
        <f>IF(B91="","",VLOOKUP(B91,Refresh!$A$7:$B$1000,2,FALSE))</f>
        <v>83</v>
      </c>
      <c r="Z91" s="535" t="str">
        <f>IF(Y91="","",VLOOKUP(Y91,Masuk!$B$9:$I$812,8,FALSE))</f>
        <v/>
      </c>
      <c r="AA91" s="577" t="str">
        <f t="shared" si="9"/>
        <v>PH.02</v>
      </c>
      <c r="AB91" s="450"/>
    </row>
    <row r="92" spans="1:28" s="451" customFormat="1" ht="14.15" customHeight="1">
      <c r="A92" s="458" t="str">
        <f>IF(Ref_Brg!A92="","",Ref_Brg!A92)</f>
        <v>PH.02.099</v>
      </c>
      <c r="B92" s="456" t="str">
        <f>IF(Ref_Brg!B92="","",Ref_Brg!B92)</f>
        <v>Daging sapi/kerbau/kambing-lainnya</v>
      </c>
      <c r="C92" s="452" t="str">
        <f>IF(Ref_Brg!C92="","",Ref_Brg!C92)</f>
        <v>kg</v>
      </c>
      <c r="D92" s="453">
        <f>IFERROR(VLOOKUP(B92,Saldo_Brg!$B$9:$D$311,3,FALSE),0)</f>
        <v>0</v>
      </c>
      <c r="E92" s="453">
        <f>SUMIF(Masuk!$E$312:$E$811,B92,Masuk!$H$312:$H$811)</f>
        <v>0</v>
      </c>
      <c r="F92" s="453">
        <f>SUMIF(Keluar!$E$8:$E$507,B92,Keluar!$F$8:$F$507)</f>
        <v>0</v>
      </c>
      <c r="G92" s="680">
        <f t="shared" si="12"/>
        <v>0</v>
      </c>
      <c r="H92" s="685">
        <f t="shared" si="10"/>
        <v>0</v>
      </c>
      <c r="I92" s="536">
        <f t="shared" si="11"/>
        <v>0</v>
      </c>
      <c r="J92" s="450"/>
      <c r="K92" s="450"/>
      <c r="M92" s="450"/>
      <c r="N92" s="450"/>
      <c r="O92" s="450"/>
      <c r="P92" s="450"/>
      <c r="Q92" s="450"/>
      <c r="R92" s="450"/>
      <c r="S92" s="450"/>
      <c r="T92" s="450"/>
      <c r="U92" s="450"/>
      <c r="V92" s="450"/>
      <c r="W92" s="450"/>
      <c r="X92" s="450"/>
      <c r="Y92" s="535">
        <f>IF(B92="","",VLOOKUP(B92,Refresh!$A$7:$B$1000,2,FALSE))</f>
        <v>84</v>
      </c>
      <c r="Z92" s="535" t="str">
        <f>IF(Y92="","",VLOOKUP(Y92,Masuk!$B$9:$I$812,8,FALSE))</f>
        <v/>
      </c>
      <c r="AA92" s="577" t="str">
        <f t="shared" si="9"/>
        <v>PH.02</v>
      </c>
      <c r="AB92" s="450"/>
    </row>
    <row r="93" spans="1:28" s="451" customFormat="1" ht="14.15" customHeight="1">
      <c r="A93" s="584" t="str">
        <f>IF(Ref_Brg!A93="","",Ref_Brg!A93)</f>
        <v>PH.03</v>
      </c>
      <c r="B93" s="579" t="str">
        <f>IF(Ref_Brg!B93="","",Ref_Brg!B93)</f>
        <v>IKAN AIR TAWAR</v>
      </c>
      <c r="C93" s="585" t="str">
        <f>IF(Ref_Brg!C93="","",Ref_Brg!C93)</f>
        <v/>
      </c>
      <c r="D93" s="586"/>
      <c r="E93" s="586"/>
      <c r="F93" s="586"/>
      <c r="G93" s="681"/>
      <c r="H93" s="686"/>
      <c r="I93" s="587"/>
      <c r="J93" s="450"/>
      <c r="K93" s="450"/>
      <c r="M93" s="450"/>
      <c r="N93" s="450"/>
      <c r="O93" s="450"/>
      <c r="P93" s="450"/>
      <c r="Q93" s="450"/>
      <c r="R93" s="450"/>
      <c r="S93" s="450"/>
      <c r="T93" s="450"/>
      <c r="U93" s="450"/>
      <c r="V93" s="450"/>
      <c r="W93" s="450"/>
      <c r="X93" s="450"/>
      <c r="Y93" s="535">
        <f>IF(B93="","",VLOOKUP(B93,Refresh!$A$7:$B$1000,2,FALSE))</f>
        <v>85</v>
      </c>
      <c r="Z93" s="535" t="str">
        <f>IF(Y93="","",VLOOKUP(Y93,Masuk!$B$9:$I$812,8,FALSE))</f>
        <v/>
      </c>
      <c r="AA93" s="577" t="str">
        <f t="shared" si="9"/>
        <v>PH.03</v>
      </c>
      <c r="AB93" s="450"/>
    </row>
    <row r="94" spans="1:28" s="451" customFormat="1" ht="14.15" customHeight="1">
      <c r="A94" s="458" t="str">
        <f>IF(Ref_Brg!A94="","",Ref_Brg!A94)</f>
        <v>PH.03.001</v>
      </c>
      <c r="B94" s="456" t="str">
        <f>IF(Ref_Brg!B94="","",Ref_Brg!B94)</f>
        <v>Lele</v>
      </c>
      <c r="C94" s="452" t="str">
        <f>IF(Ref_Brg!C94="","",Ref_Brg!C94)</f>
        <v>kg</v>
      </c>
      <c r="D94" s="453">
        <f>IFERROR(VLOOKUP(B94,Saldo_Brg!$B$9:$D$311,3,FALSE),0)</f>
        <v>0</v>
      </c>
      <c r="E94" s="453">
        <f>SUMIF(Masuk!$E$312:$E$811,B94,Masuk!$H$312:$H$811)</f>
        <v>0</v>
      </c>
      <c r="F94" s="453">
        <f>SUMIF(Keluar!$E$8:$E$507,B94,Keluar!$F$8:$F$507)</f>
        <v>0</v>
      </c>
      <c r="G94" s="680">
        <f t="shared" ref="G94:G102" si="13">D94+E94-F94</f>
        <v>0</v>
      </c>
      <c r="H94" s="685">
        <f t="shared" si="10"/>
        <v>0</v>
      </c>
      <c r="I94" s="536">
        <f t="shared" si="11"/>
        <v>0</v>
      </c>
      <c r="J94" s="450"/>
      <c r="K94" s="450"/>
      <c r="M94" s="450"/>
      <c r="N94" s="450"/>
      <c r="O94" s="450"/>
      <c r="P94" s="450"/>
      <c r="Q94" s="450"/>
      <c r="R94" s="450"/>
      <c r="S94" s="450"/>
      <c r="T94" s="450"/>
      <c r="U94" s="450"/>
      <c r="V94" s="450"/>
      <c r="W94" s="450"/>
      <c r="X94" s="450"/>
      <c r="Y94" s="535">
        <f>IF(B94="","",VLOOKUP(B94,Refresh!$A$7:$B$1000,2,FALSE))</f>
        <v>86</v>
      </c>
      <c r="Z94" s="535" t="str">
        <f>IF(Y94="","",VLOOKUP(Y94,Masuk!$B$9:$I$812,8,FALSE))</f>
        <v/>
      </c>
      <c r="AA94" s="577" t="str">
        <f t="shared" si="9"/>
        <v>PH.03</v>
      </c>
      <c r="AB94" s="450"/>
    </row>
    <row r="95" spans="1:28" s="451" customFormat="1" ht="14.15" customHeight="1">
      <c r="A95" s="458" t="str">
        <f>IF(Ref_Brg!A95="","",Ref_Brg!A95)</f>
        <v>PH.03.002</v>
      </c>
      <c r="B95" s="456" t="str">
        <f>IF(Ref_Brg!B95="","",Ref_Brg!B95)</f>
        <v>Nila</v>
      </c>
      <c r="C95" s="452" t="str">
        <f>IF(Ref_Brg!C95="","",Ref_Brg!C95)</f>
        <v>kg</v>
      </c>
      <c r="D95" s="453">
        <f>IFERROR(VLOOKUP(B95,Saldo_Brg!$B$9:$D$311,3,FALSE),0)</f>
        <v>0</v>
      </c>
      <c r="E95" s="453">
        <f>SUMIF(Masuk!$E$312:$E$811,B95,Masuk!$H$312:$H$811)</f>
        <v>0</v>
      </c>
      <c r="F95" s="453">
        <f>SUMIF(Keluar!$E$8:$E$507,B95,Keluar!$F$8:$F$507)</f>
        <v>0</v>
      </c>
      <c r="G95" s="680">
        <f t="shared" si="13"/>
        <v>0</v>
      </c>
      <c r="H95" s="685">
        <f t="shared" si="10"/>
        <v>0</v>
      </c>
      <c r="I95" s="536">
        <f t="shared" si="11"/>
        <v>0</v>
      </c>
      <c r="J95" s="450"/>
      <c r="K95" s="450"/>
      <c r="M95" s="450"/>
      <c r="N95" s="450"/>
      <c r="O95" s="450"/>
      <c r="P95" s="450"/>
      <c r="Q95" s="450"/>
      <c r="R95" s="450"/>
      <c r="S95" s="450"/>
      <c r="T95" s="450"/>
      <c r="U95" s="450"/>
      <c r="V95" s="450"/>
      <c r="W95" s="450"/>
      <c r="X95" s="450"/>
      <c r="Y95" s="535">
        <f>IF(B95="","",VLOOKUP(B95,Refresh!$A$7:$B$1000,2,FALSE))</f>
        <v>87</v>
      </c>
      <c r="Z95" s="535" t="str">
        <f>IF(Y95="","",VLOOKUP(Y95,Masuk!$B$9:$I$812,8,FALSE))</f>
        <v/>
      </c>
      <c r="AA95" s="577" t="str">
        <f t="shared" si="9"/>
        <v>PH.03</v>
      </c>
      <c r="AB95" s="450"/>
    </row>
    <row r="96" spans="1:28" s="451" customFormat="1" ht="14.15" customHeight="1">
      <c r="A96" s="458" t="str">
        <f>IF(Ref_Brg!A96="","",Ref_Brg!A96)</f>
        <v>PH.03.003</v>
      </c>
      <c r="B96" s="456" t="str">
        <f>IF(Ref_Brg!B96="","",Ref_Brg!B96)</f>
        <v>Mujair</v>
      </c>
      <c r="C96" s="452" t="str">
        <f>IF(Ref_Brg!C96="","",Ref_Brg!C96)</f>
        <v>kg</v>
      </c>
      <c r="D96" s="453">
        <f>IFERROR(VLOOKUP(B96,Saldo_Brg!$B$9:$D$311,3,FALSE),0)</f>
        <v>0</v>
      </c>
      <c r="E96" s="453">
        <f>SUMIF(Masuk!$E$312:$E$811,B96,Masuk!$H$312:$H$811)</f>
        <v>0</v>
      </c>
      <c r="F96" s="453">
        <f>SUMIF(Keluar!$E$8:$E$507,B96,Keluar!$F$8:$F$507)</f>
        <v>0</v>
      </c>
      <c r="G96" s="680">
        <f t="shared" si="13"/>
        <v>0</v>
      </c>
      <c r="H96" s="685">
        <f t="shared" si="10"/>
        <v>0</v>
      </c>
      <c r="I96" s="536">
        <f t="shared" si="11"/>
        <v>0</v>
      </c>
      <c r="J96" s="450"/>
      <c r="K96" s="450"/>
      <c r="M96" s="450"/>
      <c r="N96" s="450"/>
      <c r="O96" s="450"/>
      <c r="P96" s="450"/>
      <c r="Q96" s="450"/>
      <c r="R96" s="450"/>
      <c r="S96" s="450"/>
      <c r="T96" s="450"/>
      <c r="U96" s="450"/>
      <c r="V96" s="450"/>
      <c r="W96" s="450"/>
      <c r="X96" s="450"/>
      <c r="Y96" s="535">
        <f>IF(B96="","",VLOOKUP(B96,Refresh!$A$7:$B$1000,2,FALSE))</f>
        <v>88</v>
      </c>
      <c r="Z96" s="535" t="str">
        <f>IF(Y96="","",VLOOKUP(Y96,Masuk!$B$9:$I$812,8,FALSE))</f>
        <v/>
      </c>
      <c r="AA96" s="577" t="str">
        <f t="shared" si="9"/>
        <v>PH.03</v>
      </c>
      <c r="AB96" s="450"/>
    </row>
    <row r="97" spans="1:28" s="451" customFormat="1" ht="14.15" customHeight="1">
      <c r="A97" s="458" t="str">
        <f>IF(Ref_Brg!A97="","",Ref_Brg!A97)</f>
        <v>PH.03.004</v>
      </c>
      <c r="B97" s="456" t="str">
        <f>IF(Ref_Brg!B97="","",Ref_Brg!B97)</f>
        <v>Patin</v>
      </c>
      <c r="C97" s="452" t="str">
        <f>IF(Ref_Brg!C97="","",Ref_Brg!C97)</f>
        <v>kg</v>
      </c>
      <c r="D97" s="453">
        <f>IFERROR(VLOOKUP(B97,Saldo_Brg!$B$9:$D$311,3,FALSE),0)</f>
        <v>0</v>
      </c>
      <c r="E97" s="453">
        <f>SUMIF(Masuk!$E$312:$E$811,B97,Masuk!$H$312:$H$811)</f>
        <v>0</v>
      </c>
      <c r="F97" s="453">
        <f>SUMIF(Keluar!$E$8:$E$507,B97,Keluar!$F$8:$F$507)</f>
        <v>0</v>
      </c>
      <c r="G97" s="680">
        <f t="shared" si="13"/>
        <v>0</v>
      </c>
      <c r="H97" s="685">
        <f t="shared" si="10"/>
        <v>0</v>
      </c>
      <c r="I97" s="536">
        <f t="shared" si="11"/>
        <v>0</v>
      </c>
      <c r="J97" s="450"/>
      <c r="K97" s="450"/>
      <c r="M97" s="450"/>
      <c r="N97" s="450"/>
      <c r="O97" s="450"/>
      <c r="P97" s="450"/>
      <c r="Q97" s="450"/>
      <c r="R97" s="450"/>
      <c r="S97" s="450"/>
      <c r="T97" s="450"/>
      <c r="U97" s="450"/>
      <c r="V97" s="450"/>
      <c r="W97" s="450"/>
      <c r="X97" s="450"/>
      <c r="Y97" s="535">
        <f>IF(B97="","",VLOOKUP(B97,Refresh!$A$7:$B$1000,2,FALSE))</f>
        <v>89</v>
      </c>
      <c r="Z97" s="535" t="str">
        <f>IF(Y97="","",VLOOKUP(Y97,Masuk!$B$9:$I$812,8,FALSE))</f>
        <v/>
      </c>
      <c r="AA97" s="577" t="str">
        <f t="shared" si="9"/>
        <v>PH.03</v>
      </c>
      <c r="AB97" s="450"/>
    </row>
    <row r="98" spans="1:28" s="451" customFormat="1" ht="14.15" customHeight="1">
      <c r="A98" s="458" t="str">
        <f>IF(Ref_Brg!A98="","",Ref_Brg!A98)</f>
        <v>PH.03.005</v>
      </c>
      <c r="B98" s="456" t="str">
        <f>IF(Ref_Brg!B98="","",Ref_Brg!B98)</f>
        <v>Gurame</v>
      </c>
      <c r="C98" s="452" t="str">
        <f>IF(Ref_Brg!C98="","",Ref_Brg!C98)</f>
        <v>kg</v>
      </c>
      <c r="D98" s="453">
        <f>IFERROR(VLOOKUP(B98,Saldo_Brg!$B$9:$D$311,3,FALSE),0)</f>
        <v>0</v>
      </c>
      <c r="E98" s="453">
        <f>SUMIF(Masuk!$E$312:$E$811,B98,Masuk!$H$312:$H$811)</f>
        <v>0</v>
      </c>
      <c r="F98" s="453">
        <f>SUMIF(Keluar!$E$8:$E$507,B98,Keluar!$F$8:$F$507)</f>
        <v>0</v>
      </c>
      <c r="G98" s="680">
        <f t="shared" si="13"/>
        <v>0</v>
      </c>
      <c r="H98" s="685">
        <f t="shared" si="10"/>
        <v>0</v>
      </c>
      <c r="I98" s="536">
        <f t="shared" si="11"/>
        <v>0</v>
      </c>
      <c r="J98" s="450"/>
      <c r="K98" s="450"/>
      <c r="M98" s="450"/>
      <c r="N98" s="450"/>
      <c r="O98" s="450"/>
      <c r="P98" s="450"/>
      <c r="Q98" s="450"/>
      <c r="R98" s="450"/>
      <c r="S98" s="450"/>
      <c r="T98" s="450"/>
      <c r="U98" s="450"/>
      <c r="V98" s="450"/>
      <c r="W98" s="450"/>
      <c r="X98" s="450"/>
      <c r="Y98" s="535">
        <f>IF(B98="","",VLOOKUP(B98,Refresh!$A$7:$B$1000,2,FALSE))</f>
        <v>90</v>
      </c>
      <c r="Z98" s="535" t="str">
        <f>IF(Y98="","",VLOOKUP(Y98,Masuk!$B$9:$I$812,8,FALSE))</f>
        <v/>
      </c>
      <c r="AA98" s="577" t="str">
        <f t="shared" si="9"/>
        <v>PH.03</v>
      </c>
      <c r="AB98" s="450"/>
    </row>
    <row r="99" spans="1:28" s="451" customFormat="1" ht="14.15" customHeight="1">
      <c r="A99" s="458" t="str">
        <f>IF(Ref_Brg!A99="","",Ref_Brg!A99)</f>
        <v>PH.03.006</v>
      </c>
      <c r="B99" s="456" t="str">
        <f>IF(Ref_Brg!B99="","",Ref_Brg!B99)</f>
        <v>Mas</v>
      </c>
      <c r="C99" s="452" t="str">
        <f>IF(Ref_Brg!C99="","",Ref_Brg!C99)</f>
        <v>kg</v>
      </c>
      <c r="D99" s="453">
        <f>IFERROR(VLOOKUP(B99,Saldo_Brg!$B$9:$D$311,3,FALSE),0)</f>
        <v>0</v>
      </c>
      <c r="E99" s="453">
        <f>SUMIF(Masuk!$E$312:$E$811,B99,Masuk!$H$312:$H$811)</f>
        <v>0</v>
      </c>
      <c r="F99" s="453">
        <f>SUMIF(Keluar!$E$8:$E$507,B99,Keluar!$F$8:$F$507)</f>
        <v>0</v>
      </c>
      <c r="G99" s="680">
        <f t="shared" si="13"/>
        <v>0</v>
      </c>
      <c r="H99" s="685">
        <f t="shared" si="10"/>
        <v>0</v>
      </c>
      <c r="I99" s="536">
        <f t="shared" si="11"/>
        <v>0</v>
      </c>
      <c r="J99" s="450"/>
      <c r="K99" s="450"/>
      <c r="M99" s="450"/>
      <c r="N99" s="450"/>
      <c r="O99" s="450"/>
      <c r="P99" s="450"/>
      <c r="Q99" s="450"/>
      <c r="R99" s="450"/>
      <c r="S99" s="450"/>
      <c r="T99" s="450"/>
      <c r="U99" s="450"/>
      <c r="V99" s="450"/>
      <c r="W99" s="450"/>
      <c r="X99" s="450"/>
      <c r="Y99" s="535">
        <f>IF(B99="","",VLOOKUP(B99,Refresh!$A$7:$B$1000,2,FALSE))</f>
        <v>91</v>
      </c>
      <c r="Z99" s="535" t="str">
        <f>IF(Y99="","",VLOOKUP(Y99,Masuk!$B$9:$I$812,8,FALSE))</f>
        <v/>
      </c>
      <c r="AA99" s="577" t="str">
        <f t="shared" si="9"/>
        <v>PH.03</v>
      </c>
      <c r="AB99" s="450"/>
    </row>
    <row r="100" spans="1:28" s="451" customFormat="1" ht="14.15" customHeight="1">
      <c r="A100" s="458" t="str">
        <f>IF(Ref_Brg!A100="","",Ref_Brg!A100)</f>
        <v>PH.03.007</v>
      </c>
      <c r="B100" s="456" t="str">
        <f>IF(Ref_Brg!B100="","",Ref_Brg!B100)</f>
        <v>Gabus</v>
      </c>
      <c r="C100" s="452" t="str">
        <f>IF(Ref_Brg!C100="","",Ref_Brg!C100)</f>
        <v>kg</v>
      </c>
      <c r="D100" s="453">
        <f>IFERROR(VLOOKUP(B100,Saldo_Brg!$B$9:$D$311,3,FALSE),0)</f>
        <v>0</v>
      </c>
      <c r="E100" s="453">
        <f>SUMIF(Masuk!$E$312:$E$811,B100,Masuk!$H$312:$H$811)</f>
        <v>0</v>
      </c>
      <c r="F100" s="453">
        <f>SUMIF(Keluar!$E$8:$E$507,B100,Keluar!$F$8:$F$507)</f>
        <v>0</v>
      </c>
      <c r="G100" s="680">
        <f t="shared" si="13"/>
        <v>0</v>
      </c>
      <c r="H100" s="685">
        <f t="shared" si="10"/>
        <v>0</v>
      </c>
      <c r="I100" s="536">
        <f t="shared" si="11"/>
        <v>0</v>
      </c>
      <c r="J100" s="450"/>
      <c r="K100" s="450"/>
      <c r="M100" s="450"/>
      <c r="N100" s="450"/>
      <c r="O100" s="450"/>
      <c r="P100" s="450"/>
      <c r="Q100" s="450"/>
      <c r="R100" s="450"/>
      <c r="S100" s="450"/>
      <c r="T100" s="450"/>
      <c r="U100" s="450"/>
      <c r="V100" s="450"/>
      <c r="W100" s="450"/>
      <c r="X100" s="450"/>
      <c r="Y100" s="535">
        <f>IF(B100="","",VLOOKUP(B100,Refresh!$A$7:$B$1000,2,FALSE))</f>
        <v>92</v>
      </c>
      <c r="Z100" s="535" t="str">
        <f>IF(Y100="","",VLOOKUP(Y100,Masuk!$B$9:$I$812,8,FALSE))</f>
        <v/>
      </c>
      <c r="AA100" s="577" t="str">
        <f t="shared" si="9"/>
        <v>PH.03</v>
      </c>
      <c r="AB100" s="450"/>
    </row>
    <row r="101" spans="1:28" s="451" customFormat="1" ht="14.15" customHeight="1">
      <c r="A101" s="458" t="str">
        <f>IF(Ref_Brg!A101="","",Ref_Brg!A101)</f>
        <v>PH.03.008</v>
      </c>
      <c r="B101" s="456" t="str">
        <f>IF(Ref_Brg!B101="","",Ref_Brg!B101)</f>
        <v>Fillet ikan tawar</v>
      </c>
      <c r="C101" s="452" t="str">
        <f>IF(Ref_Brg!C101="","",Ref_Brg!C101)</f>
        <v>kg</v>
      </c>
      <c r="D101" s="453">
        <f>IFERROR(VLOOKUP(B101,Saldo_Brg!$B$9:$D$311,3,FALSE),0)</f>
        <v>0</v>
      </c>
      <c r="E101" s="453">
        <f>SUMIF(Masuk!$E$312:$E$811,B101,Masuk!$H$312:$H$811)</f>
        <v>0</v>
      </c>
      <c r="F101" s="453">
        <f>SUMIF(Keluar!$E$8:$E$507,B101,Keluar!$F$8:$F$507)</f>
        <v>0</v>
      </c>
      <c r="G101" s="680">
        <f t="shared" si="13"/>
        <v>0</v>
      </c>
      <c r="H101" s="685">
        <f t="shared" si="10"/>
        <v>0</v>
      </c>
      <c r="I101" s="536">
        <f t="shared" si="11"/>
        <v>0</v>
      </c>
      <c r="J101" s="454"/>
      <c r="K101" s="454"/>
      <c r="M101" s="454"/>
      <c r="N101" s="454"/>
      <c r="O101" s="454"/>
      <c r="P101" s="454"/>
      <c r="Q101" s="454"/>
      <c r="R101" s="454"/>
      <c r="S101" s="454"/>
      <c r="T101" s="454"/>
      <c r="U101" s="454"/>
      <c r="V101" s="454"/>
      <c r="W101" s="454"/>
      <c r="X101" s="454"/>
      <c r="Y101" s="535">
        <f>IF(B101="","",VLOOKUP(B101,Refresh!$A$7:$B$1000,2,FALSE))</f>
        <v>93</v>
      </c>
      <c r="Z101" s="535" t="str">
        <f>IF(Y101="","",VLOOKUP(Y101,Masuk!$B$9:$I$812,8,FALSE))</f>
        <v/>
      </c>
      <c r="AA101" s="577" t="str">
        <f t="shared" si="9"/>
        <v>PH.03</v>
      </c>
      <c r="AB101" s="454"/>
    </row>
    <row r="102" spans="1:28" s="451" customFormat="1" ht="14.15" customHeight="1">
      <c r="A102" s="458" t="str">
        <f>IF(Ref_Brg!A102="","",Ref_Brg!A102)</f>
        <v>PH.03.099</v>
      </c>
      <c r="B102" s="456" t="str">
        <f>IF(Ref_Brg!B102="","",Ref_Brg!B102)</f>
        <v>Ikan air tawar-lainnya</v>
      </c>
      <c r="C102" s="452" t="str">
        <f>IF(Ref_Brg!C102="","",Ref_Brg!C102)</f>
        <v>kg</v>
      </c>
      <c r="D102" s="453">
        <f>IFERROR(VLOOKUP(B102,Saldo_Brg!$B$9:$D$311,3,FALSE),0)</f>
        <v>0</v>
      </c>
      <c r="E102" s="453">
        <f>SUMIF(Masuk!$E$312:$E$811,B102,Masuk!$H$312:$H$811)</f>
        <v>0</v>
      </c>
      <c r="F102" s="453">
        <f>SUMIF(Keluar!$E$8:$E$507,B102,Keluar!$F$8:$F$507)</f>
        <v>0</v>
      </c>
      <c r="G102" s="680">
        <f t="shared" si="13"/>
        <v>0</v>
      </c>
      <c r="H102" s="685">
        <f t="shared" si="10"/>
        <v>0</v>
      </c>
      <c r="I102" s="536">
        <f t="shared" si="11"/>
        <v>0</v>
      </c>
      <c r="J102" s="450"/>
      <c r="K102" s="450"/>
      <c r="M102" s="450"/>
      <c r="N102" s="450"/>
      <c r="O102" s="450"/>
      <c r="P102" s="450"/>
      <c r="Q102" s="450"/>
      <c r="R102" s="450"/>
      <c r="S102" s="450"/>
      <c r="T102" s="450"/>
      <c r="U102" s="450"/>
      <c r="V102" s="450"/>
      <c r="W102" s="450"/>
      <c r="X102" s="450"/>
      <c r="Y102" s="535">
        <f>IF(B102="","",VLOOKUP(B102,Refresh!$A$7:$B$1000,2,FALSE))</f>
        <v>94</v>
      </c>
      <c r="Z102" s="535" t="str">
        <f>IF(Y102="","",VLOOKUP(Y102,Masuk!$B$9:$I$812,8,FALSE))</f>
        <v/>
      </c>
      <c r="AA102" s="577" t="str">
        <f t="shared" si="9"/>
        <v>PH.03</v>
      </c>
      <c r="AB102" s="450"/>
    </row>
    <row r="103" spans="1:28" s="451" customFormat="1" ht="14.15" customHeight="1">
      <c r="A103" s="584" t="str">
        <f>IF(Ref_Brg!A103="","",Ref_Brg!A103)</f>
        <v>PH.04</v>
      </c>
      <c r="B103" s="579" t="str">
        <f>IF(Ref_Brg!B103="","",Ref_Brg!B103)</f>
        <v>IKAN LAUT</v>
      </c>
      <c r="C103" s="585" t="str">
        <f>IF(Ref_Brg!C103="","",Ref_Brg!C103)</f>
        <v/>
      </c>
      <c r="D103" s="586"/>
      <c r="E103" s="586"/>
      <c r="F103" s="586"/>
      <c r="G103" s="681"/>
      <c r="H103" s="686"/>
      <c r="I103" s="587"/>
      <c r="J103" s="450"/>
      <c r="K103" s="450"/>
      <c r="M103" s="450"/>
      <c r="N103" s="450"/>
      <c r="O103" s="450"/>
      <c r="P103" s="450"/>
      <c r="Q103" s="450"/>
      <c r="R103" s="450"/>
      <c r="S103" s="450"/>
      <c r="T103" s="450"/>
      <c r="U103" s="450"/>
      <c r="V103" s="450"/>
      <c r="W103" s="450"/>
      <c r="X103" s="450"/>
      <c r="Y103" s="535">
        <f>IF(B103="","",VLOOKUP(B103,Refresh!$A$7:$B$1000,2,FALSE))</f>
        <v>95</v>
      </c>
      <c r="Z103" s="535" t="str">
        <f>IF(Y103="","",VLOOKUP(Y103,Masuk!$B$9:$I$812,8,FALSE))</f>
        <v/>
      </c>
      <c r="AA103" s="577" t="str">
        <f t="shared" si="9"/>
        <v>PH.04</v>
      </c>
      <c r="AB103" s="450"/>
    </row>
    <row r="104" spans="1:28" s="451" customFormat="1" ht="14.15" customHeight="1">
      <c r="A104" s="458" t="str">
        <f>IF(Ref_Brg!A104="","",Ref_Brg!A104)</f>
        <v>PH.04.001</v>
      </c>
      <c r="B104" s="456" t="str">
        <f>IF(Ref_Brg!B104="","",Ref_Brg!B104)</f>
        <v>Kembung</v>
      </c>
      <c r="C104" s="452" t="str">
        <f>IF(Ref_Brg!C104="","",Ref_Brg!C104)</f>
        <v>kg</v>
      </c>
      <c r="D104" s="453">
        <f>IFERROR(VLOOKUP(B104,Saldo_Brg!$B$9:$D$311,3,FALSE),0)</f>
        <v>0</v>
      </c>
      <c r="E104" s="453">
        <f>SUMIF(Masuk!$E$312:$E$811,B104,Masuk!$H$312:$H$811)</f>
        <v>0</v>
      </c>
      <c r="F104" s="453">
        <f>SUMIF(Keluar!$E$8:$E$507,B104,Keluar!$F$8:$F$507)</f>
        <v>0</v>
      </c>
      <c r="G104" s="680">
        <f t="shared" ref="G104:G113" si="14">D104+E104-F104</f>
        <v>0</v>
      </c>
      <c r="H104" s="685">
        <f t="shared" si="10"/>
        <v>0</v>
      </c>
      <c r="I104" s="536">
        <f t="shared" si="11"/>
        <v>0</v>
      </c>
      <c r="J104" s="450"/>
      <c r="K104" s="450"/>
      <c r="M104" s="450"/>
      <c r="N104" s="450"/>
      <c r="O104" s="450"/>
      <c r="P104" s="450"/>
      <c r="Q104" s="450"/>
      <c r="R104" s="450"/>
      <c r="S104" s="450"/>
      <c r="T104" s="450"/>
      <c r="U104" s="450"/>
      <c r="V104" s="450"/>
      <c r="W104" s="450"/>
      <c r="X104" s="450"/>
      <c r="Y104" s="535">
        <f>IF(B104="","",VLOOKUP(B104,Refresh!$A$7:$B$1000,2,FALSE))</f>
        <v>96</v>
      </c>
      <c r="Z104" s="535" t="str">
        <f>IF(Y104="","",VLOOKUP(Y104,Masuk!$B$9:$I$812,8,FALSE))</f>
        <v/>
      </c>
      <c r="AA104" s="577" t="str">
        <f t="shared" si="9"/>
        <v>PH.04</v>
      </c>
      <c r="AB104" s="450"/>
    </row>
    <row r="105" spans="1:28" s="451" customFormat="1" ht="14.15" customHeight="1">
      <c r="A105" s="458" t="str">
        <f>IF(Ref_Brg!A105="","",Ref_Brg!A105)</f>
        <v>PH.04.002</v>
      </c>
      <c r="B105" s="456" t="str">
        <f>IF(Ref_Brg!B105="","",Ref_Brg!B105)</f>
        <v>Tongkol</v>
      </c>
      <c r="C105" s="452" t="str">
        <f>IF(Ref_Brg!C105="","",Ref_Brg!C105)</f>
        <v>kg</v>
      </c>
      <c r="D105" s="453">
        <f>IFERROR(VLOOKUP(B105,Saldo_Brg!$B$9:$D$311,3,FALSE),0)</f>
        <v>0</v>
      </c>
      <c r="E105" s="453">
        <f>SUMIF(Masuk!$E$312:$E$811,B105,Masuk!$H$312:$H$811)</f>
        <v>0</v>
      </c>
      <c r="F105" s="453">
        <f>SUMIF(Keluar!$E$8:$E$507,B105,Keluar!$F$8:$F$507)</f>
        <v>0</v>
      </c>
      <c r="G105" s="680">
        <f t="shared" si="14"/>
        <v>0</v>
      </c>
      <c r="H105" s="685">
        <f t="shared" si="10"/>
        <v>0</v>
      </c>
      <c r="I105" s="536">
        <f t="shared" si="11"/>
        <v>0</v>
      </c>
      <c r="J105" s="450"/>
      <c r="K105" s="450"/>
      <c r="M105" s="450"/>
      <c r="N105" s="450"/>
      <c r="O105" s="450"/>
      <c r="P105" s="450"/>
      <c r="Q105" s="450"/>
      <c r="R105" s="450"/>
      <c r="S105" s="450"/>
      <c r="T105" s="450"/>
      <c r="U105" s="450"/>
      <c r="V105" s="450"/>
      <c r="W105" s="450"/>
      <c r="X105" s="450"/>
      <c r="Y105" s="535">
        <f>IF(B105="","",VLOOKUP(B105,Refresh!$A$7:$B$1000,2,FALSE))</f>
        <v>97</v>
      </c>
      <c r="Z105" s="535" t="str">
        <f>IF(Y105="","",VLOOKUP(Y105,Masuk!$B$9:$I$812,8,FALSE))</f>
        <v/>
      </c>
      <c r="AA105" s="577" t="str">
        <f t="shared" si="9"/>
        <v>PH.04</v>
      </c>
      <c r="AB105" s="450"/>
    </row>
    <row r="106" spans="1:28" s="451" customFormat="1" ht="14.15" customHeight="1">
      <c r="A106" s="458" t="str">
        <f>IF(Ref_Brg!A106="","",Ref_Brg!A106)</f>
        <v>PH.04.003</v>
      </c>
      <c r="B106" s="456" t="str">
        <f>IF(Ref_Brg!B106="","",Ref_Brg!B106)</f>
        <v>Cakalang</v>
      </c>
      <c r="C106" s="452" t="str">
        <f>IF(Ref_Brg!C106="","",Ref_Brg!C106)</f>
        <v>kg</v>
      </c>
      <c r="D106" s="453">
        <f>IFERROR(VLOOKUP(B106,Saldo_Brg!$B$9:$D$311,3,FALSE),0)</f>
        <v>0</v>
      </c>
      <c r="E106" s="453">
        <f>SUMIF(Masuk!$E$312:$E$811,B106,Masuk!$H$312:$H$811)</f>
        <v>0</v>
      </c>
      <c r="F106" s="453">
        <f>SUMIF(Keluar!$E$8:$E$507,B106,Keluar!$F$8:$F$507)</f>
        <v>0</v>
      </c>
      <c r="G106" s="680">
        <f t="shared" si="14"/>
        <v>0</v>
      </c>
      <c r="H106" s="685">
        <f t="shared" si="10"/>
        <v>0</v>
      </c>
      <c r="I106" s="536">
        <f t="shared" si="11"/>
        <v>0</v>
      </c>
      <c r="J106" s="450"/>
      <c r="K106" s="450"/>
      <c r="M106" s="450"/>
      <c r="N106" s="450"/>
      <c r="O106" s="450"/>
      <c r="P106" s="450"/>
      <c r="Q106" s="450"/>
      <c r="R106" s="450"/>
      <c r="S106" s="450"/>
      <c r="T106" s="450"/>
      <c r="U106" s="450"/>
      <c r="V106" s="450"/>
      <c r="W106" s="450"/>
      <c r="X106" s="450"/>
      <c r="Y106" s="535">
        <f>IF(B106="","",VLOOKUP(B106,Refresh!$A$7:$B$1000,2,FALSE))</f>
        <v>98</v>
      </c>
      <c r="Z106" s="535" t="str">
        <f>IF(Y106="","",VLOOKUP(Y106,Masuk!$B$9:$I$812,8,FALSE))</f>
        <v/>
      </c>
      <c r="AA106" s="577" t="str">
        <f t="shared" si="9"/>
        <v>PH.04</v>
      </c>
      <c r="AB106" s="450"/>
    </row>
    <row r="107" spans="1:28" s="451" customFormat="1" ht="14.15" customHeight="1">
      <c r="A107" s="458" t="str">
        <f>IF(Ref_Brg!A107="","",Ref_Brg!A107)</f>
        <v>PH.04.004</v>
      </c>
      <c r="B107" s="456" t="str">
        <f>IF(Ref_Brg!B107="","",Ref_Brg!B107)</f>
        <v>Tuna</v>
      </c>
      <c r="C107" s="452" t="str">
        <f>IF(Ref_Brg!C107="","",Ref_Brg!C107)</f>
        <v>kg</v>
      </c>
      <c r="D107" s="453">
        <f>IFERROR(VLOOKUP(B107,Saldo_Brg!$B$9:$D$311,3,FALSE),0)</f>
        <v>0</v>
      </c>
      <c r="E107" s="453">
        <f>SUMIF(Masuk!$E$312:$E$811,B107,Masuk!$H$312:$H$811)</f>
        <v>0</v>
      </c>
      <c r="F107" s="453">
        <f>SUMIF(Keluar!$E$8:$E$507,B107,Keluar!$F$8:$F$507)</f>
        <v>0</v>
      </c>
      <c r="G107" s="680">
        <f t="shared" si="14"/>
        <v>0</v>
      </c>
      <c r="H107" s="685">
        <f t="shared" si="10"/>
        <v>0</v>
      </c>
      <c r="I107" s="536">
        <f t="shared" si="11"/>
        <v>0</v>
      </c>
      <c r="J107" s="450"/>
      <c r="K107" s="450"/>
      <c r="M107" s="450"/>
      <c r="N107" s="450"/>
      <c r="O107" s="450"/>
      <c r="P107" s="450"/>
      <c r="Q107" s="450"/>
      <c r="R107" s="450"/>
      <c r="S107" s="450"/>
      <c r="T107" s="450"/>
      <c r="U107" s="450"/>
      <c r="V107" s="450"/>
      <c r="W107" s="450"/>
      <c r="X107" s="450"/>
      <c r="Y107" s="535">
        <f>IF(B107="","",VLOOKUP(B107,Refresh!$A$7:$B$1000,2,FALSE))</f>
        <v>99</v>
      </c>
      <c r="Z107" s="535" t="str">
        <f>IF(Y107="","",VLOOKUP(Y107,Masuk!$B$9:$I$812,8,FALSE))</f>
        <v/>
      </c>
      <c r="AA107" s="577" t="str">
        <f t="shared" si="9"/>
        <v>PH.04</v>
      </c>
      <c r="AB107" s="450"/>
    </row>
    <row r="108" spans="1:28" s="451" customFormat="1" ht="14.15" customHeight="1">
      <c r="A108" s="458" t="str">
        <f>IF(Ref_Brg!A108="","",Ref_Brg!A108)</f>
        <v>PH.04.005</v>
      </c>
      <c r="B108" s="456" t="str">
        <f>IF(Ref_Brg!B108="","",Ref_Brg!B108)</f>
        <v>Sarden/lemuru</v>
      </c>
      <c r="C108" s="452" t="str">
        <f>IF(Ref_Brg!C108="","",Ref_Brg!C108)</f>
        <v>kg</v>
      </c>
      <c r="D108" s="453">
        <f>IFERROR(VLOOKUP(B108,Saldo_Brg!$B$9:$D$311,3,FALSE),0)</f>
        <v>0</v>
      </c>
      <c r="E108" s="453">
        <f>SUMIF(Masuk!$E$312:$E$811,B108,Masuk!$H$312:$H$811)</f>
        <v>0</v>
      </c>
      <c r="F108" s="453">
        <f>SUMIF(Keluar!$E$8:$E$507,B108,Keluar!$F$8:$F$507)</f>
        <v>0</v>
      </c>
      <c r="G108" s="680">
        <f t="shared" si="14"/>
        <v>0</v>
      </c>
      <c r="H108" s="685">
        <f t="shared" si="10"/>
        <v>0</v>
      </c>
      <c r="I108" s="536">
        <f t="shared" si="11"/>
        <v>0</v>
      </c>
      <c r="J108" s="450"/>
      <c r="K108" s="450"/>
      <c r="M108" s="450"/>
      <c r="N108" s="450"/>
      <c r="O108" s="450"/>
      <c r="P108" s="450"/>
      <c r="Q108" s="450"/>
      <c r="R108" s="450"/>
      <c r="S108" s="450"/>
      <c r="T108" s="450"/>
      <c r="U108" s="450"/>
      <c r="V108" s="450"/>
      <c r="W108" s="450"/>
      <c r="X108" s="450"/>
      <c r="Y108" s="535">
        <f>IF(B108="","",VLOOKUP(B108,Refresh!$A$7:$B$1000,2,FALSE))</f>
        <v>100</v>
      </c>
      <c r="Z108" s="535" t="str">
        <f>IF(Y108="","",VLOOKUP(Y108,Masuk!$B$9:$I$812,8,FALSE))</f>
        <v/>
      </c>
      <c r="AA108" s="577" t="str">
        <f t="shared" si="9"/>
        <v>PH.04</v>
      </c>
      <c r="AB108" s="450"/>
    </row>
    <row r="109" spans="1:28" s="451" customFormat="1" ht="14.15" customHeight="1">
      <c r="A109" s="458" t="str">
        <f>IF(Ref_Brg!A109="","",Ref_Brg!A109)</f>
        <v>PH.04.006</v>
      </c>
      <c r="B109" s="456" t="str">
        <f>IF(Ref_Brg!B109="","",Ref_Brg!B109)</f>
        <v>Bandeng</v>
      </c>
      <c r="C109" s="452" t="str">
        <f>IF(Ref_Brg!C109="","",Ref_Brg!C109)</f>
        <v>kg</v>
      </c>
      <c r="D109" s="453">
        <f>IFERROR(VLOOKUP(B109,Saldo_Brg!$B$9:$D$311,3,FALSE),0)</f>
        <v>0</v>
      </c>
      <c r="E109" s="453">
        <f>SUMIF(Masuk!$E$312:$E$811,B109,Masuk!$H$312:$H$811)</f>
        <v>0</v>
      </c>
      <c r="F109" s="453">
        <f>SUMIF(Keluar!$E$8:$E$507,B109,Keluar!$F$8:$F$507)</f>
        <v>0</v>
      </c>
      <c r="G109" s="680">
        <f t="shared" si="14"/>
        <v>0</v>
      </c>
      <c r="H109" s="685">
        <f t="shared" si="10"/>
        <v>0</v>
      </c>
      <c r="I109" s="536">
        <f t="shared" si="11"/>
        <v>0</v>
      </c>
      <c r="J109" s="450"/>
      <c r="K109" s="450"/>
      <c r="M109" s="450"/>
      <c r="N109" s="450"/>
      <c r="O109" s="450"/>
      <c r="P109" s="450"/>
      <c r="Q109" s="450"/>
      <c r="R109" s="450"/>
      <c r="S109" s="450"/>
      <c r="T109" s="450"/>
      <c r="U109" s="450"/>
      <c r="V109" s="450"/>
      <c r="W109" s="450"/>
      <c r="X109" s="450"/>
      <c r="Y109" s="535">
        <f>IF(B109="","",VLOOKUP(B109,Refresh!$A$7:$B$1000,2,FALSE))</f>
        <v>101</v>
      </c>
      <c r="Z109" s="535" t="str">
        <f>IF(Y109="","",VLOOKUP(Y109,Masuk!$B$9:$I$812,8,FALSE))</f>
        <v/>
      </c>
      <c r="AA109" s="577" t="str">
        <f t="shared" si="9"/>
        <v>PH.04</v>
      </c>
      <c r="AB109" s="450"/>
    </row>
    <row r="110" spans="1:28" s="451" customFormat="1" ht="14.15" customHeight="1">
      <c r="A110" s="458" t="str">
        <f>IF(Ref_Brg!A110="","",Ref_Brg!A110)</f>
        <v>PH.04.007</v>
      </c>
      <c r="B110" s="456" t="str">
        <f>IF(Ref_Brg!B110="","",Ref_Brg!B110)</f>
        <v>Tenggiri</v>
      </c>
      <c r="C110" s="452" t="str">
        <f>IF(Ref_Brg!C110="","",Ref_Brg!C110)</f>
        <v>kg</v>
      </c>
      <c r="D110" s="453">
        <f>IFERROR(VLOOKUP(B110,Saldo_Brg!$B$9:$D$311,3,FALSE),0)</f>
        <v>0</v>
      </c>
      <c r="E110" s="453">
        <f>SUMIF(Masuk!$E$312:$E$811,B110,Masuk!$H$312:$H$811)</f>
        <v>0</v>
      </c>
      <c r="F110" s="453">
        <f>SUMIF(Keluar!$E$8:$E$507,B110,Keluar!$F$8:$F$507)</f>
        <v>0</v>
      </c>
      <c r="G110" s="680">
        <f t="shared" si="14"/>
        <v>0</v>
      </c>
      <c r="H110" s="685">
        <f t="shared" si="10"/>
        <v>0</v>
      </c>
      <c r="I110" s="536">
        <f t="shared" si="11"/>
        <v>0</v>
      </c>
      <c r="J110" s="450"/>
      <c r="K110" s="450"/>
      <c r="M110" s="450"/>
      <c r="N110" s="450"/>
      <c r="O110" s="450"/>
      <c r="P110" s="450"/>
      <c r="Q110" s="450"/>
      <c r="R110" s="450"/>
      <c r="S110" s="450"/>
      <c r="T110" s="450"/>
      <c r="U110" s="450"/>
      <c r="V110" s="450"/>
      <c r="W110" s="450"/>
      <c r="X110" s="450"/>
      <c r="Y110" s="535">
        <f>IF(B110="","",VLOOKUP(B110,Refresh!$A$7:$B$1000,2,FALSE))</f>
        <v>102</v>
      </c>
      <c r="Z110" s="535" t="str">
        <f>IF(Y110="","",VLOOKUP(Y110,Masuk!$B$9:$I$812,8,FALSE))</f>
        <v/>
      </c>
      <c r="AA110" s="577" t="str">
        <f t="shared" si="9"/>
        <v>PH.04</v>
      </c>
      <c r="AB110" s="450"/>
    </row>
    <row r="111" spans="1:28" s="451" customFormat="1" ht="14.15" customHeight="1">
      <c r="A111" s="458" t="str">
        <f>IF(Ref_Brg!A111="","",Ref_Brg!A111)</f>
        <v>PH.04.008</v>
      </c>
      <c r="B111" s="456" t="str">
        <f>IF(Ref_Brg!B111="","",Ref_Brg!B111)</f>
        <v>Kakap</v>
      </c>
      <c r="C111" s="452" t="str">
        <f>IF(Ref_Brg!C111="","",Ref_Brg!C111)</f>
        <v>kg</v>
      </c>
      <c r="D111" s="453">
        <f>IFERROR(VLOOKUP(B111,Saldo_Brg!$B$9:$D$311,3,FALSE),0)</f>
        <v>0</v>
      </c>
      <c r="E111" s="453">
        <f>SUMIF(Masuk!$E$312:$E$811,B111,Masuk!$H$312:$H$811)</f>
        <v>0</v>
      </c>
      <c r="F111" s="453">
        <f>SUMIF(Keluar!$E$8:$E$507,B111,Keluar!$F$8:$F$507)</f>
        <v>0</v>
      </c>
      <c r="G111" s="680">
        <f t="shared" si="14"/>
        <v>0</v>
      </c>
      <c r="H111" s="685">
        <f t="shared" si="10"/>
        <v>0</v>
      </c>
      <c r="I111" s="536">
        <f t="shared" si="11"/>
        <v>0</v>
      </c>
      <c r="J111" s="450"/>
      <c r="K111" s="450"/>
      <c r="M111" s="450"/>
      <c r="N111" s="450"/>
      <c r="O111" s="450"/>
      <c r="P111" s="450"/>
      <c r="Q111" s="450"/>
      <c r="R111" s="450"/>
      <c r="S111" s="450"/>
      <c r="T111" s="450"/>
      <c r="U111" s="450"/>
      <c r="V111" s="450"/>
      <c r="W111" s="450"/>
      <c r="X111" s="450"/>
      <c r="Y111" s="535">
        <f>IF(B111="","",VLOOKUP(B111,Refresh!$A$7:$B$1000,2,FALSE))</f>
        <v>103</v>
      </c>
      <c r="Z111" s="535" t="str">
        <f>IF(Y111="","",VLOOKUP(Y111,Masuk!$B$9:$I$812,8,FALSE))</f>
        <v/>
      </c>
      <c r="AA111" s="577" t="str">
        <f t="shared" si="9"/>
        <v>PH.04</v>
      </c>
      <c r="AB111" s="450"/>
    </row>
    <row r="112" spans="1:28" s="451" customFormat="1" ht="14.15" customHeight="1">
      <c r="A112" s="458" t="str">
        <f>IF(Ref_Brg!A112="","",Ref_Brg!A112)</f>
        <v>PH.04.009</v>
      </c>
      <c r="B112" s="456" t="str">
        <f>IF(Ref_Brg!B112="","",Ref_Brg!B112)</f>
        <v>Fillet ikan laut</v>
      </c>
      <c r="C112" s="452" t="str">
        <f>IF(Ref_Brg!C112="","",Ref_Brg!C112)</f>
        <v>kg</v>
      </c>
      <c r="D112" s="453">
        <f>IFERROR(VLOOKUP(B112,Saldo_Brg!$B$9:$D$311,3,FALSE),0)</f>
        <v>0</v>
      </c>
      <c r="E112" s="453">
        <f>SUMIF(Masuk!$E$312:$E$811,B112,Masuk!$H$312:$H$811)</f>
        <v>0</v>
      </c>
      <c r="F112" s="453">
        <f>SUMIF(Keluar!$E$8:$E$507,B112,Keluar!$F$8:$F$507)</f>
        <v>0</v>
      </c>
      <c r="G112" s="680">
        <f t="shared" si="14"/>
        <v>0</v>
      </c>
      <c r="H112" s="685">
        <f t="shared" si="10"/>
        <v>0</v>
      </c>
      <c r="I112" s="536">
        <f t="shared" si="11"/>
        <v>0</v>
      </c>
      <c r="J112" s="450"/>
      <c r="K112" s="450"/>
      <c r="M112" s="450"/>
      <c r="N112" s="450"/>
      <c r="O112" s="450"/>
      <c r="P112" s="450"/>
      <c r="Q112" s="450"/>
      <c r="R112" s="450"/>
      <c r="S112" s="450"/>
      <c r="T112" s="450"/>
      <c r="U112" s="450"/>
      <c r="V112" s="450"/>
      <c r="W112" s="450"/>
      <c r="X112" s="450"/>
      <c r="Y112" s="535">
        <f>IF(B112="","",VLOOKUP(B112,Refresh!$A$7:$B$1000,2,FALSE))</f>
        <v>104</v>
      </c>
      <c r="Z112" s="535" t="str">
        <f>IF(Y112="","",VLOOKUP(Y112,Masuk!$B$9:$I$812,8,FALSE))</f>
        <v/>
      </c>
      <c r="AA112" s="577" t="str">
        <f t="shared" si="9"/>
        <v>PH.04</v>
      </c>
      <c r="AB112" s="450"/>
    </row>
    <row r="113" spans="1:28" s="451" customFormat="1" ht="14.15" customHeight="1">
      <c r="A113" s="458" t="str">
        <f>IF(Ref_Brg!A113="","",Ref_Brg!A113)</f>
        <v>PH.04.010</v>
      </c>
      <c r="B113" s="456" t="str">
        <f>IF(Ref_Brg!B113="","",Ref_Brg!B113)</f>
        <v>Ikan laut-lainnya</v>
      </c>
      <c r="C113" s="452" t="str">
        <f>IF(Ref_Brg!C113="","",Ref_Brg!C113)</f>
        <v>kg</v>
      </c>
      <c r="D113" s="453">
        <f>IFERROR(VLOOKUP(B113,Saldo_Brg!$B$9:$D$311,3,FALSE),0)</f>
        <v>0</v>
      </c>
      <c r="E113" s="453">
        <f>SUMIF(Masuk!$E$312:$E$811,B113,Masuk!$H$312:$H$811)</f>
        <v>0</v>
      </c>
      <c r="F113" s="453">
        <f>SUMIF(Keluar!$E$8:$E$507,B113,Keluar!$F$8:$F$507)</f>
        <v>0</v>
      </c>
      <c r="G113" s="680">
        <f t="shared" si="14"/>
        <v>0</v>
      </c>
      <c r="H113" s="685">
        <f t="shared" si="10"/>
        <v>0</v>
      </c>
      <c r="I113" s="536">
        <f t="shared" si="11"/>
        <v>0</v>
      </c>
      <c r="J113" s="450"/>
      <c r="K113" s="450"/>
      <c r="M113" s="450"/>
      <c r="N113" s="450"/>
      <c r="O113" s="450"/>
      <c r="P113" s="450"/>
      <c r="Q113" s="450"/>
      <c r="R113" s="450"/>
      <c r="S113" s="450"/>
      <c r="T113" s="450"/>
      <c r="U113" s="450"/>
      <c r="V113" s="450"/>
      <c r="W113" s="450"/>
      <c r="X113" s="450"/>
      <c r="Y113" s="535">
        <f>IF(B113="","",VLOOKUP(B113,Refresh!$A$7:$B$1000,2,FALSE))</f>
        <v>105</v>
      </c>
      <c r="Z113" s="535" t="str">
        <f>IF(Y113="","",VLOOKUP(Y113,Masuk!$B$9:$I$812,8,FALSE))</f>
        <v/>
      </c>
      <c r="AA113" s="577" t="str">
        <f t="shared" si="9"/>
        <v>PH.04</v>
      </c>
      <c r="AB113" s="450"/>
    </row>
    <row r="114" spans="1:28" s="451" customFormat="1" ht="14.15" customHeight="1">
      <c r="A114" s="584" t="str">
        <f>IF(Ref_Brg!A114="","",Ref_Brg!A114)</f>
        <v>PH.05</v>
      </c>
      <c r="B114" s="579" t="str">
        <f>IF(Ref_Brg!B114="","",Ref_Brg!B114)</f>
        <v>PRODUK PERIKANAN LAIN</v>
      </c>
      <c r="C114" s="585" t="str">
        <f>IF(Ref_Brg!C114="","",Ref_Brg!C114)</f>
        <v/>
      </c>
      <c r="D114" s="586"/>
      <c r="E114" s="586"/>
      <c r="F114" s="586"/>
      <c r="G114" s="681"/>
      <c r="H114" s="686"/>
      <c r="I114" s="587"/>
      <c r="J114" s="450"/>
      <c r="K114" s="450"/>
      <c r="M114" s="450"/>
      <c r="N114" s="450"/>
      <c r="O114" s="450"/>
      <c r="P114" s="450"/>
      <c r="Q114" s="450"/>
      <c r="R114" s="450"/>
      <c r="S114" s="450"/>
      <c r="T114" s="450"/>
      <c r="U114" s="450"/>
      <c r="V114" s="450"/>
      <c r="W114" s="450"/>
      <c r="X114" s="450"/>
      <c r="Y114" s="535">
        <f>IF(B114="","",VLOOKUP(B114,Refresh!$A$7:$B$1000,2,FALSE))</f>
        <v>106</v>
      </c>
      <c r="Z114" s="535" t="str">
        <f>IF(Y114="","",VLOOKUP(Y114,Masuk!$B$9:$I$812,8,FALSE))</f>
        <v/>
      </c>
      <c r="AA114" s="577" t="str">
        <f t="shared" si="9"/>
        <v>PH.05</v>
      </c>
      <c r="AB114" s="450"/>
    </row>
    <row r="115" spans="1:28" s="451" customFormat="1" ht="14.15" customHeight="1">
      <c r="A115" s="458" t="str">
        <f>IF(Ref_Brg!A115="","",Ref_Brg!A115)</f>
        <v>PH.05.001</v>
      </c>
      <c r="B115" s="456" t="str">
        <f>IF(Ref_Brg!B115="","",Ref_Brg!B115)</f>
        <v>Udang segar</v>
      </c>
      <c r="C115" s="452" t="str">
        <f>IF(Ref_Brg!C115="","",Ref_Brg!C115)</f>
        <v>kg</v>
      </c>
      <c r="D115" s="453">
        <f>IFERROR(VLOOKUP(B115,Saldo_Brg!$B$9:$D$311,3,FALSE),0)</f>
        <v>0</v>
      </c>
      <c r="E115" s="453">
        <f>SUMIF(Masuk!$E$312:$E$811,B115,Masuk!$H$312:$H$811)</f>
        <v>0</v>
      </c>
      <c r="F115" s="453">
        <f>SUMIF(Keluar!$E$8:$E$507,B115,Keluar!$F$8:$F$507)</f>
        <v>0</v>
      </c>
      <c r="G115" s="680">
        <f t="shared" ref="G115:G122" si="15">D115+E115-F115</f>
        <v>0</v>
      </c>
      <c r="H115" s="685">
        <f t="shared" si="10"/>
        <v>0</v>
      </c>
      <c r="I115" s="536">
        <f t="shared" si="11"/>
        <v>0</v>
      </c>
      <c r="J115" s="450"/>
      <c r="K115" s="450"/>
      <c r="M115" s="450"/>
      <c r="N115" s="450"/>
      <c r="O115" s="450"/>
      <c r="P115" s="450"/>
      <c r="Q115" s="450"/>
      <c r="R115" s="450"/>
      <c r="S115" s="450"/>
      <c r="T115" s="450"/>
      <c r="U115" s="450"/>
      <c r="V115" s="450"/>
      <c r="W115" s="450"/>
      <c r="X115" s="450"/>
      <c r="Y115" s="535">
        <f>IF(B115="","",VLOOKUP(B115,Refresh!$A$7:$B$1000,2,FALSE))</f>
        <v>107</v>
      </c>
      <c r="Z115" s="535" t="str">
        <f>IF(Y115="","",VLOOKUP(Y115,Masuk!$B$9:$I$812,8,FALSE))</f>
        <v/>
      </c>
      <c r="AA115" s="577" t="str">
        <f t="shared" si="9"/>
        <v>PH.05</v>
      </c>
      <c r="AB115" s="450"/>
    </row>
    <row r="116" spans="1:28" s="451" customFormat="1" ht="14.15" customHeight="1">
      <c r="A116" s="458" t="str">
        <f>IF(Ref_Brg!A116="","",Ref_Brg!A116)</f>
        <v>PH.05.002</v>
      </c>
      <c r="B116" s="456" t="str">
        <f>IF(Ref_Brg!B116="","",Ref_Brg!B116)</f>
        <v>Udang beku</v>
      </c>
      <c r="C116" s="452" t="str">
        <f>IF(Ref_Brg!C116="","",Ref_Brg!C116)</f>
        <v>kg</v>
      </c>
      <c r="D116" s="453">
        <f>IFERROR(VLOOKUP(B116,Saldo_Brg!$B$9:$D$311,3,FALSE),0)</f>
        <v>0</v>
      </c>
      <c r="E116" s="453">
        <f>SUMIF(Masuk!$E$312:$E$811,B116,Masuk!$H$312:$H$811)</f>
        <v>0</v>
      </c>
      <c r="F116" s="453">
        <f>SUMIF(Keluar!$E$8:$E$507,B116,Keluar!$F$8:$F$507)</f>
        <v>0</v>
      </c>
      <c r="G116" s="680">
        <f t="shared" si="15"/>
        <v>0</v>
      </c>
      <c r="H116" s="685">
        <f t="shared" si="10"/>
        <v>0</v>
      </c>
      <c r="I116" s="536">
        <f t="shared" si="11"/>
        <v>0</v>
      </c>
      <c r="J116" s="450"/>
      <c r="K116" s="450"/>
      <c r="M116" s="450"/>
      <c r="N116" s="450"/>
      <c r="O116" s="450"/>
      <c r="P116" s="450"/>
      <c r="Q116" s="450"/>
      <c r="R116" s="450"/>
      <c r="S116" s="450"/>
      <c r="T116" s="450"/>
      <c r="U116" s="450"/>
      <c r="V116" s="450"/>
      <c r="W116" s="450"/>
      <c r="X116" s="450"/>
      <c r="Y116" s="535">
        <f>IF(B116="","",VLOOKUP(B116,Refresh!$A$7:$B$1000,2,FALSE))</f>
        <v>108</v>
      </c>
      <c r="Z116" s="535" t="str">
        <f>IF(Y116="","",VLOOKUP(Y116,Masuk!$B$9:$I$812,8,FALSE))</f>
        <v/>
      </c>
      <c r="AA116" s="577" t="str">
        <f t="shared" si="9"/>
        <v>PH.05</v>
      </c>
      <c r="AB116" s="450"/>
    </row>
    <row r="117" spans="1:28" s="451" customFormat="1" ht="14.15" customHeight="1">
      <c r="A117" s="458" t="str">
        <f>IF(Ref_Brg!A117="","",Ref_Brg!A117)</f>
        <v>PH.05.003</v>
      </c>
      <c r="B117" s="456" t="str">
        <f>IF(Ref_Brg!B117="","",Ref_Brg!B117)</f>
        <v>Cumi-cumi</v>
      </c>
      <c r="C117" s="452" t="str">
        <f>IF(Ref_Brg!C117="","",Ref_Brg!C117)</f>
        <v>kg</v>
      </c>
      <c r="D117" s="453">
        <f>IFERROR(VLOOKUP(B117,Saldo_Brg!$B$9:$D$311,3,FALSE),0)</f>
        <v>0</v>
      </c>
      <c r="E117" s="453">
        <f>SUMIF(Masuk!$E$312:$E$811,B117,Masuk!$H$312:$H$811)</f>
        <v>0</v>
      </c>
      <c r="F117" s="453">
        <f>SUMIF(Keluar!$E$8:$E$507,B117,Keluar!$F$8:$F$507)</f>
        <v>0</v>
      </c>
      <c r="G117" s="680">
        <f t="shared" si="15"/>
        <v>0</v>
      </c>
      <c r="H117" s="685">
        <f t="shared" si="10"/>
        <v>0</v>
      </c>
      <c r="I117" s="536">
        <f t="shared" si="11"/>
        <v>0</v>
      </c>
      <c r="J117" s="450"/>
      <c r="K117" s="450"/>
      <c r="M117" s="450"/>
      <c r="N117" s="450"/>
      <c r="O117" s="450"/>
      <c r="P117" s="450"/>
      <c r="Q117" s="450"/>
      <c r="R117" s="450"/>
      <c r="S117" s="450"/>
      <c r="T117" s="450"/>
      <c r="U117" s="450"/>
      <c r="V117" s="450"/>
      <c r="W117" s="450"/>
      <c r="X117" s="450"/>
      <c r="Y117" s="535">
        <f>IF(B117="","",VLOOKUP(B117,Refresh!$A$7:$B$1000,2,FALSE))</f>
        <v>109</v>
      </c>
      <c r="Z117" s="535" t="str">
        <f>IF(Y117="","",VLOOKUP(Y117,Masuk!$B$9:$I$812,8,FALSE))</f>
        <v/>
      </c>
      <c r="AA117" s="577" t="str">
        <f t="shared" si="9"/>
        <v>PH.05</v>
      </c>
      <c r="AB117" s="450"/>
    </row>
    <row r="118" spans="1:28" s="451" customFormat="1" ht="14.15" customHeight="1">
      <c r="A118" s="458" t="str">
        <f>IF(Ref_Brg!A118="","",Ref_Brg!A118)</f>
        <v>PH.05.004</v>
      </c>
      <c r="B118" s="456" t="str">
        <f>IF(Ref_Brg!B118="","",Ref_Brg!B118)</f>
        <v>Sotong</v>
      </c>
      <c r="C118" s="452" t="str">
        <f>IF(Ref_Brg!C118="","",Ref_Brg!C118)</f>
        <v>kg</v>
      </c>
      <c r="D118" s="453">
        <f>IFERROR(VLOOKUP(B118,Saldo_Brg!$B$9:$D$311,3,FALSE),0)</f>
        <v>0</v>
      </c>
      <c r="E118" s="453">
        <f>SUMIF(Masuk!$E$312:$E$811,B118,Masuk!$H$312:$H$811)</f>
        <v>0</v>
      </c>
      <c r="F118" s="453">
        <f>SUMIF(Keluar!$E$8:$E$507,B118,Keluar!$F$8:$F$507)</f>
        <v>0</v>
      </c>
      <c r="G118" s="680">
        <f t="shared" si="15"/>
        <v>0</v>
      </c>
      <c r="H118" s="685">
        <f t="shared" si="10"/>
        <v>0</v>
      </c>
      <c r="I118" s="536">
        <f t="shared" si="11"/>
        <v>0</v>
      </c>
      <c r="J118" s="450"/>
      <c r="K118" s="450"/>
      <c r="M118" s="450"/>
      <c r="N118" s="450"/>
      <c r="O118" s="450"/>
      <c r="P118" s="450"/>
      <c r="Q118" s="450"/>
      <c r="R118" s="450"/>
      <c r="S118" s="450"/>
      <c r="T118" s="450"/>
      <c r="U118" s="450"/>
      <c r="V118" s="450"/>
      <c r="W118" s="450"/>
      <c r="X118" s="450"/>
      <c r="Y118" s="535">
        <f>IF(B118="","",VLOOKUP(B118,Refresh!$A$7:$B$1000,2,FALSE))</f>
        <v>110</v>
      </c>
      <c r="Z118" s="535" t="str">
        <f>IF(Y118="","",VLOOKUP(Y118,Masuk!$B$9:$I$812,8,FALSE))</f>
        <v/>
      </c>
      <c r="AA118" s="577" t="str">
        <f t="shared" si="9"/>
        <v>PH.05</v>
      </c>
      <c r="AB118" s="450"/>
    </row>
    <row r="119" spans="1:28" s="451" customFormat="1" ht="14.15" customHeight="1">
      <c r="A119" s="458" t="str">
        <f>IF(Ref_Brg!A119="","",Ref_Brg!A119)</f>
        <v>PH.05.005</v>
      </c>
      <c r="B119" s="456" t="str">
        <f>IF(Ref_Brg!B119="","",Ref_Brg!B119)</f>
        <v>Kepiting/rajungan</v>
      </c>
      <c r="C119" s="452" t="str">
        <f>IF(Ref_Brg!C119="","",Ref_Brg!C119)</f>
        <v>kg</v>
      </c>
      <c r="D119" s="453">
        <f>IFERROR(VLOOKUP(B119,Saldo_Brg!$B$9:$D$311,3,FALSE),0)</f>
        <v>0</v>
      </c>
      <c r="E119" s="453">
        <f>SUMIF(Masuk!$E$312:$E$811,B119,Masuk!$H$312:$H$811)</f>
        <v>0</v>
      </c>
      <c r="F119" s="453">
        <f>SUMIF(Keluar!$E$8:$E$507,B119,Keluar!$F$8:$F$507)</f>
        <v>0</v>
      </c>
      <c r="G119" s="680">
        <f t="shared" si="15"/>
        <v>0</v>
      </c>
      <c r="H119" s="685">
        <f t="shared" si="10"/>
        <v>0</v>
      </c>
      <c r="I119" s="536">
        <f t="shared" si="11"/>
        <v>0</v>
      </c>
      <c r="J119" s="450"/>
      <c r="K119" s="450"/>
      <c r="M119" s="450"/>
      <c r="N119" s="450"/>
      <c r="O119" s="450"/>
      <c r="P119" s="450"/>
      <c r="Q119" s="450"/>
      <c r="R119" s="450"/>
      <c r="S119" s="450"/>
      <c r="T119" s="450"/>
      <c r="U119" s="450"/>
      <c r="V119" s="450"/>
      <c r="W119" s="450"/>
      <c r="X119" s="450"/>
      <c r="Y119" s="535">
        <f>IF(B119="","",VLOOKUP(B119,Refresh!$A$7:$B$1000,2,FALSE))</f>
        <v>111</v>
      </c>
      <c r="Z119" s="535" t="str">
        <f>IF(Y119="","",VLOOKUP(Y119,Masuk!$B$9:$I$812,8,FALSE))</f>
        <v/>
      </c>
      <c r="AA119" s="577" t="str">
        <f t="shared" si="9"/>
        <v>PH.05</v>
      </c>
      <c r="AB119" s="450"/>
    </row>
    <row r="120" spans="1:28" s="451" customFormat="1" ht="14.15" customHeight="1">
      <c r="A120" s="458" t="str">
        <f>IF(Ref_Brg!A120="","",Ref_Brg!A120)</f>
        <v>PH.05.006</v>
      </c>
      <c r="B120" s="456" t="str">
        <f>IF(Ref_Brg!B120="","",Ref_Brg!B120)</f>
        <v>Kerang hijau</v>
      </c>
      <c r="C120" s="452" t="str">
        <f>IF(Ref_Brg!C120="","",Ref_Brg!C120)</f>
        <v>kg</v>
      </c>
      <c r="D120" s="453">
        <f>IFERROR(VLOOKUP(B120,Saldo_Brg!$B$9:$D$311,3,FALSE),0)</f>
        <v>0</v>
      </c>
      <c r="E120" s="453">
        <f>SUMIF(Masuk!$E$312:$E$811,B120,Masuk!$H$312:$H$811)</f>
        <v>0</v>
      </c>
      <c r="F120" s="453">
        <f>SUMIF(Keluar!$E$8:$E$507,B120,Keluar!$F$8:$F$507)</f>
        <v>0</v>
      </c>
      <c r="G120" s="680">
        <f t="shared" si="15"/>
        <v>0</v>
      </c>
      <c r="H120" s="685">
        <f t="shared" si="10"/>
        <v>0</v>
      </c>
      <c r="I120" s="536">
        <f t="shared" si="11"/>
        <v>0</v>
      </c>
      <c r="J120" s="450"/>
      <c r="K120" s="450"/>
      <c r="M120" s="450"/>
      <c r="N120" s="450"/>
      <c r="O120" s="450"/>
      <c r="P120" s="450"/>
      <c r="Q120" s="450"/>
      <c r="R120" s="450"/>
      <c r="S120" s="450"/>
      <c r="T120" s="450"/>
      <c r="U120" s="450"/>
      <c r="V120" s="450"/>
      <c r="W120" s="450"/>
      <c r="X120" s="450"/>
      <c r="Y120" s="535">
        <f>IF(B120="","",VLOOKUP(B120,Refresh!$A$7:$B$1000,2,FALSE))</f>
        <v>112</v>
      </c>
      <c r="Z120" s="535" t="str">
        <f>IF(Y120="","",VLOOKUP(Y120,Masuk!$B$9:$I$812,8,FALSE))</f>
        <v/>
      </c>
      <c r="AA120" s="577" t="str">
        <f t="shared" si="9"/>
        <v>PH.05</v>
      </c>
      <c r="AB120" s="450"/>
    </row>
    <row r="121" spans="1:28" s="451" customFormat="1" ht="14.15" customHeight="1">
      <c r="A121" s="458" t="str">
        <f>IF(Ref_Brg!A121="","",Ref_Brg!A121)</f>
        <v>PH.05.007</v>
      </c>
      <c r="B121" s="456" t="str">
        <f>IF(Ref_Brg!B121="","",Ref_Brg!B121)</f>
        <v>Kerang dara</v>
      </c>
      <c r="C121" s="452" t="str">
        <f>IF(Ref_Brg!C121="","",Ref_Brg!C121)</f>
        <v>kg</v>
      </c>
      <c r="D121" s="453">
        <f>IFERROR(VLOOKUP(B121,Saldo_Brg!$B$9:$D$311,3,FALSE),0)</f>
        <v>0</v>
      </c>
      <c r="E121" s="453">
        <f>SUMIF(Masuk!$E$312:$E$811,B121,Masuk!$H$312:$H$811)</f>
        <v>0</v>
      </c>
      <c r="F121" s="453">
        <f>SUMIF(Keluar!$E$8:$E$507,B121,Keluar!$F$8:$F$507)</f>
        <v>0</v>
      </c>
      <c r="G121" s="680">
        <f t="shared" si="15"/>
        <v>0</v>
      </c>
      <c r="H121" s="685">
        <f t="shared" si="10"/>
        <v>0</v>
      </c>
      <c r="I121" s="536">
        <f t="shared" si="11"/>
        <v>0</v>
      </c>
      <c r="J121" s="450"/>
      <c r="K121" s="450"/>
      <c r="M121" s="450"/>
      <c r="N121" s="450"/>
      <c r="O121" s="450"/>
      <c r="P121" s="450"/>
      <c r="Q121" s="450"/>
      <c r="R121" s="450"/>
      <c r="S121" s="450"/>
      <c r="T121" s="450"/>
      <c r="U121" s="450"/>
      <c r="V121" s="450"/>
      <c r="W121" s="450"/>
      <c r="X121" s="450"/>
      <c r="Y121" s="535">
        <f>IF(B121="","",VLOOKUP(B121,Refresh!$A$7:$B$1000,2,FALSE))</f>
        <v>113</v>
      </c>
      <c r="Z121" s="535" t="str">
        <f>IF(Y121="","",VLOOKUP(Y121,Masuk!$B$9:$I$812,8,FALSE))</f>
        <v/>
      </c>
      <c r="AA121" s="577" t="str">
        <f t="shared" si="9"/>
        <v>PH.05</v>
      </c>
      <c r="AB121" s="450"/>
    </row>
    <row r="122" spans="1:28" s="451" customFormat="1" ht="14.15" customHeight="1">
      <c r="A122" s="458" t="str">
        <f>IF(Ref_Brg!A122="","",Ref_Brg!A122)</f>
        <v>PH.05.099</v>
      </c>
      <c r="B122" s="456" t="str">
        <f>IF(Ref_Brg!B122="","",Ref_Brg!B122)</f>
        <v>Produk perikanan lain-lainnya</v>
      </c>
      <c r="C122" s="452" t="str">
        <f>IF(Ref_Brg!C122="","",Ref_Brg!C122)</f>
        <v>kg</v>
      </c>
      <c r="D122" s="453">
        <f>IFERROR(VLOOKUP(B122,Saldo_Brg!$B$9:$D$311,3,FALSE),0)</f>
        <v>0</v>
      </c>
      <c r="E122" s="453">
        <f>SUMIF(Masuk!$E$312:$E$811,B122,Masuk!$H$312:$H$811)</f>
        <v>0</v>
      </c>
      <c r="F122" s="453">
        <f>SUMIF(Keluar!$E$8:$E$507,B122,Keluar!$F$8:$F$507)</f>
        <v>0</v>
      </c>
      <c r="G122" s="680">
        <f t="shared" si="15"/>
        <v>0</v>
      </c>
      <c r="H122" s="685">
        <f t="shared" si="10"/>
        <v>0</v>
      </c>
      <c r="I122" s="536">
        <f t="shared" si="11"/>
        <v>0</v>
      </c>
      <c r="J122" s="450"/>
      <c r="K122" s="450"/>
      <c r="M122" s="450"/>
      <c r="N122" s="450"/>
      <c r="O122" s="450"/>
      <c r="P122" s="450"/>
      <c r="Q122" s="450"/>
      <c r="R122" s="450"/>
      <c r="S122" s="450"/>
      <c r="T122" s="450"/>
      <c r="U122" s="450"/>
      <c r="V122" s="450"/>
      <c r="W122" s="450"/>
      <c r="X122" s="450"/>
      <c r="Y122" s="535">
        <f>IF(B122="","",VLOOKUP(B122,Refresh!$A$7:$B$1000,2,FALSE))</f>
        <v>114</v>
      </c>
      <c r="Z122" s="535" t="str">
        <f>IF(Y122="","",VLOOKUP(Y122,Masuk!$B$9:$I$812,8,FALSE))</f>
        <v/>
      </c>
      <c r="AA122" s="577" t="str">
        <f t="shared" si="9"/>
        <v>PH.05</v>
      </c>
      <c r="AB122" s="450"/>
    </row>
    <row r="123" spans="1:28" s="451" customFormat="1" ht="14.15" customHeight="1">
      <c r="A123" s="584" t="str">
        <f>IF(Ref_Brg!A123="","",Ref_Brg!A123)</f>
        <v>PH.06</v>
      </c>
      <c r="B123" s="579" t="str">
        <f>IF(Ref_Brg!B123="","",Ref_Brg!B123)</f>
        <v>SUSU DAN OLAHANNYA</v>
      </c>
      <c r="C123" s="585" t="str">
        <f>IF(Ref_Brg!C123="","",Ref_Brg!C123)</f>
        <v/>
      </c>
      <c r="D123" s="586"/>
      <c r="E123" s="586"/>
      <c r="F123" s="586"/>
      <c r="G123" s="681"/>
      <c r="H123" s="686"/>
      <c r="I123" s="587"/>
      <c r="J123" s="450"/>
      <c r="K123" s="450"/>
      <c r="M123" s="450"/>
      <c r="N123" s="450"/>
      <c r="O123" s="450"/>
      <c r="P123" s="450"/>
      <c r="Q123" s="450"/>
      <c r="R123" s="450"/>
      <c r="S123" s="450"/>
      <c r="T123" s="450"/>
      <c r="U123" s="450"/>
      <c r="V123" s="450"/>
      <c r="W123" s="450"/>
      <c r="X123" s="450"/>
      <c r="Y123" s="535">
        <f>IF(B123="","",VLOOKUP(B123,Refresh!$A$7:$B$1000,2,FALSE))</f>
        <v>115</v>
      </c>
      <c r="Z123" s="535" t="str">
        <f>IF(Y123="","",VLOOKUP(Y123,Masuk!$B$9:$I$812,8,FALSE))</f>
        <v/>
      </c>
      <c r="AA123" s="577" t="str">
        <f t="shared" si="9"/>
        <v>PH.06</v>
      </c>
      <c r="AB123" s="450"/>
    </row>
    <row r="124" spans="1:28" s="451" customFormat="1" ht="14.15" customHeight="1">
      <c r="A124" s="458" t="str">
        <f>IF(Ref_Brg!A124="","",Ref_Brg!A124)</f>
        <v>PH.06.001</v>
      </c>
      <c r="B124" s="456" t="str">
        <f>IF(Ref_Brg!B124="","",Ref_Brg!B124)</f>
        <v>Susu UHT full cream</v>
      </c>
      <c r="C124" s="452" t="str">
        <f>IF(Ref_Brg!C124="","",Ref_Brg!C124)</f>
        <v>liter</v>
      </c>
      <c r="D124" s="453">
        <f>IFERROR(VLOOKUP(B124,Saldo_Brg!$B$9:$D$311,3,FALSE),0)</f>
        <v>0</v>
      </c>
      <c r="E124" s="453">
        <f>SUMIF(Masuk!$E$312:$E$811,B124,Masuk!$H$312:$H$811)</f>
        <v>0</v>
      </c>
      <c r="F124" s="453">
        <f>SUMIF(Keluar!$E$8:$E$507,B124,Keluar!$F$8:$F$507)</f>
        <v>0</v>
      </c>
      <c r="G124" s="680">
        <f t="shared" ref="G124:G131" si="16">D124+E124-F124</f>
        <v>0</v>
      </c>
      <c r="H124" s="685">
        <f t="shared" si="10"/>
        <v>0</v>
      </c>
      <c r="I124" s="536">
        <f t="shared" si="11"/>
        <v>0</v>
      </c>
      <c r="J124" s="450"/>
      <c r="K124" s="450"/>
      <c r="M124" s="450"/>
      <c r="N124" s="450"/>
      <c r="O124" s="450"/>
      <c r="P124" s="450"/>
      <c r="Q124" s="450"/>
      <c r="R124" s="450"/>
      <c r="S124" s="450"/>
      <c r="T124" s="450"/>
      <c r="U124" s="450"/>
      <c r="V124" s="450"/>
      <c r="W124" s="450"/>
      <c r="X124" s="450"/>
      <c r="Y124" s="535">
        <f>IF(B124="","",VLOOKUP(B124,Refresh!$A$7:$B$1000,2,FALSE))</f>
        <v>116</v>
      </c>
      <c r="Z124" s="535" t="str">
        <f>IF(Y124="","",VLOOKUP(Y124,Masuk!$B$9:$I$812,8,FALSE))</f>
        <v/>
      </c>
      <c r="AA124" s="577" t="str">
        <f t="shared" si="9"/>
        <v>PH.06</v>
      </c>
      <c r="AB124" s="450"/>
    </row>
    <row r="125" spans="1:28" s="451" customFormat="1" ht="14.15" customHeight="1">
      <c r="A125" s="458" t="str">
        <f>IF(Ref_Brg!A125="","",Ref_Brg!A125)</f>
        <v>PH.06.002</v>
      </c>
      <c r="B125" s="456" t="str">
        <f>IF(Ref_Brg!B125="","",Ref_Brg!B125)</f>
        <v>Susu UHT rendah lemak</v>
      </c>
      <c r="C125" s="452" t="str">
        <f>IF(Ref_Brg!C125="","",Ref_Brg!C125)</f>
        <v>liter</v>
      </c>
      <c r="D125" s="453">
        <f>IFERROR(VLOOKUP(B125,Saldo_Brg!$B$9:$D$311,3,FALSE),0)</f>
        <v>0</v>
      </c>
      <c r="E125" s="453">
        <f>SUMIF(Masuk!$E$312:$E$811,B125,Masuk!$H$312:$H$811)</f>
        <v>0</v>
      </c>
      <c r="F125" s="453">
        <f>SUMIF(Keluar!$E$8:$E$507,B125,Keluar!$F$8:$F$507)</f>
        <v>0</v>
      </c>
      <c r="G125" s="680">
        <f t="shared" si="16"/>
        <v>0</v>
      </c>
      <c r="H125" s="685">
        <f t="shared" si="10"/>
        <v>0</v>
      </c>
      <c r="I125" s="536">
        <f t="shared" si="11"/>
        <v>0</v>
      </c>
      <c r="J125" s="450"/>
      <c r="K125" s="450"/>
      <c r="M125" s="450"/>
      <c r="N125" s="450"/>
      <c r="O125" s="450"/>
      <c r="P125" s="450"/>
      <c r="Q125" s="450"/>
      <c r="R125" s="450"/>
      <c r="S125" s="450"/>
      <c r="T125" s="450"/>
      <c r="U125" s="450"/>
      <c r="V125" s="450"/>
      <c r="W125" s="450"/>
      <c r="X125" s="450"/>
      <c r="Y125" s="535">
        <f>IF(B125="","",VLOOKUP(B125,Refresh!$A$7:$B$1000,2,FALSE))</f>
        <v>117</v>
      </c>
      <c r="Z125" s="535" t="str">
        <f>IF(Y125="","",VLOOKUP(Y125,Masuk!$B$9:$I$812,8,FALSE))</f>
        <v/>
      </c>
      <c r="AA125" s="577" t="str">
        <f t="shared" si="9"/>
        <v>PH.06</v>
      </c>
      <c r="AB125" s="450"/>
    </row>
    <row r="126" spans="1:28" s="451" customFormat="1" ht="14.15" customHeight="1">
      <c r="A126" s="458" t="str">
        <f>IF(Ref_Brg!A126="","",Ref_Brg!A126)</f>
        <v>PH.06.003</v>
      </c>
      <c r="B126" s="456" t="str">
        <f>IF(Ref_Brg!B126="","",Ref_Brg!B126)</f>
        <v>Susu pasteurisasi</v>
      </c>
      <c r="C126" s="452" t="str">
        <f>IF(Ref_Brg!C126="","",Ref_Brg!C126)</f>
        <v>liter</v>
      </c>
      <c r="D126" s="453">
        <f>IFERROR(VLOOKUP(B126,Saldo_Brg!$B$9:$D$311,3,FALSE),0)</f>
        <v>0</v>
      </c>
      <c r="E126" s="453">
        <f>SUMIF(Masuk!$E$312:$E$811,B126,Masuk!$H$312:$H$811)</f>
        <v>0</v>
      </c>
      <c r="F126" s="453">
        <f>SUMIF(Keluar!$E$8:$E$507,B126,Keluar!$F$8:$F$507)</f>
        <v>0</v>
      </c>
      <c r="G126" s="680">
        <f t="shared" si="16"/>
        <v>0</v>
      </c>
      <c r="H126" s="685">
        <f t="shared" si="10"/>
        <v>0</v>
      </c>
      <c r="I126" s="536">
        <f t="shared" si="11"/>
        <v>0</v>
      </c>
      <c r="J126" s="450"/>
      <c r="K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450"/>
      <c r="W126" s="450"/>
      <c r="X126" s="450"/>
      <c r="Y126" s="535">
        <f>IF(B126="","",VLOOKUP(B126,Refresh!$A$7:$B$1000,2,FALSE))</f>
        <v>118</v>
      </c>
      <c r="Z126" s="535" t="str">
        <f>IF(Y126="","",VLOOKUP(Y126,Masuk!$B$9:$I$812,8,FALSE))</f>
        <v/>
      </c>
      <c r="AA126" s="577" t="str">
        <f t="shared" si="9"/>
        <v>PH.06</v>
      </c>
      <c r="AB126" s="450"/>
    </row>
    <row r="127" spans="1:28" s="451" customFormat="1" ht="14.15" customHeight="1">
      <c r="A127" s="458" t="str">
        <f>IF(Ref_Brg!A127="","",Ref_Brg!A127)</f>
        <v>PH.06.004</v>
      </c>
      <c r="B127" s="456" t="str">
        <f>IF(Ref_Brg!B127="","",Ref_Brg!B127)</f>
        <v>Susu bubuk</v>
      </c>
      <c r="C127" s="452" t="str">
        <f>IF(Ref_Brg!C127="","",Ref_Brg!C127)</f>
        <v>kg</v>
      </c>
      <c r="D127" s="453">
        <f>IFERROR(VLOOKUP(B127,Saldo_Brg!$B$9:$D$311,3,FALSE),0)</f>
        <v>0</v>
      </c>
      <c r="E127" s="453">
        <f>SUMIF(Masuk!$E$312:$E$811,B127,Masuk!$H$312:$H$811)</f>
        <v>0</v>
      </c>
      <c r="F127" s="453">
        <f>SUMIF(Keluar!$E$8:$E$507,B127,Keluar!$F$8:$F$507)</f>
        <v>0</v>
      </c>
      <c r="G127" s="680">
        <f t="shared" si="16"/>
        <v>0</v>
      </c>
      <c r="H127" s="685">
        <f t="shared" si="10"/>
        <v>0</v>
      </c>
      <c r="I127" s="536">
        <f t="shared" si="11"/>
        <v>0</v>
      </c>
      <c r="J127" s="450"/>
      <c r="K127" s="450"/>
      <c r="M127" s="450"/>
      <c r="N127" s="450"/>
      <c r="O127" s="450"/>
      <c r="P127" s="450"/>
      <c r="Q127" s="450"/>
      <c r="R127" s="450"/>
      <c r="S127" s="450"/>
      <c r="T127" s="450"/>
      <c r="U127" s="450"/>
      <c r="V127" s="450"/>
      <c r="W127" s="450"/>
      <c r="X127" s="450"/>
      <c r="Y127" s="535">
        <f>IF(B127="","",VLOOKUP(B127,Refresh!$A$7:$B$1000,2,FALSE))</f>
        <v>119</v>
      </c>
      <c r="Z127" s="535" t="str">
        <f>IF(Y127="","",VLOOKUP(Y127,Masuk!$B$9:$I$812,8,FALSE))</f>
        <v/>
      </c>
      <c r="AA127" s="577" t="str">
        <f t="shared" si="9"/>
        <v>PH.06</v>
      </c>
      <c r="AB127" s="450"/>
    </row>
    <row r="128" spans="1:28" s="451" customFormat="1" ht="14.15" customHeight="1">
      <c r="A128" s="458" t="str">
        <f>IF(Ref_Brg!A128="","",Ref_Brg!A128)</f>
        <v>PH.06.005</v>
      </c>
      <c r="B128" s="456" t="str">
        <f>IF(Ref_Brg!B128="","",Ref_Brg!B128)</f>
        <v>Yogurt plain</v>
      </c>
      <c r="C128" s="452" t="str">
        <f>IF(Ref_Brg!C128="","",Ref_Brg!C128)</f>
        <v>pak</v>
      </c>
      <c r="D128" s="453">
        <f>IFERROR(VLOOKUP(B128,Saldo_Brg!$B$9:$D$311,3,FALSE),0)</f>
        <v>0</v>
      </c>
      <c r="E128" s="453">
        <f>SUMIF(Masuk!$E$312:$E$811,B128,Masuk!$H$312:$H$811)</f>
        <v>0</v>
      </c>
      <c r="F128" s="453">
        <f>SUMIF(Keluar!$E$8:$E$507,B128,Keluar!$F$8:$F$507)</f>
        <v>0</v>
      </c>
      <c r="G128" s="680">
        <f t="shared" si="16"/>
        <v>0</v>
      </c>
      <c r="H128" s="685">
        <f t="shared" si="10"/>
        <v>0</v>
      </c>
      <c r="I128" s="536">
        <f t="shared" si="11"/>
        <v>0</v>
      </c>
      <c r="J128" s="450"/>
      <c r="K128" s="450"/>
      <c r="M128" s="450"/>
      <c r="N128" s="450"/>
      <c r="O128" s="450"/>
      <c r="P128" s="450"/>
      <c r="Q128" s="450"/>
      <c r="R128" s="450"/>
      <c r="S128" s="450"/>
      <c r="T128" s="450"/>
      <c r="U128" s="450"/>
      <c r="V128" s="450"/>
      <c r="W128" s="450"/>
      <c r="X128" s="450"/>
      <c r="Y128" s="535">
        <f>IF(B128="","",VLOOKUP(B128,Refresh!$A$7:$B$1000,2,FALSE))</f>
        <v>120</v>
      </c>
      <c r="Z128" s="535" t="str">
        <f>IF(Y128="","",VLOOKUP(Y128,Masuk!$B$9:$I$812,8,FALSE))</f>
        <v/>
      </c>
      <c r="AA128" s="577" t="str">
        <f t="shared" si="9"/>
        <v>PH.06</v>
      </c>
      <c r="AB128" s="450"/>
    </row>
    <row r="129" spans="1:28" s="451" customFormat="1" ht="14.15" customHeight="1">
      <c r="A129" s="458" t="str">
        <f>IF(Ref_Brg!A129="","",Ref_Brg!A129)</f>
        <v>PH.06.006</v>
      </c>
      <c r="B129" s="456" t="str">
        <f>IF(Ref_Brg!B129="","",Ref_Brg!B129)</f>
        <v>Keju cheddar</v>
      </c>
      <c r="C129" s="452" t="str">
        <f>IF(Ref_Brg!C129="","",Ref_Brg!C129)</f>
        <v>pak</v>
      </c>
      <c r="D129" s="453">
        <f>IFERROR(VLOOKUP(B129,Saldo_Brg!$B$9:$D$311,3,FALSE),0)</f>
        <v>0</v>
      </c>
      <c r="E129" s="453">
        <f>SUMIF(Masuk!$E$312:$E$811,B129,Masuk!$H$312:$H$811)</f>
        <v>0</v>
      </c>
      <c r="F129" s="453">
        <f>SUMIF(Keluar!$E$8:$E$507,B129,Keluar!$F$8:$F$507)</f>
        <v>0</v>
      </c>
      <c r="G129" s="680">
        <f t="shared" si="16"/>
        <v>0</v>
      </c>
      <c r="H129" s="685">
        <f t="shared" si="10"/>
        <v>0</v>
      </c>
      <c r="I129" s="536">
        <f t="shared" si="11"/>
        <v>0</v>
      </c>
      <c r="J129" s="450"/>
      <c r="K129" s="450"/>
      <c r="M129" s="450"/>
      <c r="N129" s="450"/>
      <c r="O129" s="450"/>
      <c r="P129" s="450"/>
      <c r="Q129" s="450"/>
      <c r="R129" s="450"/>
      <c r="S129" s="450"/>
      <c r="T129" s="450"/>
      <c r="U129" s="450"/>
      <c r="V129" s="450"/>
      <c r="W129" s="450"/>
      <c r="X129" s="450"/>
      <c r="Y129" s="535">
        <f>IF(B129="","",VLOOKUP(B129,Refresh!$A$7:$B$1000,2,FALSE))</f>
        <v>121</v>
      </c>
      <c r="Z129" s="535" t="str">
        <f>IF(Y129="","",VLOOKUP(Y129,Masuk!$B$9:$I$812,8,FALSE))</f>
        <v/>
      </c>
      <c r="AA129" s="577" t="str">
        <f t="shared" si="9"/>
        <v>PH.06</v>
      </c>
      <c r="AB129" s="450"/>
    </row>
    <row r="130" spans="1:28" s="451" customFormat="1" ht="14.15" customHeight="1">
      <c r="A130" s="458" t="str">
        <f>IF(Ref_Brg!A130="","",Ref_Brg!A130)</f>
        <v>PH.06.007</v>
      </c>
      <c r="B130" s="456" t="str">
        <f>IF(Ref_Brg!B130="","",Ref_Brg!B130)</f>
        <v>Keju olahan (slice)</v>
      </c>
      <c r="C130" s="452" t="str">
        <f>IF(Ref_Brg!C130="","",Ref_Brg!C130)</f>
        <v>pak</v>
      </c>
      <c r="D130" s="453">
        <f>IFERROR(VLOOKUP(B130,Saldo_Brg!$B$9:$D$311,3,FALSE),0)</f>
        <v>0</v>
      </c>
      <c r="E130" s="453">
        <f>SUMIF(Masuk!$E$312:$E$811,B130,Masuk!$H$312:$H$811)</f>
        <v>0</v>
      </c>
      <c r="F130" s="453">
        <f>SUMIF(Keluar!$E$8:$E$507,B130,Keluar!$F$8:$F$507)</f>
        <v>0</v>
      </c>
      <c r="G130" s="680">
        <f t="shared" si="16"/>
        <v>0</v>
      </c>
      <c r="H130" s="685">
        <f t="shared" si="10"/>
        <v>0</v>
      </c>
      <c r="I130" s="536">
        <f t="shared" si="11"/>
        <v>0</v>
      </c>
      <c r="J130" s="450"/>
      <c r="K130" s="450"/>
      <c r="M130" s="450"/>
      <c r="N130" s="450"/>
      <c r="O130" s="450"/>
      <c r="P130" s="450"/>
      <c r="Q130" s="450"/>
      <c r="R130" s="450"/>
      <c r="S130" s="450"/>
      <c r="T130" s="450"/>
      <c r="U130" s="450"/>
      <c r="V130" s="450"/>
      <c r="W130" s="450"/>
      <c r="X130" s="450"/>
      <c r="Y130" s="535">
        <f>IF(B130="","",VLOOKUP(B130,Refresh!$A$7:$B$1000,2,FALSE))</f>
        <v>122</v>
      </c>
      <c r="Z130" s="535" t="str">
        <f>IF(Y130="","",VLOOKUP(Y130,Masuk!$B$9:$I$812,8,FALSE))</f>
        <v/>
      </c>
      <c r="AA130" s="577" t="str">
        <f t="shared" si="9"/>
        <v>PH.06</v>
      </c>
      <c r="AB130" s="450"/>
    </row>
    <row r="131" spans="1:28" s="451" customFormat="1" ht="14.15" customHeight="1">
      <c r="A131" s="458" t="str">
        <f>IF(Ref_Brg!A131="","",Ref_Brg!A131)</f>
        <v>PH.06.099</v>
      </c>
      <c r="B131" s="456" t="str">
        <f>IF(Ref_Brg!B131="","",Ref_Brg!B131)</f>
        <v>Susu dan olahan-lainnya</v>
      </c>
      <c r="C131" s="452" t="str">
        <f>IF(Ref_Brg!C131="","",Ref_Brg!C131)</f>
        <v>liter</v>
      </c>
      <c r="D131" s="453">
        <f>IFERROR(VLOOKUP(B131,Saldo_Brg!$B$9:$D$311,3,FALSE),0)</f>
        <v>0</v>
      </c>
      <c r="E131" s="453">
        <f>SUMIF(Masuk!$E$312:$E$811,B131,Masuk!$H$312:$H$811)</f>
        <v>0</v>
      </c>
      <c r="F131" s="453">
        <f>SUMIF(Keluar!$E$8:$E$507,B131,Keluar!$F$8:$F$507)</f>
        <v>0</v>
      </c>
      <c r="G131" s="680">
        <f t="shared" si="16"/>
        <v>0</v>
      </c>
      <c r="H131" s="685">
        <f t="shared" si="10"/>
        <v>0</v>
      </c>
      <c r="I131" s="536">
        <f t="shared" si="11"/>
        <v>0</v>
      </c>
      <c r="J131" s="450"/>
      <c r="K131" s="450"/>
      <c r="M131" s="450"/>
      <c r="N131" s="450"/>
      <c r="O131" s="450"/>
      <c r="P131" s="450"/>
      <c r="Q131" s="450"/>
      <c r="R131" s="450"/>
      <c r="S131" s="450"/>
      <c r="T131" s="450"/>
      <c r="U131" s="450"/>
      <c r="V131" s="450"/>
      <c r="W131" s="450"/>
      <c r="X131" s="450"/>
      <c r="Y131" s="535">
        <f>IF(B131="","",VLOOKUP(B131,Refresh!$A$7:$B$1000,2,FALSE))</f>
        <v>123</v>
      </c>
      <c r="Z131" s="535" t="str">
        <f>IF(Y131="","",VLOOKUP(Y131,Masuk!$B$9:$I$812,8,FALSE))</f>
        <v/>
      </c>
      <c r="AA131" s="577" t="str">
        <f t="shared" si="9"/>
        <v>PH.06</v>
      </c>
      <c r="AB131" s="450"/>
    </row>
    <row r="132" spans="1:28" s="451" customFormat="1" ht="14.15" customHeight="1">
      <c r="A132" s="584" t="str">
        <f>IF(Ref_Brg!A132="","",Ref_Brg!A132)</f>
        <v>PN</v>
      </c>
      <c r="B132" s="579" t="str">
        <f>IF(Ref_Brg!B132="","",Ref_Brg!B132)</f>
        <v>PROTEIN NABATI</v>
      </c>
      <c r="C132" s="585" t="str">
        <f>IF(Ref_Brg!C132="","",Ref_Brg!C132)</f>
        <v/>
      </c>
      <c r="D132" s="586"/>
      <c r="E132" s="586"/>
      <c r="F132" s="586"/>
      <c r="G132" s="681"/>
      <c r="H132" s="686"/>
      <c r="I132" s="587"/>
      <c r="J132" s="450"/>
      <c r="K132" s="450"/>
      <c r="M132" s="450"/>
      <c r="N132" s="450"/>
      <c r="O132" s="450"/>
      <c r="P132" s="450"/>
      <c r="Q132" s="450"/>
      <c r="R132" s="450"/>
      <c r="S132" s="450"/>
      <c r="T132" s="450"/>
      <c r="U132" s="450"/>
      <c r="V132" s="450"/>
      <c r="W132" s="450"/>
      <c r="X132" s="450"/>
      <c r="Y132" s="535">
        <f>IF(B132="","",VLOOKUP(B132,Refresh!$A$7:$B$1000,2,FALSE))</f>
        <v>124</v>
      </c>
      <c r="Z132" s="535" t="str">
        <f>IF(Y132="","",VLOOKUP(Y132,Masuk!$B$9:$I$812,8,FALSE))</f>
        <v/>
      </c>
      <c r="AA132" s="577" t="str">
        <f t="shared" si="9"/>
        <v>PN</v>
      </c>
      <c r="AB132" s="450"/>
    </row>
    <row r="133" spans="1:28" s="451" customFormat="1" ht="14.15" customHeight="1">
      <c r="A133" s="584" t="str">
        <f>IF(Ref_Brg!A133="","",Ref_Brg!A133)</f>
        <v>PN.01</v>
      </c>
      <c r="B133" s="579" t="str">
        <f>IF(Ref_Brg!B133="","",Ref_Brg!B133)</f>
        <v>KEDELAI DAN OLAHANNYA</v>
      </c>
      <c r="C133" s="585" t="str">
        <f>IF(Ref_Brg!C133="","",Ref_Brg!C133)</f>
        <v/>
      </c>
      <c r="D133" s="586"/>
      <c r="E133" s="586"/>
      <c r="F133" s="586"/>
      <c r="G133" s="681"/>
      <c r="H133" s="686"/>
      <c r="I133" s="587"/>
      <c r="J133" s="450"/>
      <c r="K133" s="450"/>
      <c r="M133" s="450"/>
      <c r="N133" s="450"/>
      <c r="O133" s="450"/>
      <c r="P133" s="450"/>
      <c r="Q133" s="450"/>
      <c r="R133" s="450"/>
      <c r="S133" s="450"/>
      <c r="T133" s="450"/>
      <c r="U133" s="450"/>
      <c r="V133" s="450"/>
      <c r="W133" s="450"/>
      <c r="X133" s="450"/>
      <c r="Y133" s="535">
        <f>IF(B133="","",VLOOKUP(B133,Refresh!$A$7:$B$1000,2,FALSE))</f>
        <v>125</v>
      </c>
      <c r="Z133" s="535" t="str">
        <f>IF(Y133="","",VLOOKUP(Y133,Masuk!$B$9:$I$812,8,FALSE))</f>
        <v/>
      </c>
      <c r="AA133" s="577" t="str">
        <f t="shared" si="9"/>
        <v>PN.01</v>
      </c>
      <c r="AB133" s="450"/>
    </row>
    <row r="134" spans="1:28" s="451" customFormat="1" ht="14.15" customHeight="1">
      <c r="A134" s="458" t="str">
        <f>IF(Ref_Brg!A134="","",Ref_Brg!A134)</f>
        <v>PN.01.001</v>
      </c>
      <c r="B134" s="456" t="str">
        <f>IF(Ref_Brg!B134="","",Ref_Brg!B134)</f>
        <v>Kedelai biji kering</v>
      </c>
      <c r="C134" s="452" t="str">
        <f>IF(Ref_Brg!C134="","",Ref_Brg!C134)</f>
        <v>kg</v>
      </c>
      <c r="D134" s="453">
        <f>IFERROR(VLOOKUP(B134,Saldo_Brg!$B$9:$D$311,3,FALSE),0)</f>
        <v>0</v>
      </c>
      <c r="E134" s="453">
        <f>SUMIF(Masuk!$E$312:$E$811,B134,Masuk!$H$312:$H$811)</f>
        <v>0</v>
      </c>
      <c r="F134" s="453">
        <f>SUMIF(Keluar!$E$8:$E$507,B134,Keluar!$F$8:$F$507)</f>
        <v>0</v>
      </c>
      <c r="G134" s="680">
        <f t="shared" ref="G134:G141" si="17">D134+E134-F134</f>
        <v>0</v>
      </c>
      <c r="H134" s="685">
        <f t="shared" si="10"/>
        <v>0</v>
      </c>
      <c r="I134" s="536">
        <f t="shared" si="11"/>
        <v>0</v>
      </c>
      <c r="J134" s="450"/>
      <c r="K134" s="450"/>
      <c r="M134" s="450"/>
      <c r="N134" s="450"/>
      <c r="O134" s="450"/>
      <c r="P134" s="450"/>
      <c r="Q134" s="450"/>
      <c r="R134" s="450"/>
      <c r="S134" s="450"/>
      <c r="T134" s="450"/>
      <c r="U134" s="450"/>
      <c r="V134" s="450"/>
      <c r="W134" s="450"/>
      <c r="X134" s="450"/>
      <c r="Y134" s="535">
        <f>IF(B134="","",VLOOKUP(B134,Refresh!$A$7:$B$1000,2,FALSE))</f>
        <v>126</v>
      </c>
      <c r="Z134" s="535" t="str">
        <f>IF(Y134="","",VLOOKUP(Y134,Masuk!$B$9:$I$812,8,FALSE))</f>
        <v/>
      </c>
      <c r="AA134" s="577" t="str">
        <f t="shared" si="9"/>
        <v>PN.01</v>
      </c>
      <c r="AB134" s="450"/>
    </row>
    <row r="135" spans="1:28" s="451" customFormat="1" ht="14.15" customHeight="1">
      <c r="A135" s="458" t="str">
        <f>IF(Ref_Brg!A135="","",Ref_Brg!A135)</f>
        <v>PN.01.002</v>
      </c>
      <c r="B135" s="456" t="str">
        <f>IF(Ref_Brg!B135="","",Ref_Brg!B135)</f>
        <v>Tempe</v>
      </c>
      <c r="C135" s="452" t="str">
        <f>IF(Ref_Brg!C135="","",Ref_Brg!C135)</f>
        <v>kg</v>
      </c>
      <c r="D135" s="453">
        <f>IFERROR(VLOOKUP(B135,Saldo_Brg!$B$9:$D$311,3,FALSE),0)</f>
        <v>0</v>
      </c>
      <c r="E135" s="453">
        <f>SUMIF(Masuk!$E$312:$E$811,B135,Masuk!$H$312:$H$811)</f>
        <v>0</v>
      </c>
      <c r="F135" s="453">
        <f>SUMIF(Keluar!$E$8:$E$507,B135,Keluar!$F$8:$F$507)</f>
        <v>0</v>
      </c>
      <c r="G135" s="680">
        <f t="shared" si="17"/>
        <v>0</v>
      </c>
      <c r="H135" s="685">
        <f t="shared" si="10"/>
        <v>0</v>
      </c>
      <c r="I135" s="536">
        <f t="shared" si="11"/>
        <v>0</v>
      </c>
      <c r="J135" s="450"/>
      <c r="K135" s="450"/>
      <c r="M135" s="450"/>
      <c r="N135" s="450"/>
      <c r="O135" s="450"/>
      <c r="P135" s="450"/>
      <c r="Q135" s="450"/>
      <c r="R135" s="450"/>
      <c r="S135" s="450"/>
      <c r="T135" s="450"/>
      <c r="U135" s="450"/>
      <c r="V135" s="450"/>
      <c r="W135" s="450"/>
      <c r="X135" s="450"/>
      <c r="Y135" s="535">
        <f>IF(B135="","",VLOOKUP(B135,Refresh!$A$7:$B$1000,2,FALSE))</f>
        <v>127</v>
      </c>
      <c r="Z135" s="535" t="str">
        <f>IF(Y135="","",VLOOKUP(Y135,Masuk!$B$9:$I$812,8,FALSE))</f>
        <v/>
      </c>
      <c r="AA135" s="577" t="str">
        <f t="shared" si="9"/>
        <v>PN.01</v>
      </c>
      <c r="AB135" s="450"/>
    </row>
    <row r="136" spans="1:28" s="451" customFormat="1" ht="14.15" customHeight="1">
      <c r="A136" s="458" t="str">
        <f>IF(Ref_Brg!A136="","",Ref_Brg!A136)</f>
        <v>PN.01.003</v>
      </c>
      <c r="B136" s="456" t="str">
        <f>IF(Ref_Brg!B136="","",Ref_Brg!B136)</f>
        <v>Tahu putih</v>
      </c>
      <c r="C136" s="452" t="str">
        <f>IF(Ref_Brg!C136="","",Ref_Brg!C136)</f>
        <v>kg</v>
      </c>
      <c r="D136" s="453">
        <f>IFERROR(VLOOKUP(B136,Saldo_Brg!$B$9:$D$311,3,FALSE),0)</f>
        <v>0</v>
      </c>
      <c r="E136" s="453">
        <f>SUMIF(Masuk!$E$312:$E$811,B136,Masuk!$H$312:$H$811)</f>
        <v>0</v>
      </c>
      <c r="F136" s="453">
        <f>SUMIF(Keluar!$E$8:$E$507,B136,Keluar!$F$8:$F$507)</f>
        <v>0</v>
      </c>
      <c r="G136" s="680">
        <f t="shared" si="17"/>
        <v>0</v>
      </c>
      <c r="H136" s="685">
        <f t="shared" si="10"/>
        <v>0</v>
      </c>
      <c r="I136" s="536">
        <f t="shared" si="11"/>
        <v>0</v>
      </c>
      <c r="J136" s="450"/>
      <c r="K136" s="450"/>
      <c r="M136" s="450"/>
      <c r="N136" s="450"/>
      <c r="O136" s="450"/>
      <c r="P136" s="450"/>
      <c r="Q136" s="450"/>
      <c r="R136" s="450"/>
      <c r="S136" s="450"/>
      <c r="T136" s="450"/>
      <c r="U136" s="450"/>
      <c r="V136" s="450"/>
      <c r="W136" s="450"/>
      <c r="X136" s="450"/>
      <c r="Y136" s="535">
        <f>IF(B136="","",VLOOKUP(B136,Refresh!$A$7:$B$1000,2,FALSE))</f>
        <v>128</v>
      </c>
      <c r="Z136" s="535" t="str">
        <f>IF(Y136="","",VLOOKUP(Y136,Masuk!$B$9:$I$812,8,FALSE))</f>
        <v/>
      </c>
      <c r="AA136" s="577" t="str">
        <f t="shared" ref="AA136:AA199" si="18">LEFT(A136,5)</f>
        <v>PN.01</v>
      </c>
      <c r="AB136" s="450"/>
    </row>
    <row r="137" spans="1:28" s="451" customFormat="1" ht="14.15" customHeight="1">
      <c r="A137" s="458" t="str">
        <f>IF(Ref_Brg!A137="","",Ref_Brg!A137)</f>
        <v>PN.01.004</v>
      </c>
      <c r="B137" s="456" t="str">
        <f>IF(Ref_Brg!B137="","",Ref_Brg!B137)</f>
        <v>Tahu kuning</v>
      </c>
      <c r="C137" s="452" t="str">
        <f>IF(Ref_Brg!C137="","",Ref_Brg!C137)</f>
        <v>kg</v>
      </c>
      <c r="D137" s="453">
        <f>IFERROR(VLOOKUP(B137,Saldo_Brg!$B$9:$D$311,3,FALSE),0)</f>
        <v>0</v>
      </c>
      <c r="E137" s="453">
        <f>SUMIF(Masuk!$E$312:$E$811,B137,Masuk!$H$312:$H$811)</f>
        <v>0</v>
      </c>
      <c r="F137" s="453">
        <f>SUMIF(Keluar!$E$8:$E$507,B137,Keluar!$F$8:$F$507)</f>
        <v>0</v>
      </c>
      <c r="G137" s="680">
        <f t="shared" si="17"/>
        <v>0</v>
      </c>
      <c r="H137" s="685">
        <f t="shared" si="10"/>
        <v>0</v>
      </c>
      <c r="I137" s="536">
        <f t="shared" si="11"/>
        <v>0</v>
      </c>
      <c r="J137" s="450"/>
      <c r="K137" s="450"/>
      <c r="M137" s="450"/>
      <c r="N137" s="450"/>
      <c r="O137" s="450"/>
      <c r="P137" s="450"/>
      <c r="Q137" s="450"/>
      <c r="R137" s="450"/>
      <c r="S137" s="450"/>
      <c r="T137" s="450"/>
      <c r="U137" s="450"/>
      <c r="V137" s="450"/>
      <c r="W137" s="450"/>
      <c r="X137" s="450"/>
      <c r="Y137" s="535">
        <f>IF(B137="","",VLOOKUP(B137,Refresh!$A$7:$B$1000,2,FALSE))</f>
        <v>129</v>
      </c>
      <c r="Z137" s="535" t="str">
        <f>IF(Y137="","",VLOOKUP(Y137,Masuk!$B$9:$I$812,8,FALSE))</f>
        <v/>
      </c>
      <c r="AA137" s="577" t="str">
        <f t="shared" si="18"/>
        <v>PN.01</v>
      </c>
      <c r="AB137" s="450"/>
    </row>
    <row r="138" spans="1:28" s="451" customFormat="1" ht="14.15" customHeight="1">
      <c r="A138" s="458" t="str">
        <f>IF(Ref_Brg!A138="","",Ref_Brg!A138)</f>
        <v>PN.01.005</v>
      </c>
      <c r="B138" s="456" t="str">
        <f>IF(Ref_Brg!B138="","",Ref_Brg!B138)</f>
        <v>Tahu sutra</v>
      </c>
      <c r="C138" s="452" t="str">
        <f>IF(Ref_Brg!C138="","",Ref_Brg!C138)</f>
        <v>kg</v>
      </c>
      <c r="D138" s="453">
        <f>IFERROR(VLOOKUP(B138,Saldo_Brg!$B$9:$D$311,3,FALSE),0)</f>
        <v>0</v>
      </c>
      <c r="E138" s="453">
        <f>SUMIF(Masuk!$E$312:$E$811,B138,Masuk!$H$312:$H$811)</f>
        <v>0</v>
      </c>
      <c r="F138" s="453">
        <f>SUMIF(Keluar!$E$8:$E$507,B138,Keluar!$F$8:$F$507)</f>
        <v>0</v>
      </c>
      <c r="G138" s="680">
        <f t="shared" si="17"/>
        <v>0</v>
      </c>
      <c r="H138" s="685">
        <f t="shared" ref="H138:H201" si="19">SUMIF(Z138,"&gt;0",Z138)</f>
        <v>0</v>
      </c>
      <c r="I138" s="536">
        <f t="shared" ref="I138:I201" si="20">G138*H138</f>
        <v>0</v>
      </c>
      <c r="J138" s="450"/>
      <c r="K138" s="450"/>
      <c r="M138" s="450"/>
      <c r="N138" s="450"/>
      <c r="O138" s="450"/>
      <c r="P138" s="450"/>
      <c r="Q138" s="450"/>
      <c r="R138" s="450"/>
      <c r="S138" s="450"/>
      <c r="T138" s="450"/>
      <c r="U138" s="450"/>
      <c r="V138" s="450"/>
      <c r="W138" s="450"/>
      <c r="X138" s="450"/>
      <c r="Y138" s="535">
        <f>IF(B138="","",VLOOKUP(B138,Refresh!$A$7:$B$1000,2,FALSE))</f>
        <v>130</v>
      </c>
      <c r="Z138" s="535" t="str">
        <f>IF(Y138="","",VLOOKUP(Y138,Masuk!$B$9:$I$812,8,FALSE))</f>
        <v/>
      </c>
      <c r="AA138" s="577" t="str">
        <f t="shared" si="18"/>
        <v>PN.01</v>
      </c>
      <c r="AB138" s="450"/>
    </row>
    <row r="139" spans="1:28" s="451" customFormat="1" ht="14.15" customHeight="1">
      <c r="A139" s="458" t="str">
        <f>IF(Ref_Brg!A139="","",Ref_Brg!A139)</f>
        <v>PN.01.006</v>
      </c>
      <c r="B139" s="456" t="str">
        <f>IF(Ref_Brg!B139="","",Ref_Brg!B139)</f>
        <v>Susu kedelai</v>
      </c>
      <c r="C139" s="452" t="str">
        <f>IF(Ref_Brg!C139="","",Ref_Brg!C139)</f>
        <v>liter</v>
      </c>
      <c r="D139" s="453">
        <f>IFERROR(VLOOKUP(B139,Saldo_Brg!$B$9:$D$311,3,FALSE),0)</f>
        <v>0</v>
      </c>
      <c r="E139" s="453">
        <f>SUMIF(Masuk!$E$312:$E$811,B139,Masuk!$H$312:$H$811)</f>
        <v>0</v>
      </c>
      <c r="F139" s="453">
        <f>SUMIF(Keluar!$E$8:$E$507,B139,Keluar!$F$8:$F$507)</f>
        <v>0</v>
      </c>
      <c r="G139" s="680">
        <f t="shared" si="17"/>
        <v>0</v>
      </c>
      <c r="H139" s="685">
        <f t="shared" si="19"/>
        <v>0</v>
      </c>
      <c r="I139" s="536">
        <f t="shared" si="20"/>
        <v>0</v>
      </c>
      <c r="J139" s="450"/>
      <c r="K139" s="450"/>
      <c r="M139" s="450"/>
      <c r="N139" s="450"/>
      <c r="O139" s="450"/>
      <c r="P139" s="450"/>
      <c r="Q139" s="450"/>
      <c r="R139" s="450"/>
      <c r="S139" s="450"/>
      <c r="T139" s="450"/>
      <c r="U139" s="450"/>
      <c r="V139" s="450"/>
      <c r="W139" s="450"/>
      <c r="X139" s="450"/>
      <c r="Y139" s="535">
        <f>IF(B139="","",VLOOKUP(B139,Refresh!$A$7:$B$1000,2,FALSE))</f>
        <v>131</v>
      </c>
      <c r="Z139" s="535" t="str">
        <f>IF(Y139="","",VLOOKUP(Y139,Masuk!$B$9:$I$812,8,FALSE))</f>
        <v/>
      </c>
      <c r="AA139" s="577" t="str">
        <f t="shared" si="18"/>
        <v>PN.01</v>
      </c>
      <c r="AB139" s="450"/>
    </row>
    <row r="140" spans="1:28" s="451" customFormat="1" ht="14.15" customHeight="1">
      <c r="A140" s="458" t="str">
        <f>IF(Ref_Brg!A140="","",Ref_Brg!A140)</f>
        <v>PN.01.007</v>
      </c>
      <c r="B140" s="456" t="str">
        <f>IF(Ref_Brg!B140="","",Ref_Brg!B140)</f>
        <v>Tepung kedelai</v>
      </c>
      <c r="C140" s="452" t="str">
        <f>IF(Ref_Brg!C140="","",Ref_Brg!C140)</f>
        <v>kg</v>
      </c>
      <c r="D140" s="453">
        <f>IFERROR(VLOOKUP(B140,Saldo_Brg!$B$9:$D$311,3,FALSE),0)</f>
        <v>0</v>
      </c>
      <c r="E140" s="453">
        <f>SUMIF(Masuk!$E$312:$E$811,B140,Masuk!$H$312:$H$811)</f>
        <v>0</v>
      </c>
      <c r="F140" s="453">
        <f>SUMIF(Keluar!$E$8:$E$507,B140,Keluar!$F$8:$F$507)</f>
        <v>0</v>
      </c>
      <c r="G140" s="680">
        <f t="shared" si="17"/>
        <v>0</v>
      </c>
      <c r="H140" s="685">
        <f t="shared" si="19"/>
        <v>0</v>
      </c>
      <c r="I140" s="536">
        <f t="shared" si="20"/>
        <v>0</v>
      </c>
      <c r="J140" s="450"/>
      <c r="K140" s="450"/>
      <c r="M140" s="450"/>
      <c r="N140" s="450"/>
      <c r="O140" s="450"/>
      <c r="P140" s="450"/>
      <c r="Q140" s="450"/>
      <c r="R140" s="450"/>
      <c r="S140" s="450"/>
      <c r="T140" s="450"/>
      <c r="U140" s="450"/>
      <c r="V140" s="450"/>
      <c r="W140" s="450"/>
      <c r="X140" s="450"/>
      <c r="Y140" s="535">
        <f>IF(B140="","",VLOOKUP(B140,Refresh!$A$7:$B$1000,2,FALSE))</f>
        <v>132</v>
      </c>
      <c r="Z140" s="535" t="str">
        <f>IF(Y140="","",VLOOKUP(Y140,Masuk!$B$9:$I$812,8,FALSE))</f>
        <v/>
      </c>
      <c r="AA140" s="577" t="str">
        <f t="shared" si="18"/>
        <v>PN.01</v>
      </c>
      <c r="AB140" s="450"/>
    </row>
    <row r="141" spans="1:28" s="451" customFormat="1" ht="14.15" customHeight="1">
      <c r="A141" s="458" t="str">
        <f>IF(Ref_Brg!A141="","",Ref_Brg!A141)</f>
        <v>PN.01.099</v>
      </c>
      <c r="B141" s="456" t="str">
        <f>IF(Ref_Brg!B141="","",Ref_Brg!B141)</f>
        <v>Kedelai dan olahannya-lainnya</v>
      </c>
      <c r="C141" s="452" t="str">
        <f>IF(Ref_Brg!C141="","",Ref_Brg!C141)</f>
        <v>kg</v>
      </c>
      <c r="D141" s="453">
        <f>IFERROR(VLOOKUP(B141,Saldo_Brg!$B$9:$D$311,3,FALSE),0)</f>
        <v>0</v>
      </c>
      <c r="E141" s="453">
        <f>SUMIF(Masuk!$E$312:$E$811,B141,Masuk!$H$312:$H$811)</f>
        <v>0</v>
      </c>
      <c r="F141" s="453">
        <f>SUMIF(Keluar!$E$8:$E$507,B141,Keluar!$F$8:$F$507)</f>
        <v>0</v>
      </c>
      <c r="G141" s="680">
        <f t="shared" si="17"/>
        <v>0</v>
      </c>
      <c r="H141" s="685">
        <f t="shared" si="19"/>
        <v>0</v>
      </c>
      <c r="I141" s="536">
        <f t="shared" si="20"/>
        <v>0</v>
      </c>
      <c r="J141" s="450"/>
      <c r="K141" s="450"/>
      <c r="M141" s="450"/>
      <c r="N141" s="450"/>
      <c r="O141" s="450"/>
      <c r="P141" s="450"/>
      <c r="Q141" s="450"/>
      <c r="R141" s="450"/>
      <c r="S141" s="450"/>
      <c r="T141" s="450"/>
      <c r="U141" s="450"/>
      <c r="V141" s="450"/>
      <c r="W141" s="450"/>
      <c r="X141" s="450"/>
      <c r="Y141" s="535">
        <f>IF(B141="","",VLOOKUP(B141,Refresh!$A$7:$B$1000,2,FALSE))</f>
        <v>133</v>
      </c>
      <c r="Z141" s="535" t="str">
        <f>IF(Y141="","",VLOOKUP(Y141,Masuk!$B$9:$I$812,8,FALSE))</f>
        <v/>
      </c>
      <c r="AA141" s="577" t="str">
        <f t="shared" si="18"/>
        <v>PN.01</v>
      </c>
      <c r="AB141" s="450"/>
    </row>
    <row r="142" spans="1:28" s="451" customFormat="1" ht="14.15" customHeight="1">
      <c r="A142" s="584" t="str">
        <f>IF(Ref_Brg!A142="","",Ref_Brg!A142)</f>
        <v>PN.02</v>
      </c>
      <c r="B142" s="579" t="str">
        <f>IF(Ref_Brg!B142="","",Ref_Brg!B142)</f>
        <v>KACANG-KACANGAN</v>
      </c>
      <c r="C142" s="585" t="str">
        <f>IF(Ref_Brg!C142="","",Ref_Brg!C142)</f>
        <v/>
      </c>
      <c r="D142" s="586"/>
      <c r="E142" s="586"/>
      <c r="F142" s="586"/>
      <c r="G142" s="681"/>
      <c r="H142" s="686"/>
      <c r="I142" s="587"/>
      <c r="J142" s="450"/>
      <c r="K142" s="450"/>
      <c r="M142" s="450"/>
      <c r="N142" s="450"/>
      <c r="O142" s="450"/>
      <c r="P142" s="450"/>
      <c r="Q142" s="450"/>
      <c r="R142" s="450"/>
      <c r="S142" s="450"/>
      <c r="T142" s="450"/>
      <c r="U142" s="450"/>
      <c r="V142" s="450"/>
      <c r="W142" s="450"/>
      <c r="X142" s="450"/>
      <c r="Y142" s="535">
        <f>IF(B142="","",VLOOKUP(B142,Refresh!$A$7:$B$1000,2,FALSE))</f>
        <v>134</v>
      </c>
      <c r="Z142" s="535" t="str">
        <f>IF(Y142="","",VLOOKUP(Y142,Masuk!$B$9:$I$812,8,FALSE))</f>
        <v/>
      </c>
      <c r="AA142" s="577" t="str">
        <f t="shared" si="18"/>
        <v>PN.02</v>
      </c>
      <c r="AB142" s="450"/>
    </row>
    <row r="143" spans="1:28" s="451" customFormat="1" ht="14.15" customHeight="1">
      <c r="A143" s="458" t="str">
        <f>IF(Ref_Brg!A143="","",Ref_Brg!A143)</f>
        <v>PN.02.001</v>
      </c>
      <c r="B143" s="456" t="str">
        <f>IF(Ref_Brg!B143="","",Ref_Brg!B143)</f>
        <v>Kacang tanah kupas</v>
      </c>
      <c r="C143" s="452" t="str">
        <f>IF(Ref_Brg!C143="","",Ref_Brg!C143)</f>
        <v>kg</v>
      </c>
      <c r="D143" s="453">
        <f>IFERROR(VLOOKUP(B143,Saldo_Brg!$B$9:$D$311,3,FALSE),0)</f>
        <v>0</v>
      </c>
      <c r="E143" s="453">
        <f>SUMIF(Masuk!$E$312:$E$811,B143,Masuk!$H$312:$H$811)</f>
        <v>0</v>
      </c>
      <c r="F143" s="453">
        <f>SUMIF(Keluar!$E$8:$E$507,B143,Keluar!$F$8:$F$507)</f>
        <v>0</v>
      </c>
      <c r="G143" s="680">
        <f t="shared" ref="G143:G153" si="21">D143+E143-F143</f>
        <v>0</v>
      </c>
      <c r="H143" s="685">
        <f t="shared" si="19"/>
        <v>0</v>
      </c>
      <c r="I143" s="536">
        <f t="shared" si="20"/>
        <v>0</v>
      </c>
      <c r="J143" s="450"/>
      <c r="K143" s="450"/>
      <c r="M143" s="450"/>
      <c r="N143" s="450"/>
      <c r="O143" s="450"/>
      <c r="P143" s="450"/>
      <c r="Q143" s="450"/>
      <c r="R143" s="450"/>
      <c r="S143" s="450"/>
      <c r="T143" s="450"/>
      <c r="U143" s="450"/>
      <c r="V143" s="450"/>
      <c r="W143" s="450"/>
      <c r="X143" s="450"/>
      <c r="Y143" s="535">
        <f>IF(B143="","",VLOOKUP(B143,Refresh!$A$7:$B$1000,2,FALSE))</f>
        <v>135</v>
      </c>
      <c r="Z143" s="535" t="str">
        <f>IF(Y143="","",VLOOKUP(Y143,Masuk!$B$9:$I$812,8,FALSE))</f>
        <v/>
      </c>
      <c r="AA143" s="577" t="str">
        <f t="shared" si="18"/>
        <v>PN.02</v>
      </c>
      <c r="AB143" s="450"/>
    </row>
    <row r="144" spans="1:28" s="451" customFormat="1" ht="14.15" customHeight="1">
      <c r="A144" s="458" t="str">
        <f>IF(Ref_Brg!A144="","",Ref_Brg!A144)</f>
        <v>PN.02.002</v>
      </c>
      <c r="B144" s="456" t="str">
        <f>IF(Ref_Brg!B144="","",Ref_Brg!B144)</f>
        <v>Kacang tanah dengan kulit</v>
      </c>
      <c r="C144" s="452" t="str">
        <f>IF(Ref_Brg!C144="","",Ref_Brg!C144)</f>
        <v>kg</v>
      </c>
      <c r="D144" s="453">
        <f>IFERROR(VLOOKUP(B144,Saldo_Brg!$B$9:$D$311,3,FALSE),0)</f>
        <v>0</v>
      </c>
      <c r="E144" s="453">
        <f>SUMIF(Masuk!$E$312:$E$811,B144,Masuk!$H$312:$H$811)</f>
        <v>0</v>
      </c>
      <c r="F144" s="453">
        <f>SUMIF(Keluar!$E$8:$E$507,B144,Keluar!$F$8:$F$507)</f>
        <v>0</v>
      </c>
      <c r="G144" s="680">
        <f t="shared" si="21"/>
        <v>0</v>
      </c>
      <c r="H144" s="685">
        <f t="shared" si="19"/>
        <v>0</v>
      </c>
      <c r="I144" s="536">
        <f t="shared" si="20"/>
        <v>0</v>
      </c>
      <c r="J144" s="450"/>
      <c r="K144" s="450"/>
      <c r="M144" s="450"/>
      <c r="N144" s="450"/>
      <c r="O144" s="450"/>
      <c r="P144" s="450"/>
      <c r="Q144" s="450"/>
      <c r="R144" s="450"/>
      <c r="S144" s="450"/>
      <c r="T144" s="450"/>
      <c r="U144" s="450"/>
      <c r="V144" s="450"/>
      <c r="W144" s="450"/>
      <c r="X144" s="450"/>
      <c r="Y144" s="535">
        <f>IF(B144="","",VLOOKUP(B144,Refresh!$A$7:$B$1000,2,FALSE))</f>
        <v>136</v>
      </c>
      <c r="Z144" s="535" t="str">
        <f>IF(Y144="","",VLOOKUP(Y144,Masuk!$B$9:$I$812,8,FALSE))</f>
        <v/>
      </c>
      <c r="AA144" s="577" t="str">
        <f t="shared" si="18"/>
        <v>PN.02</v>
      </c>
      <c r="AB144" s="450"/>
    </row>
    <row r="145" spans="1:28" s="451" customFormat="1" ht="14.15" customHeight="1">
      <c r="A145" s="458" t="str">
        <f>IF(Ref_Brg!A145="","",Ref_Brg!A145)</f>
        <v>PN.02.003</v>
      </c>
      <c r="B145" s="456" t="str">
        <f>IF(Ref_Brg!B145="","",Ref_Brg!B145)</f>
        <v>Kacang hijau</v>
      </c>
      <c r="C145" s="452" t="str">
        <f>IF(Ref_Brg!C145="","",Ref_Brg!C145)</f>
        <v>kg</v>
      </c>
      <c r="D145" s="453">
        <f>IFERROR(VLOOKUP(B145,Saldo_Brg!$B$9:$D$311,3,FALSE),0)</f>
        <v>0</v>
      </c>
      <c r="E145" s="453">
        <f>SUMIF(Masuk!$E$312:$E$811,B145,Masuk!$H$312:$H$811)</f>
        <v>0</v>
      </c>
      <c r="F145" s="453">
        <f>SUMIF(Keluar!$E$8:$E$507,B145,Keluar!$F$8:$F$507)</f>
        <v>0</v>
      </c>
      <c r="G145" s="680">
        <f t="shared" si="21"/>
        <v>0</v>
      </c>
      <c r="H145" s="685">
        <f t="shared" si="19"/>
        <v>0</v>
      </c>
      <c r="I145" s="536">
        <f t="shared" si="20"/>
        <v>0</v>
      </c>
      <c r="J145" s="450"/>
      <c r="K145" s="450"/>
      <c r="M145" s="450"/>
      <c r="N145" s="450"/>
      <c r="O145" s="450"/>
      <c r="P145" s="450"/>
      <c r="Q145" s="450"/>
      <c r="R145" s="450"/>
      <c r="S145" s="450"/>
      <c r="T145" s="450"/>
      <c r="U145" s="450"/>
      <c r="V145" s="450"/>
      <c r="W145" s="450"/>
      <c r="X145" s="450"/>
      <c r="Y145" s="535">
        <f>IF(B145="","",VLOOKUP(B145,Refresh!$A$7:$B$1000,2,FALSE))</f>
        <v>137</v>
      </c>
      <c r="Z145" s="535" t="str">
        <f>IF(Y145="","",VLOOKUP(Y145,Masuk!$B$9:$I$812,8,FALSE))</f>
        <v/>
      </c>
      <c r="AA145" s="577" t="str">
        <f t="shared" si="18"/>
        <v>PN.02</v>
      </c>
      <c r="AB145" s="450"/>
    </row>
    <row r="146" spans="1:28" s="451" customFormat="1" ht="14.15" customHeight="1">
      <c r="A146" s="458" t="str">
        <f>IF(Ref_Brg!A146="","",Ref_Brg!A146)</f>
        <v>PN.02.004</v>
      </c>
      <c r="B146" s="456" t="str">
        <f>IF(Ref_Brg!B146="","",Ref_Brg!B146)</f>
        <v>Kacang merah</v>
      </c>
      <c r="C146" s="452" t="str">
        <f>IF(Ref_Brg!C146="","",Ref_Brg!C146)</f>
        <v>kg</v>
      </c>
      <c r="D146" s="453">
        <f>IFERROR(VLOOKUP(B146,Saldo_Brg!$B$9:$D$311,3,FALSE),0)</f>
        <v>0</v>
      </c>
      <c r="E146" s="453">
        <f>SUMIF(Masuk!$E$312:$E$811,B146,Masuk!$H$312:$H$811)</f>
        <v>0</v>
      </c>
      <c r="F146" s="453">
        <f>SUMIF(Keluar!$E$8:$E$507,B146,Keluar!$F$8:$F$507)</f>
        <v>0</v>
      </c>
      <c r="G146" s="680">
        <f t="shared" si="21"/>
        <v>0</v>
      </c>
      <c r="H146" s="685">
        <f t="shared" si="19"/>
        <v>0</v>
      </c>
      <c r="I146" s="536">
        <f t="shared" si="20"/>
        <v>0</v>
      </c>
      <c r="J146" s="450"/>
      <c r="K146" s="450"/>
      <c r="M146" s="450"/>
      <c r="N146" s="450"/>
      <c r="O146" s="450"/>
      <c r="P146" s="450"/>
      <c r="Q146" s="450"/>
      <c r="R146" s="450"/>
      <c r="S146" s="450"/>
      <c r="T146" s="450"/>
      <c r="U146" s="450"/>
      <c r="V146" s="450"/>
      <c r="W146" s="450"/>
      <c r="X146" s="450"/>
      <c r="Y146" s="535">
        <f>IF(B146="","",VLOOKUP(B146,Refresh!$A$7:$B$1000,2,FALSE))</f>
        <v>138</v>
      </c>
      <c r="Z146" s="535" t="str">
        <f>IF(Y146="","",VLOOKUP(Y146,Masuk!$B$9:$I$812,8,FALSE))</f>
        <v/>
      </c>
      <c r="AA146" s="577" t="str">
        <f t="shared" si="18"/>
        <v>PN.02</v>
      </c>
      <c r="AB146" s="450"/>
    </row>
    <row r="147" spans="1:28" s="451" customFormat="1" ht="14.15" customHeight="1">
      <c r="A147" s="458" t="str">
        <f>IF(Ref_Brg!A147="","",Ref_Brg!A147)</f>
        <v>PN.02.005</v>
      </c>
      <c r="B147" s="456" t="str">
        <f>IF(Ref_Brg!B147="","",Ref_Brg!B147)</f>
        <v>Kacang tolo/tunggak</v>
      </c>
      <c r="C147" s="452" t="str">
        <f>IF(Ref_Brg!C147="","",Ref_Brg!C147)</f>
        <v>kg</v>
      </c>
      <c r="D147" s="453">
        <f>IFERROR(VLOOKUP(B147,Saldo_Brg!$B$9:$D$311,3,FALSE),0)</f>
        <v>0</v>
      </c>
      <c r="E147" s="453">
        <f>SUMIF(Masuk!$E$312:$E$811,B147,Masuk!$H$312:$H$811)</f>
        <v>0</v>
      </c>
      <c r="F147" s="453">
        <f>SUMIF(Keluar!$E$8:$E$507,B147,Keluar!$F$8:$F$507)</f>
        <v>0</v>
      </c>
      <c r="G147" s="680">
        <f t="shared" si="21"/>
        <v>0</v>
      </c>
      <c r="H147" s="685">
        <f t="shared" si="19"/>
        <v>0</v>
      </c>
      <c r="I147" s="536">
        <f t="shared" si="20"/>
        <v>0</v>
      </c>
      <c r="J147" s="450"/>
      <c r="K147" s="450"/>
      <c r="M147" s="450"/>
      <c r="N147" s="450"/>
      <c r="O147" s="450"/>
      <c r="P147" s="450"/>
      <c r="Q147" s="450"/>
      <c r="R147" s="450"/>
      <c r="S147" s="450"/>
      <c r="T147" s="450"/>
      <c r="U147" s="450"/>
      <c r="V147" s="450"/>
      <c r="W147" s="450"/>
      <c r="X147" s="450"/>
      <c r="Y147" s="535">
        <f>IF(B147="","",VLOOKUP(B147,Refresh!$A$7:$B$1000,2,FALSE))</f>
        <v>139</v>
      </c>
      <c r="Z147" s="535" t="str">
        <f>IF(Y147="","",VLOOKUP(Y147,Masuk!$B$9:$I$812,8,FALSE))</f>
        <v/>
      </c>
      <c r="AA147" s="577" t="str">
        <f t="shared" si="18"/>
        <v>PN.02</v>
      </c>
      <c r="AB147" s="450"/>
    </row>
    <row r="148" spans="1:28" s="451" customFormat="1" ht="14.15" customHeight="1">
      <c r="A148" s="458" t="str">
        <f>IF(Ref_Brg!A148="","",Ref_Brg!A148)</f>
        <v>PN.02.006</v>
      </c>
      <c r="B148" s="456" t="str">
        <f>IF(Ref_Brg!B148="","",Ref_Brg!B148)</f>
        <v>Kacang hitam</v>
      </c>
      <c r="C148" s="452" t="str">
        <f>IF(Ref_Brg!C148="","",Ref_Brg!C148)</f>
        <v>kg</v>
      </c>
      <c r="D148" s="453">
        <f>IFERROR(VLOOKUP(B148,Saldo_Brg!$B$9:$D$311,3,FALSE),0)</f>
        <v>0</v>
      </c>
      <c r="E148" s="453">
        <f>SUMIF(Masuk!$E$312:$E$811,B148,Masuk!$H$312:$H$811)</f>
        <v>0</v>
      </c>
      <c r="F148" s="453">
        <f>SUMIF(Keluar!$E$8:$E$507,B148,Keluar!$F$8:$F$507)</f>
        <v>0</v>
      </c>
      <c r="G148" s="680">
        <f t="shared" si="21"/>
        <v>0</v>
      </c>
      <c r="H148" s="685">
        <f t="shared" si="19"/>
        <v>0</v>
      </c>
      <c r="I148" s="536">
        <f t="shared" si="20"/>
        <v>0</v>
      </c>
      <c r="J148" s="450"/>
      <c r="K148" s="450"/>
      <c r="M148" s="450"/>
      <c r="N148" s="450"/>
      <c r="O148" s="450"/>
      <c r="P148" s="450"/>
      <c r="Q148" s="450"/>
      <c r="R148" s="450"/>
      <c r="S148" s="450"/>
      <c r="T148" s="450"/>
      <c r="U148" s="450"/>
      <c r="V148" s="450"/>
      <c r="W148" s="450"/>
      <c r="X148" s="450"/>
      <c r="Y148" s="535">
        <f>IF(B148="","",VLOOKUP(B148,Refresh!$A$7:$B$1000,2,FALSE))</f>
        <v>140</v>
      </c>
      <c r="Z148" s="535" t="str">
        <f>IF(Y148="","",VLOOKUP(Y148,Masuk!$B$9:$I$812,8,FALSE))</f>
        <v/>
      </c>
      <c r="AA148" s="577" t="str">
        <f t="shared" si="18"/>
        <v>PN.02</v>
      </c>
      <c r="AB148" s="450"/>
    </row>
    <row r="149" spans="1:28" s="451" customFormat="1" ht="14.15" customHeight="1">
      <c r="A149" s="458" t="str">
        <f>IF(Ref_Brg!A149="","",Ref_Brg!A149)</f>
        <v>PN.02.007</v>
      </c>
      <c r="B149" s="456" t="str">
        <f>IF(Ref_Brg!B149="","",Ref_Brg!B149)</f>
        <v>Kacang arab/chickpea</v>
      </c>
      <c r="C149" s="452" t="str">
        <f>IF(Ref_Brg!C149="","",Ref_Brg!C149)</f>
        <v>kg</v>
      </c>
      <c r="D149" s="453">
        <f>IFERROR(VLOOKUP(B149,Saldo_Brg!$B$9:$D$311,3,FALSE),0)</f>
        <v>0</v>
      </c>
      <c r="E149" s="453">
        <f>SUMIF(Masuk!$E$312:$E$811,B149,Masuk!$H$312:$H$811)</f>
        <v>0</v>
      </c>
      <c r="F149" s="453">
        <f>SUMIF(Keluar!$E$8:$E$507,B149,Keluar!$F$8:$F$507)</f>
        <v>0</v>
      </c>
      <c r="G149" s="680">
        <f t="shared" si="21"/>
        <v>0</v>
      </c>
      <c r="H149" s="685">
        <f t="shared" si="19"/>
        <v>0</v>
      </c>
      <c r="I149" s="536">
        <f t="shared" si="20"/>
        <v>0</v>
      </c>
      <c r="J149" s="450"/>
      <c r="K149" s="450"/>
      <c r="M149" s="450"/>
      <c r="N149" s="450"/>
      <c r="O149" s="450"/>
      <c r="P149" s="450"/>
      <c r="Q149" s="450"/>
      <c r="R149" s="450"/>
      <c r="S149" s="450"/>
      <c r="T149" s="450"/>
      <c r="U149" s="450"/>
      <c r="V149" s="450"/>
      <c r="W149" s="450"/>
      <c r="X149" s="450"/>
      <c r="Y149" s="535">
        <f>IF(B149="","",VLOOKUP(B149,Refresh!$A$7:$B$1000,2,FALSE))</f>
        <v>141</v>
      </c>
      <c r="Z149" s="535" t="str">
        <f>IF(Y149="","",VLOOKUP(Y149,Masuk!$B$9:$I$812,8,FALSE))</f>
        <v/>
      </c>
      <c r="AA149" s="577" t="str">
        <f t="shared" si="18"/>
        <v>PN.02</v>
      </c>
      <c r="AB149" s="450"/>
    </row>
    <row r="150" spans="1:28" s="451" customFormat="1" ht="14.15" customHeight="1">
      <c r="A150" s="458" t="str">
        <f>IF(Ref_Brg!A150="","",Ref_Brg!A150)</f>
        <v>PN.02.008</v>
      </c>
      <c r="B150" s="456" t="str">
        <f>IF(Ref_Brg!B150="","",Ref_Brg!B150)</f>
        <v>Kacang polong/pea</v>
      </c>
      <c r="C150" s="452" t="str">
        <f>IF(Ref_Brg!C150="","",Ref_Brg!C150)</f>
        <v>kg</v>
      </c>
      <c r="D150" s="453">
        <f>IFERROR(VLOOKUP(B150,Saldo_Brg!$B$9:$D$311,3,FALSE),0)</f>
        <v>0</v>
      </c>
      <c r="E150" s="453">
        <f>SUMIF(Masuk!$E$312:$E$811,B150,Masuk!$H$312:$H$811)</f>
        <v>0</v>
      </c>
      <c r="F150" s="453">
        <f>SUMIF(Keluar!$E$8:$E$507,B150,Keluar!$F$8:$F$507)</f>
        <v>0</v>
      </c>
      <c r="G150" s="680">
        <f t="shared" si="21"/>
        <v>0</v>
      </c>
      <c r="H150" s="685">
        <f t="shared" si="19"/>
        <v>0</v>
      </c>
      <c r="I150" s="536">
        <f t="shared" si="20"/>
        <v>0</v>
      </c>
      <c r="J150" s="450"/>
      <c r="K150" s="450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535">
        <f>IF(B150="","",VLOOKUP(B150,Refresh!$A$7:$B$1000,2,FALSE))</f>
        <v>142</v>
      </c>
      <c r="Z150" s="535" t="str">
        <f>IF(Y150="","",VLOOKUP(Y150,Masuk!$B$9:$I$812,8,FALSE))</f>
        <v/>
      </c>
      <c r="AA150" s="577" t="str">
        <f t="shared" si="18"/>
        <v>PN.02</v>
      </c>
      <c r="AB150" s="450"/>
    </row>
    <row r="151" spans="1:28" s="451" customFormat="1" ht="14.15" customHeight="1">
      <c r="A151" s="458" t="str">
        <f>IF(Ref_Brg!A151="","",Ref_Brg!A151)</f>
        <v>PN.02.009</v>
      </c>
      <c r="B151" s="456" t="str">
        <f>IF(Ref_Brg!B151="","",Ref_Brg!B151)</f>
        <v>Kacang mede</v>
      </c>
      <c r="C151" s="452" t="str">
        <f>IF(Ref_Brg!C151="","",Ref_Brg!C151)</f>
        <v>kg</v>
      </c>
      <c r="D151" s="453">
        <f>IFERROR(VLOOKUP(B151,Saldo_Brg!$B$9:$D$311,3,FALSE),0)</f>
        <v>0</v>
      </c>
      <c r="E151" s="453">
        <f>SUMIF(Masuk!$E$312:$E$811,B151,Masuk!$H$312:$H$811)</f>
        <v>0</v>
      </c>
      <c r="F151" s="453">
        <f>SUMIF(Keluar!$E$8:$E$507,B151,Keluar!$F$8:$F$507)</f>
        <v>0</v>
      </c>
      <c r="G151" s="680">
        <f t="shared" si="21"/>
        <v>0</v>
      </c>
      <c r="H151" s="685">
        <f t="shared" si="19"/>
        <v>0</v>
      </c>
      <c r="I151" s="536">
        <f t="shared" si="20"/>
        <v>0</v>
      </c>
      <c r="J151" s="450"/>
      <c r="K151" s="450"/>
      <c r="M151" s="450"/>
      <c r="N151" s="450"/>
      <c r="O151" s="450"/>
      <c r="P151" s="450"/>
      <c r="Q151" s="450"/>
      <c r="R151" s="450"/>
      <c r="S151" s="450"/>
      <c r="T151" s="450"/>
      <c r="U151" s="450"/>
      <c r="V151" s="450"/>
      <c r="W151" s="450"/>
      <c r="X151" s="450"/>
      <c r="Y151" s="535">
        <f>IF(B151="","",VLOOKUP(B151,Refresh!$A$7:$B$1000,2,FALSE))</f>
        <v>143</v>
      </c>
      <c r="Z151" s="535" t="str">
        <f>IF(Y151="","",VLOOKUP(Y151,Masuk!$B$9:$I$812,8,FALSE))</f>
        <v/>
      </c>
      <c r="AA151" s="577" t="str">
        <f t="shared" si="18"/>
        <v>PN.02</v>
      </c>
      <c r="AB151" s="450"/>
    </row>
    <row r="152" spans="1:28" s="451" customFormat="1" ht="14.15" customHeight="1">
      <c r="A152" s="458" t="str">
        <f>IF(Ref_Brg!A152="","",Ref_Brg!A152)</f>
        <v>PN.02.010</v>
      </c>
      <c r="B152" s="456" t="str">
        <f>IF(Ref_Brg!B152="","",Ref_Brg!B152)</f>
        <v>Kacang almond</v>
      </c>
      <c r="C152" s="452" t="str">
        <f>IF(Ref_Brg!C152="","",Ref_Brg!C152)</f>
        <v>kg</v>
      </c>
      <c r="D152" s="453">
        <f>IFERROR(VLOOKUP(B152,Saldo_Brg!$B$9:$D$311,3,FALSE),0)</f>
        <v>0</v>
      </c>
      <c r="E152" s="453">
        <f>SUMIF(Masuk!$E$312:$E$811,B152,Masuk!$H$312:$H$811)</f>
        <v>0</v>
      </c>
      <c r="F152" s="453">
        <f>SUMIF(Keluar!$E$8:$E$507,B152,Keluar!$F$8:$F$507)</f>
        <v>0</v>
      </c>
      <c r="G152" s="680">
        <f t="shared" si="21"/>
        <v>0</v>
      </c>
      <c r="H152" s="685">
        <f t="shared" si="19"/>
        <v>0</v>
      </c>
      <c r="I152" s="536">
        <f t="shared" si="20"/>
        <v>0</v>
      </c>
      <c r="J152" s="450"/>
      <c r="K152" s="450"/>
      <c r="M152" s="450"/>
      <c r="N152" s="450"/>
      <c r="O152" s="450"/>
      <c r="P152" s="450"/>
      <c r="Q152" s="450"/>
      <c r="R152" s="450"/>
      <c r="S152" s="450"/>
      <c r="T152" s="450"/>
      <c r="U152" s="450"/>
      <c r="V152" s="450"/>
      <c r="W152" s="450"/>
      <c r="X152" s="450"/>
      <c r="Y152" s="535">
        <f>IF(B152="","",VLOOKUP(B152,Refresh!$A$7:$B$1000,2,FALSE))</f>
        <v>144</v>
      </c>
      <c r="Z152" s="535" t="str">
        <f>IF(Y152="","",VLOOKUP(Y152,Masuk!$B$9:$I$812,8,FALSE))</f>
        <v/>
      </c>
      <c r="AA152" s="577" t="str">
        <f t="shared" si="18"/>
        <v>PN.02</v>
      </c>
      <c r="AB152" s="450"/>
    </row>
    <row r="153" spans="1:28" s="451" customFormat="1" ht="14.15" customHeight="1">
      <c r="A153" s="458" t="str">
        <f>IF(Ref_Brg!A153="","",Ref_Brg!A153)</f>
        <v>PN.02.099</v>
      </c>
      <c r="B153" s="456" t="str">
        <f>IF(Ref_Brg!B153="","",Ref_Brg!B153)</f>
        <v>Kacang kacangan-lainnya</v>
      </c>
      <c r="C153" s="452" t="str">
        <f>IF(Ref_Brg!C153="","",Ref_Brg!C153)</f>
        <v>kg</v>
      </c>
      <c r="D153" s="453">
        <f>IFERROR(VLOOKUP(B153,Saldo_Brg!$B$9:$D$311,3,FALSE),0)</f>
        <v>0</v>
      </c>
      <c r="E153" s="453">
        <f>SUMIF(Masuk!$E$312:$E$811,B153,Masuk!$H$312:$H$811)</f>
        <v>0</v>
      </c>
      <c r="F153" s="453">
        <f>SUMIF(Keluar!$E$8:$E$507,B153,Keluar!$F$8:$F$507)</f>
        <v>0</v>
      </c>
      <c r="G153" s="680">
        <f t="shared" si="21"/>
        <v>0</v>
      </c>
      <c r="H153" s="685">
        <f t="shared" si="19"/>
        <v>0</v>
      </c>
      <c r="I153" s="536">
        <f t="shared" si="20"/>
        <v>0</v>
      </c>
      <c r="J153" s="450"/>
      <c r="K153" s="450"/>
      <c r="M153" s="450"/>
      <c r="N153" s="450"/>
      <c r="O153" s="450"/>
      <c r="P153" s="450"/>
      <c r="Q153" s="450"/>
      <c r="R153" s="450"/>
      <c r="S153" s="450"/>
      <c r="T153" s="450"/>
      <c r="U153" s="450"/>
      <c r="V153" s="450"/>
      <c r="W153" s="450"/>
      <c r="X153" s="450"/>
      <c r="Y153" s="535">
        <f>IF(B153="","",VLOOKUP(B153,Refresh!$A$7:$B$1000,2,FALSE))</f>
        <v>145</v>
      </c>
      <c r="Z153" s="535" t="str">
        <f>IF(Y153="","",VLOOKUP(Y153,Masuk!$B$9:$I$812,8,FALSE))</f>
        <v/>
      </c>
      <c r="AA153" s="577" t="str">
        <f t="shared" si="18"/>
        <v>PN.02</v>
      </c>
      <c r="AB153" s="450"/>
    </row>
    <row r="154" spans="1:28" s="451" customFormat="1" ht="14.15" customHeight="1">
      <c r="A154" s="584" t="str">
        <f>IF(Ref_Brg!A154="","",Ref_Brg!A154)</f>
        <v>PN.03</v>
      </c>
      <c r="B154" s="579" t="str">
        <f>IF(Ref_Brg!B154="","",Ref_Brg!B154)</f>
        <v>BIJI-BIJIAN DAN PRODUKNYA</v>
      </c>
      <c r="C154" s="585" t="str">
        <f>IF(Ref_Brg!C154="","",Ref_Brg!C154)</f>
        <v/>
      </c>
      <c r="D154" s="586"/>
      <c r="E154" s="586"/>
      <c r="F154" s="586"/>
      <c r="G154" s="681"/>
      <c r="H154" s="686"/>
      <c r="I154" s="587"/>
      <c r="J154" s="450"/>
      <c r="K154" s="450"/>
      <c r="M154" s="450"/>
      <c r="N154" s="450"/>
      <c r="O154" s="450"/>
      <c r="P154" s="450"/>
      <c r="Q154" s="450"/>
      <c r="R154" s="450"/>
      <c r="S154" s="450"/>
      <c r="T154" s="450"/>
      <c r="U154" s="450"/>
      <c r="V154" s="450"/>
      <c r="W154" s="450"/>
      <c r="X154" s="450"/>
      <c r="Y154" s="535">
        <f>IF(B154="","",VLOOKUP(B154,Refresh!$A$7:$B$1000,2,FALSE))</f>
        <v>146</v>
      </c>
      <c r="Z154" s="535" t="str">
        <f>IF(Y154="","",VLOOKUP(Y154,Masuk!$B$9:$I$812,8,FALSE))</f>
        <v/>
      </c>
      <c r="AA154" s="577" t="str">
        <f t="shared" si="18"/>
        <v>PN.03</v>
      </c>
      <c r="AB154" s="450"/>
    </row>
    <row r="155" spans="1:28" s="451" customFormat="1" ht="14.15" customHeight="1">
      <c r="A155" s="458" t="str">
        <f>IF(Ref_Brg!A155="","",Ref_Brg!A155)</f>
        <v>PN.03.001</v>
      </c>
      <c r="B155" s="456" t="str">
        <f>IF(Ref_Brg!B155="","",Ref_Brg!B155)</f>
        <v>Wijen</v>
      </c>
      <c r="C155" s="452" t="str">
        <f>IF(Ref_Brg!C155="","",Ref_Brg!C155)</f>
        <v>kg</v>
      </c>
      <c r="D155" s="453">
        <f>IFERROR(VLOOKUP(B155,Saldo_Brg!$B$9:$D$311,3,FALSE),0)</f>
        <v>0</v>
      </c>
      <c r="E155" s="453">
        <f>SUMIF(Masuk!$E$312:$E$811,B155,Masuk!$H$312:$H$811)</f>
        <v>0</v>
      </c>
      <c r="F155" s="453">
        <f>SUMIF(Keluar!$E$8:$E$507,B155,Keluar!$F$8:$F$507)</f>
        <v>0</v>
      </c>
      <c r="G155" s="680">
        <f>D155+E155-F155</f>
        <v>0</v>
      </c>
      <c r="H155" s="685">
        <f t="shared" si="19"/>
        <v>0</v>
      </c>
      <c r="I155" s="536">
        <f t="shared" si="20"/>
        <v>0</v>
      </c>
      <c r="J155" s="450"/>
      <c r="K155" s="450"/>
      <c r="M155" s="450"/>
      <c r="N155" s="450"/>
      <c r="O155" s="450"/>
      <c r="P155" s="450"/>
      <c r="Q155" s="450"/>
      <c r="R155" s="450"/>
      <c r="S155" s="450"/>
      <c r="T155" s="450"/>
      <c r="U155" s="450"/>
      <c r="V155" s="450"/>
      <c r="W155" s="450"/>
      <c r="X155" s="450"/>
      <c r="Y155" s="535">
        <f>IF(B155="","",VLOOKUP(B155,Refresh!$A$7:$B$1000,2,FALSE))</f>
        <v>147</v>
      </c>
      <c r="Z155" s="535" t="str">
        <f>IF(Y155="","",VLOOKUP(Y155,Masuk!$B$9:$I$812,8,FALSE))</f>
        <v/>
      </c>
      <c r="AA155" s="577" t="str">
        <f t="shared" si="18"/>
        <v>PN.03</v>
      </c>
      <c r="AB155" s="450"/>
    </row>
    <row r="156" spans="1:28" s="451" customFormat="1" ht="14.15" customHeight="1">
      <c r="A156" s="458" t="str">
        <f>IF(Ref_Brg!A156="","",Ref_Brg!A156)</f>
        <v>PN.03.002</v>
      </c>
      <c r="B156" s="456" t="str">
        <f>IF(Ref_Brg!B156="","",Ref_Brg!B156)</f>
        <v>Biji bunga matahari</v>
      </c>
      <c r="C156" s="452" t="str">
        <f>IF(Ref_Brg!C156="","",Ref_Brg!C156)</f>
        <v>kg</v>
      </c>
      <c r="D156" s="453">
        <f>IFERROR(VLOOKUP(B156,Saldo_Brg!$B$9:$D$311,3,FALSE),0)</f>
        <v>0</v>
      </c>
      <c r="E156" s="453">
        <f>SUMIF(Masuk!$E$312:$E$811,B156,Masuk!$H$312:$H$811)</f>
        <v>0</v>
      </c>
      <c r="F156" s="453">
        <f>SUMIF(Keluar!$E$8:$E$507,B156,Keluar!$F$8:$F$507)</f>
        <v>0</v>
      </c>
      <c r="G156" s="680">
        <f>D156+E156-F156</f>
        <v>0</v>
      </c>
      <c r="H156" s="685">
        <f t="shared" si="19"/>
        <v>0</v>
      </c>
      <c r="I156" s="536">
        <f t="shared" si="20"/>
        <v>0</v>
      </c>
      <c r="J156" s="450"/>
      <c r="K156" s="450"/>
      <c r="M156" s="450"/>
      <c r="N156" s="450"/>
      <c r="O156" s="450"/>
      <c r="P156" s="450"/>
      <c r="Q156" s="450"/>
      <c r="R156" s="450"/>
      <c r="S156" s="450"/>
      <c r="T156" s="450"/>
      <c r="U156" s="450"/>
      <c r="V156" s="450"/>
      <c r="W156" s="450"/>
      <c r="X156" s="450"/>
      <c r="Y156" s="535">
        <f>IF(B156="","",VLOOKUP(B156,Refresh!$A$7:$B$1000,2,FALSE))</f>
        <v>148</v>
      </c>
      <c r="Z156" s="535" t="str">
        <f>IF(Y156="","",VLOOKUP(Y156,Masuk!$B$9:$I$812,8,FALSE))</f>
        <v/>
      </c>
      <c r="AA156" s="577" t="str">
        <f t="shared" si="18"/>
        <v>PN.03</v>
      </c>
      <c r="AB156" s="450"/>
    </row>
    <row r="157" spans="1:28" s="451" customFormat="1" ht="14.15" customHeight="1">
      <c r="A157" s="458" t="str">
        <f>IF(Ref_Brg!A157="","",Ref_Brg!A157)</f>
        <v>PN.03.003</v>
      </c>
      <c r="B157" s="456" t="str">
        <f>IF(Ref_Brg!B157="","",Ref_Brg!B157)</f>
        <v>Chia seed</v>
      </c>
      <c r="C157" s="452" t="str">
        <f>IF(Ref_Brg!C157="","",Ref_Brg!C157)</f>
        <v>kg</v>
      </c>
      <c r="D157" s="453">
        <f>IFERROR(VLOOKUP(B157,Saldo_Brg!$B$9:$D$311,3,FALSE),0)</f>
        <v>0</v>
      </c>
      <c r="E157" s="453">
        <f>SUMIF(Masuk!$E$312:$E$811,B157,Masuk!$H$312:$H$811)</f>
        <v>0</v>
      </c>
      <c r="F157" s="453">
        <f>SUMIF(Keluar!$E$8:$E$507,B157,Keluar!$F$8:$F$507)</f>
        <v>0</v>
      </c>
      <c r="G157" s="680">
        <f>D157+E157-F157</f>
        <v>0</v>
      </c>
      <c r="H157" s="685">
        <f t="shared" si="19"/>
        <v>0</v>
      </c>
      <c r="I157" s="536">
        <f t="shared" si="20"/>
        <v>0</v>
      </c>
      <c r="J157" s="450"/>
      <c r="K157" s="450"/>
      <c r="M157" s="450"/>
      <c r="N157" s="450"/>
      <c r="O157" s="450"/>
      <c r="P157" s="450"/>
      <c r="Q157" s="450"/>
      <c r="R157" s="450"/>
      <c r="S157" s="450"/>
      <c r="T157" s="450"/>
      <c r="U157" s="450"/>
      <c r="V157" s="450"/>
      <c r="W157" s="450"/>
      <c r="X157" s="450"/>
      <c r="Y157" s="535">
        <f>IF(B157="","",VLOOKUP(B157,Refresh!$A$7:$B$1000,2,FALSE))</f>
        <v>149</v>
      </c>
      <c r="Z157" s="535" t="str">
        <f>IF(Y157="","",VLOOKUP(Y157,Masuk!$B$9:$I$812,8,FALSE))</f>
        <v/>
      </c>
      <c r="AA157" s="577" t="str">
        <f t="shared" si="18"/>
        <v>PN.03</v>
      </c>
      <c r="AB157" s="450"/>
    </row>
    <row r="158" spans="1:28" s="451" customFormat="1" ht="14.15" customHeight="1">
      <c r="A158" s="458" t="str">
        <f>IF(Ref_Brg!A158="","",Ref_Brg!A158)</f>
        <v>PN.03.004</v>
      </c>
      <c r="B158" s="456" t="str">
        <f>IF(Ref_Brg!B158="","",Ref_Brg!B158)</f>
        <v>Flaxseed</v>
      </c>
      <c r="C158" s="452" t="str">
        <f>IF(Ref_Brg!C158="","",Ref_Brg!C158)</f>
        <v>kg</v>
      </c>
      <c r="D158" s="453">
        <f>IFERROR(VLOOKUP(B158,Saldo_Brg!$B$9:$D$311,3,FALSE),0)</f>
        <v>0</v>
      </c>
      <c r="E158" s="453">
        <f>SUMIF(Masuk!$E$312:$E$811,B158,Masuk!$H$312:$H$811)</f>
        <v>0</v>
      </c>
      <c r="F158" s="453">
        <f>SUMIF(Keluar!$E$8:$E$507,B158,Keluar!$F$8:$F$507)</f>
        <v>0</v>
      </c>
      <c r="G158" s="680">
        <f>D158+E158-F158</f>
        <v>0</v>
      </c>
      <c r="H158" s="685">
        <f t="shared" si="19"/>
        <v>0</v>
      </c>
      <c r="I158" s="536">
        <f t="shared" si="20"/>
        <v>0</v>
      </c>
      <c r="J158" s="450"/>
      <c r="K158" s="450"/>
      <c r="M158" s="450"/>
      <c r="N158" s="450"/>
      <c r="O158" s="450"/>
      <c r="P158" s="450"/>
      <c r="Q158" s="450"/>
      <c r="R158" s="450"/>
      <c r="S158" s="450"/>
      <c r="T158" s="450"/>
      <c r="U158" s="450"/>
      <c r="V158" s="450"/>
      <c r="W158" s="450"/>
      <c r="X158" s="450"/>
      <c r="Y158" s="535">
        <f>IF(B158="","",VLOOKUP(B158,Refresh!$A$7:$B$1000,2,FALSE))</f>
        <v>150</v>
      </c>
      <c r="Z158" s="535" t="str">
        <f>IF(Y158="","",VLOOKUP(Y158,Masuk!$B$9:$I$812,8,FALSE))</f>
        <v/>
      </c>
      <c r="AA158" s="577" t="str">
        <f t="shared" si="18"/>
        <v>PN.03</v>
      </c>
      <c r="AB158" s="450"/>
    </row>
    <row r="159" spans="1:28" s="451" customFormat="1" ht="14.15" customHeight="1">
      <c r="A159" s="458" t="str">
        <f>IF(Ref_Brg!A159="","",Ref_Brg!A159)</f>
        <v>PN.03.099</v>
      </c>
      <c r="B159" s="456" t="str">
        <f>IF(Ref_Brg!B159="","",Ref_Brg!B159)</f>
        <v>Biji-bijian dan produknya-lainnya</v>
      </c>
      <c r="C159" s="452" t="str">
        <f>IF(Ref_Brg!C159="","",Ref_Brg!C159)</f>
        <v>kg</v>
      </c>
      <c r="D159" s="453">
        <f>IFERROR(VLOOKUP(B159,Saldo_Brg!$B$9:$D$311,3,FALSE),0)</f>
        <v>0</v>
      </c>
      <c r="E159" s="453">
        <f>SUMIF(Masuk!$E$312:$E$811,B159,Masuk!$H$312:$H$811)</f>
        <v>0</v>
      </c>
      <c r="F159" s="453">
        <f>SUMIF(Keluar!$E$8:$E$507,B159,Keluar!$F$8:$F$507)</f>
        <v>0</v>
      </c>
      <c r="G159" s="680">
        <f>D159+E159-F159</f>
        <v>0</v>
      </c>
      <c r="H159" s="685">
        <f t="shared" si="19"/>
        <v>0</v>
      </c>
      <c r="I159" s="536">
        <f t="shared" si="20"/>
        <v>0</v>
      </c>
      <c r="J159" s="450"/>
      <c r="K159" s="450"/>
      <c r="M159" s="450"/>
      <c r="N159" s="450"/>
      <c r="O159" s="450"/>
      <c r="P159" s="450"/>
      <c r="Q159" s="450"/>
      <c r="R159" s="450"/>
      <c r="S159" s="450"/>
      <c r="T159" s="450"/>
      <c r="U159" s="450"/>
      <c r="V159" s="450"/>
      <c r="W159" s="450"/>
      <c r="X159" s="450"/>
      <c r="Y159" s="535">
        <f>IF(B159="","",VLOOKUP(B159,Refresh!$A$7:$B$1000,2,FALSE))</f>
        <v>151</v>
      </c>
      <c r="Z159" s="535" t="str">
        <f>IF(Y159="","",VLOOKUP(Y159,Masuk!$B$9:$I$812,8,FALSE))</f>
        <v/>
      </c>
      <c r="AA159" s="577" t="str">
        <f t="shared" si="18"/>
        <v>PN.03</v>
      </c>
      <c r="AB159" s="450"/>
    </row>
    <row r="160" spans="1:28" s="451" customFormat="1" ht="14.15" customHeight="1">
      <c r="A160" s="584" t="str">
        <f>IF(Ref_Brg!A160="","",Ref_Brg!A160)</f>
        <v>SY</v>
      </c>
      <c r="B160" s="579" t="str">
        <f>IF(Ref_Brg!B160="","",Ref_Brg!B160)</f>
        <v>SAYURAN</v>
      </c>
      <c r="C160" s="585" t="str">
        <f>IF(Ref_Brg!C160="","",Ref_Brg!C160)</f>
        <v/>
      </c>
      <c r="D160" s="586"/>
      <c r="E160" s="586"/>
      <c r="F160" s="586"/>
      <c r="G160" s="681"/>
      <c r="H160" s="686"/>
      <c r="I160" s="587"/>
      <c r="J160" s="450"/>
      <c r="K160" s="450"/>
      <c r="M160" s="450"/>
      <c r="N160" s="450"/>
      <c r="O160" s="450"/>
      <c r="P160" s="450"/>
      <c r="Q160" s="450"/>
      <c r="R160" s="450"/>
      <c r="S160" s="450"/>
      <c r="T160" s="450"/>
      <c r="U160" s="450"/>
      <c r="V160" s="450"/>
      <c r="W160" s="450"/>
      <c r="X160" s="450"/>
      <c r="Y160" s="535">
        <f>IF(B160="","",VLOOKUP(B160,Refresh!$A$7:$B$1000,2,FALSE))</f>
        <v>152</v>
      </c>
      <c r="Z160" s="535" t="str">
        <f>IF(Y160="","",VLOOKUP(Y160,Masuk!$B$9:$I$812,8,FALSE))</f>
        <v/>
      </c>
      <c r="AA160" s="577" t="str">
        <f t="shared" si="18"/>
        <v>SY</v>
      </c>
      <c r="AB160" s="450"/>
    </row>
    <row r="161" spans="1:28" s="451" customFormat="1" ht="14.15" customHeight="1">
      <c r="A161" s="584" t="str">
        <f>IF(Ref_Brg!A161="","",Ref_Brg!A161)</f>
        <v>SY.01</v>
      </c>
      <c r="B161" s="579" t="str">
        <f>IF(Ref_Brg!B161="","",Ref_Brg!B161)</f>
        <v>SAYURAN DAUN/BATANG/BUNGA</v>
      </c>
      <c r="C161" s="585" t="str">
        <f>IF(Ref_Brg!C161="","",Ref_Brg!C161)</f>
        <v/>
      </c>
      <c r="D161" s="586"/>
      <c r="E161" s="586"/>
      <c r="F161" s="586"/>
      <c r="G161" s="681"/>
      <c r="H161" s="686"/>
      <c r="I161" s="587"/>
      <c r="J161" s="450"/>
      <c r="K161" s="450"/>
      <c r="M161" s="450"/>
      <c r="N161" s="450"/>
      <c r="O161" s="450"/>
      <c r="P161" s="450"/>
      <c r="Q161" s="450"/>
      <c r="R161" s="450"/>
      <c r="S161" s="450"/>
      <c r="T161" s="450"/>
      <c r="U161" s="450"/>
      <c r="V161" s="450"/>
      <c r="W161" s="450"/>
      <c r="X161" s="450"/>
      <c r="Y161" s="535">
        <f>IF(B161="","",VLOOKUP(B161,Refresh!$A$7:$B$1000,2,FALSE))</f>
        <v>153</v>
      </c>
      <c r="Z161" s="535" t="str">
        <f>IF(Y161="","",VLOOKUP(Y161,Masuk!$B$9:$I$812,8,FALSE))</f>
        <v/>
      </c>
      <c r="AA161" s="577" t="str">
        <f t="shared" si="18"/>
        <v>SY.01</v>
      </c>
      <c r="AB161" s="450"/>
    </row>
    <row r="162" spans="1:28" s="451" customFormat="1" ht="14.15" customHeight="1">
      <c r="A162" s="458" t="str">
        <f>IF(Ref_Brg!A162="","",Ref_Brg!A162)</f>
        <v>SY.01.001</v>
      </c>
      <c r="B162" s="456" t="str">
        <f>IF(Ref_Brg!B162="","",Ref_Brg!B162)</f>
        <v>Bayam</v>
      </c>
      <c r="C162" s="452" t="str">
        <f>IF(Ref_Brg!C162="","",Ref_Brg!C162)</f>
        <v>ikat</v>
      </c>
      <c r="D162" s="453">
        <f>IFERROR(VLOOKUP(B162,Saldo_Brg!$B$9:$D$311,3,FALSE),0)</f>
        <v>0</v>
      </c>
      <c r="E162" s="453">
        <f>SUMIF(Masuk!$E$312:$E$811,B162,Masuk!$H$312:$H$811)</f>
        <v>0</v>
      </c>
      <c r="F162" s="453">
        <f>SUMIF(Keluar!$E$8:$E$507,B162,Keluar!$F$8:$F$507)</f>
        <v>0</v>
      </c>
      <c r="G162" s="680">
        <f t="shared" ref="G162:G178" si="22">D162+E162-F162</f>
        <v>0</v>
      </c>
      <c r="H162" s="685">
        <f t="shared" si="19"/>
        <v>0</v>
      </c>
      <c r="I162" s="536">
        <f t="shared" si="20"/>
        <v>0</v>
      </c>
      <c r="J162" s="450"/>
      <c r="K162" s="450"/>
      <c r="M162" s="450"/>
      <c r="N162" s="450"/>
      <c r="O162" s="450"/>
      <c r="P162" s="450"/>
      <c r="Q162" s="450"/>
      <c r="R162" s="450"/>
      <c r="S162" s="450"/>
      <c r="T162" s="450"/>
      <c r="U162" s="450"/>
      <c r="V162" s="450"/>
      <c r="W162" s="450"/>
      <c r="X162" s="450"/>
      <c r="Y162" s="535">
        <f>IF(B162="","",VLOOKUP(B162,Refresh!$A$7:$B$1000,2,FALSE))</f>
        <v>154</v>
      </c>
      <c r="Z162" s="535" t="str">
        <f>IF(Y162="","",VLOOKUP(Y162,Masuk!$B$9:$I$812,8,FALSE))</f>
        <v/>
      </c>
      <c r="AA162" s="577" t="str">
        <f t="shared" si="18"/>
        <v>SY.01</v>
      </c>
      <c r="AB162" s="450"/>
    </row>
    <row r="163" spans="1:28" s="451" customFormat="1" ht="14.15" customHeight="1">
      <c r="A163" s="458" t="str">
        <f>IF(Ref_Brg!A163="","",Ref_Brg!A163)</f>
        <v>SY.01.002</v>
      </c>
      <c r="B163" s="456" t="str">
        <f>IF(Ref_Brg!B163="","",Ref_Brg!B163)</f>
        <v>Kangkung</v>
      </c>
      <c r="C163" s="452" t="str">
        <f>IF(Ref_Brg!C163="","",Ref_Brg!C163)</f>
        <v>ikat</v>
      </c>
      <c r="D163" s="453">
        <f>IFERROR(VLOOKUP(B163,Saldo_Brg!$B$9:$D$311,3,FALSE),0)</f>
        <v>0</v>
      </c>
      <c r="E163" s="453">
        <f>SUMIF(Masuk!$E$312:$E$811,B163,Masuk!$H$312:$H$811)</f>
        <v>0</v>
      </c>
      <c r="F163" s="453">
        <f>SUMIF(Keluar!$E$8:$E$507,B163,Keluar!$F$8:$F$507)</f>
        <v>0</v>
      </c>
      <c r="G163" s="680">
        <f t="shared" si="22"/>
        <v>0</v>
      </c>
      <c r="H163" s="685">
        <f t="shared" si="19"/>
        <v>0</v>
      </c>
      <c r="I163" s="536">
        <f t="shared" si="20"/>
        <v>0</v>
      </c>
      <c r="J163" s="450"/>
      <c r="K163" s="450"/>
      <c r="M163" s="450"/>
      <c r="N163" s="450"/>
      <c r="O163" s="450"/>
      <c r="P163" s="450"/>
      <c r="Q163" s="450"/>
      <c r="R163" s="450"/>
      <c r="S163" s="450"/>
      <c r="T163" s="450"/>
      <c r="U163" s="450"/>
      <c r="V163" s="450"/>
      <c r="W163" s="450"/>
      <c r="X163" s="450"/>
      <c r="Y163" s="535">
        <f>IF(B163="","",VLOOKUP(B163,Refresh!$A$7:$B$1000,2,FALSE))</f>
        <v>155</v>
      </c>
      <c r="Z163" s="535" t="str">
        <f>IF(Y163="","",VLOOKUP(Y163,Masuk!$B$9:$I$812,8,FALSE))</f>
        <v/>
      </c>
      <c r="AA163" s="577" t="str">
        <f t="shared" si="18"/>
        <v>SY.01</v>
      </c>
      <c r="AB163" s="450"/>
    </row>
    <row r="164" spans="1:28" s="451" customFormat="1" ht="14.15" customHeight="1">
      <c r="A164" s="458" t="str">
        <f>IF(Ref_Brg!A164="","",Ref_Brg!A164)</f>
        <v>SY.01.003</v>
      </c>
      <c r="B164" s="456" t="str">
        <f>IF(Ref_Brg!B164="","",Ref_Brg!B164)</f>
        <v>Sawi hijau</v>
      </c>
      <c r="C164" s="452" t="str">
        <f>IF(Ref_Brg!C164="","",Ref_Brg!C164)</f>
        <v>ikat</v>
      </c>
      <c r="D164" s="453">
        <f>IFERROR(VLOOKUP(B164,Saldo_Brg!$B$9:$D$311,3,FALSE),0)</f>
        <v>0</v>
      </c>
      <c r="E164" s="453">
        <f>SUMIF(Masuk!$E$312:$E$811,B164,Masuk!$H$312:$H$811)</f>
        <v>0</v>
      </c>
      <c r="F164" s="453">
        <f>SUMIF(Keluar!$E$8:$E$507,B164,Keluar!$F$8:$F$507)</f>
        <v>0</v>
      </c>
      <c r="G164" s="680">
        <f t="shared" si="22"/>
        <v>0</v>
      </c>
      <c r="H164" s="685">
        <f t="shared" si="19"/>
        <v>0</v>
      </c>
      <c r="I164" s="536">
        <f t="shared" si="20"/>
        <v>0</v>
      </c>
      <c r="J164" s="450"/>
      <c r="K164" s="450"/>
      <c r="M164" s="450"/>
      <c r="N164" s="450"/>
      <c r="O164" s="450"/>
      <c r="P164" s="450"/>
      <c r="Q164" s="450"/>
      <c r="R164" s="450"/>
      <c r="S164" s="450"/>
      <c r="T164" s="450"/>
      <c r="U164" s="450"/>
      <c r="V164" s="450"/>
      <c r="W164" s="450"/>
      <c r="X164" s="450"/>
      <c r="Y164" s="535">
        <f>IF(B164="","",VLOOKUP(B164,Refresh!$A$7:$B$1000,2,FALSE))</f>
        <v>156</v>
      </c>
      <c r="Z164" s="535" t="str">
        <f>IF(Y164="","",VLOOKUP(Y164,Masuk!$B$9:$I$812,8,FALSE))</f>
        <v/>
      </c>
      <c r="AA164" s="577" t="str">
        <f t="shared" si="18"/>
        <v>SY.01</v>
      </c>
      <c r="AB164" s="450"/>
    </row>
    <row r="165" spans="1:28" s="451" customFormat="1" ht="14.15" customHeight="1">
      <c r="A165" s="458" t="str">
        <f>IF(Ref_Brg!A165="","",Ref_Brg!A165)</f>
        <v>SY.01.004</v>
      </c>
      <c r="B165" s="456" t="str">
        <f>IF(Ref_Brg!B165="","",Ref_Brg!B165)</f>
        <v>Sawi putih</v>
      </c>
      <c r="C165" s="452" t="str">
        <f>IF(Ref_Brg!C165="","",Ref_Brg!C165)</f>
        <v>ikat</v>
      </c>
      <c r="D165" s="453">
        <f>IFERROR(VLOOKUP(B165,Saldo_Brg!$B$9:$D$311,3,FALSE),0)</f>
        <v>0</v>
      </c>
      <c r="E165" s="453">
        <f>SUMIF(Masuk!$E$312:$E$811,B165,Masuk!$H$312:$H$811)</f>
        <v>0</v>
      </c>
      <c r="F165" s="453">
        <f>SUMIF(Keluar!$E$8:$E$507,B165,Keluar!$F$8:$F$507)</f>
        <v>0</v>
      </c>
      <c r="G165" s="680">
        <f t="shared" si="22"/>
        <v>0</v>
      </c>
      <c r="H165" s="685">
        <f t="shared" si="19"/>
        <v>0</v>
      </c>
      <c r="I165" s="536">
        <f t="shared" si="20"/>
        <v>0</v>
      </c>
      <c r="J165" s="450"/>
      <c r="K165" s="450"/>
      <c r="M165" s="450"/>
      <c r="N165" s="450"/>
      <c r="O165" s="450"/>
      <c r="P165" s="450"/>
      <c r="Q165" s="450"/>
      <c r="R165" s="450"/>
      <c r="S165" s="450"/>
      <c r="T165" s="450"/>
      <c r="U165" s="450"/>
      <c r="V165" s="450"/>
      <c r="W165" s="450"/>
      <c r="X165" s="450"/>
      <c r="Y165" s="535">
        <f>IF(B165="","",VLOOKUP(B165,Refresh!$A$7:$B$1000,2,FALSE))</f>
        <v>157</v>
      </c>
      <c r="Z165" s="535" t="str">
        <f>IF(Y165="","",VLOOKUP(Y165,Masuk!$B$9:$I$812,8,FALSE))</f>
        <v/>
      </c>
      <c r="AA165" s="577" t="str">
        <f t="shared" si="18"/>
        <v>SY.01</v>
      </c>
      <c r="AB165" s="450"/>
    </row>
    <row r="166" spans="1:28" s="451" customFormat="1" ht="14.15" customHeight="1">
      <c r="A166" s="458" t="str">
        <f>IF(Ref_Brg!A166="","",Ref_Brg!A166)</f>
        <v>SY.01.005</v>
      </c>
      <c r="B166" s="456" t="str">
        <f>IF(Ref_Brg!B166="","",Ref_Brg!B166)</f>
        <v>Pakcoy</v>
      </c>
      <c r="C166" s="452" t="str">
        <f>IF(Ref_Brg!C166="","",Ref_Brg!C166)</f>
        <v>ikat</v>
      </c>
      <c r="D166" s="453">
        <f>IFERROR(VLOOKUP(B166,Saldo_Brg!$B$9:$D$311,3,FALSE),0)</f>
        <v>0</v>
      </c>
      <c r="E166" s="453">
        <f>SUMIF(Masuk!$E$312:$E$811,B166,Masuk!$H$312:$H$811)</f>
        <v>0</v>
      </c>
      <c r="F166" s="453">
        <f>SUMIF(Keluar!$E$8:$E$507,B166,Keluar!$F$8:$F$507)</f>
        <v>0</v>
      </c>
      <c r="G166" s="680">
        <f t="shared" si="22"/>
        <v>0</v>
      </c>
      <c r="H166" s="685">
        <f t="shared" si="19"/>
        <v>0</v>
      </c>
      <c r="I166" s="536">
        <f t="shared" si="20"/>
        <v>0</v>
      </c>
      <c r="J166" s="450"/>
      <c r="K166" s="450"/>
      <c r="M166" s="450"/>
      <c r="N166" s="450"/>
      <c r="O166" s="450"/>
      <c r="P166" s="450"/>
      <c r="Q166" s="450"/>
      <c r="R166" s="450"/>
      <c r="S166" s="450"/>
      <c r="T166" s="450"/>
      <c r="U166" s="450"/>
      <c r="V166" s="450"/>
      <c r="W166" s="450"/>
      <c r="X166" s="450"/>
      <c r="Y166" s="535">
        <f>IF(B166="","",VLOOKUP(B166,Refresh!$A$7:$B$1000,2,FALSE))</f>
        <v>158</v>
      </c>
      <c r="Z166" s="535" t="str">
        <f>IF(Y166="","",VLOOKUP(Y166,Masuk!$B$9:$I$812,8,FALSE))</f>
        <v/>
      </c>
      <c r="AA166" s="577" t="str">
        <f t="shared" si="18"/>
        <v>SY.01</v>
      </c>
      <c r="AB166" s="450"/>
    </row>
    <row r="167" spans="1:28" s="451" customFormat="1" ht="14.15" customHeight="1">
      <c r="A167" s="458" t="str">
        <f>IF(Ref_Brg!A167="","",Ref_Brg!A167)</f>
        <v>SY.01.006</v>
      </c>
      <c r="B167" s="456" t="str">
        <f>IF(Ref_Brg!B167="","",Ref_Brg!B167)</f>
        <v>Selada</v>
      </c>
      <c r="C167" s="452" t="str">
        <f>IF(Ref_Brg!C167="","",Ref_Brg!C167)</f>
        <v>ikat</v>
      </c>
      <c r="D167" s="453">
        <f>IFERROR(VLOOKUP(B167,Saldo_Brg!$B$9:$D$311,3,FALSE),0)</f>
        <v>0</v>
      </c>
      <c r="E167" s="453">
        <f>SUMIF(Masuk!$E$312:$E$811,B167,Masuk!$H$312:$H$811)</f>
        <v>0</v>
      </c>
      <c r="F167" s="453">
        <f>SUMIF(Keluar!$E$8:$E$507,B167,Keluar!$F$8:$F$507)</f>
        <v>0</v>
      </c>
      <c r="G167" s="680">
        <f t="shared" si="22"/>
        <v>0</v>
      </c>
      <c r="H167" s="685">
        <f t="shared" si="19"/>
        <v>0</v>
      </c>
      <c r="I167" s="536">
        <f t="shared" si="20"/>
        <v>0</v>
      </c>
      <c r="J167" s="450"/>
      <c r="K167" s="450"/>
      <c r="M167" s="450"/>
      <c r="N167" s="450"/>
      <c r="O167" s="450"/>
      <c r="P167" s="450"/>
      <c r="Q167" s="450"/>
      <c r="R167" s="450"/>
      <c r="S167" s="450"/>
      <c r="T167" s="450"/>
      <c r="U167" s="450"/>
      <c r="V167" s="450"/>
      <c r="W167" s="450"/>
      <c r="X167" s="450"/>
      <c r="Y167" s="535">
        <f>IF(B167="","",VLOOKUP(B167,Refresh!$A$7:$B$1000,2,FALSE))</f>
        <v>159</v>
      </c>
      <c r="Z167" s="535" t="str">
        <f>IF(Y167="","",VLOOKUP(Y167,Masuk!$B$9:$I$812,8,FALSE))</f>
        <v/>
      </c>
      <c r="AA167" s="577" t="str">
        <f t="shared" si="18"/>
        <v>SY.01</v>
      </c>
      <c r="AB167" s="450"/>
    </row>
    <row r="168" spans="1:28" s="451" customFormat="1" ht="14.15" customHeight="1">
      <c r="A168" s="458" t="str">
        <f>IF(Ref_Brg!A168="","",Ref_Brg!A168)</f>
        <v>SY.01.007</v>
      </c>
      <c r="B168" s="456" t="str">
        <f>IF(Ref_Brg!B168="","",Ref_Brg!B168)</f>
        <v>Daun singkong</v>
      </c>
      <c r="C168" s="452" t="str">
        <f>IF(Ref_Brg!C168="","",Ref_Brg!C168)</f>
        <v>ikat</v>
      </c>
      <c r="D168" s="453">
        <f>IFERROR(VLOOKUP(B168,Saldo_Brg!$B$9:$D$311,3,FALSE),0)</f>
        <v>0</v>
      </c>
      <c r="E168" s="453">
        <f>SUMIF(Masuk!$E$312:$E$811,B168,Masuk!$H$312:$H$811)</f>
        <v>0</v>
      </c>
      <c r="F168" s="453">
        <f>SUMIF(Keluar!$E$8:$E$507,B168,Keluar!$F$8:$F$507)</f>
        <v>0</v>
      </c>
      <c r="G168" s="680">
        <f t="shared" si="22"/>
        <v>0</v>
      </c>
      <c r="H168" s="685">
        <f t="shared" si="19"/>
        <v>0</v>
      </c>
      <c r="I168" s="536">
        <f t="shared" si="20"/>
        <v>0</v>
      </c>
      <c r="J168" s="450"/>
      <c r="K168" s="450"/>
      <c r="M168" s="450"/>
      <c r="N168" s="450"/>
      <c r="O168" s="450"/>
      <c r="P168" s="450"/>
      <c r="Q168" s="450"/>
      <c r="R168" s="450"/>
      <c r="S168" s="450"/>
      <c r="T168" s="450"/>
      <c r="U168" s="450"/>
      <c r="V168" s="450"/>
      <c r="W168" s="450"/>
      <c r="X168" s="450"/>
      <c r="Y168" s="535">
        <f>IF(B168="","",VLOOKUP(B168,Refresh!$A$7:$B$1000,2,FALSE))</f>
        <v>160</v>
      </c>
      <c r="Z168" s="535" t="str">
        <f>IF(Y168="","",VLOOKUP(Y168,Masuk!$B$9:$I$812,8,FALSE))</f>
        <v/>
      </c>
      <c r="AA168" s="577" t="str">
        <f t="shared" si="18"/>
        <v>SY.01</v>
      </c>
      <c r="AB168" s="450"/>
    </row>
    <row r="169" spans="1:28" s="451" customFormat="1" ht="14.15" customHeight="1">
      <c r="A169" s="458" t="str">
        <f>IF(Ref_Brg!A169="","",Ref_Brg!A169)</f>
        <v>SY.01.008</v>
      </c>
      <c r="B169" s="456" t="str">
        <f>IF(Ref_Brg!B169="","",Ref_Brg!B169)</f>
        <v>Daun pepaya</v>
      </c>
      <c r="C169" s="452" t="str">
        <f>IF(Ref_Brg!C169="","",Ref_Brg!C169)</f>
        <v>ikat</v>
      </c>
      <c r="D169" s="453">
        <f>IFERROR(VLOOKUP(B169,Saldo_Brg!$B$9:$D$311,3,FALSE),0)</f>
        <v>0</v>
      </c>
      <c r="E169" s="453">
        <f>SUMIF(Masuk!$E$312:$E$811,B169,Masuk!$H$312:$H$811)</f>
        <v>0</v>
      </c>
      <c r="F169" s="453">
        <f>SUMIF(Keluar!$E$8:$E$507,B169,Keluar!$F$8:$F$507)</f>
        <v>0</v>
      </c>
      <c r="G169" s="680">
        <f t="shared" si="22"/>
        <v>0</v>
      </c>
      <c r="H169" s="685">
        <f t="shared" si="19"/>
        <v>0</v>
      </c>
      <c r="I169" s="536">
        <f t="shared" si="20"/>
        <v>0</v>
      </c>
      <c r="J169" s="450"/>
      <c r="K169" s="450"/>
      <c r="M169" s="450"/>
      <c r="N169" s="450"/>
      <c r="O169" s="450"/>
      <c r="P169" s="450"/>
      <c r="Q169" s="450"/>
      <c r="R169" s="450"/>
      <c r="S169" s="450"/>
      <c r="T169" s="450"/>
      <c r="U169" s="450"/>
      <c r="V169" s="450"/>
      <c r="W169" s="450"/>
      <c r="X169" s="450"/>
      <c r="Y169" s="535">
        <f>IF(B169="","",VLOOKUP(B169,Refresh!$A$7:$B$1000,2,FALSE))</f>
        <v>161</v>
      </c>
      <c r="Z169" s="535" t="str">
        <f>IF(Y169="","",VLOOKUP(Y169,Masuk!$B$9:$I$812,8,FALSE))</f>
        <v/>
      </c>
      <c r="AA169" s="577" t="str">
        <f t="shared" si="18"/>
        <v>SY.01</v>
      </c>
      <c r="AB169" s="450"/>
    </row>
    <row r="170" spans="1:28" s="451" customFormat="1" ht="14.15" customHeight="1">
      <c r="A170" s="458" t="str">
        <f>IF(Ref_Brg!A170="","",Ref_Brg!A170)</f>
        <v>SY.01.009</v>
      </c>
      <c r="B170" s="456" t="str">
        <f>IF(Ref_Brg!B170="","",Ref_Brg!B170)</f>
        <v>Kelor</v>
      </c>
      <c r="C170" s="452" t="str">
        <f>IF(Ref_Brg!C170="","",Ref_Brg!C170)</f>
        <v>ikat</v>
      </c>
      <c r="D170" s="453">
        <f>IFERROR(VLOOKUP(B170,Saldo_Brg!$B$9:$D$311,3,FALSE),0)</f>
        <v>0</v>
      </c>
      <c r="E170" s="453">
        <f>SUMIF(Masuk!$E$312:$E$811,B170,Masuk!$H$312:$H$811)</f>
        <v>0</v>
      </c>
      <c r="F170" s="453">
        <f>SUMIF(Keluar!$E$8:$E$507,B170,Keluar!$F$8:$F$507)</f>
        <v>0</v>
      </c>
      <c r="G170" s="680">
        <f t="shared" si="22"/>
        <v>0</v>
      </c>
      <c r="H170" s="685">
        <f t="shared" si="19"/>
        <v>0</v>
      </c>
      <c r="I170" s="536">
        <f t="shared" si="20"/>
        <v>0</v>
      </c>
      <c r="J170" s="450"/>
      <c r="K170" s="450"/>
      <c r="M170" s="450"/>
      <c r="N170" s="450"/>
      <c r="O170" s="450"/>
      <c r="P170" s="450"/>
      <c r="Q170" s="450"/>
      <c r="R170" s="450"/>
      <c r="S170" s="450"/>
      <c r="T170" s="450"/>
      <c r="U170" s="450"/>
      <c r="V170" s="450"/>
      <c r="W170" s="450"/>
      <c r="X170" s="450"/>
      <c r="Y170" s="535">
        <f>IF(B170="","",VLOOKUP(B170,Refresh!$A$7:$B$1000,2,FALSE))</f>
        <v>162</v>
      </c>
      <c r="Z170" s="535" t="str">
        <f>IF(Y170="","",VLOOKUP(Y170,Masuk!$B$9:$I$812,8,FALSE))</f>
        <v/>
      </c>
      <c r="AA170" s="577" t="str">
        <f t="shared" si="18"/>
        <v>SY.01</v>
      </c>
      <c r="AB170" s="450"/>
    </row>
    <row r="171" spans="1:28" s="451" customFormat="1" ht="14.15" customHeight="1">
      <c r="A171" s="458" t="str">
        <f>IF(Ref_Brg!A171="","",Ref_Brg!A171)</f>
        <v>SY.01.010</v>
      </c>
      <c r="B171" s="456" t="str">
        <f>IF(Ref_Brg!B171="","",Ref_Brg!B171)</f>
        <v>Katuk</v>
      </c>
      <c r="C171" s="452" t="str">
        <f>IF(Ref_Brg!C171="","",Ref_Brg!C171)</f>
        <v>ikat</v>
      </c>
      <c r="D171" s="453">
        <f>IFERROR(VLOOKUP(B171,Saldo_Brg!$B$9:$D$311,3,FALSE),0)</f>
        <v>0</v>
      </c>
      <c r="E171" s="453">
        <f>SUMIF(Masuk!$E$312:$E$811,B171,Masuk!$H$312:$H$811)</f>
        <v>0</v>
      </c>
      <c r="F171" s="453">
        <f>SUMIF(Keluar!$E$8:$E$507,B171,Keluar!$F$8:$F$507)</f>
        <v>0</v>
      </c>
      <c r="G171" s="680">
        <f t="shared" si="22"/>
        <v>0</v>
      </c>
      <c r="H171" s="685">
        <f t="shared" si="19"/>
        <v>0</v>
      </c>
      <c r="I171" s="536">
        <f t="shared" si="20"/>
        <v>0</v>
      </c>
      <c r="J171" s="450"/>
      <c r="K171" s="450"/>
      <c r="M171" s="450"/>
      <c r="N171" s="450"/>
      <c r="O171" s="450"/>
      <c r="P171" s="450"/>
      <c r="Q171" s="450"/>
      <c r="R171" s="450"/>
      <c r="S171" s="450"/>
      <c r="T171" s="450"/>
      <c r="U171" s="450"/>
      <c r="V171" s="450"/>
      <c r="W171" s="450"/>
      <c r="X171" s="450"/>
      <c r="Y171" s="535">
        <f>IF(B171="","",VLOOKUP(B171,Refresh!$A$7:$B$1000,2,FALSE))</f>
        <v>163</v>
      </c>
      <c r="Z171" s="535" t="str">
        <f>IF(Y171="","",VLOOKUP(Y171,Masuk!$B$9:$I$812,8,FALSE))</f>
        <v/>
      </c>
      <c r="AA171" s="577" t="str">
        <f t="shared" si="18"/>
        <v>SY.01</v>
      </c>
      <c r="AB171" s="450"/>
    </row>
    <row r="172" spans="1:28" s="451" customFormat="1" ht="14.15" customHeight="1">
      <c r="A172" s="458" t="str">
        <f>IF(Ref_Brg!A172="","",Ref_Brg!A172)</f>
        <v>SY.01.011</v>
      </c>
      <c r="B172" s="456" t="str">
        <f>IF(Ref_Brg!B172="","",Ref_Brg!B172)</f>
        <v>Seledri daun</v>
      </c>
      <c r="C172" s="452" t="str">
        <f>IF(Ref_Brg!C172="","",Ref_Brg!C172)</f>
        <v>ikat</v>
      </c>
      <c r="D172" s="453">
        <f>IFERROR(VLOOKUP(B172,Saldo_Brg!$B$9:$D$311,3,FALSE),0)</f>
        <v>0</v>
      </c>
      <c r="E172" s="453">
        <f>SUMIF(Masuk!$E$312:$E$811,B172,Masuk!$H$312:$H$811)</f>
        <v>0</v>
      </c>
      <c r="F172" s="453">
        <f>SUMIF(Keluar!$E$8:$E$507,B172,Keluar!$F$8:$F$507)</f>
        <v>0</v>
      </c>
      <c r="G172" s="680">
        <f t="shared" si="22"/>
        <v>0</v>
      </c>
      <c r="H172" s="685">
        <f t="shared" si="19"/>
        <v>0</v>
      </c>
      <c r="I172" s="536">
        <f t="shared" si="20"/>
        <v>0</v>
      </c>
      <c r="J172" s="450"/>
      <c r="K172" s="450"/>
      <c r="M172" s="450"/>
      <c r="N172" s="450"/>
      <c r="O172" s="450"/>
      <c r="P172" s="450"/>
      <c r="Q172" s="450"/>
      <c r="R172" s="450"/>
      <c r="S172" s="450"/>
      <c r="T172" s="450"/>
      <c r="U172" s="450"/>
      <c r="V172" s="450"/>
      <c r="W172" s="450"/>
      <c r="X172" s="450"/>
      <c r="Y172" s="535">
        <f>IF(B172="","",VLOOKUP(B172,Refresh!$A$7:$B$1000,2,FALSE))</f>
        <v>164</v>
      </c>
      <c r="Z172" s="535" t="str">
        <f>IF(Y172="","",VLOOKUP(Y172,Masuk!$B$9:$I$812,8,FALSE))</f>
        <v/>
      </c>
      <c r="AA172" s="577" t="str">
        <f t="shared" si="18"/>
        <v>SY.01</v>
      </c>
      <c r="AB172" s="450"/>
    </row>
    <row r="173" spans="1:28" s="451" customFormat="1" ht="14.15" customHeight="1">
      <c r="A173" s="458" t="str">
        <f>IF(Ref_Brg!A173="","",Ref_Brg!A173)</f>
        <v>SY.01.012</v>
      </c>
      <c r="B173" s="456" t="str">
        <f>IF(Ref_Brg!B173="","",Ref_Brg!B173)</f>
        <v>Brokoli</v>
      </c>
      <c r="C173" s="452" t="str">
        <f>IF(Ref_Brg!C173="","",Ref_Brg!C173)</f>
        <v>kg</v>
      </c>
      <c r="D173" s="453">
        <f>IFERROR(VLOOKUP(B173,Saldo_Brg!$B$9:$D$311,3,FALSE),0)</f>
        <v>0</v>
      </c>
      <c r="E173" s="453">
        <f>SUMIF(Masuk!$E$312:$E$811,B173,Masuk!$H$312:$H$811)</f>
        <v>0</v>
      </c>
      <c r="F173" s="453">
        <f>SUMIF(Keluar!$E$8:$E$507,B173,Keluar!$F$8:$F$507)</f>
        <v>0</v>
      </c>
      <c r="G173" s="680">
        <f t="shared" si="22"/>
        <v>0</v>
      </c>
      <c r="H173" s="685">
        <f t="shared" si="19"/>
        <v>0</v>
      </c>
      <c r="I173" s="536">
        <f t="shared" si="20"/>
        <v>0</v>
      </c>
      <c r="J173" s="450"/>
      <c r="K173" s="450"/>
      <c r="M173" s="450"/>
      <c r="N173" s="450"/>
      <c r="O173" s="450"/>
      <c r="P173" s="450"/>
      <c r="Q173" s="450"/>
      <c r="R173" s="450"/>
      <c r="S173" s="450"/>
      <c r="T173" s="450"/>
      <c r="U173" s="450"/>
      <c r="V173" s="450"/>
      <c r="W173" s="450"/>
      <c r="X173" s="450"/>
      <c r="Y173" s="535">
        <f>IF(B173="","",VLOOKUP(B173,Refresh!$A$7:$B$1000,2,FALSE))</f>
        <v>165</v>
      </c>
      <c r="Z173" s="535" t="str">
        <f>IF(Y173="","",VLOOKUP(Y173,Masuk!$B$9:$I$812,8,FALSE))</f>
        <v/>
      </c>
      <c r="AA173" s="577" t="str">
        <f t="shared" si="18"/>
        <v>SY.01</v>
      </c>
      <c r="AB173" s="450"/>
    </row>
    <row r="174" spans="1:28" s="451" customFormat="1" ht="14.15" customHeight="1">
      <c r="A174" s="458" t="str">
        <f>IF(Ref_Brg!A174="","",Ref_Brg!A174)</f>
        <v>SY.01.013</v>
      </c>
      <c r="B174" s="456" t="str">
        <f>IF(Ref_Brg!B174="","",Ref_Brg!B174)</f>
        <v>Kembang kol</v>
      </c>
      <c r="C174" s="452" t="str">
        <f>IF(Ref_Brg!C174="","",Ref_Brg!C174)</f>
        <v>kg</v>
      </c>
      <c r="D174" s="453">
        <f>IFERROR(VLOOKUP(B174,Saldo_Brg!$B$9:$D$311,3,FALSE),0)</f>
        <v>0</v>
      </c>
      <c r="E174" s="453">
        <f>SUMIF(Masuk!$E$312:$E$811,B174,Masuk!$H$312:$H$811)</f>
        <v>0</v>
      </c>
      <c r="F174" s="453">
        <f>SUMIF(Keluar!$E$8:$E$507,B174,Keluar!$F$8:$F$507)</f>
        <v>0</v>
      </c>
      <c r="G174" s="680">
        <f t="shared" si="22"/>
        <v>0</v>
      </c>
      <c r="H174" s="685">
        <f t="shared" si="19"/>
        <v>0</v>
      </c>
      <c r="I174" s="536">
        <f t="shared" si="20"/>
        <v>0</v>
      </c>
      <c r="J174" s="450"/>
      <c r="K174" s="450"/>
      <c r="M174" s="450"/>
      <c r="N174" s="450"/>
      <c r="O174" s="450"/>
      <c r="P174" s="450"/>
      <c r="Q174" s="450"/>
      <c r="R174" s="450"/>
      <c r="S174" s="450"/>
      <c r="T174" s="450"/>
      <c r="U174" s="450"/>
      <c r="V174" s="450"/>
      <c r="W174" s="450"/>
      <c r="X174" s="450"/>
      <c r="Y174" s="535">
        <f>IF(B174="","",VLOOKUP(B174,Refresh!$A$7:$B$1000,2,FALSE))</f>
        <v>166</v>
      </c>
      <c r="Z174" s="535" t="str">
        <f>IF(Y174="","",VLOOKUP(Y174,Masuk!$B$9:$I$812,8,FALSE))</f>
        <v/>
      </c>
      <c r="AA174" s="577" t="str">
        <f t="shared" si="18"/>
        <v>SY.01</v>
      </c>
      <c r="AB174" s="450"/>
    </row>
    <row r="175" spans="1:28" s="451" customFormat="1" ht="14.15" customHeight="1">
      <c r="A175" s="458" t="str">
        <f>IF(Ref_Brg!A175="","",Ref_Brg!A175)</f>
        <v>SY.01.014</v>
      </c>
      <c r="B175" s="456" t="str">
        <f>IF(Ref_Brg!B175="","",Ref_Brg!B175)</f>
        <v>Buncis</v>
      </c>
      <c r="C175" s="452" t="str">
        <f>IF(Ref_Brg!C175="","",Ref_Brg!C175)</f>
        <v>kg</v>
      </c>
      <c r="D175" s="453">
        <f>IFERROR(VLOOKUP(B175,Saldo_Brg!$B$9:$D$311,3,FALSE),0)</f>
        <v>0</v>
      </c>
      <c r="E175" s="453">
        <f>SUMIF(Masuk!$E$312:$E$811,B175,Masuk!$H$312:$H$811)</f>
        <v>0</v>
      </c>
      <c r="F175" s="453">
        <f>SUMIF(Keluar!$E$8:$E$507,B175,Keluar!$F$8:$F$507)</f>
        <v>0</v>
      </c>
      <c r="G175" s="680">
        <f t="shared" si="22"/>
        <v>0</v>
      </c>
      <c r="H175" s="685">
        <f t="shared" si="19"/>
        <v>0</v>
      </c>
      <c r="I175" s="536">
        <f t="shared" si="20"/>
        <v>0</v>
      </c>
      <c r="J175" s="450"/>
      <c r="K175" s="450"/>
      <c r="M175" s="450"/>
      <c r="N175" s="450"/>
      <c r="O175" s="450"/>
      <c r="P175" s="450"/>
      <c r="Q175" s="450"/>
      <c r="R175" s="450"/>
      <c r="S175" s="450"/>
      <c r="T175" s="450"/>
      <c r="U175" s="450"/>
      <c r="V175" s="450"/>
      <c r="W175" s="450"/>
      <c r="X175" s="450"/>
      <c r="Y175" s="535">
        <f>IF(B175="","",VLOOKUP(B175,Refresh!$A$7:$B$1000,2,FALSE))</f>
        <v>167</v>
      </c>
      <c r="Z175" s="535" t="str">
        <f>IF(Y175="","",VLOOKUP(Y175,Masuk!$B$9:$I$812,8,FALSE))</f>
        <v/>
      </c>
      <c r="AA175" s="577" t="str">
        <f t="shared" si="18"/>
        <v>SY.01</v>
      </c>
      <c r="AB175" s="450"/>
    </row>
    <row r="176" spans="1:28" s="451" customFormat="1" ht="14.15" customHeight="1">
      <c r="A176" s="458" t="str">
        <f>IF(Ref_Brg!A176="","",Ref_Brg!A176)</f>
        <v>SY.01.015</v>
      </c>
      <c r="B176" s="456" t="str">
        <f>IF(Ref_Brg!B176="","",Ref_Brg!B176)</f>
        <v>Seledri batang</v>
      </c>
      <c r="C176" s="452" t="str">
        <f>IF(Ref_Brg!C176="","",Ref_Brg!C176)</f>
        <v>ikat</v>
      </c>
      <c r="D176" s="453">
        <f>IFERROR(VLOOKUP(B176,Saldo_Brg!$B$9:$D$311,3,FALSE),0)</f>
        <v>0</v>
      </c>
      <c r="E176" s="453">
        <f>SUMIF(Masuk!$E$312:$E$811,B176,Masuk!$H$312:$H$811)</f>
        <v>0</v>
      </c>
      <c r="F176" s="453">
        <f>SUMIF(Keluar!$E$8:$E$507,B176,Keluar!$F$8:$F$507)</f>
        <v>0</v>
      </c>
      <c r="G176" s="680">
        <f t="shared" si="22"/>
        <v>0</v>
      </c>
      <c r="H176" s="685">
        <f t="shared" si="19"/>
        <v>0</v>
      </c>
      <c r="I176" s="536">
        <f t="shared" si="20"/>
        <v>0</v>
      </c>
      <c r="J176" s="450"/>
      <c r="K176" s="450"/>
      <c r="M176" s="450"/>
      <c r="N176" s="450"/>
      <c r="O176" s="450"/>
      <c r="P176" s="450"/>
      <c r="Q176" s="450"/>
      <c r="R176" s="450"/>
      <c r="S176" s="450"/>
      <c r="T176" s="450"/>
      <c r="U176" s="450"/>
      <c r="V176" s="450"/>
      <c r="W176" s="450"/>
      <c r="X176" s="450"/>
      <c r="Y176" s="535">
        <f>IF(B176="","",VLOOKUP(B176,Refresh!$A$7:$B$1000,2,FALSE))</f>
        <v>168</v>
      </c>
      <c r="Z176" s="535" t="str">
        <f>IF(Y176="","",VLOOKUP(Y176,Masuk!$B$9:$I$812,8,FALSE))</f>
        <v/>
      </c>
      <c r="AA176" s="577" t="str">
        <f t="shared" si="18"/>
        <v>SY.01</v>
      </c>
      <c r="AB176" s="450"/>
    </row>
    <row r="177" spans="1:28" s="451" customFormat="1" ht="14.15" customHeight="1">
      <c r="A177" s="458" t="str">
        <f>IF(Ref_Brg!A177="","",Ref_Brg!A177)</f>
        <v>SY.01.016</v>
      </c>
      <c r="B177" s="456" t="str">
        <f>IF(Ref_Brg!B177="","",Ref_Brg!B177)</f>
        <v>Asparagus</v>
      </c>
      <c r="C177" s="452" t="str">
        <f>IF(Ref_Brg!C177="","",Ref_Brg!C177)</f>
        <v>ikat</v>
      </c>
      <c r="D177" s="453">
        <f>IFERROR(VLOOKUP(B177,Saldo_Brg!$B$9:$D$311,3,FALSE),0)</f>
        <v>0</v>
      </c>
      <c r="E177" s="453">
        <f>SUMIF(Masuk!$E$312:$E$811,B177,Masuk!$H$312:$H$811)</f>
        <v>0</v>
      </c>
      <c r="F177" s="453">
        <f>SUMIF(Keluar!$E$8:$E$507,B177,Keluar!$F$8:$F$507)</f>
        <v>0</v>
      </c>
      <c r="G177" s="680">
        <f t="shared" si="22"/>
        <v>0</v>
      </c>
      <c r="H177" s="685">
        <f t="shared" si="19"/>
        <v>0</v>
      </c>
      <c r="I177" s="536">
        <f t="shared" si="20"/>
        <v>0</v>
      </c>
      <c r="J177" s="450"/>
      <c r="K177" s="450"/>
      <c r="M177" s="450"/>
      <c r="N177" s="450"/>
      <c r="O177" s="450"/>
      <c r="P177" s="450"/>
      <c r="Q177" s="450"/>
      <c r="R177" s="450"/>
      <c r="S177" s="450"/>
      <c r="T177" s="450"/>
      <c r="U177" s="450"/>
      <c r="V177" s="450"/>
      <c r="W177" s="450"/>
      <c r="X177" s="450"/>
      <c r="Y177" s="535">
        <f>IF(B177="","",VLOOKUP(B177,Refresh!$A$7:$B$1000,2,FALSE))</f>
        <v>169</v>
      </c>
      <c r="Z177" s="535" t="str">
        <f>IF(Y177="","",VLOOKUP(Y177,Masuk!$B$9:$I$812,8,FALSE))</f>
        <v/>
      </c>
      <c r="AA177" s="577" t="str">
        <f t="shared" si="18"/>
        <v>SY.01</v>
      </c>
      <c r="AB177" s="450"/>
    </row>
    <row r="178" spans="1:28" s="451" customFormat="1" ht="14.15" customHeight="1">
      <c r="A178" s="458" t="str">
        <f>IF(Ref_Brg!A178="","",Ref_Brg!A178)</f>
        <v>SY.01.099</v>
      </c>
      <c r="B178" s="456" t="str">
        <f>IF(Ref_Brg!B178="","",Ref_Brg!B178)</f>
        <v>Sayuran daun/batang/bunga-lainnya</v>
      </c>
      <c r="C178" s="452" t="str">
        <f>IF(Ref_Brg!C178="","",Ref_Brg!C178)</f>
        <v>ikat</v>
      </c>
      <c r="D178" s="453">
        <f>IFERROR(VLOOKUP(B178,Saldo_Brg!$B$9:$D$311,3,FALSE),0)</f>
        <v>0</v>
      </c>
      <c r="E178" s="453">
        <f>SUMIF(Masuk!$E$312:$E$811,B178,Masuk!$H$312:$H$811)</f>
        <v>0</v>
      </c>
      <c r="F178" s="453">
        <f>SUMIF(Keluar!$E$8:$E$507,B178,Keluar!$F$8:$F$507)</f>
        <v>0</v>
      </c>
      <c r="G178" s="680">
        <f t="shared" si="22"/>
        <v>0</v>
      </c>
      <c r="H178" s="685">
        <f t="shared" si="19"/>
        <v>0</v>
      </c>
      <c r="I178" s="536">
        <f t="shared" si="20"/>
        <v>0</v>
      </c>
      <c r="J178" s="450"/>
      <c r="K178" s="450"/>
      <c r="M178" s="450"/>
      <c r="N178" s="450"/>
      <c r="O178" s="450"/>
      <c r="P178" s="450"/>
      <c r="Q178" s="450"/>
      <c r="R178" s="450"/>
      <c r="S178" s="450"/>
      <c r="T178" s="450"/>
      <c r="U178" s="450"/>
      <c r="V178" s="450"/>
      <c r="W178" s="450"/>
      <c r="X178" s="450"/>
      <c r="Y178" s="535">
        <f>IF(B178="","",VLOOKUP(B178,Refresh!$A$7:$B$1000,2,FALSE))</f>
        <v>170</v>
      </c>
      <c r="Z178" s="535" t="str">
        <f>IF(Y178="","",VLOOKUP(Y178,Masuk!$B$9:$I$812,8,FALSE))</f>
        <v/>
      </c>
      <c r="AA178" s="577" t="str">
        <f t="shared" si="18"/>
        <v>SY.01</v>
      </c>
      <c r="AB178" s="450"/>
    </row>
    <row r="179" spans="1:28" s="451" customFormat="1" ht="14.15" customHeight="1">
      <c r="A179" s="584" t="str">
        <f>IF(Ref_Brg!A179="","",Ref_Brg!A179)</f>
        <v>SY.02</v>
      </c>
      <c r="B179" s="579" t="str">
        <f>IF(Ref_Brg!B179="","",Ref_Brg!B179)</f>
        <v>SAYURAN BUAH/UMBI/AKAR</v>
      </c>
      <c r="C179" s="585" t="str">
        <f>IF(Ref_Brg!C179="","",Ref_Brg!C179)</f>
        <v/>
      </c>
      <c r="D179" s="586"/>
      <c r="E179" s="586"/>
      <c r="F179" s="586"/>
      <c r="G179" s="681"/>
      <c r="H179" s="686"/>
      <c r="I179" s="587"/>
      <c r="J179" s="450"/>
      <c r="K179" s="450"/>
      <c r="M179" s="450"/>
      <c r="N179" s="450"/>
      <c r="O179" s="450"/>
      <c r="P179" s="450"/>
      <c r="Q179" s="450"/>
      <c r="R179" s="450"/>
      <c r="S179" s="450"/>
      <c r="T179" s="450"/>
      <c r="U179" s="450"/>
      <c r="V179" s="450"/>
      <c r="W179" s="450"/>
      <c r="X179" s="450"/>
      <c r="Y179" s="535">
        <f>IF(B179="","",VLOOKUP(B179,Refresh!$A$7:$B$1000,2,FALSE))</f>
        <v>171</v>
      </c>
      <c r="Z179" s="535" t="str">
        <f>IF(Y179="","",VLOOKUP(Y179,Masuk!$B$9:$I$812,8,FALSE))</f>
        <v/>
      </c>
      <c r="AA179" s="577" t="str">
        <f t="shared" si="18"/>
        <v>SY.02</v>
      </c>
      <c r="AB179" s="450"/>
    </row>
    <row r="180" spans="1:28" s="451" customFormat="1" ht="14.15" customHeight="1">
      <c r="A180" s="458" t="str">
        <f>IF(Ref_Brg!A180="","",Ref_Brg!A180)</f>
        <v>SY.02.001</v>
      </c>
      <c r="B180" s="456" t="str">
        <f>IF(Ref_Brg!B180="","",Ref_Brg!B180)</f>
        <v>Tomat</v>
      </c>
      <c r="C180" s="452" t="str">
        <f>IF(Ref_Brg!C180="","",Ref_Brg!C180)</f>
        <v>kg</v>
      </c>
      <c r="D180" s="453">
        <f>IFERROR(VLOOKUP(B180,Saldo_Brg!$B$9:$D$311,3,FALSE),0)</f>
        <v>0</v>
      </c>
      <c r="E180" s="453">
        <f>SUMIF(Masuk!$E$312:$E$811,B180,Masuk!$H$312:$H$811)</f>
        <v>0</v>
      </c>
      <c r="F180" s="453">
        <f>SUMIF(Keluar!$E$8:$E$507,B180,Keluar!$F$8:$F$507)</f>
        <v>0</v>
      </c>
      <c r="G180" s="680">
        <f t="shared" ref="G180:G193" si="23">D180+E180-F180</f>
        <v>0</v>
      </c>
      <c r="H180" s="685">
        <f t="shared" si="19"/>
        <v>0</v>
      </c>
      <c r="I180" s="536">
        <f t="shared" si="20"/>
        <v>0</v>
      </c>
      <c r="J180" s="450"/>
      <c r="K180" s="450"/>
      <c r="M180" s="450"/>
      <c r="N180" s="450"/>
      <c r="O180" s="450"/>
      <c r="P180" s="450"/>
      <c r="Q180" s="450"/>
      <c r="R180" s="450"/>
      <c r="S180" s="450"/>
      <c r="T180" s="450"/>
      <c r="U180" s="450"/>
      <c r="V180" s="450"/>
      <c r="W180" s="450"/>
      <c r="X180" s="450"/>
      <c r="Y180" s="535">
        <f>IF(B180="","",VLOOKUP(B180,Refresh!$A$7:$B$1000,2,FALSE))</f>
        <v>172</v>
      </c>
      <c r="Z180" s="535" t="str">
        <f>IF(Y180="","",VLOOKUP(Y180,Masuk!$B$9:$I$812,8,FALSE))</f>
        <v/>
      </c>
      <c r="AA180" s="577" t="str">
        <f t="shared" si="18"/>
        <v>SY.02</v>
      </c>
      <c r="AB180" s="450"/>
    </row>
    <row r="181" spans="1:28" s="451" customFormat="1" ht="14.15" customHeight="1">
      <c r="A181" s="458" t="str">
        <f>IF(Ref_Brg!A181="","",Ref_Brg!A181)</f>
        <v>SY.02.002</v>
      </c>
      <c r="B181" s="456" t="str">
        <f>IF(Ref_Brg!B181="","",Ref_Brg!B181)</f>
        <v>Mentimun</v>
      </c>
      <c r="C181" s="452" t="str">
        <f>IF(Ref_Brg!C181="","",Ref_Brg!C181)</f>
        <v>kg</v>
      </c>
      <c r="D181" s="453">
        <f>IFERROR(VLOOKUP(B181,Saldo_Brg!$B$9:$D$311,3,FALSE),0)</f>
        <v>0</v>
      </c>
      <c r="E181" s="453">
        <f>SUMIF(Masuk!$E$312:$E$811,B181,Masuk!$H$312:$H$811)</f>
        <v>0</v>
      </c>
      <c r="F181" s="453">
        <f>SUMIF(Keluar!$E$8:$E$507,B181,Keluar!$F$8:$F$507)</f>
        <v>0</v>
      </c>
      <c r="G181" s="680">
        <f t="shared" si="23"/>
        <v>0</v>
      </c>
      <c r="H181" s="685">
        <f t="shared" si="19"/>
        <v>0</v>
      </c>
      <c r="I181" s="536">
        <f t="shared" si="20"/>
        <v>0</v>
      </c>
      <c r="J181" s="450"/>
      <c r="K181" s="450"/>
      <c r="M181" s="450"/>
      <c r="N181" s="450"/>
      <c r="O181" s="450"/>
      <c r="P181" s="450"/>
      <c r="Q181" s="450"/>
      <c r="R181" s="450"/>
      <c r="S181" s="450"/>
      <c r="T181" s="450"/>
      <c r="U181" s="450"/>
      <c r="V181" s="450"/>
      <c r="W181" s="450"/>
      <c r="X181" s="450"/>
      <c r="Y181" s="535">
        <f>IF(B181="","",VLOOKUP(B181,Refresh!$A$7:$B$1000,2,FALSE))</f>
        <v>173</v>
      </c>
      <c r="Z181" s="535" t="str">
        <f>IF(Y181="","",VLOOKUP(Y181,Masuk!$B$9:$I$812,8,FALSE))</f>
        <v/>
      </c>
      <c r="AA181" s="577" t="str">
        <f t="shared" si="18"/>
        <v>SY.02</v>
      </c>
      <c r="AB181" s="450"/>
    </row>
    <row r="182" spans="1:28" s="451" customFormat="1" ht="14.15" customHeight="1">
      <c r="A182" s="458" t="str">
        <f>IF(Ref_Brg!A182="","",Ref_Brg!A182)</f>
        <v>SY.02.003</v>
      </c>
      <c r="B182" s="456" t="str">
        <f>IF(Ref_Brg!B182="","",Ref_Brg!B182)</f>
        <v>Terong ungu</v>
      </c>
      <c r="C182" s="452" t="str">
        <f>IF(Ref_Brg!C182="","",Ref_Brg!C182)</f>
        <v>kg</v>
      </c>
      <c r="D182" s="453">
        <f>IFERROR(VLOOKUP(B182,Saldo_Brg!$B$9:$D$311,3,FALSE),0)</f>
        <v>0</v>
      </c>
      <c r="E182" s="453">
        <f>SUMIF(Masuk!$E$312:$E$811,B182,Masuk!$H$312:$H$811)</f>
        <v>0</v>
      </c>
      <c r="F182" s="453">
        <f>SUMIF(Keluar!$E$8:$E$507,B182,Keluar!$F$8:$F$507)</f>
        <v>0</v>
      </c>
      <c r="G182" s="680">
        <f t="shared" si="23"/>
        <v>0</v>
      </c>
      <c r="H182" s="685">
        <f t="shared" si="19"/>
        <v>0</v>
      </c>
      <c r="I182" s="536">
        <f t="shared" si="20"/>
        <v>0</v>
      </c>
      <c r="J182" s="450"/>
      <c r="K182" s="450"/>
      <c r="M182" s="450"/>
      <c r="N182" s="450"/>
      <c r="O182" s="450"/>
      <c r="P182" s="450"/>
      <c r="Q182" s="450"/>
      <c r="R182" s="450"/>
      <c r="S182" s="450"/>
      <c r="T182" s="450"/>
      <c r="U182" s="450"/>
      <c r="V182" s="450"/>
      <c r="W182" s="450"/>
      <c r="X182" s="450"/>
      <c r="Y182" s="535">
        <f>IF(B182="","",VLOOKUP(B182,Refresh!$A$7:$B$1000,2,FALSE))</f>
        <v>174</v>
      </c>
      <c r="Z182" s="535" t="str">
        <f>IF(Y182="","",VLOOKUP(Y182,Masuk!$B$9:$I$812,8,FALSE))</f>
        <v/>
      </c>
      <c r="AA182" s="577" t="str">
        <f t="shared" si="18"/>
        <v>SY.02</v>
      </c>
      <c r="AB182" s="450"/>
    </row>
    <row r="183" spans="1:28" s="451" customFormat="1" ht="14.15" customHeight="1">
      <c r="A183" s="458" t="str">
        <f>IF(Ref_Brg!A183="","",Ref_Brg!A183)</f>
        <v>SY.02.004</v>
      </c>
      <c r="B183" s="456" t="str">
        <f>IF(Ref_Brg!B183="","",Ref_Brg!B183)</f>
        <v>Terong hijau</v>
      </c>
      <c r="C183" s="452" t="str">
        <f>IF(Ref_Brg!C183="","",Ref_Brg!C183)</f>
        <v>kg</v>
      </c>
      <c r="D183" s="453">
        <f>IFERROR(VLOOKUP(B183,Saldo_Brg!$B$9:$D$311,3,FALSE),0)</f>
        <v>0</v>
      </c>
      <c r="E183" s="453">
        <f>SUMIF(Masuk!$E$312:$E$811,B183,Masuk!$H$312:$H$811)</f>
        <v>0</v>
      </c>
      <c r="F183" s="453">
        <f>SUMIF(Keluar!$E$8:$E$507,B183,Keluar!$F$8:$F$507)</f>
        <v>0</v>
      </c>
      <c r="G183" s="680">
        <f t="shared" si="23"/>
        <v>0</v>
      </c>
      <c r="H183" s="685">
        <f t="shared" si="19"/>
        <v>0</v>
      </c>
      <c r="I183" s="536">
        <f t="shared" si="20"/>
        <v>0</v>
      </c>
      <c r="J183" s="450"/>
      <c r="K183" s="450"/>
      <c r="M183" s="450"/>
      <c r="N183" s="450"/>
      <c r="O183" s="450"/>
      <c r="P183" s="450"/>
      <c r="Q183" s="450"/>
      <c r="R183" s="450"/>
      <c r="S183" s="450"/>
      <c r="T183" s="450"/>
      <c r="U183" s="450"/>
      <c r="V183" s="450"/>
      <c r="W183" s="450"/>
      <c r="X183" s="450"/>
      <c r="Y183" s="535">
        <f>IF(B183="","",VLOOKUP(B183,Refresh!$A$7:$B$1000,2,FALSE))</f>
        <v>175</v>
      </c>
      <c r="Z183" s="535" t="str">
        <f>IF(Y183="","",VLOOKUP(Y183,Masuk!$B$9:$I$812,8,FALSE))</f>
        <v/>
      </c>
      <c r="AA183" s="577" t="str">
        <f t="shared" si="18"/>
        <v>SY.02</v>
      </c>
      <c r="AB183" s="450"/>
    </row>
    <row r="184" spans="1:28" s="451" customFormat="1" ht="14.15" customHeight="1">
      <c r="A184" s="458" t="str">
        <f>IF(Ref_Brg!A184="","",Ref_Brg!A184)</f>
        <v>SY.02.005</v>
      </c>
      <c r="B184" s="456" t="str">
        <f>IF(Ref_Brg!B184="","",Ref_Brg!B184)</f>
        <v>Cabai merah besar</v>
      </c>
      <c r="C184" s="452" t="str">
        <f>IF(Ref_Brg!C184="","",Ref_Brg!C184)</f>
        <v>kg</v>
      </c>
      <c r="D184" s="453">
        <f>IFERROR(VLOOKUP(B184,Saldo_Brg!$B$9:$D$311,3,FALSE),0)</f>
        <v>0</v>
      </c>
      <c r="E184" s="453">
        <f>SUMIF(Masuk!$E$312:$E$811,B184,Masuk!$H$312:$H$811)</f>
        <v>0</v>
      </c>
      <c r="F184" s="453">
        <f>SUMIF(Keluar!$E$8:$E$507,B184,Keluar!$F$8:$F$507)</f>
        <v>0</v>
      </c>
      <c r="G184" s="680">
        <f t="shared" si="23"/>
        <v>0</v>
      </c>
      <c r="H184" s="685">
        <f t="shared" si="19"/>
        <v>0</v>
      </c>
      <c r="I184" s="536">
        <f t="shared" si="20"/>
        <v>0</v>
      </c>
      <c r="J184" s="450"/>
      <c r="K184" s="450"/>
      <c r="M184" s="450"/>
      <c r="N184" s="450"/>
      <c r="O184" s="450"/>
      <c r="P184" s="450"/>
      <c r="Q184" s="450"/>
      <c r="R184" s="450"/>
      <c r="S184" s="450"/>
      <c r="T184" s="450"/>
      <c r="U184" s="450"/>
      <c r="V184" s="450"/>
      <c r="W184" s="450"/>
      <c r="X184" s="450"/>
      <c r="Y184" s="535">
        <f>IF(B184="","",VLOOKUP(B184,Refresh!$A$7:$B$1000,2,FALSE))</f>
        <v>176</v>
      </c>
      <c r="Z184" s="535" t="str">
        <f>IF(Y184="","",VLOOKUP(Y184,Masuk!$B$9:$I$812,8,FALSE))</f>
        <v/>
      </c>
      <c r="AA184" s="577" t="str">
        <f t="shared" si="18"/>
        <v>SY.02</v>
      </c>
      <c r="AB184" s="450"/>
    </row>
    <row r="185" spans="1:28" s="451" customFormat="1" ht="14.15" customHeight="1">
      <c r="A185" s="458" t="str">
        <f>IF(Ref_Brg!A185="","",Ref_Brg!A185)</f>
        <v>SY.02.006</v>
      </c>
      <c r="B185" s="456" t="str">
        <f>IF(Ref_Brg!B185="","",Ref_Brg!B185)</f>
        <v>Cabai rawit</v>
      </c>
      <c r="C185" s="452" t="str">
        <f>IF(Ref_Brg!C185="","",Ref_Brg!C185)</f>
        <v>kg</v>
      </c>
      <c r="D185" s="453">
        <f>IFERROR(VLOOKUP(B185,Saldo_Brg!$B$9:$D$311,3,FALSE),0)</f>
        <v>0</v>
      </c>
      <c r="E185" s="453">
        <f>SUMIF(Masuk!$E$312:$E$811,B185,Masuk!$H$312:$H$811)</f>
        <v>0</v>
      </c>
      <c r="F185" s="453">
        <f>SUMIF(Keluar!$E$8:$E$507,B185,Keluar!$F$8:$F$507)</f>
        <v>0</v>
      </c>
      <c r="G185" s="680">
        <f t="shared" si="23"/>
        <v>0</v>
      </c>
      <c r="H185" s="685">
        <f t="shared" si="19"/>
        <v>0</v>
      </c>
      <c r="I185" s="536">
        <f t="shared" si="20"/>
        <v>0</v>
      </c>
      <c r="J185" s="450"/>
      <c r="K185" s="450"/>
      <c r="M185" s="450"/>
      <c r="N185" s="450"/>
      <c r="O185" s="450"/>
      <c r="P185" s="450"/>
      <c r="Q185" s="450"/>
      <c r="R185" s="450"/>
      <c r="S185" s="450"/>
      <c r="T185" s="450"/>
      <c r="U185" s="450"/>
      <c r="V185" s="450"/>
      <c r="W185" s="450"/>
      <c r="X185" s="450"/>
      <c r="Y185" s="535">
        <f>IF(B185="","",VLOOKUP(B185,Refresh!$A$7:$B$1000,2,FALSE))</f>
        <v>177</v>
      </c>
      <c r="Z185" s="535" t="str">
        <f>IF(Y185="","",VLOOKUP(Y185,Masuk!$B$9:$I$812,8,FALSE))</f>
        <v/>
      </c>
      <c r="AA185" s="577" t="str">
        <f t="shared" si="18"/>
        <v>SY.02</v>
      </c>
      <c r="AB185" s="450"/>
    </row>
    <row r="186" spans="1:28" s="451" customFormat="1" ht="14.15" customHeight="1">
      <c r="A186" s="458" t="str">
        <f>IF(Ref_Brg!A186="","",Ref_Brg!A186)</f>
        <v>SY.02.007</v>
      </c>
      <c r="B186" s="456" t="str">
        <f>IF(Ref_Brg!B186="","",Ref_Brg!B186)</f>
        <v>Labu siam</v>
      </c>
      <c r="C186" s="452" t="str">
        <f>IF(Ref_Brg!C186="","",Ref_Brg!C186)</f>
        <v>kg</v>
      </c>
      <c r="D186" s="453">
        <f>IFERROR(VLOOKUP(B186,Saldo_Brg!$B$9:$D$311,3,FALSE),0)</f>
        <v>0</v>
      </c>
      <c r="E186" s="453">
        <f>SUMIF(Masuk!$E$312:$E$811,B186,Masuk!$H$312:$H$811)</f>
        <v>0</v>
      </c>
      <c r="F186" s="453">
        <f>SUMIF(Keluar!$E$8:$E$507,B186,Keluar!$F$8:$F$507)</f>
        <v>0</v>
      </c>
      <c r="G186" s="680">
        <f t="shared" si="23"/>
        <v>0</v>
      </c>
      <c r="H186" s="685">
        <f t="shared" si="19"/>
        <v>0</v>
      </c>
      <c r="I186" s="536">
        <f t="shared" si="20"/>
        <v>0</v>
      </c>
      <c r="J186" s="450"/>
      <c r="K186" s="450"/>
      <c r="M186" s="450"/>
      <c r="N186" s="450"/>
      <c r="O186" s="450"/>
      <c r="P186" s="450"/>
      <c r="Q186" s="450"/>
      <c r="R186" s="450"/>
      <c r="S186" s="450"/>
      <c r="T186" s="450"/>
      <c r="U186" s="450"/>
      <c r="V186" s="450"/>
      <c r="W186" s="450"/>
      <c r="X186" s="450"/>
      <c r="Y186" s="535">
        <f>IF(B186="","",VLOOKUP(B186,Refresh!$A$7:$B$1000,2,FALSE))</f>
        <v>178</v>
      </c>
      <c r="Z186" s="535" t="str">
        <f>IF(Y186="","",VLOOKUP(Y186,Masuk!$B$9:$I$812,8,FALSE))</f>
        <v/>
      </c>
      <c r="AA186" s="577" t="str">
        <f t="shared" si="18"/>
        <v>SY.02</v>
      </c>
      <c r="AB186" s="450"/>
    </row>
    <row r="187" spans="1:28" s="451" customFormat="1" ht="14.15" customHeight="1">
      <c r="A187" s="458" t="str">
        <f>IF(Ref_Brg!A187="","",Ref_Brg!A187)</f>
        <v>SY.02.008</v>
      </c>
      <c r="B187" s="456" t="str">
        <f>IF(Ref_Brg!B187="","",Ref_Brg!B187)</f>
        <v>Pare</v>
      </c>
      <c r="C187" s="452" t="str">
        <f>IF(Ref_Brg!C187="","",Ref_Brg!C187)</f>
        <v>kg</v>
      </c>
      <c r="D187" s="453">
        <f>IFERROR(VLOOKUP(B187,Saldo_Brg!$B$9:$D$311,3,FALSE),0)</f>
        <v>0</v>
      </c>
      <c r="E187" s="453">
        <f>SUMIF(Masuk!$E$312:$E$811,B187,Masuk!$H$312:$H$811)</f>
        <v>0</v>
      </c>
      <c r="F187" s="453">
        <f>SUMIF(Keluar!$E$8:$E$507,B187,Keluar!$F$8:$F$507)</f>
        <v>0</v>
      </c>
      <c r="G187" s="680">
        <f t="shared" si="23"/>
        <v>0</v>
      </c>
      <c r="H187" s="685">
        <f t="shared" si="19"/>
        <v>0</v>
      </c>
      <c r="I187" s="536">
        <f t="shared" si="20"/>
        <v>0</v>
      </c>
      <c r="J187" s="450"/>
      <c r="K187" s="450"/>
      <c r="M187" s="450"/>
      <c r="N187" s="450"/>
      <c r="O187" s="450"/>
      <c r="P187" s="450"/>
      <c r="Q187" s="450"/>
      <c r="R187" s="450"/>
      <c r="S187" s="450"/>
      <c r="T187" s="450"/>
      <c r="U187" s="450"/>
      <c r="V187" s="450"/>
      <c r="W187" s="450"/>
      <c r="X187" s="450"/>
      <c r="Y187" s="535">
        <f>IF(B187="","",VLOOKUP(B187,Refresh!$A$7:$B$1000,2,FALSE))</f>
        <v>179</v>
      </c>
      <c r="Z187" s="535" t="str">
        <f>IF(Y187="","",VLOOKUP(Y187,Masuk!$B$9:$I$812,8,FALSE))</f>
        <v/>
      </c>
      <c r="AA187" s="577" t="str">
        <f t="shared" si="18"/>
        <v>SY.02</v>
      </c>
      <c r="AB187" s="450"/>
    </row>
    <row r="188" spans="1:28" s="451" customFormat="1" ht="14.15" customHeight="1">
      <c r="A188" s="458" t="str">
        <f>IF(Ref_Brg!A188="","",Ref_Brg!A188)</f>
        <v>SY.02.009</v>
      </c>
      <c r="B188" s="456" t="str">
        <f>IF(Ref_Brg!B188="","",Ref_Brg!B188)</f>
        <v>Paprika</v>
      </c>
      <c r="C188" s="452" t="str">
        <f>IF(Ref_Brg!C188="","",Ref_Brg!C188)</f>
        <v>kg</v>
      </c>
      <c r="D188" s="453">
        <f>IFERROR(VLOOKUP(B188,Saldo_Brg!$B$9:$D$311,3,FALSE),0)</f>
        <v>0</v>
      </c>
      <c r="E188" s="453">
        <f>SUMIF(Masuk!$E$312:$E$811,B188,Masuk!$H$312:$H$811)</f>
        <v>0</v>
      </c>
      <c r="F188" s="453">
        <f>SUMIF(Keluar!$E$8:$E$507,B188,Keluar!$F$8:$F$507)</f>
        <v>0</v>
      </c>
      <c r="G188" s="680">
        <f t="shared" si="23"/>
        <v>0</v>
      </c>
      <c r="H188" s="685">
        <f t="shared" si="19"/>
        <v>0</v>
      </c>
      <c r="I188" s="536">
        <f t="shared" si="20"/>
        <v>0</v>
      </c>
      <c r="J188" s="450"/>
      <c r="K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50"/>
      <c r="W188" s="450"/>
      <c r="X188" s="450"/>
      <c r="Y188" s="535">
        <f>IF(B188="","",VLOOKUP(B188,Refresh!$A$7:$B$1000,2,FALSE))</f>
        <v>180</v>
      </c>
      <c r="Z188" s="535" t="str">
        <f>IF(Y188="","",VLOOKUP(Y188,Masuk!$B$9:$I$812,8,FALSE))</f>
        <v/>
      </c>
      <c r="AA188" s="577" t="str">
        <f t="shared" si="18"/>
        <v>SY.02</v>
      </c>
      <c r="AB188" s="450"/>
    </row>
    <row r="189" spans="1:28" s="451" customFormat="1" ht="14.15" customHeight="1">
      <c r="A189" s="458" t="str">
        <f>IF(Ref_Brg!A189="","",Ref_Brg!A189)</f>
        <v>SY.02.010</v>
      </c>
      <c r="B189" s="456" t="str">
        <f>IF(Ref_Brg!B189="","",Ref_Brg!B189)</f>
        <v>Okra</v>
      </c>
      <c r="C189" s="452" t="str">
        <f>IF(Ref_Brg!C189="","",Ref_Brg!C189)</f>
        <v>kg</v>
      </c>
      <c r="D189" s="453">
        <f>IFERROR(VLOOKUP(B189,Saldo_Brg!$B$9:$D$311,3,FALSE),0)</f>
        <v>0</v>
      </c>
      <c r="E189" s="453">
        <f>SUMIF(Masuk!$E$312:$E$811,B189,Masuk!$H$312:$H$811)</f>
        <v>0</v>
      </c>
      <c r="F189" s="453">
        <f>SUMIF(Keluar!$E$8:$E$507,B189,Keluar!$F$8:$F$507)</f>
        <v>0</v>
      </c>
      <c r="G189" s="680">
        <f t="shared" si="23"/>
        <v>0</v>
      </c>
      <c r="H189" s="685">
        <f t="shared" si="19"/>
        <v>0</v>
      </c>
      <c r="I189" s="536">
        <f t="shared" si="20"/>
        <v>0</v>
      </c>
      <c r="J189" s="450"/>
      <c r="K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0"/>
      <c r="W189" s="450"/>
      <c r="X189" s="450"/>
      <c r="Y189" s="535">
        <f>IF(B189="","",VLOOKUP(B189,Refresh!$A$7:$B$1000,2,FALSE))</f>
        <v>181</v>
      </c>
      <c r="Z189" s="535" t="str">
        <f>IF(Y189="","",VLOOKUP(Y189,Masuk!$B$9:$I$812,8,FALSE))</f>
        <v/>
      </c>
      <c r="AA189" s="577" t="str">
        <f t="shared" si="18"/>
        <v>SY.02</v>
      </c>
      <c r="AB189" s="450"/>
    </row>
    <row r="190" spans="1:28" s="451" customFormat="1" ht="14.15" customHeight="1">
      <c r="A190" s="458" t="str">
        <f>IF(Ref_Brg!A190="","",Ref_Brg!A190)</f>
        <v>SY.02.011</v>
      </c>
      <c r="B190" s="456" t="str">
        <f>IF(Ref_Brg!B190="","",Ref_Brg!B190)</f>
        <v>Wortel</v>
      </c>
      <c r="C190" s="452" t="str">
        <f>IF(Ref_Brg!C190="","",Ref_Brg!C190)</f>
        <v>kg</v>
      </c>
      <c r="D190" s="453">
        <f>IFERROR(VLOOKUP(B190,Saldo_Brg!$B$9:$D$311,3,FALSE),0)</f>
        <v>0</v>
      </c>
      <c r="E190" s="453">
        <f>SUMIF(Masuk!$E$312:$E$811,B190,Masuk!$H$312:$H$811)</f>
        <v>0</v>
      </c>
      <c r="F190" s="453">
        <f>SUMIF(Keluar!$E$8:$E$507,B190,Keluar!$F$8:$F$507)</f>
        <v>0</v>
      </c>
      <c r="G190" s="680">
        <f t="shared" si="23"/>
        <v>0</v>
      </c>
      <c r="H190" s="685">
        <f t="shared" si="19"/>
        <v>0</v>
      </c>
      <c r="I190" s="536">
        <f t="shared" si="20"/>
        <v>0</v>
      </c>
      <c r="J190" s="450"/>
      <c r="K190" s="450"/>
      <c r="M190" s="450"/>
      <c r="N190" s="450"/>
      <c r="O190" s="450"/>
      <c r="P190" s="450"/>
      <c r="Q190" s="450"/>
      <c r="R190" s="450"/>
      <c r="S190" s="450"/>
      <c r="T190" s="450"/>
      <c r="U190" s="450"/>
      <c r="V190" s="450"/>
      <c r="W190" s="450"/>
      <c r="X190" s="450"/>
      <c r="Y190" s="535">
        <f>IF(B190="","",VLOOKUP(B190,Refresh!$A$7:$B$1000,2,FALSE))</f>
        <v>182</v>
      </c>
      <c r="Z190" s="535" t="str">
        <f>IF(Y190="","",VLOOKUP(Y190,Masuk!$B$9:$I$812,8,FALSE))</f>
        <v/>
      </c>
      <c r="AA190" s="577" t="str">
        <f t="shared" si="18"/>
        <v>SY.02</v>
      </c>
      <c r="AB190" s="450"/>
    </row>
    <row r="191" spans="1:28" s="451" customFormat="1" ht="14.15" customHeight="1">
      <c r="A191" s="458" t="str">
        <f>IF(Ref_Brg!A191="","",Ref_Brg!A191)</f>
        <v>SY.02.012</v>
      </c>
      <c r="B191" s="456" t="str">
        <f>IF(Ref_Brg!B191="","",Ref_Brg!B191)</f>
        <v>Lobak putih</v>
      </c>
      <c r="C191" s="452" t="str">
        <f>IF(Ref_Brg!C191="","",Ref_Brg!C191)</f>
        <v>kg</v>
      </c>
      <c r="D191" s="453">
        <f>IFERROR(VLOOKUP(B191,Saldo_Brg!$B$9:$D$311,3,FALSE),0)</f>
        <v>0</v>
      </c>
      <c r="E191" s="453">
        <f>SUMIF(Masuk!$E$312:$E$811,B191,Masuk!$H$312:$H$811)</f>
        <v>0</v>
      </c>
      <c r="F191" s="453">
        <f>SUMIF(Keluar!$E$8:$E$507,B191,Keluar!$F$8:$F$507)</f>
        <v>0</v>
      </c>
      <c r="G191" s="680">
        <f t="shared" si="23"/>
        <v>0</v>
      </c>
      <c r="H191" s="685">
        <f t="shared" si="19"/>
        <v>0</v>
      </c>
      <c r="I191" s="536">
        <f t="shared" si="20"/>
        <v>0</v>
      </c>
      <c r="J191" s="450"/>
      <c r="K191" s="450"/>
      <c r="M191" s="450"/>
      <c r="N191" s="450"/>
      <c r="O191" s="450"/>
      <c r="P191" s="450"/>
      <c r="Q191" s="450"/>
      <c r="R191" s="450"/>
      <c r="S191" s="450"/>
      <c r="T191" s="450"/>
      <c r="U191" s="450"/>
      <c r="V191" s="450"/>
      <c r="W191" s="450"/>
      <c r="X191" s="450"/>
      <c r="Y191" s="535">
        <f>IF(B191="","",VLOOKUP(B191,Refresh!$A$7:$B$1000,2,FALSE))</f>
        <v>183</v>
      </c>
      <c r="Z191" s="535" t="str">
        <f>IF(Y191="","",VLOOKUP(Y191,Masuk!$B$9:$I$812,8,FALSE))</f>
        <v/>
      </c>
      <c r="AA191" s="577" t="str">
        <f t="shared" si="18"/>
        <v>SY.02</v>
      </c>
      <c r="AB191" s="450"/>
    </row>
    <row r="192" spans="1:28" s="451" customFormat="1" ht="14.15" customHeight="1">
      <c r="A192" s="458" t="str">
        <f>IF(Ref_Brg!A192="","",Ref_Brg!A192)</f>
        <v>SY.02.013</v>
      </c>
      <c r="B192" s="456" t="str">
        <f>IF(Ref_Brg!B192="","",Ref_Brg!B192)</f>
        <v>Bit</v>
      </c>
      <c r="C192" s="452" t="str">
        <f>IF(Ref_Brg!C192="","",Ref_Brg!C192)</f>
        <v>kg</v>
      </c>
      <c r="D192" s="453">
        <f>IFERROR(VLOOKUP(B192,Saldo_Brg!$B$9:$D$311,3,FALSE),0)</f>
        <v>0</v>
      </c>
      <c r="E192" s="453">
        <f>SUMIF(Masuk!$E$312:$E$811,B192,Masuk!$H$312:$H$811)</f>
        <v>0</v>
      </c>
      <c r="F192" s="453">
        <f>SUMIF(Keluar!$E$8:$E$507,B192,Keluar!$F$8:$F$507)</f>
        <v>0</v>
      </c>
      <c r="G192" s="680">
        <f t="shared" si="23"/>
        <v>0</v>
      </c>
      <c r="H192" s="685">
        <f t="shared" si="19"/>
        <v>0</v>
      </c>
      <c r="I192" s="536">
        <f t="shared" si="20"/>
        <v>0</v>
      </c>
      <c r="J192" s="450"/>
      <c r="K192" s="450"/>
      <c r="M192" s="450"/>
      <c r="N192" s="450"/>
      <c r="O192" s="450"/>
      <c r="P192" s="450"/>
      <c r="Q192" s="450"/>
      <c r="R192" s="450"/>
      <c r="S192" s="450"/>
      <c r="T192" s="450"/>
      <c r="U192" s="450"/>
      <c r="V192" s="450"/>
      <c r="W192" s="450"/>
      <c r="X192" s="450"/>
      <c r="Y192" s="535">
        <f>IF(B192="","",VLOOKUP(B192,Refresh!$A$7:$B$1000,2,FALSE))</f>
        <v>184</v>
      </c>
      <c r="Z192" s="535" t="str">
        <f>IF(Y192="","",VLOOKUP(Y192,Masuk!$B$9:$I$812,8,FALSE))</f>
        <v/>
      </c>
      <c r="AA192" s="577" t="str">
        <f t="shared" si="18"/>
        <v>SY.02</v>
      </c>
      <c r="AB192" s="450"/>
    </row>
    <row r="193" spans="1:28" s="451" customFormat="1" ht="14.15" customHeight="1">
      <c r="A193" s="458" t="str">
        <f>IF(Ref_Brg!A193="","",Ref_Brg!A193)</f>
        <v>SY.02.099</v>
      </c>
      <c r="B193" s="456" t="str">
        <f>IF(Ref_Brg!B193="","",Ref_Brg!B193)</f>
        <v>Sayuran buah/umbi/akar-lainnya</v>
      </c>
      <c r="C193" s="452" t="str">
        <f>IF(Ref_Brg!C193="","",Ref_Brg!C193)</f>
        <v>kg</v>
      </c>
      <c r="D193" s="453">
        <f>IFERROR(VLOOKUP(B193,Saldo_Brg!$B$9:$D$311,3,FALSE),0)</f>
        <v>0</v>
      </c>
      <c r="E193" s="453">
        <f>SUMIF(Masuk!$E$312:$E$811,B193,Masuk!$H$312:$H$811)</f>
        <v>0</v>
      </c>
      <c r="F193" s="453">
        <f>SUMIF(Keluar!$E$8:$E$507,B193,Keluar!$F$8:$F$507)</f>
        <v>0</v>
      </c>
      <c r="G193" s="680">
        <f t="shared" si="23"/>
        <v>0</v>
      </c>
      <c r="H193" s="685">
        <f t="shared" si="19"/>
        <v>0</v>
      </c>
      <c r="I193" s="536">
        <f t="shared" si="20"/>
        <v>0</v>
      </c>
      <c r="J193" s="450"/>
      <c r="K193" s="450"/>
      <c r="M193" s="450"/>
      <c r="N193" s="450"/>
      <c r="O193" s="450"/>
      <c r="P193" s="450"/>
      <c r="Q193" s="450"/>
      <c r="R193" s="450"/>
      <c r="S193" s="450"/>
      <c r="T193" s="450"/>
      <c r="U193" s="450"/>
      <c r="V193" s="450"/>
      <c r="W193" s="450"/>
      <c r="X193" s="450"/>
      <c r="Y193" s="535">
        <f>IF(B193="","",VLOOKUP(B193,Refresh!$A$7:$B$1000,2,FALSE))</f>
        <v>185</v>
      </c>
      <c r="Z193" s="535" t="str">
        <f>IF(Y193="","",VLOOKUP(Y193,Masuk!$B$9:$I$812,8,FALSE))</f>
        <v/>
      </c>
      <c r="AA193" s="577" t="str">
        <f t="shared" si="18"/>
        <v>SY.02</v>
      </c>
      <c r="AB193" s="450"/>
    </row>
    <row r="194" spans="1:28" s="451" customFormat="1" ht="14.15" customHeight="1">
      <c r="A194" s="584" t="str">
        <f>IF(Ref_Brg!A194="","",Ref_Brg!A194)</f>
        <v>SY.03</v>
      </c>
      <c r="B194" s="579" t="str">
        <f>IF(Ref_Brg!B194="","",Ref_Brg!B194)</f>
        <v>SAYURAN BAWANG DAN AROMATIK</v>
      </c>
      <c r="C194" s="585" t="str">
        <f>IF(Ref_Brg!C194="","",Ref_Brg!C194)</f>
        <v/>
      </c>
      <c r="D194" s="586"/>
      <c r="E194" s="586"/>
      <c r="F194" s="586"/>
      <c r="G194" s="681"/>
      <c r="H194" s="686"/>
      <c r="I194" s="587"/>
      <c r="J194" s="450"/>
      <c r="K194" s="450"/>
      <c r="M194" s="450"/>
      <c r="N194" s="450"/>
      <c r="O194" s="450"/>
      <c r="P194" s="450"/>
      <c r="Q194" s="450"/>
      <c r="R194" s="450"/>
      <c r="S194" s="450"/>
      <c r="T194" s="450"/>
      <c r="U194" s="450"/>
      <c r="V194" s="450"/>
      <c r="W194" s="450"/>
      <c r="X194" s="450"/>
      <c r="Y194" s="535">
        <f>IF(B194="","",VLOOKUP(B194,Refresh!$A$7:$B$1000,2,FALSE))</f>
        <v>186</v>
      </c>
      <c r="Z194" s="535" t="str">
        <f>IF(Y194="","",VLOOKUP(Y194,Masuk!$B$9:$I$812,8,FALSE))</f>
        <v/>
      </c>
      <c r="AA194" s="577" t="str">
        <f t="shared" si="18"/>
        <v>SY.03</v>
      </c>
      <c r="AB194" s="450"/>
    </row>
    <row r="195" spans="1:28" s="451" customFormat="1" ht="14.15" customHeight="1">
      <c r="A195" s="458" t="str">
        <f>IF(Ref_Brg!A195="","",Ref_Brg!A195)</f>
        <v>SY.03.001</v>
      </c>
      <c r="B195" s="456" t="str">
        <f>IF(Ref_Brg!B195="","",Ref_Brg!B195)</f>
        <v>Bawang merah</v>
      </c>
      <c r="C195" s="452" t="str">
        <f>IF(Ref_Brg!C195="","",Ref_Brg!C195)</f>
        <v>kg</v>
      </c>
      <c r="D195" s="453">
        <f>IFERROR(VLOOKUP(B195,Saldo_Brg!$B$9:$D$311,3,FALSE),0)</f>
        <v>0</v>
      </c>
      <c r="E195" s="453">
        <f>SUMIF(Masuk!$E$312:$E$811,B195,Masuk!$H$312:$H$811)</f>
        <v>0</v>
      </c>
      <c r="F195" s="453">
        <f>SUMIF(Keluar!$E$8:$E$507,B195,Keluar!$F$8:$F$507)</f>
        <v>0</v>
      </c>
      <c r="G195" s="680">
        <f t="shared" ref="G195:G207" si="24">D195+E195-F195</f>
        <v>0</v>
      </c>
      <c r="H195" s="685">
        <f t="shared" si="19"/>
        <v>0</v>
      </c>
      <c r="I195" s="536">
        <f t="shared" si="20"/>
        <v>0</v>
      </c>
      <c r="J195" s="450"/>
      <c r="K195" s="450"/>
      <c r="M195" s="450"/>
      <c r="N195" s="450"/>
      <c r="O195" s="450"/>
      <c r="P195" s="450"/>
      <c r="Q195" s="450"/>
      <c r="R195" s="450"/>
      <c r="S195" s="450"/>
      <c r="T195" s="450"/>
      <c r="U195" s="450"/>
      <c r="V195" s="450"/>
      <c r="W195" s="450"/>
      <c r="X195" s="450"/>
      <c r="Y195" s="535">
        <f>IF(B195="","",VLOOKUP(B195,Refresh!$A$7:$B$1000,2,FALSE))</f>
        <v>187</v>
      </c>
      <c r="Z195" s="535" t="str">
        <f>IF(Y195="","",VLOOKUP(Y195,Masuk!$B$9:$I$812,8,FALSE))</f>
        <v/>
      </c>
      <c r="AA195" s="577" t="str">
        <f t="shared" si="18"/>
        <v>SY.03</v>
      </c>
      <c r="AB195" s="450"/>
    </row>
    <row r="196" spans="1:28" s="451" customFormat="1" ht="14.15" customHeight="1">
      <c r="A196" s="458" t="str">
        <f>IF(Ref_Brg!A196="","",Ref_Brg!A196)</f>
        <v>SY.03.002</v>
      </c>
      <c r="B196" s="456" t="str">
        <f>IF(Ref_Brg!B196="","",Ref_Brg!B196)</f>
        <v>Bawang putih</v>
      </c>
      <c r="C196" s="452" t="str">
        <f>IF(Ref_Brg!C196="","",Ref_Brg!C196)</f>
        <v>kg</v>
      </c>
      <c r="D196" s="453">
        <f>IFERROR(VLOOKUP(B196,Saldo_Brg!$B$9:$D$311,3,FALSE),0)</f>
        <v>0</v>
      </c>
      <c r="E196" s="453">
        <f>SUMIF(Masuk!$E$312:$E$811,B196,Masuk!$H$312:$H$811)</f>
        <v>0</v>
      </c>
      <c r="F196" s="453">
        <f>SUMIF(Keluar!$E$8:$E$507,B196,Keluar!$F$8:$F$507)</f>
        <v>0</v>
      </c>
      <c r="G196" s="680">
        <f t="shared" si="24"/>
        <v>0</v>
      </c>
      <c r="H196" s="685">
        <f t="shared" si="19"/>
        <v>0</v>
      </c>
      <c r="I196" s="536">
        <f t="shared" si="20"/>
        <v>0</v>
      </c>
      <c r="J196" s="450"/>
      <c r="K196" s="450"/>
      <c r="M196" s="450"/>
      <c r="N196" s="450"/>
      <c r="O196" s="450"/>
      <c r="P196" s="450"/>
      <c r="Q196" s="450"/>
      <c r="R196" s="450"/>
      <c r="S196" s="450"/>
      <c r="T196" s="450"/>
      <c r="U196" s="450"/>
      <c r="V196" s="450"/>
      <c r="W196" s="450"/>
      <c r="X196" s="450"/>
      <c r="Y196" s="535">
        <f>IF(B196="","",VLOOKUP(B196,Refresh!$A$7:$B$1000,2,FALSE))</f>
        <v>188</v>
      </c>
      <c r="Z196" s="535" t="str">
        <f>IF(Y196="","",VLOOKUP(Y196,Masuk!$B$9:$I$812,8,FALSE))</f>
        <v/>
      </c>
      <c r="AA196" s="577" t="str">
        <f t="shared" si="18"/>
        <v>SY.03</v>
      </c>
      <c r="AB196" s="450"/>
    </row>
    <row r="197" spans="1:28" s="451" customFormat="1" ht="14.15" customHeight="1">
      <c r="A197" s="458" t="str">
        <f>IF(Ref_Brg!A197="","",Ref_Brg!A197)</f>
        <v>SY.03.003</v>
      </c>
      <c r="B197" s="456" t="str">
        <f>IF(Ref_Brg!B197="","",Ref_Brg!B197)</f>
        <v>Bawang bombai</v>
      </c>
      <c r="C197" s="452" t="str">
        <f>IF(Ref_Brg!C197="","",Ref_Brg!C197)</f>
        <v>kg</v>
      </c>
      <c r="D197" s="453">
        <f>IFERROR(VLOOKUP(B197,Saldo_Brg!$B$9:$D$311,3,FALSE),0)</f>
        <v>0</v>
      </c>
      <c r="E197" s="453">
        <f>SUMIF(Masuk!$E$312:$E$811,B197,Masuk!$H$312:$H$811)</f>
        <v>0</v>
      </c>
      <c r="F197" s="453">
        <f>SUMIF(Keluar!$E$8:$E$507,B197,Keluar!$F$8:$F$507)</f>
        <v>0</v>
      </c>
      <c r="G197" s="680">
        <f t="shared" si="24"/>
        <v>0</v>
      </c>
      <c r="H197" s="685">
        <f t="shared" si="19"/>
        <v>0</v>
      </c>
      <c r="I197" s="536">
        <f t="shared" si="20"/>
        <v>0</v>
      </c>
      <c r="J197" s="450"/>
      <c r="K197" s="450"/>
      <c r="M197" s="450"/>
      <c r="N197" s="450"/>
      <c r="O197" s="450"/>
      <c r="P197" s="450"/>
      <c r="Q197" s="450"/>
      <c r="R197" s="450"/>
      <c r="S197" s="450"/>
      <c r="T197" s="450"/>
      <c r="U197" s="450"/>
      <c r="V197" s="450"/>
      <c r="W197" s="450"/>
      <c r="X197" s="450"/>
      <c r="Y197" s="535">
        <f>IF(B197="","",VLOOKUP(B197,Refresh!$A$7:$B$1000,2,FALSE))</f>
        <v>189</v>
      </c>
      <c r="Z197" s="535" t="str">
        <f>IF(Y197="","",VLOOKUP(Y197,Masuk!$B$9:$I$812,8,FALSE))</f>
        <v/>
      </c>
      <c r="AA197" s="577" t="str">
        <f t="shared" si="18"/>
        <v>SY.03</v>
      </c>
      <c r="AB197" s="450"/>
    </row>
    <row r="198" spans="1:28" s="451" customFormat="1" ht="14.15" customHeight="1">
      <c r="A198" s="458" t="str">
        <f>IF(Ref_Brg!A198="","",Ref_Brg!A198)</f>
        <v>SY.03.004</v>
      </c>
      <c r="B198" s="456" t="str">
        <f>IF(Ref_Brg!B198="","",Ref_Brg!B198)</f>
        <v>Daun bawang</v>
      </c>
      <c r="C198" s="452" t="str">
        <f>IF(Ref_Brg!C198="","",Ref_Brg!C198)</f>
        <v>kg</v>
      </c>
      <c r="D198" s="453">
        <f>IFERROR(VLOOKUP(B198,Saldo_Brg!$B$9:$D$311,3,FALSE),0)</f>
        <v>0</v>
      </c>
      <c r="E198" s="453">
        <f>SUMIF(Masuk!$E$312:$E$811,B198,Masuk!$H$312:$H$811)</f>
        <v>0</v>
      </c>
      <c r="F198" s="453">
        <f>SUMIF(Keluar!$E$8:$E$507,B198,Keluar!$F$8:$F$507)</f>
        <v>0</v>
      </c>
      <c r="G198" s="680">
        <f t="shared" si="24"/>
        <v>0</v>
      </c>
      <c r="H198" s="685">
        <f t="shared" si="19"/>
        <v>0</v>
      </c>
      <c r="I198" s="536">
        <f t="shared" si="20"/>
        <v>0</v>
      </c>
      <c r="J198" s="450"/>
      <c r="K198" s="450"/>
      <c r="M198" s="450"/>
      <c r="N198" s="450"/>
      <c r="O198" s="450"/>
      <c r="P198" s="450"/>
      <c r="Q198" s="450"/>
      <c r="R198" s="450"/>
      <c r="S198" s="450"/>
      <c r="T198" s="450"/>
      <c r="U198" s="450"/>
      <c r="V198" s="450"/>
      <c r="W198" s="450"/>
      <c r="X198" s="450"/>
      <c r="Y198" s="535">
        <f>IF(B198="","",VLOOKUP(B198,Refresh!$A$7:$B$1000,2,FALSE))</f>
        <v>190</v>
      </c>
      <c r="Z198" s="535" t="str">
        <f>IF(Y198="","",VLOOKUP(Y198,Masuk!$B$9:$I$812,8,FALSE))</f>
        <v/>
      </c>
      <c r="AA198" s="577" t="str">
        <f t="shared" si="18"/>
        <v>SY.03</v>
      </c>
      <c r="AB198" s="450"/>
    </row>
    <row r="199" spans="1:28" s="451" customFormat="1" ht="14.15" customHeight="1">
      <c r="A199" s="458" t="str">
        <f>IF(Ref_Brg!A199="","",Ref_Brg!A199)</f>
        <v>SY.03.005</v>
      </c>
      <c r="B199" s="456" t="str">
        <f>IF(Ref_Brg!B199="","",Ref_Brg!B199)</f>
        <v>Bawang prei</v>
      </c>
      <c r="C199" s="452" t="str">
        <f>IF(Ref_Brg!C199="","",Ref_Brg!C199)</f>
        <v>kg</v>
      </c>
      <c r="D199" s="453">
        <f>IFERROR(VLOOKUP(B199,Saldo_Brg!$B$9:$D$311,3,FALSE),0)</f>
        <v>0</v>
      </c>
      <c r="E199" s="453">
        <f>SUMIF(Masuk!$E$312:$E$811,B199,Masuk!$H$312:$H$811)</f>
        <v>0</v>
      </c>
      <c r="F199" s="453">
        <f>SUMIF(Keluar!$E$8:$E$507,B199,Keluar!$F$8:$F$507)</f>
        <v>0</v>
      </c>
      <c r="G199" s="680">
        <f t="shared" si="24"/>
        <v>0</v>
      </c>
      <c r="H199" s="685">
        <f t="shared" si="19"/>
        <v>0</v>
      </c>
      <c r="I199" s="536">
        <f t="shared" si="20"/>
        <v>0</v>
      </c>
      <c r="J199" s="450"/>
      <c r="K199" s="450"/>
      <c r="M199" s="450"/>
      <c r="N199" s="450"/>
      <c r="O199" s="450"/>
      <c r="P199" s="450"/>
      <c r="Q199" s="450"/>
      <c r="R199" s="450"/>
      <c r="S199" s="450"/>
      <c r="T199" s="450"/>
      <c r="U199" s="450"/>
      <c r="V199" s="450"/>
      <c r="W199" s="450"/>
      <c r="X199" s="450"/>
      <c r="Y199" s="535">
        <f>IF(B199="","",VLOOKUP(B199,Refresh!$A$7:$B$1000,2,FALSE))</f>
        <v>191</v>
      </c>
      <c r="Z199" s="535" t="str">
        <f>IF(Y199="","",VLOOKUP(Y199,Masuk!$B$9:$I$812,8,FALSE))</f>
        <v/>
      </c>
      <c r="AA199" s="577" t="str">
        <f t="shared" si="18"/>
        <v>SY.03</v>
      </c>
      <c r="AB199" s="450"/>
    </row>
    <row r="200" spans="1:28" s="451" customFormat="1" ht="14.15" customHeight="1">
      <c r="A200" s="458" t="str">
        <f>IF(Ref_Brg!A200="","",Ref_Brg!A200)</f>
        <v>SY.03.006</v>
      </c>
      <c r="B200" s="456" t="str">
        <f>IF(Ref_Brg!B200="","",Ref_Brg!B200)</f>
        <v>Jahe</v>
      </c>
      <c r="C200" s="452" t="str">
        <f>IF(Ref_Brg!C200="","",Ref_Brg!C200)</f>
        <v>kg</v>
      </c>
      <c r="D200" s="453">
        <f>IFERROR(VLOOKUP(B200,Saldo_Brg!$B$9:$D$311,3,FALSE),0)</f>
        <v>0</v>
      </c>
      <c r="E200" s="453">
        <f>SUMIF(Masuk!$E$312:$E$811,B200,Masuk!$H$312:$H$811)</f>
        <v>0</v>
      </c>
      <c r="F200" s="453">
        <f>SUMIF(Keluar!$E$8:$E$507,B200,Keluar!$F$8:$F$507)</f>
        <v>0</v>
      </c>
      <c r="G200" s="680">
        <f t="shared" si="24"/>
        <v>0</v>
      </c>
      <c r="H200" s="685">
        <f t="shared" si="19"/>
        <v>0</v>
      </c>
      <c r="I200" s="536">
        <f t="shared" si="20"/>
        <v>0</v>
      </c>
      <c r="J200" s="450"/>
      <c r="K200" s="450"/>
      <c r="M200" s="450"/>
      <c r="N200" s="450"/>
      <c r="O200" s="450"/>
      <c r="P200" s="450"/>
      <c r="Q200" s="450"/>
      <c r="R200" s="450"/>
      <c r="S200" s="450"/>
      <c r="T200" s="450"/>
      <c r="U200" s="450"/>
      <c r="V200" s="450"/>
      <c r="W200" s="450"/>
      <c r="X200" s="450"/>
      <c r="Y200" s="535">
        <f>IF(B200="","",VLOOKUP(B200,Refresh!$A$7:$B$1000,2,FALSE))</f>
        <v>192</v>
      </c>
      <c r="Z200" s="535" t="str">
        <f>IF(Y200="","",VLOOKUP(Y200,Masuk!$B$9:$I$812,8,FALSE))</f>
        <v/>
      </c>
      <c r="AA200" s="577" t="str">
        <f t="shared" ref="AA200:AA263" si="25">LEFT(A200,5)</f>
        <v>SY.03</v>
      </c>
      <c r="AB200" s="450"/>
    </row>
    <row r="201" spans="1:28" s="451" customFormat="1" ht="14.15" customHeight="1">
      <c r="A201" s="458" t="str">
        <f>IF(Ref_Brg!A201="","",Ref_Brg!A201)</f>
        <v>SY.03.007</v>
      </c>
      <c r="B201" s="456" t="str">
        <f>IF(Ref_Brg!B201="","",Ref_Brg!B201)</f>
        <v>Kunyit</v>
      </c>
      <c r="C201" s="452" t="str">
        <f>IF(Ref_Brg!C201="","",Ref_Brg!C201)</f>
        <v>kg</v>
      </c>
      <c r="D201" s="453">
        <f>IFERROR(VLOOKUP(B201,Saldo_Brg!$B$9:$D$311,3,FALSE),0)</f>
        <v>0</v>
      </c>
      <c r="E201" s="453">
        <f>SUMIF(Masuk!$E$312:$E$811,B201,Masuk!$H$312:$H$811)</f>
        <v>0</v>
      </c>
      <c r="F201" s="453">
        <f>SUMIF(Keluar!$E$8:$E$507,B201,Keluar!$F$8:$F$507)</f>
        <v>0</v>
      </c>
      <c r="G201" s="680">
        <f t="shared" si="24"/>
        <v>0</v>
      </c>
      <c r="H201" s="685">
        <f t="shared" si="19"/>
        <v>0</v>
      </c>
      <c r="I201" s="536">
        <f t="shared" si="20"/>
        <v>0</v>
      </c>
      <c r="J201" s="450"/>
      <c r="K201" s="450"/>
      <c r="M201" s="450"/>
      <c r="N201" s="450"/>
      <c r="O201" s="450"/>
      <c r="P201" s="450"/>
      <c r="Q201" s="450"/>
      <c r="R201" s="450"/>
      <c r="S201" s="450"/>
      <c r="T201" s="450"/>
      <c r="U201" s="450"/>
      <c r="V201" s="450"/>
      <c r="W201" s="450"/>
      <c r="X201" s="450"/>
      <c r="Y201" s="535">
        <f>IF(B201="","",VLOOKUP(B201,Refresh!$A$7:$B$1000,2,FALSE))</f>
        <v>193</v>
      </c>
      <c r="Z201" s="535" t="str">
        <f>IF(Y201="","",VLOOKUP(Y201,Masuk!$B$9:$I$812,8,FALSE))</f>
        <v/>
      </c>
      <c r="AA201" s="577" t="str">
        <f t="shared" si="25"/>
        <v>SY.03</v>
      </c>
      <c r="AB201" s="450"/>
    </row>
    <row r="202" spans="1:28" s="451" customFormat="1" ht="14.15" customHeight="1">
      <c r="A202" s="458" t="str">
        <f>IF(Ref_Brg!A202="","",Ref_Brg!A202)</f>
        <v>SY.03.008</v>
      </c>
      <c r="B202" s="456" t="str">
        <f>IF(Ref_Brg!B202="","",Ref_Brg!B202)</f>
        <v>Lengkuas</v>
      </c>
      <c r="C202" s="452" t="str">
        <f>IF(Ref_Brg!C202="","",Ref_Brg!C202)</f>
        <v>kg</v>
      </c>
      <c r="D202" s="453">
        <f>IFERROR(VLOOKUP(B202,Saldo_Brg!$B$9:$D$311,3,FALSE),0)</f>
        <v>0</v>
      </c>
      <c r="E202" s="453">
        <f>SUMIF(Masuk!$E$312:$E$811,B202,Masuk!$H$312:$H$811)</f>
        <v>0</v>
      </c>
      <c r="F202" s="453">
        <f>SUMIF(Keluar!$E$8:$E$507,B202,Keluar!$F$8:$F$507)</f>
        <v>0</v>
      </c>
      <c r="G202" s="680">
        <f t="shared" si="24"/>
        <v>0</v>
      </c>
      <c r="H202" s="685">
        <f t="shared" ref="H202:H207" si="26">SUMIF(Z202,"&gt;0",Z202)</f>
        <v>0</v>
      </c>
      <c r="I202" s="536">
        <f t="shared" ref="I202:I207" si="27">G202*H202</f>
        <v>0</v>
      </c>
      <c r="J202" s="450"/>
      <c r="K202" s="450"/>
      <c r="M202" s="450"/>
      <c r="N202" s="450"/>
      <c r="O202" s="450"/>
      <c r="P202" s="450"/>
      <c r="Q202" s="450"/>
      <c r="R202" s="450"/>
      <c r="S202" s="450"/>
      <c r="T202" s="450"/>
      <c r="U202" s="450"/>
      <c r="V202" s="450"/>
      <c r="W202" s="450"/>
      <c r="X202" s="450"/>
      <c r="Y202" s="535">
        <f>IF(B202="","",VLOOKUP(B202,Refresh!$A$7:$B$1000,2,FALSE))</f>
        <v>194</v>
      </c>
      <c r="Z202" s="535" t="str">
        <f>IF(Y202="","",VLOOKUP(Y202,Masuk!$B$9:$I$812,8,FALSE))</f>
        <v/>
      </c>
      <c r="AA202" s="577" t="str">
        <f t="shared" si="25"/>
        <v>SY.03</v>
      </c>
      <c r="AB202" s="450"/>
    </row>
    <row r="203" spans="1:28" s="451" customFormat="1" ht="14.15" customHeight="1">
      <c r="A203" s="458" t="str">
        <f>IF(Ref_Brg!A203="","",Ref_Brg!A203)</f>
        <v>SY.03.009</v>
      </c>
      <c r="B203" s="456" t="str">
        <f>IF(Ref_Brg!B203="","",Ref_Brg!B203)</f>
        <v>Kencur</v>
      </c>
      <c r="C203" s="452" t="str">
        <f>IF(Ref_Brg!C203="","",Ref_Brg!C203)</f>
        <v>kg</v>
      </c>
      <c r="D203" s="453">
        <f>IFERROR(VLOOKUP(B203,Saldo_Brg!$B$9:$D$311,3,FALSE),0)</f>
        <v>0</v>
      </c>
      <c r="E203" s="453">
        <f>SUMIF(Masuk!$E$312:$E$811,B203,Masuk!$H$312:$H$811)</f>
        <v>0</v>
      </c>
      <c r="F203" s="453">
        <f>SUMIF(Keluar!$E$8:$E$507,B203,Keluar!$F$8:$F$507)</f>
        <v>0</v>
      </c>
      <c r="G203" s="680">
        <f t="shared" si="24"/>
        <v>0</v>
      </c>
      <c r="H203" s="685">
        <f t="shared" si="26"/>
        <v>0</v>
      </c>
      <c r="I203" s="536">
        <f t="shared" si="27"/>
        <v>0</v>
      </c>
      <c r="J203" s="450"/>
      <c r="K203" s="450"/>
      <c r="M203" s="450"/>
      <c r="N203" s="450"/>
      <c r="O203" s="450"/>
      <c r="P203" s="450"/>
      <c r="Q203" s="450"/>
      <c r="R203" s="450"/>
      <c r="S203" s="450"/>
      <c r="T203" s="450"/>
      <c r="U203" s="450"/>
      <c r="V203" s="450"/>
      <c r="W203" s="450"/>
      <c r="X203" s="450"/>
      <c r="Y203" s="535">
        <f>IF(B203="","",VLOOKUP(B203,Refresh!$A$7:$B$1000,2,FALSE))</f>
        <v>195</v>
      </c>
      <c r="Z203" s="535" t="str">
        <f>IF(Y203="","",VLOOKUP(Y203,Masuk!$B$9:$I$812,8,FALSE))</f>
        <v/>
      </c>
      <c r="AA203" s="577" t="str">
        <f t="shared" si="25"/>
        <v>SY.03</v>
      </c>
      <c r="AB203" s="450"/>
    </row>
    <row r="204" spans="1:28" s="451" customFormat="1" ht="14.15" customHeight="1">
      <c r="A204" s="458" t="str">
        <f>IF(Ref_Brg!A204="","",Ref_Brg!A204)</f>
        <v>SY.03.010</v>
      </c>
      <c r="B204" s="456" t="str">
        <f>IF(Ref_Brg!B204="","",Ref_Brg!B204)</f>
        <v>Serai</v>
      </c>
      <c r="C204" s="452" t="str">
        <f>IF(Ref_Brg!C204="","",Ref_Brg!C204)</f>
        <v>kg</v>
      </c>
      <c r="D204" s="453">
        <f>IFERROR(VLOOKUP(B204,Saldo_Brg!$B$9:$D$311,3,FALSE),0)</f>
        <v>0</v>
      </c>
      <c r="E204" s="453">
        <f>SUMIF(Masuk!$E$312:$E$811,B204,Masuk!$H$312:$H$811)</f>
        <v>0</v>
      </c>
      <c r="F204" s="453">
        <f>SUMIF(Keluar!$E$8:$E$507,B204,Keluar!$F$8:$F$507)</f>
        <v>0</v>
      </c>
      <c r="G204" s="680">
        <f t="shared" si="24"/>
        <v>0</v>
      </c>
      <c r="H204" s="685">
        <f t="shared" si="26"/>
        <v>0</v>
      </c>
      <c r="I204" s="536">
        <f t="shared" si="27"/>
        <v>0</v>
      </c>
      <c r="J204" s="450"/>
      <c r="K204" s="450"/>
      <c r="M204" s="450"/>
      <c r="N204" s="450"/>
      <c r="O204" s="450"/>
      <c r="P204" s="450"/>
      <c r="Q204" s="450"/>
      <c r="R204" s="450"/>
      <c r="S204" s="450"/>
      <c r="T204" s="450"/>
      <c r="U204" s="450"/>
      <c r="V204" s="450"/>
      <c r="W204" s="450"/>
      <c r="X204" s="450"/>
      <c r="Y204" s="535">
        <f>IF(B204="","",VLOOKUP(B204,Refresh!$A$7:$B$1000,2,FALSE))</f>
        <v>196</v>
      </c>
      <c r="Z204" s="535" t="str">
        <f>IF(Y204="","",VLOOKUP(Y204,Masuk!$B$9:$I$812,8,FALSE))</f>
        <v/>
      </c>
      <c r="AA204" s="577" t="str">
        <f t="shared" si="25"/>
        <v>SY.03</v>
      </c>
      <c r="AB204" s="450"/>
    </row>
    <row r="205" spans="1:28" s="451" customFormat="1" ht="14.15" customHeight="1">
      <c r="A205" s="458" t="str">
        <f>IF(Ref_Brg!A205="","",Ref_Brg!A205)</f>
        <v>SY.03.011</v>
      </c>
      <c r="B205" s="456" t="str">
        <f>IF(Ref_Brg!B205="","",Ref_Brg!B205)</f>
        <v>Temu kunci</v>
      </c>
      <c r="C205" s="452" t="str">
        <f>IF(Ref_Brg!C205="","",Ref_Brg!C205)</f>
        <v>kg</v>
      </c>
      <c r="D205" s="453">
        <f>IFERROR(VLOOKUP(B205,Saldo_Brg!$B$9:$D$311,3,FALSE),0)</f>
        <v>0</v>
      </c>
      <c r="E205" s="453">
        <f>SUMIF(Masuk!$E$312:$E$811,B205,Masuk!$H$312:$H$811)</f>
        <v>0</v>
      </c>
      <c r="F205" s="453">
        <f>SUMIF(Keluar!$E$8:$E$507,B205,Keluar!$F$8:$F$507)</f>
        <v>0</v>
      </c>
      <c r="G205" s="680">
        <f t="shared" si="24"/>
        <v>0</v>
      </c>
      <c r="H205" s="685">
        <f t="shared" si="26"/>
        <v>0</v>
      </c>
      <c r="I205" s="536">
        <f t="shared" si="27"/>
        <v>0</v>
      </c>
      <c r="J205" s="450"/>
      <c r="K205" s="450"/>
      <c r="M205" s="450"/>
      <c r="N205" s="450"/>
      <c r="O205" s="450"/>
      <c r="P205" s="450"/>
      <c r="Q205" s="450"/>
      <c r="R205" s="450"/>
      <c r="S205" s="450"/>
      <c r="T205" s="450"/>
      <c r="U205" s="450"/>
      <c r="V205" s="450"/>
      <c r="W205" s="450"/>
      <c r="X205" s="450"/>
      <c r="Y205" s="535">
        <f>IF(B205="","",VLOOKUP(B205,Refresh!$A$7:$B$1000,2,FALSE))</f>
        <v>197</v>
      </c>
      <c r="Z205" s="535" t="str">
        <f>IF(Y205="","",VLOOKUP(Y205,Masuk!$B$9:$I$812,8,FALSE))</f>
        <v/>
      </c>
      <c r="AA205" s="577" t="str">
        <f t="shared" si="25"/>
        <v>SY.03</v>
      </c>
      <c r="AB205" s="450"/>
    </row>
    <row r="206" spans="1:28" s="451" customFormat="1" ht="14.15" customHeight="1">
      <c r="A206" s="458" t="str">
        <f>IF(Ref_Brg!A206="","",Ref_Brg!A206)</f>
        <v>SY.03.012</v>
      </c>
      <c r="B206" s="456" t="str">
        <f>IF(Ref_Brg!B206="","",Ref_Brg!B206)</f>
        <v>Kemiri</v>
      </c>
      <c r="C206" s="452" t="str">
        <f>IF(Ref_Brg!C206="","",Ref_Brg!C206)</f>
        <v>kg</v>
      </c>
      <c r="D206" s="453">
        <f>IFERROR(VLOOKUP(B206,Saldo_Brg!$B$9:$D$311,3,FALSE),0)</f>
        <v>0</v>
      </c>
      <c r="E206" s="453">
        <f>SUMIF(Masuk!$E$312:$E$811,B206,Masuk!$H$312:$H$811)</f>
        <v>0</v>
      </c>
      <c r="F206" s="453">
        <f>SUMIF(Keluar!$E$8:$E$507,B206,Keluar!$F$8:$F$507)</f>
        <v>0</v>
      </c>
      <c r="G206" s="680">
        <f t="shared" si="24"/>
        <v>0</v>
      </c>
      <c r="H206" s="685">
        <f t="shared" si="26"/>
        <v>0</v>
      </c>
      <c r="I206" s="536">
        <f t="shared" si="27"/>
        <v>0</v>
      </c>
      <c r="J206" s="450"/>
      <c r="K206" s="450"/>
      <c r="M206" s="450"/>
      <c r="N206" s="450"/>
      <c r="O206" s="450"/>
      <c r="P206" s="450"/>
      <c r="Q206" s="450"/>
      <c r="R206" s="450"/>
      <c r="S206" s="450"/>
      <c r="T206" s="450"/>
      <c r="U206" s="450"/>
      <c r="V206" s="450"/>
      <c r="W206" s="450"/>
      <c r="X206" s="450"/>
      <c r="Y206" s="535">
        <f>IF(B206="","",VLOOKUP(B206,Refresh!$A$7:$B$1000,2,FALSE))</f>
        <v>198</v>
      </c>
      <c r="Z206" s="535" t="str">
        <f>IF(Y206="","",VLOOKUP(Y206,Masuk!$B$9:$I$812,8,FALSE))</f>
        <v/>
      </c>
      <c r="AA206" s="577" t="str">
        <f t="shared" si="25"/>
        <v>SY.03</v>
      </c>
      <c r="AB206" s="450"/>
    </row>
    <row r="207" spans="1:28" s="451" customFormat="1" ht="14.15" customHeight="1">
      <c r="A207" s="458" t="str">
        <f>IF(Ref_Brg!A207="","",Ref_Brg!A207)</f>
        <v>SY.03.099</v>
      </c>
      <c r="B207" s="456" t="str">
        <f>IF(Ref_Brg!B207="","",Ref_Brg!B207)</f>
        <v>Sayuran bawang dan aromatik lainnya</v>
      </c>
      <c r="C207" s="452" t="str">
        <f>IF(Ref_Brg!C207="","",Ref_Brg!C207)</f>
        <v>kg</v>
      </c>
      <c r="D207" s="453">
        <f>IFERROR(VLOOKUP(B207,Saldo_Brg!$B$9:$D$311,3,FALSE),0)</f>
        <v>0</v>
      </c>
      <c r="E207" s="453">
        <f>SUMIF(Masuk!$E$312:$E$811,B207,Masuk!$H$312:$H$811)</f>
        <v>0</v>
      </c>
      <c r="F207" s="453">
        <f>SUMIF(Keluar!$E$8:$E$507,B207,Keluar!$F$8:$F$507)</f>
        <v>0</v>
      </c>
      <c r="G207" s="680">
        <f t="shared" si="24"/>
        <v>0</v>
      </c>
      <c r="H207" s="685">
        <f t="shared" si="26"/>
        <v>0</v>
      </c>
      <c r="I207" s="536">
        <f t="shared" si="27"/>
        <v>0</v>
      </c>
      <c r="J207" s="450"/>
      <c r="K207" s="450"/>
      <c r="M207" s="450"/>
      <c r="N207" s="450"/>
      <c r="O207" s="450"/>
      <c r="P207" s="450"/>
      <c r="Q207" s="450"/>
      <c r="R207" s="450"/>
      <c r="S207" s="450"/>
      <c r="T207" s="450"/>
      <c r="U207" s="450"/>
      <c r="V207" s="450"/>
      <c r="W207" s="450"/>
      <c r="X207" s="450"/>
      <c r="Y207" s="535">
        <f>IF(B207="","",VLOOKUP(B207,Refresh!$A$7:$B$1000,2,FALSE))</f>
        <v>199</v>
      </c>
      <c r="Z207" s="535" t="str">
        <f>IF(Y207="","",VLOOKUP(Y207,Masuk!$B$9:$I$812,8,FALSE))</f>
        <v/>
      </c>
      <c r="AA207" s="577" t="str">
        <f t="shared" si="25"/>
        <v>SY.03</v>
      </c>
      <c r="AB207" s="450"/>
    </row>
    <row r="208" spans="1:28" s="451" customFormat="1" ht="14.15" customHeight="1">
      <c r="A208" s="584" t="str">
        <f>IF(Ref_Brg!A208="","",Ref_Brg!A208)</f>
        <v>SY.04</v>
      </c>
      <c r="B208" s="579" t="str">
        <f>IF(Ref_Brg!B208="","",Ref_Brg!B208)</f>
        <v>JAMUR</v>
      </c>
      <c r="C208" s="585" t="str">
        <f>IF(Ref_Brg!C208="","",Ref_Brg!C208)</f>
        <v/>
      </c>
      <c r="D208" s="586"/>
      <c r="E208" s="586"/>
      <c r="F208" s="586"/>
      <c r="G208" s="681"/>
      <c r="H208" s="686"/>
      <c r="I208" s="587"/>
      <c r="J208" s="450"/>
      <c r="K208" s="450"/>
      <c r="M208" s="450"/>
      <c r="N208" s="450"/>
      <c r="O208" s="450"/>
      <c r="P208" s="450"/>
      <c r="Q208" s="450"/>
      <c r="R208" s="450"/>
      <c r="S208" s="450"/>
      <c r="T208" s="450"/>
      <c r="U208" s="450"/>
      <c r="V208" s="450"/>
      <c r="W208" s="450"/>
      <c r="X208" s="450"/>
      <c r="Y208" s="535">
        <f>IF(B208="","",VLOOKUP(B208,Refresh!$A$7:$B$1000,2,FALSE))</f>
        <v>200</v>
      </c>
      <c r="Z208" s="535" t="str">
        <f>IF(Y208="","",VLOOKUP(Y208,Masuk!$B$9:$I$812,8,FALSE))</f>
        <v/>
      </c>
      <c r="AA208" s="577" t="str">
        <f t="shared" si="25"/>
        <v>SY.04</v>
      </c>
      <c r="AB208" s="450"/>
    </row>
    <row r="209" spans="1:28" s="451" customFormat="1" ht="14.15" customHeight="1">
      <c r="A209" s="458" t="str">
        <f>IF(Ref_Brg!A209="","",Ref_Brg!A209)</f>
        <v>SY.04.001</v>
      </c>
      <c r="B209" s="456" t="str">
        <f>IF(Ref_Brg!B209="","",Ref_Brg!B209)</f>
        <v>Jamur tiram</v>
      </c>
      <c r="C209" s="452" t="str">
        <f>IF(Ref_Brg!C209="","",Ref_Brg!C209)</f>
        <v>kg</v>
      </c>
      <c r="D209" s="453">
        <f>IFERROR(VLOOKUP(B209,Saldo_Brg!$B$9:$D$311,3,FALSE),0)</f>
        <v>0</v>
      </c>
      <c r="E209" s="453">
        <f>SUMIF(Masuk!$E$312:$E$811,B209,Masuk!$H$312:$H$811)</f>
        <v>0</v>
      </c>
      <c r="F209" s="453">
        <f>SUMIF(Keluar!$E$8:$E$507,B209,Keluar!$F$8:$F$507)</f>
        <v>0</v>
      </c>
      <c r="G209" s="680">
        <f>D209+E209-F209</f>
        <v>0</v>
      </c>
      <c r="H209" s="685">
        <f t="shared" ref="H209:H271" si="28">SUMIF(Z209,"&gt;0",Z209)</f>
        <v>0</v>
      </c>
      <c r="I209" s="536">
        <f t="shared" ref="I209:I271" si="29">G209*H209</f>
        <v>0</v>
      </c>
      <c r="J209" s="450"/>
      <c r="K209" s="450"/>
      <c r="M209" s="450"/>
      <c r="N209" s="450"/>
      <c r="O209" s="450"/>
      <c r="P209" s="450"/>
      <c r="Q209" s="450"/>
      <c r="R209" s="450"/>
      <c r="S209" s="450"/>
      <c r="T209" s="450"/>
      <c r="U209" s="450"/>
      <c r="V209" s="450"/>
      <c r="W209" s="450"/>
      <c r="X209" s="450"/>
      <c r="Y209" s="535">
        <f>IF(B209="","",VLOOKUP(B209,Refresh!$A$7:$B$1000,2,FALSE))</f>
        <v>201</v>
      </c>
      <c r="Z209" s="535" t="str">
        <f>IF(Y209="","",VLOOKUP(Y209,Masuk!$B$9:$I$812,8,FALSE))</f>
        <v/>
      </c>
      <c r="AA209" s="577" t="str">
        <f t="shared" si="25"/>
        <v>SY.04</v>
      </c>
      <c r="AB209" s="450"/>
    </row>
    <row r="210" spans="1:28" s="451" customFormat="1" ht="14.15" customHeight="1">
      <c r="A210" s="458" t="str">
        <f>IF(Ref_Brg!A210="","",Ref_Brg!A210)</f>
        <v>SY.04.002</v>
      </c>
      <c r="B210" s="456" t="str">
        <f>IF(Ref_Brg!B210="","",Ref_Brg!B210)</f>
        <v>Jamur kancing</v>
      </c>
      <c r="C210" s="452" t="str">
        <f>IF(Ref_Brg!C210="","",Ref_Brg!C210)</f>
        <v>kg</v>
      </c>
      <c r="D210" s="453">
        <f>IFERROR(VLOOKUP(B210,Saldo_Brg!$B$9:$D$311,3,FALSE),0)</f>
        <v>0</v>
      </c>
      <c r="E210" s="453">
        <f>SUMIF(Masuk!$E$312:$E$811,B210,Masuk!$H$312:$H$811)</f>
        <v>0</v>
      </c>
      <c r="F210" s="453">
        <f>SUMIF(Keluar!$E$8:$E$507,B210,Keluar!$F$8:$F$507)</f>
        <v>0</v>
      </c>
      <c r="G210" s="680">
        <f>D210+E210-F210</f>
        <v>0</v>
      </c>
      <c r="H210" s="685">
        <f t="shared" si="28"/>
        <v>0</v>
      </c>
      <c r="I210" s="536">
        <f t="shared" si="29"/>
        <v>0</v>
      </c>
      <c r="J210" s="450"/>
      <c r="K210" s="450"/>
      <c r="M210" s="450"/>
      <c r="N210" s="450"/>
      <c r="O210" s="450"/>
      <c r="P210" s="450"/>
      <c r="Q210" s="450"/>
      <c r="R210" s="450"/>
      <c r="S210" s="450"/>
      <c r="T210" s="450"/>
      <c r="U210" s="450"/>
      <c r="V210" s="450"/>
      <c r="W210" s="450"/>
      <c r="X210" s="450"/>
      <c r="Y210" s="535">
        <f>IF(B210="","",VLOOKUP(B210,Refresh!$A$7:$B$1000,2,FALSE))</f>
        <v>202</v>
      </c>
      <c r="Z210" s="535" t="str">
        <f>IF(Y210="","",VLOOKUP(Y210,Masuk!$B$9:$I$812,8,FALSE))</f>
        <v/>
      </c>
      <c r="AA210" s="577" t="str">
        <f t="shared" si="25"/>
        <v>SY.04</v>
      </c>
      <c r="AB210" s="450"/>
    </row>
    <row r="211" spans="1:28" s="451" customFormat="1" ht="14.15" customHeight="1">
      <c r="A211" s="458" t="str">
        <f>IF(Ref_Brg!A211="","",Ref_Brg!A211)</f>
        <v>SY.04.003</v>
      </c>
      <c r="B211" s="456" t="str">
        <f>IF(Ref_Brg!B211="","",Ref_Brg!B211)</f>
        <v>Jamur kuping</v>
      </c>
      <c r="C211" s="452" t="str">
        <f>IF(Ref_Brg!C211="","",Ref_Brg!C211)</f>
        <v>kg</v>
      </c>
      <c r="D211" s="453">
        <f>IFERROR(VLOOKUP(B211,Saldo_Brg!$B$9:$D$311,3,FALSE),0)</f>
        <v>0</v>
      </c>
      <c r="E211" s="453">
        <f>SUMIF(Masuk!$E$312:$E$811,B211,Masuk!$H$312:$H$811)</f>
        <v>0</v>
      </c>
      <c r="F211" s="453">
        <f>SUMIF(Keluar!$E$8:$E$507,B211,Keluar!$F$8:$F$507)</f>
        <v>0</v>
      </c>
      <c r="G211" s="680">
        <f>D211+E211-F211</f>
        <v>0</v>
      </c>
      <c r="H211" s="685">
        <f t="shared" si="28"/>
        <v>0</v>
      </c>
      <c r="I211" s="536">
        <f t="shared" si="29"/>
        <v>0</v>
      </c>
      <c r="J211" s="450"/>
      <c r="K211" s="450"/>
      <c r="M211" s="450"/>
      <c r="N211" s="450"/>
      <c r="O211" s="450"/>
      <c r="P211" s="450"/>
      <c r="Q211" s="450"/>
      <c r="R211" s="450"/>
      <c r="S211" s="450"/>
      <c r="T211" s="450"/>
      <c r="U211" s="450"/>
      <c r="V211" s="450"/>
      <c r="W211" s="450"/>
      <c r="X211" s="450"/>
      <c r="Y211" s="535">
        <f>IF(B211="","",VLOOKUP(B211,Refresh!$A$7:$B$1000,2,FALSE))</f>
        <v>203</v>
      </c>
      <c r="Z211" s="535" t="str">
        <f>IF(Y211="","",VLOOKUP(Y211,Masuk!$B$9:$I$812,8,FALSE))</f>
        <v/>
      </c>
      <c r="AA211" s="577" t="str">
        <f t="shared" si="25"/>
        <v>SY.04</v>
      </c>
      <c r="AB211" s="450"/>
    </row>
    <row r="212" spans="1:28" s="451" customFormat="1" ht="14.15" customHeight="1">
      <c r="A212" s="458" t="str">
        <f>IF(Ref_Brg!A212="","",Ref_Brg!A212)</f>
        <v>SY.04.004</v>
      </c>
      <c r="B212" s="456" t="str">
        <f>IF(Ref_Brg!B212="","",Ref_Brg!B212)</f>
        <v>Jamur shiitake</v>
      </c>
      <c r="C212" s="452" t="str">
        <f>IF(Ref_Brg!C212="","",Ref_Brg!C212)</f>
        <v>kg</v>
      </c>
      <c r="D212" s="453">
        <f>IFERROR(VLOOKUP(B212,Saldo_Brg!$B$9:$D$311,3,FALSE),0)</f>
        <v>0</v>
      </c>
      <c r="E212" s="453">
        <f>SUMIF(Masuk!$E$312:$E$811,B212,Masuk!$H$312:$H$811)</f>
        <v>0</v>
      </c>
      <c r="F212" s="453">
        <f>SUMIF(Keluar!$E$8:$E$507,B212,Keluar!$F$8:$F$507)</f>
        <v>0</v>
      </c>
      <c r="G212" s="680">
        <f>D212+E212-F212</f>
        <v>0</v>
      </c>
      <c r="H212" s="685">
        <f t="shared" si="28"/>
        <v>0</v>
      </c>
      <c r="I212" s="536">
        <f t="shared" si="29"/>
        <v>0</v>
      </c>
      <c r="J212" s="450"/>
      <c r="K212" s="450"/>
      <c r="M212" s="450"/>
      <c r="N212" s="450"/>
      <c r="O212" s="450"/>
      <c r="P212" s="450"/>
      <c r="Q212" s="450"/>
      <c r="R212" s="450"/>
      <c r="S212" s="450"/>
      <c r="T212" s="450"/>
      <c r="U212" s="450"/>
      <c r="V212" s="450"/>
      <c r="W212" s="450"/>
      <c r="X212" s="450"/>
      <c r="Y212" s="535">
        <f>IF(B212="","",VLOOKUP(B212,Refresh!$A$7:$B$1000,2,FALSE))</f>
        <v>204</v>
      </c>
      <c r="Z212" s="535" t="str">
        <f>IF(Y212="","",VLOOKUP(Y212,Masuk!$B$9:$I$812,8,FALSE))</f>
        <v/>
      </c>
      <c r="AA212" s="577" t="str">
        <f t="shared" si="25"/>
        <v>SY.04</v>
      </c>
      <c r="AB212" s="450"/>
    </row>
    <row r="213" spans="1:28" s="451" customFormat="1" ht="14.15" customHeight="1">
      <c r="A213" s="458" t="str">
        <f>IF(Ref_Brg!A213="","",Ref_Brg!A213)</f>
        <v>SY.04.099</v>
      </c>
      <c r="B213" s="456" t="str">
        <f>IF(Ref_Brg!B213="","",Ref_Brg!B213)</f>
        <v>Jamur-lainnya</v>
      </c>
      <c r="C213" s="452" t="str">
        <f>IF(Ref_Brg!C213="","",Ref_Brg!C213)</f>
        <v>kg</v>
      </c>
      <c r="D213" s="453">
        <f>IFERROR(VLOOKUP(B213,Saldo_Brg!$B$9:$D$311,3,FALSE),0)</f>
        <v>0</v>
      </c>
      <c r="E213" s="453">
        <f>SUMIF(Masuk!$E$312:$E$811,B213,Masuk!$H$312:$H$811)</f>
        <v>0</v>
      </c>
      <c r="F213" s="453">
        <f>SUMIF(Keluar!$E$8:$E$507,B213,Keluar!$F$8:$F$507)</f>
        <v>0</v>
      </c>
      <c r="G213" s="680">
        <f>D213+E213-F213</f>
        <v>0</v>
      </c>
      <c r="H213" s="685">
        <f t="shared" si="28"/>
        <v>0</v>
      </c>
      <c r="I213" s="536">
        <f t="shared" si="29"/>
        <v>0</v>
      </c>
      <c r="J213" s="450"/>
      <c r="K213" s="450"/>
      <c r="M213" s="450"/>
      <c r="N213" s="450"/>
      <c r="O213" s="450"/>
      <c r="P213" s="450"/>
      <c r="Q213" s="450"/>
      <c r="R213" s="450"/>
      <c r="S213" s="450"/>
      <c r="T213" s="450"/>
      <c r="U213" s="450"/>
      <c r="V213" s="450"/>
      <c r="W213" s="450"/>
      <c r="X213" s="450"/>
      <c r="Y213" s="535">
        <f>IF(B213="","",VLOOKUP(B213,Refresh!$A$7:$B$1000,2,FALSE))</f>
        <v>205</v>
      </c>
      <c r="Z213" s="535" t="str">
        <f>IF(Y213="","",VLOOKUP(Y213,Masuk!$B$9:$I$812,8,FALSE))</f>
        <v/>
      </c>
      <c r="AA213" s="577" t="str">
        <f t="shared" si="25"/>
        <v>SY.04</v>
      </c>
      <c r="AB213" s="450"/>
    </row>
    <row r="214" spans="1:28" s="451" customFormat="1" ht="14.15" customHeight="1">
      <c r="A214" s="584" t="str">
        <f>IF(Ref_Brg!A214="","",Ref_Brg!A214)</f>
        <v>BU</v>
      </c>
      <c r="B214" s="579" t="str">
        <f>IF(Ref_Brg!B214="","",Ref_Brg!B214)</f>
        <v>BUAH-BUAHAN</v>
      </c>
      <c r="C214" s="585" t="str">
        <f>IF(Ref_Brg!C214="","",Ref_Brg!C214)</f>
        <v/>
      </c>
      <c r="D214" s="586"/>
      <c r="E214" s="586"/>
      <c r="F214" s="586"/>
      <c r="G214" s="681"/>
      <c r="H214" s="686"/>
      <c r="I214" s="587"/>
      <c r="J214" s="450"/>
      <c r="K214" s="450"/>
      <c r="M214" s="450"/>
      <c r="N214" s="450"/>
      <c r="O214" s="450"/>
      <c r="P214" s="450"/>
      <c r="Q214" s="450"/>
      <c r="R214" s="450"/>
      <c r="S214" s="450"/>
      <c r="T214" s="450"/>
      <c r="U214" s="450"/>
      <c r="V214" s="450"/>
      <c r="W214" s="450"/>
      <c r="X214" s="450"/>
      <c r="Y214" s="535">
        <f>IF(B214="","",VLOOKUP(B214,Refresh!$A$7:$B$1000,2,FALSE))</f>
        <v>206</v>
      </c>
      <c r="Z214" s="535" t="str">
        <f>IF(Y214="","",VLOOKUP(Y214,Masuk!$B$9:$I$812,8,FALSE))</f>
        <v/>
      </c>
      <c r="AA214" s="577" t="str">
        <f t="shared" si="25"/>
        <v>BU</v>
      </c>
      <c r="AB214" s="450"/>
    </row>
    <row r="215" spans="1:28" s="451" customFormat="1" ht="14.15" customHeight="1">
      <c r="A215" s="584" t="str">
        <f>IF(Ref_Brg!A215="","",Ref_Brg!A215)</f>
        <v>BU.01</v>
      </c>
      <c r="B215" s="579" t="str">
        <f>IF(Ref_Brg!B215="","",Ref_Brg!B215)</f>
        <v>BUAH LOKAL</v>
      </c>
      <c r="C215" s="585" t="str">
        <f>IF(Ref_Brg!C215="","",Ref_Brg!C215)</f>
        <v/>
      </c>
      <c r="D215" s="586"/>
      <c r="E215" s="586"/>
      <c r="F215" s="586"/>
      <c r="G215" s="681"/>
      <c r="H215" s="686"/>
      <c r="I215" s="587"/>
      <c r="J215" s="450"/>
      <c r="K215" s="450"/>
      <c r="M215" s="450"/>
      <c r="N215" s="450"/>
      <c r="O215" s="450"/>
      <c r="P215" s="450"/>
      <c r="Q215" s="450"/>
      <c r="R215" s="450"/>
      <c r="S215" s="450"/>
      <c r="T215" s="450"/>
      <c r="U215" s="450"/>
      <c r="V215" s="450"/>
      <c r="W215" s="450"/>
      <c r="X215" s="450"/>
      <c r="Y215" s="535">
        <f>IF(B215="","",VLOOKUP(B215,Refresh!$A$7:$B$1000,2,FALSE))</f>
        <v>207</v>
      </c>
      <c r="Z215" s="535" t="str">
        <f>IF(Y215="","",VLOOKUP(Y215,Masuk!$B$9:$I$812,8,FALSE))</f>
        <v/>
      </c>
      <c r="AA215" s="577" t="str">
        <f t="shared" si="25"/>
        <v>BU.01</v>
      </c>
      <c r="AB215" s="450"/>
    </row>
    <row r="216" spans="1:28" s="451" customFormat="1" ht="14.15" customHeight="1">
      <c r="A216" s="458" t="str">
        <f>IF(Ref_Brg!A216="","",Ref_Brg!A216)</f>
        <v>BU.01.001</v>
      </c>
      <c r="B216" s="456" t="str">
        <f>IF(Ref_Brg!B216="","",Ref_Brg!B216)</f>
        <v>Pisang ambon</v>
      </c>
      <c r="C216" s="452" t="str">
        <f>IF(Ref_Brg!C216="","",Ref_Brg!C216)</f>
        <v>kg</v>
      </c>
      <c r="D216" s="453">
        <f>IFERROR(VLOOKUP(B216,Saldo_Brg!$B$9:$D$311,3,FALSE),0)</f>
        <v>0</v>
      </c>
      <c r="E216" s="453">
        <f>SUMIF(Masuk!$E$312:$E$811,B216,Masuk!$H$312:$H$811)</f>
        <v>0</v>
      </c>
      <c r="F216" s="453">
        <f>SUMIF(Keluar!$E$8:$E$507,B216,Keluar!$F$8:$F$507)</f>
        <v>0</v>
      </c>
      <c r="G216" s="680">
        <f t="shared" ref="G216:G244" si="30">D216+E216-F216</f>
        <v>0</v>
      </c>
      <c r="H216" s="685">
        <f t="shared" si="28"/>
        <v>0</v>
      </c>
      <c r="I216" s="536">
        <f t="shared" si="29"/>
        <v>0</v>
      </c>
      <c r="J216" s="450"/>
      <c r="K216" s="450"/>
      <c r="M216" s="450"/>
      <c r="N216" s="450"/>
      <c r="O216" s="450"/>
      <c r="P216" s="450"/>
      <c r="Q216" s="450"/>
      <c r="R216" s="450"/>
      <c r="S216" s="450"/>
      <c r="T216" s="450"/>
      <c r="U216" s="450"/>
      <c r="V216" s="450"/>
      <c r="W216" s="450"/>
      <c r="X216" s="450"/>
      <c r="Y216" s="535">
        <f>IF(B216="","",VLOOKUP(B216,Refresh!$A$7:$B$1000,2,FALSE))</f>
        <v>208</v>
      </c>
      <c r="Z216" s="535" t="str">
        <f>IF(Y216="","",VLOOKUP(Y216,Masuk!$B$9:$I$812,8,FALSE))</f>
        <v/>
      </c>
      <c r="AA216" s="577" t="str">
        <f t="shared" si="25"/>
        <v>BU.01</v>
      </c>
      <c r="AB216" s="450"/>
    </row>
    <row r="217" spans="1:28" s="451" customFormat="1" ht="14.15" customHeight="1">
      <c r="A217" s="458" t="str">
        <f>IF(Ref_Brg!A217="","",Ref_Brg!A217)</f>
        <v>BU.01.002</v>
      </c>
      <c r="B217" s="456" t="str">
        <f>IF(Ref_Brg!B217="","",Ref_Brg!B217)</f>
        <v>Pisang kepok</v>
      </c>
      <c r="C217" s="452" t="str">
        <f>IF(Ref_Brg!C217="","",Ref_Brg!C217)</f>
        <v>kg</v>
      </c>
      <c r="D217" s="453">
        <f>IFERROR(VLOOKUP(B217,Saldo_Brg!$B$9:$D$311,3,FALSE),0)</f>
        <v>0</v>
      </c>
      <c r="E217" s="453">
        <f>SUMIF(Masuk!$E$312:$E$811,B217,Masuk!$H$312:$H$811)</f>
        <v>0</v>
      </c>
      <c r="F217" s="453">
        <f>SUMIF(Keluar!$E$8:$E$507,B217,Keluar!$F$8:$F$507)</f>
        <v>0</v>
      </c>
      <c r="G217" s="680">
        <f t="shared" si="30"/>
        <v>0</v>
      </c>
      <c r="H217" s="685">
        <f t="shared" si="28"/>
        <v>0</v>
      </c>
      <c r="I217" s="536">
        <f t="shared" si="29"/>
        <v>0</v>
      </c>
      <c r="J217" s="450"/>
      <c r="K217" s="450"/>
      <c r="M217" s="450"/>
      <c r="N217" s="450"/>
      <c r="O217" s="450"/>
      <c r="P217" s="450"/>
      <c r="Q217" s="450"/>
      <c r="R217" s="450"/>
      <c r="S217" s="450"/>
      <c r="T217" s="450"/>
      <c r="U217" s="450"/>
      <c r="V217" s="450"/>
      <c r="W217" s="450"/>
      <c r="X217" s="450"/>
      <c r="Y217" s="535">
        <f>IF(B217="","",VLOOKUP(B217,Refresh!$A$7:$B$1000,2,FALSE))</f>
        <v>209</v>
      </c>
      <c r="Z217" s="535" t="str">
        <f>IF(Y217="","",VLOOKUP(Y217,Masuk!$B$9:$I$812,8,FALSE))</f>
        <v/>
      </c>
      <c r="AA217" s="577" t="str">
        <f t="shared" si="25"/>
        <v>BU.01</v>
      </c>
      <c r="AB217" s="450"/>
    </row>
    <row r="218" spans="1:28" s="451" customFormat="1" ht="14.15" customHeight="1">
      <c r="A218" s="458" t="str">
        <f>IF(Ref_Brg!A218="","",Ref_Brg!A218)</f>
        <v>BU.01.003</v>
      </c>
      <c r="B218" s="456" t="str">
        <f>IF(Ref_Brg!B218="","",Ref_Brg!B218)</f>
        <v>Pisang raja</v>
      </c>
      <c r="C218" s="452" t="str">
        <f>IF(Ref_Brg!C218="","",Ref_Brg!C218)</f>
        <v>kg</v>
      </c>
      <c r="D218" s="453">
        <f>IFERROR(VLOOKUP(B218,Saldo_Brg!$B$9:$D$311,3,FALSE),0)</f>
        <v>0</v>
      </c>
      <c r="E218" s="453">
        <f>SUMIF(Masuk!$E$312:$E$811,B218,Masuk!$H$312:$H$811)</f>
        <v>0</v>
      </c>
      <c r="F218" s="453">
        <f>SUMIF(Keluar!$E$8:$E$507,B218,Keluar!$F$8:$F$507)</f>
        <v>0</v>
      </c>
      <c r="G218" s="680">
        <f t="shared" si="30"/>
        <v>0</v>
      </c>
      <c r="H218" s="685">
        <f t="shared" si="28"/>
        <v>0</v>
      </c>
      <c r="I218" s="536">
        <f t="shared" si="29"/>
        <v>0</v>
      </c>
      <c r="J218" s="450"/>
      <c r="K218" s="450"/>
      <c r="M218" s="450"/>
      <c r="N218" s="450"/>
      <c r="O218" s="450"/>
      <c r="P218" s="450"/>
      <c r="Q218" s="450"/>
      <c r="R218" s="450"/>
      <c r="S218" s="450"/>
      <c r="T218" s="450"/>
      <c r="U218" s="450"/>
      <c r="V218" s="450"/>
      <c r="W218" s="450"/>
      <c r="X218" s="450"/>
      <c r="Y218" s="535">
        <f>IF(B218="","",VLOOKUP(B218,Refresh!$A$7:$B$1000,2,FALSE))</f>
        <v>210</v>
      </c>
      <c r="Z218" s="535" t="str">
        <f>IF(Y218="","",VLOOKUP(Y218,Masuk!$B$9:$I$812,8,FALSE))</f>
        <v/>
      </c>
      <c r="AA218" s="577" t="str">
        <f t="shared" si="25"/>
        <v>BU.01</v>
      </c>
      <c r="AB218" s="450"/>
    </row>
    <row r="219" spans="1:28" s="451" customFormat="1" ht="14.15" customHeight="1">
      <c r="A219" s="458" t="str">
        <f>IF(Ref_Brg!A219="","",Ref_Brg!A219)</f>
        <v>BU.01.004</v>
      </c>
      <c r="B219" s="456" t="str">
        <f>IF(Ref_Brg!B219="","",Ref_Brg!B219)</f>
        <v>Pepaya</v>
      </c>
      <c r="C219" s="452" t="str">
        <f>IF(Ref_Brg!C219="","",Ref_Brg!C219)</f>
        <v>kg</v>
      </c>
      <c r="D219" s="453">
        <f>IFERROR(VLOOKUP(B219,Saldo_Brg!$B$9:$D$311,3,FALSE),0)</f>
        <v>0</v>
      </c>
      <c r="E219" s="453">
        <f>SUMIF(Masuk!$E$312:$E$811,B219,Masuk!$H$312:$H$811)</f>
        <v>0</v>
      </c>
      <c r="F219" s="453">
        <f>SUMIF(Keluar!$E$8:$E$507,B219,Keluar!$F$8:$F$507)</f>
        <v>0</v>
      </c>
      <c r="G219" s="680">
        <f t="shared" si="30"/>
        <v>0</v>
      </c>
      <c r="H219" s="685">
        <f t="shared" si="28"/>
        <v>0</v>
      </c>
      <c r="I219" s="536">
        <f t="shared" si="29"/>
        <v>0</v>
      </c>
      <c r="J219" s="450"/>
      <c r="K219" s="450"/>
      <c r="M219" s="450"/>
      <c r="N219" s="450"/>
      <c r="O219" s="450"/>
      <c r="P219" s="450"/>
      <c r="Q219" s="450"/>
      <c r="R219" s="450"/>
      <c r="S219" s="450"/>
      <c r="T219" s="450"/>
      <c r="U219" s="450"/>
      <c r="V219" s="450"/>
      <c r="W219" s="450"/>
      <c r="X219" s="450"/>
      <c r="Y219" s="535">
        <f>IF(B219="","",VLOOKUP(B219,Refresh!$A$7:$B$1000,2,FALSE))</f>
        <v>211</v>
      </c>
      <c r="Z219" s="535" t="str">
        <f>IF(Y219="","",VLOOKUP(Y219,Masuk!$B$9:$I$812,8,FALSE))</f>
        <v/>
      </c>
      <c r="AA219" s="577" t="str">
        <f t="shared" si="25"/>
        <v>BU.01</v>
      </c>
      <c r="AB219" s="450"/>
    </row>
    <row r="220" spans="1:28" s="451" customFormat="1" ht="14.15" customHeight="1">
      <c r="A220" s="458" t="str">
        <f>IF(Ref_Brg!A220="","",Ref_Brg!A220)</f>
        <v>BU.01.005</v>
      </c>
      <c r="B220" s="456" t="str">
        <f>IF(Ref_Brg!B220="","",Ref_Brg!B220)</f>
        <v>Semangka</v>
      </c>
      <c r="C220" s="452" t="str">
        <f>IF(Ref_Brg!C220="","",Ref_Brg!C220)</f>
        <v>kg</v>
      </c>
      <c r="D220" s="453">
        <f>IFERROR(VLOOKUP(B220,Saldo_Brg!$B$9:$D$311,3,FALSE),0)</f>
        <v>0</v>
      </c>
      <c r="E220" s="453">
        <f>SUMIF(Masuk!$E$312:$E$811,B220,Masuk!$H$312:$H$811)</f>
        <v>0</v>
      </c>
      <c r="F220" s="453">
        <f>SUMIF(Keluar!$E$8:$E$507,B220,Keluar!$F$8:$F$507)</f>
        <v>0</v>
      </c>
      <c r="G220" s="680">
        <f t="shared" si="30"/>
        <v>0</v>
      </c>
      <c r="H220" s="685">
        <f t="shared" si="28"/>
        <v>0</v>
      </c>
      <c r="I220" s="536">
        <f t="shared" si="29"/>
        <v>0</v>
      </c>
      <c r="J220" s="450"/>
      <c r="K220" s="450"/>
      <c r="M220" s="450"/>
      <c r="N220" s="450"/>
      <c r="O220" s="450"/>
      <c r="P220" s="450"/>
      <c r="Q220" s="450"/>
      <c r="R220" s="450"/>
      <c r="S220" s="450"/>
      <c r="T220" s="450"/>
      <c r="U220" s="450"/>
      <c r="V220" s="450"/>
      <c r="W220" s="450"/>
      <c r="X220" s="450"/>
      <c r="Y220" s="535">
        <f>IF(B220="","",VLOOKUP(B220,Refresh!$A$7:$B$1000,2,FALSE))</f>
        <v>212</v>
      </c>
      <c r="Z220" s="535" t="str">
        <f>IF(Y220="","",VLOOKUP(Y220,Masuk!$B$9:$I$812,8,FALSE))</f>
        <v/>
      </c>
      <c r="AA220" s="577" t="str">
        <f t="shared" si="25"/>
        <v>BU.01</v>
      </c>
      <c r="AB220" s="450"/>
    </row>
    <row r="221" spans="1:28" s="451" customFormat="1" ht="14.15" customHeight="1">
      <c r="A221" s="458" t="str">
        <f>IF(Ref_Brg!A221="","",Ref_Brg!A221)</f>
        <v>BU.01.006</v>
      </c>
      <c r="B221" s="456" t="str">
        <f>IF(Ref_Brg!B221="","",Ref_Brg!B221)</f>
        <v>Melon</v>
      </c>
      <c r="C221" s="452" t="str">
        <f>IF(Ref_Brg!C221="","",Ref_Brg!C221)</f>
        <v>kg</v>
      </c>
      <c r="D221" s="453">
        <f>IFERROR(VLOOKUP(B221,Saldo_Brg!$B$9:$D$311,3,FALSE),0)</f>
        <v>0</v>
      </c>
      <c r="E221" s="453">
        <f>SUMIF(Masuk!$E$312:$E$811,B221,Masuk!$H$312:$H$811)</f>
        <v>0</v>
      </c>
      <c r="F221" s="453">
        <f>SUMIF(Keluar!$E$8:$E$507,B221,Keluar!$F$8:$F$507)</f>
        <v>0</v>
      </c>
      <c r="G221" s="680">
        <f t="shared" si="30"/>
        <v>0</v>
      </c>
      <c r="H221" s="685">
        <f t="shared" si="28"/>
        <v>0</v>
      </c>
      <c r="I221" s="536">
        <f t="shared" si="29"/>
        <v>0</v>
      </c>
      <c r="J221" s="450"/>
      <c r="K221" s="450"/>
      <c r="M221" s="450"/>
      <c r="N221" s="450"/>
      <c r="O221" s="450"/>
      <c r="P221" s="450"/>
      <c r="Q221" s="450"/>
      <c r="R221" s="450"/>
      <c r="S221" s="450"/>
      <c r="T221" s="450"/>
      <c r="U221" s="450"/>
      <c r="V221" s="450"/>
      <c r="W221" s="450"/>
      <c r="X221" s="450"/>
      <c r="Y221" s="535">
        <f>IF(B221="","",VLOOKUP(B221,Refresh!$A$7:$B$1000,2,FALSE))</f>
        <v>213</v>
      </c>
      <c r="Z221" s="535" t="str">
        <f>IF(Y221="","",VLOOKUP(Y221,Masuk!$B$9:$I$812,8,FALSE))</f>
        <v/>
      </c>
      <c r="AA221" s="577" t="str">
        <f t="shared" si="25"/>
        <v>BU.01</v>
      </c>
      <c r="AB221" s="450"/>
    </row>
    <row r="222" spans="1:28" s="451" customFormat="1" ht="14.15" customHeight="1">
      <c r="A222" s="458" t="str">
        <f>IF(Ref_Brg!A222="","",Ref_Brg!A222)</f>
        <v>BU.01.007</v>
      </c>
      <c r="B222" s="456" t="str">
        <f>IF(Ref_Brg!B222="","",Ref_Brg!B222)</f>
        <v>Mangga harum manis</v>
      </c>
      <c r="C222" s="452" t="str">
        <f>IF(Ref_Brg!C222="","",Ref_Brg!C222)</f>
        <v>kg</v>
      </c>
      <c r="D222" s="453">
        <f>IFERROR(VLOOKUP(B222,Saldo_Brg!$B$9:$D$311,3,FALSE),0)</f>
        <v>0</v>
      </c>
      <c r="E222" s="453">
        <f>SUMIF(Masuk!$E$312:$E$811,B222,Masuk!$H$312:$H$811)</f>
        <v>0</v>
      </c>
      <c r="F222" s="453">
        <f>SUMIF(Keluar!$E$8:$E$507,B222,Keluar!$F$8:$F$507)</f>
        <v>0</v>
      </c>
      <c r="G222" s="680">
        <f t="shared" si="30"/>
        <v>0</v>
      </c>
      <c r="H222" s="685">
        <f t="shared" si="28"/>
        <v>0</v>
      </c>
      <c r="I222" s="536">
        <f t="shared" si="29"/>
        <v>0</v>
      </c>
      <c r="J222" s="450"/>
      <c r="K222" s="450"/>
      <c r="M222" s="450"/>
      <c r="N222" s="450"/>
      <c r="O222" s="450"/>
      <c r="P222" s="450"/>
      <c r="Q222" s="450"/>
      <c r="R222" s="450"/>
      <c r="S222" s="450"/>
      <c r="T222" s="450"/>
      <c r="U222" s="450"/>
      <c r="V222" s="450"/>
      <c r="W222" s="450"/>
      <c r="X222" s="450"/>
      <c r="Y222" s="535">
        <f>IF(B222="","",VLOOKUP(B222,Refresh!$A$7:$B$1000,2,FALSE))</f>
        <v>214</v>
      </c>
      <c r="Z222" s="535" t="str">
        <f>IF(Y222="","",VLOOKUP(Y222,Masuk!$B$9:$I$812,8,FALSE))</f>
        <v/>
      </c>
      <c r="AA222" s="577" t="str">
        <f t="shared" si="25"/>
        <v>BU.01</v>
      </c>
      <c r="AB222" s="450"/>
    </row>
    <row r="223" spans="1:28" s="451" customFormat="1" ht="14.15" customHeight="1">
      <c r="A223" s="458" t="str">
        <f>IF(Ref_Brg!A223="","",Ref_Brg!A223)</f>
        <v>BU.01.008</v>
      </c>
      <c r="B223" s="456" t="str">
        <f>IF(Ref_Brg!B223="","",Ref_Brg!B223)</f>
        <v>Mangga gedong</v>
      </c>
      <c r="C223" s="452" t="str">
        <f>IF(Ref_Brg!C223="","",Ref_Brg!C223)</f>
        <v>kg</v>
      </c>
      <c r="D223" s="453">
        <f>IFERROR(VLOOKUP(B223,Saldo_Brg!$B$9:$D$311,3,FALSE),0)</f>
        <v>0</v>
      </c>
      <c r="E223" s="453">
        <f>SUMIF(Masuk!$E$312:$E$811,B223,Masuk!$H$312:$H$811)</f>
        <v>0</v>
      </c>
      <c r="F223" s="453">
        <f>SUMIF(Keluar!$E$8:$E$507,B223,Keluar!$F$8:$F$507)</f>
        <v>0</v>
      </c>
      <c r="G223" s="680">
        <f t="shared" si="30"/>
        <v>0</v>
      </c>
      <c r="H223" s="685">
        <f t="shared" si="28"/>
        <v>0</v>
      </c>
      <c r="I223" s="536">
        <f t="shared" si="29"/>
        <v>0</v>
      </c>
      <c r="J223" s="450"/>
      <c r="K223" s="450"/>
      <c r="M223" s="450"/>
      <c r="N223" s="450"/>
      <c r="O223" s="450"/>
      <c r="P223" s="450"/>
      <c r="Q223" s="450"/>
      <c r="R223" s="450"/>
      <c r="S223" s="450"/>
      <c r="T223" s="450"/>
      <c r="U223" s="450"/>
      <c r="V223" s="450"/>
      <c r="W223" s="450"/>
      <c r="X223" s="450"/>
      <c r="Y223" s="535">
        <f>IF(B223="","",VLOOKUP(B223,Refresh!$A$7:$B$1000,2,FALSE))</f>
        <v>215</v>
      </c>
      <c r="Z223" s="535" t="str">
        <f>IF(Y223="","",VLOOKUP(Y223,Masuk!$B$9:$I$812,8,FALSE))</f>
        <v/>
      </c>
      <c r="AA223" s="577" t="str">
        <f t="shared" si="25"/>
        <v>BU.01</v>
      </c>
      <c r="AB223" s="450"/>
    </row>
    <row r="224" spans="1:28" s="451" customFormat="1" ht="14.15" customHeight="1">
      <c r="A224" s="458" t="str">
        <f>IF(Ref_Brg!A224="","",Ref_Brg!A224)</f>
        <v>BU.01.009</v>
      </c>
      <c r="B224" s="456" t="str">
        <f>IF(Ref_Brg!B224="","",Ref_Brg!B224)</f>
        <v>Jeruk manis</v>
      </c>
      <c r="C224" s="452" t="str">
        <f>IF(Ref_Brg!C224="","",Ref_Brg!C224)</f>
        <v>kg</v>
      </c>
      <c r="D224" s="453">
        <f>IFERROR(VLOOKUP(B224,Saldo_Brg!$B$9:$D$311,3,FALSE),0)</f>
        <v>0</v>
      </c>
      <c r="E224" s="453">
        <f>SUMIF(Masuk!$E$312:$E$811,B224,Masuk!$H$312:$H$811)</f>
        <v>0</v>
      </c>
      <c r="F224" s="453">
        <f>SUMIF(Keluar!$E$8:$E$507,B224,Keluar!$F$8:$F$507)</f>
        <v>0</v>
      </c>
      <c r="G224" s="680">
        <f t="shared" si="30"/>
        <v>0</v>
      </c>
      <c r="H224" s="685">
        <f t="shared" si="28"/>
        <v>0</v>
      </c>
      <c r="I224" s="536">
        <f t="shared" si="29"/>
        <v>0</v>
      </c>
      <c r="J224" s="450"/>
      <c r="K224" s="450"/>
      <c r="M224" s="450"/>
      <c r="N224" s="450"/>
      <c r="O224" s="450"/>
      <c r="P224" s="450"/>
      <c r="Q224" s="450"/>
      <c r="R224" s="450"/>
      <c r="S224" s="450"/>
      <c r="T224" s="450"/>
      <c r="U224" s="450"/>
      <c r="V224" s="450"/>
      <c r="W224" s="450"/>
      <c r="X224" s="450"/>
      <c r="Y224" s="535">
        <f>IF(B224="","",VLOOKUP(B224,Refresh!$A$7:$B$1000,2,FALSE))</f>
        <v>216</v>
      </c>
      <c r="Z224" s="535" t="str">
        <f>IF(Y224="","",VLOOKUP(Y224,Masuk!$B$9:$I$812,8,FALSE))</f>
        <v/>
      </c>
      <c r="AA224" s="577" t="str">
        <f t="shared" si="25"/>
        <v>BU.01</v>
      </c>
      <c r="AB224" s="450"/>
    </row>
    <row r="225" spans="1:28" s="451" customFormat="1" ht="14.15" customHeight="1">
      <c r="A225" s="458" t="str">
        <f>IF(Ref_Brg!A225="","",Ref_Brg!A225)</f>
        <v>BU.01.010</v>
      </c>
      <c r="B225" s="456" t="str">
        <f>IF(Ref_Brg!B225="","",Ref_Brg!B225)</f>
        <v>Jeruk keprok</v>
      </c>
      <c r="C225" s="452" t="str">
        <f>IF(Ref_Brg!C225="","",Ref_Brg!C225)</f>
        <v>kg</v>
      </c>
      <c r="D225" s="453">
        <f>IFERROR(VLOOKUP(B225,Saldo_Brg!$B$9:$D$311,3,FALSE),0)</f>
        <v>0</v>
      </c>
      <c r="E225" s="453">
        <f>SUMIF(Masuk!$E$312:$E$811,B225,Masuk!$H$312:$H$811)</f>
        <v>0</v>
      </c>
      <c r="F225" s="453">
        <f>SUMIF(Keluar!$E$8:$E$507,B225,Keluar!$F$8:$F$507)</f>
        <v>0</v>
      </c>
      <c r="G225" s="680">
        <f t="shared" si="30"/>
        <v>0</v>
      </c>
      <c r="H225" s="685">
        <f t="shared" si="28"/>
        <v>0</v>
      </c>
      <c r="I225" s="536">
        <f t="shared" si="29"/>
        <v>0</v>
      </c>
      <c r="J225" s="450"/>
      <c r="K225" s="450"/>
      <c r="M225" s="450"/>
      <c r="N225" s="450"/>
      <c r="O225" s="450"/>
      <c r="P225" s="450"/>
      <c r="Q225" s="450"/>
      <c r="R225" s="450"/>
      <c r="S225" s="450"/>
      <c r="T225" s="450"/>
      <c r="U225" s="450"/>
      <c r="V225" s="450"/>
      <c r="W225" s="450"/>
      <c r="X225" s="450"/>
      <c r="Y225" s="535">
        <f>IF(B225="","",VLOOKUP(B225,Refresh!$A$7:$B$1000,2,FALSE))</f>
        <v>217</v>
      </c>
      <c r="Z225" s="535" t="str">
        <f>IF(Y225="","",VLOOKUP(Y225,Masuk!$B$9:$I$812,8,FALSE))</f>
        <v/>
      </c>
      <c r="AA225" s="577" t="str">
        <f t="shared" si="25"/>
        <v>BU.01</v>
      </c>
      <c r="AB225" s="450"/>
    </row>
    <row r="226" spans="1:28" s="451" customFormat="1" ht="14.15" customHeight="1">
      <c r="A226" s="458" t="str">
        <f>IF(Ref_Brg!A226="","",Ref_Brg!A226)</f>
        <v>BU.01.011</v>
      </c>
      <c r="B226" s="456" t="str">
        <f>IF(Ref_Brg!B226="","",Ref_Brg!B226)</f>
        <v>Jambu biji</v>
      </c>
      <c r="C226" s="452" t="str">
        <f>IF(Ref_Brg!C226="","",Ref_Brg!C226)</f>
        <v>kg</v>
      </c>
      <c r="D226" s="453">
        <f>IFERROR(VLOOKUP(B226,Saldo_Brg!$B$9:$D$311,3,FALSE),0)</f>
        <v>0</v>
      </c>
      <c r="E226" s="453">
        <f>SUMIF(Masuk!$E$312:$E$811,B226,Masuk!$H$312:$H$811)</f>
        <v>0</v>
      </c>
      <c r="F226" s="453">
        <f>SUMIF(Keluar!$E$8:$E$507,B226,Keluar!$F$8:$F$507)</f>
        <v>0</v>
      </c>
      <c r="G226" s="680">
        <f t="shared" si="30"/>
        <v>0</v>
      </c>
      <c r="H226" s="685">
        <f t="shared" si="28"/>
        <v>0</v>
      </c>
      <c r="I226" s="536">
        <f t="shared" si="29"/>
        <v>0</v>
      </c>
      <c r="J226" s="450"/>
      <c r="K226" s="450"/>
      <c r="M226" s="450"/>
      <c r="N226" s="450"/>
      <c r="O226" s="450"/>
      <c r="P226" s="450"/>
      <c r="Q226" s="450"/>
      <c r="R226" s="450"/>
      <c r="S226" s="450"/>
      <c r="T226" s="450"/>
      <c r="U226" s="450"/>
      <c r="V226" s="450"/>
      <c r="W226" s="450"/>
      <c r="X226" s="450"/>
      <c r="Y226" s="535">
        <f>IF(B226="","",VLOOKUP(B226,Refresh!$A$7:$B$1000,2,FALSE))</f>
        <v>218</v>
      </c>
      <c r="Z226" s="535" t="str">
        <f>IF(Y226="","",VLOOKUP(Y226,Masuk!$B$9:$I$812,8,FALSE))</f>
        <v/>
      </c>
      <c r="AA226" s="577" t="str">
        <f t="shared" si="25"/>
        <v>BU.01</v>
      </c>
      <c r="AB226" s="450"/>
    </row>
    <row r="227" spans="1:28" s="451" customFormat="1" ht="14.15" customHeight="1">
      <c r="A227" s="458" t="str">
        <f>IF(Ref_Brg!A227="","",Ref_Brg!A227)</f>
        <v>BU.01.012</v>
      </c>
      <c r="B227" s="456" t="str">
        <f>IF(Ref_Brg!B227="","",Ref_Brg!B227)</f>
        <v>Jambu air</v>
      </c>
      <c r="C227" s="452" t="str">
        <f>IF(Ref_Brg!C227="","",Ref_Brg!C227)</f>
        <v>kg</v>
      </c>
      <c r="D227" s="453">
        <f>IFERROR(VLOOKUP(B227,Saldo_Brg!$B$9:$D$311,3,FALSE),0)</f>
        <v>0</v>
      </c>
      <c r="E227" s="453">
        <f>SUMIF(Masuk!$E$312:$E$811,B227,Masuk!$H$312:$H$811)</f>
        <v>0</v>
      </c>
      <c r="F227" s="453">
        <f>SUMIF(Keluar!$E$8:$E$507,B227,Keluar!$F$8:$F$507)</f>
        <v>0</v>
      </c>
      <c r="G227" s="680">
        <f t="shared" si="30"/>
        <v>0</v>
      </c>
      <c r="H227" s="685">
        <f t="shared" si="28"/>
        <v>0</v>
      </c>
      <c r="I227" s="536">
        <f t="shared" si="29"/>
        <v>0</v>
      </c>
      <c r="J227" s="450"/>
      <c r="K227" s="450"/>
      <c r="M227" s="450"/>
      <c r="N227" s="450"/>
      <c r="O227" s="450"/>
      <c r="P227" s="450"/>
      <c r="Q227" s="450"/>
      <c r="R227" s="450"/>
      <c r="S227" s="450"/>
      <c r="T227" s="450"/>
      <c r="U227" s="450"/>
      <c r="V227" s="450"/>
      <c r="W227" s="450"/>
      <c r="X227" s="450"/>
      <c r="Y227" s="535">
        <f>IF(B227="","",VLOOKUP(B227,Refresh!$A$7:$B$1000,2,FALSE))</f>
        <v>219</v>
      </c>
      <c r="Z227" s="535" t="str">
        <f>IF(Y227="","",VLOOKUP(Y227,Masuk!$B$9:$I$812,8,FALSE))</f>
        <v/>
      </c>
      <c r="AA227" s="577" t="str">
        <f t="shared" si="25"/>
        <v>BU.01</v>
      </c>
      <c r="AB227" s="450"/>
    </row>
    <row r="228" spans="1:28" s="451" customFormat="1" ht="14.15" customHeight="1">
      <c r="A228" s="458" t="str">
        <f>IF(Ref_Brg!A228="","",Ref_Brg!A228)</f>
        <v>BU.01.013</v>
      </c>
      <c r="B228" s="456" t="str">
        <f>IF(Ref_Brg!B228="","",Ref_Brg!B228)</f>
        <v>Nanas</v>
      </c>
      <c r="C228" s="452" t="str">
        <f>IF(Ref_Brg!C228="","",Ref_Brg!C228)</f>
        <v>kg</v>
      </c>
      <c r="D228" s="453">
        <f>IFERROR(VLOOKUP(B228,Saldo_Brg!$B$9:$D$311,3,FALSE),0)</f>
        <v>0</v>
      </c>
      <c r="E228" s="453">
        <f>SUMIF(Masuk!$E$312:$E$811,B228,Masuk!$H$312:$H$811)</f>
        <v>0</v>
      </c>
      <c r="F228" s="453">
        <f>SUMIF(Keluar!$E$8:$E$507,B228,Keluar!$F$8:$F$507)</f>
        <v>0</v>
      </c>
      <c r="G228" s="680">
        <f t="shared" si="30"/>
        <v>0</v>
      </c>
      <c r="H228" s="685">
        <f t="shared" si="28"/>
        <v>0</v>
      </c>
      <c r="I228" s="536">
        <f t="shared" si="29"/>
        <v>0</v>
      </c>
      <c r="J228" s="450"/>
      <c r="K228" s="450"/>
      <c r="M228" s="450"/>
      <c r="N228" s="450"/>
      <c r="O228" s="450"/>
      <c r="P228" s="450"/>
      <c r="Q228" s="450"/>
      <c r="R228" s="450"/>
      <c r="S228" s="450"/>
      <c r="T228" s="450"/>
      <c r="U228" s="450"/>
      <c r="V228" s="450"/>
      <c r="W228" s="450"/>
      <c r="X228" s="450"/>
      <c r="Y228" s="535">
        <f>IF(B228="","",VLOOKUP(B228,Refresh!$A$7:$B$1000,2,FALSE))</f>
        <v>220</v>
      </c>
      <c r="Z228" s="535" t="str">
        <f>IF(Y228="","",VLOOKUP(Y228,Masuk!$B$9:$I$812,8,FALSE))</f>
        <v/>
      </c>
      <c r="AA228" s="577" t="str">
        <f t="shared" si="25"/>
        <v>BU.01</v>
      </c>
      <c r="AB228" s="450"/>
    </row>
    <row r="229" spans="1:28" s="451" customFormat="1" ht="14.15" customHeight="1">
      <c r="A229" s="458" t="str">
        <f>IF(Ref_Brg!A229="","",Ref_Brg!A229)</f>
        <v>BU.01.014</v>
      </c>
      <c r="B229" s="456" t="str">
        <f>IF(Ref_Brg!B229="","",Ref_Brg!B229)</f>
        <v>Salak</v>
      </c>
      <c r="C229" s="452" t="str">
        <f>IF(Ref_Brg!C229="","",Ref_Brg!C229)</f>
        <v>kg</v>
      </c>
      <c r="D229" s="453">
        <f>IFERROR(VLOOKUP(B229,Saldo_Brg!$B$9:$D$311,3,FALSE),0)</f>
        <v>0</v>
      </c>
      <c r="E229" s="453">
        <f>SUMIF(Masuk!$E$312:$E$811,B229,Masuk!$H$312:$H$811)</f>
        <v>0</v>
      </c>
      <c r="F229" s="453">
        <f>SUMIF(Keluar!$E$8:$E$507,B229,Keluar!$F$8:$F$507)</f>
        <v>0</v>
      </c>
      <c r="G229" s="680">
        <f t="shared" si="30"/>
        <v>0</v>
      </c>
      <c r="H229" s="685">
        <f t="shared" si="28"/>
        <v>0</v>
      </c>
      <c r="I229" s="536">
        <f t="shared" si="29"/>
        <v>0</v>
      </c>
      <c r="J229" s="450"/>
      <c r="K229" s="450"/>
      <c r="M229" s="450"/>
      <c r="N229" s="450"/>
      <c r="O229" s="450"/>
      <c r="P229" s="450"/>
      <c r="Q229" s="450"/>
      <c r="R229" s="450"/>
      <c r="S229" s="450"/>
      <c r="T229" s="450"/>
      <c r="U229" s="450"/>
      <c r="V229" s="450"/>
      <c r="W229" s="450"/>
      <c r="X229" s="450"/>
      <c r="Y229" s="535">
        <f>IF(B229="","",VLOOKUP(B229,Refresh!$A$7:$B$1000,2,FALSE))</f>
        <v>221</v>
      </c>
      <c r="Z229" s="535" t="str">
        <f>IF(Y229="","",VLOOKUP(Y229,Masuk!$B$9:$I$812,8,FALSE))</f>
        <v/>
      </c>
      <c r="AA229" s="577" t="str">
        <f t="shared" si="25"/>
        <v>BU.01</v>
      </c>
      <c r="AB229" s="450"/>
    </row>
    <row r="230" spans="1:28" s="451" customFormat="1" ht="14.15" customHeight="1">
      <c r="A230" s="458" t="str">
        <f>IF(Ref_Brg!A230="","",Ref_Brg!A230)</f>
        <v>BU.01.015</v>
      </c>
      <c r="B230" s="456" t="str">
        <f>IF(Ref_Brg!B230="","",Ref_Brg!B230)</f>
        <v>Rambutan</v>
      </c>
      <c r="C230" s="452" t="str">
        <f>IF(Ref_Brg!C230="","",Ref_Brg!C230)</f>
        <v>kg</v>
      </c>
      <c r="D230" s="453">
        <f>IFERROR(VLOOKUP(B230,Saldo_Brg!$B$9:$D$311,3,FALSE),0)</f>
        <v>0</v>
      </c>
      <c r="E230" s="453">
        <f>SUMIF(Masuk!$E$312:$E$811,B230,Masuk!$H$312:$H$811)</f>
        <v>0</v>
      </c>
      <c r="F230" s="453">
        <f>SUMIF(Keluar!$E$8:$E$507,B230,Keluar!$F$8:$F$507)</f>
        <v>0</v>
      </c>
      <c r="G230" s="680">
        <f t="shared" si="30"/>
        <v>0</v>
      </c>
      <c r="H230" s="685">
        <f t="shared" si="28"/>
        <v>0</v>
      </c>
      <c r="I230" s="536">
        <f t="shared" si="29"/>
        <v>0</v>
      </c>
      <c r="J230" s="450"/>
      <c r="K230" s="450"/>
      <c r="M230" s="450"/>
      <c r="N230" s="450"/>
      <c r="O230" s="450"/>
      <c r="P230" s="450"/>
      <c r="Q230" s="450"/>
      <c r="R230" s="450"/>
      <c r="S230" s="450"/>
      <c r="T230" s="450"/>
      <c r="U230" s="450"/>
      <c r="V230" s="450"/>
      <c r="W230" s="450"/>
      <c r="X230" s="450"/>
      <c r="Y230" s="535">
        <f>IF(B230="","",VLOOKUP(B230,Refresh!$A$7:$B$1000,2,FALSE))</f>
        <v>222</v>
      </c>
      <c r="Z230" s="535" t="str">
        <f>IF(Y230="","",VLOOKUP(Y230,Masuk!$B$9:$I$812,8,FALSE))</f>
        <v/>
      </c>
      <c r="AA230" s="577" t="str">
        <f t="shared" si="25"/>
        <v>BU.01</v>
      </c>
      <c r="AB230" s="450"/>
    </row>
    <row r="231" spans="1:28" s="451" customFormat="1" ht="14.15" customHeight="1">
      <c r="A231" s="458" t="str">
        <f>IF(Ref_Brg!A231="","",Ref_Brg!A231)</f>
        <v>BU.01.016</v>
      </c>
      <c r="B231" s="456" t="str">
        <f>IF(Ref_Brg!B231="","",Ref_Brg!B231)</f>
        <v>Duku</v>
      </c>
      <c r="C231" s="452" t="str">
        <f>IF(Ref_Brg!C231="","",Ref_Brg!C231)</f>
        <v>kg</v>
      </c>
      <c r="D231" s="453">
        <f>IFERROR(VLOOKUP(B231,Saldo_Brg!$B$9:$D$311,3,FALSE),0)</f>
        <v>0</v>
      </c>
      <c r="E231" s="453">
        <f>SUMIF(Masuk!$E$312:$E$811,B231,Masuk!$H$312:$H$811)</f>
        <v>0</v>
      </c>
      <c r="F231" s="453">
        <f>SUMIF(Keluar!$E$8:$E$507,B231,Keluar!$F$8:$F$507)</f>
        <v>0</v>
      </c>
      <c r="G231" s="680">
        <f t="shared" si="30"/>
        <v>0</v>
      </c>
      <c r="H231" s="685">
        <f t="shared" si="28"/>
        <v>0</v>
      </c>
      <c r="I231" s="536">
        <f t="shared" si="29"/>
        <v>0</v>
      </c>
      <c r="J231" s="450"/>
      <c r="K231" s="450"/>
      <c r="M231" s="450"/>
      <c r="N231" s="450"/>
      <c r="O231" s="450"/>
      <c r="P231" s="450"/>
      <c r="Q231" s="450"/>
      <c r="R231" s="450"/>
      <c r="S231" s="450"/>
      <c r="T231" s="450"/>
      <c r="U231" s="450"/>
      <c r="V231" s="450"/>
      <c r="W231" s="450"/>
      <c r="X231" s="450"/>
      <c r="Y231" s="535">
        <f>IF(B231="","",VLOOKUP(B231,Refresh!$A$7:$B$1000,2,FALSE))</f>
        <v>223</v>
      </c>
      <c r="Z231" s="535" t="str">
        <f>IF(Y231="","",VLOOKUP(Y231,Masuk!$B$9:$I$812,8,FALSE))</f>
        <v/>
      </c>
      <c r="AA231" s="577" t="str">
        <f t="shared" si="25"/>
        <v>BU.01</v>
      </c>
      <c r="AB231" s="450"/>
    </row>
    <row r="232" spans="1:28" s="451" customFormat="1" ht="14.15" customHeight="1">
      <c r="A232" s="458" t="str">
        <f>IF(Ref_Brg!A232="","",Ref_Brg!A232)</f>
        <v>BU.01.017</v>
      </c>
      <c r="B232" s="456" t="str">
        <f>IF(Ref_Brg!B232="","",Ref_Brg!B232)</f>
        <v>Sirsak</v>
      </c>
      <c r="C232" s="452" t="str">
        <f>IF(Ref_Brg!C232="","",Ref_Brg!C232)</f>
        <v>kg</v>
      </c>
      <c r="D232" s="453">
        <f>IFERROR(VLOOKUP(B232,Saldo_Brg!$B$9:$D$311,3,FALSE),0)</f>
        <v>0</v>
      </c>
      <c r="E232" s="453">
        <f>SUMIF(Masuk!$E$312:$E$811,B232,Masuk!$H$312:$H$811)</f>
        <v>0</v>
      </c>
      <c r="F232" s="453">
        <f>SUMIF(Keluar!$E$8:$E$507,B232,Keluar!$F$8:$F$507)</f>
        <v>0</v>
      </c>
      <c r="G232" s="680">
        <f t="shared" si="30"/>
        <v>0</v>
      </c>
      <c r="H232" s="685">
        <f t="shared" si="28"/>
        <v>0</v>
      </c>
      <c r="I232" s="536">
        <f t="shared" si="29"/>
        <v>0</v>
      </c>
      <c r="J232" s="450"/>
      <c r="K232" s="450"/>
      <c r="M232" s="450"/>
      <c r="N232" s="450"/>
      <c r="O232" s="450"/>
      <c r="P232" s="450"/>
      <c r="Q232" s="450"/>
      <c r="R232" s="450"/>
      <c r="S232" s="450"/>
      <c r="T232" s="450"/>
      <c r="U232" s="450"/>
      <c r="V232" s="450"/>
      <c r="W232" s="450"/>
      <c r="X232" s="450"/>
      <c r="Y232" s="535">
        <f>IF(B232="","",VLOOKUP(B232,Refresh!$A$7:$B$1000,2,FALSE))</f>
        <v>224</v>
      </c>
      <c r="Z232" s="535" t="str">
        <f>IF(Y232="","",VLOOKUP(Y232,Masuk!$B$9:$I$812,8,FALSE))</f>
        <v/>
      </c>
      <c r="AA232" s="577" t="str">
        <f t="shared" si="25"/>
        <v>BU.01</v>
      </c>
      <c r="AB232" s="450"/>
    </row>
    <row r="233" spans="1:28" s="451" customFormat="1" ht="14.15" customHeight="1">
      <c r="A233" s="458" t="str">
        <f>IF(Ref_Brg!A233="","",Ref_Brg!A233)</f>
        <v>BU.01.018</v>
      </c>
      <c r="B233" s="456" t="str">
        <f>IF(Ref_Brg!B233="","",Ref_Brg!B233)</f>
        <v>Durian</v>
      </c>
      <c r="C233" s="452" t="str">
        <f>IF(Ref_Brg!C233="","",Ref_Brg!C233)</f>
        <v>kg</v>
      </c>
      <c r="D233" s="453">
        <f>IFERROR(VLOOKUP(B233,Saldo_Brg!$B$9:$D$311,3,FALSE),0)</f>
        <v>0</v>
      </c>
      <c r="E233" s="453">
        <f>SUMIF(Masuk!$E$312:$E$811,B233,Masuk!$H$312:$H$811)</f>
        <v>0</v>
      </c>
      <c r="F233" s="453">
        <f>SUMIF(Keluar!$E$8:$E$507,B233,Keluar!$F$8:$F$507)</f>
        <v>0</v>
      </c>
      <c r="G233" s="680">
        <f t="shared" si="30"/>
        <v>0</v>
      </c>
      <c r="H233" s="685">
        <f t="shared" si="28"/>
        <v>0</v>
      </c>
      <c r="I233" s="536">
        <f t="shared" si="29"/>
        <v>0</v>
      </c>
      <c r="J233" s="450"/>
      <c r="K233" s="450"/>
      <c r="M233" s="450"/>
      <c r="N233" s="450"/>
      <c r="O233" s="450"/>
      <c r="P233" s="450"/>
      <c r="Q233" s="450"/>
      <c r="R233" s="450"/>
      <c r="S233" s="450"/>
      <c r="T233" s="450"/>
      <c r="U233" s="450"/>
      <c r="V233" s="450"/>
      <c r="W233" s="450"/>
      <c r="X233" s="450"/>
      <c r="Y233" s="535">
        <f>IF(B233="","",VLOOKUP(B233,Refresh!$A$7:$B$1000,2,FALSE))</f>
        <v>225</v>
      </c>
      <c r="Z233" s="535" t="str">
        <f>IF(Y233="","",VLOOKUP(Y233,Masuk!$B$9:$I$812,8,FALSE))</f>
        <v/>
      </c>
      <c r="AA233" s="577" t="str">
        <f t="shared" si="25"/>
        <v>BU.01</v>
      </c>
      <c r="AB233" s="450"/>
    </row>
    <row r="234" spans="1:28" s="451" customFormat="1" ht="14.15" customHeight="1">
      <c r="A234" s="458" t="str">
        <f>IF(Ref_Brg!A234="","",Ref_Brg!A234)</f>
        <v>BU.01.019</v>
      </c>
      <c r="B234" s="456" t="str">
        <f>IF(Ref_Brg!B234="","",Ref_Brg!B234)</f>
        <v>Manggis</v>
      </c>
      <c r="C234" s="452" t="str">
        <f>IF(Ref_Brg!C234="","",Ref_Brg!C234)</f>
        <v>kg</v>
      </c>
      <c r="D234" s="453">
        <f>IFERROR(VLOOKUP(B234,Saldo_Brg!$B$9:$D$311,3,FALSE),0)</f>
        <v>0</v>
      </c>
      <c r="E234" s="453">
        <f>SUMIF(Masuk!$E$312:$E$811,B234,Masuk!$H$312:$H$811)</f>
        <v>0</v>
      </c>
      <c r="F234" s="453">
        <f>SUMIF(Keluar!$E$8:$E$507,B234,Keluar!$F$8:$F$507)</f>
        <v>0</v>
      </c>
      <c r="G234" s="680">
        <f t="shared" si="30"/>
        <v>0</v>
      </c>
      <c r="H234" s="685">
        <f t="shared" si="28"/>
        <v>0</v>
      </c>
      <c r="I234" s="536">
        <f t="shared" si="29"/>
        <v>0</v>
      </c>
      <c r="J234" s="450"/>
      <c r="K234" s="450"/>
      <c r="M234" s="450"/>
      <c r="N234" s="450"/>
      <c r="O234" s="450"/>
      <c r="P234" s="450"/>
      <c r="Q234" s="450"/>
      <c r="R234" s="450"/>
      <c r="S234" s="450"/>
      <c r="T234" s="450"/>
      <c r="U234" s="450"/>
      <c r="V234" s="450"/>
      <c r="W234" s="450"/>
      <c r="X234" s="450"/>
      <c r="Y234" s="535">
        <f>IF(B234="","",VLOOKUP(B234,Refresh!$A$7:$B$1000,2,FALSE))</f>
        <v>226</v>
      </c>
      <c r="Z234" s="535" t="str">
        <f>IF(Y234="","",VLOOKUP(Y234,Masuk!$B$9:$I$812,8,FALSE))</f>
        <v/>
      </c>
      <c r="AA234" s="577" t="str">
        <f t="shared" si="25"/>
        <v>BU.01</v>
      </c>
      <c r="AB234" s="450"/>
    </row>
    <row r="235" spans="1:28" s="451" customFormat="1" ht="14.15" customHeight="1">
      <c r="A235" s="458" t="str">
        <f>IF(Ref_Brg!A235="","",Ref_Brg!A235)</f>
        <v>BU.01.020</v>
      </c>
      <c r="B235" s="456" t="str">
        <f>IF(Ref_Brg!B235="","",Ref_Brg!B235)</f>
        <v>Alpukat</v>
      </c>
      <c r="C235" s="452" t="str">
        <f>IF(Ref_Brg!C235="","",Ref_Brg!C235)</f>
        <v>kg</v>
      </c>
      <c r="D235" s="453">
        <f>IFERROR(VLOOKUP(B235,Saldo_Brg!$B$9:$D$311,3,FALSE),0)</f>
        <v>0</v>
      </c>
      <c r="E235" s="453">
        <f>SUMIF(Masuk!$E$312:$E$811,B235,Masuk!$H$312:$H$811)</f>
        <v>0</v>
      </c>
      <c r="F235" s="453">
        <f>SUMIF(Keluar!$E$8:$E$507,B235,Keluar!$F$8:$F$507)</f>
        <v>0</v>
      </c>
      <c r="G235" s="680">
        <f t="shared" si="30"/>
        <v>0</v>
      </c>
      <c r="H235" s="685">
        <f t="shared" si="28"/>
        <v>0</v>
      </c>
      <c r="I235" s="536">
        <f t="shared" si="29"/>
        <v>0</v>
      </c>
      <c r="J235" s="450"/>
      <c r="K235" s="450"/>
      <c r="M235" s="450"/>
      <c r="N235" s="450"/>
      <c r="O235" s="450"/>
      <c r="P235" s="450"/>
      <c r="Q235" s="450"/>
      <c r="R235" s="450"/>
      <c r="S235" s="450"/>
      <c r="T235" s="450"/>
      <c r="U235" s="450"/>
      <c r="V235" s="450"/>
      <c r="W235" s="450"/>
      <c r="X235" s="450"/>
      <c r="Y235" s="535">
        <f>IF(B235="","",VLOOKUP(B235,Refresh!$A$7:$B$1000,2,FALSE))</f>
        <v>227</v>
      </c>
      <c r="Z235" s="535" t="str">
        <f>IF(Y235="","",VLOOKUP(Y235,Masuk!$B$9:$I$812,8,FALSE))</f>
        <v/>
      </c>
      <c r="AA235" s="577" t="str">
        <f t="shared" si="25"/>
        <v>BU.01</v>
      </c>
      <c r="AB235" s="450"/>
    </row>
    <row r="236" spans="1:28" s="451" customFormat="1" ht="14.15" customHeight="1">
      <c r="A236" s="458" t="str">
        <f>IF(Ref_Brg!A236="","",Ref_Brg!A236)</f>
        <v>BU.01.021</v>
      </c>
      <c r="B236" s="456" t="str">
        <f>IF(Ref_Brg!B236="","",Ref_Brg!B236)</f>
        <v>Apel malang</v>
      </c>
      <c r="C236" s="452" t="str">
        <f>IF(Ref_Brg!C236="","",Ref_Brg!C236)</f>
        <v>kg</v>
      </c>
      <c r="D236" s="453">
        <f>IFERROR(VLOOKUP(B236,Saldo_Brg!$B$9:$D$311,3,FALSE),0)</f>
        <v>0</v>
      </c>
      <c r="E236" s="453">
        <f>SUMIF(Masuk!$E$312:$E$811,B236,Masuk!$H$312:$H$811)</f>
        <v>0</v>
      </c>
      <c r="F236" s="453">
        <f>SUMIF(Keluar!$E$8:$E$507,B236,Keluar!$F$8:$F$507)</f>
        <v>0</v>
      </c>
      <c r="G236" s="680">
        <f t="shared" si="30"/>
        <v>0</v>
      </c>
      <c r="H236" s="685">
        <f t="shared" si="28"/>
        <v>0</v>
      </c>
      <c r="I236" s="536">
        <f t="shared" si="29"/>
        <v>0</v>
      </c>
      <c r="J236" s="450"/>
      <c r="K236" s="450"/>
      <c r="M236" s="450"/>
      <c r="N236" s="450"/>
      <c r="O236" s="450"/>
      <c r="P236" s="450"/>
      <c r="Q236" s="450"/>
      <c r="R236" s="450"/>
      <c r="S236" s="450"/>
      <c r="T236" s="450"/>
      <c r="U236" s="450"/>
      <c r="V236" s="450"/>
      <c r="W236" s="450"/>
      <c r="X236" s="450"/>
      <c r="Y236" s="535">
        <f>IF(B236="","",VLOOKUP(B236,Refresh!$A$7:$B$1000,2,FALSE))</f>
        <v>228</v>
      </c>
      <c r="Z236" s="535" t="str">
        <f>IF(Y236="","",VLOOKUP(Y236,Masuk!$B$9:$I$812,8,FALSE))</f>
        <v/>
      </c>
      <c r="AA236" s="577" t="str">
        <f t="shared" si="25"/>
        <v>BU.01</v>
      </c>
      <c r="AB236" s="450"/>
    </row>
    <row r="237" spans="1:28" s="451" customFormat="1" ht="14.15" customHeight="1">
      <c r="A237" s="458" t="str">
        <f>IF(Ref_Brg!A237="","",Ref_Brg!A237)</f>
        <v>BU.01.022</v>
      </c>
      <c r="B237" s="456" t="str">
        <f>IF(Ref_Brg!B237="","",Ref_Brg!B237)</f>
        <v>Buah naga merah</v>
      </c>
      <c r="C237" s="452" t="str">
        <f>IF(Ref_Brg!C237="","",Ref_Brg!C237)</f>
        <v>kg</v>
      </c>
      <c r="D237" s="453">
        <f>IFERROR(VLOOKUP(B237,Saldo_Brg!$B$9:$D$311,3,FALSE),0)</f>
        <v>0</v>
      </c>
      <c r="E237" s="453">
        <f>SUMIF(Masuk!$E$312:$E$811,B237,Masuk!$H$312:$H$811)</f>
        <v>0</v>
      </c>
      <c r="F237" s="453">
        <f>SUMIF(Keluar!$E$8:$E$507,B237,Keluar!$F$8:$F$507)</f>
        <v>0</v>
      </c>
      <c r="G237" s="680">
        <f t="shared" si="30"/>
        <v>0</v>
      </c>
      <c r="H237" s="685">
        <f t="shared" si="28"/>
        <v>0</v>
      </c>
      <c r="I237" s="536">
        <f t="shared" si="29"/>
        <v>0</v>
      </c>
      <c r="J237" s="450"/>
      <c r="K237" s="450"/>
      <c r="M237" s="450"/>
      <c r="N237" s="450"/>
      <c r="O237" s="450"/>
      <c r="P237" s="450"/>
      <c r="Q237" s="450"/>
      <c r="R237" s="450"/>
      <c r="S237" s="450"/>
      <c r="T237" s="450"/>
      <c r="U237" s="450"/>
      <c r="V237" s="450"/>
      <c r="W237" s="450"/>
      <c r="X237" s="450"/>
      <c r="Y237" s="535">
        <f>IF(B237="","",VLOOKUP(B237,Refresh!$A$7:$B$1000,2,FALSE))</f>
        <v>229</v>
      </c>
      <c r="Z237" s="535" t="str">
        <f>IF(Y237="","",VLOOKUP(Y237,Masuk!$B$9:$I$812,8,FALSE))</f>
        <v/>
      </c>
      <c r="AA237" s="577" t="str">
        <f t="shared" si="25"/>
        <v>BU.01</v>
      </c>
      <c r="AB237" s="450"/>
    </row>
    <row r="238" spans="1:28" s="451" customFormat="1" ht="14.15" customHeight="1">
      <c r="A238" s="458" t="str">
        <f>IF(Ref_Brg!A238="","",Ref_Brg!A238)</f>
        <v>BU.01.023</v>
      </c>
      <c r="B238" s="456" t="str">
        <f>IF(Ref_Brg!B238="","",Ref_Brg!B238)</f>
        <v>Buah naga putih</v>
      </c>
      <c r="C238" s="452" t="str">
        <f>IF(Ref_Brg!C238="","",Ref_Brg!C238)</f>
        <v>kg</v>
      </c>
      <c r="D238" s="453">
        <f>IFERROR(VLOOKUP(B238,Saldo_Brg!$B$9:$D$311,3,FALSE),0)</f>
        <v>0</v>
      </c>
      <c r="E238" s="453">
        <f>SUMIF(Masuk!$E$312:$E$811,B238,Masuk!$H$312:$H$811)</f>
        <v>0</v>
      </c>
      <c r="F238" s="453">
        <f>SUMIF(Keluar!$E$8:$E$507,B238,Keluar!$F$8:$F$507)</f>
        <v>0</v>
      </c>
      <c r="G238" s="680">
        <f t="shared" si="30"/>
        <v>0</v>
      </c>
      <c r="H238" s="685">
        <f t="shared" si="28"/>
        <v>0</v>
      </c>
      <c r="I238" s="536">
        <f t="shared" si="29"/>
        <v>0</v>
      </c>
      <c r="J238" s="450"/>
      <c r="K238" s="450"/>
      <c r="M238" s="450"/>
      <c r="N238" s="450"/>
      <c r="O238" s="450"/>
      <c r="P238" s="450"/>
      <c r="Q238" s="450"/>
      <c r="R238" s="450"/>
      <c r="S238" s="450"/>
      <c r="T238" s="450"/>
      <c r="U238" s="450"/>
      <c r="V238" s="450"/>
      <c r="W238" s="450"/>
      <c r="X238" s="450"/>
      <c r="Y238" s="535">
        <f>IF(B238="","",VLOOKUP(B238,Refresh!$A$7:$B$1000,2,FALSE))</f>
        <v>230</v>
      </c>
      <c r="Z238" s="535" t="str">
        <f>IF(Y238="","",VLOOKUP(Y238,Masuk!$B$9:$I$812,8,FALSE))</f>
        <v/>
      </c>
      <c r="AA238" s="577" t="str">
        <f t="shared" si="25"/>
        <v>BU.01</v>
      </c>
      <c r="AB238" s="450"/>
    </row>
    <row r="239" spans="1:28" s="451" customFormat="1" ht="14.15" customHeight="1">
      <c r="A239" s="458" t="str">
        <f>IF(Ref_Brg!A239="","",Ref_Brg!A239)</f>
        <v>BU.01.024</v>
      </c>
      <c r="B239" s="456" t="str">
        <f>IF(Ref_Brg!B239="","",Ref_Brg!B239)</f>
        <v>Kedondong</v>
      </c>
      <c r="C239" s="452" t="str">
        <f>IF(Ref_Brg!C239="","",Ref_Brg!C239)</f>
        <v>kg</v>
      </c>
      <c r="D239" s="453">
        <f>IFERROR(VLOOKUP(B239,Saldo_Brg!$B$9:$D$311,3,FALSE),0)</f>
        <v>0</v>
      </c>
      <c r="E239" s="453">
        <f>SUMIF(Masuk!$E$312:$E$811,B239,Masuk!$H$312:$H$811)</f>
        <v>0</v>
      </c>
      <c r="F239" s="453">
        <f>SUMIF(Keluar!$E$8:$E$507,B239,Keluar!$F$8:$F$507)</f>
        <v>0</v>
      </c>
      <c r="G239" s="680">
        <f t="shared" si="30"/>
        <v>0</v>
      </c>
      <c r="H239" s="685">
        <f t="shared" si="28"/>
        <v>0</v>
      </c>
      <c r="I239" s="536">
        <f t="shared" si="29"/>
        <v>0</v>
      </c>
      <c r="J239" s="450"/>
      <c r="K239" s="450"/>
      <c r="M239" s="450"/>
      <c r="N239" s="450"/>
      <c r="O239" s="450"/>
      <c r="P239" s="450"/>
      <c r="Q239" s="450"/>
      <c r="R239" s="450"/>
      <c r="S239" s="450"/>
      <c r="T239" s="450"/>
      <c r="U239" s="450"/>
      <c r="V239" s="450"/>
      <c r="W239" s="450"/>
      <c r="X239" s="450"/>
      <c r="Y239" s="535">
        <f>IF(B239="","",VLOOKUP(B239,Refresh!$A$7:$B$1000,2,FALSE))</f>
        <v>231</v>
      </c>
      <c r="Z239" s="535" t="str">
        <f>IF(Y239="","",VLOOKUP(Y239,Masuk!$B$9:$I$812,8,FALSE))</f>
        <v/>
      </c>
      <c r="AA239" s="577" t="str">
        <f t="shared" si="25"/>
        <v>BU.01</v>
      </c>
      <c r="AB239" s="450"/>
    </row>
    <row r="240" spans="1:28" s="451" customFormat="1" ht="14.15" customHeight="1">
      <c r="A240" s="458" t="str">
        <f>IF(Ref_Brg!A240="","",Ref_Brg!A240)</f>
        <v>BU.01.025</v>
      </c>
      <c r="B240" s="456" t="str">
        <f>IF(Ref_Brg!B240="","",Ref_Brg!B240)</f>
        <v>Markisa</v>
      </c>
      <c r="C240" s="452" t="str">
        <f>IF(Ref_Brg!C240="","",Ref_Brg!C240)</f>
        <v>kg</v>
      </c>
      <c r="D240" s="453">
        <f>IFERROR(VLOOKUP(B240,Saldo_Brg!$B$9:$D$311,3,FALSE),0)</f>
        <v>0</v>
      </c>
      <c r="E240" s="453">
        <f>SUMIF(Masuk!$E$312:$E$811,B240,Masuk!$H$312:$H$811)</f>
        <v>0</v>
      </c>
      <c r="F240" s="453">
        <f>SUMIF(Keluar!$E$8:$E$507,B240,Keluar!$F$8:$F$507)</f>
        <v>0</v>
      </c>
      <c r="G240" s="680">
        <f t="shared" si="30"/>
        <v>0</v>
      </c>
      <c r="H240" s="685">
        <f t="shared" si="28"/>
        <v>0</v>
      </c>
      <c r="I240" s="536">
        <f t="shared" si="29"/>
        <v>0</v>
      </c>
      <c r="J240" s="450"/>
      <c r="K240" s="450"/>
      <c r="M240" s="450"/>
      <c r="N240" s="450"/>
      <c r="O240" s="450"/>
      <c r="P240" s="450"/>
      <c r="Q240" s="450"/>
      <c r="R240" s="450"/>
      <c r="S240" s="450"/>
      <c r="T240" s="450"/>
      <c r="U240" s="450"/>
      <c r="V240" s="450"/>
      <c r="W240" s="450"/>
      <c r="X240" s="450"/>
      <c r="Y240" s="535">
        <f>IF(B240="","",VLOOKUP(B240,Refresh!$A$7:$B$1000,2,FALSE))</f>
        <v>232</v>
      </c>
      <c r="Z240" s="535" t="str">
        <f>IF(Y240="","",VLOOKUP(Y240,Masuk!$B$9:$I$812,8,FALSE))</f>
        <v/>
      </c>
      <c r="AA240" s="577" t="str">
        <f t="shared" si="25"/>
        <v>BU.01</v>
      </c>
      <c r="AB240" s="450"/>
    </row>
    <row r="241" spans="1:28" s="451" customFormat="1" ht="14.15" customHeight="1">
      <c r="A241" s="458" t="str">
        <f>IF(Ref_Brg!A241="","",Ref_Brg!A241)</f>
        <v>BU.01.026</v>
      </c>
      <c r="B241" s="456" t="str">
        <f>IF(Ref_Brg!B241="","",Ref_Brg!B241)</f>
        <v>Belimbing</v>
      </c>
      <c r="C241" s="452" t="str">
        <f>IF(Ref_Brg!C241="","",Ref_Brg!C241)</f>
        <v>kg</v>
      </c>
      <c r="D241" s="453">
        <f>IFERROR(VLOOKUP(B241,Saldo_Brg!$B$9:$D$311,3,FALSE),0)</f>
        <v>0</v>
      </c>
      <c r="E241" s="453">
        <f>SUMIF(Masuk!$E$312:$E$811,B241,Masuk!$H$312:$H$811)</f>
        <v>0</v>
      </c>
      <c r="F241" s="453">
        <f>SUMIF(Keluar!$E$8:$E$507,B241,Keluar!$F$8:$F$507)</f>
        <v>0</v>
      </c>
      <c r="G241" s="680">
        <f t="shared" si="30"/>
        <v>0</v>
      </c>
      <c r="H241" s="685">
        <f t="shared" si="28"/>
        <v>0</v>
      </c>
      <c r="I241" s="536">
        <f t="shared" si="29"/>
        <v>0</v>
      </c>
      <c r="J241" s="450"/>
      <c r="K241" s="450"/>
      <c r="M241" s="450"/>
      <c r="N241" s="450"/>
      <c r="O241" s="450"/>
      <c r="P241" s="450"/>
      <c r="Q241" s="450"/>
      <c r="R241" s="450"/>
      <c r="S241" s="450"/>
      <c r="T241" s="450"/>
      <c r="U241" s="450"/>
      <c r="V241" s="450"/>
      <c r="W241" s="450"/>
      <c r="X241" s="450"/>
      <c r="Y241" s="535">
        <f>IF(B241="","",VLOOKUP(B241,Refresh!$A$7:$B$1000,2,FALSE))</f>
        <v>233</v>
      </c>
      <c r="Z241" s="535" t="str">
        <f>IF(Y241="","",VLOOKUP(Y241,Masuk!$B$9:$I$812,8,FALSE))</f>
        <v/>
      </c>
      <c r="AA241" s="577" t="str">
        <f t="shared" si="25"/>
        <v>BU.01</v>
      </c>
      <c r="AB241" s="450"/>
    </row>
    <row r="242" spans="1:28" s="451" customFormat="1" ht="14.15" customHeight="1">
      <c r="A242" s="458" t="str">
        <f>IF(Ref_Brg!A242="","",Ref_Brg!A242)</f>
        <v>BU.01.027</v>
      </c>
      <c r="B242" s="456" t="str">
        <f>IF(Ref_Brg!B242="","",Ref_Brg!B242)</f>
        <v>Sawo</v>
      </c>
      <c r="C242" s="452" t="str">
        <f>IF(Ref_Brg!C242="","",Ref_Brg!C242)</f>
        <v>kg</v>
      </c>
      <c r="D242" s="453">
        <f>IFERROR(VLOOKUP(B242,Saldo_Brg!$B$9:$D$311,3,FALSE),0)</f>
        <v>0</v>
      </c>
      <c r="E242" s="453">
        <f>SUMIF(Masuk!$E$312:$E$811,B242,Masuk!$H$312:$H$811)</f>
        <v>0</v>
      </c>
      <c r="F242" s="453">
        <f>SUMIF(Keluar!$E$8:$E$507,B242,Keluar!$F$8:$F$507)</f>
        <v>0</v>
      </c>
      <c r="G242" s="680">
        <f t="shared" si="30"/>
        <v>0</v>
      </c>
      <c r="H242" s="685">
        <f t="shared" si="28"/>
        <v>0</v>
      </c>
      <c r="I242" s="536">
        <f t="shared" si="29"/>
        <v>0</v>
      </c>
      <c r="J242" s="450"/>
      <c r="K242" s="450"/>
      <c r="M242" s="450"/>
      <c r="N242" s="450"/>
      <c r="O242" s="450"/>
      <c r="P242" s="450"/>
      <c r="Q242" s="450"/>
      <c r="R242" s="450"/>
      <c r="S242" s="450"/>
      <c r="T242" s="450"/>
      <c r="U242" s="450"/>
      <c r="V242" s="450"/>
      <c r="W242" s="450"/>
      <c r="X242" s="450"/>
      <c r="Y242" s="535">
        <f>IF(B242="","",VLOOKUP(B242,Refresh!$A$7:$B$1000,2,FALSE))</f>
        <v>234</v>
      </c>
      <c r="Z242" s="535" t="str">
        <f>IF(Y242="","",VLOOKUP(Y242,Masuk!$B$9:$I$812,8,FALSE))</f>
        <v/>
      </c>
      <c r="AA242" s="577" t="str">
        <f t="shared" si="25"/>
        <v>BU.01</v>
      </c>
      <c r="AB242" s="450"/>
    </row>
    <row r="243" spans="1:28" s="451" customFormat="1" ht="14.15" customHeight="1">
      <c r="A243" s="458" t="str">
        <f>IF(Ref_Brg!A243="","",Ref_Brg!A243)</f>
        <v>BU.01.028</v>
      </c>
      <c r="B243" s="456" t="str">
        <f>IF(Ref_Brg!B243="","",Ref_Brg!B243)</f>
        <v>Matoa</v>
      </c>
      <c r="C243" s="452" t="str">
        <f>IF(Ref_Brg!C243="","",Ref_Brg!C243)</f>
        <v>kg</v>
      </c>
      <c r="D243" s="453">
        <f>IFERROR(VLOOKUP(B243,Saldo_Brg!$B$9:$D$311,3,FALSE),0)</f>
        <v>0</v>
      </c>
      <c r="E243" s="453">
        <f>SUMIF(Masuk!$E$312:$E$811,B243,Masuk!$H$312:$H$811)</f>
        <v>0</v>
      </c>
      <c r="F243" s="453">
        <f>SUMIF(Keluar!$E$8:$E$507,B243,Keluar!$F$8:$F$507)</f>
        <v>0</v>
      </c>
      <c r="G243" s="680">
        <f t="shared" si="30"/>
        <v>0</v>
      </c>
      <c r="H243" s="685">
        <f t="shared" si="28"/>
        <v>0</v>
      </c>
      <c r="I243" s="536">
        <f t="shared" si="29"/>
        <v>0</v>
      </c>
      <c r="J243" s="450"/>
      <c r="K243" s="450"/>
      <c r="M243" s="450"/>
      <c r="N243" s="450"/>
      <c r="O243" s="450"/>
      <c r="P243" s="450"/>
      <c r="Q243" s="450"/>
      <c r="R243" s="450"/>
      <c r="S243" s="450"/>
      <c r="T243" s="450"/>
      <c r="U243" s="450"/>
      <c r="V243" s="450"/>
      <c r="W243" s="450"/>
      <c r="X243" s="450"/>
      <c r="Y243" s="535">
        <f>IF(B243="","",VLOOKUP(B243,Refresh!$A$7:$B$1000,2,FALSE))</f>
        <v>235</v>
      </c>
      <c r="Z243" s="535" t="str">
        <f>IF(Y243="","",VLOOKUP(Y243,Masuk!$B$9:$I$812,8,FALSE))</f>
        <v/>
      </c>
      <c r="AA243" s="577" t="str">
        <f t="shared" si="25"/>
        <v>BU.01</v>
      </c>
      <c r="AB243" s="450"/>
    </row>
    <row r="244" spans="1:28" s="451" customFormat="1" ht="14.15" customHeight="1">
      <c r="A244" s="458" t="str">
        <f>IF(Ref_Brg!A244="","",Ref_Brg!A244)</f>
        <v>BU.01.099</v>
      </c>
      <c r="B244" s="456" t="str">
        <f>IF(Ref_Brg!B244="","",Ref_Brg!B244)</f>
        <v>Buah lokal-lainnya</v>
      </c>
      <c r="C244" s="452" t="str">
        <f>IF(Ref_Brg!C244="","",Ref_Brg!C244)</f>
        <v>kg</v>
      </c>
      <c r="D244" s="453">
        <f>IFERROR(VLOOKUP(B244,Saldo_Brg!$B$9:$D$311,3,FALSE),0)</f>
        <v>0</v>
      </c>
      <c r="E244" s="453">
        <f>SUMIF(Masuk!$E$312:$E$811,B244,Masuk!$H$312:$H$811)</f>
        <v>0</v>
      </c>
      <c r="F244" s="453">
        <f>SUMIF(Keluar!$E$8:$E$507,B244,Keluar!$F$8:$F$507)</f>
        <v>0</v>
      </c>
      <c r="G244" s="680">
        <f t="shared" si="30"/>
        <v>0</v>
      </c>
      <c r="H244" s="685">
        <f t="shared" si="28"/>
        <v>0</v>
      </c>
      <c r="I244" s="536">
        <f t="shared" si="29"/>
        <v>0</v>
      </c>
      <c r="J244" s="450"/>
      <c r="K244" s="450"/>
      <c r="M244" s="450"/>
      <c r="N244" s="450"/>
      <c r="O244" s="450"/>
      <c r="P244" s="450"/>
      <c r="Q244" s="450"/>
      <c r="R244" s="450"/>
      <c r="S244" s="450"/>
      <c r="T244" s="450"/>
      <c r="U244" s="450"/>
      <c r="V244" s="450"/>
      <c r="W244" s="450"/>
      <c r="X244" s="450"/>
      <c r="Y244" s="535">
        <f>IF(B244="","",VLOOKUP(B244,Refresh!$A$7:$B$1000,2,FALSE))</f>
        <v>236</v>
      </c>
      <c r="Z244" s="535" t="str">
        <f>IF(Y244="","",VLOOKUP(Y244,Masuk!$B$9:$I$812,8,FALSE))</f>
        <v/>
      </c>
      <c r="AA244" s="577" t="str">
        <f t="shared" si="25"/>
        <v>BU.01</v>
      </c>
      <c r="AB244" s="450"/>
    </row>
    <row r="245" spans="1:28" s="451" customFormat="1" ht="14.15" customHeight="1">
      <c r="A245" s="584" t="str">
        <f>IF(Ref_Brg!A245="","",Ref_Brg!A245)</f>
        <v>BU.02</v>
      </c>
      <c r="B245" s="579" t="str">
        <f>IF(Ref_Brg!B245="","",Ref_Brg!B245)</f>
        <v>BUAH IMPOR</v>
      </c>
      <c r="C245" s="585" t="str">
        <f>IF(Ref_Brg!C245="","",Ref_Brg!C245)</f>
        <v/>
      </c>
      <c r="D245" s="586"/>
      <c r="E245" s="586"/>
      <c r="F245" s="586"/>
      <c r="G245" s="681"/>
      <c r="H245" s="686"/>
      <c r="I245" s="587"/>
      <c r="J245" s="450"/>
      <c r="K245" s="450"/>
      <c r="M245" s="450"/>
      <c r="N245" s="450"/>
      <c r="O245" s="450"/>
      <c r="P245" s="450"/>
      <c r="Q245" s="450"/>
      <c r="R245" s="450"/>
      <c r="S245" s="450"/>
      <c r="T245" s="450"/>
      <c r="U245" s="450"/>
      <c r="V245" s="450"/>
      <c r="W245" s="450"/>
      <c r="X245" s="450"/>
      <c r="Y245" s="535">
        <f>IF(B245="","",VLOOKUP(B245,Refresh!$A$7:$B$1000,2,FALSE))</f>
        <v>237</v>
      </c>
      <c r="Z245" s="535" t="str">
        <f>IF(Y245="","",VLOOKUP(Y245,Masuk!$B$9:$I$812,8,FALSE))</f>
        <v/>
      </c>
      <c r="AA245" s="577" t="str">
        <f t="shared" si="25"/>
        <v>BU.02</v>
      </c>
      <c r="AB245" s="450"/>
    </row>
    <row r="246" spans="1:28" s="451" customFormat="1" ht="14.15" customHeight="1">
      <c r="A246" s="458" t="str">
        <f>IF(Ref_Brg!A246="","",Ref_Brg!A246)</f>
        <v>BU.02.001</v>
      </c>
      <c r="B246" s="456" t="str">
        <f>IF(Ref_Brg!B246="","",Ref_Brg!B246)</f>
        <v>Apel</v>
      </c>
      <c r="C246" s="452" t="str">
        <f>IF(Ref_Brg!C246="","",Ref_Brg!C246)</f>
        <v>kg</v>
      </c>
      <c r="D246" s="453">
        <f>IFERROR(VLOOKUP(B246,Saldo_Brg!$B$9:$D$311,3,FALSE),0)</f>
        <v>0</v>
      </c>
      <c r="E246" s="453">
        <f>SUMIF(Masuk!$E$312:$E$811,B246,Masuk!$H$312:$H$811)</f>
        <v>0</v>
      </c>
      <c r="F246" s="453">
        <f>SUMIF(Keluar!$E$8:$E$507,B246,Keluar!$F$8:$F$507)</f>
        <v>0</v>
      </c>
      <c r="G246" s="680">
        <f t="shared" ref="G246:G251" si="31">D246+E246-F246</f>
        <v>0</v>
      </c>
      <c r="H246" s="685">
        <f t="shared" si="28"/>
        <v>0</v>
      </c>
      <c r="I246" s="536">
        <f t="shared" si="29"/>
        <v>0</v>
      </c>
      <c r="J246" s="450"/>
      <c r="K246" s="450"/>
      <c r="M246" s="450"/>
      <c r="N246" s="450"/>
      <c r="O246" s="450"/>
      <c r="P246" s="450"/>
      <c r="Q246" s="450"/>
      <c r="R246" s="450"/>
      <c r="S246" s="450"/>
      <c r="T246" s="450"/>
      <c r="U246" s="450"/>
      <c r="V246" s="450"/>
      <c r="W246" s="450"/>
      <c r="X246" s="450"/>
      <c r="Y246" s="535">
        <f>IF(B246="","",VLOOKUP(B246,Refresh!$A$7:$B$1000,2,FALSE))</f>
        <v>238</v>
      </c>
      <c r="Z246" s="535" t="str">
        <f>IF(Y246="","",VLOOKUP(Y246,Masuk!$B$9:$I$812,8,FALSE))</f>
        <v/>
      </c>
      <c r="AA246" s="577" t="str">
        <f t="shared" si="25"/>
        <v>BU.02</v>
      </c>
      <c r="AB246" s="450"/>
    </row>
    <row r="247" spans="1:28" s="451" customFormat="1" ht="14.15" customHeight="1">
      <c r="A247" s="458" t="str">
        <f>IF(Ref_Brg!A247="","",Ref_Brg!A247)</f>
        <v>BU.02.002</v>
      </c>
      <c r="B247" s="456" t="str">
        <f>IF(Ref_Brg!B247="","",Ref_Brg!B247)</f>
        <v>Pear</v>
      </c>
      <c r="C247" s="452" t="str">
        <f>IF(Ref_Brg!C247="","",Ref_Brg!C247)</f>
        <v>kg</v>
      </c>
      <c r="D247" s="453">
        <f>IFERROR(VLOOKUP(B247,Saldo_Brg!$B$9:$D$311,3,FALSE),0)</f>
        <v>0</v>
      </c>
      <c r="E247" s="453">
        <f>SUMIF(Masuk!$E$312:$E$811,B247,Masuk!$H$312:$H$811)</f>
        <v>0</v>
      </c>
      <c r="F247" s="453">
        <f>SUMIF(Keluar!$E$8:$E$507,B247,Keluar!$F$8:$F$507)</f>
        <v>0</v>
      </c>
      <c r="G247" s="680">
        <f t="shared" si="31"/>
        <v>0</v>
      </c>
      <c r="H247" s="685">
        <f t="shared" si="28"/>
        <v>0</v>
      </c>
      <c r="I247" s="536">
        <f t="shared" si="29"/>
        <v>0</v>
      </c>
      <c r="J247" s="450"/>
      <c r="K247" s="450"/>
      <c r="M247" s="450"/>
      <c r="N247" s="450"/>
      <c r="O247" s="450"/>
      <c r="P247" s="450"/>
      <c r="Q247" s="450"/>
      <c r="R247" s="450"/>
      <c r="S247" s="450"/>
      <c r="T247" s="450"/>
      <c r="U247" s="450"/>
      <c r="V247" s="450"/>
      <c r="W247" s="450"/>
      <c r="X247" s="450"/>
      <c r="Y247" s="535">
        <f>IF(B247="","",VLOOKUP(B247,Refresh!$A$7:$B$1000,2,FALSE))</f>
        <v>239</v>
      </c>
      <c r="Z247" s="535" t="str">
        <f>IF(Y247="","",VLOOKUP(Y247,Masuk!$B$9:$I$812,8,FALSE))</f>
        <v/>
      </c>
      <c r="AA247" s="577" t="str">
        <f t="shared" si="25"/>
        <v>BU.02</v>
      </c>
      <c r="AB247" s="450"/>
    </row>
    <row r="248" spans="1:28" s="451" customFormat="1" ht="14.15" customHeight="1">
      <c r="A248" s="458" t="str">
        <f>IF(Ref_Brg!A248="","",Ref_Brg!A248)</f>
        <v>BU.02.003</v>
      </c>
      <c r="B248" s="456" t="str">
        <f>IF(Ref_Brg!B248="","",Ref_Brg!B248)</f>
        <v>Anggur merah</v>
      </c>
      <c r="C248" s="452" t="str">
        <f>IF(Ref_Brg!C248="","",Ref_Brg!C248)</f>
        <v>kg</v>
      </c>
      <c r="D248" s="453">
        <f>IFERROR(VLOOKUP(B248,Saldo_Brg!$B$9:$D$311,3,FALSE),0)</f>
        <v>0</v>
      </c>
      <c r="E248" s="453">
        <f>SUMIF(Masuk!$E$312:$E$811,B248,Masuk!$H$312:$H$811)</f>
        <v>0</v>
      </c>
      <c r="F248" s="453">
        <f>SUMIF(Keluar!$E$8:$E$507,B248,Keluar!$F$8:$F$507)</f>
        <v>0</v>
      </c>
      <c r="G248" s="680">
        <f t="shared" si="31"/>
        <v>0</v>
      </c>
      <c r="H248" s="685">
        <f t="shared" si="28"/>
        <v>0</v>
      </c>
      <c r="I248" s="536">
        <f t="shared" si="29"/>
        <v>0</v>
      </c>
      <c r="J248" s="450"/>
      <c r="K248" s="450"/>
      <c r="M248" s="450"/>
      <c r="N248" s="450"/>
      <c r="O248" s="450"/>
      <c r="P248" s="450"/>
      <c r="Q248" s="450"/>
      <c r="R248" s="450"/>
      <c r="S248" s="450"/>
      <c r="T248" s="450"/>
      <c r="U248" s="450"/>
      <c r="V248" s="450"/>
      <c r="W248" s="450"/>
      <c r="X248" s="450"/>
      <c r="Y248" s="535">
        <f>IF(B248="","",VLOOKUP(B248,Refresh!$A$7:$B$1000,2,FALSE))</f>
        <v>240</v>
      </c>
      <c r="Z248" s="535" t="str">
        <f>IF(Y248="","",VLOOKUP(Y248,Masuk!$B$9:$I$812,8,FALSE))</f>
        <v/>
      </c>
      <c r="AA248" s="577" t="str">
        <f t="shared" si="25"/>
        <v>BU.02</v>
      </c>
      <c r="AB248" s="450"/>
    </row>
    <row r="249" spans="1:28" s="451" customFormat="1" ht="14.15" customHeight="1">
      <c r="A249" s="458" t="str">
        <f>IF(Ref_Brg!A249="","",Ref_Brg!A249)</f>
        <v>BU.02.004</v>
      </c>
      <c r="B249" s="456" t="str">
        <f>IF(Ref_Brg!B249="","",Ref_Brg!B249)</f>
        <v>Anggur hijau</v>
      </c>
      <c r="C249" s="452" t="str">
        <f>IF(Ref_Brg!C249="","",Ref_Brg!C249)</f>
        <v>kg</v>
      </c>
      <c r="D249" s="453">
        <f>IFERROR(VLOOKUP(B249,Saldo_Brg!$B$9:$D$311,3,FALSE),0)</f>
        <v>0</v>
      </c>
      <c r="E249" s="453">
        <f>SUMIF(Masuk!$E$312:$E$811,B249,Masuk!$H$312:$H$811)</f>
        <v>0</v>
      </c>
      <c r="F249" s="453">
        <f>SUMIF(Keluar!$E$8:$E$507,B249,Keluar!$F$8:$F$507)</f>
        <v>0</v>
      </c>
      <c r="G249" s="680">
        <f t="shared" si="31"/>
        <v>0</v>
      </c>
      <c r="H249" s="685">
        <f t="shared" si="28"/>
        <v>0</v>
      </c>
      <c r="I249" s="536">
        <f t="shared" si="29"/>
        <v>0</v>
      </c>
      <c r="J249" s="450"/>
      <c r="K249" s="450"/>
      <c r="M249" s="450"/>
      <c r="N249" s="450"/>
      <c r="O249" s="450"/>
      <c r="P249" s="450"/>
      <c r="Q249" s="450"/>
      <c r="R249" s="450"/>
      <c r="S249" s="450"/>
      <c r="T249" s="450"/>
      <c r="U249" s="450"/>
      <c r="V249" s="450"/>
      <c r="W249" s="450"/>
      <c r="X249" s="450"/>
      <c r="Y249" s="535">
        <f>IF(B249="","",VLOOKUP(B249,Refresh!$A$7:$B$1000,2,FALSE))</f>
        <v>241</v>
      </c>
      <c r="Z249" s="535" t="str">
        <f>IF(Y249="","",VLOOKUP(Y249,Masuk!$B$9:$I$812,8,FALSE))</f>
        <v/>
      </c>
      <c r="AA249" s="577" t="str">
        <f t="shared" si="25"/>
        <v>BU.02</v>
      </c>
      <c r="AB249" s="450"/>
    </row>
    <row r="250" spans="1:28" s="451" customFormat="1" ht="14.15" customHeight="1">
      <c r="A250" s="458" t="str">
        <f>IF(Ref_Brg!A250="","",Ref_Brg!A250)</f>
        <v>BU.02.005</v>
      </c>
      <c r="B250" s="456" t="str">
        <f>IF(Ref_Brg!B250="","",Ref_Brg!B250)</f>
        <v>Kiwi</v>
      </c>
      <c r="C250" s="452" t="str">
        <f>IF(Ref_Brg!C250="","",Ref_Brg!C250)</f>
        <v>kg</v>
      </c>
      <c r="D250" s="453">
        <f>IFERROR(VLOOKUP(B250,Saldo_Brg!$B$9:$D$311,3,FALSE),0)</f>
        <v>0</v>
      </c>
      <c r="E250" s="453">
        <f>SUMIF(Masuk!$E$312:$E$811,B250,Masuk!$H$312:$H$811)</f>
        <v>0</v>
      </c>
      <c r="F250" s="453">
        <f>SUMIF(Keluar!$E$8:$E$507,B250,Keluar!$F$8:$F$507)</f>
        <v>0</v>
      </c>
      <c r="G250" s="680">
        <f t="shared" si="31"/>
        <v>0</v>
      </c>
      <c r="H250" s="685">
        <f t="shared" si="28"/>
        <v>0</v>
      </c>
      <c r="I250" s="536">
        <f t="shared" si="29"/>
        <v>0</v>
      </c>
      <c r="J250" s="450"/>
      <c r="K250" s="450"/>
      <c r="M250" s="450"/>
      <c r="N250" s="450"/>
      <c r="O250" s="450"/>
      <c r="P250" s="450"/>
      <c r="Q250" s="450"/>
      <c r="R250" s="450"/>
      <c r="S250" s="450"/>
      <c r="T250" s="450"/>
      <c r="U250" s="450"/>
      <c r="V250" s="450"/>
      <c r="W250" s="450"/>
      <c r="X250" s="450"/>
      <c r="Y250" s="535">
        <f>IF(B250="","",VLOOKUP(B250,Refresh!$A$7:$B$1000,2,FALSE))</f>
        <v>242</v>
      </c>
      <c r="Z250" s="535" t="str">
        <f>IF(Y250="","",VLOOKUP(Y250,Masuk!$B$9:$I$812,8,FALSE))</f>
        <v/>
      </c>
      <c r="AA250" s="577" t="str">
        <f t="shared" si="25"/>
        <v>BU.02</v>
      </c>
      <c r="AB250" s="450"/>
    </row>
    <row r="251" spans="1:28" s="451" customFormat="1" ht="14.15" customHeight="1">
      <c r="A251" s="458" t="str">
        <f>IF(Ref_Brg!A251="","",Ref_Brg!A251)</f>
        <v>BU.02.099</v>
      </c>
      <c r="B251" s="456" t="str">
        <f>IF(Ref_Brg!B251="","",Ref_Brg!B251)</f>
        <v>Buah impor-lainnya</v>
      </c>
      <c r="C251" s="452" t="str">
        <f>IF(Ref_Brg!C251="","",Ref_Brg!C251)</f>
        <v>kg</v>
      </c>
      <c r="D251" s="453">
        <f>IFERROR(VLOOKUP(B251,Saldo_Brg!$B$9:$D$311,3,FALSE),0)</f>
        <v>0</v>
      </c>
      <c r="E251" s="453">
        <f>SUMIF(Masuk!$E$312:$E$811,B251,Masuk!$H$312:$H$811)</f>
        <v>0</v>
      </c>
      <c r="F251" s="453">
        <f>SUMIF(Keluar!$E$8:$E$507,B251,Keluar!$F$8:$F$507)</f>
        <v>0</v>
      </c>
      <c r="G251" s="680">
        <f t="shared" si="31"/>
        <v>0</v>
      </c>
      <c r="H251" s="685">
        <f t="shared" si="28"/>
        <v>0</v>
      </c>
      <c r="I251" s="536">
        <f t="shared" si="29"/>
        <v>0</v>
      </c>
      <c r="J251" s="450"/>
      <c r="K251" s="450"/>
      <c r="M251" s="450"/>
      <c r="N251" s="450"/>
      <c r="O251" s="450"/>
      <c r="P251" s="450"/>
      <c r="Q251" s="450"/>
      <c r="R251" s="450"/>
      <c r="S251" s="450"/>
      <c r="T251" s="450"/>
      <c r="U251" s="450"/>
      <c r="V251" s="450"/>
      <c r="W251" s="450"/>
      <c r="X251" s="450"/>
      <c r="Y251" s="535">
        <f>IF(B251="","",VLOOKUP(B251,Refresh!$A$7:$B$1000,2,FALSE))</f>
        <v>243</v>
      </c>
      <c r="Z251" s="535" t="str">
        <f>IF(Y251="","",VLOOKUP(Y251,Masuk!$B$9:$I$812,8,FALSE))</f>
        <v/>
      </c>
      <c r="AA251" s="577" t="str">
        <f t="shared" si="25"/>
        <v>BU.02</v>
      </c>
      <c r="AB251" s="450"/>
    </row>
    <row r="252" spans="1:28" s="451" customFormat="1" ht="14.15" customHeight="1">
      <c r="A252" s="584" t="str">
        <f>IF(Ref_Brg!A252="","",Ref_Brg!A252)</f>
        <v>BB</v>
      </c>
      <c r="B252" s="579" t="str">
        <f>IF(Ref_Brg!B252="","",Ref_Brg!B252)</f>
        <v>BAHAN BAKU LAIN</v>
      </c>
      <c r="C252" s="585" t="str">
        <f>IF(Ref_Brg!C252="","",Ref_Brg!C252)</f>
        <v/>
      </c>
      <c r="D252" s="586"/>
      <c r="E252" s="586"/>
      <c r="F252" s="586"/>
      <c r="G252" s="681"/>
      <c r="H252" s="686"/>
      <c r="I252" s="587"/>
      <c r="J252" s="450"/>
      <c r="K252" s="450"/>
      <c r="M252" s="450"/>
      <c r="N252" s="450"/>
      <c r="O252" s="450"/>
      <c r="P252" s="450"/>
      <c r="Q252" s="450"/>
      <c r="R252" s="450"/>
      <c r="S252" s="450"/>
      <c r="T252" s="450"/>
      <c r="U252" s="450"/>
      <c r="V252" s="450"/>
      <c r="W252" s="450"/>
      <c r="X252" s="450"/>
      <c r="Y252" s="535">
        <f>IF(B252="","",VLOOKUP(B252,Refresh!$A$7:$B$1000,2,FALSE))</f>
        <v>244</v>
      </c>
      <c r="Z252" s="535" t="str">
        <f>IF(Y252="","",VLOOKUP(Y252,Masuk!$B$9:$I$812,8,FALSE))</f>
        <v/>
      </c>
      <c r="AA252" s="577" t="str">
        <f t="shared" si="25"/>
        <v>BB</v>
      </c>
      <c r="AB252" s="450"/>
    </row>
    <row r="253" spans="1:28" s="451" customFormat="1" ht="14.15" customHeight="1">
      <c r="A253" s="584" t="str">
        <f>IF(Ref_Brg!A253="","",Ref_Brg!A253)</f>
        <v>BB.01</v>
      </c>
      <c r="B253" s="579" t="str">
        <f>IF(Ref_Brg!B253="","",Ref_Brg!B253)</f>
        <v>MINYAK DAN LEMAK</v>
      </c>
      <c r="C253" s="585" t="str">
        <f>IF(Ref_Brg!C253="","",Ref_Brg!C253)</f>
        <v/>
      </c>
      <c r="D253" s="586"/>
      <c r="E253" s="586"/>
      <c r="F253" s="586"/>
      <c r="G253" s="681"/>
      <c r="H253" s="686"/>
      <c r="I253" s="587"/>
      <c r="J253" s="450"/>
      <c r="K253" s="450"/>
      <c r="M253" s="450"/>
      <c r="N253" s="450"/>
      <c r="O253" s="450"/>
      <c r="P253" s="450"/>
      <c r="Q253" s="450"/>
      <c r="R253" s="450"/>
      <c r="S253" s="450"/>
      <c r="T253" s="450"/>
      <c r="U253" s="450"/>
      <c r="V253" s="450"/>
      <c r="W253" s="450"/>
      <c r="X253" s="450"/>
      <c r="Y253" s="535">
        <f>IF(B253="","",VLOOKUP(B253,Refresh!$A$7:$B$1000,2,FALSE))</f>
        <v>245</v>
      </c>
      <c r="Z253" s="535" t="str">
        <f>IF(Y253="","",VLOOKUP(Y253,Masuk!$B$9:$I$812,8,FALSE))</f>
        <v/>
      </c>
      <c r="AA253" s="577" t="str">
        <f t="shared" si="25"/>
        <v>BB.01</v>
      </c>
      <c r="AB253" s="450"/>
    </row>
    <row r="254" spans="1:28" s="451" customFormat="1" ht="14.15" customHeight="1">
      <c r="A254" s="458" t="str">
        <f>IF(Ref_Brg!A254="","",Ref_Brg!A254)</f>
        <v>BB.01.001</v>
      </c>
      <c r="B254" s="456" t="str">
        <f>IF(Ref_Brg!B254="","",Ref_Brg!B254)</f>
        <v>Minyak goreng sawit</v>
      </c>
      <c r="C254" s="452" t="str">
        <f>IF(Ref_Brg!C254="","",Ref_Brg!C254)</f>
        <v>liter</v>
      </c>
      <c r="D254" s="453">
        <f>IFERROR(VLOOKUP(B254,Saldo_Brg!$B$9:$D$311,3,FALSE),0)</f>
        <v>0</v>
      </c>
      <c r="E254" s="453">
        <f>SUMIF(Masuk!$E$312:$E$811,B254,Masuk!$H$312:$H$811)</f>
        <v>0</v>
      </c>
      <c r="F254" s="453">
        <f>SUMIF(Keluar!$E$8:$E$507,B254,Keluar!$F$8:$F$507)</f>
        <v>0</v>
      </c>
      <c r="G254" s="680">
        <f t="shared" ref="G254:G259" si="32">D254+E254-F254</f>
        <v>0</v>
      </c>
      <c r="H254" s="685">
        <f t="shared" si="28"/>
        <v>0</v>
      </c>
      <c r="I254" s="536">
        <f t="shared" si="29"/>
        <v>0</v>
      </c>
      <c r="J254" s="450"/>
      <c r="K254" s="450"/>
      <c r="M254" s="450"/>
      <c r="N254" s="450"/>
      <c r="O254" s="450"/>
      <c r="P254" s="450"/>
      <c r="Q254" s="450"/>
      <c r="R254" s="450"/>
      <c r="S254" s="450"/>
      <c r="T254" s="450"/>
      <c r="U254" s="450"/>
      <c r="V254" s="450"/>
      <c r="W254" s="450"/>
      <c r="X254" s="450"/>
      <c r="Y254" s="535">
        <f>IF(B254="","",VLOOKUP(B254,Refresh!$A$7:$B$1000,2,FALSE))</f>
        <v>246</v>
      </c>
      <c r="Z254" s="535" t="str">
        <f>IF(Y254="","",VLOOKUP(Y254,Masuk!$B$9:$I$812,8,FALSE))</f>
        <v/>
      </c>
      <c r="AA254" s="577" t="str">
        <f t="shared" si="25"/>
        <v>BB.01</v>
      </c>
      <c r="AB254" s="450"/>
    </row>
    <row r="255" spans="1:28" s="451" customFormat="1" ht="14.15" customHeight="1">
      <c r="A255" s="458" t="str">
        <f>IF(Ref_Brg!A255="","",Ref_Brg!A255)</f>
        <v>BB.01.002</v>
      </c>
      <c r="B255" s="456" t="str">
        <f>IF(Ref_Brg!B255="","",Ref_Brg!B255)</f>
        <v>Minyak goreng campuran</v>
      </c>
      <c r="C255" s="452" t="str">
        <f>IF(Ref_Brg!C255="","",Ref_Brg!C255)</f>
        <v>liter</v>
      </c>
      <c r="D255" s="453">
        <f>IFERROR(VLOOKUP(B255,Saldo_Brg!$B$9:$D$311,3,FALSE),0)</f>
        <v>0</v>
      </c>
      <c r="E255" s="453">
        <f>SUMIF(Masuk!$E$312:$E$811,B255,Masuk!$H$312:$H$811)</f>
        <v>0</v>
      </c>
      <c r="F255" s="453">
        <f>SUMIF(Keluar!$E$8:$E$507,B255,Keluar!$F$8:$F$507)</f>
        <v>0</v>
      </c>
      <c r="G255" s="680">
        <f t="shared" si="32"/>
        <v>0</v>
      </c>
      <c r="H255" s="685">
        <f t="shared" si="28"/>
        <v>0</v>
      </c>
      <c r="I255" s="536">
        <f t="shared" si="29"/>
        <v>0</v>
      </c>
      <c r="J255" s="450"/>
      <c r="K255" s="450"/>
      <c r="M255" s="450"/>
      <c r="N255" s="450"/>
      <c r="O255" s="450"/>
      <c r="P255" s="450"/>
      <c r="Q255" s="450"/>
      <c r="R255" s="450"/>
      <c r="S255" s="450"/>
      <c r="T255" s="450"/>
      <c r="U255" s="450"/>
      <c r="V255" s="450"/>
      <c r="W255" s="450"/>
      <c r="X255" s="450"/>
      <c r="Y255" s="535">
        <f>IF(B255="","",VLOOKUP(B255,Refresh!$A$7:$B$1000,2,FALSE))</f>
        <v>247</v>
      </c>
      <c r="Z255" s="535" t="str">
        <f>IF(Y255="","",VLOOKUP(Y255,Masuk!$B$9:$I$812,8,FALSE))</f>
        <v/>
      </c>
      <c r="AA255" s="577" t="str">
        <f t="shared" si="25"/>
        <v>BB.01</v>
      </c>
      <c r="AB255" s="450"/>
    </row>
    <row r="256" spans="1:28" s="451" customFormat="1" ht="14.15" customHeight="1">
      <c r="A256" s="458" t="str">
        <f>IF(Ref_Brg!A256="","",Ref_Brg!A256)</f>
        <v>BB.01.003</v>
      </c>
      <c r="B256" s="456" t="str">
        <f>IF(Ref_Brg!B256="","",Ref_Brg!B256)</f>
        <v>Minyak kelapa</v>
      </c>
      <c r="C256" s="452" t="str">
        <f>IF(Ref_Brg!C256="","",Ref_Brg!C256)</f>
        <v>liter</v>
      </c>
      <c r="D256" s="453">
        <f>IFERROR(VLOOKUP(B256,Saldo_Brg!$B$9:$D$311,3,FALSE),0)</f>
        <v>0</v>
      </c>
      <c r="E256" s="453">
        <f>SUMIF(Masuk!$E$312:$E$811,B256,Masuk!$H$312:$H$811)</f>
        <v>0</v>
      </c>
      <c r="F256" s="453">
        <f>SUMIF(Keluar!$E$8:$E$507,B256,Keluar!$F$8:$F$507)</f>
        <v>0</v>
      </c>
      <c r="G256" s="680">
        <f t="shared" si="32"/>
        <v>0</v>
      </c>
      <c r="H256" s="685">
        <f t="shared" si="28"/>
        <v>0</v>
      </c>
      <c r="I256" s="536">
        <f t="shared" si="29"/>
        <v>0</v>
      </c>
      <c r="J256" s="450"/>
      <c r="K256" s="450"/>
      <c r="M256" s="450"/>
      <c r="N256" s="450"/>
      <c r="O256" s="450"/>
      <c r="P256" s="450"/>
      <c r="Q256" s="450"/>
      <c r="R256" s="450"/>
      <c r="S256" s="450"/>
      <c r="T256" s="450"/>
      <c r="U256" s="450"/>
      <c r="V256" s="450"/>
      <c r="W256" s="450"/>
      <c r="X256" s="450"/>
      <c r="Y256" s="535">
        <f>IF(B256="","",VLOOKUP(B256,Refresh!$A$7:$B$1000,2,FALSE))</f>
        <v>248</v>
      </c>
      <c r="Z256" s="535" t="str">
        <f>IF(Y256="","",VLOOKUP(Y256,Masuk!$B$9:$I$812,8,FALSE))</f>
        <v/>
      </c>
      <c r="AA256" s="577" t="str">
        <f t="shared" si="25"/>
        <v>BB.01</v>
      </c>
      <c r="AB256" s="450"/>
    </row>
    <row r="257" spans="1:28" s="451" customFormat="1" ht="14.15" customHeight="1">
      <c r="A257" s="458" t="str">
        <f>IF(Ref_Brg!A257="","",Ref_Brg!A257)</f>
        <v>BB.01.004</v>
      </c>
      <c r="B257" s="456" t="str">
        <f>IF(Ref_Brg!B257="","",Ref_Brg!B257)</f>
        <v>Margarin</v>
      </c>
      <c r="C257" s="452" t="str">
        <f>IF(Ref_Brg!C257="","",Ref_Brg!C257)</f>
        <v>kg</v>
      </c>
      <c r="D257" s="453">
        <f>IFERROR(VLOOKUP(B257,Saldo_Brg!$B$9:$D$311,3,FALSE),0)</f>
        <v>0</v>
      </c>
      <c r="E257" s="453">
        <f>SUMIF(Masuk!$E$312:$E$811,B257,Masuk!$H$312:$H$811)</f>
        <v>0</v>
      </c>
      <c r="F257" s="453">
        <f>SUMIF(Keluar!$E$8:$E$507,B257,Keluar!$F$8:$F$507)</f>
        <v>0</v>
      </c>
      <c r="G257" s="680">
        <f t="shared" si="32"/>
        <v>0</v>
      </c>
      <c r="H257" s="685">
        <f t="shared" si="28"/>
        <v>0</v>
      </c>
      <c r="I257" s="536">
        <f t="shared" si="29"/>
        <v>0</v>
      </c>
      <c r="J257" s="450"/>
      <c r="K257" s="450"/>
      <c r="M257" s="450"/>
      <c r="N257" s="450"/>
      <c r="O257" s="450"/>
      <c r="P257" s="450"/>
      <c r="Q257" s="450"/>
      <c r="R257" s="450"/>
      <c r="S257" s="450"/>
      <c r="T257" s="450"/>
      <c r="U257" s="450"/>
      <c r="V257" s="450"/>
      <c r="W257" s="450"/>
      <c r="X257" s="450"/>
      <c r="Y257" s="535">
        <f>IF(B257="","",VLOOKUP(B257,Refresh!$A$7:$B$1000,2,FALSE))</f>
        <v>249</v>
      </c>
      <c r="Z257" s="535" t="str">
        <f>IF(Y257="","",VLOOKUP(Y257,Masuk!$B$9:$I$812,8,FALSE))</f>
        <v/>
      </c>
      <c r="AA257" s="577" t="str">
        <f t="shared" si="25"/>
        <v>BB.01</v>
      </c>
      <c r="AB257" s="450"/>
    </row>
    <row r="258" spans="1:28" s="451" customFormat="1" ht="14.15" customHeight="1">
      <c r="A258" s="458" t="str">
        <f>IF(Ref_Brg!A258="","",Ref_Brg!A258)</f>
        <v>BB.01.005</v>
      </c>
      <c r="B258" s="456" t="str">
        <f>IF(Ref_Brg!B258="","",Ref_Brg!B258)</f>
        <v>Mentega (butter)</v>
      </c>
      <c r="C258" s="452" t="str">
        <f>IF(Ref_Brg!C258="","",Ref_Brg!C258)</f>
        <v>kg</v>
      </c>
      <c r="D258" s="453">
        <f>IFERROR(VLOOKUP(B258,Saldo_Brg!$B$9:$D$311,3,FALSE),0)</f>
        <v>0</v>
      </c>
      <c r="E258" s="453">
        <f>SUMIF(Masuk!$E$312:$E$811,B258,Masuk!$H$312:$H$811)</f>
        <v>0</v>
      </c>
      <c r="F258" s="453">
        <f>SUMIF(Keluar!$E$8:$E$507,B258,Keluar!$F$8:$F$507)</f>
        <v>0</v>
      </c>
      <c r="G258" s="680">
        <f t="shared" si="32"/>
        <v>0</v>
      </c>
      <c r="H258" s="685">
        <f t="shared" si="28"/>
        <v>0</v>
      </c>
      <c r="I258" s="536">
        <f t="shared" si="29"/>
        <v>0</v>
      </c>
      <c r="J258" s="450"/>
      <c r="K258" s="450"/>
      <c r="M258" s="450"/>
      <c r="N258" s="450"/>
      <c r="O258" s="450"/>
      <c r="P258" s="450"/>
      <c r="Q258" s="450"/>
      <c r="R258" s="450"/>
      <c r="S258" s="450"/>
      <c r="T258" s="450"/>
      <c r="U258" s="450"/>
      <c r="V258" s="450"/>
      <c r="W258" s="450"/>
      <c r="X258" s="450"/>
      <c r="Y258" s="535">
        <f>IF(B258="","",VLOOKUP(B258,Refresh!$A$7:$B$1000,2,FALSE))</f>
        <v>250</v>
      </c>
      <c r="Z258" s="535" t="str">
        <f>IF(Y258="","",VLOOKUP(Y258,Masuk!$B$9:$I$812,8,FALSE))</f>
        <v/>
      </c>
      <c r="AA258" s="577" t="str">
        <f t="shared" si="25"/>
        <v>BB.01</v>
      </c>
      <c r="AB258" s="450"/>
    </row>
    <row r="259" spans="1:28" s="451" customFormat="1" ht="14.15" customHeight="1">
      <c r="A259" s="458" t="str">
        <f>IF(Ref_Brg!A259="","",Ref_Brg!A259)</f>
        <v>BB.01.099</v>
      </c>
      <c r="B259" s="456" t="str">
        <f>IF(Ref_Brg!B259="","",Ref_Brg!B259)</f>
        <v>Minyak dan lemak-lainnya</v>
      </c>
      <c r="C259" s="452" t="str">
        <f>IF(Ref_Brg!C259="","",Ref_Brg!C259)</f>
        <v>kg</v>
      </c>
      <c r="D259" s="453">
        <f>IFERROR(VLOOKUP(B259,Saldo_Brg!$B$9:$D$311,3,FALSE),0)</f>
        <v>0</v>
      </c>
      <c r="E259" s="453">
        <f>SUMIF(Masuk!$E$312:$E$811,B259,Masuk!$H$312:$H$811)</f>
        <v>0</v>
      </c>
      <c r="F259" s="453">
        <f>SUMIF(Keluar!$E$8:$E$507,B259,Keluar!$F$8:$F$507)</f>
        <v>0</v>
      </c>
      <c r="G259" s="680">
        <f t="shared" si="32"/>
        <v>0</v>
      </c>
      <c r="H259" s="685">
        <f t="shared" si="28"/>
        <v>0</v>
      </c>
      <c r="I259" s="536">
        <f t="shared" si="29"/>
        <v>0</v>
      </c>
      <c r="J259" s="450"/>
      <c r="K259" s="450"/>
      <c r="M259" s="450"/>
      <c r="N259" s="450"/>
      <c r="O259" s="450"/>
      <c r="P259" s="450"/>
      <c r="Q259" s="450"/>
      <c r="R259" s="450"/>
      <c r="S259" s="450"/>
      <c r="T259" s="450"/>
      <c r="U259" s="450"/>
      <c r="V259" s="450"/>
      <c r="W259" s="450"/>
      <c r="X259" s="450"/>
      <c r="Y259" s="535">
        <f>IF(B259="","",VLOOKUP(B259,Refresh!$A$7:$B$1000,2,FALSE))</f>
        <v>251</v>
      </c>
      <c r="Z259" s="535" t="str">
        <f>IF(Y259="","",VLOOKUP(Y259,Masuk!$B$9:$I$812,8,FALSE))</f>
        <v/>
      </c>
      <c r="AA259" s="577" t="str">
        <f t="shared" si="25"/>
        <v>BB.01</v>
      </c>
      <c r="AB259" s="450"/>
    </row>
    <row r="260" spans="1:28" s="451" customFormat="1" ht="14.15" customHeight="1">
      <c r="A260" s="584" t="str">
        <f>IF(Ref_Brg!A260="","",Ref_Brg!A260)</f>
        <v>BB.02</v>
      </c>
      <c r="B260" s="579" t="str">
        <f>IF(Ref_Brg!B260="","",Ref_Brg!B260)</f>
        <v>GARAM, GULA, DAN PEMANIS</v>
      </c>
      <c r="C260" s="585" t="str">
        <f>IF(Ref_Brg!C260="","",Ref_Brg!C260)</f>
        <v/>
      </c>
      <c r="D260" s="586"/>
      <c r="E260" s="586"/>
      <c r="F260" s="586"/>
      <c r="G260" s="681"/>
      <c r="H260" s="686"/>
      <c r="I260" s="587"/>
      <c r="J260" s="450"/>
      <c r="K260" s="450"/>
      <c r="M260" s="450"/>
      <c r="N260" s="450"/>
      <c r="O260" s="450"/>
      <c r="P260" s="450"/>
      <c r="Q260" s="450"/>
      <c r="R260" s="450"/>
      <c r="S260" s="450"/>
      <c r="T260" s="450"/>
      <c r="U260" s="450"/>
      <c r="V260" s="450"/>
      <c r="W260" s="450"/>
      <c r="X260" s="450"/>
      <c r="Y260" s="535">
        <f>IF(B260="","",VLOOKUP(B260,Refresh!$A$7:$B$1000,2,FALSE))</f>
        <v>252</v>
      </c>
      <c r="Z260" s="535" t="str">
        <f>IF(Y260="","",VLOOKUP(Y260,Masuk!$B$9:$I$812,8,FALSE))</f>
        <v/>
      </c>
      <c r="AA260" s="577" t="str">
        <f t="shared" si="25"/>
        <v>BB.02</v>
      </c>
      <c r="AB260" s="450"/>
    </row>
    <row r="261" spans="1:28" s="451" customFormat="1" ht="14.15" customHeight="1">
      <c r="A261" s="458" t="str">
        <f>IF(Ref_Brg!A261="","",Ref_Brg!A261)</f>
        <v>BB.02.001</v>
      </c>
      <c r="B261" s="456" t="str">
        <f>IF(Ref_Brg!B261="","",Ref_Brg!B261)</f>
        <v>Garam beryodium</v>
      </c>
      <c r="C261" s="452" t="str">
        <f>IF(Ref_Brg!C261="","",Ref_Brg!C261)</f>
        <v>pak</v>
      </c>
      <c r="D261" s="453">
        <f>IFERROR(VLOOKUP(B261,Saldo_Brg!$B$9:$D$311,3,FALSE),0)</f>
        <v>0</v>
      </c>
      <c r="E261" s="453">
        <f>SUMIF(Masuk!$E$312:$E$811,B261,Masuk!$H$312:$H$811)</f>
        <v>0</v>
      </c>
      <c r="F261" s="453">
        <f>SUMIF(Keluar!$E$8:$E$507,B261,Keluar!$F$8:$F$507)</f>
        <v>0</v>
      </c>
      <c r="G261" s="680">
        <f>D261+E261-F261</f>
        <v>0</v>
      </c>
      <c r="H261" s="685">
        <f t="shared" si="28"/>
        <v>0</v>
      </c>
      <c r="I261" s="536">
        <f t="shared" si="29"/>
        <v>0</v>
      </c>
      <c r="J261" s="450"/>
      <c r="K261" s="450"/>
      <c r="M261" s="450"/>
      <c r="N261" s="450"/>
      <c r="O261" s="450"/>
      <c r="P261" s="450"/>
      <c r="Q261" s="450"/>
      <c r="R261" s="450"/>
      <c r="S261" s="450"/>
      <c r="T261" s="450"/>
      <c r="U261" s="450"/>
      <c r="V261" s="450"/>
      <c r="W261" s="450"/>
      <c r="X261" s="450"/>
      <c r="Y261" s="535">
        <f>IF(B261="","",VLOOKUP(B261,Refresh!$A$7:$B$1000,2,FALSE))</f>
        <v>253</v>
      </c>
      <c r="Z261" s="535" t="str">
        <f>IF(Y261="","",VLOOKUP(Y261,Masuk!$B$9:$I$812,8,FALSE))</f>
        <v/>
      </c>
      <c r="AA261" s="577" t="str">
        <f t="shared" si="25"/>
        <v>BB.02</v>
      </c>
      <c r="AB261" s="450"/>
    </row>
    <row r="262" spans="1:28" s="451" customFormat="1" ht="14.15" customHeight="1">
      <c r="A262" s="458" t="str">
        <f>IF(Ref_Brg!A262="","",Ref_Brg!A262)</f>
        <v>BB.02.002</v>
      </c>
      <c r="B262" s="456" t="str">
        <f>IF(Ref_Brg!B262="","",Ref_Brg!B262)</f>
        <v>Gula pasir</v>
      </c>
      <c r="C262" s="452" t="str">
        <f>IF(Ref_Brg!C262="","",Ref_Brg!C262)</f>
        <v>kg</v>
      </c>
      <c r="D262" s="453">
        <f>IFERROR(VLOOKUP(B262,Saldo_Brg!$B$9:$D$311,3,FALSE),0)</f>
        <v>0</v>
      </c>
      <c r="E262" s="453">
        <f>SUMIF(Masuk!$E$312:$E$811,B262,Masuk!$H$312:$H$811)</f>
        <v>0</v>
      </c>
      <c r="F262" s="453">
        <f>SUMIF(Keluar!$E$8:$E$507,B262,Keluar!$F$8:$F$507)</f>
        <v>0</v>
      </c>
      <c r="G262" s="680">
        <f>D262+E262-F262</f>
        <v>0</v>
      </c>
      <c r="H262" s="685">
        <f t="shared" si="28"/>
        <v>0</v>
      </c>
      <c r="I262" s="536">
        <f t="shared" si="29"/>
        <v>0</v>
      </c>
      <c r="J262" s="450"/>
      <c r="K262" s="450"/>
      <c r="M262" s="450"/>
      <c r="N262" s="450"/>
      <c r="O262" s="450"/>
      <c r="P262" s="450"/>
      <c r="Q262" s="450"/>
      <c r="R262" s="450"/>
      <c r="S262" s="450"/>
      <c r="T262" s="450"/>
      <c r="U262" s="450"/>
      <c r="V262" s="450"/>
      <c r="W262" s="450"/>
      <c r="X262" s="450"/>
      <c r="Y262" s="535">
        <f>IF(B262="","",VLOOKUP(B262,Refresh!$A$7:$B$1000,2,FALSE))</f>
        <v>254</v>
      </c>
      <c r="Z262" s="535" t="str">
        <f>IF(Y262="","",VLOOKUP(Y262,Masuk!$B$9:$I$812,8,FALSE))</f>
        <v/>
      </c>
      <c r="AA262" s="577" t="str">
        <f t="shared" si="25"/>
        <v>BB.02</v>
      </c>
      <c r="AB262" s="450"/>
    </row>
    <row r="263" spans="1:28" s="451" customFormat="1" ht="14.15" customHeight="1">
      <c r="A263" s="458" t="str">
        <f>IF(Ref_Brg!A263="","",Ref_Brg!A263)</f>
        <v>BB.02.003</v>
      </c>
      <c r="B263" s="456" t="str">
        <f>IF(Ref_Brg!B263="","",Ref_Brg!B263)</f>
        <v>Gula merah/aren</v>
      </c>
      <c r="C263" s="452" t="str">
        <f>IF(Ref_Brg!C263="","",Ref_Brg!C263)</f>
        <v>kg</v>
      </c>
      <c r="D263" s="453">
        <f>IFERROR(VLOOKUP(B263,Saldo_Brg!$B$9:$D$311,3,FALSE),0)</f>
        <v>0</v>
      </c>
      <c r="E263" s="453">
        <f>SUMIF(Masuk!$E$312:$E$811,B263,Masuk!$H$312:$H$811)</f>
        <v>0</v>
      </c>
      <c r="F263" s="453">
        <f>SUMIF(Keluar!$E$8:$E$507,B263,Keluar!$F$8:$F$507)</f>
        <v>0</v>
      </c>
      <c r="G263" s="680">
        <f>D263+E263-F263</f>
        <v>0</v>
      </c>
      <c r="H263" s="685">
        <f t="shared" si="28"/>
        <v>0</v>
      </c>
      <c r="I263" s="536">
        <f t="shared" si="29"/>
        <v>0</v>
      </c>
      <c r="J263" s="450"/>
      <c r="K263" s="450"/>
      <c r="M263" s="450"/>
      <c r="N263" s="450"/>
      <c r="O263" s="450"/>
      <c r="P263" s="450"/>
      <c r="Q263" s="450"/>
      <c r="R263" s="450"/>
      <c r="S263" s="450"/>
      <c r="T263" s="450"/>
      <c r="U263" s="450"/>
      <c r="V263" s="450"/>
      <c r="W263" s="450"/>
      <c r="X263" s="450"/>
      <c r="Y263" s="535">
        <f>IF(B263="","",VLOOKUP(B263,Refresh!$A$7:$B$1000,2,FALSE))</f>
        <v>255</v>
      </c>
      <c r="Z263" s="535" t="str">
        <f>IF(Y263="","",VLOOKUP(Y263,Masuk!$B$9:$I$812,8,FALSE))</f>
        <v/>
      </c>
      <c r="AA263" s="577" t="str">
        <f t="shared" si="25"/>
        <v>BB.02</v>
      </c>
      <c r="AB263" s="450"/>
    </row>
    <row r="264" spans="1:28" s="451" customFormat="1" ht="14.15" customHeight="1">
      <c r="A264" s="458" t="str">
        <f>IF(Ref_Brg!A264="","",Ref_Brg!A264)</f>
        <v>BB.02.004</v>
      </c>
      <c r="B264" s="456" t="str">
        <f>IF(Ref_Brg!B264="","",Ref_Brg!B264)</f>
        <v>Madu</v>
      </c>
      <c r="C264" s="452" t="str">
        <f>IF(Ref_Brg!C264="","",Ref_Brg!C264)</f>
        <v>kg</v>
      </c>
      <c r="D264" s="453">
        <f>IFERROR(VLOOKUP(B264,Saldo_Brg!$B$9:$D$311,3,FALSE),0)</f>
        <v>0</v>
      </c>
      <c r="E264" s="453">
        <f>SUMIF(Masuk!$E$312:$E$811,B264,Masuk!$H$312:$H$811)</f>
        <v>0</v>
      </c>
      <c r="F264" s="453">
        <f>SUMIF(Keluar!$E$8:$E$507,B264,Keluar!$F$8:$F$507)</f>
        <v>0</v>
      </c>
      <c r="G264" s="680">
        <f>D264+E264-F264</f>
        <v>0</v>
      </c>
      <c r="H264" s="685">
        <f t="shared" si="28"/>
        <v>0</v>
      </c>
      <c r="I264" s="536">
        <f t="shared" si="29"/>
        <v>0</v>
      </c>
      <c r="J264" s="450"/>
      <c r="K264" s="450"/>
      <c r="M264" s="450"/>
      <c r="N264" s="450"/>
      <c r="O264" s="450"/>
      <c r="P264" s="450"/>
      <c r="Q264" s="450"/>
      <c r="R264" s="450"/>
      <c r="S264" s="450"/>
      <c r="T264" s="450"/>
      <c r="U264" s="450"/>
      <c r="V264" s="450"/>
      <c r="W264" s="450"/>
      <c r="X264" s="450"/>
      <c r="Y264" s="535">
        <f>IF(B264="","",VLOOKUP(B264,Refresh!$A$7:$B$1000,2,FALSE))</f>
        <v>256</v>
      </c>
      <c r="Z264" s="535" t="str">
        <f>IF(Y264="","",VLOOKUP(Y264,Masuk!$B$9:$I$812,8,FALSE))</f>
        <v/>
      </c>
      <c r="AA264" s="577" t="str">
        <f t="shared" ref="AA264:AA311" si="33">LEFT(A264,5)</f>
        <v>BB.02</v>
      </c>
      <c r="AB264" s="450"/>
    </row>
    <row r="265" spans="1:28" s="451" customFormat="1" ht="14.15" customHeight="1">
      <c r="A265" s="458" t="str">
        <f>IF(Ref_Brg!A265="","",Ref_Brg!A265)</f>
        <v>BB.02.099</v>
      </c>
      <c r="B265" s="456" t="str">
        <f>IF(Ref_Brg!B265="","",Ref_Brg!B265)</f>
        <v>Garam, gula, dan pemanis-lainnya</v>
      </c>
      <c r="C265" s="452" t="str">
        <f>IF(Ref_Brg!C265="","",Ref_Brg!C265)</f>
        <v>kg</v>
      </c>
      <c r="D265" s="453">
        <f>IFERROR(VLOOKUP(B265,Saldo_Brg!$B$9:$D$311,3,FALSE),0)</f>
        <v>0</v>
      </c>
      <c r="E265" s="453">
        <f>SUMIF(Masuk!$E$312:$E$811,B265,Masuk!$H$312:$H$811)</f>
        <v>0</v>
      </c>
      <c r="F265" s="453">
        <f>SUMIF(Keluar!$E$8:$E$507,B265,Keluar!$F$8:$F$507)</f>
        <v>0</v>
      </c>
      <c r="G265" s="680">
        <f>D265+E265-F265</f>
        <v>0</v>
      </c>
      <c r="H265" s="685">
        <f t="shared" si="28"/>
        <v>0</v>
      </c>
      <c r="I265" s="536">
        <f t="shared" si="29"/>
        <v>0</v>
      </c>
      <c r="J265" s="450"/>
      <c r="K265" s="450"/>
      <c r="M265" s="450"/>
      <c r="N265" s="450"/>
      <c r="O265" s="450"/>
      <c r="P265" s="450"/>
      <c r="Q265" s="450"/>
      <c r="R265" s="450"/>
      <c r="S265" s="450"/>
      <c r="T265" s="450"/>
      <c r="U265" s="450"/>
      <c r="V265" s="450"/>
      <c r="W265" s="450"/>
      <c r="X265" s="450"/>
      <c r="Y265" s="535">
        <f>IF(B265="","",VLOOKUP(B265,Refresh!$A$7:$B$1000,2,FALSE))</f>
        <v>257</v>
      </c>
      <c r="Z265" s="535" t="str">
        <f>IF(Y265="","",VLOOKUP(Y265,Masuk!$B$9:$I$812,8,FALSE))</f>
        <v/>
      </c>
      <c r="AA265" s="577" t="str">
        <f t="shared" si="33"/>
        <v>BB.02</v>
      </c>
      <c r="AB265" s="450"/>
    </row>
    <row r="266" spans="1:28" s="451" customFormat="1" ht="14.15" customHeight="1">
      <c r="A266" s="584" t="str">
        <f>IF(Ref_Brg!A266="","",Ref_Brg!A266)</f>
        <v>BB.03</v>
      </c>
      <c r="B266" s="579" t="str">
        <f>IF(Ref_Brg!B266="","",Ref_Brg!B266)</f>
        <v>BUMBU KERING (REMPAH)</v>
      </c>
      <c r="C266" s="585" t="str">
        <f>IF(Ref_Brg!C266="","",Ref_Brg!C266)</f>
        <v/>
      </c>
      <c r="D266" s="586"/>
      <c r="E266" s="586"/>
      <c r="F266" s="586"/>
      <c r="G266" s="681"/>
      <c r="H266" s="686"/>
      <c r="I266" s="587"/>
      <c r="J266" s="450"/>
      <c r="K266" s="450"/>
      <c r="M266" s="450"/>
      <c r="N266" s="450"/>
      <c r="O266" s="450"/>
      <c r="P266" s="450"/>
      <c r="Q266" s="450"/>
      <c r="R266" s="450"/>
      <c r="S266" s="450"/>
      <c r="T266" s="450"/>
      <c r="U266" s="450"/>
      <c r="V266" s="450"/>
      <c r="W266" s="450"/>
      <c r="X266" s="450"/>
      <c r="Y266" s="535">
        <f>IF(B266="","",VLOOKUP(B266,Refresh!$A$7:$B$1000,2,FALSE))</f>
        <v>258</v>
      </c>
      <c r="Z266" s="535" t="str">
        <f>IF(Y266="","",VLOOKUP(Y266,Masuk!$B$9:$I$812,8,FALSE))</f>
        <v/>
      </c>
      <c r="AA266" s="577" t="str">
        <f t="shared" si="33"/>
        <v>BB.03</v>
      </c>
      <c r="AB266" s="450"/>
    </row>
    <row r="267" spans="1:28" s="451" customFormat="1" ht="14.15" customHeight="1">
      <c r="A267" s="458" t="str">
        <f>IF(Ref_Brg!A267="","",Ref_Brg!A267)</f>
        <v>BB.03.001</v>
      </c>
      <c r="B267" s="456" t="str">
        <f>IF(Ref_Brg!B267="","",Ref_Brg!B267)</f>
        <v>Lada/merica bubuk</v>
      </c>
      <c r="C267" s="452" t="str">
        <f>IF(Ref_Brg!C267="","",Ref_Brg!C267)</f>
        <v>pcs</v>
      </c>
      <c r="D267" s="453">
        <f>IFERROR(VLOOKUP(B267,Saldo_Brg!$B$9:$D$311,3,FALSE),0)</f>
        <v>0</v>
      </c>
      <c r="E267" s="453">
        <f>SUMIF(Masuk!$E$312:$E$811,B267,Masuk!$H$312:$H$811)</f>
        <v>0</v>
      </c>
      <c r="F267" s="453">
        <f>SUMIF(Keluar!$E$8:$E$507,B267,Keluar!$F$8:$F$507)</f>
        <v>0</v>
      </c>
      <c r="G267" s="680">
        <f t="shared" ref="G267:G276" si="34">D267+E267-F267</f>
        <v>0</v>
      </c>
      <c r="H267" s="685">
        <f t="shared" si="28"/>
        <v>0</v>
      </c>
      <c r="I267" s="536">
        <f t="shared" si="29"/>
        <v>0</v>
      </c>
      <c r="J267" s="450"/>
      <c r="K267" s="450"/>
      <c r="M267" s="450"/>
      <c r="N267" s="450"/>
      <c r="O267" s="450"/>
      <c r="P267" s="450"/>
      <c r="Q267" s="450"/>
      <c r="R267" s="450"/>
      <c r="S267" s="450"/>
      <c r="T267" s="450"/>
      <c r="U267" s="450"/>
      <c r="V267" s="450"/>
      <c r="W267" s="450"/>
      <c r="X267" s="450"/>
      <c r="Y267" s="535">
        <f>IF(B267="","",VLOOKUP(B267,Refresh!$A$7:$B$1000,2,FALSE))</f>
        <v>259</v>
      </c>
      <c r="Z267" s="535" t="str">
        <f>IF(Y267="","",VLOOKUP(Y267,Masuk!$B$9:$I$812,8,FALSE))</f>
        <v/>
      </c>
      <c r="AA267" s="577" t="str">
        <f t="shared" si="33"/>
        <v>BB.03</v>
      </c>
      <c r="AB267" s="450"/>
    </row>
    <row r="268" spans="1:28" s="451" customFormat="1" ht="14.15" customHeight="1">
      <c r="A268" s="458" t="str">
        <f>IF(Ref_Brg!A268="","",Ref_Brg!A268)</f>
        <v>BB.03.002</v>
      </c>
      <c r="B268" s="456" t="str">
        <f>IF(Ref_Brg!B268="","",Ref_Brg!B268)</f>
        <v>Ketumbar bubuk</v>
      </c>
      <c r="C268" s="452" t="str">
        <f>IF(Ref_Brg!C268="","",Ref_Brg!C268)</f>
        <v>pcs</v>
      </c>
      <c r="D268" s="453">
        <f>IFERROR(VLOOKUP(B268,Saldo_Brg!$B$9:$D$311,3,FALSE),0)</f>
        <v>0</v>
      </c>
      <c r="E268" s="453">
        <f>SUMIF(Masuk!$E$312:$E$811,B268,Masuk!$H$312:$H$811)</f>
        <v>0</v>
      </c>
      <c r="F268" s="453">
        <f>SUMIF(Keluar!$E$8:$E$507,B268,Keluar!$F$8:$F$507)</f>
        <v>0</v>
      </c>
      <c r="G268" s="680">
        <f t="shared" si="34"/>
        <v>0</v>
      </c>
      <c r="H268" s="685">
        <f t="shared" si="28"/>
        <v>0</v>
      </c>
      <c r="I268" s="536">
        <f t="shared" si="29"/>
        <v>0</v>
      </c>
      <c r="J268" s="450"/>
      <c r="K268" s="450"/>
      <c r="M268" s="450"/>
      <c r="N268" s="450"/>
      <c r="O268" s="450"/>
      <c r="P268" s="450"/>
      <c r="Q268" s="450"/>
      <c r="R268" s="450"/>
      <c r="S268" s="450"/>
      <c r="T268" s="450"/>
      <c r="U268" s="450"/>
      <c r="V268" s="450"/>
      <c r="W268" s="450"/>
      <c r="X268" s="450"/>
      <c r="Y268" s="535">
        <f>IF(B268="","",VLOOKUP(B268,Refresh!$A$7:$B$1000,2,FALSE))</f>
        <v>260</v>
      </c>
      <c r="Z268" s="535" t="str">
        <f>IF(Y268="","",VLOOKUP(Y268,Masuk!$B$9:$I$812,8,FALSE))</f>
        <v/>
      </c>
      <c r="AA268" s="577" t="str">
        <f t="shared" si="33"/>
        <v>BB.03</v>
      </c>
      <c r="AB268" s="450"/>
    </row>
    <row r="269" spans="1:28" s="451" customFormat="1" ht="14.15" customHeight="1">
      <c r="A269" s="458" t="str">
        <f>IF(Ref_Brg!A269="","",Ref_Brg!A269)</f>
        <v>BB.03.003</v>
      </c>
      <c r="B269" s="456" t="str">
        <f>IF(Ref_Brg!B269="","",Ref_Brg!B269)</f>
        <v>Jinten bubuk</v>
      </c>
      <c r="C269" s="452" t="str">
        <f>IF(Ref_Brg!C269="","",Ref_Brg!C269)</f>
        <v>pcs</v>
      </c>
      <c r="D269" s="453">
        <f>IFERROR(VLOOKUP(B269,Saldo_Brg!$B$9:$D$311,3,FALSE),0)</f>
        <v>0</v>
      </c>
      <c r="E269" s="453">
        <f>SUMIF(Masuk!$E$312:$E$811,B269,Masuk!$H$312:$H$811)</f>
        <v>0</v>
      </c>
      <c r="F269" s="453">
        <f>SUMIF(Keluar!$E$8:$E$507,B269,Keluar!$F$8:$F$507)</f>
        <v>0</v>
      </c>
      <c r="G269" s="680">
        <f t="shared" si="34"/>
        <v>0</v>
      </c>
      <c r="H269" s="685">
        <f t="shared" si="28"/>
        <v>0</v>
      </c>
      <c r="I269" s="536">
        <f t="shared" si="29"/>
        <v>0</v>
      </c>
      <c r="J269" s="450"/>
      <c r="K269" s="450"/>
      <c r="M269" s="450"/>
      <c r="N269" s="450"/>
      <c r="O269" s="450"/>
      <c r="P269" s="450"/>
      <c r="Q269" s="450"/>
      <c r="R269" s="450"/>
      <c r="S269" s="450"/>
      <c r="T269" s="450"/>
      <c r="U269" s="450"/>
      <c r="V269" s="450"/>
      <c r="W269" s="450"/>
      <c r="X269" s="450"/>
      <c r="Y269" s="535">
        <f>IF(B269="","",VLOOKUP(B269,Refresh!$A$7:$B$1000,2,FALSE))</f>
        <v>261</v>
      </c>
      <c r="Z269" s="535" t="str">
        <f>IF(Y269="","",VLOOKUP(Y269,Masuk!$B$9:$I$812,8,FALSE))</f>
        <v/>
      </c>
      <c r="AA269" s="577" t="str">
        <f t="shared" si="33"/>
        <v>BB.03</v>
      </c>
      <c r="AB269" s="450"/>
    </row>
    <row r="270" spans="1:28" s="451" customFormat="1" ht="14.15" customHeight="1">
      <c r="A270" s="458" t="str">
        <f>IF(Ref_Brg!A270="","",Ref_Brg!A270)</f>
        <v>BB.03.004</v>
      </c>
      <c r="B270" s="456" t="str">
        <f>IF(Ref_Brg!B270="","",Ref_Brg!B270)</f>
        <v>Pala bubuk</v>
      </c>
      <c r="C270" s="452" t="str">
        <f>IF(Ref_Brg!C270="","",Ref_Brg!C270)</f>
        <v>pcs</v>
      </c>
      <c r="D270" s="453">
        <f>IFERROR(VLOOKUP(B270,Saldo_Brg!$B$9:$D$311,3,FALSE),0)</f>
        <v>0</v>
      </c>
      <c r="E270" s="453">
        <f>SUMIF(Masuk!$E$312:$E$811,B270,Masuk!$H$312:$H$811)</f>
        <v>0</v>
      </c>
      <c r="F270" s="453">
        <f>SUMIF(Keluar!$E$8:$E$507,B270,Keluar!$F$8:$F$507)</f>
        <v>0</v>
      </c>
      <c r="G270" s="680">
        <f t="shared" si="34"/>
        <v>0</v>
      </c>
      <c r="H270" s="685">
        <f t="shared" si="28"/>
        <v>0</v>
      </c>
      <c r="I270" s="536">
        <f t="shared" si="29"/>
        <v>0</v>
      </c>
      <c r="J270" s="450"/>
      <c r="K270" s="450"/>
      <c r="M270" s="450"/>
      <c r="N270" s="450"/>
      <c r="O270" s="450"/>
      <c r="P270" s="450"/>
      <c r="Q270" s="450"/>
      <c r="R270" s="450"/>
      <c r="S270" s="450"/>
      <c r="T270" s="450"/>
      <c r="U270" s="450"/>
      <c r="V270" s="450"/>
      <c r="W270" s="450"/>
      <c r="X270" s="450"/>
      <c r="Y270" s="535">
        <f>IF(B270="","",VLOOKUP(B270,Refresh!$A$7:$B$1000,2,FALSE))</f>
        <v>262</v>
      </c>
      <c r="Z270" s="535" t="str">
        <f>IF(Y270="","",VLOOKUP(Y270,Masuk!$B$9:$I$812,8,FALSE))</f>
        <v/>
      </c>
      <c r="AA270" s="577" t="str">
        <f t="shared" si="33"/>
        <v>BB.03</v>
      </c>
      <c r="AB270" s="450"/>
    </row>
    <row r="271" spans="1:28" s="451" customFormat="1" ht="14.15" customHeight="1">
      <c r="A271" s="458" t="str">
        <f>IF(Ref_Brg!A271="","",Ref_Brg!A271)</f>
        <v>BB.03.005</v>
      </c>
      <c r="B271" s="456" t="str">
        <f>IF(Ref_Brg!B271="","",Ref_Brg!B271)</f>
        <v>Kayu manis</v>
      </c>
      <c r="C271" s="452" t="str">
        <f>IF(Ref_Brg!C271="","",Ref_Brg!C271)</f>
        <v>pcs</v>
      </c>
      <c r="D271" s="453">
        <f>IFERROR(VLOOKUP(B271,Saldo_Brg!$B$9:$D$311,3,FALSE),0)</f>
        <v>0</v>
      </c>
      <c r="E271" s="453">
        <f>SUMIF(Masuk!$E$312:$E$811,B271,Masuk!$H$312:$H$811)</f>
        <v>0</v>
      </c>
      <c r="F271" s="453">
        <f>SUMIF(Keluar!$E$8:$E$507,B271,Keluar!$F$8:$F$507)</f>
        <v>0</v>
      </c>
      <c r="G271" s="680">
        <f t="shared" si="34"/>
        <v>0</v>
      </c>
      <c r="H271" s="685">
        <f t="shared" si="28"/>
        <v>0</v>
      </c>
      <c r="I271" s="536">
        <f t="shared" si="29"/>
        <v>0</v>
      </c>
      <c r="J271" s="450"/>
      <c r="K271" s="450"/>
      <c r="M271" s="450"/>
      <c r="N271" s="450"/>
      <c r="O271" s="450"/>
      <c r="P271" s="450"/>
      <c r="Q271" s="450"/>
      <c r="R271" s="450"/>
      <c r="S271" s="450"/>
      <c r="T271" s="450"/>
      <c r="U271" s="450"/>
      <c r="V271" s="450"/>
      <c r="W271" s="450"/>
      <c r="X271" s="450"/>
      <c r="Y271" s="535">
        <f>IF(B271="","",VLOOKUP(B271,Refresh!$A$7:$B$1000,2,FALSE))</f>
        <v>263</v>
      </c>
      <c r="Z271" s="535" t="str">
        <f>IF(Y271="","",VLOOKUP(Y271,Masuk!$B$9:$I$812,8,FALSE))</f>
        <v/>
      </c>
      <c r="AA271" s="577" t="str">
        <f t="shared" si="33"/>
        <v>BB.03</v>
      </c>
      <c r="AB271" s="450"/>
    </row>
    <row r="272" spans="1:28" s="451" customFormat="1" ht="14.15" customHeight="1">
      <c r="A272" s="458" t="str">
        <f>IF(Ref_Brg!A272="","",Ref_Brg!A272)</f>
        <v>BB.03.006</v>
      </c>
      <c r="B272" s="456" t="str">
        <f>IF(Ref_Brg!B272="","",Ref_Brg!B272)</f>
        <v>Cengkeh</v>
      </c>
      <c r="C272" s="452" t="str">
        <f>IF(Ref_Brg!C272="","",Ref_Brg!C272)</f>
        <v>pcs</v>
      </c>
      <c r="D272" s="453">
        <f>IFERROR(VLOOKUP(B272,Saldo_Brg!$B$9:$D$311,3,FALSE),0)</f>
        <v>0</v>
      </c>
      <c r="E272" s="453">
        <f>SUMIF(Masuk!$E$312:$E$811,B272,Masuk!$H$312:$H$811)</f>
        <v>0</v>
      </c>
      <c r="F272" s="453">
        <f>SUMIF(Keluar!$E$8:$E$507,B272,Keluar!$F$8:$F$507)</f>
        <v>0</v>
      </c>
      <c r="G272" s="680">
        <f t="shared" si="34"/>
        <v>0</v>
      </c>
      <c r="H272" s="685">
        <f t="shared" ref="H272:H311" si="35">SUMIF(Z272,"&gt;0",Z272)</f>
        <v>0</v>
      </c>
      <c r="I272" s="536">
        <f t="shared" ref="I272:I311" si="36">G272*H272</f>
        <v>0</v>
      </c>
      <c r="J272" s="450"/>
      <c r="K272" s="450"/>
      <c r="M272" s="450"/>
      <c r="N272" s="450"/>
      <c r="O272" s="450"/>
      <c r="P272" s="450"/>
      <c r="Q272" s="450"/>
      <c r="R272" s="450"/>
      <c r="S272" s="450"/>
      <c r="T272" s="450"/>
      <c r="U272" s="450"/>
      <c r="V272" s="450"/>
      <c r="W272" s="450"/>
      <c r="X272" s="450"/>
      <c r="Y272" s="535">
        <f>IF(B272="","",VLOOKUP(B272,Refresh!$A$7:$B$1000,2,FALSE))</f>
        <v>264</v>
      </c>
      <c r="Z272" s="535" t="str">
        <f>IF(Y272="","",VLOOKUP(Y272,Masuk!$B$9:$I$812,8,FALSE))</f>
        <v/>
      </c>
      <c r="AA272" s="577" t="str">
        <f t="shared" si="33"/>
        <v>BB.03</v>
      </c>
      <c r="AB272" s="450"/>
    </row>
    <row r="273" spans="1:28" s="451" customFormat="1" ht="14.15" customHeight="1">
      <c r="A273" s="458" t="str">
        <f>IF(Ref_Brg!A273="","",Ref_Brg!A273)</f>
        <v>BB.03.007</v>
      </c>
      <c r="B273" s="456" t="str">
        <f>IF(Ref_Brg!B273="","",Ref_Brg!B273)</f>
        <v>Kapulaga</v>
      </c>
      <c r="C273" s="452" t="str">
        <f>IF(Ref_Brg!C273="","",Ref_Brg!C273)</f>
        <v>pcs</v>
      </c>
      <c r="D273" s="453">
        <f>IFERROR(VLOOKUP(B273,Saldo_Brg!$B$9:$D$311,3,FALSE),0)</f>
        <v>0</v>
      </c>
      <c r="E273" s="453">
        <f>SUMIF(Masuk!$E$312:$E$811,B273,Masuk!$H$312:$H$811)</f>
        <v>0</v>
      </c>
      <c r="F273" s="453">
        <f>SUMIF(Keluar!$E$8:$E$507,B273,Keluar!$F$8:$F$507)</f>
        <v>0</v>
      </c>
      <c r="G273" s="680">
        <f t="shared" si="34"/>
        <v>0</v>
      </c>
      <c r="H273" s="685">
        <f t="shared" si="35"/>
        <v>0</v>
      </c>
      <c r="I273" s="536">
        <f t="shared" si="36"/>
        <v>0</v>
      </c>
      <c r="J273" s="450"/>
      <c r="K273" s="450"/>
      <c r="M273" s="450"/>
      <c r="N273" s="450"/>
      <c r="O273" s="450"/>
      <c r="P273" s="450"/>
      <c r="Q273" s="450"/>
      <c r="R273" s="450"/>
      <c r="S273" s="450"/>
      <c r="T273" s="450"/>
      <c r="U273" s="450"/>
      <c r="V273" s="450"/>
      <c r="W273" s="450"/>
      <c r="X273" s="450"/>
      <c r="Y273" s="535">
        <f>IF(B273="","",VLOOKUP(B273,Refresh!$A$7:$B$1000,2,FALSE))</f>
        <v>265</v>
      </c>
      <c r="Z273" s="535" t="str">
        <f>IF(Y273="","",VLOOKUP(Y273,Masuk!$B$9:$I$812,8,FALSE))</f>
        <v/>
      </c>
      <c r="AA273" s="577" t="str">
        <f t="shared" si="33"/>
        <v>BB.03</v>
      </c>
      <c r="AB273" s="450"/>
    </row>
    <row r="274" spans="1:28" s="451" customFormat="1" ht="14.15" customHeight="1">
      <c r="A274" s="458" t="str">
        <f>IF(Ref_Brg!A274="","",Ref_Brg!A274)</f>
        <v>BB.03.008</v>
      </c>
      <c r="B274" s="456" t="str">
        <f>IF(Ref_Brg!B274="","",Ref_Brg!B274)</f>
        <v>Daun salam kering</v>
      </c>
      <c r="C274" s="452" t="str">
        <f>IF(Ref_Brg!C274="","",Ref_Brg!C274)</f>
        <v>pcs</v>
      </c>
      <c r="D274" s="453">
        <f>IFERROR(VLOOKUP(B274,Saldo_Brg!$B$9:$D$311,3,FALSE),0)</f>
        <v>0</v>
      </c>
      <c r="E274" s="453">
        <f>SUMIF(Masuk!$E$312:$E$811,B274,Masuk!$H$312:$H$811)</f>
        <v>0</v>
      </c>
      <c r="F274" s="453">
        <f>SUMIF(Keluar!$E$8:$E$507,B274,Keluar!$F$8:$F$507)</f>
        <v>0</v>
      </c>
      <c r="G274" s="680">
        <f t="shared" si="34"/>
        <v>0</v>
      </c>
      <c r="H274" s="685">
        <f t="shared" si="35"/>
        <v>0</v>
      </c>
      <c r="I274" s="536">
        <f t="shared" si="36"/>
        <v>0</v>
      </c>
      <c r="J274" s="450"/>
      <c r="K274" s="450"/>
      <c r="M274" s="450"/>
      <c r="N274" s="450"/>
      <c r="O274" s="450"/>
      <c r="P274" s="450"/>
      <c r="Q274" s="450"/>
      <c r="R274" s="450"/>
      <c r="S274" s="450"/>
      <c r="T274" s="450"/>
      <c r="U274" s="450"/>
      <c r="V274" s="450"/>
      <c r="W274" s="450"/>
      <c r="X274" s="450"/>
      <c r="Y274" s="535">
        <f>IF(B274="","",VLOOKUP(B274,Refresh!$A$7:$B$1000,2,FALSE))</f>
        <v>266</v>
      </c>
      <c r="Z274" s="535" t="str">
        <f>IF(Y274="","",VLOOKUP(Y274,Masuk!$B$9:$I$812,8,FALSE))</f>
        <v/>
      </c>
      <c r="AA274" s="577" t="str">
        <f t="shared" si="33"/>
        <v>BB.03</v>
      </c>
      <c r="AB274" s="450"/>
    </row>
    <row r="275" spans="1:28" s="451" customFormat="1" ht="14.15" customHeight="1">
      <c r="A275" s="458" t="str">
        <f>IF(Ref_Brg!A275="","",Ref_Brg!A275)</f>
        <v>BB.03.009</v>
      </c>
      <c r="B275" s="456" t="str">
        <f>IF(Ref_Brg!B275="","",Ref_Brg!B275)</f>
        <v>Oregano</v>
      </c>
      <c r="C275" s="452" t="str">
        <f>IF(Ref_Brg!C275="","",Ref_Brg!C275)</f>
        <v>pcs</v>
      </c>
      <c r="D275" s="453">
        <f>IFERROR(VLOOKUP(B275,Saldo_Brg!$B$9:$D$311,3,FALSE),0)</f>
        <v>0</v>
      </c>
      <c r="E275" s="453">
        <f>SUMIF(Masuk!$E$312:$E$811,B275,Masuk!$H$312:$H$811)</f>
        <v>0</v>
      </c>
      <c r="F275" s="453">
        <f>SUMIF(Keluar!$E$8:$E$507,B275,Keluar!$F$8:$F$507)</f>
        <v>0</v>
      </c>
      <c r="G275" s="680">
        <f t="shared" si="34"/>
        <v>0</v>
      </c>
      <c r="H275" s="685">
        <f t="shared" si="35"/>
        <v>0</v>
      </c>
      <c r="I275" s="536">
        <f t="shared" si="36"/>
        <v>0</v>
      </c>
      <c r="J275" s="450"/>
      <c r="K275" s="450"/>
      <c r="M275" s="450"/>
      <c r="N275" s="450"/>
      <c r="O275" s="450"/>
      <c r="P275" s="450"/>
      <c r="Q275" s="450"/>
      <c r="R275" s="450"/>
      <c r="S275" s="450"/>
      <c r="T275" s="450"/>
      <c r="U275" s="450"/>
      <c r="V275" s="450"/>
      <c r="W275" s="450"/>
      <c r="X275" s="450"/>
      <c r="Y275" s="535">
        <f>IF(B275="","",VLOOKUP(B275,Refresh!$A$7:$B$1000,2,FALSE))</f>
        <v>267</v>
      </c>
      <c r="Z275" s="535" t="str">
        <f>IF(Y275="","",VLOOKUP(Y275,Masuk!$B$9:$I$812,8,FALSE))</f>
        <v/>
      </c>
      <c r="AA275" s="577" t="str">
        <f t="shared" si="33"/>
        <v>BB.03</v>
      </c>
      <c r="AB275" s="450"/>
    </row>
    <row r="276" spans="1:28" s="451" customFormat="1" ht="14.15" customHeight="1">
      <c r="A276" s="458" t="str">
        <f>IF(Ref_Brg!A276="","",Ref_Brg!A276)</f>
        <v>BB.03.099</v>
      </c>
      <c r="B276" s="456" t="str">
        <f>IF(Ref_Brg!B276="","",Ref_Brg!B276)</f>
        <v>Bumbu kering (rempah)-lainnya</v>
      </c>
      <c r="C276" s="452" t="str">
        <f>IF(Ref_Brg!C276="","",Ref_Brg!C276)</f>
        <v>pcs</v>
      </c>
      <c r="D276" s="453">
        <f>IFERROR(VLOOKUP(B276,Saldo_Brg!$B$9:$D$311,3,FALSE),0)</f>
        <v>0</v>
      </c>
      <c r="E276" s="453">
        <f>SUMIF(Masuk!$E$312:$E$811,B276,Masuk!$H$312:$H$811)</f>
        <v>0</v>
      </c>
      <c r="F276" s="453">
        <f>SUMIF(Keluar!$E$8:$E$507,B276,Keluar!$F$8:$F$507)</f>
        <v>0</v>
      </c>
      <c r="G276" s="680">
        <f t="shared" si="34"/>
        <v>0</v>
      </c>
      <c r="H276" s="685">
        <f t="shared" si="35"/>
        <v>0</v>
      </c>
      <c r="I276" s="536">
        <f t="shared" si="36"/>
        <v>0</v>
      </c>
      <c r="J276" s="450"/>
      <c r="K276" s="450"/>
      <c r="M276" s="450"/>
      <c r="N276" s="450"/>
      <c r="O276" s="450"/>
      <c r="P276" s="450"/>
      <c r="Q276" s="450"/>
      <c r="R276" s="450"/>
      <c r="S276" s="450"/>
      <c r="T276" s="450"/>
      <c r="U276" s="450"/>
      <c r="V276" s="450"/>
      <c r="W276" s="450"/>
      <c r="X276" s="450"/>
      <c r="Y276" s="535">
        <f>IF(B276="","",VLOOKUP(B276,Refresh!$A$7:$B$1000,2,FALSE))</f>
        <v>268</v>
      </c>
      <c r="Z276" s="535" t="str">
        <f>IF(Y276="","",VLOOKUP(Y276,Masuk!$B$9:$I$812,8,FALSE))</f>
        <v/>
      </c>
      <c r="AA276" s="577" t="str">
        <f t="shared" si="33"/>
        <v>BB.03</v>
      </c>
      <c r="AB276" s="450"/>
    </row>
    <row r="277" spans="1:28" s="451" customFormat="1" ht="14.15" customHeight="1">
      <c r="A277" s="584" t="str">
        <f>IF(Ref_Brg!A277="","",Ref_Brg!A277)</f>
        <v>BB.04</v>
      </c>
      <c r="B277" s="579" t="str">
        <f>IF(Ref_Brg!B277="","",Ref_Brg!B277)</f>
        <v>BUMBU CAIR, SAUS, DAN KONDIMEN</v>
      </c>
      <c r="C277" s="585" t="str">
        <f>IF(Ref_Brg!C277="","",Ref_Brg!C277)</f>
        <v/>
      </c>
      <c r="D277" s="586"/>
      <c r="E277" s="586"/>
      <c r="F277" s="586"/>
      <c r="G277" s="681"/>
      <c r="H277" s="686"/>
      <c r="I277" s="587"/>
      <c r="J277" s="450"/>
      <c r="K277" s="450"/>
      <c r="M277" s="450"/>
      <c r="N277" s="450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535">
        <f>IF(B277="","",VLOOKUP(B277,Refresh!$A$7:$B$1000,2,FALSE))</f>
        <v>269</v>
      </c>
      <c r="Z277" s="535" t="str">
        <f>IF(Y277="","",VLOOKUP(Y277,Masuk!$B$9:$I$812,8,FALSE))</f>
        <v/>
      </c>
      <c r="AA277" s="577" t="str">
        <f t="shared" si="33"/>
        <v>BB.04</v>
      </c>
      <c r="AB277" s="450"/>
    </row>
    <row r="278" spans="1:28" s="451" customFormat="1" ht="14.15" customHeight="1">
      <c r="A278" s="458" t="str">
        <f>IF(Ref_Brg!A278="","",Ref_Brg!A278)</f>
        <v>BB.04.001</v>
      </c>
      <c r="B278" s="456" t="str">
        <f>IF(Ref_Brg!B278="","",Ref_Brg!B278)</f>
        <v>Kecap manis</v>
      </c>
      <c r="C278" s="452" t="str">
        <f>IF(Ref_Brg!C278="","",Ref_Brg!C278)</f>
        <v>botol</v>
      </c>
      <c r="D278" s="453">
        <f>IFERROR(VLOOKUP(B278,Saldo_Brg!$B$9:$D$311,3,FALSE),0)</f>
        <v>0</v>
      </c>
      <c r="E278" s="453">
        <f>SUMIF(Masuk!$E$312:$E$811,B278,Masuk!$H$312:$H$811)</f>
        <v>0</v>
      </c>
      <c r="F278" s="453">
        <f>SUMIF(Keluar!$E$8:$E$507,B278,Keluar!$F$8:$F$507)</f>
        <v>0</v>
      </c>
      <c r="G278" s="680">
        <f t="shared" ref="G278:G285" si="37">D278+E278-F278</f>
        <v>0</v>
      </c>
      <c r="H278" s="685">
        <f t="shared" si="35"/>
        <v>0</v>
      </c>
      <c r="I278" s="536">
        <f t="shared" si="36"/>
        <v>0</v>
      </c>
      <c r="J278" s="450"/>
      <c r="K278" s="450"/>
      <c r="M278" s="450"/>
      <c r="N278" s="450"/>
      <c r="O278" s="450"/>
      <c r="P278" s="450"/>
      <c r="Q278" s="450"/>
      <c r="R278" s="450"/>
      <c r="S278" s="450"/>
      <c r="T278" s="450"/>
      <c r="U278" s="450"/>
      <c r="V278" s="450"/>
      <c r="W278" s="450"/>
      <c r="X278" s="450"/>
      <c r="Y278" s="535">
        <f>IF(B278="","",VLOOKUP(B278,Refresh!$A$7:$B$1000,2,FALSE))</f>
        <v>270</v>
      </c>
      <c r="Z278" s="535" t="str">
        <f>IF(Y278="","",VLOOKUP(Y278,Masuk!$B$9:$I$812,8,FALSE))</f>
        <v/>
      </c>
      <c r="AA278" s="577" t="str">
        <f t="shared" si="33"/>
        <v>BB.04</v>
      </c>
      <c r="AB278" s="450"/>
    </row>
    <row r="279" spans="1:28" s="451" customFormat="1" ht="14.15" customHeight="1">
      <c r="A279" s="458" t="str">
        <f>IF(Ref_Brg!A279="","",Ref_Brg!A279)</f>
        <v>BB.04.002</v>
      </c>
      <c r="B279" s="456" t="str">
        <f>IF(Ref_Brg!B279="","",Ref_Brg!B279)</f>
        <v>Kecap asin</v>
      </c>
      <c r="C279" s="452" t="str">
        <f>IF(Ref_Brg!C279="","",Ref_Brg!C279)</f>
        <v>botol</v>
      </c>
      <c r="D279" s="453">
        <f>IFERROR(VLOOKUP(B279,Saldo_Brg!$B$9:$D$311,3,FALSE),0)</f>
        <v>0</v>
      </c>
      <c r="E279" s="453">
        <f>SUMIF(Masuk!$E$312:$E$811,B279,Masuk!$H$312:$H$811)</f>
        <v>0</v>
      </c>
      <c r="F279" s="453">
        <f>SUMIF(Keluar!$E$8:$E$507,B279,Keluar!$F$8:$F$507)</f>
        <v>0</v>
      </c>
      <c r="G279" s="680">
        <f t="shared" si="37"/>
        <v>0</v>
      </c>
      <c r="H279" s="685">
        <f t="shared" si="35"/>
        <v>0</v>
      </c>
      <c r="I279" s="536">
        <f t="shared" si="36"/>
        <v>0</v>
      </c>
      <c r="J279" s="450"/>
      <c r="K279" s="450"/>
      <c r="M279" s="450"/>
      <c r="N279" s="450"/>
      <c r="O279" s="450"/>
      <c r="P279" s="450"/>
      <c r="Q279" s="450"/>
      <c r="R279" s="450"/>
      <c r="S279" s="450"/>
      <c r="T279" s="450"/>
      <c r="U279" s="450"/>
      <c r="V279" s="450"/>
      <c r="W279" s="450"/>
      <c r="X279" s="450"/>
      <c r="Y279" s="535">
        <f>IF(B279="","",VLOOKUP(B279,Refresh!$A$7:$B$1000,2,FALSE))</f>
        <v>271</v>
      </c>
      <c r="Z279" s="535" t="str">
        <f>IF(Y279="","",VLOOKUP(Y279,Masuk!$B$9:$I$812,8,FALSE))</f>
        <v/>
      </c>
      <c r="AA279" s="577" t="str">
        <f t="shared" si="33"/>
        <v>BB.04</v>
      </c>
      <c r="AB279" s="450"/>
    </row>
    <row r="280" spans="1:28" s="451" customFormat="1" ht="14.15" customHeight="1">
      <c r="A280" s="458" t="str">
        <f>IF(Ref_Brg!A280="","",Ref_Brg!A280)</f>
        <v>BB.04.003</v>
      </c>
      <c r="B280" s="456" t="str">
        <f>IF(Ref_Brg!B280="","",Ref_Brg!B280)</f>
        <v>Saus sambal</v>
      </c>
      <c r="C280" s="452" t="str">
        <f>IF(Ref_Brg!C280="","",Ref_Brg!C280)</f>
        <v>botol</v>
      </c>
      <c r="D280" s="453">
        <f>IFERROR(VLOOKUP(B280,Saldo_Brg!$B$9:$D$311,3,FALSE),0)</f>
        <v>0</v>
      </c>
      <c r="E280" s="453">
        <f>SUMIF(Masuk!$E$312:$E$811,B280,Masuk!$H$312:$H$811)</f>
        <v>0</v>
      </c>
      <c r="F280" s="453">
        <f>SUMIF(Keluar!$E$8:$E$507,B280,Keluar!$F$8:$F$507)</f>
        <v>0</v>
      </c>
      <c r="G280" s="680">
        <f t="shared" si="37"/>
        <v>0</v>
      </c>
      <c r="H280" s="685">
        <f t="shared" si="35"/>
        <v>0</v>
      </c>
      <c r="I280" s="536">
        <f t="shared" si="36"/>
        <v>0</v>
      </c>
      <c r="J280" s="450"/>
      <c r="K280" s="450"/>
      <c r="M280" s="450"/>
      <c r="N280" s="450"/>
      <c r="O280" s="450"/>
      <c r="P280" s="450"/>
      <c r="Q280" s="450"/>
      <c r="R280" s="450"/>
      <c r="S280" s="450"/>
      <c r="T280" s="450"/>
      <c r="U280" s="450"/>
      <c r="V280" s="450"/>
      <c r="W280" s="450"/>
      <c r="X280" s="450"/>
      <c r="Y280" s="535">
        <f>IF(B280="","",VLOOKUP(B280,Refresh!$A$7:$B$1000,2,FALSE))</f>
        <v>272</v>
      </c>
      <c r="Z280" s="535" t="str">
        <f>IF(Y280="","",VLOOKUP(Y280,Masuk!$B$9:$I$812,8,FALSE))</f>
        <v/>
      </c>
      <c r="AA280" s="577" t="str">
        <f t="shared" si="33"/>
        <v>BB.04</v>
      </c>
      <c r="AB280" s="450"/>
    </row>
    <row r="281" spans="1:28" s="451" customFormat="1" ht="14.15" customHeight="1">
      <c r="A281" s="458" t="str">
        <f>IF(Ref_Brg!A281="","",Ref_Brg!A281)</f>
        <v>BB.04.004</v>
      </c>
      <c r="B281" s="456" t="str">
        <f>IF(Ref_Brg!B281="","",Ref_Brg!B281)</f>
        <v>Saus tomat</v>
      </c>
      <c r="C281" s="452" t="str">
        <f>IF(Ref_Brg!C281="","",Ref_Brg!C281)</f>
        <v>botol</v>
      </c>
      <c r="D281" s="453">
        <f>IFERROR(VLOOKUP(B281,Saldo_Brg!$B$9:$D$311,3,FALSE),0)</f>
        <v>0</v>
      </c>
      <c r="E281" s="453">
        <f>SUMIF(Masuk!$E$312:$E$811,B281,Masuk!$H$312:$H$811)</f>
        <v>0</v>
      </c>
      <c r="F281" s="453">
        <f>SUMIF(Keluar!$E$8:$E$507,B281,Keluar!$F$8:$F$507)</f>
        <v>0</v>
      </c>
      <c r="G281" s="680">
        <f t="shared" si="37"/>
        <v>0</v>
      </c>
      <c r="H281" s="685">
        <f t="shared" si="35"/>
        <v>0</v>
      </c>
      <c r="I281" s="536">
        <f t="shared" si="36"/>
        <v>0</v>
      </c>
      <c r="J281" s="450"/>
      <c r="K281" s="450"/>
      <c r="M281" s="450"/>
      <c r="N281" s="450"/>
      <c r="O281" s="450"/>
      <c r="P281" s="450"/>
      <c r="Q281" s="450"/>
      <c r="R281" s="450"/>
      <c r="S281" s="450"/>
      <c r="T281" s="450"/>
      <c r="U281" s="450"/>
      <c r="V281" s="450"/>
      <c r="W281" s="450"/>
      <c r="X281" s="450"/>
      <c r="Y281" s="535">
        <f>IF(B281="","",VLOOKUP(B281,Refresh!$A$7:$B$1000,2,FALSE))</f>
        <v>273</v>
      </c>
      <c r="Z281" s="535" t="str">
        <f>IF(Y281="","",VLOOKUP(Y281,Masuk!$B$9:$I$812,8,FALSE))</f>
        <v/>
      </c>
      <c r="AA281" s="577" t="str">
        <f t="shared" si="33"/>
        <v>BB.04</v>
      </c>
      <c r="AB281" s="450"/>
    </row>
    <row r="282" spans="1:28" s="451" customFormat="1" ht="14.15" customHeight="1">
      <c r="A282" s="458" t="str">
        <f>IF(Ref_Brg!A282="","",Ref_Brg!A282)</f>
        <v>BB.04.005</v>
      </c>
      <c r="B282" s="456" t="str">
        <f>IF(Ref_Brg!B282="","",Ref_Brg!B282)</f>
        <v>Saus tiram</v>
      </c>
      <c r="C282" s="452" t="str">
        <f>IF(Ref_Brg!C282="","",Ref_Brg!C282)</f>
        <v>botol</v>
      </c>
      <c r="D282" s="453">
        <f>IFERROR(VLOOKUP(B282,Saldo_Brg!$B$9:$D$311,3,FALSE),0)</f>
        <v>0</v>
      </c>
      <c r="E282" s="453">
        <f>SUMIF(Masuk!$E$312:$E$811,B282,Masuk!$H$312:$H$811)</f>
        <v>0</v>
      </c>
      <c r="F282" s="453">
        <f>SUMIF(Keluar!$E$8:$E$507,B282,Keluar!$F$8:$F$507)</f>
        <v>0</v>
      </c>
      <c r="G282" s="680">
        <f t="shared" si="37"/>
        <v>0</v>
      </c>
      <c r="H282" s="685">
        <f t="shared" si="35"/>
        <v>0</v>
      </c>
      <c r="I282" s="536">
        <f t="shared" si="36"/>
        <v>0</v>
      </c>
      <c r="J282" s="450"/>
      <c r="K282" s="450"/>
      <c r="M282" s="450"/>
      <c r="N282" s="450"/>
      <c r="O282" s="450"/>
      <c r="P282" s="450"/>
      <c r="Q282" s="450"/>
      <c r="R282" s="450"/>
      <c r="S282" s="450"/>
      <c r="T282" s="450"/>
      <c r="U282" s="450"/>
      <c r="V282" s="450"/>
      <c r="W282" s="450"/>
      <c r="X282" s="450"/>
      <c r="Y282" s="535">
        <f>IF(B282="","",VLOOKUP(B282,Refresh!$A$7:$B$1000,2,FALSE))</f>
        <v>274</v>
      </c>
      <c r="Z282" s="535" t="str">
        <f>IF(Y282="","",VLOOKUP(Y282,Masuk!$B$9:$I$812,8,FALSE))</f>
        <v/>
      </c>
      <c r="AA282" s="577" t="str">
        <f t="shared" si="33"/>
        <v>BB.04</v>
      </c>
      <c r="AB282" s="450"/>
    </row>
    <row r="283" spans="1:28" s="451" customFormat="1" ht="14.15" customHeight="1">
      <c r="A283" s="458" t="str">
        <f>IF(Ref_Brg!A283="","",Ref_Brg!A283)</f>
        <v>BB.04.006</v>
      </c>
      <c r="B283" s="456" t="str">
        <f>IF(Ref_Brg!B283="","",Ref_Brg!B283)</f>
        <v>Cuka makan</v>
      </c>
      <c r="C283" s="452" t="str">
        <f>IF(Ref_Brg!C283="","",Ref_Brg!C283)</f>
        <v>botol</v>
      </c>
      <c r="D283" s="453">
        <f>IFERROR(VLOOKUP(B283,Saldo_Brg!$B$9:$D$311,3,FALSE),0)</f>
        <v>0</v>
      </c>
      <c r="E283" s="453">
        <f>SUMIF(Masuk!$E$312:$E$811,B283,Masuk!$H$312:$H$811)</f>
        <v>0</v>
      </c>
      <c r="F283" s="453">
        <f>SUMIF(Keluar!$E$8:$E$507,B283,Keluar!$F$8:$F$507)</f>
        <v>0</v>
      </c>
      <c r="G283" s="680">
        <f t="shared" si="37"/>
        <v>0</v>
      </c>
      <c r="H283" s="685">
        <f t="shared" si="35"/>
        <v>0</v>
      </c>
      <c r="I283" s="536">
        <f t="shared" si="36"/>
        <v>0</v>
      </c>
      <c r="J283" s="450"/>
      <c r="K283" s="450"/>
      <c r="M283" s="450"/>
      <c r="N283" s="450"/>
      <c r="O283" s="450"/>
      <c r="P283" s="450"/>
      <c r="Q283" s="450"/>
      <c r="R283" s="450"/>
      <c r="S283" s="450"/>
      <c r="T283" s="450"/>
      <c r="U283" s="450"/>
      <c r="V283" s="450"/>
      <c r="W283" s="450"/>
      <c r="X283" s="450"/>
      <c r="Y283" s="535">
        <f>IF(B283="","",VLOOKUP(B283,Refresh!$A$7:$B$1000,2,FALSE))</f>
        <v>275</v>
      </c>
      <c r="Z283" s="535" t="str">
        <f>IF(Y283="","",VLOOKUP(Y283,Masuk!$B$9:$I$812,8,FALSE))</f>
        <v/>
      </c>
      <c r="AA283" s="577" t="str">
        <f t="shared" si="33"/>
        <v>BB.04</v>
      </c>
      <c r="AB283" s="450"/>
    </row>
    <row r="284" spans="1:28" s="451" customFormat="1" ht="14.15" customHeight="1">
      <c r="A284" s="458" t="str">
        <f>IF(Ref_Brg!A284="","",Ref_Brg!A284)</f>
        <v>BB.04.007</v>
      </c>
      <c r="B284" s="456" t="str">
        <f>IF(Ref_Brg!B284="","",Ref_Brg!B284)</f>
        <v>Mayones</v>
      </c>
      <c r="C284" s="452" t="str">
        <f>IF(Ref_Brg!C284="","",Ref_Brg!C284)</f>
        <v>botol</v>
      </c>
      <c r="D284" s="453">
        <f>IFERROR(VLOOKUP(B284,Saldo_Brg!$B$9:$D$311,3,FALSE),0)</f>
        <v>0</v>
      </c>
      <c r="E284" s="453">
        <f>SUMIF(Masuk!$E$312:$E$811,B284,Masuk!$H$312:$H$811)</f>
        <v>0</v>
      </c>
      <c r="F284" s="453">
        <f>SUMIF(Keluar!$E$8:$E$507,B284,Keluar!$F$8:$F$507)</f>
        <v>0</v>
      </c>
      <c r="G284" s="680">
        <f t="shared" si="37"/>
        <v>0</v>
      </c>
      <c r="H284" s="685">
        <f t="shared" si="35"/>
        <v>0</v>
      </c>
      <c r="I284" s="536">
        <f t="shared" si="36"/>
        <v>0</v>
      </c>
      <c r="J284" s="450"/>
      <c r="K284" s="450"/>
      <c r="M284" s="450"/>
      <c r="N284" s="450"/>
      <c r="O284" s="450"/>
      <c r="P284" s="450"/>
      <c r="Q284" s="450"/>
      <c r="R284" s="450"/>
      <c r="S284" s="450"/>
      <c r="T284" s="450"/>
      <c r="U284" s="450"/>
      <c r="V284" s="450"/>
      <c r="W284" s="450"/>
      <c r="X284" s="450"/>
      <c r="Y284" s="535">
        <f>IF(B284="","",VLOOKUP(B284,Refresh!$A$7:$B$1000,2,FALSE))</f>
        <v>276</v>
      </c>
      <c r="Z284" s="535" t="str">
        <f>IF(Y284="","",VLOOKUP(Y284,Masuk!$B$9:$I$812,8,FALSE))</f>
        <v/>
      </c>
      <c r="AA284" s="577" t="str">
        <f t="shared" si="33"/>
        <v>BB.04</v>
      </c>
      <c r="AB284" s="450"/>
    </row>
    <row r="285" spans="1:28" s="451" customFormat="1" ht="14.15" customHeight="1">
      <c r="A285" s="458" t="str">
        <f>IF(Ref_Brg!A285="","",Ref_Brg!A285)</f>
        <v>BB.04.099</v>
      </c>
      <c r="B285" s="456" t="str">
        <f>IF(Ref_Brg!B285="","",Ref_Brg!B285)</f>
        <v>Bumbu cair, saus, dan kondimen-lainnya</v>
      </c>
      <c r="C285" s="452" t="str">
        <f>IF(Ref_Brg!C285="","",Ref_Brg!C285)</f>
        <v>botol</v>
      </c>
      <c r="D285" s="453">
        <f>IFERROR(VLOOKUP(B285,Saldo_Brg!$B$9:$D$311,3,FALSE),0)</f>
        <v>0</v>
      </c>
      <c r="E285" s="453">
        <f>SUMIF(Masuk!$E$312:$E$811,B285,Masuk!$H$312:$H$811)</f>
        <v>0</v>
      </c>
      <c r="F285" s="453">
        <f>SUMIF(Keluar!$E$8:$E$507,B285,Keluar!$F$8:$F$507)</f>
        <v>0</v>
      </c>
      <c r="G285" s="680">
        <f t="shared" si="37"/>
        <v>0</v>
      </c>
      <c r="H285" s="685">
        <f t="shared" si="35"/>
        <v>0</v>
      </c>
      <c r="I285" s="536">
        <f t="shared" si="36"/>
        <v>0</v>
      </c>
      <c r="J285" s="450"/>
      <c r="K285" s="450"/>
      <c r="M285" s="450"/>
      <c r="N285" s="450"/>
      <c r="O285" s="450"/>
      <c r="P285" s="450"/>
      <c r="Q285" s="450"/>
      <c r="R285" s="450"/>
      <c r="S285" s="450"/>
      <c r="T285" s="450"/>
      <c r="U285" s="450"/>
      <c r="V285" s="450"/>
      <c r="W285" s="450"/>
      <c r="X285" s="450"/>
      <c r="Y285" s="535">
        <f>IF(B285="","",VLOOKUP(B285,Refresh!$A$7:$B$1000,2,FALSE))</f>
        <v>277</v>
      </c>
      <c r="Z285" s="535" t="str">
        <f>IF(Y285="","",VLOOKUP(Y285,Masuk!$B$9:$I$812,8,FALSE))</f>
        <v/>
      </c>
      <c r="AA285" s="577" t="str">
        <f t="shared" si="33"/>
        <v>BB.04</v>
      </c>
      <c r="AB285" s="450"/>
    </row>
    <row r="286" spans="1:28" s="451" customFormat="1" ht="14.15" customHeight="1">
      <c r="A286" s="584" t="str">
        <f>IF(Ref_Brg!A286="","",Ref_Brg!A286)</f>
        <v>BB.05</v>
      </c>
      <c r="B286" s="579" t="str">
        <f>IF(Ref_Brg!B286="","",Ref_Brg!B286)</f>
        <v>PRODUK OLAHAN DASAR</v>
      </c>
      <c r="C286" s="585" t="str">
        <f>IF(Ref_Brg!C286="","",Ref_Brg!C286)</f>
        <v/>
      </c>
      <c r="D286" s="586"/>
      <c r="E286" s="586"/>
      <c r="F286" s="586"/>
      <c r="G286" s="681"/>
      <c r="H286" s="686"/>
      <c r="I286" s="587"/>
      <c r="J286" s="450"/>
      <c r="K286" s="450"/>
      <c r="M286" s="450"/>
      <c r="N286" s="450"/>
      <c r="O286" s="450"/>
      <c r="P286" s="450"/>
      <c r="Q286" s="450"/>
      <c r="R286" s="450"/>
      <c r="S286" s="450"/>
      <c r="T286" s="450"/>
      <c r="U286" s="450"/>
      <c r="V286" s="450"/>
      <c r="W286" s="450"/>
      <c r="X286" s="450"/>
      <c r="Y286" s="535">
        <f>IF(B286="","",VLOOKUP(B286,Refresh!$A$7:$B$1000,2,FALSE))</f>
        <v>278</v>
      </c>
      <c r="Z286" s="535" t="str">
        <f>IF(Y286="","",VLOOKUP(Y286,Masuk!$B$9:$I$812,8,FALSE))</f>
        <v/>
      </c>
      <c r="AA286" s="577" t="str">
        <f t="shared" si="33"/>
        <v>BB.05</v>
      </c>
      <c r="AB286" s="450"/>
    </row>
    <row r="287" spans="1:28" s="451" customFormat="1" ht="14.15" customHeight="1">
      <c r="A287" s="458" t="str">
        <f>IF(Ref_Brg!A287="","",Ref_Brg!A287)</f>
        <v>BB.05.001</v>
      </c>
      <c r="B287" s="456" t="str">
        <f>IF(Ref_Brg!B287="","",Ref_Brg!B287)</f>
        <v>Santan segar</v>
      </c>
      <c r="C287" s="452" t="str">
        <f>IF(Ref_Brg!C287="","",Ref_Brg!C287)</f>
        <v>pcs</v>
      </c>
      <c r="D287" s="453">
        <f>IFERROR(VLOOKUP(B287,Saldo_Brg!$B$9:$D$311,3,FALSE),0)</f>
        <v>0</v>
      </c>
      <c r="E287" s="453">
        <f>SUMIF(Masuk!$E$312:$E$811,B287,Masuk!$H$312:$H$811)</f>
        <v>0</v>
      </c>
      <c r="F287" s="453">
        <f>SUMIF(Keluar!$E$8:$E$507,B287,Keluar!$F$8:$F$507)</f>
        <v>0</v>
      </c>
      <c r="G287" s="680">
        <f t="shared" ref="G287:G295" si="38">D287+E287-F287</f>
        <v>0</v>
      </c>
      <c r="H287" s="685">
        <f t="shared" si="35"/>
        <v>0</v>
      </c>
      <c r="I287" s="536">
        <f t="shared" si="36"/>
        <v>0</v>
      </c>
      <c r="J287" s="450"/>
      <c r="K287" s="450"/>
      <c r="M287" s="450"/>
      <c r="N287" s="450"/>
      <c r="O287" s="450"/>
      <c r="P287" s="450"/>
      <c r="Q287" s="450"/>
      <c r="R287" s="450"/>
      <c r="S287" s="450"/>
      <c r="T287" s="450"/>
      <c r="U287" s="450"/>
      <c r="V287" s="450"/>
      <c r="W287" s="450"/>
      <c r="X287" s="450"/>
      <c r="Y287" s="535">
        <f>IF(B287="","",VLOOKUP(B287,Refresh!$A$7:$B$1000,2,FALSE))</f>
        <v>279</v>
      </c>
      <c r="Z287" s="535" t="str">
        <f>IF(Y287="","",VLOOKUP(Y287,Masuk!$B$9:$I$812,8,FALSE))</f>
        <v/>
      </c>
      <c r="AA287" s="577" t="str">
        <f t="shared" si="33"/>
        <v>BB.05</v>
      </c>
      <c r="AB287" s="450"/>
    </row>
    <row r="288" spans="1:28" s="451" customFormat="1" ht="14.15" customHeight="1">
      <c r="A288" s="458" t="str">
        <f>IF(Ref_Brg!A288="","",Ref_Brg!A288)</f>
        <v>BB.05.002</v>
      </c>
      <c r="B288" s="456" t="str">
        <f>IF(Ref_Brg!B288="","",Ref_Brg!B288)</f>
        <v>Santan instan cair</v>
      </c>
      <c r="C288" s="452" t="str">
        <f>IF(Ref_Brg!C288="","",Ref_Brg!C288)</f>
        <v>pcs</v>
      </c>
      <c r="D288" s="453">
        <f>IFERROR(VLOOKUP(B288,Saldo_Brg!$B$9:$D$311,3,FALSE),0)</f>
        <v>0</v>
      </c>
      <c r="E288" s="453">
        <f>SUMIF(Masuk!$E$312:$E$811,B288,Masuk!$H$312:$H$811)</f>
        <v>0</v>
      </c>
      <c r="F288" s="453">
        <f>SUMIF(Keluar!$E$8:$E$507,B288,Keluar!$F$8:$F$507)</f>
        <v>0</v>
      </c>
      <c r="G288" s="680">
        <f t="shared" si="38"/>
        <v>0</v>
      </c>
      <c r="H288" s="685">
        <f t="shared" si="35"/>
        <v>0</v>
      </c>
      <c r="I288" s="536">
        <f t="shared" si="36"/>
        <v>0</v>
      </c>
      <c r="J288" s="450"/>
      <c r="K288" s="450"/>
      <c r="M288" s="450"/>
      <c r="N288" s="450"/>
      <c r="O288" s="450"/>
      <c r="P288" s="450"/>
      <c r="Q288" s="450"/>
      <c r="R288" s="450"/>
      <c r="S288" s="450"/>
      <c r="T288" s="450"/>
      <c r="U288" s="450"/>
      <c r="V288" s="450"/>
      <c r="W288" s="450"/>
      <c r="X288" s="450"/>
      <c r="Y288" s="535">
        <f>IF(B288="","",VLOOKUP(B288,Refresh!$A$7:$B$1000,2,FALSE))</f>
        <v>280</v>
      </c>
      <c r="Z288" s="535" t="str">
        <f>IF(Y288="","",VLOOKUP(Y288,Masuk!$B$9:$I$812,8,FALSE))</f>
        <v/>
      </c>
      <c r="AA288" s="577" t="str">
        <f t="shared" si="33"/>
        <v>BB.05</v>
      </c>
      <c r="AB288" s="450"/>
    </row>
    <row r="289" spans="1:28" s="451" customFormat="1" ht="14.15" customHeight="1">
      <c r="A289" s="458" t="str">
        <f>IF(Ref_Brg!A289="","",Ref_Brg!A289)</f>
        <v>BB.05.003</v>
      </c>
      <c r="B289" s="456" t="str">
        <f>IF(Ref_Brg!B289="","",Ref_Brg!B289)</f>
        <v>Santan bubuk</v>
      </c>
      <c r="C289" s="452" t="str">
        <f>IF(Ref_Brg!C289="","",Ref_Brg!C289)</f>
        <v>pcs</v>
      </c>
      <c r="D289" s="453">
        <f>IFERROR(VLOOKUP(B289,Saldo_Brg!$B$9:$D$311,3,FALSE),0)</f>
        <v>0</v>
      </c>
      <c r="E289" s="453">
        <f>SUMIF(Masuk!$E$312:$E$811,B289,Masuk!$H$312:$H$811)</f>
        <v>0</v>
      </c>
      <c r="F289" s="453">
        <f>SUMIF(Keluar!$E$8:$E$507,B289,Keluar!$F$8:$F$507)</f>
        <v>0</v>
      </c>
      <c r="G289" s="680">
        <f t="shared" si="38"/>
        <v>0</v>
      </c>
      <c r="H289" s="685">
        <f t="shared" si="35"/>
        <v>0</v>
      </c>
      <c r="I289" s="536">
        <f t="shared" si="36"/>
        <v>0</v>
      </c>
      <c r="J289" s="450"/>
      <c r="K289" s="450"/>
      <c r="M289" s="450"/>
      <c r="N289" s="450"/>
      <c r="O289" s="450"/>
      <c r="P289" s="450"/>
      <c r="Q289" s="450"/>
      <c r="R289" s="450"/>
      <c r="S289" s="450"/>
      <c r="T289" s="450"/>
      <c r="U289" s="450"/>
      <c r="V289" s="450"/>
      <c r="W289" s="450"/>
      <c r="X289" s="450"/>
      <c r="Y289" s="535">
        <f>IF(B289="","",VLOOKUP(B289,Refresh!$A$7:$B$1000,2,FALSE))</f>
        <v>281</v>
      </c>
      <c r="Z289" s="535" t="str">
        <f>IF(Y289="","",VLOOKUP(Y289,Masuk!$B$9:$I$812,8,FALSE))</f>
        <v/>
      </c>
      <c r="AA289" s="577" t="str">
        <f t="shared" si="33"/>
        <v>BB.05</v>
      </c>
      <c r="AB289" s="450"/>
    </row>
    <row r="290" spans="1:28" s="451" customFormat="1" ht="14.15" customHeight="1">
      <c r="A290" s="458" t="str">
        <f>IF(Ref_Brg!A290="","",Ref_Brg!A290)</f>
        <v>BB.05.004</v>
      </c>
      <c r="B290" s="456" t="str">
        <f>IF(Ref_Brg!B290="","",Ref_Brg!B290)</f>
        <v>Kaldu bubuk ayam</v>
      </c>
      <c r="C290" s="452" t="str">
        <f>IF(Ref_Brg!C290="","",Ref_Brg!C290)</f>
        <v>pcs</v>
      </c>
      <c r="D290" s="453">
        <f>IFERROR(VLOOKUP(B290,Saldo_Brg!$B$9:$D$311,3,FALSE),0)</f>
        <v>0</v>
      </c>
      <c r="E290" s="453">
        <f>SUMIF(Masuk!$E$312:$E$811,B290,Masuk!$H$312:$H$811)</f>
        <v>0</v>
      </c>
      <c r="F290" s="453">
        <f>SUMIF(Keluar!$E$8:$E$507,B290,Keluar!$F$8:$F$507)</f>
        <v>0</v>
      </c>
      <c r="G290" s="680">
        <f t="shared" si="38"/>
        <v>0</v>
      </c>
      <c r="H290" s="685">
        <f t="shared" si="35"/>
        <v>0</v>
      </c>
      <c r="I290" s="536">
        <f t="shared" si="36"/>
        <v>0</v>
      </c>
      <c r="J290" s="450"/>
      <c r="K290" s="450"/>
      <c r="M290" s="450"/>
      <c r="N290" s="450"/>
      <c r="O290" s="450"/>
      <c r="P290" s="450"/>
      <c r="Q290" s="450"/>
      <c r="R290" s="450"/>
      <c r="S290" s="450"/>
      <c r="T290" s="450"/>
      <c r="U290" s="450"/>
      <c r="V290" s="450"/>
      <c r="W290" s="450"/>
      <c r="X290" s="450"/>
      <c r="Y290" s="535">
        <f>IF(B290="","",VLOOKUP(B290,Refresh!$A$7:$B$1000,2,FALSE))</f>
        <v>282</v>
      </c>
      <c r="Z290" s="535" t="str">
        <f>IF(Y290="","",VLOOKUP(Y290,Masuk!$B$9:$I$812,8,FALSE))</f>
        <v/>
      </c>
      <c r="AA290" s="577" t="str">
        <f t="shared" si="33"/>
        <v>BB.05</v>
      </c>
      <c r="AB290" s="450"/>
    </row>
    <row r="291" spans="1:28" s="451" customFormat="1" ht="14.15" customHeight="1">
      <c r="A291" s="458" t="str">
        <f>IF(Ref_Brg!A291="","",Ref_Brg!A291)</f>
        <v>BB.05.005</v>
      </c>
      <c r="B291" s="456" t="str">
        <f>IF(Ref_Brg!B291="","",Ref_Brg!B291)</f>
        <v>Kaldu bubuk sapi</v>
      </c>
      <c r="C291" s="452" t="str">
        <f>IF(Ref_Brg!C291="","",Ref_Brg!C291)</f>
        <v>pcs</v>
      </c>
      <c r="D291" s="453">
        <f>IFERROR(VLOOKUP(B291,Saldo_Brg!$B$9:$D$311,3,FALSE),0)</f>
        <v>0</v>
      </c>
      <c r="E291" s="453">
        <f>SUMIF(Masuk!$E$312:$E$811,B291,Masuk!$H$312:$H$811)</f>
        <v>0</v>
      </c>
      <c r="F291" s="453">
        <f>SUMIF(Keluar!$E$8:$E$507,B291,Keluar!$F$8:$F$507)</f>
        <v>0</v>
      </c>
      <c r="G291" s="680">
        <f t="shared" si="38"/>
        <v>0</v>
      </c>
      <c r="H291" s="685">
        <f t="shared" si="35"/>
        <v>0</v>
      </c>
      <c r="I291" s="536">
        <f t="shared" si="36"/>
        <v>0</v>
      </c>
      <c r="J291" s="450"/>
      <c r="K291" s="450"/>
      <c r="M291" s="450"/>
      <c r="N291" s="450"/>
      <c r="O291" s="450"/>
      <c r="P291" s="450"/>
      <c r="Q291" s="450"/>
      <c r="R291" s="450"/>
      <c r="S291" s="450"/>
      <c r="T291" s="450"/>
      <c r="U291" s="450"/>
      <c r="V291" s="450"/>
      <c r="W291" s="450"/>
      <c r="X291" s="450"/>
      <c r="Y291" s="535">
        <f>IF(B291="","",VLOOKUP(B291,Refresh!$A$7:$B$1000,2,FALSE))</f>
        <v>283</v>
      </c>
      <c r="Z291" s="535" t="str">
        <f>IF(Y291="","",VLOOKUP(Y291,Masuk!$B$9:$I$812,8,FALSE))</f>
        <v/>
      </c>
      <c r="AA291" s="577" t="str">
        <f t="shared" si="33"/>
        <v>BB.05</v>
      </c>
      <c r="AB291" s="450"/>
    </row>
    <row r="292" spans="1:28" s="451" customFormat="1" ht="14.15" customHeight="1">
      <c r="A292" s="458" t="str">
        <f>IF(Ref_Brg!A292="","",Ref_Brg!A292)</f>
        <v>BB.05.006</v>
      </c>
      <c r="B292" s="456" t="str">
        <f>IF(Ref_Brg!B292="","",Ref_Brg!B292)</f>
        <v>Kaldu jamur</v>
      </c>
      <c r="C292" s="452" t="str">
        <f>IF(Ref_Brg!C292="","",Ref_Brg!C292)</f>
        <v>pcs</v>
      </c>
      <c r="D292" s="453">
        <f>IFERROR(VLOOKUP(B292,Saldo_Brg!$B$9:$D$311,3,FALSE),0)</f>
        <v>0</v>
      </c>
      <c r="E292" s="453">
        <f>SUMIF(Masuk!$E$312:$E$811,B292,Masuk!$H$312:$H$811)</f>
        <v>0</v>
      </c>
      <c r="F292" s="453">
        <f>SUMIF(Keluar!$E$8:$E$507,B292,Keluar!$F$8:$F$507)</f>
        <v>0</v>
      </c>
      <c r="G292" s="680">
        <f t="shared" si="38"/>
        <v>0</v>
      </c>
      <c r="H292" s="685">
        <f t="shared" si="35"/>
        <v>0</v>
      </c>
      <c r="I292" s="536">
        <f t="shared" si="36"/>
        <v>0</v>
      </c>
      <c r="J292" s="450"/>
      <c r="K292" s="450"/>
      <c r="M292" s="450"/>
      <c r="N292" s="450"/>
      <c r="O292" s="450"/>
      <c r="P292" s="450"/>
      <c r="Q292" s="450"/>
      <c r="R292" s="450"/>
      <c r="S292" s="450"/>
      <c r="T292" s="450"/>
      <c r="U292" s="450"/>
      <c r="V292" s="450"/>
      <c r="W292" s="450"/>
      <c r="X292" s="450"/>
      <c r="Y292" s="535">
        <f>IF(B292="","",VLOOKUP(B292,Refresh!$A$7:$B$1000,2,FALSE))</f>
        <v>284</v>
      </c>
      <c r="Z292" s="535" t="str">
        <f>IF(Y292="","",VLOOKUP(Y292,Masuk!$B$9:$I$812,8,FALSE))</f>
        <v/>
      </c>
      <c r="AA292" s="577" t="str">
        <f t="shared" si="33"/>
        <v>BB.05</v>
      </c>
      <c r="AB292" s="450"/>
    </row>
    <row r="293" spans="1:28" s="451" customFormat="1" ht="14.15" customHeight="1">
      <c r="A293" s="458" t="str">
        <f>IF(Ref_Brg!A293="","",Ref_Brg!A293)</f>
        <v>BB.05.007</v>
      </c>
      <c r="B293" s="456" t="str">
        <f>IF(Ref_Brg!B293="","",Ref_Brg!B293)</f>
        <v>Agar-agar bubuk</v>
      </c>
      <c r="C293" s="452" t="str">
        <f>IF(Ref_Brg!C293="","",Ref_Brg!C293)</f>
        <v>pcs</v>
      </c>
      <c r="D293" s="453">
        <f>IFERROR(VLOOKUP(B293,Saldo_Brg!$B$9:$D$311,3,FALSE),0)</f>
        <v>0</v>
      </c>
      <c r="E293" s="453">
        <f>SUMIF(Masuk!$E$312:$E$811,B293,Masuk!$H$312:$H$811)</f>
        <v>0</v>
      </c>
      <c r="F293" s="453">
        <f>SUMIF(Keluar!$E$8:$E$507,B293,Keluar!$F$8:$F$507)</f>
        <v>0</v>
      </c>
      <c r="G293" s="680">
        <f t="shared" si="38"/>
        <v>0</v>
      </c>
      <c r="H293" s="685">
        <f t="shared" si="35"/>
        <v>0</v>
      </c>
      <c r="I293" s="536">
        <f t="shared" si="36"/>
        <v>0</v>
      </c>
      <c r="J293" s="450"/>
      <c r="K293" s="450"/>
      <c r="M293" s="450"/>
      <c r="N293" s="450"/>
      <c r="O293" s="450"/>
      <c r="P293" s="450"/>
      <c r="Q293" s="450"/>
      <c r="R293" s="450"/>
      <c r="S293" s="450"/>
      <c r="T293" s="450"/>
      <c r="U293" s="450"/>
      <c r="V293" s="450"/>
      <c r="W293" s="450"/>
      <c r="X293" s="450"/>
      <c r="Y293" s="535">
        <f>IF(B293="","",VLOOKUP(B293,Refresh!$A$7:$B$1000,2,FALSE))</f>
        <v>285</v>
      </c>
      <c r="Z293" s="535" t="str">
        <f>IF(Y293="","",VLOOKUP(Y293,Masuk!$B$9:$I$812,8,FALSE))</f>
        <v/>
      </c>
      <c r="AA293" s="577" t="str">
        <f t="shared" si="33"/>
        <v>BB.05</v>
      </c>
      <c r="AB293" s="450"/>
    </row>
    <row r="294" spans="1:28" s="451" customFormat="1" ht="14.15" customHeight="1">
      <c r="A294" s="458" t="str">
        <f>IF(Ref_Brg!A294="","",Ref_Brg!A294)</f>
        <v>BB.05.008</v>
      </c>
      <c r="B294" s="456" t="str">
        <f>IF(Ref_Brg!B294="","",Ref_Brg!B294)</f>
        <v>Gelatin</v>
      </c>
      <c r="C294" s="452" t="str">
        <f>IF(Ref_Brg!C294="","",Ref_Brg!C294)</f>
        <v>pcs</v>
      </c>
      <c r="D294" s="453">
        <f>IFERROR(VLOOKUP(B294,Saldo_Brg!$B$9:$D$311,3,FALSE),0)</f>
        <v>0</v>
      </c>
      <c r="E294" s="453">
        <f>SUMIF(Masuk!$E$312:$E$811,B294,Masuk!$H$312:$H$811)</f>
        <v>0</v>
      </c>
      <c r="F294" s="453">
        <f>SUMIF(Keluar!$E$8:$E$507,B294,Keluar!$F$8:$F$507)</f>
        <v>0</v>
      </c>
      <c r="G294" s="680">
        <f t="shared" si="38"/>
        <v>0</v>
      </c>
      <c r="H294" s="685">
        <f t="shared" si="35"/>
        <v>0</v>
      </c>
      <c r="I294" s="536">
        <f t="shared" si="36"/>
        <v>0</v>
      </c>
      <c r="J294" s="450"/>
      <c r="K294" s="450"/>
      <c r="M294" s="450"/>
      <c r="N294" s="450"/>
      <c r="O294" s="450"/>
      <c r="P294" s="450"/>
      <c r="Q294" s="450"/>
      <c r="R294" s="450"/>
      <c r="S294" s="450"/>
      <c r="T294" s="450"/>
      <c r="U294" s="450"/>
      <c r="V294" s="450"/>
      <c r="W294" s="450"/>
      <c r="X294" s="450"/>
      <c r="Y294" s="535">
        <f>IF(B294="","",VLOOKUP(B294,Refresh!$A$7:$B$1000,2,FALSE))</f>
        <v>286</v>
      </c>
      <c r="Z294" s="535" t="str">
        <f>IF(Y294="","",VLOOKUP(Y294,Masuk!$B$9:$I$812,8,FALSE))</f>
        <v/>
      </c>
      <c r="AA294" s="577" t="str">
        <f t="shared" si="33"/>
        <v>BB.05</v>
      </c>
      <c r="AB294" s="450"/>
    </row>
    <row r="295" spans="1:28" s="451" customFormat="1" ht="14.15" customHeight="1">
      <c r="A295" s="458" t="str">
        <f>IF(Ref_Brg!A295="","",Ref_Brg!A295)</f>
        <v>BB.05.099</v>
      </c>
      <c r="B295" s="456" t="str">
        <f>IF(Ref_Brg!B295="","",Ref_Brg!B295)</f>
        <v>Produk olahan dasar-lainnya</v>
      </c>
      <c r="C295" s="452" t="str">
        <f>IF(Ref_Brg!C295="","",Ref_Brg!C295)</f>
        <v>pcs</v>
      </c>
      <c r="D295" s="453">
        <f>IFERROR(VLOOKUP(B295,Saldo_Brg!$B$9:$D$311,3,FALSE),0)</f>
        <v>0</v>
      </c>
      <c r="E295" s="453">
        <f>SUMIF(Masuk!$E$312:$E$811,B295,Masuk!$H$312:$H$811)</f>
        <v>0</v>
      </c>
      <c r="F295" s="453">
        <f>SUMIF(Keluar!$E$8:$E$507,B295,Keluar!$F$8:$F$507)</f>
        <v>0</v>
      </c>
      <c r="G295" s="680">
        <f t="shared" si="38"/>
        <v>0</v>
      </c>
      <c r="H295" s="685">
        <f t="shared" si="35"/>
        <v>0</v>
      </c>
      <c r="I295" s="536">
        <f t="shared" si="36"/>
        <v>0</v>
      </c>
      <c r="J295" s="450"/>
      <c r="K295" s="450"/>
      <c r="M295" s="450"/>
      <c r="N295" s="450"/>
      <c r="O295" s="450"/>
      <c r="P295" s="450"/>
      <c r="Q295" s="450"/>
      <c r="R295" s="450"/>
      <c r="S295" s="450"/>
      <c r="T295" s="450"/>
      <c r="U295" s="450"/>
      <c r="V295" s="450"/>
      <c r="W295" s="450"/>
      <c r="X295" s="450"/>
      <c r="Y295" s="535">
        <f>IF(B295="","",VLOOKUP(B295,Refresh!$A$7:$B$1000,2,FALSE))</f>
        <v>287</v>
      </c>
      <c r="Z295" s="535" t="str">
        <f>IF(Y295="","",VLOOKUP(Y295,Masuk!$B$9:$I$812,8,FALSE))</f>
        <v/>
      </c>
      <c r="AA295" s="577" t="str">
        <f t="shared" si="33"/>
        <v>BB.05</v>
      </c>
      <c r="AB295" s="450"/>
    </row>
    <row r="296" spans="1:28" s="451" customFormat="1" ht="14.15" customHeight="1">
      <c r="A296" s="584" t="str">
        <f>IF(Ref_Brg!A296="","",Ref_Brg!A296)</f>
        <v>BB.06</v>
      </c>
      <c r="B296" s="579" t="str">
        <f>IF(Ref_Brg!B296="","",Ref_Brg!B296)</f>
        <v>BAHAN FERMENTASI/PELENGKAP</v>
      </c>
      <c r="C296" s="585" t="str">
        <f>IF(Ref_Brg!C296="","",Ref_Brg!C296)</f>
        <v/>
      </c>
      <c r="D296" s="586"/>
      <c r="E296" s="586"/>
      <c r="F296" s="586"/>
      <c r="G296" s="681"/>
      <c r="H296" s="686"/>
      <c r="I296" s="587"/>
      <c r="J296" s="450"/>
      <c r="K296" s="450"/>
      <c r="M296" s="450"/>
      <c r="N296" s="450"/>
      <c r="O296" s="450"/>
      <c r="P296" s="450"/>
      <c r="Q296" s="450"/>
      <c r="R296" s="450"/>
      <c r="S296" s="450"/>
      <c r="T296" s="450"/>
      <c r="U296" s="450"/>
      <c r="V296" s="450"/>
      <c r="W296" s="450"/>
      <c r="X296" s="450"/>
      <c r="Y296" s="535">
        <f>IF(B296="","",VLOOKUP(B296,Refresh!$A$7:$B$1000,2,FALSE))</f>
        <v>288</v>
      </c>
      <c r="Z296" s="535" t="str">
        <f>IF(Y296="","",VLOOKUP(Y296,Masuk!$B$9:$I$812,8,FALSE))</f>
        <v/>
      </c>
      <c r="AA296" s="577" t="str">
        <f t="shared" si="33"/>
        <v>BB.06</v>
      </c>
      <c r="AB296" s="450"/>
    </row>
    <row r="297" spans="1:28" s="451" customFormat="1" ht="14.15" customHeight="1">
      <c r="A297" s="458" t="str">
        <f>IF(Ref_Brg!A297="","",Ref_Brg!A297)</f>
        <v>BB.06.001</v>
      </c>
      <c r="B297" s="456" t="str">
        <f>IF(Ref_Brg!B297="","",Ref_Brg!B297)</f>
        <v>Terasi</v>
      </c>
      <c r="C297" s="452" t="str">
        <f>IF(Ref_Brg!C297="","",Ref_Brg!C297)</f>
        <v>pcs</v>
      </c>
      <c r="D297" s="453">
        <f>IFERROR(VLOOKUP(B297,Saldo_Brg!$B$9:$D$311,3,FALSE),0)</f>
        <v>0</v>
      </c>
      <c r="E297" s="453">
        <f>SUMIF(Masuk!$E$312:$E$811,B297,Masuk!$H$312:$H$811)</f>
        <v>0</v>
      </c>
      <c r="F297" s="453">
        <f>SUMIF(Keluar!$E$8:$E$507,B297,Keluar!$F$8:$F$507)</f>
        <v>0</v>
      </c>
      <c r="G297" s="680">
        <f>D297+E297-F297</f>
        <v>0</v>
      </c>
      <c r="H297" s="685">
        <f t="shared" si="35"/>
        <v>0</v>
      </c>
      <c r="I297" s="536">
        <f t="shared" si="36"/>
        <v>0</v>
      </c>
      <c r="J297" s="450"/>
      <c r="K297" s="450"/>
      <c r="M297" s="450"/>
      <c r="N297" s="450"/>
      <c r="O297" s="450"/>
      <c r="P297" s="450"/>
      <c r="Q297" s="450"/>
      <c r="R297" s="450"/>
      <c r="S297" s="450"/>
      <c r="T297" s="450"/>
      <c r="U297" s="450"/>
      <c r="V297" s="450"/>
      <c r="W297" s="450"/>
      <c r="X297" s="450"/>
      <c r="Y297" s="535">
        <f>IF(B297="","",VLOOKUP(B297,Refresh!$A$7:$B$1000,2,FALSE))</f>
        <v>289</v>
      </c>
      <c r="Z297" s="535" t="str">
        <f>IF(Y297="","",VLOOKUP(Y297,Masuk!$B$9:$I$812,8,FALSE))</f>
        <v/>
      </c>
      <c r="AA297" s="577" t="str">
        <f t="shared" si="33"/>
        <v>BB.06</v>
      </c>
      <c r="AB297" s="450"/>
    </row>
    <row r="298" spans="1:28" s="451" customFormat="1" ht="14.15" customHeight="1">
      <c r="A298" s="458" t="str">
        <f>IF(Ref_Brg!A298="","",Ref_Brg!A298)</f>
        <v>BB.06.002</v>
      </c>
      <c r="B298" s="456" t="str">
        <f>IF(Ref_Brg!B298="","",Ref_Brg!B298)</f>
        <v>Tauco</v>
      </c>
      <c r="C298" s="452" t="str">
        <f>IF(Ref_Brg!C298="","",Ref_Brg!C298)</f>
        <v>pcs</v>
      </c>
      <c r="D298" s="453">
        <f>IFERROR(VLOOKUP(B298,Saldo_Brg!$B$9:$D$311,3,FALSE),0)</f>
        <v>0</v>
      </c>
      <c r="E298" s="453">
        <f>SUMIF(Masuk!$E$312:$E$811,B298,Masuk!$H$312:$H$811)</f>
        <v>0</v>
      </c>
      <c r="F298" s="453">
        <f>SUMIF(Keluar!$E$8:$E$507,B298,Keluar!$F$8:$F$507)</f>
        <v>0</v>
      </c>
      <c r="G298" s="680">
        <f>D298+E298-F298</f>
        <v>0</v>
      </c>
      <c r="H298" s="685">
        <f t="shared" si="35"/>
        <v>0</v>
      </c>
      <c r="I298" s="536">
        <f t="shared" si="36"/>
        <v>0</v>
      </c>
      <c r="J298" s="450"/>
      <c r="K298" s="450"/>
      <c r="M298" s="450"/>
      <c r="N298" s="450"/>
      <c r="O298" s="450"/>
      <c r="P298" s="450"/>
      <c r="Q298" s="450"/>
      <c r="R298" s="450"/>
      <c r="S298" s="450"/>
      <c r="T298" s="450"/>
      <c r="U298" s="450"/>
      <c r="V298" s="450"/>
      <c r="W298" s="450"/>
      <c r="X298" s="450"/>
      <c r="Y298" s="535">
        <f>IF(B298="","",VLOOKUP(B298,Refresh!$A$7:$B$1000,2,FALSE))</f>
        <v>290</v>
      </c>
      <c r="Z298" s="535" t="str">
        <f>IF(Y298="","",VLOOKUP(Y298,Masuk!$B$9:$I$812,8,FALSE))</f>
        <v/>
      </c>
      <c r="AA298" s="577" t="str">
        <f t="shared" si="33"/>
        <v>BB.06</v>
      </c>
      <c r="AB298" s="450"/>
    </row>
    <row r="299" spans="1:28" s="451" customFormat="1" ht="14.15" customHeight="1">
      <c r="A299" s="458" t="str">
        <f>IF(Ref_Brg!A299="","",Ref_Brg!A299)</f>
        <v>BB.06.003</v>
      </c>
      <c r="B299" s="456" t="str">
        <f>IF(Ref_Brg!B299="","",Ref_Brg!B299)</f>
        <v>Ragi roti</v>
      </c>
      <c r="C299" s="452" t="str">
        <f>IF(Ref_Brg!C299="","",Ref_Brg!C299)</f>
        <v>pcs</v>
      </c>
      <c r="D299" s="453">
        <f>IFERROR(VLOOKUP(B299,Saldo_Brg!$B$9:$D$311,3,FALSE),0)</f>
        <v>0</v>
      </c>
      <c r="E299" s="453">
        <f>SUMIF(Masuk!$E$312:$E$811,B299,Masuk!$H$312:$H$811)</f>
        <v>0</v>
      </c>
      <c r="F299" s="453">
        <f>SUMIF(Keluar!$E$8:$E$507,B299,Keluar!$F$8:$F$507)</f>
        <v>0</v>
      </c>
      <c r="G299" s="680">
        <f>D299+E299-F299</f>
        <v>0</v>
      </c>
      <c r="H299" s="685">
        <f t="shared" si="35"/>
        <v>0</v>
      </c>
      <c r="I299" s="536">
        <f t="shared" si="36"/>
        <v>0</v>
      </c>
      <c r="J299" s="450"/>
      <c r="K299" s="450"/>
      <c r="M299" s="450"/>
      <c r="N299" s="450"/>
      <c r="O299" s="450"/>
      <c r="P299" s="450"/>
      <c r="Q299" s="450"/>
      <c r="R299" s="450"/>
      <c r="S299" s="450"/>
      <c r="T299" s="450"/>
      <c r="U299" s="450"/>
      <c r="V299" s="450"/>
      <c r="W299" s="450"/>
      <c r="X299" s="450"/>
      <c r="Y299" s="535">
        <f>IF(B299="","",VLOOKUP(B299,Refresh!$A$7:$B$1000,2,FALSE))</f>
        <v>291</v>
      </c>
      <c r="Z299" s="535" t="str">
        <f>IF(Y299="","",VLOOKUP(Y299,Masuk!$B$9:$I$812,8,FALSE))</f>
        <v/>
      </c>
      <c r="AA299" s="577" t="str">
        <f t="shared" si="33"/>
        <v>BB.06</v>
      </c>
      <c r="AB299" s="450"/>
    </row>
    <row r="300" spans="1:28" s="451" customFormat="1" ht="14.15" customHeight="1">
      <c r="A300" s="458" t="str">
        <f>IF(Ref_Brg!A300="","",Ref_Brg!A300)</f>
        <v>BB.06.004</v>
      </c>
      <c r="B300" s="456" t="str">
        <f>IF(Ref_Brg!B300="","",Ref_Brg!B300)</f>
        <v>Baking powder</v>
      </c>
      <c r="C300" s="452" t="str">
        <f>IF(Ref_Brg!C300="","",Ref_Brg!C300)</f>
        <v>pcs</v>
      </c>
      <c r="D300" s="453">
        <f>IFERROR(VLOOKUP(B300,Saldo_Brg!$B$9:$D$311,3,FALSE),0)</f>
        <v>0</v>
      </c>
      <c r="E300" s="453">
        <f>SUMIF(Masuk!$E$312:$E$811,B300,Masuk!$H$312:$H$811)</f>
        <v>0</v>
      </c>
      <c r="F300" s="453">
        <f>SUMIF(Keluar!$E$8:$E$507,B300,Keluar!$F$8:$F$507)</f>
        <v>0</v>
      </c>
      <c r="G300" s="680">
        <f>D300+E300-F300</f>
        <v>0</v>
      </c>
      <c r="H300" s="685">
        <f t="shared" si="35"/>
        <v>0</v>
      </c>
      <c r="I300" s="536">
        <f t="shared" si="36"/>
        <v>0</v>
      </c>
      <c r="J300" s="450"/>
      <c r="K300" s="450"/>
      <c r="M300" s="450"/>
      <c r="N300" s="450"/>
      <c r="O300" s="450"/>
      <c r="P300" s="450"/>
      <c r="Q300" s="450"/>
      <c r="R300" s="450"/>
      <c r="S300" s="450"/>
      <c r="T300" s="450"/>
      <c r="U300" s="450"/>
      <c r="V300" s="450"/>
      <c r="W300" s="450"/>
      <c r="X300" s="450"/>
      <c r="Y300" s="535">
        <f>IF(B300="","",VLOOKUP(B300,Refresh!$A$7:$B$1000,2,FALSE))</f>
        <v>292</v>
      </c>
      <c r="Z300" s="535" t="str">
        <f>IF(Y300="","",VLOOKUP(Y300,Masuk!$B$9:$I$812,8,FALSE))</f>
        <v/>
      </c>
      <c r="AA300" s="577" t="str">
        <f t="shared" si="33"/>
        <v>BB.06</v>
      </c>
      <c r="AB300" s="450"/>
    </row>
    <row r="301" spans="1:28" s="451" customFormat="1" ht="14.15" customHeight="1">
      <c r="A301" s="458" t="str">
        <f>IF(Ref_Brg!A301="","",Ref_Brg!A301)</f>
        <v>BB.06.099</v>
      </c>
      <c r="B301" s="456" t="str">
        <f>IF(Ref_Brg!B301="","",Ref_Brg!B301)</f>
        <v>Bahan fermentasi/pelengkap-lainnya</v>
      </c>
      <c r="C301" s="452" t="str">
        <f>IF(Ref_Brg!C301="","",Ref_Brg!C301)</f>
        <v>pcs</v>
      </c>
      <c r="D301" s="453">
        <f>IFERROR(VLOOKUP(B301,Saldo_Brg!$B$9:$D$311,3,FALSE),0)</f>
        <v>0</v>
      </c>
      <c r="E301" s="453">
        <f>SUMIF(Masuk!$E$312:$E$811,B301,Masuk!$H$312:$H$811)</f>
        <v>0</v>
      </c>
      <c r="F301" s="453">
        <f>SUMIF(Keluar!$E$8:$E$507,B301,Keluar!$F$8:$F$507)</f>
        <v>0</v>
      </c>
      <c r="G301" s="680">
        <f>D301+E301-F301</f>
        <v>0</v>
      </c>
      <c r="H301" s="685">
        <f t="shared" si="35"/>
        <v>0</v>
      </c>
      <c r="I301" s="536">
        <f t="shared" si="36"/>
        <v>0</v>
      </c>
      <c r="J301" s="450"/>
      <c r="K301" s="450"/>
      <c r="M301" s="450"/>
      <c r="N301" s="450"/>
      <c r="O301" s="450"/>
      <c r="P301" s="450"/>
      <c r="Q301" s="450"/>
      <c r="R301" s="450"/>
      <c r="S301" s="450"/>
      <c r="T301" s="450"/>
      <c r="U301" s="450"/>
      <c r="V301" s="450"/>
      <c r="W301" s="450"/>
      <c r="X301" s="450"/>
      <c r="Y301" s="535">
        <f>IF(B301="","",VLOOKUP(B301,Refresh!$A$7:$B$1000,2,FALSE))</f>
        <v>293</v>
      </c>
      <c r="Z301" s="535" t="str">
        <f>IF(Y301="","",VLOOKUP(Y301,Masuk!$B$9:$I$812,8,FALSE))</f>
        <v/>
      </c>
      <c r="AA301" s="577" t="str">
        <f t="shared" si="33"/>
        <v>BB.06</v>
      </c>
      <c r="AB301" s="450"/>
    </row>
    <row r="302" spans="1:28" s="451" customFormat="1" ht="14.15" customHeight="1">
      <c r="A302" s="584" t="str">
        <f>IF(Ref_Brg!A302="","",Ref_Brg!A302)</f>
        <v>BB.07</v>
      </c>
      <c r="B302" s="579" t="str">
        <f>IF(Ref_Brg!B302="","",Ref_Brg!B302)</f>
        <v>BAHAN MINUMAN PENDAMPING</v>
      </c>
      <c r="C302" s="585" t="str">
        <f>IF(Ref_Brg!C302="","",Ref_Brg!C302)</f>
        <v/>
      </c>
      <c r="D302" s="585" t="str">
        <f>IF(Ref_Brg!D302="","",Ref_Brg!D302)</f>
        <v/>
      </c>
      <c r="E302" s="586"/>
      <c r="F302" s="586"/>
      <c r="G302" s="681"/>
      <c r="H302" s="686"/>
      <c r="I302" s="587"/>
      <c r="J302" s="450"/>
      <c r="K302" s="450"/>
      <c r="M302" s="450"/>
      <c r="N302" s="450"/>
      <c r="O302" s="450"/>
      <c r="P302" s="450"/>
      <c r="Q302" s="450"/>
      <c r="R302" s="450"/>
      <c r="S302" s="450"/>
      <c r="T302" s="450"/>
      <c r="U302" s="450"/>
      <c r="V302" s="450"/>
      <c r="W302" s="450"/>
      <c r="X302" s="450"/>
      <c r="Y302" s="535">
        <f>IF(B302="","",VLOOKUP(B302,Refresh!$A$7:$B$1000,2,FALSE))</f>
        <v>294</v>
      </c>
      <c r="Z302" s="535" t="str">
        <f>IF(Y302="","",VLOOKUP(Y302,Masuk!$B$9:$I$812,8,FALSE))</f>
        <v/>
      </c>
      <c r="AA302" s="577" t="str">
        <f t="shared" si="33"/>
        <v>BB.07</v>
      </c>
      <c r="AB302" s="450"/>
    </row>
    <row r="303" spans="1:28" s="451" customFormat="1" ht="14.15" customHeight="1">
      <c r="A303" s="458" t="str">
        <f>IF(Ref_Brg!A303="","",Ref_Brg!A303)</f>
        <v>BB.07.001</v>
      </c>
      <c r="B303" s="456" t="str">
        <f>IF(Ref_Brg!B303="","",Ref_Brg!B303)</f>
        <v>Air minum kemasan galon</v>
      </c>
      <c r="C303" s="452" t="str">
        <f>IF(Ref_Brg!C303="","",Ref_Brg!C303)</f>
        <v>pcs</v>
      </c>
      <c r="D303" s="453">
        <f>IFERROR(VLOOKUP(B303,Saldo_Brg!$B$9:$D$311,3,FALSE),0)</f>
        <v>0</v>
      </c>
      <c r="E303" s="453">
        <f>SUMIF(Masuk!$E$312:$E$811,B303,Masuk!$H$312:$H$811)</f>
        <v>0</v>
      </c>
      <c r="F303" s="453">
        <f>SUMIF(Keluar!$E$8:$E$507,B303,Keluar!$F$8:$F$507)</f>
        <v>0</v>
      </c>
      <c r="G303" s="680">
        <f t="shared" ref="G303:G311" si="39">D303+E303-F303</f>
        <v>0</v>
      </c>
      <c r="H303" s="685">
        <f t="shared" si="35"/>
        <v>0</v>
      </c>
      <c r="I303" s="536">
        <f t="shared" si="36"/>
        <v>0</v>
      </c>
      <c r="J303" s="450"/>
      <c r="K303" s="450"/>
      <c r="M303" s="450"/>
      <c r="N303" s="450"/>
      <c r="O303" s="450"/>
      <c r="P303" s="450"/>
      <c r="Q303" s="450"/>
      <c r="R303" s="450"/>
      <c r="S303" s="450"/>
      <c r="T303" s="450"/>
      <c r="U303" s="450"/>
      <c r="V303" s="450"/>
      <c r="W303" s="450"/>
      <c r="X303" s="450"/>
      <c r="Y303" s="535">
        <f>IF(B303="","",VLOOKUP(B303,Refresh!$A$7:$B$1000,2,FALSE))</f>
        <v>295</v>
      </c>
      <c r="Z303" s="535" t="str">
        <f>IF(Y303="","",VLOOKUP(Y303,Masuk!$B$9:$I$812,8,FALSE))</f>
        <v/>
      </c>
      <c r="AA303" s="577" t="str">
        <f t="shared" si="33"/>
        <v>BB.07</v>
      </c>
      <c r="AB303" s="450"/>
    </row>
    <row r="304" spans="1:28" s="451" customFormat="1" ht="14.15" customHeight="1">
      <c r="A304" s="458" t="str">
        <f>IF(Ref_Brg!A304="","",Ref_Brg!A304)</f>
        <v>BB.07.002</v>
      </c>
      <c r="B304" s="456" t="str">
        <f>IF(Ref_Brg!B304="","",Ref_Brg!B304)</f>
        <v>Air minum kemasan botol 2 liter</v>
      </c>
      <c r="C304" s="452" t="str">
        <f>IF(Ref_Brg!C304="","",Ref_Brg!C304)</f>
        <v>dus</v>
      </c>
      <c r="D304" s="453">
        <f>IFERROR(VLOOKUP(B304,Saldo_Brg!$B$9:$D$311,3,FALSE),0)</f>
        <v>0</v>
      </c>
      <c r="E304" s="453">
        <f>SUMIF(Masuk!$E$312:$E$811,B304,Masuk!$H$312:$H$811)</f>
        <v>0</v>
      </c>
      <c r="F304" s="453">
        <f>SUMIF(Keluar!$E$8:$E$507,B304,Keluar!$F$8:$F$507)</f>
        <v>0</v>
      </c>
      <c r="G304" s="680">
        <f t="shared" si="39"/>
        <v>0</v>
      </c>
      <c r="H304" s="685">
        <f t="shared" si="35"/>
        <v>0</v>
      </c>
      <c r="I304" s="536">
        <f t="shared" si="36"/>
        <v>0</v>
      </c>
      <c r="J304" s="450"/>
      <c r="K304" s="450"/>
      <c r="M304" s="450"/>
      <c r="N304" s="450"/>
      <c r="O304" s="450"/>
      <c r="P304" s="450"/>
      <c r="Q304" s="450"/>
      <c r="R304" s="450"/>
      <c r="S304" s="450"/>
      <c r="T304" s="450"/>
      <c r="U304" s="450"/>
      <c r="V304" s="450"/>
      <c r="W304" s="450"/>
      <c r="X304" s="450"/>
      <c r="Y304" s="535">
        <f>IF(B304="","",VLOOKUP(B304,Refresh!$A$7:$B$1000,2,FALSE))</f>
        <v>296</v>
      </c>
      <c r="Z304" s="535" t="str">
        <f>IF(Y304="","",VLOOKUP(Y304,Masuk!$B$9:$I$812,8,FALSE))</f>
        <v/>
      </c>
      <c r="AA304" s="577" t="str">
        <f t="shared" si="33"/>
        <v>BB.07</v>
      </c>
      <c r="AB304" s="450"/>
    </row>
    <row r="305" spans="1:28" s="451" customFormat="1" ht="14.15" customHeight="1">
      <c r="A305" s="458" t="str">
        <f>IF(Ref_Brg!A305="","",Ref_Brg!A305)</f>
        <v>BB.07.003</v>
      </c>
      <c r="B305" s="456" t="str">
        <f>IF(Ref_Brg!B305="","",Ref_Brg!B305)</f>
        <v>Air minum kemasan botol 1,5 liter</v>
      </c>
      <c r="C305" s="452" t="str">
        <f>IF(Ref_Brg!C305="","",Ref_Brg!C305)</f>
        <v>dus</v>
      </c>
      <c r="D305" s="453">
        <f>IFERROR(VLOOKUP(B305,Saldo_Brg!$B$9:$D$311,3,FALSE),0)</f>
        <v>0</v>
      </c>
      <c r="E305" s="453">
        <f>SUMIF(Masuk!$E$312:$E$811,B305,Masuk!$H$312:$H$811)</f>
        <v>0</v>
      </c>
      <c r="F305" s="453">
        <f>SUMIF(Keluar!$E$8:$E$507,B305,Keluar!$F$8:$F$507)</f>
        <v>0</v>
      </c>
      <c r="G305" s="680">
        <f t="shared" si="39"/>
        <v>0</v>
      </c>
      <c r="H305" s="685">
        <f t="shared" si="35"/>
        <v>0</v>
      </c>
      <c r="I305" s="536">
        <f t="shared" si="36"/>
        <v>0</v>
      </c>
      <c r="J305" s="450"/>
      <c r="K305" s="450"/>
      <c r="M305" s="450"/>
      <c r="N305" s="450"/>
      <c r="O305" s="450"/>
      <c r="P305" s="450"/>
      <c r="Q305" s="450"/>
      <c r="R305" s="450"/>
      <c r="S305" s="450"/>
      <c r="T305" s="450"/>
      <c r="U305" s="450"/>
      <c r="V305" s="450"/>
      <c r="W305" s="450"/>
      <c r="X305" s="450"/>
      <c r="Y305" s="535">
        <f>IF(B305="","",VLOOKUP(B305,Refresh!$A$7:$B$1000,2,FALSE))</f>
        <v>297</v>
      </c>
      <c r="Z305" s="535" t="str">
        <f>IF(Y305="","",VLOOKUP(Y305,Masuk!$B$9:$I$812,8,FALSE))</f>
        <v/>
      </c>
      <c r="AA305" s="577" t="str">
        <f t="shared" si="33"/>
        <v>BB.07</v>
      </c>
      <c r="AB305" s="450"/>
    </row>
    <row r="306" spans="1:28" s="451" customFormat="1" ht="14.15" customHeight="1">
      <c r="A306" s="458" t="str">
        <f>IF(Ref_Brg!A306="","",Ref_Brg!A306)</f>
        <v>BB.07.004</v>
      </c>
      <c r="B306" s="456" t="str">
        <f>IF(Ref_Brg!B306="","",Ref_Brg!B306)</f>
        <v>Air minum kemasan botol 600 ml</v>
      </c>
      <c r="C306" s="452" t="str">
        <f>IF(Ref_Brg!C306="","",Ref_Brg!C306)</f>
        <v>dus</v>
      </c>
      <c r="D306" s="453">
        <f>IFERROR(VLOOKUP(B306,Saldo_Brg!$B$9:$D$311,3,FALSE),0)</f>
        <v>0</v>
      </c>
      <c r="E306" s="453">
        <f>SUMIF(Masuk!$E$312:$E$811,B306,Masuk!$H$312:$H$811)</f>
        <v>0</v>
      </c>
      <c r="F306" s="453">
        <f>SUMIF(Keluar!$E$8:$E$507,B306,Keluar!$F$8:$F$507)</f>
        <v>0</v>
      </c>
      <c r="G306" s="680">
        <f t="shared" si="39"/>
        <v>0</v>
      </c>
      <c r="H306" s="685">
        <f t="shared" si="35"/>
        <v>0</v>
      </c>
      <c r="I306" s="536">
        <f t="shared" si="36"/>
        <v>0</v>
      </c>
      <c r="J306" s="450"/>
      <c r="K306" s="450"/>
      <c r="M306" s="450"/>
      <c r="N306" s="450"/>
      <c r="O306" s="450"/>
      <c r="P306" s="450"/>
      <c r="Q306" s="450"/>
      <c r="R306" s="450"/>
      <c r="S306" s="450"/>
      <c r="T306" s="450"/>
      <c r="U306" s="450"/>
      <c r="V306" s="450"/>
      <c r="W306" s="450"/>
      <c r="X306" s="450"/>
      <c r="Y306" s="535">
        <f>IF(B306="","",VLOOKUP(B306,Refresh!$A$7:$B$1000,2,FALSE))</f>
        <v>298</v>
      </c>
      <c r="Z306" s="535" t="str">
        <f>IF(Y306="","",VLOOKUP(Y306,Masuk!$B$9:$I$812,8,FALSE))</f>
        <v/>
      </c>
      <c r="AA306" s="577" t="str">
        <f t="shared" si="33"/>
        <v>BB.07</v>
      </c>
      <c r="AB306" s="450"/>
    </row>
    <row r="307" spans="1:28" s="451" customFormat="1" ht="14.15" customHeight="1">
      <c r="A307" s="458" t="str">
        <f>IF(Ref_Brg!A307="","",Ref_Brg!A307)</f>
        <v>BB.07.005</v>
      </c>
      <c r="B307" s="456" t="str">
        <f>IF(Ref_Brg!B307="","",Ref_Brg!B307)</f>
        <v>Air minum kemasan botol 330 ml</v>
      </c>
      <c r="C307" s="452" t="str">
        <f>IF(Ref_Brg!C307="","",Ref_Brg!C307)</f>
        <v>dus</v>
      </c>
      <c r="D307" s="453">
        <f>IFERROR(VLOOKUP(B307,Saldo_Brg!$B$9:$D$311,3,FALSE),0)</f>
        <v>0</v>
      </c>
      <c r="E307" s="453">
        <f>SUMIF(Masuk!$E$312:$E$811,B307,Masuk!$H$312:$H$811)</f>
        <v>0</v>
      </c>
      <c r="F307" s="453">
        <f>SUMIF(Keluar!$E$8:$E$507,B307,Keluar!$F$8:$F$507)</f>
        <v>0</v>
      </c>
      <c r="G307" s="680">
        <f t="shared" si="39"/>
        <v>0</v>
      </c>
      <c r="H307" s="685">
        <f t="shared" si="35"/>
        <v>0</v>
      </c>
      <c r="I307" s="536">
        <f t="shared" si="36"/>
        <v>0</v>
      </c>
      <c r="J307" s="450"/>
      <c r="K307" s="450"/>
      <c r="M307" s="450"/>
      <c r="N307" s="450"/>
      <c r="O307" s="450"/>
      <c r="P307" s="450"/>
      <c r="Q307" s="450"/>
      <c r="R307" s="450"/>
      <c r="S307" s="450"/>
      <c r="T307" s="450"/>
      <c r="U307" s="450"/>
      <c r="V307" s="450"/>
      <c r="W307" s="450"/>
      <c r="X307" s="450"/>
      <c r="Y307" s="535">
        <f>IF(B307="","",VLOOKUP(B307,Refresh!$A$7:$B$1000,2,FALSE))</f>
        <v>299</v>
      </c>
      <c r="Z307" s="535" t="str">
        <f>IF(Y307="","",VLOOKUP(Y307,Masuk!$B$9:$I$812,8,FALSE))</f>
        <v/>
      </c>
      <c r="AA307" s="577" t="str">
        <f t="shared" si="33"/>
        <v>BB.07</v>
      </c>
      <c r="AB307" s="450"/>
    </row>
    <row r="308" spans="1:28" s="451" customFormat="1" ht="14.15" customHeight="1">
      <c r="A308" s="458" t="str">
        <f>IF(Ref_Brg!A308="","",Ref_Brg!A308)</f>
        <v>BB.07.006</v>
      </c>
      <c r="B308" s="456" t="str">
        <f>IF(Ref_Brg!B308="","",Ref_Brg!B308)</f>
        <v>Air minum kemasan cup</v>
      </c>
      <c r="C308" s="452" t="str">
        <f>IF(Ref_Brg!C308="","",Ref_Brg!C308)</f>
        <v>dus</v>
      </c>
      <c r="D308" s="453">
        <f>IFERROR(VLOOKUP(B308,Saldo_Brg!$B$9:$D$311,3,FALSE),0)</f>
        <v>0</v>
      </c>
      <c r="E308" s="453">
        <f>SUMIF(Masuk!$E$312:$E$811,B308,Masuk!$H$312:$H$811)</f>
        <v>0</v>
      </c>
      <c r="F308" s="453">
        <f>SUMIF(Keluar!$E$8:$E$507,B308,Keluar!$F$8:$F$507)</f>
        <v>0</v>
      </c>
      <c r="G308" s="680">
        <f t="shared" si="39"/>
        <v>0</v>
      </c>
      <c r="H308" s="685">
        <f t="shared" si="35"/>
        <v>0</v>
      </c>
      <c r="I308" s="536">
        <f t="shared" si="36"/>
        <v>0</v>
      </c>
      <c r="J308" s="450"/>
      <c r="K308" s="450"/>
      <c r="M308" s="450"/>
      <c r="N308" s="450"/>
      <c r="O308" s="450"/>
      <c r="P308" s="450"/>
      <c r="Q308" s="450"/>
      <c r="R308" s="450"/>
      <c r="S308" s="450"/>
      <c r="T308" s="450"/>
      <c r="U308" s="450"/>
      <c r="V308" s="450"/>
      <c r="W308" s="450"/>
      <c r="X308" s="450"/>
      <c r="Y308" s="535">
        <f>IF(B308="","",VLOOKUP(B308,Refresh!$A$7:$B$1000,2,FALSE))</f>
        <v>300</v>
      </c>
      <c r="Z308" s="535" t="str">
        <f>IF(Y308="","",VLOOKUP(Y308,Masuk!$B$9:$I$812,8,FALSE))</f>
        <v/>
      </c>
      <c r="AA308" s="577" t="str">
        <f t="shared" si="33"/>
        <v>BB.07</v>
      </c>
      <c r="AB308" s="450"/>
    </row>
    <row r="309" spans="1:28" s="451" customFormat="1" ht="14.15" customHeight="1">
      <c r="A309" s="458" t="str">
        <f>IF(Ref_Brg!A309="","",Ref_Brg!A309)</f>
        <v>BB.07.007</v>
      </c>
      <c r="B309" s="456" t="str">
        <f>IF(Ref_Brg!B309="","",Ref_Brg!B309)</f>
        <v>Minuman kemasan botol/kaleng</v>
      </c>
      <c r="C309" s="452" t="str">
        <f>IF(Ref_Brg!C309="","",Ref_Brg!C309)</f>
        <v>pcs</v>
      </c>
      <c r="D309" s="453">
        <f>IFERROR(VLOOKUP(B309,Saldo_Brg!$B$9:$D$311,3,FALSE),0)</f>
        <v>0</v>
      </c>
      <c r="E309" s="453">
        <f>SUMIF(Masuk!$E$312:$E$811,B309,Masuk!$H$312:$H$811)</f>
        <v>0</v>
      </c>
      <c r="F309" s="453">
        <f>SUMIF(Keluar!$E$8:$E$507,B309,Keluar!$F$8:$F$507)</f>
        <v>0</v>
      </c>
      <c r="G309" s="680">
        <f t="shared" si="39"/>
        <v>0</v>
      </c>
      <c r="H309" s="685">
        <f t="shared" si="35"/>
        <v>0</v>
      </c>
      <c r="I309" s="536">
        <f t="shared" si="36"/>
        <v>0</v>
      </c>
      <c r="J309" s="450"/>
      <c r="K309" s="450"/>
      <c r="M309" s="450"/>
      <c r="N309" s="450"/>
      <c r="O309" s="450"/>
      <c r="P309" s="450"/>
      <c r="Q309" s="450"/>
      <c r="R309" s="450"/>
      <c r="S309" s="450"/>
      <c r="T309" s="450"/>
      <c r="U309" s="450"/>
      <c r="V309" s="450"/>
      <c r="W309" s="450"/>
      <c r="X309" s="450"/>
      <c r="Y309" s="535">
        <f>IF(B309="","",VLOOKUP(B309,Refresh!$A$7:$B$1000,2,FALSE))</f>
        <v>301</v>
      </c>
      <c r="Z309" s="535" t="str">
        <f>IF(Y309="","",VLOOKUP(Y309,Masuk!$B$9:$I$812,8,FALSE))</f>
        <v/>
      </c>
      <c r="AA309" s="577" t="str">
        <f t="shared" si="33"/>
        <v>BB.07</v>
      </c>
      <c r="AB309" s="450"/>
    </row>
    <row r="310" spans="1:28" s="451" customFormat="1" ht="14.15" customHeight="1">
      <c r="A310" s="458" t="str">
        <f>IF(Ref_Brg!A310="","",Ref_Brg!A310)</f>
        <v>BB.07.008</v>
      </c>
      <c r="B310" s="456" t="str">
        <f>IF(Ref_Brg!B310="","",Ref_Brg!B310)</f>
        <v>Susu kental manis</v>
      </c>
      <c r="C310" s="452" t="str">
        <f>IF(Ref_Brg!C310="","",Ref_Brg!C310)</f>
        <v>pcs</v>
      </c>
      <c r="D310" s="453">
        <f>IFERROR(VLOOKUP(B310,Saldo_Brg!$B$9:$D$311,3,FALSE),0)</f>
        <v>0</v>
      </c>
      <c r="E310" s="453">
        <f>SUMIF(Masuk!$E$312:$E$811,B310,Masuk!$H$312:$H$811)</f>
        <v>0</v>
      </c>
      <c r="F310" s="453">
        <f>SUMIF(Keluar!$E$8:$E$507,B310,Keluar!$F$8:$F$507)</f>
        <v>0</v>
      </c>
      <c r="G310" s="680">
        <f t="shared" si="39"/>
        <v>0</v>
      </c>
      <c r="H310" s="685">
        <f t="shared" si="35"/>
        <v>0</v>
      </c>
      <c r="I310" s="536">
        <f t="shared" si="36"/>
        <v>0</v>
      </c>
      <c r="J310" s="450"/>
      <c r="K310" s="450"/>
      <c r="M310" s="450"/>
      <c r="N310" s="450"/>
      <c r="O310" s="450"/>
      <c r="P310" s="450"/>
      <c r="Q310" s="450"/>
      <c r="R310" s="450"/>
      <c r="S310" s="450"/>
      <c r="T310" s="450"/>
      <c r="U310" s="450"/>
      <c r="V310" s="450"/>
      <c r="W310" s="450"/>
      <c r="X310" s="450"/>
      <c r="Y310" s="535">
        <f>IF(B310="","",VLOOKUP(B310,Refresh!$A$7:$B$1000,2,FALSE))</f>
        <v>302</v>
      </c>
      <c r="Z310" s="535" t="str">
        <f>IF(Y310="","",VLOOKUP(Y310,Masuk!$B$9:$I$812,8,FALSE))</f>
        <v/>
      </c>
      <c r="AA310" s="577" t="str">
        <f t="shared" si="33"/>
        <v>BB.07</v>
      </c>
      <c r="AB310" s="450"/>
    </row>
    <row r="311" spans="1:28" s="451" customFormat="1" ht="14.15" customHeight="1">
      <c r="A311" s="458" t="str">
        <f>IF(Ref_Brg!A311="","",Ref_Brg!A311)</f>
        <v>BB.07.099</v>
      </c>
      <c r="B311" s="456" t="str">
        <f>IF(Ref_Brg!B311="","",Ref_Brg!B311)</f>
        <v>Bahan minuman pendamping-lainnya</v>
      </c>
      <c r="C311" s="452" t="str">
        <f>IF(Ref_Brg!C311="","",Ref_Brg!C311)</f>
        <v>pcs</v>
      </c>
      <c r="D311" s="453">
        <f>IFERROR(VLOOKUP(B311,Saldo_Brg!$B$9:$D$311,3,FALSE),0)</f>
        <v>0</v>
      </c>
      <c r="E311" s="453">
        <f>SUMIF(Masuk!$E$312:$E$811,B311,Masuk!$H$312:$H$811)</f>
        <v>0</v>
      </c>
      <c r="F311" s="453">
        <f>SUMIF(Keluar!$E$8:$E$507,B311,Keluar!$F$8:$F$507)</f>
        <v>0</v>
      </c>
      <c r="G311" s="680">
        <f t="shared" si="39"/>
        <v>0</v>
      </c>
      <c r="H311" s="685">
        <f t="shared" si="35"/>
        <v>0</v>
      </c>
      <c r="I311" s="536">
        <f t="shared" si="36"/>
        <v>0</v>
      </c>
      <c r="J311" s="450"/>
      <c r="K311" s="450"/>
      <c r="M311" s="450"/>
      <c r="N311" s="450"/>
      <c r="O311" s="450"/>
      <c r="P311" s="450"/>
      <c r="Q311" s="450"/>
      <c r="R311" s="450"/>
      <c r="S311" s="450"/>
      <c r="T311" s="450"/>
      <c r="U311" s="450"/>
      <c r="V311" s="450"/>
      <c r="W311" s="450"/>
      <c r="X311" s="450"/>
      <c r="Y311" s="535">
        <f>IF(B311="","",VLOOKUP(B311,Refresh!$A$7:$B$1000,2,FALSE))</f>
        <v>303</v>
      </c>
      <c r="Z311" s="535" t="str">
        <f>IF(Y311="","",VLOOKUP(Y311,Masuk!$B$9:$I$812,8,FALSE))</f>
        <v/>
      </c>
      <c r="AA311" s="577" t="str">
        <f t="shared" si="33"/>
        <v>BB.07</v>
      </c>
      <c r="AB311" s="450"/>
    </row>
    <row r="312" spans="1:28" ht="18" customHeight="1">
      <c r="A312" s="459"/>
      <c r="B312" s="538"/>
      <c r="C312" s="539"/>
      <c r="D312" s="540">
        <f>SUM(D8:D311)</f>
        <v>0</v>
      </c>
      <c r="E312" s="540">
        <f>SUM(E8:E311)</f>
        <v>0</v>
      </c>
      <c r="F312" s="540">
        <f>SUM(F8:F311)</f>
        <v>0</v>
      </c>
      <c r="G312" s="540">
        <f>SUM(G8:G311)</f>
        <v>0</v>
      </c>
      <c r="H312" s="586"/>
      <c r="I312" s="540">
        <f>SUM(I8:I311)</f>
        <v>0</v>
      </c>
      <c r="J312" s="399"/>
      <c r="K312" s="399"/>
      <c r="L312" s="399"/>
      <c r="M312" s="399"/>
      <c r="N312" s="399"/>
      <c r="O312" s="399"/>
      <c r="P312" s="399"/>
      <c r="Q312" s="399"/>
      <c r="R312" s="399"/>
      <c r="S312" s="399"/>
      <c r="T312" s="399"/>
      <c r="U312" s="399"/>
      <c r="V312" s="399"/>
      <c r="W312" s="399"/>
      <c r="X312" s="399"/>
      <c r="Y312" s="399"/>
      <c r="Z312" s="399"/>
      <c r="AA312" s="399"/>
      <c r="AB312" s="399"/>
    </row>
    <row r="313" spans="1:28" ht="13" customHeight="1">
      <c r="A313" s="544"/>
      <c r="B313" s="545"/>
      <c r="C313" s="545"/>
      <c r="D313" s="545"/>
      <c r="E313" s="546"/>
      <c r="F313" s="546"/>
      <c r="G313" s="546"/>
      <c r="H313" s="547"/>
      <c r="I313" s="547"/>
      <c r="J313" s="399"/>
      <c r="K313" s="399"/>
      <c r="L313" s="399"/>
      <c r="M313" s="399"/>
      <c r="N313" s="399"/>
      <c r="O313" s="399"/>
      <c r="P313" s="399"/>
      <c r="Q313" s="399"/>
      <c r="R313" s="399"/>
      <c r="S313" s="399"/>
      <c r="T313" s="399"/>
      <c r="U313" s="399"/>
      <c r="V313" s="399"/>
      <c r="W313" s="399"/>
      <c r="X313" s="399"/>
      <c r="Y313" s="399"/>
      <c r="Z313" s="399"/>
      <c r="AA313" s="399"/>
      <c r="AB313" s="399"/>
    </row>
    <row r="314" spans="1:28" ht="12" customHeight="1">
      <c r="B314" s="411"/>
      <c r="C314" s="411"/>
      <c r="D314" s="411"/>
      <c r="E314" s="413"/>
      <c r="F314" s="413"/>
      <c r="H314" s="399"/>
      <c r="I314" s="399"/>
      <c r="J314" s="399"/>
      <c r="K314" s="399"/>
      <c r="L314" s="399"/>
      <c r="M314" s="399"/>
      <c r="N314" s="399"/>
      <c r="O314" s="399"/>
      <c r="P314" s="399"/>
      <c r="Q314" s="399"/>
      <c r="R314" s="399"/>
      <c r="S314" s="399"/>
      <c r="T314" s="399"/>
      <c r="U314" s="399"/>
      <c r="V314" s="399"/>
      <c r="W314" s="399"/>
      <c r="X314" s="399"/>
      <c r="Y314" s="399"/>
      <c r="Z314" s="399"/>
      <c r="AA314" s="399"/>
      <c r="AB314" s="399"/>
    </row>
    <row r="315" spans="1:28" ht="12" customHeight="1">
      <c r="B315" s="411"/>
      <c r="C315" s="399"/>
      <c r="D315" s="414"/>
      <c r="E315" s="413"/>
      <c r="F315" s="413"/>
      <c r="G315" s="412"/>
      <c r="H315" s="399"/>
      <c r="I315" s="399"/>
      <c r="J315" s="399"/>
      <c r="K315" s="399"/>
      <c r="L315" s="399"/>
      <c r="M315" s="399"/>
      <c r="N315" s="399"/>
      <c r="O315" s="399"/>
      <c r="P315" s="399"/>
      <c r="Q315" s="399"/>
      <c r="R315" s="399"/>
      <c r="S315" s="399"/>
      <c r="T315" s="399"/>
      <c r="U315" s="399"/>
      <c r="V315" s="399"/>
      <c r="W315" s="399"/>
      <c r="X315" s="399"/>
      <c r="Y315" s="399"/>
      <c r="Z315" s="399"/>
      <c r="AA315" s="399"/>
      <c r="AB315" s="399"/>
    </row>
    <row r="316" spans="1:28" ht="12" customHeight="1">
      <c r="B316" s="411"/>
      <c r="C316" s="399"/>
      <c r="D316" s="415"/>
      <c r="E316" s="413"/>
      <c r="F316" s="413"/>
      <c r="G316" s="687"/>
      <c r="H316" s="399"/>
      <c r="I316" s="399"/>
      <c r="J316" s="399"/>
      <c r="K316" s="399"/>
      <c r="L316" s="399"/>
      <c r="M316" s="399"/>
      <c r="N316" s="399"/>
      <c r="O316" s="399"/>
      <c r="P316" s="399"/>
      <c r="Q316" s="399"/>
      <c r="R316" s="399"/>
      <c r="S316" s="399"/>
      <c r="T316" s="399"/>
      <c r="U316" s="399"/>
      <c r="V316" s="399"/>
      <c r="W316" s="399"/>
      <c r="X316" s="399"/>
      <c r="Y316" s="399"/>
      <c r="Z316" s="399"/>
      <c r="AA316" s="399"/>
      <c r="AB316" s="399"/>
    </row>
    <row r="317" spans="1:28" ht="12" customHeight="1">
      <c r="B317" s="411"/>
      <c r="C317" s="399"/>
      <c r="D317" s="399"/>
      <c r="E317" s="413"/>
      <c r="F317" s="413"/>
      <c r="G317" s="399"/>
      <c r="H317" s="399"/>
      <c r="I317" s="399"/>
      <c r="J317" s="399"/>
      <c r="K317" s="399"/>
      <c r="L317" s="399"/>
      <c r="M317" s="399"/>
      <c r="N317" s="399"/>
      <c r="O317" s="399"/>
      <c r="P317" s="399"/>
      <c r="Q317" s="399"/>
      <c r="R317" s="399"/>
      <c r="S317" s="399"/>
      <c r="T317" s="399"/>
      <c r="U317" s="399"/>
      <c r="V317" s="399"/>
      <c r="W317" s="399"/>
      <c r="X317" s="399"/>
      <c r="Y317" s="399"/>
      <c r="Z317" s="399"/>
      <c r="AA317" s="399"/>
      <c r="AB317" s="399"/>
    </row>
    <row r="318" spans="1:28" ht="12" customHeight="1">
      <c r="B318" s="411"/>
      <c r="C318" s="399"/>
      <c r="D318" s="399"/>
      <c r="E318" s="413"/>
      <c r="F318" s="413"/>
      <c r="G318" s="399"/>
      <c r="H318" s="399"/>
      <c r="I318" s="399"/>
      <c r="J318" s="399"/>
      <c r="K318" s="399"/>
      <c r="L318" s="399"/>
      <c r="M318" s="399"/>
      <c r="N318" s="399"/>
      <c r="O318" s="399"/>
      <c r="P318" s="399"/>
      <c r="Q318" s="399"/>
      <c r="R318" s="399"/>
      <c r="S318" s="399"/>
      <c r="T318" s="399"/>
      <c r="U318" s="399"/>
      <c r="V318" s="399"/>
      <c r="W318" s="399"/>
      <c r="X318" s="399"/>
      <c r="Y318" s="399"/>
      <c r="Z318" s="399"/>
      <c r="AA318" s="399"/>
      <c r="AB318" s="399"/>
    </row>
    <row r="319" spans="1:28" ht="12" customHeight="1">
      <c r="B319" s="411"/>
      <c r="C319" s="399"/>
      <c r="D319" s="399"/>
      <c r="E319" s="413"/>
      <c r="F319" s="413"/>
      <c r="G319" s="399"/>
      <c r="H319" s="399"/>
      <c r="I319" s="399"/>
      <c r="J319" s="399"/>
      <c r="K319" s="399"/>
      <c r="L319" s="399"/>
      <c r="M319" s="399"/>
      <c r="N319" s="399"/>
      <c r="O319" s="399"/>
      <c r="P319" s="399"/>
      <c r="Q319" s="399"/>
      <c r="R319" s="399"/>
      <c r="S319" s="399"/>
      <c r="T319" s="399"/>
      <c r="U319" s="399"/>
      <c r="V319" s="399"/>
      <c r="W319" s="399"/>
      <c r="X319" s="399"/>
      <c r="Y319" s="399"/>
      <c r="Z319" s="399"/>
      <c r="AA319" s="399"/>
      <c r="AB319" s="399"/>
    </row>
    <row r="320" spans="1:28" ht="12" customHeight="1">
      <c r="B320" s="411"/>
      <c r="C320" s="416"/>
      <c r="D320" s="416"/>
      <c r="E320" s="417"/>
      <c r="F320" s="417"/>
      <c r="G320" s="418"/>
      <c r="H320" s="399"/>
      <c r="I320" s="399"/>
      <c r="J320" s="399"/>
      <c r="K320" s="399"/>
      <c r="L320" s="399"/>
      <c r="M320" s="399"/>
      <c r="N320" s="399"/>
      <c r="O320" s="399"/>
      <c r="P320" s="399"/>
      <c r="Q320" s="399"/>
      <c r="R320" s="399"/>
      <c r="S320" s="399"/>
      <c r="T320" s="399"/>
      <c r="U320" s="399"/>
      <c r="V320" s="399"/>
      <c r="W320" s="399"/>
      <c r="X320" s="399"/>
      <c r="Y320" s="399"/>
      <c r="Z320" s="399"/>
      <c r="AA320" s="399"/>
      <c r="AB320" s="399"/>
    </row>
    <row r="321" spans="2:28" ht="12" customHeight="1">
      <c r="B321" s="411"/>
      <c r="C321" s="399"/>
      <c r="D321" s="399"/>
      <c r="E321" s="413"/>
      <c r="F321" s="413"/>
      <c r="G321" s="399"/>
      <c r="H321" s="399"/>
      <c r="I321" s="399"/>
      <c r="J321" s="399"/>
      <c r="K321" s="399"/>
      <c r="L321" s="399"/>
      <c r="M321" s="399"/>
      <c r="N321" s="399"/>
      <c r="O321" s="399"/>
      <c r="P321" s="399"/>
      <c r="Q321" s="399"/>
      <c r="R321" s="399"/>
      <c r="S321" s="399"/>
      <c r="T321" s="399"/>
      <c r="U321" s="399"/>
      <c r="V321" s="399"/>
      <c r="W321" s="399"/>
      <c r="X321" s="399"/>
      <c r="Y321" s="399"/>
      <c r="Z321" s="399"/>
      <c r="AA321" s="399"/>
      <c r="AB321" s="399"/>
    </row>
    <row r="322" spans="2:28" ht="12" customHeight="1">
      <c r="B322" s="411"/>
      <c r="C322" s="411"/>
      <c r="D322" s="411"/>
      <c r="E322" s="413"/>
      <c r="F322" s="413"/>
      <c r="G322" s="413"/>
      <c r="H322" s="399"/>
      <c r="I322" s="399"/>
      <c r="J322" s="399"/>
      <c r="K322" s="399"/>
      <c r="L322" s="399"/>
      <c r="M322" s="399"/>
      <c r="N322" s="399"/>
      <c r="O322" s="399"/>
      <c r="P322" s="399"/>
      <c r="Q322" s="399"/>
      <c r="R322" s="399"/>
      <c r="S322" s="399"/>
      <c r="T322" s="399"/>
      <c r="U322" s="399"/>
      <c r="V322" s="399"/>
      <c r="W322" s="399"/>
      <c r="X322" s="399"/>
      <c r="Y322" s="399"/>
      <c r="Z322" s="399"/>
      <c r="AA322" s="399"/>
      <c r="AB322" s="399"/>
    </row>
    <row r="323" spans="2:28" ht="12" customHeight="1">
      <c r="B323" s="411"/>
      <c r="C323" s="773"/>
      <c r="D323" s="773"/>
      <c r="E323" s="773"/>
      <c r="F323" s="773"/>
      <c r="G323" s="773"/>
      <c r="H323" s="399"/>
      <c r="I323" s="399"/>
      <c r="J323" s="399"/>
      <c r="K323" s="399"/>
      <c r="L323" s="399"/>
      <c r="M323" s="399"/>
      <c r="N323" s="399"/>
      <c r="O323" s="399"/>
      <c r="P323" s="399"/>
      <c r="Q323" s="399"/>
      <c r="R323" s="399"/>
      <c r="S323" s="399"/>
      <c r="T323" s="399"/>
      <c r="U323" s="399"/>
      <c r="V323" s="399"/>
      <c r="W323" s="399"/>
      <c r="X323" s="399"/>
      <c r="Y323" s="399"/>
      <c r="Z323" s="399"/>
      <c r="AA323" s="399"/>
      <c r="AB323" s="399"/>
    </row>
    <row r="324" spans="2:28" ht="12" customHeight="1">
      <c r="B324" s="411"/>
      <c r="C324" s="773"/>
      <c r="D324" s="773"/>
      <c r="E324" s="773"/>
      <c r="F324" s="773"/>
      <c r="G324" s="773"/>
      <c r="H324" s="399"/>
      <c r="I324" s="399"/>
      <c r="J324" s="399"/>
      <c r="K324" s="399"/>
      <c r="L324" s="399"/>
      <c r="M324" s="399"/>
      <c r="N324" s="399"/>
      <c r="O324" s="399"/>
      <c r="P324" s="399"/>
      <c r="Q324" s="399"/>
      <c r="R324" s="399"/>
      <c r="S324" s="399"/>
      <c r="T324" s="399"/>
      <c r="U324" s="399"/>
      <c r="V324" s="399"/>
      <c r="W324" s="399"/>
      <c r="X324" s="399"/>
      <c r="Y324" s="399"/>
      <c r="Z324" s="399"/>
      <c r="AA324" s="399"/>
      <c r="AB324" s="399"/>
    </row>
    <row r="325" spans="2:28" ht="12" customHeight="1">
      <c r="B325" s="411"/>
      <c r="C325" s="773"/>
      <c r="D325" s="773"/>
      <c r="E325" s="773"/>
      <c r="F325" s="773"/>
      <c r="G325" s="773"/>
      <c r="H325" s="399"/>
      <c r="I325" s="399"/>
      <c r="J325" s="399"/>
      <c r="K325" s="399"/>
      <c r="L325" s="399"/>
      <c r="M325" s="399"/>
      <c r="N325" s="399"/>
      <c r="O325" s="399"/>
      <c r="P325" s="399"/>
      <c r="Q325" s="399"/>
      <c r="R325" s="399"/>
      <c r="S325" s="399"/>
      <c r="T325" s="399"/>
      <c r="U325" s="399"/>
      <c r="V325" s="399"/>
      <c r="W325" s="399"/>
      <c r="X325" s="399"/>
      <c r="Y325" s="399"/>
      <c r="Z325" s="399"/>
      <c r="AA325" s="399"/>
      <c r="AB325" s="399"/>
    </row>
    <row r="326" spans="2:28" ht="12" customHeight="1">
      <c r="B326" s="411"/>
      <c r="C326" s="411"/>
      <c r="D326" s="411"/>
      <c r="E326" s="411"/>
      <c r="F326" s="411"/>
      <c r="G326" s="411"/>
      <c r="H326" s="399"/>
      <c r="I326" s="399"/>
      <c r="J326" s="399"/>
      <c r="K326" s="399"/>
      <c r="L326" s="399"/>
      <c r="M326" s="399"/>
      <c r="N326" s="399"/>
      <c r="O326" s="399"/>
      <c r="P326" s="399"/>
      <c r="Q326" s="399"/>
      <c r="R326" s="399"/>
      <c r="S326" s="399"/>
      <c r="T326" s="399"/>
      <c r="U326" s="399"/>
      <c r="V326" s="399"/>
      <c r="W326" s="399"/>
      <c r="X326" s="399"/>
      <c r="Y326" s="399"/>
      <c r="Z326" s="399"/>
      <c r="AA326" s="399"/>
      <c r="AB326" s="399"/>
    </row>
    <row r="327" spans="2:28" ht="12" customHeight="1">
      <c r="B327" s="411"/>
      <c r="C327" s="773"/>
      <c r="D327" s="773"/>
      <c r="E327" s="773"/>
      <c r="F327" s="773"/>
      <c r="G327" s="773"/>
      <c r="H327" s="399"/>
      <c r="I327" s="399"/>
      <c r="J327" s="399"/>
      <c r="K327" s="399"/>
      <c r="L327" s="399"/>
      <c r="M327" s="399"/>
      <c r="N327" s="399"/>
      <c r="O327" s="399"/>
      <c r="P327" s="399"/>
      <c r="Q327" s="399"/>
      <c r="R327" s="399"/>
      <c r="S327" s="399"/>
      <c r="T327" s="399"/>
      <c r="U327" s="399"/>
      <c r="V327" s="399"/>
      <c r="W327" s="399"/>
      <c r="X327" s="399"/>
      <c r="Y327" s="399"/>
      <c r="Z327" s="399"/>
      <c r="AA327" s="399"/>
      <c r="AB327" s="399"/>
    </row>
    <row r="328" spans="2:28" ht="12" customHeight="1">
      <c r="B328" s="411"/>
      <c r="C328" s="773"/>
      <c r="D328" s="773"/>
      <c r="E328" s="773"/>
      <c r="F328" s="773"/>
      <c r="G328" s="773"/>
      <c r="H328" s="399"/>
      <c r="I328" s="399"/>
      <c r="J328" s="399"/>
      <c r="K328" s="399"/>
      <c r="L328" s="399"/>
      <c r="M328" s="399"/>
      <c r="N328" s="399"/>
      <c r="O328" s="399"/>
      <c r="P328" s="399"/>
      <c r="Q328" s="399"/>
      <c r="R328" s="399"/>
      <c r="S328" s="399"/>
      <c r="T328" s="399"/>
      <c r="U328" s="399"/>
      <c r="V328" s="399"/>
      <c r="W328" s="399"/>
      <c r="X328" s="399"/>
      <c r="Y328" s="399"/>
      <c r="Z328" s="399"/>
      <c r="AA328" s="399"/>
      <c r="AB328" s="399"/>
    </row>
    <row r="329" spans="2:28" ht="12" customHeight="1">
      <c r="B329" s="411"/>
      <c r="C329" s="773"/>
      <c r="D329" s="773"/>
      <c r="E329" s="773"/>
      <c r="F329" s="773"/>
      <c r="G329" s="773"/>
      <c r="H329" s="399"/>
      <c r="I329" s="399"/>
      <c r="J329" s="399"/>
      <c r="K329" s="399"/>
      <c r="L329" s="399"/>
      <c r="M329" s="399"/>
      <c r="N329" s="399"/>
      <c r="O329" s="399"/>
      <c r="P329" s="399"/>
      <c r="Q329" s="399"/>
      <c r="R329" s="399"/>
      <c r="S329" s="399"/>
      <c r="T329" s="399"/>
      <c r="U329" s="399"/>
      <c r="V329" s="399"/>
      <c r="W329" s="399"/>
      <c r="X329" s="399"/>
      <c r="Y329" s="399"/>
      <c r="Z329" s="399"/>
      <c r="AA329" s="399"/>
      <c r="AB329" s="399"/>
    </row>
    <row r="330" spans="2:28" ht="12" customHeight="1">
      <c r="B330" s="411"/>
      <c r="C330" s="411"/>
      <c r="D330" s="411"/>
      <c r="E330" s="413"/>
      <c r="F330" s="413"/>
      <c r="G330" s="413"/>
      <c r="H330" s="399"/>
      <c r="I330" s="399"/>
      <c r="J330" s="399"/>
      <c r="K330" s="399"/>
      <c r="L330" s="399"/>
      <c r="M330" s="399"/>
      <c r="N330" s="399"/>
      <c r="O330" s="399"/>
      <c r="P330" s="399"/>
      <c r="Q330" s="399"/>
      <c r="R330" s="399"/>
      <c r="S330" s="399"/>
      <c r="T330" s="399"/>
      <c r="U330" s="399"/>
      <c r="V330" s="399"/>
      <c r="W330" s="399"/>
      <c r="X330" s="399"/>
      <c r="Y330" s="399"/>
      <c r="Z330" s="399"/>
      <c r="AA330" s="399"/>
      <c r="AB330" s="399"/>
    </row>
    <row r="331" spans="2:28" ht="12" customHeight="1">
      <c r="B331" s="411"/>
      <c r="C331" s="411"/>
      <c r="D331" s="411"/>
      <c r="E331" s="413"/>
      <c r="F331" s="413"/>
      <c r="G331" s="413"/>
      <c r="H331" s="399"/>
      <c r="I331" s="399"/>
      <c r="J331" s="399"/>
      <c r="K331" s="399"/>
      <c r="L331" s="399"/>
      <c r="M331" s="399"/>
      <c r="N331" s="399"/>
      <c r="O331" s="399"/>
      <c r="P331" s="399"/>
      <c r="Q331" s="399"/>
      <c r="R331" s="399"/>
      <c r="S331" s="399"/>
      <c r="T331" s="399"/>
      <c r="U331" s="399"/>
      <c r="V331" s="399"/>
      <c r="W331" s="399"/>
      <c r="X331" s="399"/>
      <c r="Y331" s="399"/>
      <c r="Z331" s="399"/>
      <c r="AA331" s="399"/>
      <c r="AB331" s="399"/>
    </row>
    <row r="332" spans="2:28" ht="12" customHeight="1">
      <c r="B332" s="411"/>
      <c r="C332" s="411"/>
      <c r="D332" s="411"/>
      <c r="E332" s="413"/>
      <c r="F332" s="413"/>
      <c r="G332" s="413"/>
      <c r="H332" s="399"/>
      <c r="I332" s="399"/>
      <c r="J332" s="399"/>
      <c r="K332" s="399"/>
      <c r="L332" s="399"/>
      <c r="M332" s="399"/>
      <c r="N332" s="399"/>
      <c r="O332" s="399"/>
      <c r="P332" s="399"/>
      <c r="Q332" s="399"/>
      <c r="R332" s="399"/>
      <c r="S332" s="399"/>
      <c r="T332" s="399"/>
      <c r="U332" s="399"/>
      <c r="V332" s="399"/>
      <c r="W332" s="399"/>
      <c r="X332" s="399"/>
      <c r="Y332" s="399"/>
      <c r="Z332" s="399"/>
      <c r="AA332" s="399"/>
      <c r="AB332" s="399"/>
    </row>
    <row r="333" spans="2:28" ht="12" customHeight="1">
      <c r="B333" s="411"/>
      <c r="C333" s="411"/>
      <c r="D333" s="411"/>
      <c r="E333" s="413"/>
      <c r="F333" s="413"/>
      <c r="G333" s="413"/>
      <c r="H333" s="399"/>
      <c r="I333" s="399"/>
      <c r="J333" s="399"/>
      <c r="K333" s="399"/>
      <c r="L333" s="399"/>
      <c r="M333" s="399"/>
      <c r="N333" s="399"/>
      <c r="O333" s="399"/>
      <c r="P333" s="399"/>
      <c r="Q333" s="399"/>
      <c r="R333" s="399"/>
      <c r="S333" s="399"/>
      <c r="T333" s="399"/>
      <c r="U333" s="399"/>
      <c r="V333" s="399"/>
      <c r="W333" s="399"/>
      <c r="X333" s="399"/>
      <c r="Y333" s="399"/>
      <c r="Z333" s="399"/>
      <c r="AA333" s="399"/>
      <c r="AB333" s="399"/>
    </row>
    <row r="334" spans="2:28" ht="12" customHeight="1">
      <c r="B334" s="411"/>
      <c r="C334" s="411"/>
      <c r="D334" s="411"/>
      <c r="E334" s="413"/>
      <c r="F334" s="413"/>
      <c r="G334" s="413"/>
      <c r="H334" s="399"/>
      <c r="I334" s="399"/>
      <c r="J334" s="399"/>
      <c r="K334" s="399"/>
      <c r="L334" s="399"/>
      <c r="M334" s="399"/>
      <c r="N334" s="399"/>
      <c r="O334" s="399"/>
      <c r="P334" s="399"/>
      <c r="Q334" s="399"/>
      <c r="R334" s="399"/>
      <c r="S334" s="399"/>
      <c r="T334" s="399"/>
      <c r="U334" s="399"/>
      <c r="V334" s="399"/>
      <c r="W334" s="399"/>
      <c r="X334" s="399"/>
      <c r="Y334" s="399"/>
      <c r="Z334" s="399"/>
      <c r="AA334" s="399"/>
      <c r="AB334" s="399"/>
    </row>
    <row r="335" spans="2:28" ht="12" customHeight="1">
      <c r="B335" s="411"/>
      <c r="C335" s="411"/>
      <c r="D335" s="411"/>
      <c r="E335" s="413"/>
      <c r="F335" s="413"/>
      <c r="G335" s="413"/>
      <c r="H335" s="399"/>
      <c r="I335" s="399"/>
      <c r="J335" s="399"/>
      <c r="K335" s="399"/>
      <c r="L335" s="399"/>
      <c r="M335" s="399"/>
      <c r="N335" s="399"/>
      <c r="O335" s="399"/>
      <c r="P335" s="399"/>
      <c r="Q335" s="399"/>
      <c r="R335" s="399"/>
      <c r="S335" s="399"/>
      <c r="T335" s="399"/>
      <c r="U335" s="399"/>
      <c r="V335" s="399"/>
      <c r="W335" s="399"/>
      <c r="X335" s="399"/>
      <c r="Y335" s="399"/>
      <c r="Z335" s="399"/>
      <c r="AA335" s="399"/>
      <c r="AB335" s="399"/>
    </row>
    <row r="336" spans="2:28" ht="12" customHeight="1">
      <c r="B336" s="411"/>
      <c r="C336" s="411"/>
      <c r="D336" s="411"/>
      <c r="E336" s="413"/>
      <c r="F336" s="413"/>
      <c r="G336" s="413"/>
      <c r="H336" s="399"/>
      <c r="I336" s="399"/>
      <c r="J336" s="399"/>
      <c r="K336" s="399"/>
      <c r="L336" s="399"/>
      <c r="M336" s="399"/>
      <c r="N336" s="399"/>
      <c r="O336" s="399"/>
      <c r="P336" s="399"/>
      <c r="Q336" s="399"/>
      <c r="R336" s="399"/>
      <c r="S336" s="399"/>
      <c r="T336" s="399"/>
      <c r="U336" s="399"/>
      <c r="V336" s="399"/>
      <c r="W336" s="399"/>
      <c r="X336" s="399"/>
      <c r="Y336" s="399"/>
      <c r="Z336" s="399"/>
      <c r="AA336" s="399"/>
      <c r="AB336" s="399"/>
    </row>
    <row r="337" spans="2:28" ht="12" customHeight="1">
      <c r="B337" s="411"/>
      <c r="C337" s="411"/>
      <c r="D337" s="411"/>
      <c r="E337" s="413"/>
      <c r="F337" s="413"/>
      <c r="G337" s="413"/>
      <c r="H337" s="399"/>
      <c r="I337" s="399"/>
      <c r="J337" s="399"/>
      <c r="K337" s="399"/>
      <c r="L337" s="399"/>
      <c r="M337" s="399"/>
      <c r="N337" s="399"/>
      <c r="O337" s="399"/>
      <c r="P337" s="399"/>
      <c r="Q337" s="399"/>
      <c r="R337" s="399"/>
      <c r="S337" s="399"/>
      <c r="T337" s="399"/>
      <c r="U337" s="399"/>
      <c r="V337" s="399"/>
      <c r="W337" s="399"/>
      <c r="X337" s="399"/>
      <c r="Y337" s="399"/>
      <c r="Z337" s="399"/>
      <c r="AA337" s="399"/>
      <c r="AB337" s="399"/>
    </row>
    <row r="338" spans="2:28" ht="12" customHeight="1">
      <c r="B338" s="411"/>
      <c r="C338" s="411"/>
      <c r="D338" s="411"/>
      <c r="E338" s="413"/>
      <c r="F338" s="413"/>
      <c r="G338" s="413"/>
      <c r="H338" s="399"/>
      <c r="I338" s="399"/>
      <c r="J338" s="399"/>
      <c r="K338" s="399"/>
      <c r="L338" s="399"/>
      <c r="M338" s="399"/>
      <c r="N338" s="399"/>
      <c r="O338" s="399"/>
      <c r="P338" s="399"/>
      <c r="Q338" s="399"/>
      <c r="R338" s="399"/>
      <c r="S338" s="399"/>
      <c r="T338" s="399"/>
      <c r="U338" s="399"/>
      <c r="V338" s="399"/>
      <c r="W338" s="399"/>
      <c r="X338" s="399"/>
      <c r="Y338" s="399"/>
      <c r="Z338" s="399"/>
      <c r="AA338" s="399"/>
      <c r="AB338" s="399"/>
    </row>
    <row r="339" spans="2:28" ht="12" customHeight="1">
      <c r="B339" s="411"/>
      <c r="C339" s="411"/>
      <c r="D339" s="411"/>
      <c r="E339" s="413"/>
      <c r="F339" s="413"/>
      <c r="G339" s="413"/>
      <c r="H339" s="399"/>
      <c r="I339" s="399"/>
      <c r="J339" s="399"/>
      <c r="K339" s="399"/>
      <c r="L339" s="399"/>
      <c r="M339" s="399"/>
      <c r="N339" s="399"/>
      <c r="O339" s="399"/>
      <c r="P339" s="399"/>
      <c r="Q339" s="399"/>
      <c r="R339" s="399"/>
      <c r="S339" s="399"/>
      <c r="T339" s="399"/>
      <c r="U339" s="399"/>
      <c r="V339" s="399"/>
      <c r="W339" s="399"/>
      <c r="X339" s="399"/>
      <c r="Y339" s="399"/>
      <c r="Z339" s="399"/>
      <c r="AA339" s="399"/>
      <c r="AB339" s="399"/>
    </row>
    <row r="340" spans="2:28" ht="12" customHeight="1">
      <c r="B340" s="411"/>
      <c r="C340" s="411"/>
      <c r="D340" s="411"/>
      <c r="E340" s="413"/>
      <c r="F340" s="413"/>
      <c r="G340" s="413"/>
      <c r="H340" s="399"/>
      <c r="I340" s="399"/>
      <c r="J340" s="399"/>
      <c r="K340" s="399"/>
      <c r="L340" s="399"/>
      <c r="M340" s="399"/>
      <c r="N340" s="399"/>
      <c r="O340" s="399"/>
      <c r="P340" s="399"/>
      <c r="Q340" s="399"/>
      <c r="R340" s="399"/>
      <c r="S340" s="399"/>
      <c r="T340" s="399"/>
      <c r="U340" s="399"/>
      <c r="V340" s="399"/>
      <c r="W340" s="399"/>
      <c r="X340" s="399"/>
      <c r="Y340" s="399"/>
      <c r="Z340" s="399"/>
      <c r="AA340" s="399"/>
      <c r="AB340" s="399"/>
    </row>
    <row r="341" spans="2:28" ht="12" customHeight="1">
      <c r="B341" s="411"/>
      <c r="C341" s="411"/>
      <c r="D341" s="411"/>
      <c r="E341" s="413"/>
      <c r="F341" s="413"/>
      <c r="G341" s="413"/>
      <c r="H341" s="399"/>
      <c r="I341" s="399"/>
      <c r="J341" s="399"/>
      <c r="K341" s="399"/>
      <c r="L341" s="399"/>
      <c r="M341" s="399"/>
      <c r="N341" s="399"/>
      <c r="O341" s="399"/>
      <c r="P341" s="399"/>
      <c r="Q341" s="399"/>
      <c r="R341" s="399"/>
      <c r="S341" s="399"/>
      <c r="T341" s="399"/>
      <c r="U341" s="399"/>
      <c r="V341" s="399"/>
      <c r="W341" s="399"/>
      <c r="X341" s="399"/>
      <c r="Y341" s="399"/>
      <c r="Z341" s="399"/>
      <c r="AA341" s="399"/>
      <c r="AB341" s="399"/>
    </row>
    <row r="342" spans="2:28" ht="12" customHeight="1">
      <c r="B342" s="411"/>
      <c r="C342" s="411"/>
      <c r="D342" s="411"/>
      <c r="E342" s="413"/>
      <c r="F342" s="413"/>
      <c r="G342" s="413"/>
      <c r="H342" s="399"/>
      <c r="I342" s="399"/>
      <c r="J342" s="399"/>
      <c r="K342" s="399"/>
      <c r="L342" s="399"/>
      <c r="M342" s="399"/>
      <c r="N342" s="399"/>
      <c r="O342" s="399"/>
      <c r="P342" s="399"/>
      <c r="Q342" s="399"/>
      <c r="R342" s="399"/>
      <c r="S342" s="399"/>
      <c r="T342" s="399"/>
      <c r="U342" s="399"/>
      <c r="V342" s="399"/>
      <c r="W342" s="399"/>
      <c r="X342" s="399"/>
      <c r="Y342" s="399"/>
      <c r="Z342" s="399"/>
      <c r="AA342" s="399"/>
      <c r="AB342" s="399"/>
    </row>
    <row r="343" spans="2:28" ht="12" customHeight="1">
      <c r="B343" s="411"/>
      <c r="C343" s="411"/>
      <c r="D343" s="411"/>
      <c r="E343" s="413"/>
      <c r="F343" s="413"/>
      <c r="G343" s="413"/>
      <c r="H343" s="399"/>
      <c r="I343" s="399"/>
      <c r="J343" s="399"/>
      <c r="K343" s="399"/>
      <c r="L343" s="399"/>
      <c r="M343" s="399"/>
      <c r="N343" s="399"/>
      <c r="O343" s="399"/>
      <c r="P343" s="399"/>
      <c r="Q343" s="399"/>
      <c r="R343" s="399"/>
      <c r="S343" s="399"/>
      <c r="T343" s="399"/>
      <c r="U343" s="399"/>
      <c r="V343" s="399"/>
      <c r="W343" s="399"/>
      <c r="X343" s="399"/>
      <c r="Y343" s="399"/>
      <c r="Z343" s="399"/>
      <c r="AA343" s="399"/>
      <c r="AB343" s="399"/>
    </row>
    <row r="344" spans="2:28" ht="12" customHeight="1">
      <c r="B344" s="411"/>
      <c r="C344" s="411"/>
      <c r="D344" s="411"/>
      <c r="E344" s="413"/>
      <c r="F344" s="413"/>
      <c r="G344" s="413"/>
      <c r="H344" s="399"/>
      <c r="I344" s="399"/>
      <c r="J344" s="399"/>
      <c r="K344" s="399"/>
      <c r="L344" s="399"/>
      <c r="M344" s="399"/>
      <c r="N344" s="399"/>
      <c r="O344" s="399"/>
      <c r="P344" s="399"/>
      <c r="Q344" s="399"/>
      <c r="R344" s="399"/>
      <c r="S344" s="399"/>
      <c r="T344" s="399"/>
      <c r="U344" s="399"/>
      <c r="V344" s="399"/>
      <c r="W344" s="399"/>
      <c r="X344" s="399"/>
      <c r="Y344" s="399"/>
      <c r="Z344" s="399"/>
      <c r="AA344" s="399"/>
      <c r="AB344" s="399"/>
    </row>
    <row r="345" spans="2:28" ht="12" customHeight="1">
      <c r="B345" s="411"/>
      <c r="C345" s="411"/>
      <c r="D345" s="411"/>
      <c r="E345" s="413"/>
      <c r="F345" s="413"/>
      <c r="G345" s="413"/>
      <c r="H345" s="399"/>
      <c r="I345" s="399"/>
      <c r="J345" s="399"/>
      <c r="K345" s="399"/>
      <c r="L345" s="399"/>
      <c r="M345" s="399"/>
      <c r="N345" s="399"/>
      <c r="O345" s="399"/>
      <c r="P345" s="399"/>
      <c r="Q345" s="399"/>
      <c r="R345" s="399"/>
      <c r="S345" s="399"/>
      <c r="T345" s="399"/>
      <c r="U345" s="399"/>
      <c r="V345" s="399"/>
      <c r="W345" s="399"/>
      <c r="X345" s="399"/>
      <c r="Y345" s="399"/>
      <c r="Z345" s="399"/>
      <c r="AA345" s="399"/>
      <c r="AB345" s="399"/>
    </row>
    <row r="346" spans="2:28" ht="12" customHeight="1">
      <c r="B346" s="411"/>
      <c r="C346" s="411"/>
      <c r="D346" s="411"/>
      <c r="E346" s="413"/>
      <c r="F346" s="413"/>
      <c r="G346" s="413"/>
      <c r="H346" s="399"/>
      <c r="I346" s="399"/>
      <c r="J346" s="399"/>
      <c r="K346" s="399"/>
      <c r="L346" s="399"/>
      <c r="M346" s="399"/>
      <c r="N346" s="399"/>
      <c r="O346" s="399"/>
      <c r="P346" s="399"/>
      <c r="Q346" s="399"/>
      <c r="R346" s="399"/>
      <c r="S346" s="399"/>
      <c r="T346" s="399"/>
      <c r="U346" s="399"/>
      <c r="V346" s="399"/>
      <c r="W346" s="399"/>
      <c r="X346" s="399"/>
      <c r="Y346" s="399"/>
      <c r="Z346" s="399"/>
      <c r="AA346" s="399"/>
      <c r="AB346" s="399"/>
    </row>
    <row r="347" spans="2:28" ht="12" customHeight="1">
      <c r="B347" s="411"/>
      <c r="C347" s="411"/>
      <c r="D347" s="411"/>
      <c r="E347" s="413"/>
      <c r="F347" s="413"/>
      <c r="G347" s="413"/>
      <c r="H347" s="399"/>
      <c r="I347" s="399"/>
      <c r="J347" s="399"/>
      <c r="K347" s="399"/>
      <c r="L347" s="399"/>
      <c r="M347" s="399"/>
      <c r="N347" s="399"/>
      <c r="O347" s="399"/>
      <c r="P347" s="399"/>
      <c r="Q347" s="399"/>
      <c r="R347" s="399"/>
      <c r="S347" s="399"/>
      <c r="T347" s="399"/>
      <c r="U347" s="399"/>
      <c r="V347" s="399"/>
      <c r="W347" s="399"/>
      <c r="X347" s="399"/>
      <c r="Y347" s="399"/>
      <c r="Z347" s="399"/>
      <c r="AA347" s="399"/>
      <c r="AB347" s="399"/>
    </row>
    <row r="348" spans="2:28" ht="12" customHeight="1">
      <c r="B348" s="411"/>
      <c r="C348" s="411"/>
      <c r="D348" s="411"/>
      <c r="E348" s="413"/>
      <c r="F348" s="413"/>
      <c r="G348" s="413"/>
      <c r="H348" s="399"/>
      <c r="I348" s="399"/>
      <c r="J348" s="399"/>
      <c r="K348" s="399"/>
      <c r="L348" s="399"/>
      <c r="M348" s="399"/>
      <c r="N348" s="399"/>
      <c r="O348" s="399"/>
      <c r="P348" s="399"/>
      <c r="Q348" s="399"/>
      <c r="R348" s="399"/>
      <c r="S348" s="399"/>
      <c r="T348" s="399"/>
      <c r="U348" s="399"/>
      <c r="V348" s="399"/>
      <c r="W348" s="399"/>
      <c r="X348" s="399"/>
      <c r="Y348" s="399"/>
      <c r="Z348" s="399"/>
      <c r="AA348" s="399"/>
      <c r="AB348" s="399"/>
    </row>
    <row r="349" spans="2:28" ht="12" customHeight="1">
      <c r="B349" s="411"/>
      <c r="C349" s="411"/>
      <c r="D349" s="411"/>
      <c r="E349" s="413"/>
      <c r="F349" s="413"/>
      <c r="G349" s="413"/>
      <c r="H349" s="399"/>
      <c r="I349" s="399"/>
      <c r="J349" s="399"/>
      <c r="K349" s="399"/>
      <c r="L349" s="399"/>
      <c r="M349" s="399"/>
      <c r="N349" s="399"/>
      <c r="O349" s="399"/>
      <c r="P349" s="399"/>
      <c r="Q349" s="399"/>
      <c r="R349" s="399"/>
      <c r="S349" s="399"/>
      <c r="T349" s="399"/>
      <c r="U349" s="399"/>
      <c r="V349" s="399"/>
      <c r="W349" s="399"/>
      <c r="X349" s="399"/>
      <c r="Y349" s="399"/>
      <c r="Z349" s="399"/>
      <c r="AA349" s="399"/>
      <c r="AB349" s="399"/>
    </row>
    <row r="350" spans="2:28" ht="12" customHeight="1">
      <c r="B350" s="411"/>
      <c r="C350" s="411"/>
      <c r="D350" s="411"/>
      <c r="E350" s="413"/>
      <c r="F350" s="413"/>
      <c r="G350" s="413"/>
      <c r="H350" s="399"/>
      <c r="I350" s="399"/>
      <c r="J350" s="399"/>
      <c r="K350" s="399"/>
      <c r="L350" s="399"/>
      <c r="M350" s="399"/>
      <c r="N350" s="399"/>
      <c r="O350" s="399"/>
      <c r="P350" s="399"/>
      <c r="Q350" s="399"/>
      <c r="R350" s="399"/>
      <c r="S350" s="399"/>
      <c r="T350" s="399"/>
      <c r="U350" s="399"/>
      <c r="V350" s="399"/>
      <c r="W350" s="399"/>
      <c r="X350" s="399"/>
      <c r="Y350" s="399"/>
      <c r="Z350" s="399"/>
      <c r="AA350" s="399"/>
      <c r="AB350" s="399"/>
    </row>
    <row r="351" spans="2:28" ht="12" customHeight="1">
      <c r="B351" s="411"/>
      <c r="C351" s="411"/>
      <c r="D351" s="411"/>
      <c r="E351" s="413"/>
      <c r="F351" s="413"/>
      <c r="G351" s="413"/>
      <c r="H351" s="399"/>
      <c r="I351" s="399"/>
      <c r="J351" s="399"/>
      <c r="K351" s="399"/>
      <c r="L351" s="399"/>
      <c r="M351" s="399"/>
      <c r="N351" s="399"/>
      <c r="O351" s="399"/>
      <c r="P351" s="399"/>
      <c r="Q351" s="399"/>
      <c r="R351" s="399"/>
      <c r="S351" s="399"/>
      <c r="T351" s="399"/>
      <c r="U351" s="399"/>
      <c r="V351" s="399"/>
      <c r="W351" s="399"/>
      <c r="X351" s="399"/>
      <c r="Y351" s="399"/>
      <c r="Z351" s="399"/>
      <c r="AA351" s="399"/>
      <c r="AB351" s="399"/>
    </row>
    <row r="352" spans="2:28" ht="12" customHeight="1">
      <c r="B352" s="411"/>
      <c r="C352" s="411"/>
      <c r="D352" s="411"/>
      <c r="E352" s="413"/>
      <c r="F352" s="413"/>
      <c r="G352" s="413"/>
      <c r="H352" s="399"/>
      <c r="I352" s="399"/>
      <c r="J352" s="399"/>
      <c r="K352" s="399"/>
      <c r="L352" s="399"/>
      <c r="M352" s="399"/>
      <c r="N352" s="399"/>
      <c r="O352" s="399"/>
      <c r="P352" s="399"/>
      <c r="Q352" s="399"/>
      <c r="R352" s="399"/>
      <c r="S352" s="399"/>
      <c r="T352" s="399"/>
      <c r="U352" s="399"/>
      <c r="V352" s="399"/>
      <c r="W352" s="399"/>
      <c r="X352" s="399"/>
      <c r="Y352" s="399"/>
      <c r="Z352" s="399"/>
      <c r="AA352" s="399"/>
      <c r="AB352" s="399"/>
    </row>
    <row r="353" spans="2:28" ht="12" customHeight="1">
      <c r="B353" s="411"/>
      <c r="C353" s="411"/>
      <c r="D353" s="411"/>
      <c r="E353" s="413"/>
      <c r="F353" s="413"/>
      <c r="G353" s="413"/>
      <c r="H353" s="399"/>
      <c r="I353" s="399"/>
      <c r="J353" s="399"/>
      <c r="K353" s="399"/>
      <c r="L353" s="399"/>
      <c r="M353" s="399"/>
      <c r="N353" s="399"/>
      <c r="O353" s="399"/>
      <c r="P353" s="399"/>
      <c r="Q353" s="399"/>
      <c r="R353" s="399"/>
      <c r="S353" s="399"/>
      <c r="T353" s="399"/>
      <c r="U353" s="399"/>
      <c r="V353" s="399"/>
      <c r="W353" s="399"/>
      <c r="X353" s="399"/>
      <c r="Y353" s="399"/>
      <c r="Z353" s="399"/>
      <c r="AA353" s="399"/>
      <c r="AB353" s="399"/>
    </row>
    <row r="354" spans="2:28" ht="12" customHeight="1">
      <c r="B354" s="411"/>
      <c r="C354" s="411"/>
      <c r="D354" s="411"/>
      <c r="E354" s="413"/>
      <c r="F354" s="413"/>
      <c r="G354" s="413"/>
      <c r="H354" s="399"/>
      <c r="I354" s="399"/>
      <c r="J354" s="399"/>
      <c r="K354" s="399"/>
      <c r="L354" s="399"/>
      <c r="M354" s="399"/>
      <c r="N354" s="399"/>
      <c r="O354" s="399"/>
      <c r="P354" s="399"/>
      <c r="Q354" s="399"/>
      <c r="R354" s="399"/>
      <c r="S354" s="399"/>
      <c r="T354" s="399"/>
      <c r="U354" s="399"/>
      <c r="V354" s="399"/>
      <c r="W354" s="399"/>
      <c r="X354" s="399"/>
      <c r="Y354" s="399"/>
      <c r="Z354" s="399"/>
      <c r="AA354" s="399"/>
      <c r="AB354" s="399"/>
    </row>
    <row r="355" spans="2:28" ht="12" customHeight="1">
      <c r="B355" s="411"/>
      <c r="C355" s="411"/>
      <c r="D355" s="411"/>
      <c r="E355" s="413"/>
      <c r="F355" s="413"/>
      <c r="G355" s="413"/>
      <c r="H355" s="399"/>
      <c r="I355" s="399"/>
      <c r="J355" s="399"/>
      <c r="K355" s="399"/>
      <c r="L355" s="399"/>
      <c r="M355" s="399"/>
      <c r="N355" s="399"/>
      <c r="O355" s="399"/>
      <c r="P355" s="399"/>
      <c r="Q355" s="399"/>
      <c r="R355" s="399"/>
      <c r="S355" s="399"/>
      <c r="T355" s="399"/>
      <c r="U355" s="399"/>
      <c r="V355" s="399"/>
      <c r="W355" s="399"/>
      <c r="X355" s="399"/>
      <c r="Y355" s="399"/>
      <c r="Z355" s="399"/>
      <c r="AA355" s="399"/>
      <c r="AB355" s="399"/>
    </row>
    <row r="356" spans="2:28" ht="12" customHeight="1">
      <c r="B356" s="411"/>
      <c r="C356" s="411"/>
      <c r="D356" s="411"/>
      <c r="E356" s="413"/>
      <c r="F356" s="413"/>
      <c r="G356" s="413"/>
      <c r="H356" s="399"/>
      <c r="I356" s="399"/>
      <c r="J356" s="399"/>
      <c r="K356" s="399"/>
      <c r="L356" s="399"/>
      <c r="M356" s="399"/>
      <c r="N356" s="399"/>
      <c r="O356" s="399"/>
      <c r="P356" s="399"/>
      <c r="Q356" s="399"/>
      <c r="R356" s="399"/>
      <c r="S356" s="399"/>
      <c r="T356" s="399"/>
      <c r="U356" s="399"/>
      <c r="V356" s="399"/>
      <c r="W356" s="399"/>
      <c r="X356" s="399"/>
      <c r="Y356" s="399"/>
      <c r="Z356" s="399"/>
      <c r="AA356" s="399"/>
      <c r="AB356" s="399"/>
    </row>
    <row r="357" spans="2:28" ht="12" customHeight="1">
      <c r="B357" s="411"/>
      <c r="C357" s="411"/>
      <c r="D357" s="411"/>
      <c r="E357" s="413"/>
      <c r="F357" s="413"/>
      <c r="G357" s="413"/>
      <c r="H357" s="399"/>
      <c r="I357" s="399"/>
      <c r="J357" s="399"/>
      <c r="K357" s="399"/>
      <c r="L357" s="399"/>
      <c r="M357" s="399"/>
      <c r="N357" s="399"/>
      <c r="O357" s="399"/>
      <c r="P357" s="399"/>
      <c r="Q357" s="399"/>
      <c r="R357" s="399"/>
      <c r="S357" s="399"/>
      <c r="T357" s="399"/>
      <c r="U357" s="399"/>
      <c r="V357" s="399"/>
      <c r="W357" s="399"/>
      <c r="X357" s="399"/>
      <c r="Y357" s="399"/>
      <c r="Z357" s="399"/>
      <c r="AA357" s="399"/>
      <c r="AB357" s="399"/>
    </row>
    <row r="358" spans="2:28" ht="12" customHeight="1">
      <c r="B358" s="411"/>
      <c r="C358" s="411"/>
      <c r="D358" s="411"/>
      <c r="E358" s="413"/>
      <c r="F358" s="413"/>
      <c r="G358" s="413"/>
      <c r="H358" s="399"/>
      <c r="I358" s="399"/>
      <c r="J358" s="399"/>
      <c r="K358" s="399"/>
      <c r="L358" s="399"/>
      <c r="M358" s="399"/>
      <c r="N358" s="399"/>
      <c r="O358" s="399"/>
      <c r="P358" s="399"/>
      <c r="Q358" s="399"/>
      <c r="R358" s="399"/>
      <c r="S358" s="399"/>
      <c r="T358" s="399"/>
      <c r="U358" s="399"/>
      <c r="V358" s="399"/>
      <c r="W358" s="399"/>
      <c r="X358" s="399"/>
      <c r="Y358" s="399"/>
      <c r="Z358" s="399"/>
      <c r="AA358" s="399"/>
      <c r="AB358" s="399"/>
    </row>
    <row r="359" spans="2:28" ht="12" customHeight="1">
      <c r="B359" s="411"/>
      <c r="C359" s="411"/>
      <c r="D359" s="411"/>
      <c r="E359" s="413"/>
      <c r="F359" s="413"/>
      <c r="G359" s="413"/>
      <c r="H359" s="399"/>
      <c r="I359" s="399"/>
      <c r="J359" s="399"/>
      <c r="K359" s="399"/>
      <c r="L359" s="399"/>
      <c r="M359" s="399"/>
      <c r="N359" s="399"/>
      <c r="O359" s="399"/>
      <c r="P359" s="399"/>
      <c r="Q359" s="399"/>
      <c r="R359" s="399"/>
      <c r="S359" s="399"/>
      <c r="T359" s="399"/>
      <c r="U359" s="399"/>
      <c r="V359" s="399"/>
      <c r="W359" s="399"/>
      <c r="X359" s="399"/>
      <c r="Y359" s="399"/>
      <c r="Z359" s="399"/>
      <c r="AA359" s="399"/>
      <c r="AB359" s="399"/>
    </row>
    <row r="360" spans="2:28" ht="12" customHeight="1">
      <c r="B360" s="411"/>
      <c r="C360" s="411"/>
      <c r="D360" s="411"/>
      <c r="E360" s="413"/>
      <c r="F360" s="413"/>
      <c r="G360" s="413"/>
      <c r="H360" s="399"/>
      <c r="I360" s="399"/>
      <c r="J360" s="399"/>
      <c r="K360" s="399"/>
      <c r="L360" s="399"/>
      <c r="M360" s="399"/>
      <c r="N360" s="399"/>
      <c r="O360" s="399"/>
      <c r="P360" s="399"/>
      <c r="Q360" s="399"/>
      <c r="R360" s="399"/>
      <c r="S360" s="399"/>
      <c r="T360" s="399"/>
      <c r="U360" s="399"/>
      <c r="V360" s="399"/>
      <c r="W360" s="399"/>
      <c r="X360" s="399"/>
      <c r="Y360" s="399"/>
      <c r="Z360" s="399"/>
      <c r="AA360" s="399"/>
      <c r="AB360" s="399"/>
    </row>
    <row r="361" spans="2:28" ht="12" customHeight="1">
      <c r="B361" s="411"/>
      <c r="C361" s="411"/>
      <c r="D361" s="411"/>
      <c r="E361" s="413"/>
      <c r="F361" s="413"/>
      <c r="G361" s="413"/>
      <c r="H361" s="399"/>
      <c r="I361" s="399"/>
      <c r="J361" s="399"/>
      <c r="K361" s="399"/>
      <c r="L361" s="399"/>
      <c r="M361" s="399"/>
      <c r="N361" s="399"/>
      <c r="O361" s="399"/>
      <c r="P361" s="399"/>
      <c r="Q361" s="399"/>
      <c r="R361" s="399"/>
      <c r="S361" s="399"/>
      <c r="T361" s="399"/>
      <c r="U361" s="399"/>
      <c r="V361" s="399"/>
      <c r="W361" s="399"/>
      <c r="X361" s="399"/>
      <c r="Y361" s="399"/>
      <c r="Z361" s="399"/>
      <c r="AA361" s="399"/>
      <c r="AB361" s="399"/>
    </row>
    <row r="362" spans="2:28" ht="12" customHeight="1">
      <c r="B362" s="411"/>
      <c r="C362" s="411"/>
      <c r="D362" s="411"/>
      <c r="E362" s="413"/>
      <c r="F362" s="413"/>
      <c r="G362" s="413"/>
      <c r="H362" s="399"/>
      <c r="I362" s="399"/>
      <c r="J362" s="399"/>
      <c r="K362" s="399"/>
      <c r="L362" s="399"/>
      <c r="M362" s="399"/>
      <c r="N362" s="399"/>
      <c r="O362" s="399"/>
      <c r="P362" s="399"/>
      <c r="Q362" s="399"/>
      <c r="R362" s="399"/>
      <c r="S362" s="399"/>
      <c r="T362" s="399"/>
      <c r="U362" s="399"/>
      <c r="V362" s="399"/>
      <c r="W362" s="399"/>
      <c r="X362" s="399"/>
      <c r="Y362" s="399"/>
      <c r="Z362" s="399"/>
      <c r="AA362" s="399"/>
      <c r="AB362" s="399"/>
    </row>
    <row r="363" spans="2:28" ht="12" customHeight="1">
      <c r="B363" s="411"/>
      <c r="C363" s="411"/>
      <c r="D363" s="411"/>
      <c r="E363" s="413"/>
      <c r="F363" s="413"/>
      <c r="G363" s="413"/>
      <c r="H363" s="399"/>
      <c r="I363" s="399"/>
      <c r="J363" s="399"/>
      <c r="K363" s="399"/>
      <c r="L363" s="399"/>
      <c r="M363" s="399"/>
      <c r="N363" s="399"/>
      <c r="O363" s="399"/>
      <c r="P363" s="399"/>
      <c r="Q363" s="399"/>
      <c r="R363" s="399"/>
      <c r="S363" s="399"/>
      <c r="T363" s="399"/>
      <c r="U363" s="399"/>
      <c r="V363" s="399"/>
      <c r="W363" s="399"/>
      <c r="X363" s="399"/>
      <c r="Y363" s="399"/>
      <c r="Z363" s="399"/>
      <c r="AA363" s="399"/>
      <c r="AB363" s="399"/>
    </row>
    <row r="364" spans="2:28" ht="12" customHeight="1">
      <c r="B364" s="411"/>
      <c r="C364" s="411"/>
      <c r="D364" s="411"/>
      <c r="E364" s="413"/>
      <c r="F364" s="413"/>
      <c r="G364" s="413"/>
      <c r="H364" s="399"/>
      <c r="I364" s="399"/>
      <c r="J364" s="399"/>
      <c r="K364" s="399"/>
      <c r="L364" s="399"/>
      <c r="M364" s="399"/>
      <c r="N364" s="399"/>
      <c r="O364" s="399"/>
      <c r="P364" s="399"/>
      <c r="Q364" s="399"/>
      <c r="R364" s="399"/>
      <c r="S364" s="399"/>
      <c r="T364" s="399"/>
      <c r="U364" s="399"/>
      <c r="V364" s="399"/>
      <c r="W364" s="399"/>
      <c r="X364" s="399"/>
      <c r="Y364" s="399"/>
      <c r="Z364" s="399"/>
      <c r="AA364" s="399"/>
      <c r="AB364" s="399"/>
    </row>
    <row r="365" spans="2:28" ht="12" customHeight="1">
      <c r="B365" s="411"/>
      <c r="C365" s="411"/>
      <c r="D365" s="411"/>
      <c r="E365" s="413"/>
      <c r="F365" s="413"/>
      <c r="G365" s="413"/>
      <c r="H365" s="399"/>
      <c r="I365" s="399"/>
      <c r="J365" s="399"/>
      <c r="K365" s="399"/>
      <c r="L365" s="399"/>
      <c r="M365" s="399"/>
      <c r="N365" s="399"/>
      <c r="O365" s="399"/>
      <c r="P365" s="399"/>
      <c r="Q365" s="399"/>
      <c r="R365" s="399"/>
      <c r="S365" s="399"/>
      <c r="T365" s="399"/>
      <c r="U365" s="399"/>
      <c r="V365" s="399"/>
      <c r="W365" s="399"/>
      <c r="X365" s="399"/>
      <c r="Y365" s="399"/>
      <c r="Z365" s="399"/>
      <c r="AA365" s="399"/>
      <c r="AB365" s="399"/>
    </row>
    <row r="366" spans="2:28" ht="12" customHeight="1">
      <c r="B366" s="411"/>
      <c r="C366" s="411"/>
      <c r="D366" s="411"/>
      <c r="E366" s="413"/>
      <c r="F366" s="413"/>
      <c r="G366" s="413"/>
      <c r="H366" s="399"/>
      <c r="I366" s="399"/>
      <c r="J366" s="399"/>
      <c r="K366" s="399"/>
      <c r="L366" s="399"/>
      <c r="M366" s="399"/>
      <c r="N366" s="399"/>
      <c r="O366" s="399"/>
      <c r="P366" s="399"/>
      <c r="Q366" s="399"/>
      <c r="R366" s="399"/>
      <c r="S366" s="399"/>
      <c r="T366" s="399"/>
      <c r="U366" s="399"/>
      <c r="V366" s="399"/>
      <c r="W366" s="399"/>
      <c r="X366" s="399"/>
      <c r="Y366" s="399"/>
      <c r="Z366" s="399"/>
      <c r="AA366" s="399"/>
      <c r="AB366" s="399"/>
    </row>
    <row r="367" spans="2:28" ht="12" customHeight="1">
      <c r="B367" s="411"/>
      <c r="C367" s="411"/>
      <c r="D367" s="411"/>
      <c r="E367" s="413"/>
      <c r="F367" s="413"/>
      <c r="G367" s="413"/>
      <c r="H367" s="399"/>
      <c r="I367" s="399"/>
      <c r="J367" s="399"/>
      <c r="K367" s="399"/>
      <c r="L367" s="399"/>
      <c r="M367" s="399"/>
      <c r="N367" s="399"/>
      <c r="O367" s="399"/>
      <c r="P367" s="399"/>
      <c r="Q367" s="399"/>
      <c r="R367" s="399"/>
      <c r="S367" s="399"/>
      <c r="T367" s="399"/>
      <c r="U367" s="399"/>
      <c r="V367" s="399"/>
      <c r="W367" s="399"/>
      <c r="X367" s="399"/>
      <c r="Y367" s="399"/>
      <c r="Z367" s="399"/>
      <c r="AA367" s="399"/>
      <c r="AB367" s="399"/>
    </row>
    <row r="368" spans="2:28" ht="12" customHeight="1">
      <c r="B368" s="411"/>
      <c r="C368" s="411"/>
      <c r="D368" s="411"/>
      <c r="E368" s="413"/>
      <c r="F368" s="413"/>
      <c r="G368" s="413"/>
      <c r="H368" s="399"/>
      <c r="I368" s="399"/>
      <c r="J368" s="399"/>
      <c r="K368" s="399"/>
      <c r="L368" s="399"/>
      <c r="M368" s="399"/>
      <c r="N368" s="399"/>
      <c r="O368" s="399"/>
      <c r="P368" s="399"/>
      <c r="Q368" s="399"/>
      <c r="R368" s="399"/>
      <c r="S368" s="399"/>
      <c r="T368" s="399"/>
      <c r="U368" s="399"/>
      <c r="V368" s="399"/>
      <c r="W368" s="399"/>
      <c r="X368" s="399"/>
      <c r="Y368" s="399"/>
      <c r="Z368" s="399"/>
      <c r="AA368" s="399"/>
      <c r="AB368" s="399"/>
    </row>
    <row r="369" spans="2:28" ht="12" customHeight="1">
      <c r="B369" s="411"/>
      <c r="C369" s="411"/>
      <c r="D369" s="411"/>
      <c r="E369" s="413"/>
      <c r="F369" s="413"/>
      <c r="G369" s="413"/>
      <c r="H369" s="399"/>
      <c r="I369" s="399"/>
      <c r="J369" s="399"/>
      <c r="K369" s="399"/>
      <c r="L369" s="399"/>
      <c r="M369" s="399"/>
      <c r="N369" s="399"/>
      <c r="O369" s="399"/>
      <c r="P369" s="399"/>
      <c r="Q369" s="399"/>
      <c r="R369" s="399"/>
      <c r="S369" s="399"/>
      <c r="T369" s="399"/>
      <c r="U369" s="399"/>
      <c r="V369" s="399"/>
      <c r="W369" s="399"/>
      <c r="X369" s="399"/>
      <c r="Y369" s="399"/>
      <c r="Z369" s="399"/>
      <c r="AA369" s="399"/>
      <c r="AB369" s="399"/>
    </row>
    <row r="370" spans="2:28" ht="12" customHeight="1">
      <c r="B370" s="411"/>
      <c r="C370" s="411"/>
      <c r="D370" s="411"/>
      <c r="E370" s="413"/>
      <c r="F370" s="413"/>
      <c r="G370" s="413"/>
      <c r="H370" s="399"/>
      <c r="I370" s="399"/>
      <c r="J370" s="399"/>
      <c r="K370" s="399"/>
      <c r="L370" s="399"/>
      <c r="M370" s="399"/>
      <c r="N370" s="399"/>
      <c r="O370" s="399"/>
      <c r="P370" s="399"/>
      <c r="Q370" s="399"/>
      <c r="R370" s="399"/>
      <c r="S370" s="399"/>
      <c r="T370" s="399"/>
      <c r="U370" s="399"/>
      <c r="V370" s="399"/>
      <c r="W370" s="399"/>
      <c r="X370" s="399"/>
      <c r="Y370" s="399"/>
      <c r="Z370" s="399"/>
      <c r="AA370" s="399"/>
      <c r="AB370" s="399"/>
    </row>
    <row r="371" spans="2:28" ht="12" customHeight="1">
      <c r="B371" s="411"/>
      <c r="C371" s="411"/>
      <c r="D371" s="411"/>
      <c r="E371" s="413"/>
      <c r="F371" s="413"/>
      <c r="G371" s="413"/>
      <c r="H371" s="399"/>
      <c r="I371" s="399"/>
      <c r="J371" s="399"/>
      <c r="K371" s="399"/>
      <c r="L371" s="399"/>
      <c r="M371" s="399"/>
      <c r="N371" s="399"/>
      <c r="O371" s="399"/>
      <c r="P371" s="399"/>
      <c r="Q371" s="399"/>
      <c r="R371" s="399"/>
      <c r="S371" s="399"/>
      <c r="T371" s="399"/>
      <c r="U371" s="399"/>
      <c r="V371" s="399"/>
      <c r="W371" s="399"/>
      <c r="X371" s="399"/>
      <c r="Y371" s="399"/>
      <c r="Z371" s="399"/>
      <c r="AA371" s="399"/>
      <c r="AB371" s="399"/>
    </row>
    <row r="372" spans="2:28" ht="12" customHeight="1">
      <c r="B372" s="411"/>
      <c r="C372" s="411"/>
      <c r="D372" s="411"/>
      <c r="E372" s="413"/>
      <c r="F372" s="413"/>
      <c r="G372" s="413"/>
      <c r="H372" s="399"/>
      <c r="I372" s="399"/>
      <c r="J372" s="399"/>
      <c r="K372" s="399"/>
      <c r="L372" s="399"/>
      <c r="M372" s="399"/>
      <c r="N372" s="399"/>
      <c r="O372" s="399"/>
      <c r="P372" s="399"/>
      <c r="Q372" s="399"/>
      <c r="R372" s="399"/>
      <c r="S372" s="399"/>
      <c r="T372" s="399"/>
      <c r="U372" s="399"/>
      <c r="V372" s="399"/>
      <c r="W372" s="399"/>
      <c r="X372" s="399"/>
      <c r="Y372" s="399"/>
      <c r="Z372" s="399"/>
      <c r="AA372" s="399"/>
      <c r="AB372" s="399"/>
    </row>
    <row r="373" spans="2:28" ht="12" customHeight="1">
      <c r="B373" s="411"/>
      <c r="C373" s="411"/>
      <c r="D373" s="411"/>
      <c r="E373" s="413"/>
      <c r="F373" s="413"/>
      <c r="G373" s="413"/>
      <c r="H373" s="399"/>
      <c r="I373" s="399"/>
      <c r="J373" s="399"/>
      <c r="K373" s="399"/>
      <c r="L373" s="399"/>
      <c r="M373" s="399"/>
      <c r="N373" s="399"/>
      <c r="O373" s="399"/>
      <c r="P373" s="399"/>
      <c r="Q373" s="399"/>
      <c r="R373" s="399"/>
      <c r="S373" s="399"/>
      <c r="T373" s="399"/>
      <c r="U373" s="399"/>
      <c r="V373" s="399"/>
      <c r="W373" s="399"/>
      <c r="X373" s="399"/>
      <c r="Y373" s="399"/>
      <c r="Z373" s="399"/>
      <c r="AA373" s="399"/>
      <c r="AB373" s="399"/>
    </row>
    <row r="374" spans="2:28" ht="12" customHeight="1">
      <c r="B374" s="411"/>
      <c r="C374" s="411"/>
      <c r="D374" s="411"/>
      <c r="E374" s="413"/>
      <c r="F374" s="413"/>
      <c r="G374" s="413"/>
      <c r="H374" s="399"/>
      <c r="I374" s="399"/>
      <c r="J374" s="399"/>
      <c r="K374" s="399"/>
      <c r="L374" s="399"/>
      <c r="M374" s="399"/>
      <c r="N374" s="399"/>
      <c r="O374" s="399"/>
      <c r="P374" s="399"/>
      <c r="Q374" s="399"/>
      <c r="R374" s="399"/>
      <c r="S374" s="399"/>
      <c r="T374" s="399"/>
      <c r="U374" s="399"/>
      <c r="V374" s="399"/>
      <c r="W374" s="399"/>
      <c r="X374" s="399"/>
      <c r="Y374" s="399"/>
      <c r="Z374" s="399"/>
      <c r="AA374" s="399"/>
      <c r="AB374" s="399"/>
    </row>
    <row r="375" spans="2:28" ht="12" customHeight="1">
      <c r="B375" s="411"/>
      <c r="C375" s="411"/>
      <c r="D375" s="411"/>
      <c r="E375" s="413"/>
      <c r="F375" s="413"/>
      <c r="G375" s="413"/>
      <c r="H375" s="399"/>
      <c r="I375" s="399"/>
      <c r="J375" s="399"/>
      <c r="K375" s="399"/>
      <c r="L375" s="399"/>
      <c r="M375" s="399"/>
      <c r="N375" s="399"/>
      <c r="O375" s="399"/>
      <c r="P375" s="399"/>
      <c r="Q375" s="399"/>
      <c r="R375" s="399"/>
      <c r="S375" s="399"/>
      <c r="T375" s="399"/>
      <c r="U375" s="399"/>
      <c r="V375" s="399"/>
      <c r="W375" s="399"/>
      <c r="X375" s="399"/>
      <c r="Y375" s="399"/>
      <c r="Z375" s="399"/>
      <c r="AA375" s="399"/>
      <c r="AB375" s="399"/>
    </row>
    <row r="376" spans="2:28" ht="12" customHeight="1">
      <c r="B376" s="411"/>
      <c r="C376" s="411"/>
      <c r="D376" s="411"/>
      <c r="E376" s="413"/>
      <c r="F376" s="413"/>
      <c r="G376" s="413"/>
      <c r="H376" s="399"/>
      <c r="I376" s="399"/>
      <c r="J376" s="399"/>
      <c r="K376" s="399"/>
      <c r="L376" s="399"/>
      <c r="M376" s="399"/>
      <c r="N376" s="399"/>
      <c r="O376" s="399"/>
      <c r="P376" s="399"/>
      <c r="Q376" s="399"/>
      <c r="R376" s="399"/>
      <c r="S376" s="399"/>
      <c r="T376" s="399"/>
      <c r="U376" s="399"/>
      <c r="V376" s="399"/>
      <c r="W376" s="399"/>
      <c r="X376" s="399"/>
      <c r="Y376" s="399"/>
      <c r="Z376" s="399"/>
      <c r="AA376" s="399"/>
      <c r="AB376" s="399"/>
    </row>
    <row r="377" spans="2:28" ht="12" customHeight="1">
      <c r="B377" s="411"/>
      <c r="C377" s="411"/>
      <c r="D377" s="411"/>
      <c r="E377" s="413"/>
      <c r="F377" s="413"/>
      <c r="G377" s="413"/>
      <c r="H377" s="399"/>
      <c r="I377" s="399"/>
      <c r="J377" s="399"/>
      <c r="K377" s="399"/>
      <c r="L377" s="399"/>
      <c r="M377" s="399"/>
      <c r="N377" s="399"/>
      <c r="O377" s="399"/>
      <c r="P377" s="399"/>
      <c r="Q377" s="399"/>
      <c r="R377" s="399"/>
      <c r="S377" s="399"/>
      <c r="T377" s="399"/>
      <c r="U377" s="399"/>
      <c r="V377" s="399"/>
      <c r="W377" s="399"/>
      <c r="X377" s="399"/>
      <c r="Y377" s="399"/>
      <c r="Z377" s="399"/>
      <c r="AA377" s="399"/>
      <c r="AB377" s="399"/>
    </row>
    <row r="378" spans="2:28" ht="12" customHeight="1">
      <c r="B378" s="411"/>
      <c r="C378" s="411"/>
      <c r="D378" s="411"/>
      <c r="E378" s="413"/>
      <c r="F378" s="413"/>
      <c r="G378" s="413"/>
      <c r="H378" s="399"/>
      <c r="I378" s="399"/>
      <c r="J378" s="399"/>
      <c r="K378" s="399"/>
      <c r="L378" s="399"/>
      <c r="M378" s="399"/>
      <c r="N378" s="399"/>
      <c r="O378" s="399"/>
      <c r="P378" s="399"/>
      <c r="Q378" s="399"/>
      <c r="R378" s="399"/>
      <c r="S378" s="399"/>
      <c r="T378" s="399"/>
      <c r="U378" s="399"/>
      <c r="V378" s="399"/>
      <c r="W378" s="399"/>
      <c r="X378" s="399"/>
      <c r="Y378" s="399"/>
      <c r="Z378" s="399"/>
      <c r="AA378" s="399"/>
      <c r="AB378" s="399"/>
    </row>
    <row r="379" spans="2:28" ht="12" customHeight="1">
      <c r="B379" s="411"/>
      <c r="C379" s="411"/>
      <c r="D379" s="411"/>
      <c r="E379" s="413"/>
      <c r="F379" s="413"/>
      <c r="G379" s="413"/>
      <c r="H379" s="399"/>
      <c r="I379" s="399"/>
      <c r="J379" s="399"/>
      <c r="K379" s="399"/>
      <c r="L379" s="399"/>
      <c r="M379" s="399"/>
      <c r="N379" s="399"/>
      <c r="O379" s="399"/>
      <c r="P379" s="399"/>
      <c r="Q379" s="399"/>
      <c r="R379" s="399"/>
      <c r="S379" s="399"/>
      <c r="T379" s="399"/>
      <c r="U379" s="399"/>
      <c r="V379" s="399"/>
      <c r="W379" s="399"/>
      <c r="X379" s="399"/>
      <c r="Y379" s="399"/>
      <c r="Z379" s="399"/>
      <c r="AA379" s="399"/>
      <c r="AB379" s="399"/>
    </row>
    <row r="380" spans="2:28" ht="12" customHeight="1">
      <c r="B380" s="411"/>
      <c r="C380" s="411"/>
      <c r="D380" s="411"/>
      <c r="E380" s="413"/>
      <c r="F380" s="413"/>
      <c r="G380" s="413"/>
      <c r="H380" s="399"/>
      <c r="I380" s="399"/>
      <c r="J380" s="399"/>
      <c r="K380" s="399"/>
      <c r="L380" s="399"/>
      <c r="M380" s="399"/>
      <c r="N380" s="399"/>
      <c r="O380" s="399"/>
      <c r="P380" s="399"/>
      <c r="Q380" s="399"/>
      <c r="R380" s="399"/>
      <c r="S380" s="399"/>
      <c r="T380" s="399"/>
      <c r="U380" s="399"/>
      <c r="V380" s="399"/>
      <c r="W380" s="399"/>
      <c r="X380" s="399"/>
      <c r="Y380" s="399"/>
      <c r="Z380" s="399"/>
      <c r="AA380" s="399"/>
      <c r="AB380" s="399"/>
    </row>
    <row r="381" spans="2:28" ht="12" customHeight="1">
      <c r="B381" s="411"/>
      <c r="C381" s="411"/>
      <c r="D381" s="411"/>
      <c r="E381" s="413"/>
      <c r="F381" s="413"/>
      <c r="G381" s="413"/>
      <c r="H381" s="399"/>
      <c r="I381" s="399"/>
      <c r="J381" s="399"/>
      <c r="K381" s="399"/>
      <c r="L381" s="399"/>
      <c r="M381" s="399"/>
      <c r="N381" s="399"/>
      <c r="O381" s="399"/>
      <c r="P381" s="399"/>
      <c r="Q381" s="399"/>
      <c r="R381" s="399"/>
      <c r="S381" s="399"/>
      <c r="T381" s="399"/>
      <c r="U381" s="399"/>
      <c r="V381" s="399"/>
      <c r="W381" s="399"/>
      <c r="X381" s="399"/>
      <c r="Y381" s="399"/>
      <c r="Z381" s="399"/>
      <c r="AA381" s="399"/>
      <c r="AB381" s="399"/>
    </row>
    <row r="382" spans="2:28" ht="12" customHeight="1">
      <c r="B382" s="411"/>
      <c r="C382" s="411"/>
      <c r="D382" s="411"/>
      <c r="E382" s="413"/>
      <c r="F382" s="413"/>
      <c r="G382" s="413"/>
      <c r="H382" s="399"/>
      <c r="I382" s="399"/>
      <c r="J382" s="399"/>
      <c r="K382" s="399"/>
      <c r="L382" s="399"/>
      <c r="M382" s="399"/>
      <c r="N382" s="399"/>
      <c r="O382" s="399"/>
      <c r="P382" s="399"/>
      <c r="Q382" s="399"/>
      <c r="R382" s="399"/>
      <c r="S382" s="399"/>
      <c r="T382" s="399"/>
      <c r="U382" s="399"/>
      <c r="V382" s="399"/>
      <c r="W382" s="399"/>
      <c r="X382" s="399"/>
      <c r="Y382" s="399"/>
      <c r="Z382" s="399"/>
      <c r="AA382" s="399"/>
      <c r="AB382" s="399"/>
    </row>
    <row r="383" spans="2:28" ht="12" customHeight="1">
      <c r="B383" s="411"/>
      <c r="C383" s="411"/>
      <c r="D383" s="411"/>
      <c r="E383" s="413"/>
      <c r="F383" s="413"/>
      <c r="G383" s="413"/>
      <c r="H383" s="399"/>
      <c r="I383" s="399"/>
      <c r="J383" s="399"/>
      <c r="K383" s="399"/>
      <c r="L383" s="399"/>
      <c r="M383" s="399"/>
      <c r="N383" s="399"/>
      <c r="O383" s="399"/>
      <c r="P383" s="399"/>
      <c r="Q383" s="399"/>
      <c r="R383" s="399"/>
      <c r="S383" s="399"/>
      <c r="T383" s="399"/>
      <c r="U383" s="399"/>
      <c r="V383" s="399"/>
      <c r="W383" s="399"/>
      <c r="X383" s="399"/>
      <c r="Y383" s="399"/>
      <c r="Z383" s="399"/>
      <c r="AA383" s="399"/>
      <c r="AB383" s="399"/>
    </row>
    <row r="384" spans="2:28" ht="12" customHeight="1">
      <c r="B384" s="411"/>
      <c r="C384" s="411"/>
      <c r="D384" s="411"/>
      <c r="E384" s="413"/>
      <c r="F384" s="413"/>
      <c r="G384" s="413"/>
      <c r="H384" s="399"/>
      <c r="I384" s="399"/>
      <c r="J384" s="399"/>
      <c r="K384" s="399"/>
      <c r="L384" s="399"/>
      <c r="M384" s="399"/>
      <c r="N384" s="399"/>
      <c r="O384" s="399"/>
      <c r="P384" s="399"/>
      <c r="Q384" s="399"/>
      <c r="R384" s="399"/>
      <c r="S384" s="399"/>
      <c r="T384" s="399"/>
      <c r="U384" s="399"/>
      <c r="V384" s="399"/>
      <c r="W384" s="399"/>
      <c r="X384" s="399"/>
      <c r="Y384" s="399"/>
      <c r="Z384" s="399"/>
      <c r="AA384" s="399"/>
      <c r="AB384" s="399"/>
    </row>
    <row r="385" spans="2:28" ht="12" customHeight="1">
      <c r="B385" s="411"/>
      <c r="C385" s="411"/>
      <c r="D385" s="411"/>
      <c r="E385" s="413"/>
      <c r="F385" s="413"/>
      <c r="G385" s="413"/>
      <c r="H385" s="399"/>
      <c r="I385" s="399"/>
      <c r="J385" s="399"/>
      <c r="K385" s="399"/>
      <c r="L385" s="399"/>
      <c r="M385" s="399"/>
      <c r="N385" s="399"/>
      <c r="O385" s="399"/>
      <c r="P385" s="399"/>
      <c r="Q385" s="399"/>
      <c r="R385" s="399"/>
      <c r="S385" s="399"/>
      <c r="T385" s="399"/>
      <c r="U385" s="399"/>
      <c r="V385" s="399"/>
      <c r="W385" s="399"/>
      <c r="X385" s="399"/>
      <c r="Y385" s="399"/>
      <c r="Z385" s="399"/>
      <c r="AA385" s="399"/>
      <c r="AB385" s="399"/>
    </row>
    <row r="386" spans="2:28" ht="12" customHeight="1">
      <c r="B386" s="411"/>
      <c r="C386" s="411"/>
      <c r="D386" s="411"/>
      <c r="E386" s="413"/>
      <c r="F386" s="413"/>
      <c r="G386" s="413"/>
      <c r="H386" s="399"/>
      <c r="I386" s="399"/>
      <c r="J386" s="399"/>
      <c r="K386" s="399"/>
      <c r="L386" s="399"/>
      <c r="M386" s="399"/>
      <c r="N386" s="399"/>
      <c r="O386" s="399"/>
      <c r="P386" s="399"/>
      <c r="Q386" s="399"/>
      <c r="R386" s="399"/>
      <c r="S386" s="399"/>
      <c r="T386" s="399"/>
      <c r="U386" s="399"/>
      <c r="V386" s="399"/>
      <c r="W386" s="399"/>
      <c r="X386" s="399"/>
      <c r="Y386" s="399"/>
      <c r="Z386" s="399"/>
      <c r="AA386" s="399"/>
      <c r="AB386" s="399"/>
    </row>
    <row r="387" spans="2:28" ht="12" customHeight="1">
      <c r="B387" s="411"/>
      <c r="C387" s="411"/>
      <c r="D387" s="411"/>
      <c r="E387" s="413"/>
      <c r="F387" s="413"/>
      <c r="G387" s="413"/>
      <c r="H387" s="399"/>
      <c r="I387" s="399"/>
      <c r="J387" s="399"/>
      <c r="K387" s="399"/>
      <c r="L387" s="399"/>
      <c r="M387" s="399"/>
      <c r="N387" s="399"/>
      <c r="O387" s="399"/>
      <c r="P387" s="399"/>
      <c r="Q387" s="399"/>
      <c r="R387" s="399"/>
      <c r="S387" s="399"/>
      <c r="T387" s="399"/>
      <c r="U387" s="399"/>
      <c r="V387" s="399"/>
      <c r="W387" s="399"/>
      <c r="X387" s="399"/>
      <c r="Y387" s="399"/>
      <c r="Z387" s="399"/>
      <c r="AA387" s="399"/>
      <c r="AB387" s="399"/>
    </row>
    <row r="388" spans="2:28" ht="12" customHeight="1">
      <c r="B388" s="411"/>
      <c r="C388" s="411"/>
      <c r="D388" s="411"/>
      <c r="E388" s="413"/>
      <c r="F388" s="413"/>
      <c r="G388" s="413"/>
      <c r="H388" s="399"/>
      <c r="I388" s="399"/>
      <c r="J388" s="399"/>
      <c r="K388" s="399"/>
      <c r="L388" s="399"/>
      <c r="M388" s="399"/>
      <c r="N388" s="399"/>
      <c r="O388" s="399"/>
      <c r="P388" s="399"/>
      <c r="Q388" s="399"/>
      <c r="R388" s="399"/>
      <c r="S388" s="399"/>
      <c r="T388" s="399"/>
      <c r="U388" s="399"/>
      <c r="V388" s="399"/>
      <c r="W388" s="399"/>
      <c r="X388" s="399"/>
      <c r="Y388" s="399"/>
      <c r="Z388" s="399"/>
      <c r="AA388" s="399"/>
      <c r="AB388" s="399"/>
    </row>
    <row r="389" spans="2:28" ht="12" customHeight="1">
      <c r="B389" s="411"/>
      <c r="C389" s="411"/>
      <c r="D389" s="411"/>
      <c r="E389" s="413"/>
      <c r="F389" s="413"/>
      <c r="G389" s="413"/>
      <c r="H389" s="399"/>
      <c r="I389" s="399"/>
      <c r="J389" s="399"/>
      <c r="K389" s="399"/>
      <c r="L389" s="399"/>
      <c r="M389" s="399"/>
      <c r="N389" s="399"/>
      <c r="O389" s="399"/>
      <c r="P389" s="399"/>
      <c r="Q389" s="399"/>
      <c r="R389" s="399"/>
      <c r="S389" s="399"/>
      <c r="T389" s="399"/>
      <c r="U389" s="399"/>
      <c r="V389" s="399"/>
      <c r="W389" s="399"/>
      <c r="X389" s="399"/>
      <c r="Y389" s="399"/>
      <c r="Z389" s="399"/>
      <c r="AA389" s="399"/>
      <c r="AB389" s="399"/>
    </row>
    <row r="390" spans="2:28" ht="12" customHeight="1">
      <c r="B390" s="411"/>
      <c r="C390" s="411"/>
      <c r="D390" s="411"/>
      <c r="E390" s="413"/>
      <c r="F390" s="413"/>
      <c r="G390" s="413"/>
      <c r="H390" s="399"/>
      <c r="I390" s="399"/>
      <c r="J390" s="399"/>
      <c r="K390" s="399"/>
      <c r="L390" s="399"/>
      <c r="M390" s="399"/>
      <c r="N390" s="399"/>
      <c r="O390" s="399"/>
      <c r="P390" s="399"/>
      <c r="Q390" s="399"/>
      <c r="R390" s="399"/>
      <c r="S390" s="399"/>
      <c r="T390" s="399"/>
      <c r="U390" s="399"/>
      <c r="V390" s="399"/>
      <c r="W390" s="399"/>
      <c r="X390" s="399"/>
      <c r="Y390" s="399"/>
      <c r="Z390" s="399"/>
      <c r="AA390" s="399"/>
      <c r="AB390" s="399"/>
    </row>
    <row r="391" spans="2:28" ht="12" customHeight="1">
      <c r="B391" s="411"/>
      <c r="C391" s="411"/>
      <c r="D391" s="411"/>
      <c r="E391" s="413"/>
      <c r="F391" s="413"/>
      <c r="G391" s="413"/>
      <c r="H391" s="399"/>
      <c r="I391" s="399"/>
      <c r="J391" s="399"/>
      <c r="K391" s="399"/>
      <c r="L391" s="399"/>
      <c r="M391" s="399"/>
      <c r="N391" s="399"/>
      <c r="O391" s="399"/>
      <c r="P391" s="399"/>
      <c r="Q391" s="399"/>
      <c r="R391" s="399"/>
      <c r="S391" s="399"/>
      <c r="T391" s="399"/>
      <c r="U391" s="399"/>
      <c r="V391" s="399"/>
      <c r="W391" s="399"/>
      <c r="X391" s="399"/>
      <c r="Y391" s="399"/>
      <c r="Z391" s="399"/>
      <c r="AA391" s="399"/>
      <c r="AB391" s="399"/>
    </row>
    <row r="392" spans="2:28" ht="12" customHeight="1">
      <c r="B392" s="411"/>
      <c r="C392" s="411"/>
      <c r="D392" s="411"/>
      <c r="E392" s="413"/>
      <c r="F392" s="413"/>
      <c r="G392" s="413"/>
      <c r="H392" s="399"/>
      <c r="I392" s="399"/>
      <c r="J392" s="399"/>
      <c r="K392" s="399"/>
      <c r="L392" s="399"/>
      <c r="M392" s="399"/>
      <c r="N392" s="399"/>
      <c r="O392" s="399"/>
      <c r="P392" s="399"/>
      <c r="Q392" s="399"/>
      <c r="R392" s="399"/>
      <c r="S392" s="399"/>
      <c r="T392" s="399"/>
      <c r="U392" s="399"/>
      <c r="V392" s="399"/>
      <c r="W392" s="399"/>
      <c r="X392" s="399"/>
      <c r="Y392" s="399"/>
      <c r="Z392" s="399"/>
      <c r="AA392" s="399"/>
      <c r="AB392" s="399"/>
    </row>
    <row r="393" spans="2:28" ht="12" customHeight="1">
      <c r="B393" s="411"/>
      <c r="C393" s="411"/>
      <c r="D393" s="411"/>
      <c r="E393" s="413"/>
      <c r="F393" s="413"/>
      <c r="G393" s="413"/>
      <c r="H393" s="399"/>
      <c r="I393" s="399"/>
      <c r="J393" s="399"/>
      <c r="K393" s="399"/>
      <c r="L393" s="399"/>
      <c r="M393" s="399"/>
      <c r="N393" s="399"/>
      <c r="O393" s="399"/>
      <c r="P393" s="399"/>
      <c r="Q393" s="399"/>
      <c r="R393" s="399"/>
      <c r="S393" s="399"/>
      <c r="T393" s="399"/>
      <c r="U393" s="399"/>
      <c r="V393" s="399"/>
      <c r="W393" s="399"/>
      <c r="X393" s="399"/>
      <c r="Y393" s="399"/>
      <c r="Z393" s="399"/>
      <c r="AA393" s="399"/>
      <c r="AB393" s="399"/>
    </row>
    <row r="394" spans="2:28" ht="12" customHeight="1">
      <c r="B394" s="411"/>
      <c r="C394" s="411"/>
      <c r="D394" s="411"/>
      <c r="E394" s="413"/>
      <c r="F394" s="413"/>
      <c r="G394" s="413"/>
      <c r="H394" s="399"/>
      <c r="I394" s="399"/>
      <c r="J394" s="399"/>
      <c r="K394" s="399"/>
      <c r="L394" s="399"/>
      <c r="M394" s="399"/>
      <c r="N394" s="399"/>
      <c r="O394" s="399"/>
      <c r="P394" s="399"/>
      <c r="Q394" s="399"/>
      <c r="R394" s="399"/>
      <c r="S394" s="399"/>
      <c r="T394" s="399"/>
      <c r="U394" s="399"/>
      <c r="V394" s="399"/>
      <c r="W394" s="399"/>
      <c r="X394" s="399"/>
      <c r="Y394" s="399"/>
      <c r="Z394" s="399"/>
      <c r="AA394" s="399"/>
      <c r="AB394" s="399"/>
    </row>
    <row r="395" spans="2:28" ht="12" customHeight="1">
      <c r="B395" s="411"/>
      <c r="C395" s="411"/>
      <c r="D395" s="411"/>
      <c r="E395" s="413"/>
      <c r="F395" s="413"/>
      <c r="G395" s="413"/>
      <c r="H395" s="399"/>
      <c r="I395" s="399"/>
      <c r="J395" s="399"/>
      <c r="K395" s="399"/>
      <c r="L395" s="399"/>
      <c r="M395" s="399"/>
      <c r="N395" s="399"/>
      <c r="O395" s="399"/>
      <c r="P395" s="399"/>
      <c r="Q395" s="399"/>
      <c r="R395" s="399"/>
      <c r="S395" s="399"/>
      <c r="T395" s="399"/>
      <c r="U395" s="399"/>
      <c r="V395" s="399"/>
      <c r="W395" s="399"/>
      <c r="X395" s="399"/>
      <c r="Y395" s="399"/>
      <c r="Z395" s="399"/>
      <c r="AA395" s="399"/>
      <c r="AB395" s="399"/>
    </row>
    <row r="396" spans="2:28" ht="12" customHeight="1">
      <c r="B396" s="411"/>
      <c r="C396" s="411"/>
      <c r="D396" s="411"/>
      <c r="E396" s="413"/>
      <c r="F396" s="413"/>
      <c r="G396" s="413"/>
      <c r="H396" s="399"/>
      <c r="I396" s="399"/>
      <c r="J396" s="399"/>
      <c r="K396" s="399"/>
      <c r="L396" s="399"/>
      <c r="M396" s="399"/>
      <c r="N396" s="399"/>
      <c r="O396" s="399"/>
      <c r="P396" s="399"/>
      <c r="Q396" s="399"/>
      <c r="R396" s="399"/>
      <c r="S396" s="399"/>
      <c r="T396" s="399"/>
      <c r="U396" s="399"/>
      <c r="V396" s="399"/>
      <c r="W396" s="399"/>
      <c r="X396" s="399"/>
      <c r="Y396" s="399"/>
      <c r="Z396" s="399"/>
      <c r="AA396" s="399"/>
      <c r="AB396" s="399"/>
    </row>
    <row r="397" spans="2:28" ht="12" customHeight="1">
      <c r="B397" s="411"/>
      <c r="C397" s="411"/>
      <c r="D397" s="411"/>
      <c r="E397" s="413"/>
      <c r="F397" s="413"/>
      <c r="G397" s="413"/>
      <c r="H397" s="399"/>
      <c r="I397" s="399"/>
      <c r="J397" s="399"/>
      <c r="K397" s="399"/>
      <c r="L397" s="399"/>
      <c r="M397" s="399"/>
      <c r="N397" s="399"/>
      <c r="O397" s="399"/>
      <c r="P397" s="399"/>
      <c r="Q397" s="399"/>
      <c r="R397" s="399"/>
      <c r="S397" s="399"/>
      <c r="T397" s="399"/>
      <c r="U397" s="399"/>
      <c r="V397" s="399"/>
      <c r="W397" s="399"/>
      <c r="X397" s="399"/>
      <c r="Y397" s="399"/>
      <c r="Z397" s="399"/>
      <c r="AA397" s="399"/>
      <c r="AB397" s="399"/>
    </row>
    <row r="398" spans="2:28" ht="12" customHeight="1">
      <c r="B398" s="411"/>
      <c r="C398" s="411"/>
      <c r="D398" s="411"/>
      <c r="E398" s="413"/>
      <c r="F398" s="413"/>
      <c r="G398" s="413"/>
      <c r="H398" s="399"/>
      <c r="I398" s="399"/>
      <c r="J398" s="399"/>
      <c r="K398" s="399"/>
      <c r="L398" s="399"/>
      <c r="M398" s="399"/>
      <c r="N398" s="399"/>
      <c r="O398" s="399"/>
      <c r="P398" s="399"/>
      <c r="Q398" s="399"/>
      <c r="R398" s="399"/>
      <c r="S398" s="399"/>
      <c r="T398" s="399"/>
      <c r="U398" s="399"/>
      <c r="V398" s="399"/>
      <c r="W398" s="399"/>
      <c r="X398" s="399"/>
      <c r="Y398" s="399"/>
      <c r="Z398" s="399"/>
      <c r="AA398" s="399"/>
      <c r="AB398" s="399"/>
    </row>
    <row r="399" spans="2:28" ht="12" customHeight="1">
      <c r="B399" s="411"/>
      <c r="C399" s="411"/>
      <c r="D399" s="411"/>
      <c r="E399" s="413"/>
      <c r="F399" s="413"/>
      <c r="G399" s="413"/>
      <c r="H399" s="399"/>
      <c r="I399" s="399"/>
      <c r="J399" s="399"/>
      <c r="K399" s="399"/>
      <c r="L399" s="399"/>
      <c r="M399" s="399"/>
      <c r="N399" s="399"/>
      <c r="O399" s="399"/>
      <c r="P399" s="399"/>
      <c r="Q399" s="399"/>
      <c r="R399" s="399"/>
      <c r="S399" s="399"/>
      <c r="T399" s="399"/>
      <c r="U399" s="399"/>
      <c r="V399" s="399"/>
      <c r="W399" s="399"/>
      <c r="X399" s="399"/>
      <c r="Y399" s="399"/>
      <c r="Z399" s="399"/>
      <c r="AA399" s="399"/>
      <c r="AB399" s="399"/>
    </row>
    <row r="400" spans="2:28" ht="12" customHeight="1">
      <c r="B400" s="411"/>
      <c r="C400" s="411"/>
      <c r="D400" s="411"/>
      <c r="E400" s="413"/>
      <c r="F400" s="413"/>
      <c r="G400" s="413"/>
      <c r="H400" s="399"/>
      <c r="I400" s="399"/>
      <c r="J400" s="399"/>
      <c r="K400" s="399"/>
      <c r="L400" s="399"/>
      <c r="M400" s="399"/>
      <c r="N400" s="399"/>
      <c r="O400" s="399"/>
      <c r="P400" s="399"/>
      <c r="Q400" s="399"/>
      <c r="R400" s="399"/>
      <c r="S400" s="399"/>
      <c r="T400" s="399"/>
      <c r="U400" s="399"/>
      <c r="V400" s="399"/>
      <c r="W400" s="399"/>
      <c r="X400" s="399"/>
      <c r="Y400" s="399"/>
      <c r="Z400" s="399"/>
      <c r="AA400" s="399"/>
      <c r="AB400" s="399"/>
    </row>
    <row r="401" spans="2:28" ht="12" customHeight="1">
      <c r="B401" s="411"/>
      <c r="C401" s="411"/>
      <c r="D401" s="411"/>
      <c r="E401" s="413"/>
      <c r="F401" s="413"/>
      <c r="G401" s="413"/>
      <c r="H401" s="399"/>
      <c r="I401" s="399"/>
      <c r="J401" s="399"/>
      <c r="K401" s="399"/>
      <c r="L401" s="399"/>
      <c r="M401" s="399"/>
      <c r="N401" s="399"/>
      <c r="O401" s="399"/>
      <c r="P401" s="399"/>
      <c r="Q401" s="399"/>
      <c r="R401" s="399"/>
      <c r="S401" s="399"/>
      <c r="T401" s="399"/>
      <c r="U401" s="399"/>
      <c r="V401" s="399"/>
      <c r="W401" s="399"/>
      <c r="X401" s="399"/>
      <c r="Y401" s="399"/>
      <c r="Z401" s="399"/>
      <c r="AA401" s="399"/>
      <c r="AB401" s="399"/>
    </row>
    <row r="402" spans="2:28" ht="12" customHeight="1">
      <c r="B402" s="411"/>
      <c r="C402" s="411"/>
      <c r="D402" s="411"/>
      <c r="E402" s="413"/>
      <c r="F402" s="413"/>
      <c r="G402" s="413"/>
      <c r="H402" s="399"/>
      <c r="I402" s="399"/>
      <c r="J402" s="399"/>
      <c r="K402" s="399"/>
      <c r="L402" s="399"/>
      <c r="M402" s="399"/>
      <c r="N402" s="399"/>
      <c r="O402" s="399"/>
      <c r="P402" s="399"/>
      <c r="Q402" s="399"/>
      <c r="R402" s="399"/>
      <c r="S402" s="399"/>
      <c r="T402" s="399"/>
      <c r="U402" s="399"/>
      <c r="V402" s="399"/>
      <c r="W402" s="399"/>
      <c r="X402" s="399"/>
      <c r="Y402" s="399"/>
      <c r="Z402" s="399"/>
      <c r="AA402" s="399"/>
      <c r="AB402" s="399"/>
    </row>
    <row r="403" spans="2:28" ht="12" customHeight="1">
      <c r="B403" s="411"/>
      <c r="C403" s="411"/>
      <c r="D403" s="411"/>
      <c r="E403" s="413"/>
      <c r="F403" s="413"/>
      <c r="G403" s="413"/>
      <c r="H403" s="399"/>
      <c r="I403" s="399"/>
      <c r="J403" s="399"/>
      <c r="K403" s="399"/>
      <c r="L403" s="399"/>
      <c r="M403" s="399"/>
      <c r="N403" s="399"/>
      <c r="O403" s="399"/>
      <c r="P403" s="399"/>
      <c r="Q403" s="399"/>
      <c r="R403" s="399"/>
      <c r="S403" s="399"/>
      <c r="T403" s="399"/>
      <c r="U403" s="399"/>
      <c r="V403" s="399"/>
      <c r="W403" s="399"/>
      <c r="X403" s="399"/>
      <c r="Y403" s="399"/>
      <c r="Z403" s="399"/>
      <c r="AA403" s="399"/>
      <c r="AB403" s="399"/>
    </row>
    <row r="404" spans="2:28" ht="12" customHeight="1">
      <c r="B404" s="411"/>
      <c r="C404" s="411"/>
      <c r="D404" s="411"/>
      <c r="E404" s="413"/>
      <c r="F404" s="413"/>
      <c r="G404" s="413"/>
      <c r="H404" s="399"/>
      <c r="I404" s="399"/>
      <c r="J404" s="399"/>
      <c r="K404" s="399"/>
      <c r="L404" s="399"/>
      <c r="M404" s="399"/>
      <c r="N404" s="399"/>
      <c r="O404" s="399"/>
      <c r="P404" s="399"/>
      <c r="Q404" s="399"/>
      <c r="R404" s="399"/>
      <c r="S404" s="399"/>
      <c r="T404" s="399"/>
      <c r="U404" s="399"/>
      <c r="V404" s="399"/>
      <c r="W404" s="399"/>
      <c r="X404" s="399"/>
      <c r="Y404" s="399"/>
      <c r="Z404" s="399"/>
      <c r="AA404" s="399"/>
      <c r="AB404" s="399"/>
    </row>
    <row r="405" spans="2:28" ht="12" customHeight="1">
      <c r="B405" s="411"/>
      <c r="C405" s="411"/>
      <c r="D405" s="411"/>
      <c r="E405" s="413"/>
      <c r="F405" s="413"/>
      <c r="G405" s="413"/>
      <c r="H405" s="399"/>
      <c r="I405" s="399"/>
      <c r="J405" s="399"/>
      <c r="K405" s="399"/>
      <c r="L405" s="399"/>
      <c r="M405" s="399"/>
      <c r="N405" s="399"/>
      <c r="O405" s="399"/>
      <c r="P405" s="399"/>
      <c r="Q405" s="399"/>
      <c r="R405" s="399"/>
      <c r="S405" s="399"/>
      <c r="T405" s="399"/>
      <c r="U405" s="399"/>
      <c r="V405" s="399"/>
      <c r="W405" s="399"/>
      <c r="X405" s="399"/>
      <c r="Y405" s="399"/>
      <c r="Z405" s="399"/>
      <c r="AA405" s="399"/>
      <c r="AB405" s="399"/>
    </row>
    <row r="406" spans="2:28" ht="12" customHeight="1">
      <c r="B406" s="411"/>
      <c r="C406" s="411"/>
      <c r="D406" s="411"/>
      <c r="E406" s="413"/>
      <c r="F406" s="413"/>
      <c r="G406" s="413"/>
      <c r="H406" s="399"/>
      <c r="I406" s="399"/>
      <c r="J406" s="399"/>
      <c r="K406" s="399"/>
      <c r="L406" s="399"/>
      <c r="M406" s="399"/>
      <c r="N406" s="399"/>
      <c r="O406" s="399"/>
      <c r="P406" s="399"/>
      <c r="Q406" s="399"/>
      <c r="R406" s="399"/>
      <c r="S406" s="399"/>
      <c r="T406" s="399"/>
      <c r="U406" s="399"/>
      <c r="V406" s="399"/>
      <c r="W406" s="399"/>
      <c r="X406" s="399"/>
      <c r="Y406" s="399"/>
      <c r="Z406" s="399"/>
      <c r="AA406" s="399"/>
      <c r="AB406" s="399"/>
    </row>
    <row r="407" spans="2:28" ht="12" customHeight="1">
      <c r="B407" s="411"/>
      <c r="C407" s="411"/>
      <c r="D407" s="411"/>
      <c r="E407" s="413"/>
      <c r="F407" s="413"/>
      <c r="G407" s="413"/>
      <c r="H407" s="399"/>
      <c r="I407" s="399"/>
      <c r="J407" s="399"/>
      <c r="K407" s="399"/>
      <c r="L407" s="399"/>
      <c r="M407" s="399"/>
      <c r="N407" s="399"/>
      <c r="O407" s="399"/>
      <c r="P407" s="399"/>
      <c r="Q407" s="399"/>
      <c r="R407" s="399"/>
      <c r="S407" s="399"/>
      <c r="T407" s="399"/>
      <c r="U407" s="399"/>
      <c r="V407" s="399"/>
      <c r="W407" s="399"/>
      <c r="X407" s="399"/>
      <c r="Y407" s="399"/>
      <c r="Z407" s="399"/>
      <c r="AA407" s="399"/>
      <c r="AB407" s="399"/>
    </row>
    <row r="408" spans="2:28" ht="12" customHeight="1">
      <c r="B408" s="411"/>
      <c r="C408" s="411"/>
      <c r="D408" s="411"/>
      <c r="E408" s="413"/>
      <c r="F408" s="413"/>
      <c r="G408" s="413"/>
      <c r="H408" s="399"/>
      <c r="I408" s="399"/>
      <c r="J408" s="399"/>
      <c r="K408" s="399"/>
      <c r="L408" s="399"/>
      <c r="M408" s="399"/>
      <c r="N408" s="399"/>
      <c r="O408" s="399"/>
      <c r="P408" s="399"/>
      <c r="Q408" s="399"/>
      <c r="R408" s="399"/>
      <c r="S408" s="399"/>
      <c r="T408" s="399"/>
      <c r="U408" s="399"/>
      <c r="V408" s="399"/>
      <c r="W408" s="399"/>
      <c r="X408" s="399"/>
      <c r="Y408" s="399"/>
      <c r="Z408" s="399"/>
      <c r="AA408" s="399"/>
      <c r="AB408" s="399"/>
    </row>
    <row r="409" spans="2:28" ht="12" customHeight="1">
      <c r="B409" s="411"/>
      <c r="C409" s="411"/>
      <c r="D409" s="411"/>
      <c r="E409" s="413"/>
      <c r="F409" s="413"/>
      <c r="G409" s="413"/>
      <c r="H409" s="399"/>
      <c r="I409" s="399"/>
      <c r="J409" s="399"/>
      <c r="K409" s="399"/>
      <c r="L409" s="399"/>
      <c r="M409" s="399"/>
      <c r="N409" s="399"/>
      <c r="O409" s="399"/>
      <c r="P409" s="399"/>
      <c r="Q409" s="399"/>
      <c r="R409" s="399"/>
      <c r="S409" s="399"/>
      <c r="T409" s="399"/>
      <c r="U409" s="399"/>
      <c r="V409" s="399"/>
      <c r="W409" s="399"/>
      <c r="X409" s="399"/>
      <c r="Y409" s="399"/>
      <c r="Z409" s="399"/>
      <c r="AA409" s="399"/>
      <c r="AB409" s="399"/>
    </row>
    <row r="410" spans="2:28" ht="12" customHeight="1">
      <c r="B410" s="411"/>
      <c r="C410" s="411"/>
      <c r="D410" s="411"/>
      <c r="E410" s="413"/>
      <c r="F410" s="413"/>
      <c r="G410" s="413"/>
      <c r="H410" s="399"/>
      <c r="I410" s="399"/>
      <c r="J410" s="399"/>
      <c r="K410" s="399"/>
      <c r="L410" s="399"/>
      <c r="M410" s="399"/>
      <c r="N410" s="399"/>
      <c r="O410" s="399"/>
      <c r="P410" s="399"/>
      <c r="Q410" s="399"/>
      <c r="R410" s="399"/>
      <c r="S410" s="399"/>
      <c r="T410" s="399"/>
      <c r="U410" s="399"/>
      <c r="V410" s="399"/>
      <c r="W410" s="399"/>
      <c r="X410" s="399"/>
      <c r="Y410" s="399"/>
      <c r="Z410" s="399"/>
      <c r="AA410" s="399"/>
      <c r="AB410" s="399"/>
    </row>
    <row r="411" spans="2:28" ht="12" customHeight="1">
      <c r="B411" s="411"/>
      <c r="C411" s="411"/>
      <c r="D411" s="411"/>
      <c r="E411" s="413"/>
      <c r="F411" s="413"/>
      <c r="G411" s="413"/>
      <c r="H411" s="399"/>
      <c r="I411" s="399"/>
      <c r="J411" s="399"/>
      <c r="K411" s="399"/>
      <c r="L411" s="399"/>
      <c r="M411" s="399"/>
      <c r="N411" s="399"/>
      <c r="O411" s="399"/>
      <c r="P411" s="399"/>
      <c r="Q411" s="399"/>
      <c r="R411" s="399"/>
      <c r="S411" s="399"/>
      <c r="T411" s="399"/>
      <c r="U411" s="399"/>
      <c r="V411" s="399"/>
      <c r="W411" s="399"/>
      <c r="X411" s="399"/>
      <c r="Y411" s="399"/>
      <c r="Z411" s="399"/>
      <c r="AA411" s="399"/>
      <c r="AB411" s="399"/>
    </row>
    <row r="412" spans="2:28" ht="12" customHeight="1">
      <c r="B412" s="411"/>
      <c r="C412" s="411"/>
      <c r="D412" s="411"/>
      <c r="E412" s="413"/>
      <c r="F412" s="413"/>
      <c r="G412" s="413"/>
      <c r="H412" s="399"/>
      <c r="I412" s="399"/>
      <c r="J412" s="399"/>
      <c r="K412" s="399"/>
      <c r="L412" s="399"/>
      <c r="M412" s="399"/>
      <c r="N412" s="399"/>
      <c r="O412" s="399"/>
      <c r="P412" s="399"/>
      <c r="Q412" s="399"/>
      <c r="R412" s="399"/>
      <c r="S412" s="399"/>
      <c r="T412" s="399"/>
      <c r="U412" s="399"/>
      <c r="V412" s="399"/>
      <c r="W412" s="399"/>
      <c r="X412" s="399"/>
      <c r="Y412" s="399"/>
      <c r="Z412" s="399"/>
      <c r="AA412" s="399"/>
      <c r="AB412" s="399"/>
    </row>
    <row r="413" spans="2:28" ht="12" customHeight="1">
      <c r="B413" s="411"/>
      <c r="C413" s="411"/>
      <c r="D413" s="411"/>
      <c r="E413" s="413"/>
      <c r="F413" s="413"/>
      <c r="G413" s="413"/>
      <c r="H413" s="399"/>
      <c r="I413" s="399"/>
      <c r="J413" s="399"/>
      <c r="K413" s="399"/>
      <c r="L413" s="399"/>
      <c r="M413" s="399"/>
      <c r="N413" s="399"/>
      <c r="O413" s="399"/>
      <c r="P413" s="399"/>
      <c r="Q413" s="399"/>
      <c r="R413" s="399"/>
      <c r="S413" s="399"/>
      <c r="T413" s="399"/>
      <c r="U413" s="399"/>
      <c r="V413" s="399"/>
      <c r="W413" s="399"/>
      <c r="X413" s="399"/>
      <c r="Y413" s="399"/>
      <c r="Z413" s="399"/>
      <c r="AA413" s="399"/>
      <c r="AB413" s="399"/>
    </row>
    <row r="414" spans="2:28" ht="12" customHeight="1">
      <c r="B414" s="411"/>
      <c r="C414" s="411"/>
      <c r="D414" s="411"/>
      <c r="E414" s="413"/>
      <c r="F414" s="413"/>
      <c r="G414" s="413"/>
      <c r="H414" s="399"/>
      <c r="I414" s="399"/>
      <c r="J414" s="399"/>
      <c r="K414" s="399"/>
      <c r="L414" s="399"/>
      <c r="M414" s="399"/>
      <c r="N414" s="399"/>
      <c r="O414" s="399"/>
      <c r="P414" s="399"/>
      <c r="Q414" s="399"/>
      <c r="R414" s="399"/>
      <c r="S414" s="399"/>
      <c r="T414" s="399"/>
      <c r="U414" s="399"/>
      <c r="V414" s="399"/>
      <c r="W414" s="399"/>
      <c r="X414" s="399"/>
      <c r="Y414" s="399"/>
      <c r="Z414" s="399"/>
      <c r="AA414" s="399"/>
      <c r="AB414" s="399"/>
    </row>
    <row r="415" spans="2:28" ht="12" customHeight="1">
      <c r="B415" s="411"/>
      <c r="C415" s="411"/>
      <c r="D415" s="411"/>
      <c r="E415" s="413"/>
      <c r="F415" s="413"/>
      <c r="G415" s="413"/>
      <c r="H415" s="399"/>
      <c r="I415" s="399"/>
      <c r="J415" s="399"/>
      <c r="K415" s="399"/>
      <c r="L415" s="399"/>
      <c r="M415" s="399"/>
      <c r="N415" s="399"/>
      <c r="O415" s="399"/>
      <c r="P415" s="399"/>
      <c r="Q415" s="399"/>
      <c r="R415" s="399"/>
      <c r="S415" s="399"/>
      <c r="T415" s="399"/>
      <c r="U415" s="399"/>
      <c r="V415" s="399"/>
      <c r="W415" s="399"/>
      <c r="X415" s="399"/>
      <c r="Y415" s="399"/>
      <c r="Z415" s="399"/>
      <c r="AA415" s="399"/>
      <c r="AB415" s="399"/>
    </row>
    <row r="416" spans="2:28" ht="12" customHeight="1">
      <c r="B416" s="411"/>
      <c r="C416" s="411"/>
      <c r="D416" s="411"/>
      <c r="E416" s="413"/>
      <c r="F416" s="413"/>
      <c r="G416" s="413"/>
      <c r="H416" s="399"/>
      <c r="I416" s="399"/>
      <c r="J416" s="399"/>
      <c r="K416" s="399"/>
      <c r="L416" s="399"/>
      <c r="M416" s="399"/>
      <c r="N416" s="399"/>
      <c r="O416" s="399"/>
      <c r="P416" s="399"/>
      <c r="Q416" s="399"/>
      <c r="R416" s="399"/>
      <c r="S416" s="399"/>
      <c r="T416" s="399"/>
      <c r="U416" s="399"/>
      <c r="V416" s="399"/>
      <c r="W416" s="399"/>
      <c r="X416" s="399"/>
      <c r="Y416" s="399"/>
      <c r="Z416" s="399"/>
      <c r="AA416" s="399"/>
      <c r="AB416" s="399"/>
    </row>
    <row r="417" spans="2:28" ht="12" customHeight="1">
      <c r="B417" s="411"/>
      <c r="C417" s="411"/>
      <c r="D417" s="411"/>
      <c r="E417" s="413"/>
      <c r="F417" s="413"/>
      <c r="G417" s="413"/>
      <c r="H417" s="399"/>
      <c r="I417" s="399"/>
      <c r="J417" s="399"/>
      <c r="K417" s="399"/>
      <c r="L417" s="399"/>
      <c r="M417" s="399"/>
      <c r="N417" s="399"/>
      <c r="O417" s="399"/>
      <c r="P417" s="399"/>
      <c r="Q417" s="399"/>
      <c r="R417" s="399"/>
      <c r="S417" s="399"/>
      <c r="T417" s="399"/>
      <c r="U417" s="399"/>
      <c r="V417" s="399"/>
      <c r="W417" s="399"/>
      <c r="X417" s="399"/>
      <c r="Y417" s="399"/>
      <c r="Z417" s="399"/>
      <c r="AA417" s="399"/>
      <c r="AB417" s="399"/>
    </row>
    <row r="418" spans="2:28" ht="12" customHeight="1">
      <c r="B418" s="411"/>
      <c r="C418" s="411"/>
      <c r="D418" s="411"/>
      <c r="E418" s="413"/>
      <c r="F418" s="413"/>
      <c r="G418" s="413"/>
      <c r="H418" s="399"/>
      <c r="I418" s="399"/>
      <c r="J418" s="399"/>
      <c r="K418" s="399"/>
      <c r="L418" s="399"/>
      <c r="M418" s="399"/>
      <c r="N418" s="399"/>
      <c r="O418" s="399"/>
      <c r="P418" s="399"/>
      <c r="Q418" s="399"/>
      <c r="R418" s="399"/>
      <c r="S418" s="399"/>
      <c r="T418" s="399"/>
      <c r="U418" s="399"/>
      <c r="V418" s="399"/>
      <c r="W418" s="399"/>
      <c r="X418" s="399"/>
      <c r="Y418" s="399"/>
      <c r="Z418" s="399"/>
      <c r="AA418" s="399"/>
      <c r="AB418" s="399"/>
    </row>
    <row r="419" spans="2:28" ht="12" customHeight="1">
      <c r="B419" s="411"/>
      <c r="C419" s="411"/>
      <c r="D419" s="411"/>
      <c r="E419" s="413"/>
      <c r="F419" s="413"/>
      <c r="G419" s="413"/>
      <c r="H419" s="399"/>
      <c r="I419" s="399"/>
      <c r="J419" s="399"/>
      <c r="K419" s="399"/>
      <c r="L419" s="399"/>
      <c r="M419" s="399"/>
      <c r="N419" s="399"/>
      <c r="O419" s="399"/>
      <c r="P419" s="399"/>
      <c r="Q419" s="399"/>
      <c r="R419" s="399"/>
      <c r="S419" s="399"/>
      <c r="T419" s="399"/>
      <c r="U419" s="399"/>
      <c r="V419" s="399"/>
      <c r="W419" s="399"/>
      <c r="X419" s="399"/>
      <c r="Y419" s="399"/>
      <c r="Z419" s="399"/>
      <c r="AA419" s="399"/>
      <c r="AB419" s="399"/>
    </row>
    <row r="420" spans="2:28" ht="12" customHeight="1">
      <c r="B420" s="411"/>
      <c r="C420" s="411"/>
      <c r="D420" s="411"/>
      <c r="E420" s="413"/>
      <c r="F420" s="413"/>
      <c r="G420" s="413"/>
      <c r="H420" s="399"/>
      <c r="I420" s="399"/>
      <c r="J420" s="399"/>
      <c r="K420" s="399"/>
      <c r="L420" s="399"/>
      <c r="M420" s="399"/>
      <c r="N420" s="399"/>
      <c r="O420" s="399"/>
      <c r="P420" s="399"/>
      <c r="Q420" s="399"/>
      <c r="R420" s="399"/>
      <c r="S420" s="399"/>
      <c r="T420" s="399"/>
      <c r="U420" s="399"/>
      <c r="V420" s="399"/>
      <c r="W420" s="399"/>
      <c r="X420" s="399"/>
      <c r="Y420" s="399"/>
      <c r="Z420" s="399"/>
      <c r="AA420" s="399"/>
      <c r="AB420" s="399"/>
    </row>
    <row r="421" spans="2:28" ht="12" customHeight="1">
      <c r="B421" s="411"/>
      <c r="C421" s="411"/>
      <c r="D421" s="411"/>
      <c r="E421" s="413"/>
      <c r="F421" s="413"/>
      <c r="G421" s="413"/>
      <c r="H421" s="399"/>
      <c r="I421" s="399"/>
      <c r="J421" s="399"/>
      <c r="K421" s="399"/>
      <c r="L421" s="399"/>
      <c r="M421" s="399"/>
      <c r="N421" s="399"/>
      <c r="O421" s="399"/>
      <c r="P421" s="399"/>
      <c r="Q421" s="399"/>
      <c r="R421" s="399"/>
      <c r="S421" s="399"/>
      <c r="T421" s="399"/>
      <c r="U421" s="399"/>
      <c r="V421" s="399"/>
      <c r="W421" s="399"/>
      <c r="X421" s="399"/>
      <c r="Y421" s="399"/>
      <c r="Z421" s="399"/>
      <c r="AA421" s="399"/>
      <c r="AB421" s="399"/>
    </row>
    <row r="422" spans="2:28" ht="12" customHeight="1">
      <c r="B422" s="411"/>
      <c r="C422" s="411"/>
      <c r="D422" s="411"/>
      <c r="E422" s="413"/>
      <c r="F422" s="413"/>
      <c r="G422" s="413"/>
      <c r="H422" s="399"/>
      <c r="I422" s="399"/>
      <c r="J422" s="399"/>
      <c r="K422" s="399"/>
      <c r="L422" s="399"/>
      <c r="M422" s="399"/>
      <c r="N422" s="399"/>
      <c r="O422" s="399"/>
      <c r="P422" s="399"/>
      <c r="Q422" s="399"/>
      <c r="R422" s="399"/>
      <c r="S422" s="399"/>
      <c r="T422" s="399"/>
      <c r="U422" s="399"/>
      <c r="V422" s="399"/>
      <c r="W422" s="399"/>
      <c r="X422" s="399"/>
      <c r="Y422" s="399"/>
      <c r="Z422" s="399"/>
      <c r="AA422" s="399"/>
      <c r="AB422" s="399"/>
    </row>
    <row r="423" spans="2:28" ht="12" customHeight="1">
      <c r="B423" s="411"/>
      <c r="C423" s="411"/>
      <c r="D423" s="411"/>
      <c r="E423" s="413"/>
      <c r="F423" s="413"/>
      <c r="G423" s="413"/>
      <c r="H423" s="399"/>
      <c r="I423" s="399"/>
      <c r="J423" s="399"/>
      <c r="K423" s="399"/>
      <c r="L423" s="399"/>
      <c r="M423" s="399"/>
      <c r="N423" s="399"/>
      <c r="O423" s="399"/>
      <c r="P423" s="399"/>
      <c r="Q423" s="399"/>
      <c r="R423" s="399"/>
      <c r="S423" s="399"/>
      <c r="T423" s="399"/>
      <c r="U423" s="399"/>
      <c r="V423" s="399"/>
      <c r="W423" s="399"/>
      <c r="X423" s="399"/>
      <c r="Y423" s="399"/>
      <c r="Z423" s="399"/>
      <c r="AA423" s="399"/>
      <c r="AB423" s="399"/>
    </row>
    <row r="424" spans="2:28" ht="12" customHeight="1">
      <c r="B424" s="411"/>
      <c r="C424" s="411"/>
      <c r="D424" s="411"/>
      <c r="E424" s="413"/>
      <c r="F424" s="413"/>
      <c r="G424" s="413"/>
      <c r="H424" s="399"/>
      <c r="I424" s="399"/>
      <c r="J424" s="399"/>
      <c r="K424" s="399"/>
      <c r="L424" s="399"/>
      <c r="M424" s="399"/>
      <c r="N424" s="399"/>
      <c r="O424" s="399"/>
      <c r="P424" s="399"/>
      <c r="Q424" s="399"/>
      <c r="R424" s="399"/>
      <c r="S424" s="399"/>
      <c r="T424" s="399"/>
      <c r="U424" s="399"/>
      <c r="V424" s="399"/>
      <c r="W424" s="399"/>
      <c r="X424" s="399"/>
      <c r="Y424" s="399"/>
      <c r="Z424" s="399"/>
      <c r="AA424" s="399"/>
      <c r="AB424" s="399"/>
    </row>
    <row r="425" spans="2:28" ht="12" customHeight="1">
      <c r="B425" s="411"/>
      <c r="C425" s="411"/>
      <c r="D425" s="411"/>
      <c r="E425" s="413"/>
      <c r="F425" s="413"/>
      <c r="G425" s="413"/>
      <c r="H425" s="399"/>
      <c r="I425" s="399"/>
      <c r="J425" s="399"/>
      <c r="K425" s="399"/>
      <c r="L425" s="399"/>
      <c r="M425" s="399"/>
      <c r="N425" s="399"/>
      <c r="O425" s="399"/>
      <c r="P425" s="399"/>
      <c r="Q425" s="399"/>
      <c r="R425" s="399"/>
      <c r="S425" s="399"/>
      <c r="T425" s="399"/>
      <c r="U425" s="399"/>
      <c r="V425" s="399"/>
      <c r="W425" s="399"/>
      <c r="X425" s="399"/>
      <c r="Y425" s="399"/>
      <c r="Z425" s="399"/>
      <c r="AA425" s="399"/>
      <c r="AB425" s="399"/>
    </row>
    <row r="426" spans="2:28" ht="12" customHeight="1">
      <c r="B426" s="411"/>
      <c r="C426" s="411"/>
      <c r="D426" s="411"/>
      <c r="E426" s="413"/>
      <c r="F426" s="413"/>
      <c r="G426" s="413"/>
      <c r="H426" s="399"/>
      <c r="I426" s="399"/>
      <c r="J426" s="399"/>
      <c r="K426" s="399"/>
      <c r="L426" s="399"/>
      <c r="M426" s="399"/>
      <c r="N426" s="399"/>
      <c r="O426" s="399"/>
      <c r="P426" s="399"/>
      <c r="Q426" s="399"/>
      <c r="R426" s="399"/>
      <c r="S426" s="399"/>
      <c r="T426" s="399"/>
      <c r="U426" s="399"/>
      <c r="V426" s="399"/>
      <c r="W426" s="399"/>
      <c r="X426" s="399"/>
      <c r="Y426" s="399"/>
      <c r="Z426" s="399"/>
      <c r="AA426" s="399"/>
      <c r="AB426" s="399"/>
    </row>
    <row r="427" spans="2:28" ht="12" customHeight="1">
      <c r="B427" s="411"/>
      <c r="C427" s="411"/>
      <c r="D427" s="411"/>
      <c r="E427" s="413"/>
      <c r="F427" s="413"/>
      <c r="G427" s="413"/>
      <c r="H427" s="399"/>
      <c r="I427" s="399"/>
      <c r="J427" s="399"/>
      <c r="K427" s="399"/>
      <c r="L427" s="399"/>
      <c r="M427" s="399"/>
      <c r="N427" s="399"/>
      <c r="O427" s="399"/>
      <c r="P427" s="399"/>
      <c r="Q427" s="399"/>
      <c r="R427" s="399"/>
      <c r="S427" s="399"/>
      <c r="T427" s="399"/>
      <c r="U427" s="399"/>
      <c r="V427" s="399"/>
      <c r="W427" s="399"/>
      <c r="X427" s="399"/>
      <c r="Y427" s="399"/>
      <c r="Z427" s="399"/>
      <c r="AA427" s="399"/>
      <c r="AB427" s="399"/>
    </row>
    <row r="428" spans="2:28" ht="12" customHeight="1">
      <c r="B428" s="411"/>
      <c r="C428" s="411"/>
      <c r="D428" s="411"/>
      <c r="E428" s="413"/>
      <c r="F428" s="413"/>
      <c r="G428" s="413"/>
      <c r="H428" s="399"/>
      <c r="I428" s="399"/>
      <c r="J428" s="399"/>
      <c r="K428" s="399"/>
      <c r="L428" s="399"/>
      <c r="M428" s="399"/>
      <c r="N428" s="399"/>
      <c r="O428" s="399"/>
      <c r="P428" s="399"/>
      <c r="Q428" s="399"/>
      <c r="R428" s="399"/>
      <c r="S428" s="399"/>
      <c r="T428" s="399"/>
      <c r="U428" s="399"/>
      <c r="V428" s="399"/>
      <c r="W428" s="399"/>
      <c r="X428" s="399"/>
      <c r="Y428" s="399"/>
      <c r="Z428" s="399"/>
      <c r="AA428" s="399"/>
      <c r="AB428" s="399"/>
    </row>
    <row r="429" spans="2:28" ht="12" customHeight="1">
      <c r="B429" s="411"/>
      <c r="C429" s="411"/>
      <c r="D429" s="411"/>
      <c r="E429" s="413"/>
      <c r="F429" s="413"/>
      <c r="G429" s="413"/>
      <c r="H429" s="399"/>
      <c r="I429" s="399"/>
      <c r="J429" s="399"/>
      <c r="K429" s="399"/>
      <c r="L429" s="399"/>
      <c r="M429" s="399"/>
      <c r="N429" s="399"/>
      <c r="O429" s="399"/>
      <c r="P429" s="399"/>
      <c r="Q429" s="399"/>
      <c r="R429" s="399"/>
      <c r="S429" s="399"/>
      <c r="T429" s="399"/>
      <c r="U429" s="399"/>
      <c r="V429" s="399"/>
      <c r="W429" s="399"/>
      <c r="X429" s="399"/>
      <c r="Y429" s="399"/>
      <c r="Z429" s="399"/>
      <c r="AA429" s="399"/>
      <c r="AB429" s="399"/>
    </row>
    <row r="430" spans="2:28" ht="12" customHeight="1">
      <c r="B430" s="411"/>
      <c r="C430" s="411"/>
      <c r="D430" s="411"/>
      <c r="E430" s="413"/>
      <c r="F430" s="413"/>
      <c r="G430" s="413"/>
      <c r="H430" s="399"/>
      <c r="I430" s="399"/>
      <c r="J430" s="399"/>
      <c r="K430" s="399"/>
      <c r="L430" s="399"/>
      <c r="M430" s="399"/>
      <c r="N430" s="399"/>
      <c r="O430" s="399"/>
      <c r="P430" s="399"/>
      <c r="Q430" s="399"/>
      <c r="R430" s="399"/>
      <c r="S430" s="399"/>
      <c r="T430" s="399"/>
      <c r="U430" s="399"/>
      <c r="V430" s="399"/>
      <c r="W430" s="399"/>
      <c r="X430" s="399"/>
      <c r="Y430" s="399"/>
      <c r="Z430" s="399"/>
      <c r="AA430" s="399"/>
      <c r="AB430" s="399"/>
    </row>
    <row r="431" spans="2:28" ht="12" customHeight="1">
      <c r="B431" s="411"/>
      <c r="C431" s="411"/>
      <c r="D431" s="411"/>
      <c r="E431" s="413"/>
      <c r="F431" s="413"/>
      <c r="G431" s="413"/>
      <c r="H431" s="399"/>
      <c r="I431" s="399"/>
      <c r="J431" s="399"/>
      <c r="K431" s="399"/>
      <c r="L431" s="399"/>
      <c r="M431" s="399"/>
      <c r="N431" s="399"/>
      <c r="O431" s="399"/>
      <c r="P431" s="399"/>
      <c r="Q431" s="399"/>
      <c r="R431" s="399"/>
      <c r="S431" s="399"/>
      <c r="T431" s="399"/>
      <c r="U431" s="399"/>
      <c r="V431" s="399"/>
      <c r="W431" s="399"/>
      <c r="X431" s="399"/>
      <c r="Y431" s="399"/>
      <c r="Z431" s="399"/>
      <c r="AA431" s="399"/>
      <c r="AB431" s="399"/>
    </row>
    <row r="432" spans="2:28" ht="12" customHeight="1">
      <c r="B432" s="411"/>
      <c r="C432" s="411"/>
      <c r="D432" s="411"/>
      <c r="E432" s="413"/>
      <c r="F432" s="413"/>
      <c r="G432" s="413"/>
      <c r="H432" s="399"/>
      <c r="I432" s="399"/>
      <c r="J432" s="399"/>
      <c r="K432" s="399"/>
      <c r="L432" s="399"/>
      <c r="M432" s="399"/>
      <c r="N432" s="399"/>
      <c r="O432" s="399"/>
      <c r="P432" s="399"/>
      <c r="Q432" s="399"/>
      <c r="R432" s="399"/>
      <c r="S432" s="399"/>
      <c r="T432" s="399"/>
      <c r="U432" s="399"/>
      <c r="V432" s="399"/>
      <c r="W432" s="399"/>
      <c r="X432" s="399"/>
      <c r="Y432" s="399"/>
      <c r="Z432" s="399"/>
      <c r="AA432" s="399"/>
      <c r="AB432" s="399"/>
    </row>
    <row r="433" spans="2:28" ht="12" customHeight="1">
      <c r="B433" s="411"/>
      <c r="C433" s="411"/>
      <c r="D433" s="411"/>
      <c r="E433" s="413"/>
      <c r="F433" s="413"/>
      <c r="G433" s="413"/>
      <c r="H433" s="399"/>
      <c r="I433" s="399"/>
      <c r="J433" s="399"/>
      <c r="K433" s="399"/>
      <c r="L433" s="399"/>
      <c r="M433" s="399"/>
      <c r="N433" s="399"/>
      <c r="O433" s="399"/>
      <c r="P433" s="399"/>
      <c r="Q433" s="399"/>
      <c r="R433" s="399"/>
      <c r="S433" s="399"/>
      <c r="T433" s="399"/>
      <c r="U433" s="399"/>
      <c r="V433" s="399"/>
      <c r="W433" s="399"/>
      <c r="X433" s="399"/>
      <c r="Y433" s="399"/>
      <c r="Z433" s="399"/>
      <c r="AA433" s="399"/>
      <c r="AB433" s="399"/>
    </row>
    <row r="434" spans="2:28" ht="12" customHeight="1">
      <c r="B434" s="411"/>
      <c r="C434" s="411"/>
      <c r="D434" s="411"/>
      <c r="E434" s="413"/>
      <c r="F434" s="413"/>
      <c r="G434" s="413"/>
      <c r="H434" s="399"/>
      <c r="I434" s="399"/>
      <c r="J434" s="399"/>
      <c r="K434" s="399"/>
      <c r="L434" s="399"/>
      <c r="M434" s="399"/>
      <c r="N434" s="399"/>
      <c r="O434" s="399"/>
      <c r="P434" s="399"/>
      <c r="Q434" s="399"/>
      <c r="R434" s="399"/>
      <c r="S434" s="399"/>
      <c r="T434" s="399"/>
      <c r="U434" s="399"/>
      <c r="V434" s="399"/>
      <c r="W434" s="399"/>
      <c r="X434" s="399"/>
      <c r="Y434" s="399"/>
      <c r="Z434" s="399"/>
      <c r="AA434" s="399"/>
      <c r="AB434" s="399"/>
    </row>
    <row r="435" spans="2:28" ht="12" customHeight="1">
      <c r="B435" s="411"/>
      <c r="C435" s="411"/>
      <c r="D435" s="411"/>
      <c r="E435" s="413"/>
      <c r="F435" s="413"/>
      <c r="G435" s="413"/>
      <c r="H435" s="399"/>
      <c r="I435" s="399"/>
      <c r="J435" s="399"/>
      <c r="K435" s="399"/>
      <c r="L435" s="399"/>
      <c r="M435" s="399"/>
      <c r="N435" s="399"/>
      <c r="O435" s="399"/>
      <c r="P435" s="399"/>
      <c r="Q435" s="399"/>
      <c r="R435" s="399"/>
      <c r="S435" s="399"/>
      <c r="T435" s="399"/>
      <c r="U435" s="399"/>
      <c r="V435" s="399"/>
      <c r="W435" s="399"/>
      <c r="X435" s="399"/>
      <c r="Y435" s="399"/>
      <c r="Z435" s="399"/>
      <c r="AA435" s="399"/>
      <c r="AB435" s="399"/>
    </row>
    <row r="436" spans="2:28" ht="12" customHeight="1">
      <c r="B436" s="411"/>
      <c r="C436" s="411"/>
      <c r="D436" s="411"/>
      <c r="E436" s="413"/>
      <c r="F436" s="413"/>
      <c r="G436" s="413"/>
      <c r="H436" s="399"/>
      <c r="I436" s="399"/>
      <c r="J436" s="399"/>
      <c r="K436" s="399"/>
      <c r="L436" s="399"/>
      <c r="M436" s="399"/>
      <c r="N436" s="399"/>
      <c r="O436" s="399"/>
      <c r="P436" s="399"/>
      <c r="Q436" s="399"/>
      <c r="R436" s="399"/>
      <c r="S436" s="399"/>
      <c r="T436" s="399"/>
      <c r="U436" s="399"/>
      <c r="V436" s="399"/>
      <c r="W436" s="399"/>
      <c r="X436" s="399"/>
      <c r="Y436" s="399"/>
      <c r="Z436" s="399"/>
      <c r="AA436" s="399"/>
      <c r="AB436" s="399"/>
    </row>
    <row r="437" spans="2:28" ht="12" customHeight="1">
      <c r="B437" s="411"/>
      <c r="C437" s="411"/>
      <c r="D437" s="411"/>
      <c r="E437" s="413"/>
      <c r="F437" s="413"/>
      <c r="G437" s="413"/>
      <c r="H437" s="399"/>
      <c r="I437" s="399"/>
      <c r="J437" s="399"/>
      <c r="K437" s="399"/>
      <c r="L437" s="399"/>
      <c r="M437" s="399"/>
      <c r="N437" s="399"/>
      <c r="O437" s="399"/>
      <c r="P437" s="399"/>
      <c r="Q437" s="399"/>
      <c r="R437" s="399"/>
      <c r="S437" s="399"/>
      <c r="T437" s="399"/>
      <c r="U437" s="399"/>
      <c r="V437" s="399"/>
      <c r="W437" s="399"/>
      <c r="X437" s="399"/>
      <c r="Y437" s="399"/>
      <c r="Z437" s="399"/>
      <c r="AA437" s="399"/>
      <c r="AB437" s="399"/>
    </row>
    <row r="438" spans="2:28" ht="12" customHeight="1">
      <c r="B438" s="411"/>
      <c r="C438" s="411"/>
      <c r="D438" s="411"/>
      <c r="E438" s="413"/>
      <c r="F438" s="413"/>
      <c r="G438" s="413"/>
      <c r="H438" s="399"/>
      <c r="I438" s="399"/>
      <c r="J438" s="399"/>
      <c r="K438" s="399"/>
      <c r="L438" s="399"/>
      <c r="M438" s="399"/>
      <c r="N438" s="399"/>
      <c r="O438" s="399"/>
      <c r="P438" s="399"/>
      <c r="Q438" s="399"/>
      <c r="R438" s="399"/>
      <c r="S438" s="399"/>
      <c r="T438" s="399"/>
      <c r="U438" s="399"/>
      <c r="V438" s="399"/>
      <c r="W438" s="399"/>
      <c r="X438" s="399"/>
      <c r="Y438" s="399"/>
      <c r="Z438" s="399"/>
      <c r="AA438" s="399"/>
      <c r="AB438" s="399"/>
    </row>
    <row r="439" spans="2:28" ht="12" customHeight="1">
      <c r="B439" s="411"/>
      <c r="C439" s="411"/>
      <c r="D439" s="411"/>
      <c r="E439" s="413"/>
      <c r="F439" s="413"/>
      <c r="G439" s="413"/>
      <c r="H439" s="399"/>
      <c r="I439" s="399"/>
      <c r="J439" s="399"/>
      <c r="K439" s="399"/>
      <c r="L439" s="399"/>
      <c r="M439" s="399"/>
      <c r="N439" s="399"/>
      <c r="O439" s="399"/>
      <c r="P439" s="399"/>
      <c r="Q439" s="399"/>
      <c r="R439" s="399"/>
      <c r="S439" s="399"/>
      <c r="T439" s="399"/>
      <c r="U439" s="399"/>
      <c r="V439" s="399"/>
      <c r="W439" s="399"/>
      <c r="X439" s="399"/>
      <c r="Y439" s="399"/>
      <c r="Z439" s="399"/>
      <c r="AA439" s="399"/>
      <c r="AB439" s="399"/>
    </row>
    <row r="440" spans="2:28" ht="12" customHeight="1">
      <c r="B440" s="411"/>
      <c r="C440" s="411"/>
      <c r="D440" s="411"/>
      <c r="E440" s="413"/>
      <c r="F440" s="413"/>
      <c r="G440" s="413"/>
      <c r="H440" s="399"/>
      <c r="I440" s="399"/>
      <c r="J440" s="399"/>
      <c r="K440" s="399"/>
      <c r="L440" s="399"/>
      <c r="M440" s="399"/>
      <c r="N440" s="399"/>
      <c r="O440" s="399"/>
      <c r="P440" s="399"/>
      <c r="Q440" s="399"/>
      <c r="R440" s="399"/>
      <c r="S440" s="399"/>
      <c r="T440" s="399"/>
      <c r="U440" s="399"/>
      <c r="V440" s="399"/>
      <c r="W440" s="399"/>
      <c r="X440" s="399"/>
      <c r="Y440" s="399"/>
      <c r="Z440" s="399"/>
      <c r="AA440" s="399"/>
      <c r="AB440" s="399"/>
    </row>
    <row r="441" spans="2:28" ht="12" customHeight="1">
      <c r="B441" s="411"/>
      <c r="C441" s="411"/>
      <c r="D441" s="411"/>
      <c r="E441" s="413"/>
      <c r="F441" s="413"/>
      <c r="G441" s="413"/>
      <c r="H441" s="399"/>
      <c r="I441" s="399"/>
      <c r="J441" s="399"/>
      <c r="K441" s="399"/>
      <c r="L441" s="399"/>
      <c r="M441" s="399"/>
      <c r="N441" s="399"/>
      <c r="O441" s="399"/>
      <c r="P441" s="399"/>
      <c r="Q441" s="399"/>
      <c r="R441" s="399"/>
      <c r="S441" s="399"/>
      <c r="T441" s="399"/>
      <c r="U441" s="399"/>
      <c r="V441" s="399"/>
      <c r="W441" s="399"/>
      <c r="X441" s="399"/>
      <c r="Y441" s="399"/>
      <c r="Z441" s="399"/>
      <c r="AA441" s="399"/>
      <c r="AB441" s="399"/>
    </row>
    <row r="442" spans="2:28" ht="12" customHeight="1">
      <c r="B442" s="411"/>
      <c r="C442" s="411"/>
      <c r="D442" s="411"/>
      <c r="E442" s="413"/>
      <c r="F442" s="413"/>
      <c r="G442" s="413"/>
      <c r="H442" s="399"/>
      <c r="I442" s="399"/>
      <c r="J442" s="399"/>
      <c r="K442" s="399"/>
      <c r="L442" s="399"/>
      <c r="M442" s="399"/>
      <c r="N442" s="399"/>
      <c r="O442" s="399"/>
      <c r="P442" s="399"/>
      <c r="Q442" s="399"/>
      <c r="R442" s="399"/>
      <c r="S442" s="399"/>
      <c r="T442" s="399"/>
      <c r="U442" s="399"/>
      <c r="V442" s="399"/>
      <c r="W442" s="399"/>
      <c r="X442" s="399"/>
      <c r="Y442" s="399"/>
      <c r="Z442" s="399"/>
      <c r="AA442" s="399"/>
      <c r="AB442" s="399"/>
    </row>
    <row r="443" spans="2:28" ht="12" customHeight="1">
      <c r="B443" s="411"/>
      <c r="C443" s="411"/>
      <c r="D443" s="411"/>
      <c r="E443" s="413"/>
      <c r="F443" s="413"/>
      <c r="G443" s="413"/>
      <c r="H443" s="399"/>
      <c r="I443" s="399"/>
      <c r="J443" s="399"/>
      <c r="K443" s="399"/>
      <c r="L443" s="399"/>
      <c r="M443" s="399"/>
      <c r="N443" s="399"/>
      <c r="O443" s="399"/>
      <c r="P443" s="399"/>
      <c r="Q443" s="399"/>
      <c r="R443" s="399"/>
      <c r="S443" s="399"/>
      <c r="T443" s="399"/>
      <c r="U443" s="399"/>
      <c r="V443" s="399"/>
      <c r="W443" s="399"/>
      <c r="X443" s="399"/>
      <c r="Y443" s="399"/>
      <c r="Z443" s="399"/>
      <c r="AA443" s="399"/>
      <c r="AB443" s="399"/>
    </row>
    <row r="444" spans="2:28" ht="12" customHeight="1">
      <c r="B444" s="411"/>
      <c r="C444" s="411"/>
      <c r="D444" s="411"/>
      <c r="E444" s="413"/>
      <c r="F444" s="413"/>
      <c r="G444" s="413"/>
      <c r="H444" s="399"/>
      <c r="I444" s="399"/>
      <c r="J444" s="399"/>
      <c r="K444" s="399"/>
      <c r="L444" s="399"/>
      <c r="M444" s="399"/>
      <c r="N444" s="399"/>
      <c r="O444" s="399"/>
      <c r="P444" s="399"/>
      <c r="Q444" s="399"/>
      <c r="R444" s="399"/>
      <c r="S444" s="399"/>
      <c r="T444" s="399"/>
      <c r="U444" s="399"/>
      <c r="V444" s="399"/>
      <c r="W444" s="399"/>
      <c r="X444" s="399"/>
      <c r="Y444" s="399"/>
      <c r="Z444" s="399"/>
      <c r="AA444" s="399"/>
      <c r="AB444" s="399"/>
    </row>
    <row r="445" spans="2:28" ht="12" customHeight="1">
      <c r="B445" s="411"/>
      <c r="C445" s="411"/>
      <c r="D445" s="411"/>
      <c r="E445" s="413"/>
      <c r="F445" s="413"/>
      <c r="G445" s="413"/>
      <c r="H445" s="399"/>
      <c r="I445" s="399"/>
      <c r="J445" s="399"/>
      <c r="K445" s="399"/>
      <c r="L445" s="399"/>
      <c r="M445" s="399"/>
      <c r="N445" s="399"/>
      <c r="O445" s="399"/>
      <c r="P445" s="399"/>
      <c r="Q445" s="399"/>
      <c r="R445" s="399"/>
      <c r="S445" s="399"/>
      <c r="T445" s="399"/>
      <c r="U445" s="399"/>
      <c r="V445" s="399"/>
      <c r="W445" s="399"/>
      <c r="X445" s="399"/>
      <c r="Y445" s="399"/>
      <c r="Z445" s="399"/>
      <c r="AA445" s="399"/>
      <c r="AB445" s="399"/>
    </row>
    <row r="446" spans="2:28" ht="12" customHeight="1">
      <c r="B446" s="411"/>
      <c r="C446" s="411"/>
      <c r="D446" s="411"/>
      <c r="E446" s="413"/>
      <c r="F446" s="413"/>
      <c r="G446" s="413"/>
      <c r="H446" s="399"/>
      <c r="I446" s="399"/>
      <c r="J446" s="399"/>
      <c r="K446" s="399"/>
      <c r="L446" s="399"/>
      <c r="M446" s="399"/>
      <c r="N446" s="399"/>
      <c r="O446" s="399"/>
      <c r="P446" s="399"/>
      <c r="Q446" s="399"/>
      <c r="R446" s="399"/>
      <c r="S446" s="399"/>
      <c r="T446" s="399"/>
      <c r="U446" s="399"/>
      <c r="V446" s="399"/>
      <c r="W446" s="399"/>
      <c r="X446" s="399"/>
      <c r="Y446" s="399"/>
      <c r="Z446" s="399"/>
      <c r="AA446" s="399"/>
      <c r="AB446" s="399"/>
    </row>
    <row r="447" spans="2:28" ht="12" customHeight="1">
      <c r="B447" s="411"/>
      <c r="C447" s="411"/>
      <c r="D447" s="411"/>
      <c r="E447" s="413"/>
      <c r="F447" s="413"/>
      <c r="G447" s="413"/>
      <c r="H447" s="399"/>
      <c r="I447" s="399"/>
      <c r="J447" s="399"/>
      <c r="K447" s="399"/>
      <c r="L447" s="399"/>
      <c r="M447" s="399"/>
      <c r="N447" s="399"/>
      <c r="O447" s="399"/>
      <c r="P447" s="399"/>
      <c r="Q447" s="399"/>
      <c r="R447" s="399"/>
      <c r="S447" s="399"/>
      <c r="T447" s="399"/>
      <c r="U447" s="399"/>
      <c r="V447" s="399"/>
      <c r="W447" s="399"/>
      <c r="X447" s="399"/>
      <c r="Y447" s="399"/>
      <c r="Z447" s="399"/>
      <c r="AA447" s="399"/>
      <c r="AB447" s="399"/>
    </row>
    <row r="448" spans="2:28" ht="12" customHeight="1">
      <c r="B448" s="411"/>
      <c r="C448" s="411"/>
      <c r="D448" s="411"/>
      <c r="E448" s="413"/>
      <c r="F448" s="413"/>
      <c r="G448" s="413"/>
      <c r="H448" s="399"/>
      <c r="I448" s="399"/>
      <c r="J448" s="399"/>
      <c r="K448" s="399"/>
      <c r="L448" s="399"/>
      <c r="M448" s="399"/>
      <c r="N448" s="399"/>
      <c r="O448" s="399"/>
      <c r="P448" s="399"/>
      <c r="Q448" s="399"/>
      <c r="R448" s="399"/>
      <c r="S448" s="399"/>
      <c r="T448" s="399"/>
      <c r="U448" s="399"/>
      <c r="V448" s="399"/>
      <c r="W448" s="399"/>
      <c r="X448" s="399"/>
      <c r="Y448" s="399"/>
      <c r="Z448" s="399"/>
      <c r="AA448" s="399"/>
      <c r="AB448" s="399"/>
    </row>
    <row r="449" spans="2:28" ht="12" customHeight="1">
      <c r="B449" s="411"/>
      <c r="C449" s="411"/>
      <c r="D449" s="411"/>
      <c r="E449" s="413"/>
      <c r="F449" s="413"/>
      <c r="G449" s="413"/>
      <c r="H449" s="399"/>
      <c r="I449" s="399"/>
      <c r="J449" s="399"/>
      <c r="K449" s="399"/>
      <c r="L449" s="399"/>
      <c r="M449" s="399"/>
      <c r="N449" s="399"/>
      <c r="O449" s="399"/>
      <c r="P449" s="399"/>
      <c r="Q449" s="399"/>
      <c r="R449" s="399"/>
      <c r="S449" s="399"/>
      <c r="T449" s="399"/>
      <c r="U449" s="399"/>
      <c r="V449" s="399"/>
      <c r="W449" s="399"/>
      <c r="X449" s="399"/>
      <c r="Y449" s="399"/>
      <c r="Z449" s="399"/>
      <c r="AA449" s="399"/>
      <c r="AB449" s="399"/>
    </row>
    <row r="450" spans="2:28" ht="12" customHeight="1">
      <c r="B450" s="411"/>
      <c r="C450" s="411"/>
      <c r="D450" s="411"/>
      <c r="E450" s="413"/>
      <c r="F450" s="413"/>
      <c r="G450" s="413"/>
      <c r="H450" s="399"/>
      <c r="I450" s="399"/>
      <c r="J450" s="399"/>
      <c r="K450" s="399"/>
      <c r="L450" s="399"/>
      <c r="M450" s="399"/>
      <c r="N450" s="399"/>
      <c r="O450" s="399"/>
      <c r="P450" s="399"/>
      <c r="Q450" s="399"/>
      <c r="R450" s="399"/>
      <c r="S450" s="399"/>
      <c r="T450" s="399"/>
      <c r="U450" s="399"/>
      <c r="V450" s="399"/>
      <c r="W450" s="399"/>
      <c r="X450" s="399"/>
      <c r="Y450" s="399"/>
      <c r="Z450" s="399"/>
      <c r="AA450" s="399"/>
      <c r="AB450" s="399"/>
    </row>
    <row r="451" spans="2:28" ht="12" customHeight="1">
      <c r="B451" s="411"/>
      <c r="C451" s="411"/>
      <c r="D451" s="411"/>
      <c r="E451" s="413"/>
      <c r="F451" s="413"/>
      <c r="G451" s="413"/>
      <c r="H451" s="399"/>
      <c r="I451" s="399"/>
      <c r="J451" s="399"/>
      <c r="K451" s="399"/>
      <c r="L451" s="399"/>
      <c r="M451" s="399"/>
      <c r="N451" s="399"/>
      <c r="O451" s="399"/>
      <c r="P451" s="399"/>
      <c r="Q451" s="399"/>
      <c r="R451" s="399"/>
      <c r="S451" s="399"/>
      <c r="T451" s="399"/>
      <c r="U451" s="399"/>
      <c r="V451" s="399"/>
      <c r="W451" s="399"/>
      <c r="X451" s="399"/>
      <c r="Y451" s="399"/>
      <c r="Z451" s="399"/>
      <c r="AA451" s="399"/>
      <c r="AB451" s="399"/>
    </row>
    <row r="452" spans="2:28" ht="12" customHeight="1">
      <c r="B452" s="411"/>
      <c r="C452" s="411"/>
      <c r="D452" s="411"/>
      <c r="E452" s="413"/>
      <c r="F452" s="413"/>
      <c r="G452" s="413"/>
      <c r="H452" s="399"/>
      <c r="I452" s="399"/>
      <c r="J452" s="399"/>
      <c r="K452" s="399"/>
      <c r="L452" s="399"/>
      <c r="M452" s="399"/>
      <c r="N452" s="399"/>
      <c r="O452" s="399"/>
      <c r="P452" s="399"/>
      <c r="Q452" s="399"/>
      <c r="R452" s="399"/>
      <c r="S452" s="399"/>
      <c r="T452" s="399"/>
      <c r="U452" s="399"/>
      <c r="V452" s="399"/>
      <c r="W452" s="399"/>
      <c r="X452" s="399"/>
      <c r="Y452" s="399"/>
      <c r="Z452" s="399"/>
      <c r="AA452" s="399"/>
      <c r="AB452" s="399"/>
    </row>
    <row r="453" spans="2:28" ht="12" customHeight="1">
      <c r="B453" s="411"/>
      <c r="C453" s="411"/>
      <c r="D453" s="411"/>
      <c r="E453" s="413"/>
      <c r="F453" s="413"/>
      <c r="G453" s="413"/>
      <c r="H453" s="399"/>
      <c r="I453" s="399"/>
      <c r="J453" s="399"/>
      <c r="K453" s="399"/>
      <c r="L453" s="399"/>
      <c r="M453" s="399"/>
      <c r="N453" s="399"/>
      <c r="O453" s="399"/>
      <c r="P453" s="399"/>
      <c r="Q453" s="399"/>
      <c r="R453" s="399"/>
      <c r="S453" s="399"/>
      <c r="T453" s="399"/>
      <c r="U453" s="399"/>
      <c r="V453" s="399"/>
      <c r="W453" s="399"/>
      <c r="X453" s="399"/>
      <c r="Y453" s="399"/>
      <c r="Z453" s="399"/>
      <c r="AA453" s="399"/>
      <c r="AB453" s="399"/>
    </row>
    <row r="454" spans="2:28" ht="12" customHeight="1">
      <c r="B454" s="411"/>
      <c r="C454" s="411"/>
      <c r="D454" s="411"/>
      <c r="E454" s="413"/>
      <c r="F454" s="413"/>
      <c r="G454" s="413"/>
      <c r="H454" s="399"/>
      <c r="I454" s="399"/>
      <c r="J454" s="399"/>
      <c r="K454" s="399"/>
      <c r="L454" s="399"/>
      <c r="M454" s="399"/>
      <c r="N454" s="399"/>
      <c r="O454" s="399"/>
      <c r="P454" s="399"/>
      <c r="Q454" s="399"/>
      <c r="R454" s="399"/>
      <c r="S454" s="399"/>
      <c r="T454" s="399"/>
      <c r="U454" s="399"/>
      <c r="V454" s="399"/>
      <c r="W454" s="399"/>
      <c r="X454" s="399"/>
      <c r="Y454" s="399"/>
      <c r="Z454" s="399"/>
      <c r="AA454" s="399"/>
      <c r="AB454" s="399"/>
    </row>
    <row r="455" spans="2:28" ht="12" customHeight="1">
      <c r="B455" s="411"/>
      <c r="C455" s="411"/>
      <c r="D455" s="411"/>
      <c r="E455" s="413"/>
      <c r="F455" s="413"/>
      <c r="G455" s="413"/>
      <c r="H455" s="399"/>
      <c r="I455" s="399"/>
      <c r="J455" s="399"/>
      <c r="K455" s="399"/>
      <c r="L455" s="399"/>
      <c r="M455" s="399"/>
      <c r="N455" s="399"/>
      <c r="O455" s="399"/>
      <c r="P455" s="399"/>
      <c r="Q455" s="399"/>
      <c r="R455" s="399"/>
      <c r="S455" s="399"/>
      <c r="T455" s="399"/>
      <c r="U455" s="399"/>
      <c r="V455" s="399"/>
      <c r="W455" s="399"/>
      <c r="X455" s="399"/>
      <c r="Y455" s="399"/>
      <c r="Z455" s="399"/>
      <c r="AA455" s="399"/>
      <c r="AB455" s="399"/>
    </row>
    <row r="456" spans="2:28" ht="12" customHeight="1">
      <c r="B456" s="411"/>
      <c r="C456" s="411"/>
      <c r="D456" s="411"/>
      <c r="E456" s="413"/>
      <c r="F456" s="413"/>
      <c r="G456" s="413"/>
      <c r="H456" s="399"/>
      <c r="I456" s="399"/>
      <c r="J456" s="399"/>
      <c r="K456" s="399"/>
      <c r="L456" s="399"/>
      <c r="M456" s="399"/>
      <c r="N456" s="399"/>
      <c r="O456" s="399"/>
      <c r="P456" s="399"/>
      <c r="Q456" s="399"/>
      <c r="R456" s="399"/>
      <c r="S456" s="399"/>
      <c r="T456" s="399"/>
      <c r="U456" s="399"/>
      <c r="V456" s="399"/>
      <c r="W456" s="399"/>
      <c r="X456" s="399"/>
      <c r="Y456" s="399"/>
      <c r="Z456" s="399"/>
      <c r="AA456" s="399"/>
      <c r="AB456" s="399"/>
    </row>
    <row r="457" spans="2:28" ht="12" customHeight="1">
      <c r="B457" s="411"/>
      <c r="C457" s="411"/>
      <c r="D457" s="411"/>
      <c r="E457" s="413"/>
      <c r="F457" s="413"/>
      <c r="G457" s="413"/>
      <c r="H457" s="399"/>
      <c r="I457" s="399"/>
      <c r="J457" s="399"/>
      <c r="K457" s="399"/>
      <c r="L457" s="399"/>
      <c r="M457" s="399"/>
      <c r="N457" s="399"/>
      <c r="O457" s="399"/>
      <c r="P457" s="399"/>
      <c r="Q457" s="399"/>
      <c r="R457" s="399"/>
      <c r="S457" s="399"/>
      <c r="T457" s="399"/>
      <c r="U457" s="399"/>
      <c r="V457" s="399"/>
      <c r="W457" s="399"/>
      <c r="X457" s="399"/>
      <c r="Y457" s="399"/>
      <c r="Z457" s="399"/>
      <c r="AA457" s="399"/>
      <c r="AB457" s="399"/>
    </row>
    <row r="458" spans="2:28" ht="12" customHeight="1">
      <c r="B458" s="411"/>
      <c r="C458" s="411"/>
      <c r="D458" s="411"/>
      <c r="E458" s="413"/>
      <c r="F458" s="413"/>
      <c r="G458" s="413"/>
      <c r="H458" s="399"/>
      <c r="I458" s="399"/>
      <c r="J458" s="399"/>
      <c r="K458" s="399"/>
      <c r="L458" s="399"/>
      <c r="M458" s="399"/>
      <c r="N458" s="399"/>
      <c r="O458" s="399"/>
      <c r="P458" s="399"/>
      <c r="Q458" s="399"/>
      <c r="R458" s="399"/>
      <c r="S458" s="399"/>
      <c r="T458" s="399"/>
      <c r="U458" s="399"/>
      <c r="V458" s="399"/>
      <c r="W458" s="399"/>
      <c r="X458" s="399"/>
      <c r="Y458" s="399"/>
      <c r="Z458" s="399"/>
      <c r="AA458" s="399"/>
      <c r="AB458" s="399"/>
    </row>
    <row r="459" spans="2:28" ht="12" customHeight="1">
      <c r="B459" s="411"/>
      <c r="C459" s="411"/>
      <c r="D459" s="411"/>
      <c r="E459" s="413"/>
      <c r="F459" s="413"/>
      <c r="G459" s="413"/>
      <c r="H459" s="399"/>
      <c r="I459" s="399"/>
      <c r="J459" s="399"/>
      <c r="K459" s="399"/>
      <c r="L459" s="399"/>
      <c r="M459" s="399"/>
      <c r="N459" s="399"/>
      <c r="O459" s="399"/>
      <c r="P459" s="399"/>
      <c r="Q459" s="399"/>
      <c r="R459" s="399"/>
      <c r="S459" s="399"/>
      <c r="T459" s="399"/>
      <c r="U459" s="399"/>
      <c r="V459" s="399"/>
      <c r="W459" s="399"/>
      <c r="X459" s="399"/>
      <c r="Y459" s="399"/>
      <c r="Z459" s="399"/>
      <c r="AA459" s="399"/>
      <c r="AB459" s="399"/>
    </row>
    <row r="460" spans="2:28" ht="12" customHeight="1">
      <c r="B460" s="411"/>
      <c r="C460" s="411"/>
      <c r="D460" s="411"/>
      <c r="E460" s="413"/>
      <c r="F460" s="413"/>
      <c r="G460" s="413"/>
      <c r="H460" s="399"/>
      <c r="I460" s="399"/>
      <c r="J460" s="399"/>
      <c r="K460" s="399"/>
      <c r="L460" s="399"/>
      <c r="M460" s="399"/>
      <c r="N460" s="399"/>
      <c r="O460" s="399"/>
      <c r="P460" s="399"/>
      <c r="Q460" s="399"/>
      <c r="R460" s="399"/>
      <c r="S460" s="399"/>
      <c r="T460" s="399"/>
      <c r="U460" s="399"/>
      <c r="V460" s="399"/>
      <c r="W460" s="399"/>
      <c r="X460" s="399"/>
      <c r="Y460" s="399"/>
      <c r="Z460" s="399"/>
      <c r="AA460" s="399"/>
      <c r="AB460" s="399"/>
    </row>
    <row r="461" spans="2:28" ht="12" customHeight="1">
      <c r="B461" s="411"/>
      <c r="C461" s="411"/>
      <c r="D461" s="411"/>
      <c r="E461" s="413"/>
      <c r="F461" s="413"/>
      <c r="G461" s="413"/>
      <c r="H461" s="399"/>
      <c r="I461" s="399"/>
      <c r="J461" s="399"/>
      <c r="K461" s="399"/>
      <c r="L461" s="399"/>
      <c r="M461" s="399"/>
      <c r="N461" s="399"/>
      <c r="O461" s="399"/>
      <c r="P461" s="399"/>
      <c r="Q461" s="399"/>
      <c r="R461" s="399"/>
      <c r="S461" s="399"/>
      <c r="T461" s="399"/>
      <c r="U461" s="399"/>
      <c r="V461" s="399"/>
      <c r="W461" s="399"/>
      <c r="X461" s="399"/>
      <c r="Y461" s="399"/>
      <c r="Z461" s="399"/>
      <c r="AA461" s="399"/>
      <c r="AB461" s="399"/>
    </row>
    <row r="462" spans="2:28" ht="12" customHeight="1">
      <c r="B462" s="411"/>
      <c r="C462" s="411"/>
      <c r="D462" s="411"/>
      <c r="E462" s="413"/>
      <c r="F462" s="413"/>
      <c r="G462" s="413"/>
      <c r="H462" s="399"/>
      <c r="I462" s="399"/>
      <c r="J462" s="399"/>
      <c r="K462" s="399"/>
      <c r="L462" s="399"/>
      <c r="M462" s="399"/>
      <c r="N462" s="399"/>
      <c r="O462" s="399"/>
      <c r="P462" s="399"/>
      <c r="Q462" s="399"/>
      <c r="R462" s="399"/>
      <c r="S462" s="399"/>
      <c r="T462" s="399"/>
      <c r="U462" s="399"/>
      <c r="V462" s="399"/>
      <c r="W462" s="399"/>
      <c r="X462" s="399"/>
      <c r="Y462" s="399"/>
      <c r="Z462" s="399"/>
      <c r="AA462" s="399"/>
      <c r="AB462" s="399"/>
    </row>
    <row r="463" spans="2:28" ht="12" customHeight="1">
      <c r="B463" s="411"/>
      <c r="C463" s="411"/>
      <c r="D463" s="411"/>
      <c r="E463" s="413"/>
      <c r="F463" s="413"/>
      <c r="G463" s="413"/>
      <c r="H463" s="399"/>
      <c r="I463" s="399"/>
      <c r="J463" s="399"/>
      <c r="K463" s="399"/>
      <c r="L463" s="399"/>
      <c r="M463" s="399"/>
      <c r="N463" s="399"/>
      <c r="O463" s="399"/>
      <c r="P463" s="399"/>
      <c r="Q463" s="399"/>
      <c r="R463" s="399"/>
      <c r="S463" s="399"/>
      <c r="T463" s="399"/>
      <c r="U463" s="399"/>
      <c r="V463" s="399"/>
      <c r="W463" s="399"/>
      <c r="X463" s="399"/>
      <c r="Y463" s="399"/>
      <c r="Z463" s="399"/>
      <c r="AA463" s="399"/>
      <c r="AB463" s="399"/>
    </row>
    <row r="464" spans="2:28" ht="12" customHeight="1">
      <c r="B464" s="411"/>
      <c r="C464" s="411"/>
      <c r="D464" s="411"/>
      <c r="E464" s="413"/>
      <c r="F464" s="413"/>
      <c r="G464" s="413"/>
      <c r="H464" s="399"/>
      <c r="I464" s="399"/>
      <c r="J464" s="399"/>
      <c r="K464" s="399"/>
      <c r="L464" s="399"/>
      <c r="M464" s="399"/>
      <c r="N464" s="399"/>
      <c r="O464" s="399"/>
      <c r="P464" s="399"/>
      <c r="Q464" s="399"/>
      <c r="R464" s="399"/>
      <c r="S464" s="399"/>
      <c r="T464" s="399"/>
      <c r="U464" s="399"/>
      <c r="V464" s="399"/>
      <c r="W464" s="399"/>
      <c r="X464" s="399"/>
      <c r="Y464" s="399"/>
      <c r="Z464" s="399"/>
      <c r="AA464" s="399"/>
      <c r="AB464" s="399"/>
    </row>
    <row r="465" spans="2:28" ht="12" customHeight="1">
      <c r="B465" s="411"/>
      <c r="C465" s="411"/>
      <c r="D465" s="411"/>
      <c r="E465" s="413"/>
      <c r="F465" s="413"/>
      <c r="G465" s="413"/>
      <c r="H465" s="399"/>
      <c r="I465" s="399"/>
      <c r="J465" s="399"/>
      <c r="K465" s="399"/>
      <c r="L465" s="399"/>
      <c r="M465" s="399"/>
      <c r="N465" s="399"/>
      <c r="O465" s="399"/>
      <c r="P465" s="399"/>
      <c r="Q465" s="399"/>
      <c r="R465" s="399"/>
      <c r="S465" s="399"/>
      <c r="T465" s="399"/>
      <c r="U465" s="399"/>
      <c r="V465" s="399"/>
      <c r="W465" s="399"/>
      <c r="X465" s="399"/>
      <c r="Y465" s="399"/>
      <c r="Z465" s="399"/>
      <c r="AA465" s="399"/>
      <c r="AB465" s="399"/>
    </row>
    <row r="466" spans="2:28" ht="12" customHeight="1">
      <c r="B466" s="411"/>
      <c r="C466" s="411"/>
      <c r="D466" s="411"/>
      <c r="E466" s="413"/>
      <c r="F466" s="413"/>
      <c r="G466" s="413"/>
      <c r="H466" s="399"/>
      <c r="I466" s="399"/>
      <c r="J466" s="399"/>
      <c r="K466" s="399"/>
      <c r="L466" s="399"/>
      <c r="M466" s="399"/>
      <c r="N466" s="399"/>
      <c r="O466" s="399"/>
      <c r="P466" s="399"/>
      <c r="Q466" s="399"/>
      <c r="R466" s="399"/>
      <c r="S466" s="399"/>
      <c r="T466" s="399"/>
      <c r="U466" s="399"/>
      <c r="V466" s="399"/>
      <c r="W466" s="399"/>
      <c r="X466" s="399"/>
      <c r="Y466" s="399"/>
      <c r="Z466" s="399"/>
      <c r="AA466" s="399"/>
      <c r="AB466" s="399"/>
    </row>
    <row r="467" spans="2:28" ht="12" customHeight="1">
      <c r="B467" s="411"/>
      <c r="C467" s="411"/>
      <c r="D467" s="411"/>
      <c r="E467" s="413"/>
      <c r="F467" s="413"/>
      <c r="G467" s="413"/>
      <c r="H467" s="399"/>
      <c r="I467" s="399"/>
      <c r="J467" s="399"/>
      <c r="K467" s="399"/>
      <c r="L467" s="399"/>
      <c r="M467" s="399"/>
      <c r="N467" s="399"/>
      <c r="O467" s="399"/>
      <c r="P467" s="399"/>
      <c r="Q467" s="399"/>
      <c r="R467" s="399"/>
      <c r="S467" s="399"/>
      <c r="T467" s="399"/>
      <c r="U467" s="399"/>
      <c r="V467" s="399"/>
      <c r="W467" s="399"/>
      <c r="X467" s="399"/>
      <c r="Y467" s="399"/>
      <c r="Z467" s="399"/>
      <c r="AA467" s="399"/>
      <c r="AB467" s="399"/>
    </row>
    <row r="468" spans="2:28" ht="12" customHeight="1">
      <c r="B468" s="411"/>
      <c r="C468" s="411"/>
      <c r="D468" s="411"/>
      <c r="E468" s="413"/>
      <c r="F468" s="413"/>
      <c r="G468" s="413"/>
      <c r="H468" s="399"/>
      <c r="I468" s="399"/>
      <c r="J468" s="399"/>
      <c r="K468" s="399"/>
      <c r="L468" s="399"/>
      <c r="M468" s="399"/>
      <c r="N468" s="399"/>
      <c r="O468" s="399"/>
      <c r="P468" s="399"/>
      <c r="Q468" s="399"/>
      <c r="R468" s="399"/>
      <c r="S468" s="399"/>
      <c r="T468" s="399"/>
      <c r="U468" s="399"/>
      <c r="V468" s="399"/>
      <c r="W468" s="399"/>
      <c r="X468" s="399"/>
      <c r="Y468" s="399"/>
      <c r="Z468" s="399"/>
      <c r="AA468" s="399"/>
      <c r="AB468" s="399"/>
    </row>
    <row r="469" spans="2:28" ht="12" customHeight="1">
      <c r="B469" s="411"/>
      <c r="C469" s="411"/>
      <c r="D469" s="411"/>
      <c r="E469" s="413"/>
      <c r="F469" s="413"/>
      <c r="G469" s="413"/>
      <c r="H469" s="399"/>
      <c r="I469" s="399"/>
      <c r="J469" s="399"/>
      <c r="K469" s="399"/>
      <c r="L469" s="399"/>
      <c r="M469" s="399"/>
      <c r="N469" s="399"/>
      <c r="O469" s="399"/>
      <c r="P469" s="399"/>
      <c r="Q469" s="399"/>
      <c r="R469" s="399"/>
      <c r="S469" s="399"/>
      <c r="T469" s="399"/>
      <c r="U469" s="399"/>
      <c r="V469" s="399"/>
      <c r="W469" s="399"/>
      <c r="X469" s="399"/>
      <c r="Y469" s="399"/>
      <c r="Z469" s="399"/>
      <c r="AA469" s="399"/>
      <c r="AB469" s="399"/>
    </row>
    <row r="470" spans="2:28" ht="12" customHeight="1">
      <c r="B470" s="411"/>
      <c r="C470" s="411"/>
      <c r="D470" s="411"/>
      <c r="E470" s="413"/>
      <c r="F470" s="413"/>
      <c r="G470" s="413"/>
      <c r="H470" s="399"/>
      <c r="I470" s="399"/>
      <c r="J470" s="399"/>
      <c r="K470" s="399"/>
      <c r="L470" s="399"/>
      <c r="M470" s="399"/>
      <c r="N470" s="399"/>
      <c r="O470" s="399"/>
      <c r="P470" s="399"/>
      <c r="Q470" s="399"/>
      <c r="R470" s="399"/>
      <c r="S470" s="399"/>
      <c r="T470" s="399"/>
      <c r="U470" s="399"/>
      <c r="V470" s="399"/>
      <c r="W470" s="399"/>
      <c r="X470" s="399"/>
      <c r="Y470" s="399"/>
      <c r="Z470" s="399"/>
      <c r="AA470" s="399"/>
      <c r="AB470" s="399"/>
    </row>
    <row r="471" spans="2:28" ht="12" customHeight="1">
      <c r="B471" s="411"/>
      <c r="C471" s="411"/>
      <c r="D471" s="411"/>
      <c r="E471" s="413"/>
      <c r="F471" s="413"/>
      <c r="G471" s="413"/>
      <c r="H471" s="399"/>
      <c r="I471" s="399"/>
      <c r="J471" s="399"/>
      <c r="K471" s="399"/>
      <c r="L471" s="399"/>
      <c r="M471" s="399"/>
      <c r="N471" s="399"/>
      <c r="O471" s="399"/>
      <c r="P471" s="399"/>
      <c r="Q471" s="399"/>
      <c r="R471" s="399"/>
      <c r="S471" s="399"/>
      <c r="T471" s="399"/>
      <c r="U471" s="399"/>
      <c r="V471" s="399"/>
      <c r="W471" s="399"/>
      <c r="X471" s="399"/>
      <c r="Y471" s="399"/>
      <c r="Z471" s="399"/>
      <c r="AA471" s="399"/>
      <c r="AB471" s="399"/>
    </row>
    <row r="472" spans="2:28" ht="12" customHeight="1">
      <c r="B472" s="411"/>
      <c r="C472" s="411"/>
      <c r="D472" s="411"/>
      <c r="E472" s="413"/>
      <c r="F472" s="413"/>
      <c r="G472" s="413"/>
      <c r="H472" s="399"/>
      <c r="I472" s="399"/>
      <c r="J472" s="399"/>
      <c r="K472" s="399"/>
      <c r="L472" s="399"/>
      <c r="M472" s="399"/>
      <c r="N472" s="399"/>
      <c r="O472" s="399"/>
      <c r="P472" s="399"/>
      <c r="Q472" s="399"/>
      <c r="R472" s="399"/>
      <c r="S472" s="399"/>
      <c r="T472" s="399"/>
      <c r="U472" s="399"/>
      <c r="V472" s="399"/>
      <c r="W472" s="399"/>
      <c r="X472" s="399"/>
      <c r="Y472" s="399"/>
      <c r="Z472" s="399"/>
      <c r="AA472" s="399"/>
      <c r="AB472" s="399"/>
    </row>
    <row r="473" spans="2:28" ht="12" customHeight="1">
      <c r="B473" s="411"/>
      <c r="C473" s="411"/>
      <c r="D473" s="411"/>
      <c r="E473" s="413"/>
      <c r="F473" s="413"/>
      <c r="G473" s="413"/>
      <c r="H473" s="399"/>
      <c r="I473" s="399"/>
      <c r="J473" s="399"/>
      <c r="K473" s="399"/>
      <c r="L473" s="399"/>
      <c r="M473" s="399"/>
      <c r="N473" s="399"/>
      <c r="O473" s="399"/>
      <c r="P473" s="399"/>
      <c r="Q473" s="399"/>
      <c r="R473" s="399"/>
      <c r="S473" s="399"/>
      <c r="T473" s="399"/>
      <c r="U473" s="399"/>
      <c r="V473" s="399"/>
      <c r="W473" s="399"/>
      <c r="X473" s="399"/>
      <c r="Y473" s="399"/>
      <c r="Z473" s="399"/>
      <c r="AA473" s="399"/>
      <c r="AB473" s="399"/>
    </row>
    <row r="474" spans="2:28" ht="12" customHeight="1">
      <c r="B474" s="411"/>
      <c r="C474" s="411"/>
      <c r="D474" s="411"/>
      <c r="E474" s="413"/>
      <c r="F474" s="413"/>
      <c r="G474" s="413"/>
      <c r="H474" s="399"/>
      <c r="I474" s="399"/>
      <c r="J474" s="399"/>
      <c r="K474" s="399"/>
      <c r="L474" s="399"/>
      <c r="M474" s="399"/>
      <c r="N474" s="399"/>
      <c r="O474" s="399"/>
      <c r="P474" s="399"/>
      <c r="Q474" s="399"/>
      <c r="R474" s="399"/>
      <c r="S474" s="399"/>
      <c r="T474" s="399"/>
      <c r="U474" s="399"/>
      <c r="V474" s="399"/>
      <c r="W474" s="399"/>
      <c r="X474" s="399"/>
      <c r="Y474" s="399"/>
      <c r="Z474" s="399"/>
      <c r="AA474" s="399"/>
      <c r="AB474" s="399"/>
    </row>
    <row r="475" spans="2:28" ht="12" customHeight="1">
      <c r="B475" s="411"/>
      <c r="C475" s="411"/>
      <c r="D475" s="411"/>
      <c r="E475" s="413"/>
      <c r="F475" s="413"/>
      <c r="G475" s="413"/>
      <c r="H475" s="399"/>
      <c r="I475" s="399"/>
      <c r="J475" s="399"/>
      <c r="K475" s="399"/>
      <c r="L475" s="399"/>
      <c r="M475" s="399"/>
      <c r="N475" s="399"/>
      <c r="O475" s="399"/>
      <c r="P475" s="399"/>
      <c r="Q475" s="399"/>
      <c r="R475" s="399"/>
      <c r="S475" s="399"/>
      <c r="T475" s="399"/>
      <c r="U475" s="399"/>
      <c r="V475" s="399"/>
      <c r="W475" s="399"/>
      <c r="X475" s="399"/>
      <c r="Y475" s="399"/>
      <c r="Z475" s="399"/>
      <c r="AA475" s="399"/>
      <c r="AB475" s="399"/>
    </row>
    <row r="476" spans="2:28" ht="12" customHeight="1">
      <c r="B476" s="411"/>
      <c r="C476" s="411"/>
      <c r="D476" s="411"/>
      <c r="E476" s="413"/>
      <c r="F476" s="413"/>
      <c r="G476" s="413"/>
      <c r="H476" s="399"/>
      <c r="I476" s="399"/>
      <c r="J476" s="399"/>
      <c r="K476" s="399"/>
      <c r="L476" s="399"/>
      <c r="M476" s="399"/>
      <c r="N476" s="399"/>
      <c r="O476" s="399"/>
      <c r="P476" s="399"/>
      <c r="Q476" s="399"/>
      <c r="R476" s="399"/>
      <c r="S476" s="399"/>
      <c r="T476" s="399"/>
      <c r="U476" s="399"/>
      <c r="V476" s="399"/>
      <c r="W476" s="399"/>
      <c r="X476" s="399"/>
      <c r="Y476" s="399"/>
      <c r="Z476" s="399"/>
      <c r="AA476" s="399"/>
      <c r="AB476" s="399"/>
    </row>
    <row r="477" spans="2:28" ht="12" customHeight="1">
      <c r="B477" s="411"/>
      <c r="C477" s="411"/>
      <c r="D477" s="411"/>
      <c r="E477" s="413"/>
      <c r="F477" s="413"/>
      <c r="G477" s="413"/>
      <c r="H477" s="399"/>
      <c r="I477" s="399"/>
      <c r="J477" s="399"/>
      <c r="K477" s="399"/>
      <c r="L477" s="399"/>
      <c r="M477" s="399"/>
      <c r="N477" s="399"/>
      <c r="O477" s="399"/>
      <c r="P477" s="399"/>
      <c r="Q477" s="399"/>
      <c r="R477" s="399"/>
      <c r="S477" s="399"/>
      <c r="T477" s="399"/>
      <c r="U477" s="399"/>
      <c r="V477" s="399"/>
      <c r="W477" s="399"/>
      <c r="X477" s="399"/>
      <c r="Y477" s="399"/>
      <c r="Z477" s="399"/>
      <c r="AA477" s="399"/>
      <c r="AB477" s="399"/>
    </row>
    <row r="478" spans="2:28" ht="12" customHeight="1">
      <c r="B478" s="411"/>
      <c r="C478" s="411"/>
      <c r="D478" s="411"/>
      <c r="E478" s="413"/>
      <c r="F478" s="413"/>
      <c r="G478" s="413"/>
      <c r="H478" s="399"/>
      <c r="I478" s="399"/>
      <c r="J478" s="399"/>
      <c r="K478" s="399"/>
      <c r="L478" s="399"/>
      <c r="M478" s="399"/>
      <c r="N478" s="399"/>
      <c r="O478" s="399"/>
      <c r="P478" s="399"/>
      <c r="Q478" s="399"/>
      <c r="R478" s="399"/>
      <c r="S478" s="399"/>
      <c r="T478" s="399"/>
      <c r="U478" s="399"/>
      <c r="V478" s="399"/>
      <c r="W478" s="399"/>
      <c r="X478" s="399"/>
      <c r="Y478" s="399"/>
      <c r="Z478" s="399"/>
      <c r="AA478" s="399"/>
      <c r="AB478" s="399"/>
    </row>
    <row r="479" spans="2:28" ht="12" customHeight="1">
      <c r="B479" s="411"/>
      <c r="C479" s="411"/>
      <c r="D479" s="411"/>
      <c r="E479" s="413"/>
      <c r="F479" s="413"/>
      <c r="G479" s="413"/>
      <c r="H479" s="399"/>
      <c r="I479" s="399"/>
      <c r="J479" s="399"/>
      <c r="K479" s="399"/>
      <c r="L479" s="399"/>
      <c r="M479" s="399"/>
      <c r="N479" s="399"/>
      <c r="O479" s="399"/>
      <c r="P479" s="399"/>
      <c r="Q479" s="399"/>
      <c r="R479" s="399"/>
      <c r="S479" s="399"/>
      <c r="T479" s="399"/>
      <c r="U479" s="399"/>
      <c r="V479" s="399"/>
      <c r="W479" s="399"/>
      <c r="X479" s="399"/>
      <c r="Y479" s="399"/>
      <c r="Z479" s="399"/>
      <c r="AA479" s="399"/>
      <c r="AB479" s="399"/>
    </row>
    <row r="480" spans="2:28" ht="12" customHeight="1">
      <c r="B480" s="411"/>
      <c r="C480" s="411"/>
      <c r="D480" s="411"/>
      <c r="E480" s="413"/>
      <c r="F480" s="413"/>
      <c r="G480" s="413"/>
      <c r="H480" s="399"/>
      <c r="I480" s="399"/>
      <c r="J480" s="399"/>
      <c r="K480" s="399"/>
      <c r="L480" s="399"/>
      <c r="M480" s="399"/>
      <c r="N480" s="399"/>
      <c r="O480" s="399"/>
      <c r="P480" s="399"/>
      <c r="Q480" s="399"/>
      <c r="R480" s="399"/>
      <c r="S480" s="399"/>
      <c r="T480" s="399"/>
      <c r="U480" s="399"/>
      <c r="V480" s="399"/>
      <c r="W480" s="399"/>
      <c r="X480" s="399"/>
      <c r="Y480" s="399"/>
      <c r="Z480" s="399"/>
      <c r="AA480" s="399"/>
      <c r="AB480" s="399"/>
    </row>
    <row r="481" spans="2:28" ht="12" customHeight="1">
      <c r="B481" s="411"/>
      <c r="C481" s="411"/>
      <c r="D481" s="411"/>
      <c r="E481" s="413"/>
      <c r="F481" s="413"/>
      <c r="G481" s="413"/>
      <c r="H481" s="399"/>
      <c r="I481" s="399"/>
      <c r="J481" s="399"/>
      <c r="K481" s="399"/>
      <c r="L481" s="399"/>
      <c r="M481" s="399"/>
      <c r="N481" s="399"/>
      <c r="O481" s="399"/>
      <c r="P481" s="399"/>
      <c r="Q481" s="399"/>
      <c r="R481" s="399"/>
      <c r="S481" s="399"/>
      <c r="T481" s="399"/>
      <c r="U481" s="399"/>
      <c r="V481" s="399"/>
      <c r="W481" s="399"/>
      <c r="X481" s="399"/>
      <c r="Y481" s="399"/>
      <c r="Z481" s="399"/>
      <c r="AA481" s="399"/>
      <c r="AB481" s="399"/>
    </row>
    <row r="482" spans="2:28" ht="12" customHeight="1">
      <c r="B482" s="411"/>
      <c r="C482" s="411"/>
      <c r="D482" s="411"/>
      <c r="E482" s="413"/>
      <c r="F482" s="413"/>
      <c r="G482" s="413"/>
      <c r="H482" s="399"/>
      <c r="I482" s="399"/>
      <c r="J482" s="399"/>
      <c r="K482" s="399"/>
      <c r="L482" s="399"/>
      <c r="M482" s="399"/>
      <c r="N482" s="399"/>
      <c r="O482" s="399"/>
      <c r="P482" s="399"/>
      <c r="Q482" s="399"/>
      <c r="R482" s="399"/>
      <c r="S482" s="399"/>
      <c r="T482" s="399"/>
      <c r="U482" s="399"/>
      <c r="V482" s="399"/>
      <c r="W482" s="399"/>
      <c r="X482" s="399"/>
      <c r="Y482" s="399"/>
      <c r="Z482" s="399"/>
      <c r="AA482" s="399"/>
      <c r="AB482" s="399"/>
    </row>
    <row r="483" spans="2:28" ht="12" customHeight="1">
      <c r="B483" s="411"/>
      <c r="C483" s="411"/>
      <c r="D483" s="411"/>
      <c r="E483" s="413"/>
      <c r="F483" s="413"/>
      <c r="G483" s="413"/>
      <c r="H483" s="399"/>
      <c r="I483" s="399"/>
      <c r="J483" s="399"/>
      <c r="K483" s="399"/>
      <c r="L483" s="399"/>
      <c r="M483" s="399"/>
      <c r="N483" s="399"/>
      <c r="O483" s="399"/>
      <c r="P483" s="399"/>
      <c r="Q483" s="399"/>
      <c r="R483" s="399"/>
      <c r="S483" s="399"/>
      <c r="T483" s="399"/>
      <c r="U483" s="399"/>
      <c r="V483" s="399"/>
      <c r="W483" s="399"/>
      <c r="X483" s="399"/>
      <c r="Y483" s="399"/>
      <c r="Z483" s="399"/>
      <c r="AA483" s="399"/>
      <c r="AB483" s="399"/>
    </row>
    <row r="484" spans="2:28" ht="12" customHeight="1">
      <c r="B484" s="411"/>
      <c r="C484" s="411"/>
      <c r="D484" s="411"/>
      <c r="E484" s="413"/>
      <c r="F484" s="413"/>
      <c r="G484" s="413"/>
      <c r="H484" s="399"/>
      <c r="I484" s="399"/>
      <c r="J484" s="399"/>
      <c r="K484" s="399"/>
      <c r="L484" s="399"/>
      <c r="M484" s="399"/>
      <c r="N484" s="399"/>
      <c r="O484" s="399"/>
      <c r="P484" s="399"/>
      <c r="Q484" s="399"/>
      <c r="R484" s="399"/>
      <c r="S484" s="399"/>
      <c r="T484" s="399"/>
      <c r="U484" s="399"/>
      <c r="V484" s="399"/>
      <c r="W484" s="399"/>
      <c r="X484" s="399"/>
      <c r="Y484" s="399"/>
      <c r="Z484" s="399"/>
      <c r="AA484" s="399"/>
      <c r="AB484" s="399"/>
    </row>
    <row r="485" spans="2:28" ht="12" customHeight="1">
      <c r="B485" s="411"/>
      <c r="C485" s="411"/>
      <c r="D485" s="411"/>
      <c r="E485" s="413"/>
      <c r="F485" s="413"/>
      <c r="G485" s="413"/>
      <c r="H485" s="399"/>
      <c r="I485" s="399"/>
      <c r="J485" s="399"/>
      <c r="K485" s="399"/>
      <c r="L485" s="399"/>
      <c r="M485" s="399"/>
      <c r="N485" s="399"/>
      <c r="O485" s="399"/>
      <c r="P485" s="399"/>
      <c r="Q485" s="399"/>
      <c r="R485" s="399"/>
      <c r="S485" s="399"/>
      <c r="T485" s="399"/>
      <c r="U485" s="399"/>
      <c r="V485" s="399"/>
      <c r="W485" s="399"/>
      <c r="X485" s="399"/>
      <c r="Y485" s="399"/>
      <c r="Z485" s="399"/>
      <c r="AA485" s="399"/>
      <c r="AB485" s="399"/>
    </row>
    <row r="486" spans="2:28" ht="12" customHeight="1">
      <c r="B486" s="411"/>
      <c r="C486" s="411"/>
      <c r="D486" s="411"/>
      <c r="E486" s="413"/>
      <c r="F486" s="413"/>
      <c r="G486" s="413"/>
      <c r="H486" s="399"/>
      <c r="I486" s="399"/>
      <c r="J486" s="399"/>
      <c r="K486" s="399"/>
      <c r="L486" s="399"/>
      <c r="M486" s="399"/>
      <c r="N486" s="399"/>
      <c r="O486" s="399"/>
      <c r="P486" s="399"/>
      <c r="Q486" s="399"/>
      <c r="R486" s="399"/>
      <c r="S486" s="399"/>
      <c r="T486" s="399"/>
      <c r="U486" s="399"/>
      <c r="V486" s="399"/>
      <c r="W486" s="399"/>
      <c r="X486" s="399"/>
      <c r="Y486" s="399"/>
      <c r="Z486" s="399"/>
      <c r="AA486" s="399"/>
      <c r="AB486" s="399"/>
    </row>
    <row r="487" spans="2:28" ht="12" customHeight="1">
      <c r="B487" s="411"/>
      <c r="C487" s="411"/>
      <c r="D487" s="411"/>
      <c r="E487" s="413"/>
      <c r="F487" s="413"/>
      <c r="G487" s="413"/>
      <c r="H487" s="399"/>
      <c r="I487" s="399"/>
      <c r="J487" s="399"/>
      <c r="K487" s="399"/>
      <c r="L487" s="399"/>
      <c r="M487" s="399"/>
      <c r="N487" s="399"/>
      <c r="O487" s="399"/>
      <c r="P487" s="399"/>
      <c r="Q487" s="399"/>
      <c r="R487" s="399"/>
      <c r="S487" s="399"/>
      <c r="T487" s="399"/>
      <c r="U487" s="399"/>
      <c r="V487" s="399"/>
      <c r="W487" s="399"/>
      <c r="X487" s="399"/>
      <c r="Y487" s="399"/>
      <c r="Z487" s="399"/>
      <c r="AA487" s="399"/>
      <c r="AB487" s="399"/>
    </row>
    <row r="488" spans="2:28" ht="12" customHeight="1">
      <c r="B488" s="411"/>
      <c r="C488" s="411"/>
      <c r="D488" s="411"/>
      <c r="E488" s="413"/>
      <c r="F488" s="413"/>
      <c r="G488" s="413"/>
      <c r="H488" s="399"/>
      <c r="I488" s="399"/>
      <c r="J488" s="399"/>
      <c r="K488" s="399"/>
      <c r="L488" s="399"/>
      <c r="M488" s="399"/>
      <c r="N488" s="399"/>
      <c r="O488" s="399"/>
      <c r="P488" s="399"/>
      <c r="Q488" s="399"/>
      <c r="R488" s="399"/>
      <c r="S488" s="399"/>
      <c r="T488" s="399"/>
      <c r="U488" s="399"/>
      <c r="V488" s="399"/>
      <c r="W488" s="399"/>
      <c r="X488" s="399"/>
      <c r="Y488" s="399"/>
      <c r="Z488" s="399"/>
      <c r="AA488" s="399"/>
      <c r="AB488" s="399"/>
    </row>
    <row r="489" spans="2:28" ht="12" customHeight="1">
      <c r="B489" s="411"/>
      <c r="C489" s="411"/>
      <c r="D489" s="411"/>
      <c r="E489" s="413"/>
      <c r="F489" s="413"/>
      <c r="G489" s="413"/>
      <c r="H489" s="399"/>
      <c r="I489" s="399"/>
      <c r="J489" s="399"/>
      <c r="K489" s="399"/>
      <c r="L489" s="399"/>
      <c r="M489" s="399"/>
      <c r="N489" s="399"/>
      <c r="O489" s="399"/>
      <c r="P489" s="399"/>
      <c r="Q489" s="399"/>
      <c r="R489" s="399"/>
      <c r="S489" s="399"/>
      <c r="T489" s="399"/>
      <c r="U489" s="399"/>
      <c r="V489" s="399"/>
      <c r="W489" s="399"/>
      <c r="X489" s="399"/>
      <c r="Y489" s="399"/>
      <c r="Z489" s="399"/>
      <c r="AA489" s="399"/>
      <c r="AB489" s="399"/>
    </row>
    <row r="490" spans="2:28" ht="12" customHeight="1">
      <c r="B490" s="411"/>
      <c r="C490" s="411"/>
      <c r="D490" s="411"/>
      <c r="E490" s="413"/>
      <c r="F490" s="413"/>
      <c r="G490" s="413"/>
      <c r="H490" s="399"/>
      <c r="I490" s="399"/>
      <c r="J490" s="399"/>
      <c r="K490" s="399"/>
      <c r="L490" s="399"/>
      <c r="M490" s="399"/>
      <c r="N490" s="399"/>
      <c r="O490" s="399"/>
      <c r="P490" s="399"/>
      <c r="Q490" s="399"/>
      <c r="R490" s="399"/>
      <c r="S490" s="399"/>
      <c r="T490" s="399"/>
      <c r="U490" s="399"/>
      <c r="V490" s="399"/>
      <c r="W490" s="399"/>
      <c r="X490" s="399"/>
      <c r="Y490" s="399"/>
      <c r="Z490" s="399"/>
      <c r="AA490" s="399"/>
      <c r="AB490" s="399"/>
    </row>
    <row r="491" spans="2:28" ht="12" customHeight="1">
      <c r="B491" s="411"/>
      <c r="C491" s="411"/>
      <c r="D491" s="411"/>
      <c r="E491" s="413"/>
      <c r="F491" s="413"/>
      <c r="G491" s="413"/>
      <c r="H491" s="399"/>
      <c r="I491" s="399"/>
      <c r="J491" s="399"/>
      <c r="K491" s="399"/>
      <c r="L491" s="399"/>
      <c r="M491" s="399"/>
      <c r="N491" s="399"/>
      <c r="O491" s="399"/>
      <c r="P491" s="399"/>
      <c r="Q491" s="399"/>
      <c r="R491" s="399"/>
      <c r="S491" s="399"/>
      <c r="T491" s="399"/>
      <c r="U491" s="399"/>
      <c r="V491" s="399"/>
      <c r="W491" s="399"/>
      <c r="X491" s="399"/>
      <c r="Y491" s="399"/>
      <c r="Z491" s="399"/>
      <c r="AA491" s="399"/>
      <c r="AB491" s="399"/>
    </row>
    <row r="492" spans="2:28" ht="12" customHeight="1">
      <c r="B492" s="411"/>
      <c r="C492" s="411"/>
      <c r="D492" s="411"/>
      <c r="E492" s="413"/>
      <c r="F492" s="413"/>
      <c r="G492" s="413"/>
      <c r="H492" s="399"/>
      <c r="I492" s="399"/>
      <c r="J492" s="399"/>
      <c r="K492" s="399"/>
      <c r="L492" s="399"/>
      <c r="M492" s="399"/>
      <c r="N492" s="399"/>
      <c r="O492" s="399"/>
      <c r="P492" s="399"/>
      <c r="Q492" s="399"/>
      <c r="R492" s="399"/>
      <c r="S492" s="399"/>
      <c r="T492" s="399"/>
      <c r="U492" s="399"/>
      <c r="V492" s="399"/>
      <c r="W492" s="399"/>
      <c r="X492" s="399"/>
      <c r="Y492" s="399"/>
      <c r="Z492" s="399"/>
      <c r="AA492" s="399"/>
      <c r="AB492" s="399"/>
    </row>
    <row r="493" spans="2:28" ht="12" customHeight="1">
      <c r="B493" s="411"/>
      <c r="C493" s="411"/>
      <c r="D493" s="411"/>
      <c r="E493" s="413"/>
      <c r="F493" s="413"/>
      <c r="G493" s="413"/>
      <c r="H493" s="399"/>
      <c r="I493" s="399"/>
      <c r="J493" s="399"/>
      <c r="K493" s="399"/>
      <c r="L493" s="399"/>
      <c r="M493" s="399"/>
      <c r="N493" s="399"/>
      <c r="O493" s="399"/>
      <c r="P493" s="399"/>
      <c r="Q493" s="399"/>
      <c r="R493" s="399"/>
      <c r="S493" s="399"/>
      <c r="T493" s="399"/>
      <c r="U493" s="399"/>
      <c r="V493" s="399"/>
      <c r="W493" s="399"/>
      <c r="X493" s="399"/>
      <c r="Y493" s="399"/>
      <c r="Z493" s="399"/>
      <c r="AA493" s="399"/>
      <c r="AB493" s="399"/>
    </row>
    <row r="494" spans="2:28" ht="12" customHeight="1">
      <c r="B494" s="411"/>
      <c r="C494" s="411"/>
      <c r="D494" s="411"/>
      <c r="E494" s="413"/>
      <c r="F494" s="413"/>
      <c r="G494" s="413"/>
      <c r="H494" s="399"/>
      <c r="I494" s="399"/>
      <c r="J494" s="399"/>
      <c r="K494" s="399"/>
      <c r="L494" s="399"/>
      <c r="M494" s="399"/>
      <c r="N494" s="399"/>
      <c r="O494" s="399"/>
      <c r="P494" s="399"/>
      <c r="Q494" s="399"/>
      <c r="R494" s="399"/>
      <c r="S494" s="399"/>
      <c r="T494" s="399"/>
      <c r="U494" s="399"/>
      <c r="V494" s="399"/>
      <c r="W494" s="399"/>
      <c r="X494" s="399"/>
      <c r="Y494" s="399"/>
      <c r="Z494" s="399"/>
      <c r="AA494" s="399"/>
      <c r="AB494" s="399"/>
    </row>
    <row r="495" spans="2:28" ht="12" customHeight="1">
      <c r="B495" s="411"/>
      <c r="C495" s="411"/>
      <c r="D495" s="411"/>
      <c r="E495" s="413"/>
      <c r="F495" s="413"/>
      <c r="G495" s="413"/>
      <c r="H495" s="399"/>
      <c r="I495" s="399"/>
      <c r="J495" s="399"/>
      <c r="K495" s="399"/>
      <c r="L495" s="399"/>
      <c r="M495" s="399"/>
      <c r="N495" s="399"/>
      <c r="O495" s="399"/>
      <c r="P495" s="399"/>
      <c r="Q495" s="399"/>
      <c r="R495" s="399"/>
      <c r="S495" s="399"/>
      <c r="T495" s="399"/>
      <c r="U495" s="399"/>
      <c r="V495" s="399"/>
      <c r="W495" s="399"/>
      <c r="X495" s="399"/>
      <c r="Y495" s="399"/>
      <c r="Z495" s="399"/>
      <c r="AA495" s="399"/>
      <c r="AB495" s="399"/>
    </row>
    <row r="496" spans="2:28" ht="12" customHeight="1">
      <c r="B496" s="411"/>
      <c r="C496" s="411"/>
      <c r="D496" s="411"/>
      <c r="E496" s="413"/>
      <c r="F496" s="413"/>
      <c r="G496" s="413"/>
      <c r="H496" s="399"/>
      <c r="I496" s="399"/>
      <c r="J496" s="399"/>
      <c r="K496" s="399"/>
      <c r="L496" s="399"/>
      <c r="M496" s="399"/>
      <c r="N496" s="399"/>
      <c r="O496" s="399"/>
      <c r="P496" s="399"/>
      <c r="Q496" s="399"/>
      <c r="R496" s="399"/>
      <c r="S496" s="399"/>
      <c r="T496" s="399"/>
      <c r="U496" s="399"/>
      <c r="V496" s="399"/>
      <c r="W496" s="399"/>
      <c r="X496" s="399"/>
      <c r="Y496" s="399"/>
      <c r="Z496" s="399"/>
      <c r="AA496" s="399"/>
      <c r="AB496" s="399"/>
    </row>
    <row r="497" spans="2:28" ht="12" customHeight="1">
      <c r="B497" s="411"/>
      <c r="C497" s="411"/>
      <c r="D497" s="411"/>
      <c r="E497" s="413"/>
      <c r="F497" s="413"/>
      <c r="G497" s="413"/>
      <c r="H497" s="399"/>
      <c r="I497" s="399"/>
      <c r="J497" s="399"/>
      <c r="K497" s="399"/>
      <c r="L497" s="399"/>
      <c r="M497" s="399"/>
      <c r="N497" s="399"/>
      <c r="O497" s="399"/>
      <c r="P497" s="399"/>
      <c r="Q497" s="399"/>
      <c r="R497" s="399"/>
      <c r="S497" s="399"/>
      <c r="T497" s="399"/>
      <c r="U497" s="399"/>
      <c r="V497" s="399"/>
      <c r="W497" s="399"/>
      <c r="X497" s="399"/>
      <c r="Y497" s="399"/>
      <c r="Z497" s="399"/>
      <c r="AA497" s="399"/>
      <c r="AB497" s="399"/>
    </row>
    <row r="498" spans="2:28" ht="12" customHeight="1">
      <c r="B498" s="411"/>
      <c r="C498" s="411"/>
      <c r="D498" s="411"/>
      <c r="E498" s="413"/>
      <c r="F498" s="413"/>
      <c r="G498" s="413"/>
      <c r="H498" s="399"/>
      <c r="I498" s="399"/>
      <c r="J498" s="399"/>
      <c r="K498" s="399"/>
      <c r="L498" s="399"/>
      <c r="M498" s="399"/>
      <c r="N498" s="399"/>
      <c r="O498" s="399"/>
      <c r="P498" s="399"/>
      <c r="Q498" s="399"/>
      <c r="R498" s="399"/>
      <c r="S498" s="399"/>
      <c r="T498" s="399"/>
      <c r="U498" s="399"/>
      <c r="V498" s="399"/>
      <c r="W498" s="399"/>
      <c r="X498" s="399"/>
      <c r="Y498" s="399"/>
      <c r="Z498" s="399"/>
      <c r="AA498" s="399"/>
      <c r="AB498" s="399"/>
    </row>
    <row r="499" spans="2:28" ht="12" customHeight="1">
      <c r="B499" s="411"/>
      <c r="C499" s="411"/>
      <c r="D499" s="411"/>
      <c r="E499" s="413"/>
      <c r="F499" s="413"/>
      <c r="G499" s="413"/>
      <c r="H499" s="399"/>
      <c r="I499" s="399"/>
      <c r="J499" s="399"/>
      <c r="K499" s="399"/>
      <c r="L499" s="399"/>
      <c r="M499" s="399"/>
      <c r="N499" s="399"/>
      <c r="O499" s="399"/>
      <c r="P499" s="399"/>
      <c r="Q499" s="399"/>
      <c r="R499" s="399"/>
      <c r="S499" s="399"/>
      <c r="T499" s="399"/>
      <c r="U499" s="399"/>
      <c r="V499" s="399"/>
      <c r="W499" s="399"/>
      <c r="X499" s="399"/>
      <c r="Y499" s="399"/>
      <c r="Z499" s="399"/>
      <c r="AA499" s="399"/>
      <c r="AB499" s="399"/>
    </row>
    <row r="500" spans="2:28" ht="12" customHeight="1">
      <c r="B500" s="411"/>
      <c r="C500" s="411"/>
      <c r="D500" s="411"/>
      <c r="E500" s="413"/>
      <c r="F500" s="413"/>
      <c r="G500" s="413"/>
      <c r="H500" s="399"/>
      <c r="I500" s="399"/>
      <c r="J500" s="399"/>
      <c r="K500" s="399"/>
      <c r="L500" s="399"/>
      <c r="M500" s="399"/>
      <c r="N500" s="399"/>
      <c r="O500" s="399"/>
      <c r="P500" s="399"/>
      <c r="Q500" s="399"/>
      <c r="R500" s="399"/>
      <c r="S500" s="399"/>
      <c r="T500" s="399"/>
      <c r="U500" s="399"/>
      <c r="V500" s="399"/>
      <c r="W500" s="399"/>
      <c r="X500" s="399"/>
      <c r="Y500" s="399"/>
      <c r="Z500" s="399"/>
      <c r="AA500" s="399"/>
      <c r="AB500" s="399"/>
    </row>
    <row r="501" spans="2:28" ht="12" customHeight="1">
      <c r="B501" s="411"/>
      <c r="C501" s="411"/>
      <c r="D501" s="411"/>
      <c r="E501" s="413"/>
      <c r="F501" s="413"/>
      <c r="G501" s="413"/>
      <c r="H501" s="399"/>
      <c r="I501" s="399"/>
      <c r="J501" s="399"/>
      <c r="K501" s="399"/>
      <c r="L501" s="399"/>
      <c r="M501" s="399"/>
      <c r="N501" s="399"/>
      <c r="O501" s="399"/>
      <c r="P501" s="399"/>
      <c r="Q501" s="399"/>
      <c r="R501" s="399"/>
      <c r="S501" s="399"/>
      <c r="T501" s="399"/>
      <c r="U501" s="399"/>
      <c r="V501" s="399"/>
      <c r="W501" s="399"/>
      <c r="X501" s="399"/>
      <c r="Y501" s="399"/>
      <c r="Z501" s="399"/>
      <c r="AA501" s="399"/>
      <c r="AB501" s="399"/>
    </row>
    <row r="502" spans="2:28" ht="12" customHeight="1">
      <c r="B502" s="411"/>
      <c r="C502" s="411"/>
      <c r="D502" s="411"/>
      <c r="E502" s="413"/>
      <c r="F502" s="413"/>
      <c r="G502" s="413"/>
      <c r="H502" s="399"/>
      <c r="I502" s="399"/>
      <c r="J502" s="399"/>
      <c r="K502" s="399"/>
      <c r="L502" s="399"/>
      <c r="M502" s="399"/>
      <c r="N502" s="399"/>
      <c r="O502" s="399"/>
      <c r="P502" s="399"/>
      <c r="Q502" s="399"/>
      <c r="R502" s="399"/>
      <c r="S502" s="399"/>
      <c r="T502" s="399"/>
      <c r="U502" s="399"/>
      <c r="V502" s="399"/>
      <c r="W502" s="399"/>
      <c r="X502" s="399"/>
      <c r="Y502" s="399"/>
      <c r="Z502" s="399"/>
      <c r="AA502" s="399"/>
      <c r="AB502" s="399"/>
    </row>
    <row r="503" spans="2:28" ht="12" customHeight="1">
      <c r="B503" s="411"/>
      <c r="C503" s="411"/>
      <c r="D503" s="411"/>
      <c r="E503" s="413"/>
      <c r="F503" s="413"/>
      <c r="G503" s="413"/>
      <c r="H503" s="399"/>
      <c r="I503" s="399"/>
      <c r="J503" s="399"/>
      <c r="K503" s="399"/>
      <c r="L503" s="399"/>
      <c r="M503" s="399"/>
      <c r="N503" s="399"/>
      <c r="O503" s="399"/>
      <c r="P503" s="399"/>
      <c r="Q503" s="399"/>
      <c r="R503" s="399"/>
      <c r="S503" s="399"/>
      <c r="T503" s="399"/>
      <c r="U503" s="399"/>
      <c r="V503" s="399"/>
      <c r="W503" s="399"/>
      <c r="X503" s="399"/>
      <c r="Y503" s="399"/>
      <c r="Z503" s="399"/>
      <c r="AA503" s="399"/>
      <c r="AB503" s="399"/>
    </row>
    <row r="504" spans="2:28" ht="12" customHeight="1">
      <c r="B504" s="411"/>
      <c r="C504" s="411"/>
      <c r="D504" s="411"/>
      <c r="E504" s="413"/>
      <c r="F504" s="413"/>
      <c r="G504" s="413"/>
      <c r="H504" s="399"/>
      <c r="I504" s="399"/>
      <c r="J504" s="399"/>
      <c r="K504" s="399"/>
      <c r="L504" s="399"/>
      <c r="M504" s="399"/>
      <c r="N504" s="399"/>
      <c r="O504" s="399"/>
      <c r="P504" s="399"/>
      <c r="Q504" s="399"/>
      <c r="R504" s="399"/>
      <c r="S504" s="399"/>
      <c r="T504" s="399"/>
      <c r="U504" s="399"/>
      <c r="V504" s="399"/>
      <c r="W504" s="399"/>
      <c r="X504" s="399"/>
      <c r="Y504" s="399"/>
      <c r="Z504" s="399"/>
      <c r="AA504" s="399"/>
      <c r="AB504" s="399"/>
    </row>
    <row r="505" spans="2:28" ht="12" customHeight="1">
      <c r="B505" s="411"/>
      <c r="C505" s="411"/>
      <c r="D505" s="411"/>
      <c r="E505" s="413"/>
      <c r="F505" s="413"/>
      <c r="G505" s="413"/>
      <c r="H505" s="399"/>
      <c r="I505" s="399"/>
      <c r="J505" s="399"/>
      <c r="K505" s="399"/>
      <c r="L505" s="399"/>
      <c r="M505" s="399"/>
      <c r="N505" s="399"/>
      <c r="O505" s="399"/>
      <c r="P505" s="399"/>
      <c r="Q505" s="399"/>
      <c r="R505" s="399"/>
      <c r="S505" s="399"/>
      <c r="T505" s="399"/>
      <c r="U505" s="399"/>
      <c r="V505" s="399"/>
      <c r="W505" s="399"/>
      <c r="X505" s="399"/>
      <c r="Y505" s="399"/>
      <c r="Z505" s="399"/>
      <c r="AA505" s="399"/>
      <c r="AB505" s="399"/>
    </row>
    <row r="506" spans="2:28" ht="12" customHeight="1">
      <c r="B506" s="411"/>
      <c r="C506" s="411"/>
      <c r="D506" s="411"/>
      <c r="E506" s="413"/>
      <c r="F506" s="413"/>
      <c r="G506" s="413"/>
      <c r="H506" s="399"/>
      <c r="I506" s="399"/>
      <c r="J506" s="399"/>
      <c r="K506" s="399"/>
      <c r="L506" s="399"/>
      <c r="M506" s="399"/>
      <c r="N506" s="399"/>
      <c r="O506" s="399"/>
      <c r="P506" s="399"/>
      <c r="Q506" s="399"/>
      <c r="R506" s="399"/>
      <c r="S506" s="399"/>
      <c r="T506" s="399"/>
      <c r="U506" s="399"/>
      <c r="V506" s="399"/>
      <c r="W506" s="399"/>
      <c r="X506" s="399"/>
      <c r="Y506" s="399"/>
      <c r="Z506" s="399"/>
      <c r="AA506" s="399"/>
      <c r="AB506" s="399"/>
    </row>
    <row r="507" spans="2:28" ht="12" customHeight="1">
      <c r="B507" s="411"/>
      <c r="C507" s="411"/>
      <c r="D507" s="411"/>
      <c r="E507" s="413"/>
      <c r="F507" s="413"/>
      <c r="G507" s="413"/>
      <c r="H507" s="399"/>
      <c r="I507" s="399"/>
      <c r="J507" s="399"/>
      <c r="K507" s="399"/>
      <c r="L507" s="399"/>
      <c r="M507" s="399"/>
      <c r="N507" s="399"/>
      <c r="O507" s="399"/>
      <c r="P507" s="399"/>
      <c r="Q507" s="399"/>
      <c r="R507" s="399"/>
      <c r="S507" s="399"/>
      <c r="T507" s="399"/>
      <c r="U507" s="399"/>
      <c r="V507" s="399"/>
      <c r="W507" s="399"/>
      <c r="X507" s="399"/>
      <c r="Y507" s="399"/>
      <c r="Z507" s="399"/>
      <c r="AA507" s="399"/>
      <c r="AB507" s="399"/>
    </row>
    <row r="508" spans="2:28" ht="12" customHeight="1">
      <c r="B508" s="411"/>
      <c r="C508" s="411"/>
      <c r="D508" s="411"/>
      <c r="E508" s="413"/>
      <c r="F508" s="413"/>
      <c r="G508" s="413"/>
      <c r="H508" s="399"/>
      <c r="I508" s="399"/>
      <c r="J508" s="399"/>
      <c r="K508" s="399"/>
      <c r="L508" s="399"/>
      <c r="M508" s="399"/>
      <c r="N508" s="399"/>
      <c r="O508" s="399"/>
      <c r="P508" s="399"/>
      <c r="Q508" s="399"/>
      <c r="R508" s="399"/>
      <c r="S508" s="399"/>
      <c r="T508" s="399"/>
      <c r="U508" s="399"/>
      <c r="V508" s="399"/>
      <c r="W508" s="399"/>
      <c r="X508" s="399"/>
      <c r="Y508" s="399"/>
      <c r="Z508" s="399"/>
      <c r="AA508" s="399"/>
      <c r="AB508" s="399"/>
    </row>
    <row r="509" spans="2:28" ht="12" customHeight="1">
      <c r="B509" s="411"/>
      <c r="C509" s="411"/>
      <c r="D509" s="411"/>
      <c r="E509" s="413"/>
      <c r="F509" s="413"/>
      <c r="G509" s="413"/>
      <c r="H509" s="399"/>
      <c r="I509" s="399"/>
      <c r="J509" s="399"/>
      <c r="K509" s="399"/>
      <c r="L509" s="399"/>
      <c r="M509" s="399"/>
      <c r="N509" s="399"/>
      <c r="O509" s="399"/>
      <c r="P509" s="399"/>
      <c r="Q509" s="399"/>
      <c r="R509" s="399"/>
      <c r="S509" s="399"/>
      <c r="T509" s="399"/>
      <c r="U509" s="399"/>
      <c r="V509" s="399"/>
      <c r="W509" s="399"/>
      <c r="X509" s="399"/>
      <c r="Y509" s="399"/>
      <c r="Z509" s="399"/>
      <c r="AA509" s="399"/>
      <c r="AB509" s="399"/>
    </row>
    <row r="510" spans="2:28" ht="12" customHeight="1">
      <c r="B510" s="411"/>
      <c r="C510" s="411"/>
      <c r="D510" s="411"/>
      <c r="E510" s="413"/>
      <c r="F510" s="413"/>
      <c r="G510" s="413"/>
      <c r="H510" s="399"/>
      <c r="I510" s="399"/>
      <c r="J510" s="399"/>
      <c r="K510" s="399"/>
      <c r="L510" s="399"/>
      <c r="M510" s="399"/>
      <c r="N510" s="399"/>
      <c r="O510" s="399"/>
      <c r="P510" s="399"/>
      <c r="Q510" s="399"/>
      <c r="R510" s="399"/>
      <c r="S510" s="399"/>
      <c r="T510" s="399"/>
      <c r="U510" s="399"/>
      <c r="V510" s="399"/>
      <c r="W510" s="399"/>
      <c r="X510" s="399"/>
      <c r="Y510" s="399"/>
      <c r="Z510" s="399"/>
      <c r="AA510" s="399"/>
      <c r="AB510" s="399"/>
    </row>
    <row r="511" spans="2:28" ht="12" customHeight="1">
      <c r="B511" s="411"/>
      <c r="C511" s="411"/>
      <c r="D511" s="411"/>
      <c r="E511" s="413"/>
      <c r="F511" s="413"/>
      <c r="G511" s="413"/>
      <c r="H511" s="399"/>
      <c r="I511" s="399"/>
      <c r="J511" s="399"/>
      <c r="K511" s="399"/>
      <c r="L511" s="399"/>
      <c r="M511" s="399"/>
      <c r="N511" s="399"/>
      <c r="O511" s="399"/>
      <c r="P511" s="399"/>
      <c r="Q511" s="399"/>
      <c r="R511" s="399"/>
      <c r="S511" s="399"/>
      <c r="T511" s="399"/>
      <c r="U511" s="399"/>
      <c r="V511" s="399"/>
      <c r="W511" s="399"/>
      <c r="X511" s="399"/>
      <c r="Y511" s="399"/>
      <c r="Z511" s="399"/>
      <c r="AA511" s="399"/>
      <c r="AB511" s="399"/>
    </row>
    <row r="512" spans="2:28" ht="12" customHeight="1">
      <c r="B512" s="411"/>
      <c r="C512" s="411"/>
      <c r="D512" s="411"/>
      <c r="E512" s="413"/>
      <c r="F512" s="413"/>
      <c r="G512" s="413"/>
      <c r="H512" s="399"/>
      <c r="I512" s="399"/>
      <c r="J512" s="399"/>
      <c r="K512" s="399"/>
      <c r="L512" s="399"/>
      <c r="M512" s="399"/>
      <c r="N512" s="399"/>
      <c r="O512" s="399"/>
      <c r="P512" s="399"/>
      <c r="Q512" s="399"/>
      <c r="R512" s="399"/>
      <c r="S512" s="399"/>
      <c r="T512" s="399"/>
      <c r="U512" s="399"/>
      <c r="V512" s="399"/>
      <c r="W512" s="399"/>
      <c r="X512" s="399"/>
      <c r="Y512" s="399"/>
      <c r="Z512" s="399"/>
      <c r="AA512" s="399"/>
      <c r="AB512" s="399"/>
    </row>
    <row r="513" spans="2:28" ht="12" customHeight="1">
      <c r="B513" s="411"/>
      <c r="C513" s="411"/>
      <c r="D513" s="411"/>
      <c r="E513" s="413"/>
      <c r="F513" s="413"/>
      <c r="G513" s="413"/>
      <c r="H513" s="399"/>
      <c r="I513" s="399"/>
      <c r="J513" s="399"/>
      <c r="K513" s="399"/>
      <c r="L513" s="399"/>
      <c r="M513" s="399"/>
      <c r="N513" s="399"/>
      <c r="O513" s="399"/>
      <c r="P513" s="399"/>
      <c r="Q513" s="399"/>
      <c r="R513" s="399"/>
      <c r="S513" s="399"/>
      <c r="T513" s="399"/>
      <c r="U513" s="399"/>
      <c r="V513" s="399"/>
      <c r="W513" s="399"/>
      <c r="X513" s="399"/>
      <c r="Y513" s="399"/>
      <c r="Z513" s="399"/>
      <c r="AA513" s="399"/>
      <c r="AB513" s="399"/>
    </row>
    <row r="514" spans="2:28" ht="12" customHeight="1">
      <c r="B514" s="411"/>
      <c r="C514" s="411"/>
      <c r="D514" s="411"/>
      <c r="E514" s="413"/>
      <c r="F514" s="413"/>
      <c r="G514" s="413"/>
      <c r="H514" s="399"/>
      <c r="I514" s="399"/>
      <c r="J514" s="399"/>
      <c r="K514" s="399"/>
      <c r="L514" s="399"/>
      <c r="M514" s="399"/>
      <c r="N514" s="399"/>
      <c r="O514" s="399"/>
      <c r="P514" s="399"/>
      <c r="Q514" s="399"/>
      <c r="R514" s="399"/>
      <c r="S514" s="399"/>
      <c r="T514" s="399"/>
      <c r="U514" s="399"/>
      <c r="V514" s="399"/>
      <c r="W514" s="399"/>
      <c r="X514" s="399"/>
      <c r="Y514" s="399"/>
      <c r="Z514" s="399"/>
      <c r="AA514" s="399"/>
      <c r="AB514" s="399"/>
    </row>
    <row r="515" spans="2:28" ht="12" customHeight="1">
      <c r="B515" s="411"/>
      <c r="C515" s="411"/>
      <c r="D515" s="411"/>
      <c r="E515" s="413"/>
      <c r="F515" s="413"/>
      <c r="G515" s="413"/>
      <c r="H515" s="399"/>
      <c r="I515" s="399"/>
      <c r="J515" s="399"/>
      <c r="K515" s="399"/>
      <c r="L515" s="399"/>
      <c r="M515" s="399"/>
      <c r="N515" s="399"/>
      <c r="O515" s="399"/>
      <c r="P515" s="399"/>
      <c r="Q515" s="399"/>
      <c r="R515" s="399"/>
      <c r="S515" s="399"/>
      <c r="T515" s="399"/>
      <c r="U515" s="399"/>
      <c r="V515" s="399"/>
      <c r="W515" s="399"/>
      <c r="X515" s="399"/>
      <c r="Y515" s="399"/>
      <c r="Z515" s="399"/>
      <c r="AA515" s="399"/>
      <c r="AB515" s="399"/>
    </row>
    <row r="516" spans="2:28" ht="12" customHeight="1">
      <c r="B516" s="411"/>
      <c r="C516" s="411"/>
      <c r="D516" s="411"/>
      <c r="E516" s="413"/>
      <c r="F516" s="413"/>
      <c r="G516" s="413"/>
      <c r="H516" s="399"/>
      <c r="I516" s="399"/>
      <c r="J516" s="399"/>
      <c r="K516" s="399"/>
      <c r="L516" s="399"/>
      <c r="M516" s="399"/>
      <c r="N516" s="399"/>
      <c r="O516" s="399"/>
      <c r="P516" s="399"/>
      <c r="Q516" s="399"/>
      <c r="R516" s="399"/>
      <c r="S516" s="399"/>
      <c r="T516" s="399"/>
      <c r="U516" s="399"/>
      <c r="V516" s="399"/>
      <c r="W516" s="399"/>
      <c r="X516" s="399"/>
      <c r="Y516" s="399"/>
      <c r="Z516" s="399"/>
      <c r="AA516" s="399"/>
      <c r="AB516" s="399"/>
    </row>
    <row r="517" spans="2:28" ht="12" customHeight="1">
      <c r="B517" s="411"/>
      <c r="C517" s="411"/>
      <c r="D517" s="411"/>
      <c r="E517" s="413"/>
      <c r="F517" s="413"/>
      <c r="G517" s="413"/>
      <c r="H517" s="399"/>
      <c r="I517" s="399"/>
      <c r="J517" s="399"/>
      <c r="K517" s="399"/>
      <c r="L517" s="399"/>
      <c r="M517" s="399"/>
      <c r="N517" s="399"/>
      <c r="O517" s="399"/>
      <c r="P517" s="399"/>
      <c r="Q517" s="399"/>
      <c r="R517" s="399"/>
      <c r="S517" s="399"/>
      <c r="T517" s="399"/>
      <c r="U517" s="399"/>
      <c r="V517" s="399"/>
      <c r="W517" s="399"/>
      <c r="X517" s="399"/>
      <c r="Y517" s="399"/>
      <c r="Z517" s="399"/>
      <c r="AA517" s="399"/>
      <c r="AB517" s="399"/>
    </row>
    <row r="518" spans="2:28" ht="12" customHeight="1">
      <c r="B518" s="411"/>
      <c r="C518" s="411"/>
      <c r="D518" s="411"/>
      <c r="E518" s="413"/>
      <c r="F518" s="413"/>
      <c r="G518" s="413"/>
      <c r="H518" s="399"/>
      <c r="I518" s="399"/>
      <c r="J518" s="399"/>
      <c r="K518" s="399"/>
      <c r="L518" s="399"/>
      <c r="M518" s="399"/>
      <c r="N518" s="399"/>
      <c r="O518" s="399"/>
      <c r="P518" s="399"/>
      <c r="Q518" s="399"/>
      <c r="R518" s="399"/>
      <c r="S518" s="399"/>
      <c r="T518" s="399"/>
      <c r="U518" s="399"/>
      <c r="V518" s="399"/>
      <c r="W518" s="399"/>
      <c r="X518" s="399"/>
      <c r="Y518" s="399"/>
      <c r="Z518" s="399"/>
      <c r="AA518" s="399"/>
      <c r="AB518" s="399"/>
    </row>
    <row r="519" spans="2:28" ht="12" customHeight="1">
      <c r="B519" s="411"/>
      <c r="C519" s="411"/>
      <c r="D519" s="411"/>
      <c r="E519" s="413"/>
      <c r="F519" s="413"/>
      <c r="G519" s="413"/>
      <c r="H519" s="399"/>
      <c r="I519" s="399"/>
      <c r="J519" s="399"/>
      <c r="K519" s="399"/>
      <c r="L519" s="399"/>
      <c r="M519" s="399"/>
      <c r="N519" s="399"/>
      <c r="O519" s="399"/>
      <c r="P519" s="399"/>
      <c r="Q519" s="399"/>
      <c r="R519" s="399"/>
      <c r="S519" s="399"/>
      <c r="T519" s="399"/>
      <c r="U519" s="399"/>
      <c r="V519" s="399"/>
      <c r="W519" s="399"/>
      <c r="X519" s="399"/>
      <c r="Y519" s="399"/>
      <c r="Z519" s="399"/>
      <c r="AA519" s="399"/>
      <c r="AB519" s="399"/>
    </row>
    <row r="520" spans="2:28" ht="12" customHeight="1">
      <c r="B520" s="411"/>
      <c r="C520" s="411"/>
      <c r="D520" s="411"/>
      <c r="E520" s="413"/>
      <c r="F520" s="413"/>
      <c r="G520" s="413"/>
      <c r="H520" s="399"/>
      <c r="I520" s="399"/>
      <c r="J520" s="399"/>
      <c r="K520" s="399"/>
      <c r="L520" s="399"/>
      <c r="M520" s="399"/>
      <c r="N520" s="399"/>
      <c r="O520" s="399"/>
      <c r="P520" s="399"/>
      <c r="Q520" s="399"/>
      <c r="R520" s="399"/>
      <c r="S520" s="399"/>
      <c r="T520" s="399"/>
      <c r="U520" s="399"/>
      <c r="V520" s="399"/>
      <c r="W520" s="399"/>
      <c r="X520" s="399"/>
      <c r="Y520" s="399"/>
      <c r="Z520" s="399"/>
      <c r="AA520" s="399"/>
      <c r="AB520" s="399"/>
    </row>
    <row r="521" spans="2:28" ht="12" customHeight="1">
      <c r="B521" s="411"/>
      <c r="C521" s="411"/>
      <c r="D521" s="411"/>
      <c r="E521" s="413"/>
      <c r="F521" s="413"/>
      <c r="G521" s="413"/>
      <c r="H521" s="399"/>
      <c r="I521" s="399"/>
      <c r="J521" s="399"/>
      <c r="K521" s="399"/>
      <c r="L521" s="399"/>
      <c r="M521" s="399"/>
      <c r="N521" s="399"/>
      <c r="O521" s="399"/>
      <c r="P521" s="399"/>
      <c r="Q521" s="399"/>
      <c r="R521" s="399"/>
      <c r="S521" s="399"/>
      <c r="T521" s="399"/>
      <c r="U521" s="399"/>
      <c r="V521" s="399"/>
      <c r="W521" s="399"/>
      <c r="X521" s="399"/>
      <c r="Y521" s="399"/>
      <c r="Z521" s="399"/>
      <c r="AA521" s="399"/>
      <c r="AB521" s="399"/>
    </row>
    <row r="522" spans="2:28" ht="12" customHeight="1">
      <c r="B522" s="411"/>
      <c r="C522" s="411"/>
      <c r="D522" s="411"/>
      <c r="E522" s="413"/>
      <c r="F522" s="413"/>
      <c r="G522" s="413"/>
      <c r="H522" s="399"/>
      <c r="I522" s="399"/>
      <c r="J522" s="399"/>
      <c r="K522" s="399"/>
      <c r="L522" s="399"/>
      <c r="M522" s="399"/>
      <c r="N522" s="399"/>
      <c r="O522" s="399"/>
      <c r="P522" s="399"/>
      <c r="Q522" s="399"/>
      <c r="R522" s="399"/>
      <c r="S522" s="399"/>
      <c r="T522" s="399"/>
      <c r="U522" s="399"/>
      <c r="V522" s="399"/>
      <c r="W522" s="399"/>
      <c r="X522" s="399"/>
      <c r="Y522" s="399"/>
      <c r="Z522" s="399"/>
      <c r="AA522" s="399"/>
      <c r="AB522" s="399"/>
    </row>
    <row r="523" spans="2:28" ht="12" customHeight="1">
      <c r="B523" s="411"/>
      <c r="C523" s="411"/>
      <c r="D523" s="411"/>
      <c r="E523" s="413"/>
      <c r="F523" s="413"/>
      <c r="G523" s="413"/>
      <c r="H523" s="399"/>
      <c r="I523" s="399"/>
      <c r="J523" s="399"/>
      <c r="K523" s="399"/>
      <c r="L523" s="399"/>
      <c r="M523" s="399"/>
      <c r="N523" s="399"/>
      <c r="O523" s="399"/>
      <c r="P523" s="399"/>
      <c r="Q523" s="399"/>
      <c r="R523" s="399"/>
      <c r="S523" s="399"/>
      <c r="T523" s="399"/>
      <c r="U523" s="399"/>
      <c r="V523" s="399"/>
      <c r="W523" s="399"/>
      <c r="X523" s="399"/>
      <c r="Y523" s="399"/>
      <c r="Z523" s="399"/>
      <c r="AA523" s="399"/>
      <c r="AB523" s="399"/>
    </row>
    <row r="524" spans="2:28" ht="12" customHeight="1">
      <c r="B524" s="411"/>
      <c r="C524" s="411"/>
      <c r="D524" s="411"/>
      <c r="E524" s="413"/>
      <c r="F524" s="413"/>
      <c r="G524" s="413"/>
      <c r="H524" s="399"/>
      <c r="I524" s="399"/>
      <c r="J524" s="399"/>
      <c r="K524" s="399"/>
      <c r="L524" s="399"/>
      <c r="M524" s="399"/>
      <c r="N524" s="399"/>
      <c r="O524" s="399"/>
      <c r="P524" s="399"/>
      <c r="Q524" s="399"/>
      <c r="R524" s="399"/>
      <c r="S524" s="399"/>
      <c r="T524" s="399"/>
      <c r="U524" s="399"/>
      <c r="V524" s="399"/>
      <c r="W524" s="399"/>
      <c r="X524" s="399"/>
      <c r="Y524" s="399"/>
      <c r="Z524" s="399"/>
      <c r="AA524" s="399"/>
      <c r="AB524" s="399"/>
    </row>
    <row r="525" spans="2:28" ht="12" customHeight="1">
      <c r="B525" s="411"/>
      <c r="C525" s="411"/>
      <c r="D525" s="411"/>
      <c r="E525" s="413"/>
      <c r="F525" s="413"/>
      <c r="G525" s="413"/>
      <c r="H525" s="399"/>
      <c r="I525" s="399"/>
      <c r="J525" s="399"/>
      <c r="K525" s="399"/>
      <c r="L525" s="399"/>
      <c r="M525" s="399"/>
      <c r="N525" s="399"/>
      <c r="O525" s="399"/>
      <c r="P525" s="399"/>
      <c r="Q525" s="399"/>
      <c r="R525" s="399"/>
      <c r="S525" s="399"/>
      <c r="T525" s="399"/>
      <c r="U525" s="399"/>
      <c r="V525" s="399"/>
      <c r="W525" s="399"/>
      <c r="X525" s="399"/>
      <c r="Y525" s="399"/>
      <c r="Z525" s="399"/>
      <c r="AA525" s="399"/>
      <c r="AB525" s="399"/>
    </row>
    <row r="526" spans="2:28" ht="12" customHeight="1">
      <c r="B526" s="411"/>
      <c r="C526" s="411"/>
      <c r="D526" s="411"/>
      <c r="E526" s="413"/>
      <c r="F526" s="413"/>
      <c r="G526" s="413"/>
      <c r="H526" s="399"/>
      <c r="I526" s="399"/>
      <c r="J526" s="399"/>
      <c r="K526" s="399"/>
      <c r="L526" s="399"/>
      <c r="M526" s="399"/>
      <c r="N526" s="399"/>
      <c r="O526" s="399"/>
      <c r="P526" s="399"/>
      <c r="Q526" s="399"/>
      <c r="R526" s="399"/>
      <c r="S526" s="399"/>
      <c r="T526" s="399"/>
      <c r="U526" s="399"/>
      <c r="V526" s="399"/>
      <c r="W526" s="399"/>
      <c r="X526" s="399"/>
      <c r="Y526" s="399"/>
      <c r="Z526" s="399"/>
      <c r="AA526" s="399"/>
      <c r="AB526" s="399"/>
    </row>
    <row r="527" spans="2:28" ht="12" customHeight="1">
      <c r="B527" s="411"/>
      <c r="C527" s="411"/>
      <c r="D527" s="411"/>
      <c r="E527" s="413"/>
      <c r="F527" s="413"/>
      <c r="G527" s="413"/>
      <c r="H527" s="399"/>
      <c r="I527" s="399"/>
      <c r="J527" s="399"/>
      <c r="K527" s="399"/>
      <c r="L527" s="399"/>
      <c r="M527" s="399"/>
      <c r="N527" s="399"/>
      <c r="O527" s="399"/>
      <c r="P527" s="399"/>
      <c r="Q527" s="399"/>
      <c r="R527" s="399"/>
      <c r="S527" s="399"/>
      <c r="T527" s="399"/>
      <c r="U527" s="399"/>
      <c r="V527" s="399"/>
      <c r="W527" s="399"/>
      <c r="X527" s="399"/>
      <c r="Y527" s="399"/>
      <c r="Z527" s="399"/>
      <c r="AA527" s="399"/>
      <c r="AB527" s="399"/>
    </row>
    <row r="528" spans="2:28" ht="12" customHeight="1">
      <c r="B528" s="411"/>
      <c r="C528" s="411"/>
      <c r="D528" s="411"/>
      <c r="E528" s="413"/>
      <c r="F528" s="413"/>
      <c r="G528" s="413"/>
      <c r="H528" s="399"/>
      <c r="I528" s="399"/>
      <c r="J528" s="399"/>
      <c r="K528" s="399"/>
      <c r="L528" s="399"/>
      <c r="M528" s="399"/>
      <c r="N528" s="399"/>
      <c r="O528" s="399"/>
      <c r="P528" s="399"/>
      <c r="Q528" s="399"/>
      <c r="R528" s="399"/>
      <c r="S528" s="399"/>
      <c r="T528" s="399"/>
      <c r="U528" s="399"/>
      <c r="V528" s="399"/>
      <c r="W528" s="399"/>
      <c r="X528" s="399"/>
      <c r="Y528" s="399"/>
      <c r="Z528" s="399"/>
      <c r="AA528" s="399"/>
      <c r="AB528" s="399"/>
    </row>
    <row r="529" spans="2:28" ht="12" customHeight="1">
      <c r="B529" s="411"/>
      <c r="C529" s="411"/>
      <c r="D529" s="411"/>
      <c r="E529" s="413"/>
      <c r="F529" s="413"/>
      <c r="G529" s="413"/>
      <c r="H529" s="399"/>
      <c r="I529" s="399"/>
      <c r="J529" s="399"/>
      <c r="K529" s="399"/>
      <c r="L529" s="399"/>
      <c r="M529" s="399"/>
      <c r="N529" s="399"/>
      <c r="O529" s="399"/>
      <c r="P529" s="399"/>
      <c r="Q529" s="399"/>
      <c r="R529" s="399"/>
      <c r="S529" s="399"/>
      <c r="T529" s="399"/>
      <c r="U529" s="399"/>
      <c r="V529" s="399"/>
      <c r="W529" s="399"/>
      <c r="X529" s="399"/>
      <c r="Y529" s="399"/>
      <c r="Z529" s="399"/>
      <c r="AA529" s="399"/>
      <c r="AB529" s="399"/>
    </row>
    <row r="530" spans="2:28" ht="12" customHeight="1">
      <c r="B530" s="411"/>
      <c r="C530" s="411"/>
      <c r="D530" s="411"/>
      <c r="E530" s="413"/>
      <c r="F530" s="413"/>
      <c r="G530" s="413"/>
      <c r="H530" s="399"/>
      <c r="I530" s="399"/>
      <c r="J530" s="399"/>
      <c r="K530" s="399"/>
      <c r="L530" s="399"/>
      <c r="M530" s="399"/>
      <c r="N530" s="399"/>
      <c r="O530" s="399"/>
      <c r="P530" s="399"/>
      <c r="Q530" s="399"/>
      <c r="R530" s="399"/>
      <c r="S530" s="399"/>
      <c r="T530" s="399"/>
      <c r="U530" s="399"/>
      <c r="V530" s="399"/>
      <c r="W530" s="399"/>
      <c r="X530" s="399"/>
      <c r="Y530" s="399"/>
      <c r="Z530" s="399"/>
      <c r="AA530" s="399"/>
      <c r="AB530" s="399"/>
    </row>
    <row r="531" spans="2:28" ht="12" customHeight="1">
      <c r="B531" s="411"/>
      <c r="C531" s="411"/>
      <c r="D531" s="411"/>
      <c r="E531" s="413"/>
      <c r="F531" s="413"/>
      <c r="G531" s="413"/>
      <c r="H531" s="399"/>
      <c r="I531" s="399"/>
      <c r="J531" s="399"/>
      <c r="K531" s="399"/>
      <c r="L531" s="399"/>
      <c r="M531" s="399"/>
      <c r="N531" s="399"/>
      <c r="O531" s="399"/>
      <c r="P531" s="399"/>
      <c r="Q531" s="399"/>
      <c r="R531" s="399"/>
      <c r="S531" s="399"/>
      <c r="T531" s="399"/>
      <c r="U531" s="399"/>
      <c r="V531" s="399"/>
      <c r="W531" s="399"/>
      <c r="X531" s="399"/>
      <c r="Y531" s="399"/>
      <c r="Z531" s="399"/>
      <c r="AA531" s="399"/>
      <c r="AB531" s="399"/>
    </row>
    <row r="532" spans="2:28" ht="12" customHeight="1">
      <c r="B532" s="411"/>
      <c r="C532" s="411"/>
      <c r="D532" s="411"/>
      <c r="E532" s="413"/>
      <c r="F532" s="413"/>
      <c r="G532" s="413"/>
      <c r="H532" s="399"/>
      <c r="I532" s="399"/>
      <c r="J532" s="399"/>
      <c r="K532" s="399"/>
      <c r="L532" s="399"/>
      <c r="M532" s="399"/>
      <c r="N532" s="399"/>
      <c r="O532" s="399"/>
      <c r="P532" s="399"/>
      <c r="Q532" s="399"/>
      <c r="R532" s="399"/>
      <c r="S532" s="399"/>
      <c r="T532" s="399"/>
      <c r="U532" s="399"/>
      <c r="V532" s="399"/>
      <c r="W532" s="399"/>
      <c r="X532" s="399"/>
      <c r="Y532" s="399"/>
      <c r="Z532" s="399"/>
      <c r="AA532" s="399"/>
      <c r="AB532" s="399"/>
    </row>
    <row r="533" spans="2:28" ht="12" customHeight="1">
      <c r="B533" s="411"/>
      <c r="C533" s="411"/>
      <c r="D533" s="411"/>
      <c r="E533" s="413"/>
      <c r="F533" s="413"/>
      <c r="G533" s="413"/>
      <c r="H533" s="399"/>
      <c r="I533" s="399"/>
      <c r="J533" s="399"/>
      <c r="K533" s="399"/>
      <c r="L533" s="399"/>
      <c r="M533" s="399"/>
      <c r="N533" s="399"/>
      <c r="O533" s="399"/>
      <c r="P533" s="399"/>
      <c r="Q533" s="399"/>
      <c r="R533" s="399"/>
      <c r="S533" s="399"/>
      <c r="T533" s="399"/>
      <c r="U533" s="399"/>
      <c r="V533" s="399"/>
      <c r="W533" s="399"/>
      <c r="X533" s="399"/>
      <c r="Y533" s="399"/>
      <c r="Z533" s="399"/>
      <c r="AA533" s="399"/>
      <c r="AB533" s="399"/>
    </row>
    <row r="534" spans="2:28" ht="12" customHeight="1">
      <c r="B534" s="411"/>
      <c r="C534" s="411"/>
      <c r="D534" s="411"/>
      <c r="E534" s="413"/>
      <c r="F534" s="413"/>
      <c r="G534" s="413"/>
      <c r="H534" s="399"/>
      <c r="I534" s="399"/>
      <c r="J534" s="399"/>
      <c r="K534" s="399"/>
      <c r="L534" s="399"/>
      <c r="M534" s="399"/>
      <c r="N534" s="399"/>
      <c r="O534" s="399"/>
      <c r="P534" s="399"/>
      <c r="Q534" s="399"/>
      <c r="R534" s="399"/>
      <c r="S534" s="399"/>
      <c r="T534" s="399"/>
      <c r="U534" s="399"/>
      <c r="V534" s="399"/>
      <c r="W534" s="399"/>
      <c r="X534" s="399"/>
      <c r="Y534" s="399"/>
      <c r="Z534" s="399"/>
      <c r="AA534" s="399"/>
      <c r="AB534" s="399"/>
    </row>
    <row r="535" spans="2:28" ht="12" customHeight="1">
      <c r="B535" s="411"/>
      <c r="C535" s="411"/>
      <c r="D535" s="411"/>
      <c r="E535" s="413"/>
      <c r="F535" s="413"/>
      <c r="G535" s="413"/>
      <c r="H535" s="399"/>
      <c r="I535" s="399"/>
      <c r="J535" s="399"/>
      <c r="K535" s="399"/>
      <c r="L535" s="399"/>
      <c r="M535" s="399"/>
      <c r="N535" s="399"/>
      <c r="O535" s="399"/>
      <c r="P535" s="399"/>
      <c r="Q535" s="399"/>
      <c r="R535" s="399"/>
      <c r="S535" s="399"/>
      <c r="T535" s="399"/>
      <c r="U535" s="399"/>
      <c r="V535" s="399"/>
      <c r="W535" s="399"/>
      <c r="X535" s="399"/>
      <c r="Y535" s="399"/>
      <c r="Z535" s="399"/>
      <c r="AA535" s="399"/>
      <c r="AB535" s="399"/>
    </row>
    <row r="536" spans="2:28" ht="12" customHeight="1">
      <c r="B536" s="411"/>
      <c r="C536" s="411"/>
      <c r="D536" s="411"/>
      <c r="E536" s="413"/>
      <c r="F536" s="413"/>
      <c r="G536" s="413"/>
      <c r="H536" s="399"/>
      <c r="I536" s="399"/>
      <c r="J536" s="399"/>
      <c r="K536" s="399"/>
      <c r="L536" s="399"/>
      <c r="M536" s="399"/>
      <c r="N536" s="399"/>
      <c r="O536" s="399"/>
      <c r="P536" s="399"/>
      <c r="Q536" s="399"/>
      <c r="R536" s="399"/>
      <c r="S536" s="399"/>
      <c r="T536" s="399"/>
      <c r="U536" s="399"/>
      <c r="V536" s="399"/>
      <c r="W536" s="399"/>
      <c r="X536" s="399"/>
      <c r="Y536" s="399"/>
      <c r="Z536" s="399"/>
      <c r="AA536" s="399"/>
      <c r="AB536" s="399"/>
    </row>
    <row r="537" spans="2:28" ht="12" customHeight="1">
      <c r="B537" s="411"/>
      <c r="C537" s="411"/>
      <c r="D537" s="411"/>
      <c r="E537" s="413"/>
      <c r="F537" s="413"/>
      <c r="G537" s="413"/>
      <c r="H537" s="399"/>
      <c r="I537" s="399"/>
      <c r="J537" s="399"/>
      <c r="K537" s="399"/>
      <c r="L537" s="399"/>
      <c r="M537" s="399"/>
      <c r="N537" s="399"/>
      <c r="O537" s="399"/>
      <c r="P537" s="399"/>
      <c r="Q537" s="399"/>
      <c r="R537" s="399"/>
      <c r="S537" s="399"/>
      <c r="T537" s="399"/>
      <c r="U537" s="399"/>
      <c r="V537" s="399"/>
      <c r="W537" s="399"/>
      <c r="X537" s="399"/>
      <c r="Y537" s="399"/>
      <c r="Z537" s="399"/>
      <c r="AA537" s="399"/>
      <c r="AB537" s="399"/>
    </row>
    <row r="538" spans="2:28" ht="12" customHeight="1">
      <c r="B538" s="411"/>
      <c r="C538" s="411"/>
      <c r="D538" s="411"/>
      <c r="E538" s="413"/>
      <c r="F538" s="413"/>
      <c r="G538" s="413"/>
      <c r="H538" s="399"/>
      <c r="I538" s="399"/>
      <c r="J538" s="399"/>
      <c r="K538" s="399"/>
      <c r="L538" s="399"/>
      <c r="M538" s="399"/>
      <c r="N538" s="399"/>
      <c r="O538" s="399"/>
      <c r="P538" s="399"/>
      <c r="Q538" s="399"/>
      <c r="R538" s="399"/>
      <c r="S538" s="399"/>
      <c r="T538" s="399"/>
      <c r="U538" s="399"/>
      <c r="V538" s="399"/>
      <c r="W538" s="399"/>
      <c r="X538" s="399"/>
      <c r="Y538" s="399"/>
      <c r="Z538" s="399"/>
      <c r="AA538" s="399"/>
      <c r="AB538" s="399"/>
    </row>
    <row r="539" spans="2:28" ht="12" customHeight="1">
      <c r="B539" s="411"/>
      <c r="C539" s="411"/>
      <c r="D539" s="411"/>
      <c r="E539" s="413"/>
      <c r="F539" s="413"/>
      <c r="G539" s="413"/>
      <c r="H539" s="399"/>
      <c r="I539" s="399"/>
      <c r="J539" s="399"/>
      <c r="K539" s="399"/>
      <c r="L539" s="399"/>
      <c r="M539" s="399"/>
      <c r="N539" s="399"/>
      <c r="O539" s="399"/>
      <c r="P539" s="399"/>
      <c r="Q539" s="399"/>
      <c r="R539" s="399"/>
      <c r="S539" s="399"/>
      <c r="T539" s="399"/>
      <c r="U539" s="399"/>
      <c r="V539" s="399"/>
      <c r="W539" s="399"/>
      <c r="X539" s="399"/>
      <c r="Y539" s="399"/>
      <c r="Z539" s="399"/>
      <c r="AA539" s="399"/>
      <c r="AB539" s="399"/>
    </row>
    <row r="540" spans="2:28" ht="12" customHeight="1">
      <c r="B540" s="411"/>
      <c r="C540" s="411"/>
      <c r="D540" s="411"/>
      <c r="E540" s="413"/>
      <c r="F540" s="413"/>
      <c r="G540" s="413"/>
      <c r="H540" s="399"/>
      <c r="I540" s="399"/>
      <c r="J540" s="399"/>
      <c r="K540" s="399"/>
      <c r="L540" s="399"/>
      <c r="M540" s="399"/>
      <c r="N540" s="399"/>
      <c r="O540" s="399"/>
      <c r="P540" s="399"/>
      <c r="Q540" s="399"/>
      <c r="R540" s="399"/>
      <c r="S540" s="399"/>
      <c r="T540" s="399"/>
      <c r="U540" s="399"/>
      <c r="V540" s="399"/>
      <c r="W540" s="399"/>
      <c r="X540" s="399"/>
      <c r="Y540" s="399"/>
      <c r="Z540" s="399"/>
      <c r="AA540" s="399"/>
      <c r="AB540" s="399"/>
    </row>
    <row r="541" spans="2:28" ht="12" customHeight="1">
      <c r="B541" s="411"/>
      <c r="C541" s="411"/>
      <c r="D541" s="411"/>
      <c r="E541" s="413"/>
      <c r="F541" s="413"/>
      <c r="G541" s="413"/>
      <c r="H541" s="399"/>
      <c r="I541" s="399"/>
      <c r="J541" s="399"/>
      <c r="K541" s="399"/>
      <c r="L541" s="399"/>
      <c r="M541" s="399"/>
      <c r="N541" s="399"/>
      <c r="O541" s="399"/>
      <c r="P541" s="399"/>
      <c r="Q541" s="399"/>
      <c r="R541" s="399"/>
      <c r="S541" s="399"/>
      <c r="T541" s="399"/>
      <c r="U541" s="399"/>
      <c r="V541" s="399"/>
      <c r="W541" s="399"/>
      <c r="X541" s="399"/>
      <c r="Y541" s="399"/>
      <c r="Z541" s="399"/>
      <c r="AA541" s="399"/>
      <c r="AB541" s="399"/>
    </row>
    <row r="542" spans="2:28" ht="12" customHeight="1">
      <c r="B542" s="411"/>
      <c r="C542" s="411"/>
      <c r="D542" s="411"/>
      <c r="E542" s="413"/>
      <c r="F542" s="413"/>
      <c r="G542" s="413"/>
      <c r="H542" s="399"/>
      <c r="I542" s="399"/>
      <c r="J542" s="399"/>
      <c r="K542" s="399"/>
      <c r="L542" s="399"/>
      <c r="M542" s="399"/>
      <c r="N542" s="399"/>
      <c r="O542" s="399"/>
      <c r="P542" s="399"/>
      <c r="Q542" s="399"/>
      <c r="R542" s="399"/>
      <c r="S542" s="399"/>
      <c r="T542" s="399"/>
      <c r="U542" s="399"/>
      <c r="V542" s="399"/>
      <c r="W542" s="399"/>
      <c r="X542" s="399"/>
      <c r="Y542" s="399"/>
      <c r="Z542" s="399"/>
      <c r="AA542" s="399"/>
      <c r="AB542" s="399"/>
    </row>
    <row r="543" spans="2:28" ht="12" customHeight="1">
      <c r="B543" s="411"/>
      <c r="C543" s="411"/>
      <c r="D543" s="411"/>
      <c r="E543" s="413"/>
      <c r="F543" s="413"/>
      <c r="G543" s="413"/>
      <c r="H543" s="399"/>
      <c r="I543" s="399"/>
      <c r="J543" s="399"/>
      <c r="K543" s="399"/>
      <c r="L543" s="399"/>
      <c r="M543" s="399"/>
      <c r="N543" s="399"/>
      <c r="O543" s="399"/>
      <c r="P543" s="399"/>
      <c r="Q543" s="399"/>
      <c r="R543" s="399"/>
      <c r="S543" s="399"/>
      <c r="T543" s="399"/>
      <c r="U543" s="399"/>
      <c r="V543" s="399"/>
      <c r="W543" s="399"/>
      <c r="X543" s="399"/>
      <c r="Y543" s="399"/>
      <c r="Z543" s="399"/>
      <c r="AA543" s="399"/>
      <c r="AB543" s="399"/>
    </row>
    <row r="544" spans="2:28" ht="12" customHeight="1">
      <c r="B544" s="411"/>
      <c r="C544" s="411"/>
      <c r="D544" s="411"/>
      <c r="E544" s="413"/>
      <c r="F544" s="413"/>
      <c r="G544" s="413"/>
      <c r="H544" s="399"/>
      <c r="I544" s="399"/>
      <c r="J544" s="399"/>
      <c r="K544" s="399"/>
      <c r="L544" s="399"/>
      <c r="M544" s="399"/>
      <c r="N544" s="399"/>
      <c r="O544" s="399"/>
      <c r="P544" s="399"/>
      <c r="Q544" s="399"/>
      <c r="R544" s="399"/>
      <c r="S544" s="399"/>
      <c r="T544" s="399"/>
      <c r="U544" s="399"/>
      <c r="V544" s="399"/>
      <c r="W544" s="399"/>
      <c r="X544" s="399"/>
      <c r="Y544" s="399"/>
      <c r="Z544" s="399"/>
      <c r="AA544" s="399"/>
      <c r="AB544" s="399"/>
    </row>
    <row r="545" spans="2:28" ht="12" customHeight="1">
      <c r="B545" s="411"/>
      <c r="C545" s="411"/>
      <c r="D545" s="411"/>
      <c r="E545" s="413"/>
      <c r="F545" s="413"/>
      <c r="G545" s="413"/>
      <c r="H545" s="399"/>
      <c r="I545" s="399"/>
      <c r="J545" s="399"/>
      <c r="K545" s="399"/>
      <c r="L545" s="399"/>
      <c r="M545" s="399"/>
      <c r="N545" s="399"/>
      <c r="O545" s="399"/>
      <c r="P545" s="399"/>
      <c r="Q545" s="399"/>
      <c r="R545" s="399"/>
      <c r="S545" s="399"/>
      <c r="T545" s="399"/>
      <c r="U545" s="399"/>
      <c r="V545" s="399"/>
      <c r="W545" s="399"/>
      <c r="X545" s="399"/>
      <c r="Y545" s="399"/>
      <c r="Z545" s="399"/>
      <c r="AA545" s="399"/>
      <c r="AB545" s="399"/>
    </row>
    <row r="546" spans="2:28" ht="12" customHeight="1">
      <c r="B546" s="411"/>
      <c r="C546" s="411"/>
      <c r="D546" s="411"/>
      <c r="E546" s="413"/>
      <c r="F546" s="413"/>
      <c r="G546" s="413"/>
      <c r="H546" s="399"/>
      <c r="I546" s="399"/>
      <c r="J546" s="399"/>
      <c r="K546" s="399"/>
      <c r="L546" s="399"/>
      <c r="M546" s="399"/>
      <c r="N546" s="399"/>
      <c r="O546" s="399"/>
      <c r="P546" s="399"/>
      <c r="Q546" s="399"/>
      <c r="R546" s="399"/>
      <c r="S546" s="399"/>
      <c r="T546" s="399"/>
      <c r="U546" s="399"/>
      <c r="V546" s="399"/>
      <c r="W546" s="399"/>
      <c r="X546" s="399"/>
      <c r="Y546" s="399"/>
      <c r="Z546" s="399"/>
      <c r="AA546" s="399"/>
      <c r="AB546" s="399"/>
    </row>
    <row r="547" spans="2:28" ht="12" customHeight="1">
      <c r="B547" s="411"/>
      <c r="C547" s="411"/>
      <c r="D547" s="411"/>
      <c r="E547" s="413"/>
      <c r="F547" s="413"/>
      <c r="G547" s="413"/>
      <c r="H547" s="399"/>
      <c r="I547" s="399"/>
      <c r="J547" s="399"/>
      <c r="K547" s="399"/>
      <c r="L547" s="399"/>
      <c r="M547" s="399"/>
      <c r="N547" s="399"/>
      <c r="O547" s="399"/>
      <c r="P547" s="399"/>
      <c r="Q547" s="399"/>
      <c r="R547" s="399"/>
      <c r="S547" s="399"/>
      <c r="T547" s="399"/>
      <c r="U547" s="399"/>
      <c r="V547" s="399"/>
      <c r="W547" s="399"/>
      <c r="X547" s="399"/>
      <c r="Y547" s="399"/>
      <c r="Z547" s="399"/>
      <c r="AA547" s="399"/>
      <c r="AB547" s="399"/>
    </row>
    <row r="548" spans="2:28" ht="12" customHeight="1">
      <c r="B548" s="411"/>
      <c r="C548" s="411"/>
      <c r="D548" s="411"/>
      <c r="E548" s="413"/>
      <c r="F548" s="413"/>
      <c r="G548" s="413"/>
      <c r="H548" s="399"/>
      <c r="I548" s="399"/>
      <c r="J548" s="399"/>
      <c r="K548" s="399"/>
      <c r="L548" s="399"/>
      <c r="M548" s="399"/>
      <c r="N548" s="399"/>
      <c r="O548" s="399"/>
      <c r="P548" s="399"/>
      <c r="Q548" s="399"/>
      <c r="R548" s="399"/>
      <c r="S548" s="399"/>
      <c r="T548" s="399"/>
      <c r="U548" s="399"/>
      <c r="V548" s="399"/>
      <c r="W548" s="399"/>
      <c r="X548" s="399"/>
      <c r="Y548" s="399"/>
      <c r="Z548" s="399"/>
      <c r="AA548" s="399"/>
      <c r="AB548" s="399"/>
    </row>
    <row r="549" spans="2:28" ht="12" customHeight="1">
      <c r="B549" s="411"/>
      <c r="C549" s="411"/>
      <c r="D549" s="411"/>
      <c r="E549" s="413"/>
      <c r="F549" s="413"/>
      <c r="G549" s="413"/>
      <c r="H549" s="399"/>
      <c r="I549" s="399"/>
      <c r="J549" s="399"/>
      <c r="K549" s="399"/>
      <c r="L549" s="399"/>
      <c r="M549" s="399"/>
      <c r="N549" s="399"/>
      <c r="O549" s="399"/>
      <c r="P549" s="399"/>
      <c r="Q549" s="399"/>
      <c r="R549" s="399"/>
      <c r="S549" s="399"/>
      <c r="T549" s="399"/>
      <c r="U549" s="399"/>
      <c r="V549" s="399"/>
      <c r="W549" s="399"/>
      <c r="X549" s="399"/>
      <c r="Y549" s="399"/>
      <c r="Z549" s="399"/>
      <c r="AA549" s="399"/>
      <c r="AB549" s="399"/>
    </row>
    <row r="550" spans="2:28" ht="12" customHeight="1">
      <c r="B550" s="411"/>
      <c r="C550" s="411"/>
      <c r="D550" s="411"/>
      <c r="E550" s="413"/>
      <c r="F550" s="413"/>
      <c r="G550" s="413"/>
      <c r="H550" s="399"/>
      <c r="I550" s="399"/>
      <c r="J550" s="399"/>
      <c r="K550" s="399"/>
      <c r="L550" s="399"/>
      <c r="M550" s="399"/>
      <c r="N550" s="399"/>
      <c r="O550" s="399"/>
      <c r="P550" s="399"/>
      <c r="Q550" s="399"/>
      <c r="R550" s="399"/>
      <c r="S550" s="399"/>
      <c r="T550" s="399"/>
      <c r="U550" s="399"/>
      <c r="V550" s="399"/>
      <c r="W550" s="399"/>
      <c r="X550" s="399"/>
      <c r="Y550" s="399"/>
      <c r="Z550" s="399"/>
      <c r="AA550" s="399"/>
      <c r="AB550" s="399"/>
    </row>
    <row r="551" spans="2:28" ht="12" customHeight="1">
      <c r="B551" s="411"/>
      <c r="C551" s="411"/>
      <c r="D551" s="411"/>
      <c r="E551" s="413"/>
      <c r="F551" s="413"/>
      <c r="G551" s="413"/>
      <c r="H551" s="399"/>
      <c r="I551" s="399"/>
      <c r="J551" s="399"/>
      <c r="K551" s="399"/>
      <c r="L551" s="399"/>
      <c r="M551" s="399"/>
      <c r="N551" s="399"/>
      <c r="O551" s="399"/>
      <c r="P551" s="399"/>
      <c r="Q551" s="399"/>
      <c r="R551" s="399"/>
      <c r="S551" s="399"/>
      <c r="T551" s="399"/>
      <c r="U551" s="399"/>
      <c r="V551" s="399"/>
      <c r="W551" s="399"/>
      <c r="X551" s="399"/>
      <c r="Y551" s="399"/>
      <c r="Z551" s="399"/>
      <c r="AA551" s="399"/>
      <c r="AB551" s="399"/>
    </row>
    <row r="552" spans="2:28" ht="12" customHeight="1">
      <c r="B552" s="411"/>
      <c r="C552" s="411"/>
      <c r="D552" s="411"/>
      <c r="E552" s="413"/>
      <c r="F552" s="413"/>
      <c r="G552" s="413"/>
      <c r="H552" s="399"/>
      <c r="I552" s="399"/>
      <c r="J552" s="399"/>
      <c r="K552" s="399"/>
      <c r="L552" s="399"/>
      <c r="M552" s="399"/>
      <c r="N552" s="399"/>
      <c r="O552" s="399"/>
      <c r="P552" s="399"/>
      <c r="Q552" s="399"/>
      <c r="R552" s="399"/>
      <c r="S552" s="399"/>
      <c r="T552" s="399"/>
      <c r="U552" s="399"/>
      <c r="V552" s="399"/>
      <c r="W552" s="399"/>
      <c r="X552" s="399"/>
      <c r="Y552" s="399"/>
      <c r="Z552" s="399"/>
      <c r="AA552" s="399"/>
      <c r="AB552" s="399"/>
    </row>
    <row r="553" spans="2:28" ht="12" customHeight="1">
      <c r="B553" s="411"/>
      <c r="C553" s="411"/>
      <c r="D553" s="411"/>
      <c r="E553" s="413"/>
      <c r="F553" s="413"/>
      <c r="G553" s="413"/>
      <c r="H553" s="399"/>
      <c r="I553" s="399"/>
      <c r="J553" s="399"/>
      <c r="K553" s="399"/>
      <c r="L553" s="399"/>
      <c r="M553" s="399"/>
      <c r="N553" s="399"/>
      <c r="O553" s="399"/>
      <c r="P553" s="399"/>
      <c r="Q553" s="399"/>
      <c r="R553" s="399"/>
      <c r="S553" s="399"/>
      <c r="T553" s="399"/>
      <c r="U553" s="399"/>
      <c r="V553" s="399"/>
      <c r="W553" s="399"/>
      <c r="X553" s="399"/>
      <c r="Y553" s="399"/>
      <c r="Z553" s="399"/>
      <c r="AA553" s="399"/>
      <c r="AB553" s="399"/>
    </row>
    <row r="554" spans="2:28" ht="12" customHeight="1">
      <c r="B554" s="411"/>
      <c r="C554" s="411"/>
      <c r="D554" s="411"/>
      <c r="E554" s="413"/>
      <c r="F554" s="413"/>
      <c r="G554" s="413"/>
      <c r="H554" s="399"/>
      <c r="I554" s="399"/>
      <c r="J554" s="399"/>
      <c r="K554" s="399"/>
      <c r="L554" s="399"/>
      <c r="M554" s="399"/>
      <c r="N554" s="399"/>
      <c r="O554" s="399"/>
      <c r="P554" s="399"/>
      <c r="Q554" s="399"/>
      <c r="R554" s="399"/>
      <c r="S554" s="399"/>
      <c r="T554" s="399"/>
      <c r="U554" s="399"/>
      <c r="V554" s="399"/>
      <c r="W554" s="399"/>
      <c r="X554" s="399"/>
      <c r="Y554" s="399"/>
      <c r="Z554" s="399"/>
      <c r="AA554" s="399"/>
      <c r="AB554" s="399"/>
    </row>
    <row r="555" spans="2:28" ht="12" customHeight="1">
      <c r="B555" s="411"/>
      <c r="C555" s="411"/>
      <c r="D555" s="411"/>
      <c r="E555" s="413"/>
      <c r="F555" s="413"/>
      <c r="G555" s="413"/>
      <c r="H555" s="399"/>
      <c r="I555" s="399"/>
      <c r="J555" s="399"/>
      <c r="K555" s="399"/>
      <c r="L555" s="399"/>
      <c r="M555" s="399"/>
      <c r="N555" s="399"/>
      <c r="O555" s="399"/>
      <c r="P555" s="399"/>
      <c r="Q555" s="399"/>
      <c r="R555" s="399"/>
      <c r="S555" s="399"/>
      <c r="T555" s="399"/>
      <c r="U555" s="399"/>
      <c r="V555" s="399"/>
      <c r="W555" s="399"/>
      <c r="X555" s="399"/>
      <c r="Y555" s="399"/>
      <c r="Z555" s="399"/>
      <c r="AA555" s="399"/>
      <c r="AB555" s="399"/>
    </row>
    <row r="556" spans="2:28" ht="12" customHeight="1">
      <c r="B556" s="411"/>
      <c r="C556" s="411"/>
      <c r="D556" s="411"/>
      <c r="E556" s="413"/>
      <c r="F556" s="413"/>
      <c r="G556" s="413"/>
      <c r="H556" s="399"/>
      <c r="I556" s="399"/>
      <c r="J556" s="399"/>
      <c r="K556" s="399"/>
      <c r="L556" s="399"/>
      <c r="M556" s="399"/>
      <c r="N556" s="399"/>
      <c r="O556" s="399"/>
      <c r="P556" s="399"/>
      <c r="Q556" s="399"/>
      <c r="R556" s="399"/>
      <c r="S556" s="399"/>
      <c r="T556" s="399"/>
      <c r="U556" s="399"/>
      <c r="V556" s="399"/>
      <c r="W556" s="399"/>
      <c r="X556" s="399"/>
      <c r="Y556" s="399"/>
      <c r="Z556" s="399"/>
      <c r="AA556" s="399"/>
      <c r="AB556" s="399"/>
    </row>
    <row r="557" spans="2:28" ht="12" customHeight="1">
      <c r="B557" s="411"/>
      <c r="C557" s="411"/>
      <c r="D557" s="411"/>
      <c r="E557" s="413"/>
      <c r="F557" s="413"/>
      <c r="G557" s="413"/>
      <c r="H557" s="399"/>
      <c r="I557" s="399"/>
      <c r="J557" s="399"/>
      <c r="K557" s="399"/>
      <c r="L557" s="399"/>
      <c r="M557" s="399"/>
      <c r="N557" s="399"/>
      <c r="O557" s="399"/>
      <c r="P557" s="399"/>
      <c r="Q557" s="399"/>
      <c r="R557" s="399"/>
      <c r="S557" s="399"/>
      <c r="T557" s="399"/>
      <c r="U557" s="399"/>
      <c r="V557" s="399"/>
      <c r="W557" s="399"/>
      <c r="X557" s="399"/>
      <c r="Y557" s="399"/>
      <c r="Z557" s="399"/>
      <c r="AA557" s="399"/>
      <c r="AB557" s="399"/>
    </row>
    <row r="558" spans="2:28" ht="12" customHeight="1">
      <c r="B558" s="411"/>
      <c r="C558" s="411"/>
      <c r="D558" s="411"/>
      <c r="E558" s="413"/>
      <c r="F558" s="413"/>
      <c r="G558" s="413"/>
      <c r="H558" s="399"/>
      <c r="I558" s="399"/>
      <c r="J558" s="399"/>
      <c r="K558" s="399"/>
      <c r="L558" s="399"/>
      <c r="M558" s="399"/>
      <c r="N558" s="399"/>
      <c r="O558" s="399"/>
      <c r="P558" s="399"/>
      <c r="Q558" s="399"/>
      <c r="R558" s="399"/>
      <c r="S558" s="399"/>
      <c r="T558" s="399"/>
      <c r="U558" s="399"/>
      <c r="V558" s="399"/>
      <c r="W558" s="399"/>
      <c r="X558" s="399"/>
      <c r="Y558" s="399"/>
      <c r="Z558" s="399"/>
      <c r="AA558" s="399"/>
      <c r="AB558" s="399"/>
    </row>
    <row r="559" spans="2:28" ht="12" customHeight="1">
      <c r="B559" s="411"/>
      <c r="C559" s="411"/>
      <c r="D559" s="411"/>
      <c r="E559" s="413"/>
      <c r="F559" s="413"/>
      <c r="G559" s="413"/>
      <c r="H559" s="399"/>
      <c r="I559" s="399"/>
      <c r="J559" s="399"/>
      <c r="K559" s="399"/>
      <c r="L559" s="399"/>
      <c r="M559" s="399"/>
      <c r="N559" s="399"/>
      <c r="O559" s="399"/>
      <c r="P559" s="399"/>
      <c r="Q559" s="399"/>
      <c r="R559" s="399"/>
      <c r="S559" s="399"/>
      <c r="T559" s="399"/>
      <c r="U559" s="399"/>
      <c r="V559" s="399"/>
      <c r="W559" s="399"/>
      <c r="X559" s="399"/>
      <c r="Y559" s="399"/>
      <c r="Z559" s="399"/>
      <c r="AA559" s="399"/>
      <c r="AB559" s="399"/>
    </row>
    <row r="560" spans="2:28" ht="12" customHeight="1">
      <c r="B560" s="411"/>
      <c r="C560" s="411"/>
      <c r="D560" s="411"/>
      <c r="E560" s="413"/>
      <c r="F560" s="413"/>
      <c r="G560" s="413"/>
      <c r="H560" s="399"/>
      <c r="I560" s="399"/>
      <c r="J560" s="399"/>
      <c r="K560" s="399"/>
      <c r="L560" s="399"/>
      <c r="M560" s="399"/>
      <c r="N560" s="399"/>
      <c r="O560" s="399"/>
      <c r="P560" s="399"/>
      <c r="Q560" s="399"/>
      <c r="R560" s="399"/>
      <c r="S560" s="399"/>
      <c r="T560" s="399"/>
      <c r="U560" s="399"/>
      <c r="V560" s="399"/>
      <c r="W560" s="399"/>
      <c r="X560" s="399"/>
      <c r="Y560" s="399"/>
      <c r="Z560" s="399"/>
      <c r="AA560" s="399"/>
      <c r="AB560" s="399"/>
    </row>
    <row r="561" spans="2:28" ht="12" customHeight="1">
      <c r="B561" s="411"/>
      <c r="C561" s="411"/>
      <c r="D561" s="411"/>
      <c r="E561" s="413"/>
      <c r="F561" s="413"/>
      <c r="G561" s="413"/>
      <c r="H561" s="399"/>
      <c r="I561" s="399"/>
      <c r="J561" s="399"/>
      <c r="K561" s="399"/>
      <c r="L561" s="399"/>
      <c r="M561" s="399"/>
      <c r="N561" s="399"/>
      <c r="O561" s="399"/>
      <c r="P561" s="399"/>
      <c r="Q561" s="399"/>
      <c r="R561" s="399"/>
      <c r="S561" s="399"/>
      <c r="T561" s="399"/>
      <c r="U561" s="399"/>
      <c r="V561" s="399"/>
      <c r="W561" s="399"/>
      <c r="X561" s="399"/>
      <c r="Y561" s="399"/>
      <c r="Z561" s="399"/>
      <c r="AA561" s="399"/>
      <c r="AB561" s="399"/>
    </row>
    <row r="562" spans="2:28" ht="12" customHeight="1">
      <c r="B562" s="411"/>
      <c r="C562" s="411"/>
      <c r="D562" s="411"/>
      <c r="E562" s="413"/>
      <c r="F562" s="413"/>
      <c r="G562" s="413"/>
      <c r="H562" s="399"/>
      <c r="I562" s="399"/>
      <c r="J562" s="399"/>
      <c r="K562" s="399"/>
      <c r="L562" s="399"/>
      <c r="M562" s="399"/>
      <c r="N562" s="399"/>
      <c r="O562" s="399"/>
      <c r="P562" s="399"/>
      <c r="Q562" s="399"/>
      <c r="R562" s="399"/>
      <c r="S562" s="399"/>
      <c r="T562" s="399"/>
      <c r="U562" s="399"/>
      <c r="V562" s="399"/>
      <c r="W562" s="399"/>
      <c r="X562" s="399"/>
      <c r="Y562" s="399"/>
      <c r="Z562" s="399"/>
      <c r="AA562" s="399"/>
      <c r="AB562" s="399"/>
    </row>
    <row r="563" spans="2:28" ht="12" customHeight="1">
      <c r="B563" s="411"/>
      <c r="C563" s="411"/>
      <c r="D563" s="411"/>
      <c r="E563" s="413"/>
      <c r="F563" s="413"/>
      <c r="G563" s="413"/>
      <c r="H563" s="399"/>
      <c r="I563" s="399"/>
      <c r="J563" s="399"/>
      <c r="K563" s="399"/>
      <c r="L563" s="399"/>
      <c r="M563" s="399"/>
      <c r="N563" s="399"/>
      <c r="O563" s="399"/>
      <c r="P563" s="399"/>
      <c r="Q563" s="399"/>
      <c r="R563" s="399"/>
      <c r="S563" s="399"/>
      <c r="T563" s="399"/>
      <c r="U563" s="399"/>
      <c r="V563" s="399"/>
      <c r="W563" s="399"/>
      <c r="X563" s="399"/>
      <c r="Y563" s="399"/>
      <c r="Z563" s="399"/>
      <c r="AA563" s="399"/>
      <c r="AB563" s="399"/>
    </row>
    <row r="564" spans="2:28" ht="12" customHeight="1">
      <c r="B564" s="411"/>
      <c r="C564" s="411"/>
      <c r="D564" s="411"/>
      <c r="E564" s="413"/>
      <c r="F564" s="413"/>
      <c r="G564" s="413"/>
      <c r="H564" s="399"/>
      <c r="I564" s="399"/>
      <c r="J564" s="399"/>
      <c r="K564" s="399"/>
      <c r="L564" s="399"/>
      <c r="M564" s="399"/>
      <c r="N564" s="399"/>
      <c r="O564" s="399"/>
      <c r="P564" s="399"/>
      <c r="Q564" s="399"/>
      <c r="R564" s="399"/>
      <c r="S564" s="399"/>
      <c r="T564" s="399"/>
      <c r="U564" s="399"/>
      <c r="V564" s="399"/>
      <c r="W564" s="399"/>
      <c r="X564" s="399"/>
      <c r="Y564" s="399"/>
      <c r="Z564" s="399"/>
      <c r="AA564" s="399"/>
      <c r="AB564" s="399"/>
    </row>
    <row r="565" spans="2:28" ht="12" customHeight="1">
      <c r="B565" s="411"/>
      <c r="C565" s="411"/>
      <c r="D565" s="411"/>
      <c r="E565" s="413"/>
      <c r="F565" s="413"/>
      <c r="G565" s="413"/>
      <c r="H565" s="399"/>
      <c r="I565" s="399"/>
      <c r="J565" s="399"/>
      <c r="K565" s="399"/>
      <c r="L565" s="399"/>
      <c r="M565" s="399"/>
      <c r="N565" s="399"/>
      <c r="O565" s="399"/>
      <c r="P565" s="399"/>
      <c r="Q565" s="399"/>
      <c r="R565" s="399"/>
      <c r="S565" s="399"/>
      <c r="T565" s="399"/>
      <c r="U565" s="399"/>
      <c r="V565" s="399"/>
      <c r="W565" s="399"/>
      <c r="X565" s="399"/>
      <c r="Y565" s="399"/>
      <c r="Z565" s="399"/>
      <c r="AA565" s="399"/>
      <c r="AB565" s="399"/>
    </row>
    <row r="566" spans="2:28" ht="12" customHeight="1">
      <c r="B566" s="411"/>
      <c r="C566" s="411"/>
      <c r="D566" s="411"/>
      <c r="E566" s="413"/>
      <c r="F566" s="413"/>
      <c r="G566" s="413"/>
      <c r="H566" s="399"/>
      <c r="I566" s="399"/>
      <c r="J566" s="399"/>
      <c r="K566" s="399"/>
      <c r="L566" s="399"/>
      <c r="M566" s="399"/>
      <c r="N566" s="399"/>
      <c r="O566" s="399"/>
      <c r="P566" s="399"/>
      <c r="Q566" s="399"/>
      <c r="R566" s="399"/>
      <c r="S566" s="399"/>
      <c r="T566" s="399"/>
      <c r="U566" s="399"/>
      <c r="V566" s="399"/>
      <c r="W566" s="399"/>
      <c r="X566" s="399"/>
      <c r="Y566" s="399"/>
      <c r="Z566" s="399"/>
      <c r="AA566" s="399"/>
      <c r="AB566" s="399"/>
    </row>
    <row r="567" spans="2:28" ht="12" customHeight="1">
      <c r="B567" s="411"/>
      <c r="C567" s="411"/>
      <c r="D567" s="411"/>
      <c r="E567" s="413"/>
      <c r="F567" s="413"/>
      <c r="G567" s="413"/>
      <c r="H567" s="399"/>
      <c r="I567" s="399"/>
      <c r="J567" s="399"/>
      <c r="K567" s="399"/>
      <c r="L567" s="399"/>
      <c r="M567" s="399"/>
      <c r="N567" s="399"/>
      <c r="O567" s="399"/>
      <c r="P567" s="399"/>
      <c r="Q567" s="399"/>
      <c r="R567" s="399"/>
      <c r="S567" s="399"/>
      <c r="T567" s="399"/>
      <c r="U567" s="399"/>
      <c r="V567" s="399"/>
      <c r="W567" s="399"/>
      <c r="X567" s="399"/>
      <c r="Y567" s="399"/>
      <c r="Z567" s="399"/>
      <c r="AA567" s="399"/>
      <c r="AB567" s="399"/>
    </row>
    <row r="568" spans="2:28" ht="12" customHeight="1">
      <c r="B568" s="411"/>
      <c r="C568" s="411"/>
      <c r="D568" s="411"/>
      <c r="E568" s="413"/>
      <c r="F568" s="413"/>
      <c r="G568" s="413"/>
      <c r="H568" s="399"/>
      <c r="I568" s="399"/>
      <c r="J568" s="399"/>
      <c r="K568" s="399"/>
      <c r="L568" s="399"/>
      <c r="M568" s="399"/>
      <c r="N568" s="399"/>
      <c r="O568" s="399"/>
      <c r="P568" s="399"/>
      <c r="Q568" s="399"/>
      <c r="R568" s="399"/>
      <c r="S568" s="399"/>
      <c r="T568" s="399"/>
      <c r="U568" s="399"/>
      <c r="V568" s="399"/>
      <c r="W568" s="399"/>
      <c r="X568" s="399"/>
      <c r="Y568" s="399"/>
      <c r="Z568" s="399"/>
      <c r="AA568" s="399"/>
      <c r="AB568" s="399"/>
    </row>
    <row r="569" spans="2:28" ht="12" customHeight="1">
      <c r="B569" s="411"/>
      <c r="C569" s="411"/>
      <c r="D569" s="411"/>
      <c r="E569" s="413"/>
      <c r="F569" s="413"/>
      <c r="G569" s="413"/>
      <c r="H569" s="399"/>
      <c r="I569" s="399"/>
      <c r="J569" s="399"/>
      <c r="K569" s="399"/>
      <c r="L569" s="399"/>
      <c r="M569" s="399"/>
      <c r="N569" s="399"/>
      <c r="O569" s="399"/>
      <c r="P569" s="399"/>
      <c r="Q569" s="399"/>
      <c r="R569" s="399"/>
      <c r="S569" s="399"/>
      <c r="T569" s="399"/>
      <c r="U569" s="399"/>
      <c r="V569" s="399"/>
      <c r="W569" s="399"/>
      <c r="X569" s="399"/>
      <c r="Y569" s="399"/>
      <c r="Z569" s="399"/>
      <c r="AA569" s="399"/>
      <c r="AB569" s="399"/>
    </row>
    <row r="570" spans="2:28" ht="12" customHeight="1">
      <c r="B570" s="411"/>
      <c r="C570" s="411"/>
      <c r="D570" s="411"/>
      <c r="E570" s="413"/>
      <c r="F570" s="413"/>
      <c r="G570" s="413"/>
      <c r="H570" s="399"/>
      <c r="I570" s="399"/>
      <c r="J570" s="399"/>
      <c r="K570" s="399"/>
      <c r="L570" s="399"/>
      <c r="M570" s="399"/>
      <c r="N570" s="399"/>
      <c r="O570" s="399"/>
      <c r="P570" s="399"/>
      <c r="Q570" s="399"/>
      <c r="R570" s="399"/>
      <c r="S570" s="399"/>
      <c r="T570" s="399"/>
      <c r="U570" s="399"/>
      <c r="V570" s="399"/>
      <c r="W570" s="399"/>
      <c r="X570" s="399"/>
      <c r="Y570" s="399"/>
      <c r="Z570" s="399"/>
      <c r="AA570" s="399"/>
      <c r="AB570" s="399"/>
    </row>
    <row r="571" spans="2:28" ht="12" customHeight="1">
      <c r="B571" s="411"/>
      <c r="C571" s="411"/>
      <c r="D571" s="411"/>
      <c r="E571" s="413"/>
      <c r="F571" s="413"/>
      <c r="G571" s="413"/>
      <c r="H571" s="399"/>
      <c r="I571" s="399"/>
      <c r="J571" s="399"/>
      <c r="K571" s="399"/>
      <c r="L571" s="399"/>
      <c r="M571" s="399"/>
      <c r="N571" s="399"/>
      <c r="O571" s="399"/>
      <c r="P571" s="399"/>
      <c r="Q571" s="399"/>
      <c r="R571" s="399"/>
      <c r="S571" s="399"/>
      <c r="T571" s="399"/>
      <c r="U571" s="399"/>
      <c r="V571" s="399"/>
      <c r="W571" s="399"/>
      <c r="X571" s="399"/>
      <c r="Y571" s="399"/>
      <c r="Z571" s="399"/>
      <c r="AA571" s="399"/>
      <c r="AB571" s="399"/>
    </row>
    <row r="572" spans="2:28" ht="12" customHeight="1">
      <c r="B572" s="411"/>
      <c r="C572" s="411"/>
      <c r="D572" s="411"/>
      <c r="E572" s="413"/>
      <c r="F572" s="413"/>
      <c r="G572" s="413"/>
      <c r="H572" s="399"/>
      <c r="I572" s="399"/>
      <c r="J572" s="399"/>
      <c r="K572" s="399"/>
      <c r="L572" s="399"/>
      <c r="M572" s="399"/>
      <c r="N572" s="399"/>
      <c r="O572" s="399"/>
      <c r="P572" s="399"/>
      <c r="Q572" s="399"/>
      <c r="R572" s="399"/>
      <c r="S572" s="399"/>
      <c r="T572" s="399"/>
      <c r="U572" s="399"/>
      <c r="V572" s="399"/>
      <c r="W572" s="399"/>
      <c r="X572" s="399"/>
      <c r="Y572" s="399"/>
      <c r="Z572" s="399"/>
      <c r="AA572" s="399"/>
      <c r="AB572" s="399"/>
    </row>
    <row r="573" spans="2:28" ht="12" customHeight="1">
      <c r="B573" s="411"/>
      <c r="C573" s="411"/>
      <c r="D573" s="411"/>
      <c r="E573" s="413"/>
      <c r="F573" s="413"/>
      <c r="G573" s="413"/>
      <c r="H573" s="399"/>
      <c r="I573" s="399"/>
      <c r="J573" s="399"/>
      <c r="K573" s="399"/>
      <c r="L573" s="399"/>
      <c r="M573" s="399"/>
      <c r="N573" s="399"/>
      <c r="O573" s="399"/>
      <c r="P573" s="399"/>
      <c r="Q573" s="399"/>
      <c r="R573" s="399"/>
      <c r="S573" s="399"/>
      <c r="T573" s="399"/>
      <c r="U573" s="399"/>
      <c r="V573" s="399"/>
      <c r="W573" s="399"/>
      <c r="X573" s="399"/>
      <c r="Y573" s="399"/>
      <c r="Z573" s="399"/>
      <c r="AA573" s="399"/>
      <c r="AB573" s="399"/>
    </row>
    <row r="574" spans="2:28" ht="12" customHeight="1">
      <c r="B574" s="411"/>
      <c r="C574" s="411"/>
      <c r="D574" s="411"/>
      <c r="E574" s="413"/>
      <c r="F574" s="413"/>
      <c r="G574" s="413"/>
      <c r="H574" s="399"/>
      <c r="I574" s="399"/>
      <c r="J574" s="399"/>
      <c r="K574" s="399"/>
      <c r="L574" s="399"/>
      <c r="M574" s="399"/>
      <c r="N574" s="399"/>
      <c r="O574" s="399"/>
      <c r="P574" s="399"/>
      <c r="Q574" s="399"/>
      <c r="R574" s="399"/>
      <c r="S574" s="399"/>
      <c r="T574" s="399"/>
      <c r="U574" s="399"/>
      <c r="V574" s="399"/>
      <c r="W574" s="399"/>
      <c r="X574" s="399"/>
      <c r="Y574" s="399"/>
      <c r="Z574" s="399"/>
      <c r="AA574" s="399"/>
      <c r="AB574" s="399"/>
    </row>
    <row r="575" spans="2:28" ht="12" customHeight="1">
      <c r="B575" s="411"/>
      <c r="C575" s="411"/>
      <c r="D575" s="411"/>
      <c r="E575" s="413"/>
      <c r="F575" s="413"/>
      <c r="G575" s="413"/>
      <c r="H575" s="399"/>
      <c r="I575" s="399"/>
      <c r="J575" s="399"/>
      <c r="K575" s="399"/>
      <c r="L575" s="399"/>
      <c r="M575" s="399"/>
      <c r="N575" s="399"/>
      <c r="O575" s="399"/>
      <c r="P575" s="399"/>
      <c r="Q575" s="399"/>
      <c r="R575" s="399"/>
      <c r="S575" s="399"/>
      <c r="T575" s="399"/>
      <c r="U575" s="399"/>
      <c r="V575" s="399"/>
      <c r="W575" s="399"/>
      <c r="X575" s="399"/>
      <c r="Y575" s="399"/>
      <c r="Z575" s="399"/>
      <c r="AA575" s="399"/>
      <c r="AB575" s="399"/>
    </row>
    <row r="576" spans="2:28" ht="12" customHeight="1">
      <c r="B576" s="411"/>
      <c r="C576" s="411"/>
      <c r="D576" s="411"/>
      <c r="E576" s="413"/>
      <c r="F576" s="413"/>
      <c r="G576" s="413"/>
      <c r="H576" s="399"/>
      <c r="I576" s="399"/>
      <c r="J576" s="399"/>
      <c r="K576" s="399"/>
      <c r="L576" s="399"/>
      <c r="M576" s="399"/>
      <c r="N576" s="399"/>
      <c r="O576" s="399"/>
      <c r="P576" s="399"/>
      <c r="Q576" s="399"/>
      <c r="R576" s="399"/>
      <c r="S576" s="399"/>
      <c r="T576" s="399"/>
      <c r="U576" s="399"/>
      <c r="V576" s="399"/>
      <c r="W576" s="399"/>
      <c r="X576" s="399"/>
      <c r="Y576" s="399"/>
      <c r="Z576" s="399"/>
      <c r="AA576" s="399"/>
      <c r="AB576" s="399"/>
    </row>
    <row r="577" spans="2:28" ht="12" customHeight="1">
      <c r="B577" s="411"/>
      <c r="C577" s="411"/>
      <c r="D577" s="411"/>
      <c r="E577" s="413"/>
      <c r="F577" s="413"/>
      <c r="G577" s="413"/>
      <c r="H577" s="399"/>
      <c r="I577" s="399"/>
      <c r="J577" s="399"/>
      <c r="K577" s="399"/>
      <c r="L577" s="399"/>
      <c r="M577" s="399"/>
      <c r="N577" s="399"/>
      <c r="O577" s="399"/>
      <c r="P577" s="399"/>
      <c r="Q577" s="399"/>
      <c r="R577" s="399"/>
      <c r="S577" s="399"/>
      <c r="T577" s="399"/>
      <c r="U577" s="399"/>
      <c r="V577" s="399"/>
      <c r="W577" s="399"/>
      <c r="X577" s="399"/>
      <c r="Y577" s="399"/>
      <c r="Z577" s="399"/>
      <c r="AA577" s="399"/>
      <c r="AB577" s="399"/>
    </row>
    <row r="578" spans="2:28" ht="12" customHeight="1">
      <c r="B578" s="411"/>
      <c r="C578" s="411"/>
      <c r="D578" s="411"/>
      <c r="E578" s="413"/>
      <c r="F578" s="413"/>
      <c r="G578" s="413"/>
      <c r="H578" s="399"/>
      <c r="I578" s="399"/>
      <c r="J578" s="399"/>
      <c r="K578" s="399"/>
      <c r="L578" s="399"/>
      <c r="M578" s="399"/>
      <c r="N578" s="399"/>
      <c r="O578" s="399"/>
      <c r="P578" s="399"/>
      <c r="Q578" s="399"/>
      <c r="R578" s="399"/>
      <c r="S578" s="399"/>
      <c r="T578" s="399"/>
      <c r="U578" s="399"/>
      <c r="V578" s="399"/>
      <c r="W578" s="399"/>
      <c r="X578" s="399"/>
      <c r="Y578" s="399"/>
      <c r="Z578" s="399"/>
      <c r="AA578" s="399"/>
      <c r="AB578" s="399"/>
    </row>
    <row r="579" spans="2:28" ht="12" customHeight="1">
      <c r="B579" s="411"/>
      <c r="C579" s="411"/>
      <c r="D579" s="411"/>
      <c r="E579" s="413"/>
      <c r="F579" s="413"/>
      <c r="G579" s="413"/>
      <c r="H579" s="399"/>
      <c r="I579" s="399"/>
      <c r="J579" s="399"/>
      <c r="K579" s="399"/>
      <c r="L579" s="399"/>
      <c r="M579" s="399"/>
      <c r="N579" s="399"/>
      <c r="O579" s="399"/>
      <c r="P579" s="399"/>
      <c r="Q579" s="399"/>
      <c r="R579" s="399"/>
      <c r="S579" s="399"/>
      <c r="T579" s="399"/>
      <c r="U579" s="399"/>
      <c r="V579" s="399"/>
      <c r="W579" s="399"/>
      <c r="X579" s="399"/>
      <c r="Y579" s="399"/>
      <c r="Z579" s="399"/>
      <c r="AA579" s="399"/>
      <c r="AB579" s="399"/>
    </row>
    <row r="580" spans="2:28" ht="12" customHeight="1">
      <c r="B580" s="411"/>
      <c r="C580" s="411"/>
      <c r="D580" s="411"/>
      <c r="E580" s="413"/>
      <c r="F580" s="413"/>
      <c r="G580" s="413"/>
      <c r="H580" s="399"/>
      <c r="I580" s="399"/>
      <c r="J580" s="399"/>
      <c r="K580" s="399"/>
      <c r="L580" s="399"/>
      <c r="M580" s="399"/>
      <c r="N580" s="399"/>
      <c r="O580" s="399"/>
      <c r="P580" s="399"/>
      <c r="Q580" s="399"/>
      <c r="R580" s="399"/>
      <c r="S580" s="399"/>
      <c r="T580" s="399"/>
      <c r="U580" s="399"/>
      <c r="V580" s="399"/>
      <c r="W580" s="399"/>
      <c r="X580" s="399"/>
      <c r="Y580" s="399"/>
      <c r="Z580" s="399"/>
      <c r="AA580" s="399"/>
      <c r="AB580" s="399"/>
    </row>
    <row r="581" spans="2:28" ht="12" customHeight="1">
      <c r="B581" s="411"/>
      <c r="C581" s="411"/>
      <c r="D581" s="411"/>
      <c r="E581" s="413"/>
      <c r="F581" s="413"/>
      <c r="G581" s="413"/>
      <c r="H581" s="399"/>
      <c r="I581" s="399"/>
      <c r="J581" s="399"/>
      <c r="K581" s="399"/>
      <c r="L581" s="399"/>
      <c r="M581" s="399"/>
      <c r="N581" s="399"/>
      <c r="O581" s="399"/>
      <c r="P581" s="399"/>
      <c r="Q581" s="399"/>
      <c r="R581" s="399"/>
      <c r="S581" s="399"/>
      <c r="T581" s="399"/>
      <c r="U581" s="399"/>
      <c r="V581" s="399"/>
      <c r="W581" s="399"/>
      <c r="X581" s="399"/>
      <c r="Y581" s="399"/>
      <c r="Z581" s="399"/>
      <c r="AA581" s="399"/>
      <c r="AB581" s="399"/>
    </row>
    <row r="582" spans="2:28" ht="12" customHeight="1">
      <c r="B582" s="411"/>
      <c r="C582" s="411"/>
      <c r="D582" s="411"/>
      <c r="E582" s="413"/>
      <c r="F582" s="413"/>
      <c r="G582" s="413"/>
      <c r="H582" s="399"/>
      <c r="I582" s="399"/>
      <c r="J582" s="399"/>
      <c r="K582" s="399"/>
      <c r="L582" s="399"/>
      <c r="M582" s="399"/>
      <c r="N582" s="399"/>
      <c r="O582" s="399"/>
      <c r="P582" s="399"/>
      <c r="Q582" s="399"/>
      <c r="R582" s="399"/>
      <c r="S582" s="399"/>
      <c r="T582" s="399"/>
      <c r="U582" s="399"/>
      <c r="V582" s="399"/>
      <c r="W582" s="399"/>
      <c r="X582" s="399"/>
      <c r="Y582" s="399"/>
      <c r="Z582" s="399"/>
      <c r="AA582" s="399"/>
      <c r="AB582" s="399"/>
    </row>
    <row r="583" spans="2:28" ht="12" customHeight="1">
      <c r="B583" s="411"/>
      <c r="C583" s="411"/>
      <c r="D583" s="411"/>
      <c r="E583" s="413"/>
      <c r="F583" s="413"/>
      <c r="G583" s="413"/>
      <c r="H583" s="399"/>
      <c r="I583" s="399"/>
      <c r="J583" s="399"/>
      <c r="K583" s="399"/>
      <c r="L583" s="399"/>
      <c r="M583" s="399"/>
      <c r="N583" s="399"/>
      <c r="O583" s="399"/>
      <c r="P583" s="399"/>
      <c r="Q583" s="399"/>
      <c r="R583" s="399"/>
      <c r="S583" s="399"/>
      <c r="T583" s="399"/>
      <c r="U583" s="399"/>
      <c r="V583" s="399"/>
      <c r="W583" s="399"/>
      <c r="X583" s="399"/>
      <c r="Y583" s="399"/>
      <c r="Z583" s="399"/>
      <c r="AA583" s="399"/>
      <c r="AB583" s="399"/>
    </row>
    <row r="584" spans="2:28" ht="12" customHeight="1">
      <c r="B584" s="411"/>
      <c r="C584" s="411"/>
      <c r="D584" s="411"/>
      <c r="E584" s="413"/>
      <c r="F584" s="413"/>
      <c r="G584" s="413"/>
      <c r="H584" s="399"/>
      <c r="I584" s="399"/>
      <c r="J584" s="399"/>
      <c r="K584" s="399"/>
      <c r="L584" s="399"/>
      <c r="M584" s="399"/>
      <c r="N584" s="399"/>
      <c r="O584" s="399"/>
      <c r="P584" s="399"/>
      <c r="Q584" s="399"/>
      <c r="R584" s="399"/>
      <c r="S584" s="399"/>
      <c r="T584" s="399"/>
      <c r="U584" s="399"/>
      <c r="V584" s="399"/>
      <c r="W584" s="399"/>
      <c r="X584" s="399"/>
      <c r="Y584" s="399"/>
      <c r="Z584" s="399"/>
      <c r="AA584" s="399"/>
      <c r="AB584" s="399"/>
    </row>
    <row r="585" spans="2:28" ht="12" customHeight="1">
      <c r="B585" s="411"/>
      <c r="C585" s="411"/>
      <c r="D585" s="411"/>
      <c r="E585" s="413"/>
      <c r="F585" s="413"/>
      <c r="G585" s="413"/>
      <c r="H585" s="399"/>
      <c r="I585" s="399"/>
      <c r="J585" s="399"/>
      <c r="K585" s="399"/>
      <c r="L585" s="399"/>
      <c r="M585" s="399"/>
      <c r="N585" s="399"/>
      <c r="O585" s="399"/>
      <c r="P585" s="399"/>
      <c r="Q585" s="399"/>
      <c r="R585" s="399"/>
      <c r="S585" s="399"/>
      <c r="T585" s="399"/>
      <c r="U585" s="399"/>
      <c r="V585" s="399"/>
      <c r="W585" s="399"/>
      <c r="X585" s="399"/>
      <c r="Y585" s="399"/>
      <c r="Z585" s="399"/>
      <c r="AA585" s="399"/>
      <c r="AB585" s="399"/>
    </row>
    <row r="586" spans="2:28" ht="12" customHeight="1">
      <c r="B586" s="411"/>
      <c r="C586" s="411"/>
      <c r="D586" s="411"/>
      <c r="E586" s="413"/>
      <c r="F586" s="413"/>
      <c r="G586" s="413"/>
      <c r="H586" s="399"/>
      <c r="I586" s="399"/>
      <c r="J586" s="399"/>
      <c r="K586" s="399"/>
      <c r="L586" s="399"/>
      <c r="M586" s="399"/>
      <c r="N586" s="399"/>
      <c r="O586" s="399"/>
      <c r="P586" s="399"/>
      <c r="Q586" s="399"/>
      <c r="R586" s="399"/>
      <c r="S586" s="399"/>
      <c r="T586" s="399"/>
      <c r="U586" s="399"/>
      <c r="V586" s="399"/>
      <c r="W586" s="399"/>
      <c r="X586" s="399"/>
      <c r="Y586" s="399"/>
      <c r="Z586" s="399"/>
      <c r="AA586" s="399"/>
      <c r="AB586" s="399"/>
    </row>
    <row r="587" spans="2:28" ht="12" customHeight="1">
      <c r="B587" s="411"/>
      <c r="C587" s="411"/>
      <c r="D587" s="411"/>
      <c r="E587" s="413"/>
      <c r="F587" s="413"/>
      <c r="G587" s="413"/>
      <c r="H587" s="399"/>
      <c r="I587" s="399"/>
      <c r="J587" s="399"/>
      <c r="K587" s="399"/>
      <c r="L587" s="399"/>
      <c r="M587" s="399"/>
      <c r="N587" s="399"/>
      <c r="O587" s="399"/>
      <c r="P587" s="399"/>
      <c r="Q587" s="399"/>
      <c r="R587" s="399"/>
      <c r="S587" s="399"/>
      <c r="T587" s="399"/>
      <c r="U587" s="399"/>
      <c r="V587" s="399"/>
      <c r="W587" s="399"/>
      <c r="X587" s="399"/>
      <c r="Y587" s="399"/>
      <c r="Z587" s="399"/>
      <c r="AA587" s="399"/>
      <c r="AB587" s="399"/>
    </row>
  </sheetData>
  <sheetProtection algorithmName="SHA-512" hashValue="GvFPH+xLhj4+PjQMD93Se0x4Pf42iiT2EI2sFTQouZfZcAu4uT9y1OGPTAF9SZallnp4Z/Zzs8lF4GSfvJ/Cog==" saltValue="qPg+JwTp/QXMRzKSYHVeng==" spinCount="100000" sheet="1" selectLockedCells="1"/>
  <mergeCells count="6">
    <mergeCell ref="C329:G329"/>
    <mergeCell ref="C323:G323"/>
    <mergeCell ref="C324:G324"/>
    <mergeCell ref="C325:G325"/>
    <mergeCell ref="C327:G327"/>
    <mergeCell ref="C328:G328"/>
  </mergeCells>
  <conditionalFormatting sqref="B8 B312">
    <cfRule type="cellIs" dxfId="66" priority="14" operator="equal">
      <formula>#REF!</formula>
    </cfRule>
  </conditionalFormatting>
  <conditionalFormatting sqref="B8 B312">
    <cfRule type="cellIs" dxfId="65" priority="15" operator="equal">
      <formula>#REF!</formula>
    </cfRule>
  </conditionalFormatting>
  <conditionalFormatting sqref="B8 B312">
    <cfRule type="cellIs" dxfId="64" priority="16" operator="equal">
      <formula>"Katalog$A$6"</formula>
    </cfRule>
  </conditionalFormatting>
  <conditionalFormatting sqref="B8 B312">
    <cfRule type="cellIs" dxfId="63" priority="17" operator="equal">
      <formula>"A6"</formula>
    </cfRule>
  </conditionalFormatting>
  <conditionalFormatting sqref="B8 B312">
    <cfRule type="cellIs" dxfId="62" priority="18" operator="equal">
      <formula>#REF!</formula>
    </cfRule>
  </conditionalFormatting>
  <conditionalFormatting sqref="B8 B312">
    <cfRule type="cellIs" dxfId="61" priority="19" operator="equal">
      <formula>#REF!</formula>
    </cfRule>
  </conditionalFormatting>
  <conditionalFormatting sqref="B9:B311">
    <cfRule type="cellIs" dxfId="60" priority="4" operator="equal">
      <formula>"Katalog$A$6"</formula>
    </cfRule>
  </conditionalFormatting>
  <conditionalFormatting sqref="B9:B311">
    <cfRule type="cellIs" dxfId="59" priority="5" operator="equal">
      <formula>"A6"</formula>
    </cfRule>
  </conditionalFormatting>
  <conditionalFormatting sqref="B9:B311">
    <cfRule type="cellIs" dxfId="58" priority="6" operator="equal">
      <formula>#REF!</formula>
    </cfRule>
  </conditionalFormatting>
  <conditionalFormatting sqref="B9:B311">
    <cfRule type="cellIs" dxfId="57" priority="7" operator="equal">
      <formula>#REF!</formula>
    </cfRule>
  </conditionalFormatting>
  <conditionalFormatting sqref="B9:B311">
    <cfRule type="cellIs" dxfId="56" priority="2" operator="equal">
      <formula>#REF!</formula>
    </cfRule>
  </conditionalFormatting>
  <conditionalFormatting sqref="B9:B311">
    <cfRule type="cellIs" dxfId="55" priority="3" operator="equal">
      <formula>#REF!</formula>
    </cfRule>
  </conditionalFormatting>
  <conditionalFormatting sqref="G8:G311">
    <cfRule type="cellIs" dxfId="54" priority="1" operator="lessThan">
      <formula>0</formula>
    </cfRule>
  </conditionalFormatting>
  <printOptions horizontalCentered="1"/>
  <pageMargins left="0.15748031496062992" right="0.15748031496062992" top="0.35433070866141736" bottom="0.74803149606299213" header="0" footer="0"/>
  <pageSetup paperSize="9" scale="90" orientation="portrait" r:id="rId1"/>
  <headerFooter>
    <oddFooter>&amp;RPage &amp;P of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AE60-875C-4622-8FD6-B3DD8A949D07}">
  <sheetPr codeName="Sheet24">
    <tabColor rgb="FFFFFF00"/>
  </sheetPr>
  <dimension ref="A1:G48"/>
  <sheetViews>
    <sheetView showGridLines="0" zoomScaleNormal="100" workbookViewId="0">
      <selection activeCell="D6" sqref="D6"/>
    </sheetView>
  </sheetViews>
  <sheetFormatPr defaultRowHeight="12.5"/>
  <cols>
    <col min="1" max="1" width="10.77734375" style="16" customWidth="1"/>
    <col min="2" max="2" width="40.77734375" style="16" customWidth="1"/>
    <col min="3" max="6" width="12.77734375" style="16" customWidth="1"/>
    <col min="7" max="7" width="17.5546875" style="16" customWidth="1"/>
    <col min="8" max="16384" width="8.88671875" style="16"/>
  </cols>
  <sheetData>
    <row r="1" spans="1:7" ht="18">
      <c r="A1" s="743" t="str">
        <f>Saldo_Brg!$A$3</f>
        <v>Input Nama SPPG di sini</v>
      </c>
      <c r="B1" s="93"/>
      <c r="C1" s="93"/>
      <c r="D1" s="93"/>
      <c r="E1" s="93"/>
      <c r="F1" s="93"/>
      <c r="G1" s="93"/>
    </row>
    <row r="2" spans="1:7" ht="14">
      <c r="A2" s="744" t="s">
        <v>892</v>
      </c>
      <c r="B2" s="93"/>
      <c r="C2" s="93"/>
      <c r="D2" s="93"/>
      <c r="E2" s="93"/>
      <c r="F2" s="93"/>
      <c r="G2" s="93"/>
    </row>
    <row r="3" spans="1:7" ht="14">
      <c r="A3" s="37" t="str">
        <f>Saldo_Brg!A5</f>
        <v>Periode : 05-01-2026 s.d. 17-01-2026</v>
      </c>
      <c r="B3" s="93"/>
      <c r="C3" s="93"/>
      <c r="D3" s="93"/>
      <c r="E3" s="93"/>
      <c r="F3" s="93"/>
      <c r="G3" s="93"/>
    </row>
    <row r="4" spans="1:7">
      <c r="A4" s="27"/>
    </row>
    <row r="5" spans="1:7" ht="20" customHeight="1" thickBot="1">
      <c r="A5" s="457" t="s">
        <v>267</v>
      </c>
      <c r="B5" s="455" t="s">
        <v>224</v>
      </c>
      <c r="C5" s="408" t="s">
        <v>79</v>
      </c>
      <c r="D5" s="409" t="s">
        <v>70</v>
      </c>
      <c r="E5" s="409" t="s">
        <v>72</v>
      </c>
      <c r="F5" s="409" t="s">
        <v>80</v>
      </c>
      <c r="G5" s="537" t="s">
        <v>159</v>
      </c>
    </row>
    <row r="6" spans="1:7" s="17" customFormat="1" ht="15" customHeight="1" thickTop="1">
      <c r="A6" s="745" t="s">
        <v>268</v>
      </c>
      <c r="B6" s="746" t="s">
        <v>269</v>
      </c>
      <c r="C6" s="747">
        <f>SUM(C7:C11)</f>
        <v>0</v>
      </c>
      <c r="D6" s="747">
        <f t="shared" ref="D6:G6" si="0">SUM(D7:D11)</f>
        <v>0</v>
      </c>
      <c r="E6" s="747">
        <f t="shared" si="0"/>
        <v>0</v>
      </c>
      <c r="F6" s="747">
        <f t="shared" si="0"/>
        <v>0</v>
      </c>
      <c r="G6" s="747">
        <f t="shared" si="0"/>
        <v>0</v>
      </c>
    </row>
    <row r="7" spans="1:7" s="17" customFormat="1" ht="15" customHeight="1">
      <c r="A7" s="748" t="s">
        <v>270</v>
      </c>
      <c r="B7" s="749" t="s">
        <v>463</v>
      </c>
      <c r="C7" s="750">
        <f>SUMIF('Stock_Brg (D)'!$AA$8:$AA$311,A7,'Stock_Brg (D)'!$D$8:$D$311)</f>
        <v>0</v>
      </c>
      <c r="D7" s="750">
        <f>SUMIF('Stock_Brg (D)'!$AA$8:$AA$311,A7,'Stock_Brg (D)'!$E$8:$E$311)</f>
        <v>0</v>
      </c>
      <c r="E7" s="750">
        <f>SUMIF('Stock_Brg (D)'!$AA$8:$AA$311,A7,'Stock_Brg (D)'!$F$8:$F$311)</f>
        <v>0</v>
      </c>
      <c r="F7" s="750">
        <f>C7+D7-E7</f>
        <v>0</v>
      </c>
      <c r="G7" s="750">
        <f>SUMIF('Stock_Brg (D)'!$AA$8:$AA$311,A7,'Stock_Brg (D)'!$I$8:$I$311)</f>
        <v>0</v>
      </c>
    </row>
    <row r="8" spans="1:7" s="17" customFormat="1" ht="15" customHeight="1">
      <c r="A8" s="748" t="s">
        <v>465</v>
      </c>
      <c r="B8" s="749" t="s">
        <v>466</v>
      </c>
      <c r="C8" s="750">
        <f>SUMIF('Stock_Brg (D)'!$AA$8:$AA$311,A8,'Stock_Brg (D)'!$D$8:$D$311)</f>
        <v>0</v>
      </c>
      <c r="D8" s="750">
        <f>SUMIF('Stock_Brg (D)'!$AA$8:$AA$311,A8,'Stock_Brg (D)'!$E$8:$E$311)</f>
        <v>0</v>
      </c>
      <c r="E8" s="750">
        <f>SUMIF('Stock_Brg (D)'!$AA$8:$AA$311,A8,'Stock_Brg (D)'!$F$8:$F$311)</f>
        <v>0</v>
      </c>
      <c r="F8" s="750">
        <f t="shared" ref="F8:F38" si="1">C8+D8-E8</f>
        <v>0</v>
      </c>
      <c r="G8" s="750">
        <f>SUMIF('Stock_Brg (D)'!$AA$8:$AA$311,A8,'Stock_Brg (D)'!$I$8:$I$311)</f>
        <v>0</v>
      </c>
    </row>
    <row r="9" spans="1:7" s="17" customFormat="1" ht="15" customHeight="1">
      <c r="A9" s="748" t="s">
        <v>468</v>
      </c>
      <c r="B9" s="749" t="s">
        <v>469</v>
      </c>
      <c r="C9" s="750">
        <f>SUMIF('Stock_Brg (D)'!$AA$8:$AA$311,A9,'Stock_Brg (D)'!$D$8:$D$311)</f>
        <v>0</v>
      </c>
      <c r="D9" s="750">
        <f>SUMIF('Stock_Brg (D)'!$AA$8:$AA$311,A9,'Stock_Brg (D)'!$E$8:$E$311)</f>
        <v>0</v>
      </c>
      <c r="E9" s="750">
        <f>SUMIF('Stock_Brg (D)'!$AA$8:$AA$311,A9,'Stock_Brg (D)'!$F$8:$F$311)</f>
        <v>0</v>
      </c>
      <c r="F9" s="750">
        <f t="shared" si="1"/>
        <v>0</v>
      </c>
      <c r="G9" s="750">
        <f>SUMIF('Stock_Brg (D)'!$AA$8:$AA$311,A9,'Stock_Brg (D)'!$I$8:$I$311)</f>
        <v>0</v>
      </c>
    </row>
    <row r="10" spans="1:7" s="17" customFormat="1" ht="15" customHeight="1">
      <c r="A10" s="748" t="s">
        <v>470</v>
      </c>
      <c r="B10" s="749" t="s">
        <v>471</v>
      </c>
      <c r="C10" s="750">
        <f>SUMIF('Stock_Brg (D)'!$AA$8:$AA$311,A10,'Stock_Brg (D)'!$D$8:$D$311)</f>
        <v>0</v>
      </c>
      <c r="D10" s="750">
        <f>SUMIF('Stock_Brg (D)'!$AA$8:$AA$311,A10,'Stock_Brg (D)'!$E$8:$E$311)</f>
        <v>0</v>
      </c>
      <c r="E10" s="750">
        <f>SUMIF('Stock_Brg (D)'!$AA$8:$AA$311,A10,'Stock_Brg (D)'!$F$8:$F$311)</f>
        <v>0</v>
      </c>
      <c r="F10" s="750">
        <f t="shared" si="1"/>
        <v>0</v>
      </c>
      <c r="G10" s="750">
        <f>SUMIF('Stock_Brg (D)'!$AA$8:$AA$311,A10,'Stock_Brg (D)'!$I$8:$I$311)</f>
        <v>0</v>
      </c>
    </row>
    <row r="11" spans="1:7" s="17" customFormat="1" ht="15" customHeight="1">
      <c r="A11" s="748" t="s">
        <v>475</v>
      </c>
      <c r="B11" s="749" t="s">
        <v>546</v>
      </c>
      <c r="C11" s="750">
        <f>SUMIF('Stock_Brg (D)'!$AA$8:$AA$311,A11,'Stock_Brg (D)'!$D$8:$D$311)</f>
        <v>0</v>
      </c>
      <c r="D11" s="750">
        <f>SUMIF('Stock_Brg (D)'!$AA$8:$AA$311,A11,'Stock_Brg (D)'!$E$8:$E$311)</f>
        <v>0</v>
      </c>
      <c r="E11" s="750">
        <f>SUMIF('Stock_Brg (D)'!$AA$8:$AA$311,A11,'Stock_Brg (D)'!$F$8:$F$311)</f>
        <v>0</v>
      </c>
      <c r="F11" s="750">
        <f t="shared" si="1"/>
        <v>0</v>
      </c>
      <c r="G11" s="750">
        <f>SUMIF('Stock_Brg (D)'!$AA$8:$AA$311,A11,'Stock_Brg (D)'!$I$8:$I$311)</f>
        <v>0</v>
      </c>
    </row>
    <row r="12" spans="1:7" s="17" customFormat="1" ht="15" customHeight="1">
      <c r="A12" s="745" t="s">
        <v>271</v>
      </c>
      <c r="B12" s="746" t="s">
        <v>272</v>
      </c>
      <c r="C12" s="747">
        <f>SUM(C13:C18)</f>
        <v>0</v>
      </c>
      <c r="D12" s="747">
        <f t="shared" ref="D12:G12" si="2">SUM(D13:D18)</f>
        <v>0</v>
      </c>
      <c r="E12" s="747">
        <f t="shared" si="2"/>
        <v>0</v>
      </c>
      <c r="F12" s="747">
        <f t="shared" si="2"/>
        <v>0</v>
      </c>
      <c r="G12" s="747">
        <f t="shared" si="2"/>
        <v>0</v>
      </c>
    </row>
    <row r="13" spans="1:7" s="17" customFormat="1" ht="15" customHeight="1">
      <c r="A13" s="748" t="s">
        <v>273</v>
      </c>
      <c r="B13" s="749" t="s">
        <v>883</v>
      </c>
      <c r="C13" s="750">
        <f>SUMIF('Stock_Brg (D)'!$AA$8:$AA$311,A13,'Stock_Brg (D)'!$D$8:$D$311)</f>
        <v>0</v>
      </c>
      <c r="D13" s="750">
        <f>SUMIF('Stock_Brg (D)'!$AA$8:$AA$311,A13,'Stock_Brg (D)'!$E$8:$E$311)</f>
        <v>0</v>
      </c>
      <c r="E13" s="750">
        <f>SUMIF('Stock_Brg (D)'!$AA$8:$AA$311,A13,'Stock_Brg (D)'!$F$8:$F$311)</f>
        <v>0</v>
      </c>
      <c r="F13" s="750">
        <f t="shared" si="1"/>
        <v>0</v>
      </c>
      <c r="G13" s="750">
        <f>SUMIF('Stock_Brg (D)'!$AA$8:$AA$311,A13,'Stock_Brg (D)'!$I$8:$I$311)</f>
        <v>0</v>
      </c>
    </row>
    <row r="14" spans="1:7" s="17" customFormat="1" ht="15" customHeight="1">
      <c r="A14" s="748" t="s">
        <v>476</v>
      </c>
      <c r="B14" s="749" t="s">
        <v>547</v>
      </c>
      <c r="C14" s="750">
        <f>SUMIF('Stock_Brg (D)'!$AA$8:$AA$311,A14,'Stock_Brg (D)'!$D$8:$D$311)</f>
        <v>0</v>
      </c>
      <c r="D14" s="750">
        <f>SUMIF('Stock_Brg (D)'!$AA$8:$AA$311,A14,'Stock_Brg (D)'!$E$8:$E$311)</f>
        <v>0</v>
      </c>
      <c r="E14" s="750">
        <f>SUMIF('Stock_Brg (D)'!$AA$8:$AA$311,A14,'Stock_Brg (D)'!$F$8:$F$311)</f>
        <v>0</v>
      </c>
      <c r="F14" s="750">
        <f t="shared" si="1"/>
        <v>0</v>
      </c>
      <c r="G14" s="750">
        <f>SUMIF('Stock_Brg (D)'!$AA$8:$AA$311,A14,'Stock_Brg (D)'!$I$8:$I$311)</f>
        <v>0</v>
      </c>
    </row>
    <row r="15" spans="1:7" s="17" customFormat="1" ht="15" customHeight="1">
      <c r="A15" s="748" t="s">
        <v>477</v>
      </c>
      <c r="B15" s="749" t="s">
        <v>479</v>
      </c>
      <c r="C15" s="750">
        <f>SUMIF('Stock_Brg (D)'!$AA$8:$AA$311,A15,'Stock_Brg (D)'!$D$8:$D$311)</f>
        <v>0</v>
      </c>
      <c r="D15" s="750">
        <f>SUMIF('Stock_Brg (D)'!$AA$8:$AA$311,A15,'Stock_Brg (D)'!$E$8:$E$311)</f>
        <v>0</v>
      </c>
      <c r="E15" s="750">
        <f>SUMIF('Stock_Brg (D)'!$AA$8:$AA$311,A15,'Stock_Brg (D)'!$F$8:$F$311)</f>
        <v>0</v>
      </c>
      <c r="F15" s="750">
        <f t="shared" si="1"/>
        <v>0</v>
      </c>
      <c r="G15" s="750">
        <f>SUMIF('Stock_Brg (D)'!$AA$8:$AA$311,A15,'Stock_Brg (D)'!$I$8:$I$311)</f>
        <v>0</v>
      </c>
    </row>
    <row r="16" spans="1:7" s="17" customFormat="1" ht="15" customHeight="1">
      <c r="A16" s="748" t="s">
        <v>478</v>
      </c>
      <c r="B16" s="749" t="s">
        <v>481</v>
      </c>
      <c r="C16" s="750">
        <f>SUMIF('Stock_Brg (D)'!$AA$8:$AA$311,A16,'Stock_Brg (D)'!$D$8:$D$311)</f>
        <v>0</v>
      </c>
      <c r="D16" s="750">
        <f>SUMIF('Stock_Brg (D)'!$AA$8:$AA$311,A16,'Stock_Brg (D)'!$E$8:$E$311)</f>
        <v>0</v>
      </c>
      <c r="E16" s="750">
        <f>SUMIF('Stock_Brg (D)'!$AA$8:$AA$311,A16,'Stock_Brg (D)'!$F$8:$F$311)</f>
        <v>0</v>
      </c>
      <c r="F16" s="750">
        <f t="shared" si="1"/>
        <v>0</v>
      </c>
      <c r="G16" s="750">
        <f>SUMIF('Stock_Brg (D)'!$AA$8:$AA$311,A16,'Stock_Brg (D)'!$I$8:$I$311)</f>
        <v>0</v>
      </c>
    </row>
    <row r="17" spans="1:7" s="17" customFormat="1" ht="15" customHeight="1">
      <c r="A17" s="748" t="s">
        <v>480</v>
      </c>
      <c r="B17" s="749" t="s">
        <v>884</v>
      </c>
      <c r="C17" s="750">
        <f>SUMIF('Stock_Brg (D)'!$AA$8:$AA$311,A17,'Stock_Brg (D)'!$D$8:$D$311)</f>
        <v>0</v>
      </c>
      <c r="D17" s="750">
        <f>SUMIF('Stock_Brg (D)'!$AA$8:$AA$311,A17,'Stock_Brg (D)'!$E$8:$E$311)</f>
        <v>0</v>
      </c>
      <c r="E17" s="750">
        <f>SUMIF('Stock_Brg (D)'!$AA$8:$AA$311,A17,'Stock_Brg (D)'!$F$8:$F$311)</f>
        <v>0</v>
      </c>
      <c r="F17" s="750">
        <f t="shared" si="1"/>
        <v>0</v>
      </c>
      <c r="G17" s="750">
        <f>SUMIF('Stock_Brg (D)'!$AA$8:$AA$311,A17,'Stock_Brg (D)'!$I$8:$I$311)</f>
        <v>0</v>
      </c>
    </row>
    <row r="18" spans="1:7" s="17" customFormat="1" ht="15" customHeight="1">
      <c r="A18" s="748" t="s">
        <v>482</v>
      </c>
      <c r="B18" s="749" t="s">
        <v>483</v>
      </c>
      <c r="C18" s="750">
        <f>SUMIF('Stock_Brg (D)'!$AA$8:$AA$311,A18,'Stock_Brg (D)'!$D$8:$D$311)</f>
        <v>0</v>
      </c>
      <c r="D18" s="750">
        <f>SUMIF('Stock_Brg (D)'!$AA$8:$AA$311,A18,'Stock_Brg (D)'!$E$8:$E$311)</f>
        <v>0</v>
      </c>
      <c r="E18" s="750">
        <f>SUMIF('Stock_Brg (D)'!$AA$8:$AA$311,A18,'Stock_Brg (D)'!$F$8:$F$311)</f>
        <v>0</v>
      </c>
      <c r="F18" s="750">
        <f t="shared" si="1"/>
        <v>0</v>
      </c>
      <c r="G18" s="750">
        <f>SUMIF('Stock_Brg (D)'!$AA$8:$AA$311,A18,'Stock_Brg (D)'!$I$8:$I$311)</f>
        <v>0</v>
      </c>
    </row>
    <row r="19" spans="1:7" s="17" customFormat="1" ht="15" customHeight="1">
      <c r="A19" s="745" t="s">
        <v>484</v>
      </c>
      <c r="B19" s="746" t="s">
        <v>485</v>
      </c>
      <c r="C19" s="747">
        <f>SUM(C20:C22)</f>
        <v>0</v>
      </c>
      <c r="D19" s="747">
        <f t="shared" ref="D19:G19" si="3">SUM(D20:D22)</f>
        <v>0</v>
      </c>
      <c r="E19" s="747">
        <f t="shared" si="3"/>
        <v>0</v>
      </c>
      <c r="F19" s="747">
        <f t="shared" si="3"/>
        <v>0</v>
      </c>
      <c r="G19" s="747">
        <f t="shared" si="3"/>
        <v>0</v>
      </c>
    </row>
    <row r="20" spans="1:7" s="17" customFormat="1" ht="15" customHeight="1">
      <c r="A20" s="748" t="s">
        <v>486</v>
      </c>
      <c r="B20" s="749" t="s">
        <v>487</v>
      </c>
      <c r="C20" s="750">
        <f>SUMIF('Stock_Brg (D)'!$AA$8:$AA$311,A20,'Stock_Brg (D)'!$D$8:$D$311)</f>
        <v>0</v>
      </c>
      <c r="D20" s="750">
        <f>SUMIF('Stock_Brg (D)'!$AA$8:$AA$311,A20,'Stock_Brg (D)'!$E$8:$E$311)</f>
        <v>0</v>
      </c>
      <c r="E20" s="750">
        <f>SUMIF('Stock_Brg (D)'!$AA$8:$AA$311,A20,'Stock_Brg (D)'!$F$8:$F$311)</f>
        <v>0</v>
      </c>
      <c r="F20" s="750">
        <f t="shared" si="1"/>
        <v>0</v>
      </c>
      <c r="G20" s="750">
        <f>SUMIF('Stock_Brg (D)'!$AA$8:$AA$311,A20,'Stock_Brg (D)'!$I$8:$I$311)</f>
        <v>0</v>
      </c>
    </row>
    <row r="21" spans="1:7" s="17" customFormat="1" ht="15" customHeight="1">
      <c r="A21" s="748" t="s">
        <v>488</v>
      </c>
      <c r="B21" s="749" t="s">
        <v>489</v>
      </c>
      <c r="C21" s="750">
        <f>SUMIF('Stock_Brg (D)'!$AA$8:$AA$311,A21,'Stock_Brg (D)'!$D$8:$D$311)</f>
        <v>0</v>
      </c>
      <c r="D21" s="750">
        <f>SUMIF('Stock_Brg (D)'!$AA$8:$AA$311,A21,'Stock_Brg (D)'!$E$8:$E$311)</f>
        <v>0</v>
      </c>
      <c r="E21" s="750">
        <f>SUMIF('Stock_Brg (D)'!$AA$8:$AA$311,A21,'Stock_Brg (D)'!$F$8:$F$311)</f>
        <v>0</v>
      </c>
      <c r="F21" s="750">
        <f t="shared" si="1"/>
        <v>0</v>
      </c>
      <c r="G21" s="750">
        <f>SUMIF('Stock_Brg (D)'!$AA$8:$AA$311,A21,'Stock_Brg (D)'!$I$8:$I$311)</f>
        <v>0</v>
      </c>
    </row>
    <row r="22" spans="1:7" s="17" customFormat="1" ht="15" customHeight="1">
      <c r="A22" s="748" t="s">
        <v>491</v>
      </c>
      <c r="B22" s="749" t="s">
        <v>492</v>
      </c>
      <c r="C22" s="750">
        <f>SUMIF('Stock_Brg (D)'!$AA$8:$AA$311,A22,'Stock_Brg (D)'!$D$8:$D$311)</f>
        <v>0</v>
      </c>
      <c r="D22" s="750">
        <f>SUMIF('Stock_Brg (D)'!$AA$8:$AA$311,A22,'Stock_Brg (D)'!$E$8:$E$311)</f>
        <v>0</v>
      </c>
      <c r="E22" s="750">
        <f>SUMIF('Stock_Brg (D)'!$AA$8:$AA$311,A22,'Stock_Brg (D)'!$F$8:$F$311)</f>
        <v>0</v>
      </c>
      <c r="F22" s="750">
        <f t="shared" si="1"/>
        <v>0</v>
      </c>
      <c r="G22" s="750">
        <f>SUMIF('Stock_Brg (D)'!$AA$8:$AA$311,A22,'Stock_Brg (D)'!$I$8:$I$311)</f>
        <v>0</v>
      </c>
    </row>
    <row r="23" spans="1:7" s="17" customFormat="1" ht="15" customHeight="1">
      <c r="A23" s="745" t="s">
        <v>495</v>
      </c>
      <c r="B23" s="746" t="s">
        <v>496</v>
      </c>
      <c r="C23" s="747">
        <f>SUM(C24:C27)</f>
        <v>0</v>
      </c>
      <c r="D23" s="747">
        <f t="shared" ref="D23:G23" si="4">SUM(D24:D27)</f>
        <v>0</v>
      </c>
      <c r="E23" s="747">
        <f t="shared" si="4"/>
        <v>0</v>
      </c>
      <c r="F23" s="747">
        <f t="shared" si="4"/>
        <v>0</v>
      </c>
      <c r="G23" s="747">
        <f t="shared" si="4"/>
        <v>0</v>
      </c>
    </row>
    <row r="24" spans="1:7" s="17" customFormat="1" ht="15" customHeight="1">
      <c r="A24" s="748" t="s">
        <v>497</v>
      </c>
      <c r="B24" s="749" t="s">
        <v>550</v>
      </c>
      <c r="C24" s="750">
        <f>SUMIF('Stock_Brg (D)'!$AA$8:$AA$311,A24,'Stock_Brg (D)'!$D$8:$D$311)</f>
        <v>0</v>
      </c>
      <c r="D24" s="750">
        <f>SUMIF('Stock_Brg (D)'!$AA$8:$AA$311,A24,'Stock_Brg (D)'!$E$8:$E$311)</f>
        <v>0</v>
      </c>
      <c r="E24" s="750">
        <f>SUMIF('Stock_Brg (D)'!$AA$8:$AA$311,A24,'Stock_Brg (D)'!$F$8:$F$311)</f>
        <v>0</v>
      </c>
      <c r="F24" s="750">
        <f t="shared" si="1"/>
        <v>0</v>
      </c>
      <c r="G24" s="750">
        <f>SUMIF('Stock_Brg (D)'!$AA$8:$AA$311,A24,'Stock_Brg (D)'!$I$8:$I$311)</f>
        <v>0</v>
      </c>
    </row>
    <row r="25" spans="1:7" s="17" customFormat="1" ht="15" customHeight="1">
      <c r="A25" s="748" t="s">
        <v>498</v>
      </c>
      <c r="B25" s="749" t="s">
        <v>552</v>
      </c>
      <c r="C25" s="750">
        <f>SUMIF('Stock_Brg (D)'!$AA$8:$AA$311,A25,'Stock_Brg (D)'!$D$8:$D$311)</f>
        <v>0</v>
      </c>
      <c r="D25" s="750">
        <f>SUMIF('Stock_Brg (D)'!$AA$8:$AA$311,A25,'Stock_Brg (D)'!$E$8:$E$311)</f>
        <v>0</v>
      </c>
      <c r="E25" s="750">
        <f>SUMIF('Stock_Brg (D)'!$AA$8:$AA$311,A25,'Stock_Brg (D)'!$F$8:$F$311)</f>
        <v>0</v>
      </c>
      <c r="F25" s="750">
        <f t="shared" si="1"/>
        <v>0</v>
      </c>
      <c r="G25" s="750">
        <f>SUMIF('Stock_Brg (D)'!$AA$8:$AA$311,A25,'Stock_Brg (D)'!$I$8:$I$311)</f>
        <v>0</v>
      </c>
    </row>
    <row r="26" spans="1:7" s="17" customFormat="1" ht="15" customHeight="1">
      <c r="A26" s="748" t="s">
        <v>500</v>
      </c>
      <c r="B26" s="749" t="s">
        <v>507</v>
      </c>
      <c r="C26" s="750">
        <f>SUMIF('Stock_Brg (D)'!$AA$8:$AA$311,A26,'Stock_Brg (D)'!$D$8:$D$311)</f>
        <v>0</v>
      </c>
      <c r="D26" s="750">
        <f>SUMIF('Stock_Brg (D)'!$AA$8:$AA$311,A26,'Stock_Brg (D)'!$E$8:$E$311)</f>
        <v>0</v>
      </c>
      <c r="E26" s="750">
        <f>SUMIF('Stock_Brg (D)'!$AA$8:$AA$311,A26,'Stock_Brg (D)'!$F$8:$F$311)</f>
        <v>0</v>
      </c>
      <c r="F26" s="750">
        <f t="shared" si="1"/>
        <v>0</v>
      </c>
      <c r="G26" s="750">
        <f>SUMIF('Stock_Brg (D)'!$AA$8:$AA$311,A26,'Stock_Brg (D)'!$I$8:$I$311)</f>
        <v>0</v>
      </c>
    </row>
    <row r="27" spans="1:7" s="17" customFormat="1" ht="15" customHeight="1">
      <c r="A27" s="748" t="s">
        <v>505</v>
      </c>
      <c r="B27" s="749" t="s">
        <v>510</v>
      </c>
      <c r="C27" s="750">
        <f>SUMIF('Stock_Brg (D)'!$AA$8:$AA$311,A27,'Stock_Brg (D)'!$D$8:$D$311)</f>
        <v>0</v>
      </c>
      <c r="D27" s="750">
        <f>SUMIF('Stock_Brg (D)'!$AA$8:$AA$311,A27,'Stock_Brg (D)'!$E$8:$E$311)</f>
        <v>0</v>
      </c>
      <c r="E27" s="750">
        <f>SUMIF('Stock_Brg (D)'!$AA$8:$AA$311,A27,'Stock_Brg (D)'!$F$8:$F$311)</f>
        <v>0</v>
      </c>
      <c r="F27" s="750">
        <f t="shared" si="1"/>
        <v>0</v>
      </c>
      <c r="G27" s="750">
        <f>SUMIF('Stock_Brg (D)'!$AA$8:$AA$311,A27,'Stock_Brg (D)'!$I$8:$I$311)</f>
        <v>0</v>
      </c>
    </row>
    <row r="28" spans="1:7" s="17" customFormat="1" ht="15" customHeight="1">
      <c r="A28" s="745" t="s">
        <v>512</v>
      </c>
      <c r="B28" s="746" t="s">
        <v>569</v>
      </c>
      <c r="C28" s="747">
        <f>SUM(C29:C30)</f>
        <v>0</v>
      </c>
      <c r="D28" s="747">
        <f t="shared" ref="D28:G28" si="5">SUM(D29:D30)</f>
        <v>0</v>
      </c>
      <c r="E28" s="747">
        <f t="shared" si="5"/>
        <v>0</v>
      </c>
      <c r="F28" s="747">
        <f t="shared" si="5"/>
        <v>0</v>
      </c>
      <c r="G28" s="747">
        <f t="shared" si="5"/>
        <v>0</v>
      </c>
    </row>
    <row r="29" spans="1:7" s="17" customFormat="1" ht="15" customHeight="1">
      <c r="A29" s="748" t="s">
        <v>513</v>
      </c>
      <c r="B29" s="749" t="s">
        <v>514</v>
      </c>
      <c r="C29" s="750">
        <f>SUMIF('Stock_Brg (D)'!$AA$8:$AA$311,A29,'Stock_Brg (D)'!$D$8:$D$311)</f>
        <v>0</v>
      </c>
      <c r="D29" s="750">
        <f>SUMIF('Stock_Brg (D)'!$AA$8:$AA$311,A29,'Stock_Brg (D)'!$E$8:$E$311)</f>
        <v>0</v>
      </c>
      <c r="E29" s="750">
        <f>SUMIF('Stock_Brg (D)'!$AA$8:$AA$311,A29,'Stock_Brg (D)'!$F$8:$F$311)</f>
        <v>0</v>
      </c>
      <c r="F29" s="750">
        <f t="shared" si="1"/>
        <v>0</v>
      </c>
      <c r="G29" s="750">
        <f>SUMIF('Stock_Brg (D)'!$AA$8:$AA$311,A29,'Stock_Brg (D)'!$I$8:$I$311)</f>
        <v>0</v>
      </c>
    </row>
    <row r="30" spans="1:7" s="17" customFormat="1" ht="15" customHeight="1">
      <c r="A30" s="748" t="s">
        <v>518</v>
      </c>
      <c r="B30" s="749" t="s">
        <v>519</v>
      </c>
      <c r="C30" s="750">
        <f>SUMIF('Stock_Brg (D)'!$AA$8:$AA$311,A30,'Stock_Brg (D)'!$D$8:$D$311)</f>
        <v>0</v>
      </c>
      <c r="D30" s="750">
        <f>SUMIF('Stock_Brg (D)'!$AA$8:$AA$311,A30,'Stock_Brg (D)'!$E$8:$E$311)</f>
        <v>0</v>
      </c>
      <c r="E30" s="750">
        <f>SUMIF('Stock_Brg (D)'!$AA$8:$AA$311,A30,'Stock_Brg (D)'!$F$8:$F$311)</f>
        <v>0</v>
      </c>
      <c r="F30" s="750">
        <f t="shared" si="1"/>
        <v>0</v>
      </c>
      <c r="G30" s="750">
        <f>SUMIF('Stock_Brg (D)'!$AA$8:$AA$311,A30,'Stock_Brg (D)'!$I$8:$I$311)</f>
        <v>0</v>
      </c>
    </row>
    <row r="31" spans="1:7" s="17" customFormat="1" ht="15" customHeight="1">
      <c r="A31" s="745" t="s">
        <v>520</v>
      </c>
      <c r="B31" s="746" t="s">
        <v>521</v>
      </c>
      <c r="C31" s="747">
        <f>SUM(C32:C38)</f>
        <v>0</v>
      </c>
      <c r="D31" s="747">
        <f t="shared" ref="D31:G31" si="6">SUM(D32:D38)</f>
        <v>0</v>
      </c>
      <c r="E31" s="747">
        <f t="shared" si="6"/>
        <v>0</v>
      </c>
      <c r="F31" s="747">
        <f t="shared" si="6"/>
        <v>0</v>
      </c>
      <c r="G31" s="747">
        <f t="shared" si="6"/>
        <v>0</v>
      </c>
    </row>
    <row r="32" spans="1:7" s="17" customFormat="1" ht="15" customHeight="1">
      <c r="A32" s="748" t="s">
        <v>522</v>
      </c>
      <c r="B32" s="749" t="s">
        <v>524</v>
      </c>
      <c r="C32" s="750">
        <f>SUMIF('Stock_Brg (D)'!$AA$8:$AA$311,A32,'Stock_Brg (D)'!$D$8:$D$311)</f>
        <v>0</v>
      </c>
      <c r="D32" s="750">
        <f>SUMIF('Stock_Brg (D)'!$AA$8:$AA$311,A32,'Stock_Brg (D)'!$E$8:$E$311)</f>
        <v>0</v>
      </c>
      <c r="E32" s="750">
        <f>SUMIF('Stock_Brg (D)'!$AA$8:$AA$311,A32,'Stock_Brg (D)'!$F$8:$F$311)</f>
        <v>0</v>
      </c>
      <c r="F32" s="750">
        <f t="shared" si="1"/>
        <v>0</v>
      </c>
      <c r="G32" s="750">
        <f>SUMIF('Stock_Brg (D)'!$AA$8:$AA$311,A32,'Stock_Brg (D)'!$I$8:$I$311)</f>
        <v>0</v>
      </c>
    </row>
    <row r="33" spans="1:7" s="17" customFormat="1" ht="15" customHeight="1">
      <c r="A33" s="748" t="s">
        <v>523</v>
      </c>
      <c r="B33" s="749" t="s">
        <v>887</v>
      </c>
      <c r="C33" s="750">
        <f>SUMIF('Stock_Brg (D)'!$AA$8:$AA$311,A33,'Stock_Brg (D)'!$D$8:$D$311)</f>
        <v>0</v>
      </c>
      <c r="D33" s="750">
        <f>SUMIF('Stock_Brg (D)'!$AA$8:$AA$311,A33,'Stock_Brg (D)'!$E$8:$E$311)</f>
        <v>0</v>
      </c>
      <c r="E33" s="750">
        <f>SUMIF('Stock_Brg (D)'!$AA$8:$AA$311,A33,'Stock_Brg (D)'!$F$8:$F$311)</f>
        <v>0</v>
      </c>
      <c r="F33" s="750">
        <f t="shared" si="1"/>
        <v>0</v>
      </c>
      <c r="G33" s="750">
        <f>SUMIF('Stock_Brg (D)'!$AA$8:$AA$311,A33,'Stock_Brg (D)'!$I$8:$I$311)</f>
        <v>0</v>
      </c>
    </row>
    <row r="34" spans="1:7" s="17" customFormat="1" ht="15" customHeight="1">
      <c r="A34" s="748" t="s">
        <v>526</v>
      </c>
      <c r="B34" s="749" t="s">
        <v>527</v>
      </c>
      <c r="C34" s="750">
        <f>SUMIF('Stock_Brg (D)'!$AA$8:$AA$311,A34,'Stock_Brg (D)'!$D$8:$D$311)</f>
        <v>0</v>
      </c>
      <c r="D34" s="750">
        <f>SUMIF('Stock_Brg (D)'!$AA$8:$AA$311,A34,'Stock_Brg (D)'!$E$8:$E$311)</f>
        <v>0</v>
      </c>
      <c r="E34" s="750">
        <f>SUMIF('Stock_Brg (D)'!$AA$8:$AA$311,A34,'Stock_Brg (D)'!$F$8:$F$311)</f>
        <v>0</v>
      </c>
      <c r="F34" s="750">
        <f t="shared" si="1"/>
        <v>0</v>
      </c>
      <c r="G34" s="750">
        <f>SUMIF('Stock_Brg (D)'!$AA$8:$AA$311,A34,'Stock_Brg (D)'!$I$8:$I$311)</f>
        <v>0</v>
      </c>
    </row>
    <row r="35" spans="1:7" s="17" customFormat="1" ht="15" customHeight="1">
      <c r="A35" s="748" t="s">
        <v>529</v>
      </c>
      <c r="B35" s="749" t="s">
        <v>888</v>
      </c>
      <c r="C35" s="750">
        <f>SUMIF('Stock_Brg (D)'!$AA$8:$AA$311,A35,'Stock_Brg (D)'!$D$8:$D$311)</f>
        <v>0</v>
      </c>
      <c r="D35" s="750">
        <f>SUMIF('Stock_Brg (D)'!$AA$8:$AA$311,A35,'Stock_Brg (D)'!$E$8:$E$311)</f>
        <v>0</v>
      </c>
      <c r="E35" s="750">
        <f>SUMIF('Stock_Brg (D)'!$AA$8:$AA$311,A35,'Stock_Brg (D)'!$F$8:$F$311)</f>
        <v>0</v>
      </c>
      <c r="F35" s="750">
        <f t="shared" si="1"/>
        <v>0</v>
      </c>
      <c r="G35" s="750">
        <f>SUMIF('Stock_Brg (D)'!$AA$8:$AA$311,A35,'Stock_Brg (D)'!$I$8:$I$311)</f>
        <v>0</v>
      </c>
    </row>
    <row r="36" spans="1:7" s="17" customFormat="1" ht="15" customHeight="1">
      <c r="A36" s="748" t="s">
        <v>531</v>
      </c>
      <c r="B36" s="749" t="s">
        <v>534</v>
      </c>
      <c r="C36" s="750">
        <f>SUMIF('Stock_Brg (D)'!$AA$8:$AA$311,A36,'Stock_Brg (D)'!$D$8:$D$311)</f>
        <v>0</v>
      </c>
      <c r="D36" s="750">
        <f>SUMIF('Stock_Brg (D)'!$AA$8:$AA$311,A36,'Stock_Brg (D)'!$E$8:$E$311)</f>
        <v>0</v>
      </c>
      <c r="E36" s="750">
        <f>SUMIF('Stock_Brg (D)'!$AA$8:$AA$311,A36,'Stock_Brg (D)'!$F$8:$F$311)</f>
        <v>0</v>
      </c>
      <c r="F36" s="750">
        <f t="shared" si="1"/>
        <v>0</v>
      </c>
      <c r="G36" s="750">
        <f>SUMIF('Stock_Brg (D)'!$AA$8:$AA$311,A36,'Stock_Brg (D)'!$I$8:$I$311)</f>
        <v>0</v>
      </c>
    </row>
    <row r="37" spans="1:7" s="17" customFormat="1" ht="15" customHeight="1">
      <c r="A37" s="748" t="s">
        <v>532</v>
      </c>
      <c r="B37" s="749" t="s">
        <v>536</v>
      </c>
      <c r="C37" s="750">
        <f>SUMIF('Stock_Brg (D)'!$AA$8:$AA$311,A37,'Stock_Brg (D)'!$D$8:$D$311)</f>
        <v>0</v>
      </c>
      <c r="D37" s="750">
        <f>SUMIF('Stock_Brg (D)'!$AA$8:$AA$311,A37,'Stock_Brg (D)'!$E$8:$E$311)</f>
        <v>0</v>
      </c>
      <c r="E37" s="750">
        <f>SUMIF('Stock_Brg (D)'!$AA$8:$AA$311,A37,'Stock_Brg (D)'!$F$8:$F$311)</f>
        <v>0</v>
      </c>
      <c r="F37" s="750">
        <f t="shared" si="1"/>
        <v>0</v>
      </c>
      <c r="G37" s="750">
        <f>SUMIF('Stock_Brg (D)'!$AA$8:$AA$311,A37,'Stock_Brg (D)'!$I$8:$I$311)</f>
        <v>0</v>
      </c>
    </row>
    <row r="38" spans="1:7" s="17" customFormat="1" ht="15" customHeight="1">
      <c r="A38" s="748" t="s">
        <v>533</v>
      </c>
      <c r="B38" s="749" t="s">
        <v>537</v>
      </c>
      <c r="C38" s="750">
        <f>SUMIF('Stock_Brg (D)'!$AA$8:$AA$311,A38,'Stock_Brg (D)'!$D$8:$D$311)</f>
        <v>0</v>
      </c>
      <c r="D38" s="750">
        <f>SUMIF('Stock_Brg (D)'!$AA$8:$AA$311,A38,'Stock_Brg (D)'!$E$8:$E$311)</f>
        <v>0</v>
      </c>
      <c r="E38" s="750">
        <f>SUMIF('Stock_Brg (D)'!$AA$8:$AA$311,A38,'Stock_Brg (D)'!$F$8:$F$311)</f>
        <v>0</v>
      </c>
      <c r="F38" s="750">
        <f t="shared" si="1"/>
        <v>0</v>
      </c>
      <c r="G38" s="750">
        <f>SUMIF('Stock_Brg (D)'!$AA$8:$AA$311,A38,'Stock_Brg (D)'!$I$8:$I$311)</f>
        <v>0</v>
      </c>
    </row>
    <row r="39" spans="1:7" s="17" customFormat="1" ht="15" customHeight="1">
      <c r="A39" s="751"/>
      <c r="B39" s="752" t="s">
        <v>890</v>
      </c>
      <c r="C39" s="753">
        <f>C6+C12+C19+C23+C28+C31</f>
        <v>0</v>
      </c>
      <c r="D39" s="753">
        <f t="shared" ref="D39:G39" si="7">D6+D12+D19+D23+D28+D31</f>
        <v>0</v>
      </c>
      <c r="E39" s="753">
        <f t="shared" si="7"/>
        <v>0</v>
      </c>
      <c r="F39" s="753">
        <f t="shared" si="7"/>
        <v>0</v>
      </c>
      <c r="G39" s="753">
        <f t="shared" si="7"/>
        <v>0</v>
      </c>
    </row>
    <row r="40" spans="1:7">
      <c r="C40" s="754"/>
      <c r="D40" s="754"/>
      <c r="E40" s="754"/>
      <c r="F40" s="754"/>
      <c r="G40" s="754"/>
    </row>
    <row r="41" spans="1:7">
      <c r="B41" s="16" t="s">
        <v>181</v>
      </c>
      <c r="E41" s="16" t="str">
        <f>Setup!C19&amp;","</f>
        <v>,</v>
      </c>
      <c r="F41" s="16" t="str">
        <f>IF(Setup!C18="","",Setup!C18)</f>
        <v/>
      </c>
    </row>
    <row r="42" spans="1:7">
      <c r="B42" s="16" t="str">
        <f>"Kepala "&amp;Setup!C6</f>
        <v>Kepala Input Nama SPPG di sini</v>
      </c>
      <c r="E42" s="16" t="s">
        <v>907</v>
      </c>
    </row>
    <row r="43" spans="1:7">
      <c r="E43" s="16" t="str">
        <f>Setup!C6</f>
        <v>Input Nama SPPG di sini</v>
      </c>
    </row>
    <row r="48" spans="1:7" ht="13">
      <c r="B48" s="18" t="str">
        <f>IF(Setup!C9="","…................",Setup!C9)</f>
        <v>…................</v>
      </c>
      <c r="E48" s="18" t="str">
        <f>IF(Setup!C10="","…................",Setup!C10)</f>
        <v>…................</v>
      </c>
    </row>
  </sheetData>
  <sheetProtection algorithmName="SHA-512" hashValue="oOxKWLFSyM2MgiCHvdJ6How9hYDzhYUQT+1VE4GeqCiug5V67iNH/sbu6G+EDnJMN0P8n3MvvqhtWDxZmwJtAw==" saltValue="WMzREOjAeyOO1PcawrHKrg==" spinCount="100000" sheet="1" selectLockedCells="1"/>
  <conditionalFormatting sqref="A6:A29">
    <cfRule type="cellIs" dxfId="53" priority="291" operator="equal">
      <formula>#REF!</formula>
    </cfRule>
  </conditionalFormatting>
  <conditionalFormatting sqref="A6:A29">
    <cfRule type="cellIs" dxfId="52" priority="292" operator="equal">
      <formula>#REF!</formula>
    </cfRule>
  </conditionalFormatting>
  <conditionalFormatting sqref="A6:A10 A11:B11 A12:A14 A16:A19 A21:A23 A26:A38 B10:B38">
    <cfRule type="cellIs" dxfId="51" priority="293" operator="equal">
      <formula>"Katalog$A$6"</formula>
    </cfRule>
  </conditionalFormatting>
  <conditionalFormatting sqref="A6:A10 A11:B11 A12:A14 A16:A19 A21:A23 A26:A38 B10:B38">
    <cfRule type="cellIs" dxfId="50" priority="294" operator="equal">
      <formula>"A6"</formula>
    </cfRule>
  </conditionalFormatting>
  <conditionalFormatting sqref="B10:B38 A6:A38">
    <cfRule type="cellIs" dxfId="49" priority="295" operator="equal">
      <formula>#REF!</formula>
    </cfRule>
  </conditionalFormatting>
  <conditionalFormatting sqref="B10:B38 A6:A38">
    <cfRule type="cellIs" dxfId="48" priority="296" operator="equal">
      <formula>#REF!</formula>
    </cfRule>
  </conditionalFormatting>
  <conditionalFormatting sqref="A30:A38 B10:B38">
    <cfRule type="cellIs" dxfId="47" priority="297" operator="equal">
      <formula>#REF!</formula>
    </cfRule>
  </conditionalFormatting>
  <conditionalFormatting sqref="A30:A38 B10:B38">
    <cfRule type="cellIs" dxfId="46" priority="298" operator="equal">
      <formula>#REF!</formula>
    </cfRule>
  </conditionalFormatting>
  <conditionalFormatting sqref="A15 A20 A24:A25">
    <cfRule type="cellIs" dxfId="45" priority="299" operator="equal">
      <formula>"Katalog$A$6"</formula>
    </cfRule>
  </conditionalFormatting>
  <conditionalFormatting sqref="A15 A20 A24:A25">
    <cfRule type="cellIs" dxfId="44" priority="300" operator="equal">
      <formula>"A6"</formula>
    </cfRule>
  </conditionalFormatting>
  <conditionalFormatting sqref="B6:B7">
    <cfRule type="cellIs" dxfId="43" priority="285" operator="equal">
      <formula>#REF!</formula>
    </cfRule>
  </conditionalFormatting>
  <conditionalFormatting sqref="B6:B7">
    <cfRule type="cellIs" dxfId="42" priority="286" operator="equal">
      <formula>#REF!</formula>
    </cfRule>
  </conditionalFormatting>
  <conditionalFormatting sqref="B6:B7">
    <cfRule type="cellIs" dxfId="41" priority="287" operator="equal">
      <formula>"Katalog$A$6"</formula>
    </cfRule>
  </conditionalFormatting>
  <conditionalFormatting sqref="B6:B7">
    <cfRule type="cellIs" dxfId="40" priority="288" operator="equal">
      <formula>"A6"</formula>
    </cfRule>
  </conditionalFormatting>
  <conditionalFormatting sqref="B6:B7">
    <cfRule type="cellIs" dxfId="39" priority="289" operator="equal">
      <formula>#REF!</formula>
    </cfRule>
  </conditionalFormatting>
  <conditionalFormatting sqref="B6:B7">
    <cfRule type="cellIs" dxfId="38" priority="290" operator="equal">
      <formula>#REF!</formula>
    </cfRule>
  </conditionalFormatting>
  <conditionalFormatting sqref="B7">
    <cfRule type="cellIs" dxfId="37" priority="279" operator="equal">
      <formula>#REF!</formula>
    </cfRule>
  </conditionalFormatting>
  <conditionalFormatting sqref="B7">
    <cfRule type="cellIs" dxfId="36" priority="280" operator="equal">
      <formula>#REF!</formula>
    </cfRule>
  </conditionalFormatting>
  <conditionalFormatting sqref="B7">
    <cfRule type="cellIs" dxfId="35" priority="281" operator="equal">
      <formula>"Katalog$A$6"</formula>
    </cfRule>
  </conditionalFormatting>
  <conditionalFormatting sqref="B7">
    <cfRule type="cellIs" dxfId="34" priority="282" operator="equal">
      <formula>"A6"</formula>
    </cfRule>
  </conditionalFormatting>
  <conditionalFormatting sqref="B7">
    <cfRule type="cellIs" dxfId="33" priority="283" operator="equal">
      <formula>#REF!</formula>
    </cfRule>
  </conditionalFormatting>
  <conditionalFormatting sqref="B7">
    <cfRule type="cellIs" dxfId="32" priority="284" operator="equal">
      <formula>#REF!</formula>
    </cfRule>
  </conditionalFormatting>
  <conditionalFormatting sqref="B10">
    <cfRule type="cellIs" dxfId="31" priority="255" operator="equal">
      <formula>#REF!</formula>
    </cfRule>
  </conditionalFormatting>
  <conditionalFormatting sqref="B10">
    <cfRule type="cellIs" dxfId="30" priority="256" operator="equal">
      <formula>#REF!</formula>
    </cfRule>
  </conditionalFormatting>
  <conditionalFormatting sqref="B10">
    <cfRule type="cellIs" dxfId="29" priority="257" operator="equal">
      <formula>"Katalog$A$6"</formula>
    </cfRule>
  </conditionalFormatting>
  <conditionalFormatting sqref="B10">
    <cfRule type="cellIs" dxfId="28" priority="258" operator="equal">
      <formula>"A6"</formula>
    </cfRule>
  </conditionalFormatting>
  <conditionalFormatting sqref="B10">
    <cfRule type="cellIs" dxfId="27" priority="259" operator="equal">
      <formula>#REF!</formula>
    </cfRule>
  </conditionalFormatting>
  <conditionalFormatting sqref="B10">
    <cfRule type="cellIs" dxfId="26" priority="260" operator="equal">
      <formula>#REF!</formula>
    </cfRule>
  </conditionalFormatting>
  <conditionalFormatting sqref="B7">
    <cfRule type="cellIs" dxfId="25" priority="207" operator="equal">
      <formula>#REF!</formula>
    </cfRule>
  </conditionalFormatting>
  <conditionalFormatting sqref="B7">
    <cfRule type="cellIs" dxfId="24" priority="208" operator="equal">
      <formula>#REF!</formula>
    </cfRule>
  </conditionalFormatting>
  <conditionalFormatting sqref="B7">
    <cfRule type="cellIs" dxfId="23" priority="209" operator="equal">
      <formula>"Katalog$A$6"</formula>
    </cfRule>
  </conditionalFormatting>
  <conditionalFormatting sqref="B7">
    <cfRule type="cellIs" dxfId="22" priority="210" operator="equal">
      <formula>"A6"</formula>
    </cfRule>
  </conditionalFormatting>
  <conditionalFormatting sqref="B7">
    <cfRule type="cellIs" dxfId="21" priority="211" operator="equal">
      <formula>#REF!</formula>
    </cfRule>
  </conditionalFormatting>
  <conditionalFormatting sqref="B7">
    <cfRule type="cellIs" dxfId="20" priority="212" operator="equal">
      <formula>#REF!</formula>
    </cfRule>
  </conditionalFormatting>
  <conditionalFormatting sqref="B8">
    <cfRule type="cellIs" dxfId="19" priority="183" operator="equal">
      <formula>#REF!</formula>
    </cfRule>
  </conditionalFormatting>
  <conditionalFormatting sqref="B8">
    <cfRule type="cellIs" dxfId="18" priority="184" operator="equal">
      <formula>#REF!</formula>
    </cfRule>
  </conditionalFormatting>
  <conditionalFormatting sqref="B8">
    <cfRule type="cellIs" dxfId="17" priority="185" operator="equal">
      <formula>"Katalog$A$6"</formula>
    </cfRule>
  </conditionalFormatting>
  <conditionalFormatting sqref="B8">
    <cfRule type="cellIs" dxfId="16" priority="186" operator="equal">
      <formula>"A6"</formula>
    </cfRule>
  </conditionalFormatting>
  <conditionalFormatting sqref="B8">
    <cfRule type="cellIs" dxfId="15" priority="187" operator="equal">
      <formula>#REF!</formula>
    </cfRule>
  </conditionalFormatting>
  <conditionalFormatting sqref="B8">
    <cfRule type="cellIs" dxfId="14" priority="188" operator="equal">
      <formula>#REF!</formula>
    </cfRule>
  </conditionalFormatting>
  <conditionalFormatting sqref="B9">
    <cfRule type="cellIs" dxfId="13" priority="129" operator="equal">
      <formula>#REF!</formula>
    </cfRule>
  </conditionalFormatting>
  <conditionalFormatting sqref="B9">
    <cfRule type="cellIs" dxfId="12" priority="130" operator="equal">
      <formula>#REF!</formula>
    </cfRule>
  </conditionalFormatting>
  <conditionalFormatting sqref="B9">
    <cfRule type="cellIs" dxfId="11" priority="131" operator="equal">
      <formula>"Katalog$A$6"</formula>
    </cfRule>
  </conditionalFormatting>
  <conditionalFormatting sqref="B9">
    <cfRule type="cellIs" dxfId="10" priority="132" operator="equal">
      <formula>"A6"</formula>
    </cfRule>
  </conditionalFormatting>
  <conditionalFormatting sqref="B9">
    <cfRule type="cellIs" dxfId="9" priority="133" operator="equal">
      <formula>#REF!</formula>
    </cfRule>
  </conditionalFormatting>
  <conditionalFormatting sqref="B9">
    <cfRule type="cellIs" dxfId="8" priority="134" operator="equal">
      <formula>#REF!</formula>
    </cfRule>
  </conditionalFormatting>
  <conditionalFormatting sqref="B9">
    <cfRule type="cellIs" dxfId="7" priority="123" operator="equal">
      <formula>#REF!</formula>
    </cfRule>
  </conditionalFormatting>
  <conditionalFormatting sqref="B9">
    <cfRule type="cellIs" dxfId="6" priority="124" operator="equal">
      <formula>#REF!</formula>
    </cfRule>
  </conditionalFormatting>
  <conditionalFormatting sqref="B9">
    <cfRule type="cellIs" dxfId="5" priority="125" operator="equal">
      <formula>"Katalog$A$6"</formula>
    </cfRule>
  </conditionalFormatting>
  <conditionalFormatting sqref="B9">
    <cfRule type="cellIs" dxfId="4" priority="126" operator="equal">
      <formula>"A6"</formula>
    </cfRule>
  </conditionalFormatting>
  <conditionalFormatting sqref="B9">
    <cfRule type="cellIs" dxfId="3" priority="127" operator="equal">
      <formula>#REF!</formula>
    </cfRule>
  </conditionalFormatting>
  <conditionalFormatting sqref="B9">
    <cfRule type="cellIs" dxfId="2" priority="128" operator="equal">
      <formula>#REF!</formula>
    </cfRule>
  </conditionalFormatting>
  <conditionalFormatting sqref="A10">
    <cfRule type="cellIs" dxfId="1" priority="61" operator="equal">
      <formula>"Katalog$A$6"</formula>
    </cfRule>
  </conditionalFormatting>
  <conditionalFormatting sqref="A10">
    <cfRule type="cellIs" dxfId="0" priority="62" operator="equal">
      <formula>"A6"</formula>
    </cfRule>
  </conditionalFormatting>
  <printOptions horizontalCentered="1"/>
  <pageMargins left="0.23622047244094491" right="0.23622047244094491" top="0.33" bottom="0.33" header="0.31496062992125984" footer="0.31496062992125984"/>
  <pageSetup paperSize="9" orientation="portrait" horizontalDpi="4294967293" verticalDpi="0" r:id="rId1"/>
  <ignoredErrors>
    <ignoredError sqref="C7:G7 C8:G11 C6:G6 C13:G18 C20:G22 C24:G27 C29:G30 C32:G38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</vt:i4>
      </vt:variant>
    </vt:vector>
  </HeadingPairs>
  <TitlesOfParts>
    <vt:vector size="37" baseType="lpstr">
      <vt:lpstr>Menu</vt:lpstr>
      <vt:lpstr>Sheet7</vt:lpstr>
      <vt:lpstr>Setup</vt:lpstr>
      <vt:lpstr>Saldo Buku</vt:lpstr>
      <vt:lpstr>Anggaran</vt:lpstr>
      <vt:lpstr>Transaksi</vt:lpstr>
      <vt:lpstr>BKU</vt:lpstr>
      <vt:lpstr>BP Bank</vt:lpstr>
      <vt:lpstr>BP Petty Cash</vt:lpstr>
      <vt:lpstr>BP Bahan Baku</vt:lpstr>
      <vt:lpstr>BP Operasional</vt:lpstr>
      <vt:lpstr>BP Fasilitas</vt:lpstr>
      <vt:lpstr>BP Pajak</vt:lpstr>
      <vt:lpstr>LR</vt:lpstr>
      <vt:lpstr>LPA</vt:lpstr>
      <vt:lpstr>SPTJ</vt:lpstr>
      <vt:lpstr>BAPSD</vt:lpstr>
      <vt:lpstr>Catatan</vt:lpstr>
      <vt:lpstr>DafNom</vt:lpstr>
      <vt:lpstr>Ref_Brg</vt:lpstr>
      <vt:lpstr>Saldo_Brg</vt:lpstr>
      <vt:lpstr>Masuk</vt:lpstr>
      <vt:lpstr>Keluar</vt:lpstr>
      <vt:lpstr>Refresh</vt:lpstr>
      <vt:lpstr>Stock_Brg (D)</vt:lpstr>
      <vt:lpstr>Stock_Brg (R)</vt:lpstr>
      <vt:lpstr>Data_Masuk</vt:lpstr>
      <vt:lpstr>KODEAKUN</vt:lpstr>
      <vt:lpstr>Ref_Brg!nama_barang</vt:lpstr>
      <vt:lpstr>Saldo_Brg!nama_barang</vt:lpstr>
      <vt:lpstr>LR!Print_Area</vt:lpstr>
      <vt:lpstr>Menu!Print_Area</vt:lpstr>
      <vt:lpstr>'Stock_Brg (D)'!Print_Area</vt:lpstr>
      <vt:lpstr>Transaksi!Print_Area</vt:lpstr>
      <vt:lpstr>Anggaran!Print_Titles</vt:lpstr>
      <vt:lpstr>DafNom!Print_Titles</vt:lpstr>
      <vt:lpstr>'Stock_Brg (D)'!Print_Titles</vt:lpstr>
    </vt:vector>
  </TitlesOfParts>
  <Manager/>
  <Company>PERSONAL COMPUTER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</dc:creator>
  <cp:keywords/>
  <dc:description/>
  <cp:lastModifiedBy>Acer</cp:lastModifiedBy>
  <cp:revision/>
  <cp:lastPrinted>2026-02-10T07:02:35Z</cp:lastPrinted>
  <dcterms:created xsi:type="dcterms:W3CDTF">2006-01-14T02:12:42Z</dcterms:created>
  <dcterms:modified xsi:type="dcterms:W3CDTF">2026-06-29T14:07:09Z</dcterms:modified>
  <cp:category/>
  <cp:contentStatus/>
</cp:coreProperties>
</file>